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"/>
    </mc:Choice>
  </mc:AlternateContent>
  <xr:revisionPtr revIDLastSave="0" documentId="13_ncr:1_{F7F09A7C-91EE-4E88-92CB-5C190FC7EA41}" xr6:coauthVersionLast="47" xr6:coauthVersionMax="47" xr10:uidLastSave="{00000000-0000-0000-0000-000000000000}"/>
  <bookViews>
    <workbookView showSheetTabs="0" xWindow="-120" yWindow="-120" windowWidth="29040" windowHeight="15720" xr2:uid="{44399FB9-8653-4338-8BA5-4CC187B6A9C1}"/>
  </bookViews>
  <sheets>
    <sheet name="Dashboard" sheetId="5" r:id="rId1"/>
    <sheet name="Input" sheetId="1" r:id="rId2"/>
    <sheet name="Pipeline" sheetId="4" r:id="rId3"/>
    <sheet name="Settings" sheetId="3" r:id="rId4"/>
    <sheet name="Calc" sheetId="6" state="hidden" r:id="rId5"/>
  </sheets>
  <definedNames>
    <definedName name="arrow1">IF(Pipeline!$D$9="",Calc!$BM$8,Calc!$BL$8)</definedName>
    <definedName name="arrow10">IF(Pipeline!$V$9="",Calc!$BM$8,Calc!$BL$8)</definedName>
    <definedName name="arrow11">IF(Pipeline!$X$9="",Calc!$BM$8,Calc!$BL$8)</definedName>
    <definedName name="arrow12">IF(Pipeline!$Z$9="",Calc!$BM$8,Calc!$BL$8)</definedName>
    <definedName name="arrow13">IF(Pipeline!$AB$9="",Calc!$BM$8,Calc!$BL$8)</definedName>
    <definedName name="arrow14">IF(Pipeline!$AD$9="",Calc!$BM$8,Calc!$BL$8)</definedName>
    <definedName name="arrow15">IF(Pipeline!$AF$9="",Calc!$BM$8,Calc!$BL$8)</definedName>
    <definedName name="arrow2">IF(Pipeline!$F$9="",Calc!$BM$8,Calc!$BL$8)</definedName>
    <definedName name="arrow3">IF(Pipeline!$H$9="",Calc!$BM$8,Calc!$BL$8)</definedName>
    <definedName name="arrow4">IF(Pipeline!$J$9="",Calc!$BM$8,Calc!$BL$8)</definedName>
    <definedName name="arrow5">IF(Pipeline!$L$9="",Calc!$BM$8,Calc!$BL$8)</definedName>
    <definedName name="arrow6">IF(Pipeline!$N$9="",Calc!$BM$8,Calc!$BL$8)</definedName>
    <definedName name="arrow7">IF(Pipeline!$P$9="",Calc!$BM$8,Calc!$BL$8)</definedName>
    <definedName name="arrow8">IF(Pipeline!$R$9="",Calc!$BM$8,Calc!$BL$8)</definedName>
    <definedName name="arrow9">IF(Pipeline!$T$9="",Calc!$BM$8,Calc!$BL$8)</definedName>
    <definedName name="connector">Calc!$AX$24</definedName>
    <definedName name="countItems">Calc!$AT$3</definedName>
    <definedName name="currency">Settings!$D$15</definedName>
    <definedName name="FunnelA">OFFSET(Calc!$AX$6,1,0,Calc!$AX$5,1)</definedName>
    <definedName name="FunnelB">OFFSET(Calc!$AX$6,1,2,Calc!$AX$5,1)</definedName>
    <definedName name="FunnelY">OFFSET(Calc!$AX$6,1,-1,Calc!$AX$5,1)</definedName>
    <definedName name="_xlnm.Print_Area" localSheetId="0">Dashboard!$B$2:$K$46</definedName>
    <definedName name="_xlnm.Print_Area" localSheetId="1">OFFSET(Input!$B$2,0,0,countItems,14)</definedName>
    <definedName name="_xlnm.Print_Area" localSheetId="2">OFFSET(Pipeline!$B$2,0,0,Calc!$BO$5,COUNTA(Pipeline!$D$9:$AF$9)*2+2)</definedName>
    <definedName name="_xlnm.Print_Area" localSheetId="3">Settings!$B$2:$I$56</definedName>
    <definedName name="Salesman">OFFSET(Calc!$BB$24,0,0,Calc!$BB$22,1)</definedName>
    <definedName name="status1">OFFSET(Calc!$BB$24,0,1,Calc!$BB$22,1)</definedName>
    <definedName name="status2">OFFSET(Calc!$BB$24,0,2,Calc!$BB$22,1)</definedName>
    <definedName name="status3">OFFSET(Calc!$BB$24,0,3,Calc!$BB$22,1)</definedName>
    <definedName name="status4">OFFSET(Calc!$BB$24,0,4,Calc!$BB$22,1)</definedName>
    <definedName name="status5">OFFSET(Calc!$BB$24,0,5,Calc!$BB$22,1)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6" l="1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S1005" i="6"/>
  <c r="S1004" i="6"/>
  <c r="S1003" i="6"/>
  <c r="S1002" i="6"/>
  <c r="S1001" i="6"/>
  <c r="S1000" i="6"/>
  <c r="S999" i="6"/>
  <c r="S998" i="6"/>
  <c r="S997" i="6"/>
  <c r="S996" i="6"/>
  <c r="S995" i="6"/>
  <c r="S994" i="6"/>
  <c r="S993" i="6"/>
  <c r="S992" i="6"/>
  <c r="S991" i="6"/>
  <c r="S990" i="6"/>
  <c r="S989" i="6"/>
  <c r="S988" i="6"/>
  <c r="S987" i="6"/>
  <c r="S986" i="6"/>
  <c r="S985" i="6"/>
  <c r="S984" i="6"/>
  <c r="S983" i="6"/>
  <c r="S982" i="6"/>
  <c r="S981" i="6"/>
  <c r="S980" i="6"/>
  <c r="S979" i="6"/>
  <c r="S978" i="6"/>
  <c r="S977" i="6"/>
  <c r="S976" i="6"/>
  <c r="S975" i="6"/>
  <c r="S974" i="6"/>
  <c r="S973" i="6"/>
  <c r="S972" i="6"/>
  <c r="S971" i="6"/>
  <c r="S970" i="6"/>
  <c r="S969" i="6"/>
  <c r="S968" i="6"/>
  <c r="S967" i="6"/>
  <c r="S966" i="6"/>
  <c r="S965" i="6"/>
  <c r="S964" i="6"/>
  <c r="S963" i="6"/>
  <c r="S962" i="6"/>
  <c r="S961" i="6"/>
  <c r="S960" i="6"/>
  <c r="S959" i="6"/>
  <c r="S958" i="6"/>
  <c r="S957" i="6"/>
  <c r="S956" i="6"/>
  <c r="S955" i="6"/>
  <c r="S954" i="6"/>
  <c r="S953" i="6"/>
  <c r="S952" i="6"/>
  <c r="S951" i="6"/>
  <c r="S950" i="6"/>
  <c r="S949" i="6"/>
  <c r="S948" i="6"/>
  <c r="S947" i="6"/>
  <c r="S946" i="6"/>
  <c r="S945" i="6"/>
  <c r="S944" i="6"/>
  <c r="S943" i="6"/>
  <c r="S942" i="6"/>
  <c r="S941" i="6"/>
  <c r="S940" i="6"/>
  <c r="S939" i="6"/>
  <c r="S938" i="6"/>
  <c r="S937" i="6"/>
  <c r="S936" i="6"/>
  <c r="S935" i="6"/>
  <c r="S934" i="6"/>
  <c r="S933" i="6"/>
  <c r="S932" i="6"/>
  <c r="S931" i="6"/>
  <c r="S930" i="6"/>
  <c r="S929" i="6"/>
  <c r="S928" i="6"/>
  <c r="S927" i="6"/>
  <c r="S926" i="6"/>
  <c r="S925" i="6"/>
  <c r="S924" i="6"/>
  <c r="S923" i="6"/>
  <c r="S922" i="6"/>
  <c r="S921" i="6"/>
  <c r="S920" i="6"/>
  <c r="S919" i="6"/>
  <c r="S918" i="6"/>
  <c r="S917" i="6"/>
  <c r="S916" i="6"/>
  <c r="S915" i="6"/>
  <c r="S914" i="6"/>
  <c r="S913" i="6"/>
  <c r="S912" i="6"/>
  <c r="S911" i="6"/>
  <c r="S910" i="6"/>
  <c r="S909" i="6"/>
  <c r="S908" i="6"/>
  <c r="S907" i="6"/>
  <c r="S906" i="6"/>
  <c r="S905" i="6"/>
  <c r="S904" i="6"/>
  <c r="S903" i="6"/>
  <c r="S902" i="6"/>
  <c r="S901" i="6"/>
  <c r="S900" i="6"/>
  <c r="S899" i="6"/>
  <c r="S898" i="6"/>
  <c r="S897" i="6"/>
  <c r="S896" i="6"/>
  <c r="S895" i="6"/>
  <c r="S894" i="6"/>
  <c r="S893" i="6"/>
  <c r="S892" i="6"/>
  <c r="S891" i="6"/>
  <c r="S890" i="6"/>
  <c r="S889" i="6"/>
  <c r="S888" i="6"/>
  <c r="S887" i="6"/>
  <c r="S886" i="6"/>
  <c r="S885" i="6"/>
  <c r="S884" i="6"/>
  <c r="S883" i="6"/>
  <c r="S882" i="6"/>
  <c r="S881" i="6"/>
  <c r="S880" i="6"/>
  <c r="S879" i="6"/>
  <c r="S878" i="6"/>
  <c r="S877" i="6"/>
  <c r="S876" i="6"/>
  <c r="S875" i="6"/>
  <c r="S874" i="6"/>
  <c r="S873" i="6"/>
  <c r="S872" i="6"/>
  <c r="S871" i="6"/>
  <c r="S870" i="6"/>
  <c r="S869" i="6"/>
  <c r="S868" i="6"/>
  <c r="S867" i="6"/>
  <c r="S866" i="6"/>
  <c r="S865" i="6"/>
  <c r="S864" i="6"/>
  <c r="S863" i="6"/>
  <c r="S862" i="6"/>
  <c r="S861" i="6"/>
  <c r="S860" i="6"/>
  <c r="S859" i="6"/>
  <c r="S858" i="6"/>
  <c r="S857" i="6"/>
  <c r="S856" i="6"/>
  <c r="S855" i="6"/>
  <c r="S854" i="6"/>
  <c r="S853" i="6"/>
  <c r="S852" i="6"/>
  <c r="S851" i="6"/>
  <c r="S850" i="6"/>
  <c r="S849" i="6"/>
  <c r="S848" i="6"/>
  <c r="S847" i="6"/>
  <c r="S846" i="6"/>
  <c r="S845" i="6"/>
  <c r="S844" i="6"/>
  <c r="S843" i="6"/>
  <c r="S842" i="6"/>
  <c r="S841" i="6"/>
  <c r="S840" i="6"/>
  <c r="S839" i="6"/>
  <c r="S838" i="6"/>
  <c r="S837" i="6"/>
  <c r="S836" i="6"/>
  <c r="S835" i="6"/>
  <c r="S834" i="6"/>
  <c r="S833" i="6"/>
  <c r="S832" i="6"/>
  <c r="S831" i="6"/>
  <c r="S830" i="6"/>
  <c r="S829" i="6"/>
  <c r="S828" i="6"/>
  <c r="S827" i="6"/>
  <c r="S826" i="6"/>
  <c r="S825" i="6"/>
  <c r="S824" i="6"/>
  <c r="S823" i="6"/>
  <c r="S822" i="6"/>
  <c r="S821" i="6"/>
  <c r="S820" i="6"/>
  <c r="S819" i="6"/>
  <c r="S818" i="6"/>
  <c r="S817" i="6"/>
  <c r="S816" i="6"/>
  <c r="S815" i="6"/>
  <c r="S814" i="6"/>
  <c r="S813" i="6"/>
  <c r="S812" i="6"/>
  <c r="S811" i="6"/>
  <c r="S810" i="6"/>
  <c r="S809" i="6"/>
  <c r="S808" i="6"/>
  <c r="S807" i="6"/>
  <c r="S806" i="6"/>
  <c r="S805" i="6"/>
  <c r="S804" i="6"/>
  <c r="S803" i="6"/>
  <c r="S802" i="6"/>
  <c r="S801" i="6"/>
  <c r="S800" i="6"/>
  <c r="S799" i="6"/>
  <c r="S798" i="6"/>
  <c r="S797" i="6"/>
  <c r="S796" i="6"/>
  <c r="S795" i="6"/>
  <c r="S794" i="6"/>
  <c r="S793" i="6"/>
  <c r="S792" i="6"/>
  <c r="S791" i="6"/>
  <c r="S790" i="6"/>
  <c r="S789" i="6"/>
  <c r="S788" i="6"/>
  <c r="S787" i="6"/>
  <c r="S786" i="6"/>
  <c r="S785" i="6"/>
  <c r="S784" i="6"/>
  <c r="S783" i="6"/>
  <c r="S782" i="6"/>
  <c r="S781" i="6"/>
  <c r="S780" i="6"/>
  <c r="S779" i="6"/>
  <c r="S778" i="6"/>
  <c r="S777" i="6"/>
  <c r="S776" i="6"/>
  <c r="S775" i="6"/>
  <c r="S774" i="6"/>
  <c r="S773" i="6"/>
  <c r="S772" i="6"/>
  <c r="S771" i="6"/>
  <c r="S770" i="6"/>
  <c r="S769" i="6"/>
  <c r="S768" i="6"/>
  <c r="S767" i="6"/>
  <c r="S766" i="6"/>
  <c r="S765" i="6"/>
  <c r="S764" i="6"/>
  <c r="S763" i="6"/>
  <c r="S762" i="6"/>
  <c r="S761" i="6"/>
  <c r="S760" i="6"/>
  <c r="S759" i="6"/>
  <c r="S758" i="6"/>
  <c r="S757" i="6"/>
  <c r="S756" i="6"/>
  <c r="S755" i="6"/>
  <c r="S754" i="6"/>
  <c r="S753" i="6"/>
  <c r="S752" i="6"/>
  <c r="S751" i="6"/>
  <c r="S750" i="6"/>
  <c r="S749" i="6"/>
  <c r="S748" i="6"/>
  <c r="S747" i="6"/>
  <c r="S746" i="6"/>
  <c r="S745" i="6"/>
  <c r="S744" i="6"/>
  <c r="S743" i="6"/>
  <c r="S742" i="6"/>
  <c r="S741" i="6"/>
  <c r="S740" i="6"/>
  <c r="S739" i="6"/>
  <c r="S738" i="6"/>
  <c r="S737" i="6"/>
  <c r="S736" i="6"/>
  <c r="S735" i="6"/>
  <c r="S734" i="6"/>
  <c r="S733" i="6"/>
  <c r="S732" i="6"/>
  <c r="S731" i="6"/>
  <c r="S730" i="6"/>
  <c r="S729" i="6"/>
  <c r="S728" i="6"/>
  <c r="S727" i="6"/>
  <c r="S726" i="6"/>
  <c r="S725" i="6"/>
  <c r="S724" i="6"/>
  <c r="S723" i="6"/>
  <c r="S722" i="6"/>
  <c r="S721" i="6"/>
  <c r="S720" i="6"/>
  <c r="S719" i="6"/>
  <c r="S718" i="6"/>
  <c r="S717" i="6"/>
  <c r="S716" i="6"/>
  <c r="S715" i="6"/>
  <c r="S714" i="6"/>
  <c r="S713" i="6"/>
  <c r="S712" i="6"/>
  <c r="S711" i="6"/>
  <c r="S710" i="6"/>
  <c r="S709" i="6"/>
  <c r="S708" i="6"/>
  <c r="S707" i="6"/>
  <c r="S706" i="6"/>
  <c r="S705" i="6"/>
  <c r="S704" i="6"/>
  <c r="S703" i="6"/>
  <c r="S702" i="6"/>
  <c r="S701" i="6"/>
  <c r="S700" i="6"/>
  <c r="S699" i="6"/>
  <c r="S698" i="6"/>
  <c r="S697" i="6"/>
  <c r="S696" i="6"/>
  <c r="S695" i="6"/>
  <c r="S694" i="6"/>
  <c r="S693" i="6"/>
  <c r="S692" i="6"/>
  <c r="S691" i="6"/>
  <c r="S690" i="6"/>
  <c r="S689" i="6"/>
  <c r="S688" i="6"/>
  <c r="S687" i="6"/>
  <c r="S686" i="6"/>
  <c r="S685" i="6"/>
  <c r="S684" i="6"/>
  <c r="S683" i="6"/>
  <c r="S682" i="6"/>
  <c r="S681" i="6"/>
  <c r="S680" i="6"/>
  <c r="S679" i="6"/>
  <c r="S678" i="6"/>
  <c r="S677" i="6"/>
  <c r="S676" i="6"/>
  <c r="S675" i="6"/>
  <c r="S674" i="6"/>
  <c r="S673" i="6"/>
  <c r="S672" i="6"/>
  <c r="S671" i="6"/>
  <c r="S670" i="6"/>
  <c r="S669" i="6"/>
  <c r="S668" i="6"/>
  <c r="S667" i="6"/>
  <c r="S666" i="6"/>
  <c r="S665" i="6"/>
  <c r="S664" i="6"/>
  <c r="S663" i="6"/>
  <c r="S662" i="6"/>
  <c r="S661" i="6"/>
  <c r="S660" i="6"/>
  <c r="S659" i="6"/>
  <c r="S658" i="6"/>
  <c r="S657" i="6"/>
  <c r="S656" i="6"/>
  <c r="S655" i="6"/>
  <c r="S654" i="6"/>
  <c r="S653" i="6"/>
  <c r="S652" i="6"/>
  <c r="S651" i="6"/>
  <c r="S650" i="6"/>
  <c r="S649" i="6"/>
  <c r="S648" i="6"/>
  <c r="S647" i="6"/>
  <c r="S646" i="6"/>
  <c r="S645" i="6"/>
  <c r="S644" i="6"/>
  <c r="S643" i="6"/>
  <c r="S642" i="6"/>
  <c r="S641" i="6"/>
  <c r="S640" i="6"/>
  <c r="S639" i="6"/>
  <c r="S638" i="6"/>
  <c r="S637" i="6"/>
  <c r="S636" i="6"/>
  <c r="S635" i="6"/>
  <c r="S634" i="6"/>
  <c r="S633" i="6"/>
  <c r="S632" i="6"/>
  <c r="S631" i="6"/>
  <c r="S630" i="6"/>
  <c r="S629" i="6"/>
  <c r="S628" i="6"/>
  <c r="S627" i="6"/>
  <c r="S626" i="6"/>
  <c r="S625" i="6"/>
  <c r="S624" i="6"/>
  <c r="S623" i="6"/>
  <c r="S622" i="6"/>
  <c r="S621" i="6"/>
  <c r="S620" i="6"/>
  <c r="S619" i="6"/>
  <c r="S618" i="6"/>
  <c r="S617" i="6"/>
  <c r="S616" i="6"/>
  <c r="S615" i="6"/>
  <c r="S614" i="6"/>
  <c r="S613" i="6"/>
  <c r="S612" i="6"/>
  <c r="S611" i="6"/>
  <c r="S610" i="6"/>
  <c r="S609" i="6"/>
  <c r="S608" i="6"/>
  <c r="S607" i="6"/>
  <c r="S606" i="6"/>
  <c r="S605" i="6"/>
  <c r="S604" i="6"/>
  <c r="S603" i="6"/>
  <c r="S602" i="6"/>
  <c r="S601" i="6"/>
  <c r="S600" i="6"/>
  <c r="S599" i="6"/>
  <c r="S598" i="6"/>
  <c r="S597" i="6"/>
  <c r="S596" i="6"/>
  <c r="S595" i="6"/>
  <c r="S594" i="6"/>
  <c r="S593" i="6"/>
  <c r="S592" i="6"/>
  <c r="S591" i="6"/>
  <c r="S590" i="6"/>
  <c r="S589" i="6"/>
  <c r="S588" i="6"/>
  <c r="S587" i="6"/>
  <c r="S586" i="6"/>
  <c r="S585" i="6"/>
  <c r="S584" i="6"/>
  <c r="S583" i="6"/>
  <c r="S582" i="6"/>
  <c r="S581" i="6"/>
  <c r="S580" i="6"/>
  <c r="S579" i="6"/>
  <c r="S578" i="6"/>
  <c r="S577" i="6"/>
  <c r="S576" i="6"/>
  <c r="S575" i="6"/>
  <c r="S574" i="6"/>
  <c r="S573" i="6"/>
  <c r="S572" i="6"/>
  <c r="S571" i="6"/>
  <c r="S570" i="6"/>
  <c r="S569" i="6"/>
  <c r="S568" i="6"/>
  <c r="S567" i="6"/>
  <c r="S566" i="6"/>
  <c r="S565" i="6"/>
  <c r="S564" i="6"/>
  <c r="S563" i="6"/>
  <c r="S562" i="6"/>
  <c r="S561" i="6"/>
  <c r="S560" i="6"/>
  <c r="S559" i="6"/>
  <c r="S558" i="6"/>
  <c r="S557" i="6"/>
  <c r="S556" i="6"/>
  <c r="S555" i="6"/>
  <c r="S554" i="6"/>
  <c r="S553" i="6"/>
  <c r="S552" i="6"/>
  <c r="S551" i="6"/>
  <c r="S550" i="6"/>
  <c r="S549" i="6"/>
  <c r="S548" i="6"/>
  <c r="S547" i="6"/>
  <c r="S546" i="6"/>
  <c r="S545" i="6"/>
  <c r="S544" i="6"/>
  <c r="S543" i="6"/>
  <c r="S542" i="6"/>
  <c r="S541" i="6"/>
  <c r="S540" i="6"/>
  <c r="S539" i="6"/>
  <c r="S538" i="6"/>
  <c r="S537" i="6"/>
  <c r="S536" i="6"/>
  <c r="S535" i="6"/>
  <c r="S534" i="6"/>
  <c r="S533" i="6"/>
  <c r="S532" i="6"/>
  <c r="S531" i="6"/>
  <c r="S530" i="6"/>
  <c r="S529" i="6"/>
  <c r="S528" i="6"/>
  <c r="S527" i="6"/>
  <c r="S526" i="6"/>
  <c r="S525" i="6"/>
  <c r="S524" i="6"/>
  <c r="S523" i="6"/>
  <c r="S522" i="6"/>
  <c r="S521" i="6"/>
  <c r="S520" i="6"/>
  <c r="S519" i="6"/>
  <c r="S518" i="6"/>
  <c r="S517" i="6"/>
  <c r="S516" i="6"/>
  <c r="S515" i="6"/>
  <c r="S514" i="6"/>
  <c r="S513" i="6"/>
  <c r="S512" i="6"/>
  <c r="S511" i="6"/>
  <c r="S510" i="6"/>
  <c r="S509" i="6"/>
  <c r="S508" i="6"/>
  <c r="S507" i="6"/>
  <c r="S506" i="6"/>
  <c r="S505" i="6"/>
  <c r="S504" i="6"/>
  <c r="S503" i="6"/>
  <c r="S502" i="6"/>
  <c r="S501" i="6"/>
  <c r="S500" i="6"/>
  <c r="S499" i="6"/>
  <c r="S498" i="6"/>
  <c r="S497" i="6"/>
  <c r="S496" i="6"/>
  <c r="S495" i="6"/>
  <c r="S494" i="6"/>
  <c r="S493" i="6"/>
  <c r="S492" i="6"/>
  <c r="S491" i="6"/>
  <c r="S490" i="6"/>
  <c r="S489" i="6"/>
  <c r="S488" i="6"/>
  <c r="S487" i="6"/>
  <c r="S486" i="6"/>
  <c r="S485" i="6"/>
  <c r="S484" i="6"/>
  <c r="S483" i="6"/>
  <c r="S482" i="6"/>
  <c r="S481" i="6"/>
  <c r="S480" i="6"/>
  <c r="S479" i="6"/>
  <c r="S478" i="6"/>
  <c r="S477" i="6"/>
  <c r="S476" i="6"/>
  <c r="S475" i="6"/>
  <c r="S474" i="6"/>
  <c r="S473" i="6"/>
  <c r="S472" i="6"/>
  <c r="S471" i="6"/>
  <c r="S470" i="6"/>
  <c r="S469" i="6"/>
  <c r="S468" i="6"/>
  <c r="S467" i="6"/>
  <c r="S466" i="6"/>
  <c r="S465" i="6"/>
  <c r="S464" i="6"/>
  <c r="S463" i="6"/>
  <c r="S462" i="6"/>
  <c r="S461" i="6"/>
  <c r="S460" i="6"/>
  <c r="S459" i="6"/>
  <c r="S458" i="6"/>
  <c r="S457" i="6"/>
  <c r="S456" i="6"/>
  <c r="S455" i="6"/>
  <c r="S454" i="6"/>
  <c r="S453" i="6"/>
  <c r="S452" i="6"/>
  <c r="S451" i="6"/>
  <c r="S450" i="6"/>
  <c r="S449" i="6"/>
  <c r="S448" i="6"/>
  <c r="S447" i="6"/>
  <c r="S446" i="6"/>
  <c r="S445" i="6"/>
  <c r="S444" i="6"/>
  <c r="S443" i="6"/>
  <c r="S442" i="6"/>
  <c r="S441" i="6"/>
  <c r="S440" i="6"/>
  <c r="S439" i="6"/>
  <c r="S438" i="6"/>
  <c r="S437" i="6"/>
  <c r="S436" i="6"/>
  <c r="S435" i="6"/>
  <c r="S434" i="6"/>
  <c r="S433" i="6"/>
  <c r="S432" i="6"/>
  <c r="S431" i="6"/>
  <c r="S430" i="6"/>
  <c r="S429" i="6"/>
  <c r="S428" i="6"/>
  <c r="S427" i="6"/>
  <c r="S426" i="6"/>
  <c r="S425" i="6"/>
  <c r="S424" i="6"/>
  <c r="S423" i="6"/>
  <c r="S422" i="6"/>
  <c r="S421" i="6"/>
  <c r="S420" i="6"/>
  <c r="S419" i="6"/>
  <c r="S418" i="6"/>
  <c r="S417" i="6"/>
  <c r="S416" i="6"/>
  <c r="S415" i="6"/>
  <c r="S414" i="6"/>
  <c r="S413" i="6"/>
  <c r="S412" i="6"/>
  <c r="S411" i="6"/>
  <c r="S410" i="6"/>
  <c r="S409" i="6"/>
  <c r="S408" i="6"/>
  <c r="S407" i="6"/>
  <c r="S406" i="6"/>
  <c r="S405" i="6"/>
  <c r="S404" i="6"/>
  <c r="S403" i="6"/>
  <c r="S402" i="6"/>
  <c r="S401" i="6"/>
  <c r="S400" i="6"/>
  <c r="S399" i="6"/>
  <c r="S398" i="6"/>
  <c r="S397" i="6"/>
  <c r="S396" i="6"/>
  <c r="S395" i="6"/>
  <c r="S394" i="6"/>
  <c r="S393" i="6"/>
  <c r="S392" i="6"/>
  <c r="S391" i="6"/>
  <c r="S390" i="6"/>
  <c r="S389" i="6"/>
  <c r="S388" i="6"/>
  <c r="S387" i="6"/>
  <c r="S386" i="6"/>
  <c r="S385" i="6"/>
  <c r="S384" i="6"/>
  <c r="S383" i="6"/>
  <c r="S382" i="6"/>
  <c r="S381" i="6"/>
  <c r="S380" i="6"/>
  <c r="S379" i="6"/>
  <c r="S378" i="6"/>
  <c r="S377" i="6"/>
  <c r="S376" i="6"/>
  <c r="S375" i="6"/>
  <c r="S374" i="6"/>
  <c r="S373" i="6"/>
  <c r="S372" i="6"/>
  <c r="S371" i="6"/>
  <c r="S370" i="6"/>
  <c r="S369" i="6"/>
  <c r="S368" i="6"/>
  <c r="S367" i="6"/>
  <c r="S366" i="6"/>
  <c r="S365" i="6"/>
  <c r="S364" i="6"/>
  <c r="S363" i="6"/>
  <c r="S362" i="6"/>
  <c r="S361" i="6"/>
  <c r="S360" i="6"/>
  <c r="S359" i="6"/>
  <c r="S358" i="6"/>
  <c r="S357" i="6"/>
  <c r="S356" i="6"/>
  <c r="S355" i="6"/>
  <c r="S354" i="6"/>
  <c r="S353" i="6"/>
  <c r="S352" i="6"/>
  <c r="S351" i="6"/>
  <c r="S350" i="6"/>
  <c r="S349" i="6"/>
  <c r="S348" i="6"/>
  <c r="S347" i="6"/>
  <c r="S346" i="6"/>
  <c r="S345" i="6"/>
  <c r="S344" i="6"/>
  <c r="S343" i="6"/>
  <c r="S342" i="6"/>
  <c r="S341" i="6"/>
  <c r="S340" i="6"/>
  <c r="S339" i="6"/>
  <c r="S338" i="6"/>
  <c r="S337" i="6"/>
  <c r="S336" i="6"/>
  <c r="S335" i="6"/>
  <c r="S334" i="6"/>
  <c r="S333" i="6"/>
  <c r="S332" i="6"/>
  <c r="S331" i="6"/>
  <c r="S330" i="6"/>
  <c r="S329" i="6"/>
  <c r="S328" i="6"/>
  <c r="S327" i="6"/>
  <c r="S326" i="6"/>
  <c r="S325" i="6"/>
  <c r="S324" i="6"/>
  <c r="S323" i="6"/>
  <c r="S322" i="6"/>
  <c r="S321" i="6"/>
  <c r="S320" i="6"/>
  <c r="S319" i="6"/>
  <c r="S318" i="6"/>
  <c r="S317" i="6"/>
  <c r="S316" i="6"/>
  <c r="S315" i="6"/>
  <c r="S314" i="6"/>
  <c r="S313" i="6"/>
  <c r="S312" i="6"/>
  <c r="S311" i="6"/>
  <c r="S310" i="6"/>
  <c r="S309" i="6"/>
  <c r="S308" i="6"/>
  <c r="S307" i="6"/>
  <c r="S306" i="6"/>
  <c r="S305" i="6"/>
  <c r="S304" i="6"/>
  <c r="S303" i="6"/>
  <c r="S302" i="6"/>
  <c r="S301" i="6"/>
  <c r="S300" i="6"/>
  <c r="S299" i="6"/>
  <c r="S298" i="6"/>
  <c r="S297" i="6"/>
  <c r="S296" i="6"/>
  <c r="S295" i="6"/>
  <c r="S294" i="6"/>
  <c r="S293" i="6"/>
  <c r="S292" i="6"/>
  <c r="S291" i="6"/>
  <c r="S290" i="6"/>
  <c r="S289" i="6"/>
  <c r="S288" i="6"/>
  <c r="S287" i="6"/>
  <c r="S286" i="6"/>
  <c r="S285" i="6"/>
  <c r="S284" i="6"/>
  <c r="S283" i="6"/>
  <c r="S282" i="6"/>
  <c r="S281" i="6"/>
  <c r="S280" i="6"/>
  <c r="S279" i="6"/>
  <c r="S278" i="6"/>
  <c r="S277" i="6"/>
  <c r="S276" i="6"/>
  <c r="S275" i="6"/>
  <c r="S274" i="6"/>
  <c r="S273" i="6"/>
  <c r="S272" i="6"/>
  <c r="S271" i="6"/>
  <c r="S270" i="6"/>
  <c r="S269" i="6"/>
  <c r="S268" i="6"/>
  <c r="S267" i="6"/>
  <c r="S266" i="6"/>
  <c r="S265" i="6"/>
  <c r="S264" i="6"/>
  <c r="S263" i="6"/>
  <c r="S262" i="6"/>
  <c r="S261" i="6"/>
  <c r="S260" i="6"/>
  <c r="S259" i="6"/>
  <c r="S258" i="6"/>
  <c r="S257" i="6"/>
  <c r="S256" i="6"/>
  <c r="S255" i="6"/>
  <c r="S254" i="6"/>
  <c r="S253" i="6"/>
  <c r="S252" i="6"/>
  <c r="S251" i="6"/>
  <c r="S250" i="6"/>
  <c r="S249" i="6"/>
  <c r="S248" i="6"/>
  <c r="S247" i="6"/>
  <c r="S246" i="6"/>
  <c r="S245" i="6"/>
  <c r="S244" i="6"/>
  <c r="S243" i="6"/>
  <c r="S242" i="6"/>
  <c r="S241" i="6"/>
  <c r="S240" i="6"/>
  <c r="S239" i="6"/>
  <c r="S238" i="6"/>
  <c r="S237" i="6"/>
  <c r="S236" i="6"/>
  <c r="S235" i="6"/>
  <c r="S234" i="6"/>
  <c r="S233" i="6"/>
  <c r="S232" i="6"/>
  <c r="S231" i="6"/>
  <c r="S230" i="6"/>
  <c r="S229" i="6"/>
  <c r="S228" i="6"/>
  <c r="S227" i="6"/>
  <c r="S226" i="6"/>
  <c r="S225" i="6"/>
  <c r="S224" i="6"/>
  <c r="S223" i="6"/>
  <c r="S222" i="6"/>
  <c r="S221" i="6"/>
  <c r="S220" i="6"/>
  <c r="S219" i="6"/>
  <c r="S218" i="6"/>
  <c r="S217" i="6"/>
  <c r="S216" i="6"/>
  <c r="S215" i="6"/>
  <c r="S214" i="6"/>
  <c r="S213" i="6"/>
  <c r="S212" i="6"/>
  <c r="S211" i="6"/>
  <c r="S210" i="6"/>
  <c r="S209" i="6"/>
  <c r="S208" i="6"/>
  <c r="S207" i="6"/>
  <c r="S206" i="6"/>
  <c r="S205" i="6"/>
  <c r="S204" i="6"/>
  <c r="S203" i="6"/>
  <c r="S202" i="6"/>
  <c r="S201" i="6"/>
  <c r="S200" i="6"/>
  <c r="S199" i="6"/>
  <c r="S198" i="6"/>
  <c r="S197" i="6"/>
  <c r="S196" i="6"/>
  <c r="S195" i="6"/>
  <c r="S194" i="6"/>
  <c r="S193" i="6"/>
  <c r="S192" i="6"/>
  <c r="S191" i="6"/>
  <c r="S190" i="6"/>
  <c r="S189" i="6"/>
  <c r="S188" i="6"/>
  <c r="S187" i="6"/>
  <c r="S186" i="6"/>
  <c r="S185" i="6"/>
  <c r="S184" i="6"/>
  <c r="S183" i="6"/>
  <c r="S182" i="6"/>
  <c r="S181" i="6"/>
  <c r="S180" i="6"/>
  <c r="S179" i="6"/>
  <c r="S178" i="6"/>
  <c r="S177" i="6"/>
  <c r="S176" i="6"/>
  <c r="S175" i="6"/>
  <c r="S174" i="6"/>
  <c r="S173" i="6"/>
  <c r="S172" i="6"/>
  <c r="S171" i="6"/>
  <c r="S170" i="6"/>
  <c r="S169" i="6"/>
  <c r="S168" i="6"/>
  <c r="S167" i="6"/>
  <c r="S166" i="6"/>
  <c r="S165" i="6"/>
  <c r="S164" i="6"/>
  <c r="S163" i="6"/>
  <c r="S162" i="6"/>
  <c r="S161" i="6"/>
  <c r="S160" i="6"/>
  <c r="S159" i="6"/>
  <c r="S158" i="6"/>
  <c r="S157" i="6"/>
  <c r="S156" i="6"/>
  <c r="S155" i="6"/>
  <c r="S154" i="6"/>
  <c r="S153" i="6"/>
  <c r="S152" i="6"/>
  <c r="S151" i="6"/>
  <c r="S150" i="6"/>
  <c r="S149" i="6"/>
  <c r="S148" i="6"/>
  <c r="S147" i="6"/>
  <c r="S146" i="6"/>
  <c r="S145" i="6"/>
  <c r="S144" i="6"/>
  <c r="S143" i="6"/>
  <c r="S142" i="6"/>
  <c r="S141" i="6"/>
  <c r="S140" i="6"/>
  <c r="S139" i="6"/>
  <c r="S138" i="6"/>
  <c r="S137" i="6"/>
  <c r="S136" i="6"/>
  <c r="S135" i="6"/>
  <c r="S134" i="6"/>
  <c r="S133" i="6"/>
  <c r="S132" i="6"/>
  <c r="S131" i="6"/>
  <c r="S130" i="6"/>
  <c r="S129" i="6"/>
  <c r="S128" i="6"/>
  <c r="S127" i="6"/>
  <c r="S126" i="6"/>
  <c r="S125" i="6"/>
  <c r="S124" i="6"/>
  <c r="S123" i="6"/>
  <c r="S122" i="6"/>
  <c r="S121" i="6"/>
  <c r="S120" i="6"/>
  <c r="S119" i="6"/>
  <c r="S118" i="6"/>
  <c r="S117" i="6"/>
  <c r="S116" i="6"/>
  <c r="S115" i="6"/>
  <c r="S114" i="6"/>
  <c r="S113" i="6"/>
  <c r="S112" i="6"/>
  <c r="S111" i="6"/>
  <c r="S110" i="6"/>
  <c r="S109" i="6"/>
  <c r="S108" i="6"/>
  <c r="S107" i="6"/>
  <c r="S106" i="6"/>
  <c r="S105" i="6"/>
  <c r="S104" i="6"/>
  <c r="S103" i="6"/>
  <c r="S102" i="6"/>
  <c r="S101" i="6"/>
  <c r="S100" i="6"/>
  <c r="S99" i="6"/>
  <c r="S98" i="6"/>
  <c r="S97" i="6"/>
  <c r="S96" i="6"/>
  <c r="S95" i="6"/>
  <c r="S94" i="6"/>
  <c r="S93" i="6"/>
  <c r="S92" i="6"/>
  <c r="S91" i="6"/>
  <c r="S90" i="6"/>
  <c r="S89" i="6"/>
  <c r="S88" i="6"/>
  <c r="S87" i="6"/>
  <c r="S86" i="6"/>
  <c r="S85" i="6"/>
  <c r="S84" i="6"/>
  <c r="S83" i="6"/>
  <c r="S82" i="6"/>
  <c r="S81" i="6"/>
  <c r="S80" i="6"/>
  <c r="S79" i="6"/>
  <c r="S78" i="6"/>
  <c r="S77" i="6"/>
  <c r="S76" i="6"/>
  <c r="S75" i="6"/>
  <c r="S74" i="6"/>
  <c r="S73" i="6"/>
  <c r="S72" i="6"/>
  <c r="S71" i="6"/>
  <c r="S70" i="6"/>
  <c r="S69" i="6"/>
  <c r="S68" i="6"/>
  <c r="S67" i="6"/>
  <c r="S66" i="6"/>
  <c r="S65" i="6"/>
  <c r="S64" i="6"/>
  <c r="S63" i="6"/>
  <c r="S62" i="6"/>
  <c r="S61" i="6"/>
  <c r="S60" i="6"/>
  <c r="S59" i="6"/>
  <c r="S58" i="6"/>
  <c r="S57" i="6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3" i="6"/>
  <c r="H944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1" i="6"/>
  <c r="H1002" i="6"/>
  <c r="H1003" i="6"/>
  <c r="H1004" i="6"/>
  <c r="H100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AT3" i="6"/>
  <c r="CV6" i="6"/>
  <c r="CW6" i="6"/>
  <c r="CV7" i="6"/>
  <c r="CW7" i="6"/>
  <c r="CX7" i="6"/>
  <c r="CV8" i="6"/>
  <c r="CW8" i="6"/>
  <c r="CX8" i="6"/>
  <c r="CU9" i="6"/>
  <c r="BO7" i="6" s="1"/>
  <c r="BO8" i="6" s="1"/>
  <c r="BO9" i="6" s="1"/>
  <c r="BO10" i="6" s="1"/>
  <c r="BO11" i="6" s="1"/>
  <c r="BO12" i="6" s="1"/>
  <c r="BO13" i="6" s="1"/>
  <c r="BO14" i="6" s="1"/>
  <c r="BO15" i="6" s="1"/>
  <c r="BO16" i="6" s="1"/>
  <c r="BO17" i="6" s="1"/>
  <c r="BO18" i="6" s="1"/>
  <c r="BO19" i="6" s="1"/>
  <c r="BO20" i="6" s="1"/>
  <c r="BO21" i="6" s="1"/>
  <c r="BO22" i="6" s="1"/>
  <c r="BO23" i="6" s="1"/>
  <c r="BO24" i="6" s="1"/>
  <c r="BO25" i="6" s="1"/>
  <c r="BO26" i="6" s="1"/>
  <c r="BO27" i="6" s="1"/>
  <c r="BO28" i="6" s="1"/>
  <c r="BO29" i="6" s="1"/>
  <c r="BO30" i="6" s="1"/>
  <c r="BO31" i="6" s="1"/>
  <c r="BO32" i="6" s="1"/>
  <c r="BO33" i="6" s="1"/>
  <c r="BO34" i="6" s="1"/>
  <c r="BO35" i="6" s="1"/>
  <c r="BO36" i="6" s="1"/>
  <c r="BO37" i="6" s="1"/>
  <c r="BO38" i="6" s="1"/>
  <c r="BO39" i="6" s="1"/>
  <c r="BO40" i="6" s="1"/>
  <c r="BO41" i="6" s="1"/>
  <c r="BO42" i="6" s="1"/>
  <c r="BO43" i="6" s="1"/>
  <c r="BO44" i="6" s="1"/>
  <c r="BO45" i="6" s="1"/>
  <c r="BO46" i="6" s="1"/>
  <c r="BO47" i="6" s="1"/>
  <c r="BO48" i="6" s="1"/>
  <c r="BO49" i="6" s="1"/>
  <c r="BO50" i="6" s="1"/>
  <c r="BO51" i="6" s="1"/>
  <c r="BO52" i="6" s="1"/>
  <c r="BO53" i="6" s="1"/>
  <c r="BO54" i="6" s="1"/>
  <c r="BO55" i="6" s="1"/>
  <c r="BO56" i="6" s="1"/>
  <c r="BO57" i="6" s="1"/>
  <c r="BO58" i="6" s="1"/>
  <c r="BO59" i="6" s="1"/>
  <c r="BO60" i="6" s="1"/>
  <c r="BO61" i="6" s="1"/>
  <c r="BO62" i="6" s="1"/>
  <c r="BO63" i="6" s="1"/>
  <c r="BO64" i="6" s="1"/>
  <c r="BO65" i="6" s="1"/>
  <c r="BO66" i="6" s="1"/>
  <c r="BO67" i="6" s="1"/>
  <c r="BO68" i="6" s="1"/>
  <c r="BO69" i="6" s="1"/>
  <c r="BO70" i="6" s="1"/>
  <c r="BO71" i="6" s="1"/>
  <c r="BO72" i="6" s="1"/>
  <c r="BO73" i="6" s="1"/>
  <c r="BO74" i="6" s="1"/>
  <c r="BO75" i="6" s="1"/>
  <c r="BO76" i="6" s="1"/>
  <c r="BO77" i="6" s="1"/>
  <c r="BO78" i="6" s="1"/>
  <c r="BO79" i="6" s="1"/>
  <c r="BO80" i="6" s="1"/>
  <c r="BO81" i="6" s="1"/>
  <c r="BO82" i="6" s="1"/>
  <c r="BO83" i="6" s="1"/>
  <c r="BO84" i="6" s="1"/>
  <c r="BO85" i="6" s="1"/>
  <c r="BO86" i="6" s="1"/>
  <c r="BO87" i="6" s="1"/>
  <c r="BO88" i="6" s="1"/>
  <c r="BO89" i="6" s="1"/>
  <c r="BO90" i="6" s="1"/>
  <c r="BO91" i="6" s="1"/>
  <c r="BO92" i="6" s="1"/>
  <c r="BO93" i="6" s="1"/>
  <c r="BO94" i="6" s="1"/>
  <c r="BO95" i="6" s="1"/>
  <c r="BO96" i="6" s="1"/>
  <c r="BO97" i="6" s="1"/>
  <c r="BO98" i="6" s="1"/>
  <c r="BO99" i="6" s="1"/>
  <c r="BO100" i="6" s="1"/>
  <c r="BO101" i="6" s="1"/>
  <c r="BO102" i="6" s="1"/>
  <c r="BO103" i="6" s="1"/>
  <c r="BO104" i="6" s="1"/>
  <c r="BO105" i="6" s="1"/>
  <c r="BO106" i="6" s="1"/>
  <c r="BO107" i="6" s="1"/>
  <c r="BO108" i="6" s="1"/>
  <c r="BO109" i="6" s="1"/>
  <c r="BO110" i="6" s="1"/>
  <c r="BO111" i="6" s="1"/>
  <c r="BO112" i="6" s="1"/>
  <c r="BO113" i="6" s="1"/>
  <c r="BO114" i="6" s="1"/>
  <c r="BO115" i="6" s="1"/>
  <c r="BO116" i="6" s="1"/>
  <c r="BO117" i="6" s="1"/>
  <c r="BO118" i="6" s="1"/>
  <c r="BO119" i="6" s="1"/>
  <c r="BO120" i="6" s="1"/>
  <c r="BO121" i="6" s="1"/>
  <c r="BO122" i="6" s="1"/>
  <c r="BO123" i="6" s="1"/>
  <c r="BO124" i="6" s="1"/>
  <c r="BO125" i="6" s="1"/>
  <c r="BO126" i="6" s="1"/>
  <c r="BO127" i="6" s="1"/>
  <c r="BO128" i="6" s="1"/>
  <c r="BO129" i="6" s="1"/>
  <c r="BO130" i="6" s="1"/>
  <c r="BO131" i="6" s="1"/>
  <c r="BO132" i="6" s="1"/>
  <c r="BO133" i="6" s="1"/>
  <c r="BO134" i="6" s="1"/>
  <c r="BO135" i="6" s="1"/>
  <c r="BO136" i="6" s="1"/>
  <c r="BO137" i="6" s="1"/>
  <c r="BO138" i="6" s="1"/>
  <c r="BO139" i="6" s="1"/>
  <c r="BO140" i="6" s="1"/>
  <c r="BO141" i="6" s="1"/>
  <c r="BO142" i="6" s="1"/>
  <c r="BO143" i="6" s="1"/>
  <c r="BO144" i="6" s="1"/>
  <c r="BO145" i="6" s="1"/>
  <c r="BO146" i="6" s="1"/>
  <c r="BO147" i="6" s="1"/>
  <c r="BO148" i="6" s="1"/>
  <c r="BO149" i="6" s="1"/>
  <c r="BO150" i="6" s="1"/>
  <c r="BO151" i="6" s="1"/>
  <c r="BO152" i="6" s="1"/>
  <c r="BO153" i="6" s="1"/>
  <c r="BO154" i="6" s="1"/>
  <c r="BO155" i="6" s="1"/>
  <c r="BO156" i="6" s="1"/>
  <c r="BO157" i="6" s="1"/>
  <c r="BO158" i="6" s="1"/>
  <c r="BO159" i="6" s="1"/>
  <c r="BO160" i="6" s="1"/>
  <c r="BO161" i="6" s="1"/>
  <c r="BO162" i="6" s="1"/>
  <c r="BO163" i="6" s="1"/>
  <c r="BO164" i="6" s="1"/>
  <c r="BO165" i="6" s="1"/>
  <c r="CV9" i="6"/>
  <c r="CW9" i="6"/>
  <c r="CX9" i="6"/>
  <c r="CV10" i="6"/>
  <c r="CW10" i="6"/>
  <c r="CX10" i="6"/>
  <c r="CV11" i="6"/>
  <c r="CW11" i="6"/>
  <c r="CV12" i="6"/>
  <c r="CW12" i="6"/>
  <c r="CV13" i="6"/>
  <c r="CW13" i="6"/>
  <c r="CV14" i="6"/>
  <c r="CW14" i="6"/>
  <c r="CV15" i="6"/>
  <c r="CW15" i="6"/>
  <c r="CV16" i="6"/>
  <c r="CW16" i="6"/>
  <c r="CV17" i="6"/>
  <c r="CW17" i="6"/>
  <c r="CV18" i="6"/>
  <c r="CW18" i="6"/>
  <c r="CV19" i="6"/>
  <c r="CW19" i="6"/>
  <c r="CW20" i="6"/>
  <c r="CW21" i="6"/>
  <c r="CW22" i="6"/>
  <c r="CW23" i="6"/>
  <c r="CW24" i="6"/>
  <c r="CW25" i="6"/>
  <c r="CW26" i="6"/>
  <c r="CW27" i="6"/>
  <c r="CW28" i="6"/>
  <c r="CW29" i="6"/>
  <c r="CW30" i="6"/>
  <c r="CW31" i="6"/>
  <c r="CW32" i="6"/>
  <c r="CW33" i="6"/>
  <c r="CW34" i="6"/>
  <c r="CW35" i="6"/>
  <c r="CW36" i="6"/>
  <c r="CW37" i="6"/>
  <c r="CW38" i="6"/>
  <c r="CW39" i="6"/>
  <c r="CW40" i="6"/>
  <c r="CW41" i="6"/>
  <c r="CW42" i="6"/>
  <c r="CW43" i="6"/>
  <c r="CW44" i="6"/>
  <c r="CW45" i="6"/>
  <c r="CW46" i="6"/>
  <c r="CW47" i="6"/>
  <c r="CW48" i="6"/>
  <c r="CW49" i="6"/>
  <c r="CW50" i="6"/>
  <c r="CW51" i="6"/>
  <c r="CW52" i="6"/>
  <c r="CW53" i="6"/>
  <c r="CW54" i="6"/>
  <c r="CW55" i="6"/>
  <c r="O7" i="1"/>
  <c r="V7" i="6" s="1"/>
  <c r="O8" i="1"/>
  <c r="V8" i="6" s="1"/>
  <c r="O9" i="1"/>
  <c r="V9" i="6" s="1"/>
  <c r="O10" i="1"/>
  <c r="V10" i="6" s="1"/>
  <c r="O11" i="1"/>
  <c r="V11" i="6" s="1"/>
  <c r="O12" i="1"/>
  <c r="V12" i="6" s="1"/>
  <c r="O13" i="1"/>
  <c r="V13" i="6" s="1"/>
  <c r="O14" i="1"/>
  <c r="V14" i="6" s="1"/>
  <c r="O15" i="1"/>
  <c r="V15" i="6" s="1"/>
  <c r="V16" i="6"/>
  <c r="V17" i="6"/>
  <c r="V18" i="6"/>
  <c r="V19" i="6"/>
  <c r="V22" i="6"/>
  <c r="V24" i="6"/>
  <c r="V25" i="6"/>
  <c r="V26" i="6"/>
  <c r="V27" i="6"/>
  <c r="V29" i="6"/>
  <c r="V30" i="6"/>
  <c r="V31" i="6"/>
  <c r="V33" i="6"/>
  <c r="V37" i="6"/>
  <c r="V38" i="6"/>
  <c r="V39" i="6"/>
  <c r="V40" i="6"/>
  <c r="V41" i="6"/>
  <c r="V42" i="6"/>
  <c r="V43" i="6"/>
  <c r="V45" i="6"/>
  <c r="V46" i="6"/>
  <c r="V47" i="6"/>
  <c r="V48" i="6"/>
  <c r="V49" i="6"/>
  <c r="V50" i="6"/>
  <c r="V51" i="6"/>
  <c r="V52" i="6"/>
  <c r="V53" i="6"/>
  <c r="V54" i="6"/>
  <c r="V56" i="6"/>
  <c r="V57" i="6"/>
  <c r="V58" i="6"/>
  <c r="V59" i="6"/>
  <c r="V61" i="6"/>
  <c r="V62" i="6"/>
  <c r="V63" i="6"/>
  <c r="V64" i="6"/>
  <c r="V65" i="6"/>
  <c r="V69" i="6"/>
  <c r="V70" i="6"/>
  <c r="V71" i="6"/>
  <c r="V72" i="6"/>
  <c r="V73" i="6"/>
  <c r="V74" i="6"/>
  <c r="V75" i="6"/>
  <c r="V77" i="6"/>
  <c r="V78" i="6"/>
  <c r="V79" i="6"/>
  <c r="V80" i="6"/>
  <c r="V81" i="6"/>
  <c r="V82" i="6"/>
  <c r="V83" i="6"/>
  <c r="V86" i="6"/>
  <c r="V87" i="6"/>
  <c r="V88" i="6"/>
  <c r="V89" i="6"/>
  <c r="V90" i="6"/>
  <c r="V91" i="6"/>
  <c r="V93" i="6"/>
  <c r="V94" i="6"/>
  <c r="V95" i="6"/>
  <c r="V96" i="6"/>
  <c r="V97" i="6"/>
  <c r="V98" i="6"/>
  <c r="V99" i="6"/>
  <c r="V101" i="6"/>
  <c r="V102" i="6"/>
  <c r="V103" i="6"/>
  <c r="V104" i="6"/>
  <c r="V105" i="6"/>
  <c r="V107" i="6"/>
  <c r="V109" i="6"/>
  <c r="V110" i="6"/>
  <c r="V111" i="6"/>
  <c r="V112" i="6"/>
  <c r="V113" i="6"/>
  <c r="V114" i="6"/>
  <c r="V115" i="6"/>
  <c r="V116" i="6"/>
  <c r="V117" i="6"/>
  <c r="V118" i="6"/>
  <c r="V119" i="6"/>
  <c r="V120" i="6"/>
  <c r="V121" i="6"/>
  <c r="V122" i="6"/>
  <c r="V123" i="6"/>
  <c r="V125" i="6"/>
  <c r="V126" i="6"/>
  <c r="V127" i="6"/>
  <c r="V128" i="6"/>
  <c r="V129" i="6"/>
  <c r="V130" i="6"/>
  <c r="V131" i="6"/>
  <c r="V133" i="6"/>
  <c r="V134" i="6"/>
  <c r="V136" i="6"/>
  <c r="V137" i="6"/>
  <c r="V138" i="6"/>
  <c r="V139" i="6"/>
  <c r="V141" i="6"/>
  <c r="V142" i="6"/>
  <c r="V143" i="6"/>
  <c r="V144" i="6"/>
  <c r="V145" i="6"/>
  <c r="V147" i="6"/>
  <c r="V149" i="6"/>
  <c r="V150" i="6"/>
  <c r="V151" i="6"/>
  <c r="V152" i="6"/>
  <c r="V153" i="6"/>
  <c r="V154" i="6"/>
  <c r="V155" i="6"/>
  <c r="V157" i="6"/>
  <c r="V158" i="6"/>
  <c r="V159" i="6"/>
  <c r="V160" i="6"/>
  <c r="V161" i="6"/>
  <c r="V162" i="6"/>
  <c r="V163" i="6"/>
  <c r="V165" i="6"/>
  <c r="V166" i="6"/>
  <c r="V167" i="6"/>
  <c r="V168" i="6"/>
  <c r="V169" i="6"/>
  <c r="V170" i="6"/>
  <c r="V171" i="6"/>
  <c r="V173" i="6"/>
  <c r="V174" i="6"/>
  <c r="V175" i="6"/>
  <c r="V176" i="6"/>
  <c r="V177" i="6"/>
  <c r="V178" i="6"/>
  <c r="V179" i="6"/>
  <c r="V180" i="6"/>
  <c r="V181" i="6"/>
  <c r="V182" i="6"/>
  <c r="V183" i="6"/>
  <c r="V184" i="6"/>
  <c r="V185" i="6"/>
  <c r="V189" i="6"/>
  <c r="V190" i="6"/>
  <c r="V191" i="6"/>
  <c r="V192" i="6"/>
  <c r="V193" i="6"/>
  <c r="V194" i="6"/>
  <c r="V195" i="6"/>
  <c r="V197" i="6"/>
  <c r="V198" i="6"/>
  <c r="V199" i="6"/>
  <c r="V200" i="6"/>
  <c r="V201" i="6"/>
  <c r="V202" i="6"/>
  <c r="V203" i="6"/>
  <c r="V205" i="6"/>
  <c r="V206" i="6"/>
  <c r="V207" i="6"/>
  <c r="V208" i="6"/>
  <c r="V209" i="6"/>
  <c r="V210" i="6"/>
  <c r="V211" i="6"/>
  <c r="V213" i="6"/>
  <c r="V214" i="6"/>
  <c r="V215" i="6"/>
  <c r="V216" i="6"/>
  <c r="V217" i="6"/>
  <c r="V219" i="6"/>
  <c r="V222" i="6"/>
  <c r="V223" i="6"/>
  <c r="V224" i="6"/>
  <c r="V225" i="6"/>
  <c r="V226" i="6"/>
  <c r="V227" i="6"/>
  <c r="V229" i="6"/>
  <c r="V230" i="6"/>
  <c r="V231" i="6"/>
  <c r="V232" i="6"/>
  <c r="V233" i="6"/>
  <c r="V234" i="6"/>
  <c r="V235" i="6"/>
  <c r="V237" i="6"/>
  <c r="V238" i="6"/>
  <c r="V239" i="6"/>
  <c r="V240" i="6"/>
  <c r="V241" i="6"/>
  <c r="V242" i="6"/>
  <c r="V243" i="6"/>
  <c r="V244" i="6"/>
  <c r="V245" i="6"/>
  <c r="V246" i="6"/>
  <c r="V247" i="6"/>
  <c r="V248" i="6"/>
  <c r="V249" i="6"/>
  <c r="V250" i="6"/>
  <c r="V251" i="6"/>
  <c r="V253" i="6"/>
  <c r="V254" i="6"/>
  <c r="V255" i="6"/>
  <c r="V256" i="6"/>
  <c r="V257" i="6"/>
  <c r="V261" i="6"/>
  <c r="V262" i="6"/>
  <c r="V263" i="6"/>
  <c r="V264" i="6"/>
  <c r="V265" i="6"/>
  <c r="V266" i="6"/>
  <c r="V267" i="6"/>
  <c r="V270" i="6"/>
  <c r="V271" i="6"/>
  <c r="V272" i="6"/>
  <c r="V274" i="6"/>
  <c r="V275" i="6"/>
  <c r="V277" i="6"/>
  <c r="V278" i="6"/>
  <c r="V279" i="6"/>
  <c r="V280" i="6"/>
  <c r="V281" i="6"/>
  <c r="V282" i="6"/>
  <c r="V283" i="6"/>
  <c r="V285" i="6"/>
  <c r="V286" i="6"/>
  <c r="V287" i="6"/>
  <c r="V288" i="6"/>
  <c r="V289" i="6"/>
  <c r="V293" i="6"/>
  <c r="V294" i="6"/>
  <c r="V295" i="6"/>
  <c r="V296" i="6"/>
  <c r="V297" i="6"/>
  <c r="V298" i="6"/>
  <c r="V299" i="6"/>
  <c r="V301" i="6"/>
  <c r="V302" i="6"/>
  <c r="V303" i="6"/>
  <c r="V304" i="6"/>
  <c r="V305" i="6"/>
  <c r="V306" i="6"/>
  <c r="V307" i="6"/>
  <c r="V308" i="6"/>
  <c r="V309" i="6"/>
  <c r="V310" i="6"/>
  <c r="V311" i="6"/>
  <c r="V312" i="6"/>
  <c r="V313" i="6"/>
  <c r="V314" i="6"/>
  <c r="V315" i="6"/>
  <c r="V317" i="6"/>
  <c r="V318" i="6"/>
  <c r="V319" i="6"/>
  <c r="V320" i="6"/>
  <c r="V321" i="6"/>
  <c r="V322" i="6"/>
  <c r="V323" i="6"/>
  <c r="V325" i="6"/>
  <c r="V326" i="6"/>
  <c r="V327" i="6"/>
  <c r="V328" i="6"/>
  <c r="V329" i="6"/>
  <c r="V330" i="6"/>
  <c r="V331" i="6"/>
  <c r="V333" i="6"/>
  <c r="V334" i="6"/>
  <c r="V335" i="6"/>
  <c r="V336" i="6"/>
  <c r="V337" i="6"/>
  <c r="V339" i="6"/>
  <c r="V341" i="6"/>
  <c r="V342" i="6"/>
  <c r="V343" i="6"/>
  <c r="V344" i="6"/>
  <c r="V345" i="6"/>
  <c r="V346" i="6"/>
  <c r="V347" i="6"/>
  <c r="V349" i="6"/>
  <c r="V350" i="6"/>
  <c r="V351" i="6"/>
  <c r="V352" i="6"/>
  <c r="V353" i="6"/>
  <c r="V354" i="6"/>
  <c r="V355" i="6"/>
  <c r="V358" i="6"/>
  <c r="V360" i="6"/>
  <c r="V361" i="6"/>
  <c r="V363" i="6"/>
  <c r="V365" i="6"/>
  <c r="V366" i="6"/>
  <c r="V367" i="6"/>
  <c r="V368" i="6"/>
  <c r="V369" i="6"/>
  <c r="V371" i="6"/>
  <c r="V372" i="6"/>
  <c r="V373" i="6"/>
  <c r="V374" i="6"/>
  <c r="V375" i="6"/>
  <c r="V376" i="6"/>
  <c r="V377" i="6"/>
  <c r="V378" i="6"/>
  <c r="V379" i="6"/>
  <c r="V381" i="6"/>
  <c r="V382" i="6"/>
  <c r="V383" i="6"/>
  <c r="V384" i="6"/>
  <c r="V385" i="6"/>
  <c r="V386" i="6"/>
  <c r="V387" i="6"/>
  <c r="V389" i="6"/>
  <c r="V390" i="6"/>
  <c r="V391" i="6"/>
  <c r="V392" i="6"/>
  <c r="V393" i="6"/>
  <c r="V394" i="6"/>
  <c r="V395" i="6"/>
  <c r="V397" i="6"/>
  <c r="V398" i="6"/>
  <c r="V399" i="6"/>
  <c r="V400" i="6"/>
  <c r="V401" i="6"/>
  <c r="V402" i="6"/>
  <c r="V403" i="6"/>
  <c r="V406" i="6"/>
  <c r="V407" i="6"/>
  <c r="V408" i="6"/>
  <c r="V409" i="6"/>
  <c r="V411" i="6"/>
  <c r="V413" i="6"/>
  <c r="V414" i="6"/>
  <c r="V415" i="6"/>
  <c r="V416" i="6"/>
  <c r="V417" i="6"/>
  <c r="V418" i="6"/>
  <c r="V419" i="6"/>
  <c r="V421" i="6"/>
  <c r="V422" i="6"/>
  <c r="V423" i="6"/>
  <c r="V424" i="6"/>
  <c r="V425" i="6"/>
  <c r="V426" i="6"/>
  <c r="V427" i="6"/>
  <c r="V429" i="6"/>
  <c r="V430" i="6"/>
  <c r="V431" i="6"/>
  <c r="V432" i="6"/>
  <c r="V433" i="6"/>
  <c r="V434" i="6"/>
  <c r="V435" i="6"/>
  <c r="V436" i="6"/>
  <c r="V437" i="6"/>
  <c r="V438" i="6"/>
  <c r="V439" i="6"/>
  <c r="V440" i="6"/>
  <c r="V441" i="6"/>
  <c r="V442" i="6"/>
  <c r="V443" i="6"/>
  <c r="V445" i="6"/>
  <c r="V446" i="6"/>
  <c r="V447" i="6"/>
  <c r="V448" i="6"/>
  <c r="V449" i="6"/>
  <c r="V451" i="6"/>
  <c r="V453" i="6"/>
  <c r="V454" i="6"/>
  <c r="V455" i="6"/>
  <c r="V456" i="6"/>
  <c r="V457" i="6"/>
  <c r="V458" i="6"/>
  <c r="V459" i="6"/>
  <c r="V461" i="6"/>
  <c r="V462" i="6"/>
  <c r="V463" i="6"/>
  <c r="V464" i="6"/>
  <c r="V465" i="6"/>
  <c r="V466" i="6"/>
  <c r="V467" i="6"/>
  <c r="V469" i="6"/>
  <c r="V470" i="6"/>
  <c r="V471" i="6"/>
  <c r="V472" i="6"/>
  <c r="V473" i="6"/>
  <c r="V474" i="6"/>
  <c r="V475" i="6"/>
  <c r="V477" i="6"/>
  <c r="V478" i="6"/>
  <c r="V479" i="6"/>
  <c r="V480" i="6"/>
  <c r="V481" i="6"/>
  <c r="V482" i="6"/>
  <c r="V483" i="6"/>
  <c r="V485" i="6"/>
  <c r="V486" i="6"/>
  <c r="V487" i="6"/>
  <c r="V488" i="6"/>
  <c r="V489" i="6"/>
  <c r="V491" i="6"/>
  <c r="V494" i="6"/>
  <c r="V495" i="6"/>
  <c r="V496" i="6"/>
  <c r="V497" i="6"/>
  <c r="V498" i="6"/>
  <c r="V499" i="6"/>
  <c r="V500" i="6"/>
  <c r="V501" i="6"/>
  <c r="V502" i="6"/>
  <c r="V504" i="6"/>
  <c r="V505" i="6"/>
  <c r="V506" i="6"/>
  <c r="V507" i="6"/>
  <c r="V509" i="6"/>
  <c r="V510" i="6"/>
  <c r="V511" i="6"/>
  <c r="V512" i="6"/>
  <c r="V513" i="6"/>
  <c r="V514" i="6"/>
  <c r="V515" i="6"/>
  <c r="V517" i="6"/>
  <c r="V518" i="6"/>
  <c r="V519" i="6"/>
  <c r="V520" i="6"/>
  <c r="V521" i="6"/>
  <c r="V522" i="6"/>
  <c r="V523" i="6"/>
  <c r="V525" i="6"/>
  <c r="V526" i="6"/>
  <c r="V527" i="6"/>
  <c r="V528" i="6"/>
  <c r="V529" i="6"/>
  <c r="V530" i="6"/>
  <c r="V531" i="6"/>
  <c r="V533" i="6"/>
  <c r="V534" i="6"/>
  <c r="V535" i="6"/>
  <c r="V536" i="6"/>
  <c r="V537" i="6"/>
  <c r="V539" i="6"/>
  <c r="V541" i="6"/>
  <c r="V542" i="6"/>
  <c r="V543" i="6"/>
  <c r="V544" i="6"/>
  <c r="V545" i="6"/>
  <c r="V546" i="6"/>
  <c r="V547" i="6"/>
  <c r="V549" i="6"/>
  <c r="V550" i="6"/>
  <c r="V551" i="6"/>
  <c r="V553" i="6"/>
  <c r="V554" i="6"/>
  <c r="V555" i="6"/>
  <c r="V557" i="6"/>
  <c r="V558" i="6"/>
  <c r="V559" i="6"/>
  <c r="V560" i="6"/>
  <c r="V561" i="6"/>
  <c r="V562" i="6"/>
  <c r="V563" i="6"/>
  <c r="V564" i="6"/>
  <c r="V565" i="6"/>
  <c r="V566" i="6"/>
  <c r="V567" i="6"/>
  <c r="V571" i="6"/>
  <c r="V573" i="6"/>
  <c r="V574" i="6"/>
  <c r="V575" i="6"/>
  <c r="V576" i="6"/>
  <c r="V577" i="6"/>
  <c r="V578" i="6"/>
  <c r="V579" i="6"/>
  <c r="V581" i="6"/>
  <c r="V582" i="6"/>
  <c r="V584" i="6"/>
  <c r="V585" i="6"/>
  <c r="V586" i="6"/>
  <c r="V587" i="6"/>
  <c r="V589" i="6"/>
  <c r="V590" i="6"/>
  <c r="V591" i="6"/>
  <c r="V592" i="6"/>
  <c r="V593" i="6"/>
  <c r="V594" i="6"/>
  <c r="V595" i="6"/>
  <c r="V597" i="6"/>
  <c r="V598" i="6"/>
  <c r="V599" i="6"/>
  <c r="V600" i="6"/>
  <c r="V601" i="6"/>
  <c r="V603" i="6"/>
  <c r="V605" i="6"/>
  <c r="V606" i="6"/>
  <c r="V607" i="6"/>
  <c r="V608" i="6"/>
  <c r="V609" i="6"/>
  <c r="V611" i="6"/>
  <c r="V613" i="6"/>
  <c r="V614" i="6"/>
  <c r="V615" i="6"/>
  <c r="V616" i="6"/>
  <c r="V617" i="6"/>
  <c r="V618" i="6"/>
  <c r="V619" i="6"/>
  <c r="V621" i="6"/>
  <c r="V622" i="6"/>
  <c r="V623" i="6"/>
  <c r="V624" i="6"/>
  <c r="V625" i="6"/>
  <c r="V626" i="6"/>
  <c r="V627" i="6"/>
  <c r="V628" i="6"/>
  <c r="V629" i="6"/>
  <c r="V630" i="6"/>
  <c r="V631" i="6"/>
  <c r="V632" i="6"/>
  <c r="V633" i="6"/>
  <c r="V634" i="6"/>
  <c r="V635" i="6"/>
  <c r="V637" i="6"/>
  <c r="V638" i="6"/>
  <c r="V639" i="6"/>
  <c r="V640" i="6"/>
  <c r="V641" i="6"/>
  <c r="V642" i="6"/>
  <c r="V643" i="6"/>
  <c r="V645" i="6"/>
  <c r="V646" i="6"/>
  <c r="V647" i="6"/>
  <c r="V648" i="6"/>
  <c r="V649" i="6"/>
  <c r="V650" i="6"/>
  <c r="V651" i="6"/>
  <c r="V653" i="6"/>
  <c r="V654" i="6"/>
  <c r="V655" i="6"/>
  <c r="V656" i="6"/>
  <c r="V657" i="6"/>
  <c r="V659" i="6"/>
  <c r="V661" i="6"/>
  <c r="V662" i="6"/>
  <c r="V663" i="6"/>
  <c r="V664" i="6"/>
  <c r="V665" i="6"/>
  <c r="V666" i="6"/>
  <c r="V667" i="6"/>
  <c r="V669" i="6"/>
  <c r="V670" i="6"/>
  <c r="V671" i="6"/>
  <c r="V672" i="6"/>
  <c r="V673" i="6"/>
  <c r="V674" i="6"/>
  <c r="V675" i="6"/>
  <c r="V677" i="6"/>
  <c r="V678" i="6"/>
  <c r="V679" i="6"/>
  <c r="V680" i="6"/>
  <c r="V681" i="6"/>
  <c r="V682" i="6"/>
  <c r="V683" i="6"/>
  <c r="V685" i="6"/>
  <c r="V686" i="6"/>
  <c r="V687" i="6"/>
  <c r="V688" i="6"/>
  <c r="V689" i="6"/>
  <c r="V692" i="6"/>
  <c r="V693" i="6"/>
  <c r="V694" i="6"/>
  <c r="V695" i="6"/>
  <c r="V696" i="6"/>
  <c r="V697" i="6"/>
  <c r="V698" i="6"/>
  <c r="V699" i="6"/>
  <c r="V701" i="6"/>
  <c r="V702" i="6"/>
  <c r="V704" i="6"/>
  <c r="V705" i="6"/>
  <c r="V706" i="6"/>
  <c r="V707" i="6"/>
  <c r="V709" i="6"/>
  <c r="V710" i="6"/>
  <c r="V711" i="6"/>
  <c r="V712" i="6"/>
  <c r="V713" i="6"/>
  <c r="V714" i="6"/>
  <c r="V715" i="6"/>
  <c r="V717" i="6"/>
  <c r="V718" i="6"/>
  <c r="V719" i="6"/>
  <c r="V720" i="6"/>
  <c r="V721" i="6"/>
  <c r="V725" i="6"/>
  <c r="V726" i="6"/>
  <c r="V727" i="6"/>
  <c r="V728" i="6"/>
  <c r="V729" i="6"/>
  <c r="V730" i="6"/>
  <c r="V731" i="6"/>
  <c r="V733" i="6"/>
  <c r="V734" i="6"/>
  <c r="V735" i="6"/>
  <c r="V736" i="6"/>
  <c r="V737" i="6"/>
  <c r="V738" i="6"/>
  <c r="V739" i="6"/>
  <c r="V741" i="6"/>
  <c r="V742" i="6"/>
  <c r="V743" i="6"/>
  <c r="V744" i="6"/>
  <c r="V745" i="6"/>
  <c r="V746" i="6"/>
  <c r="V747" i="6"/>
  <c r="V749" i="6"/>
  <c r="V750" i="6"/>
  <c r="V751" i="6"/>
  <c r="V752" i="6"/>
  <c r="V753" i="6"/>
  <c r="V754" i="6"/>
  <c r="V755" i="6"/>
  <c r="V756" i="6"/>
  <c r="V757" i="6"/>
  <c r="V758" i="6"/>
  <c r="V759" i="6"/>
  <c r="V760" i="6"/>
  <c r="V761" i="6"/>
  <c r="V762" i="6"/>
  <c r="V763" i="6"/>
  <c r="V765" i="6"/>
  <c r="V766" i="6"/>
  <c r="V768" i="6"/>
  <c r="V769" i="6"/>
  <c r="V771" i="6"/>
  <c r="V773" i="6"/>
  <c r="V774" i="6"/>
  <c r="V775" i="6"/>
  <c r="V776" i="6"/>
  <c r="V777" i="6"/>
  <c r="V778" i="6"/>
  <c r="V779" i="6"/>
  <c r="V781" i="6"/>
  <c r="V782" i="6"/>
  <c r="V783" i="6"/>
  <c r="V784" i="6"/>
  <c r="V785" i="6"/>
  <c r="V786" i="6"/>
  <c r="V787" i="6"/>
  <c r="V789" i="6"/>
  <c r="V790" i="6"/>
  <c r="V791" i="6"/>
  <c r="V792" i="6"/>
  <c r="V793" i="6"/>
  <c r="V794" i="6"/>
  <c r="V795" i="6"/>
  <c r="V797" i="6"/>
  <c r="V798" i="6"/>
  <c r="V799" i="6"/>
  <c r="V800" i="6"/>
  <c r="V801" i="6"/>
  <c r="V802" i="6"/>
  <c r="V803" i="6"/>
  <c r="V805" i="6"/>
  <c r="V806" i="6"/>
  <c r="V807" i="6"/>
  <c r="V808" i="6"/>
  <c r="V809" i="6"/>
  <c r="V811" i="6"/>
  <c r="V813" i="6"/>
  <c r="V814" i="6"/>
  <c r="V815" i="6"/>
  <c r="V816" i="6"/>
  <c r="V817" i="6"/>
  <c r="V818" i="6"/>
  <c r="V819" i="6"/>
  <c r="V820" i="6"/>
  <c r="V821" i="6"/>
  <c r="V822" i="6"/>
  <c r="V823" i="6"/>
  <c r="V825" i="6"/>
  <c r="V826" i="6"/>
  <c r="V827" i="6"/>
  <c r="V829" i="6"/>
  <c r="V830" i="6"/>
  <c r="V831" i="6"/>
  <c r="V832" i="6"/>
  <c r="V833" i="6"/>
  <c r="V834" i="6"/>
  <c r="V835" i="6"/>
  <c r="V837" i="6"/>
  <c r="V838" i="6"/>
  <c r="V839" i="6"/>
  <c r="V840" i="6"/>
  <c r="V841" i="6"/>
  <c r="V846" i="6"/>
  <c r="V847" i="6"/>
  <c r="V848" i="6"/>
  <c r="V849" i="6"/>
  <c r="V850" i="6"/>
  <c r="V851" i="6"/>
  <c r="V853" i="6"/>
  <c r="V854" i="6"/>
  <c r="V855" i="6"/>
  <c r="V856" i="6"/>
  <c r="V857" i="6"/>
  <c r="V858" i="6"/>
  <c r="V859" i="6"/>
  <c r="V861" i="6"/>
  <c r="V862" i="6"/>
  <c r="V863" i="6"/>
  <c r="V864" i="6"/>
  <c r="V865" i="6"/>
  <c r="V866" i="6"/>
  <c r="V867" i="6"/>
  <c r="V870" i="6"/>
  <c r="V871" i="6"/>
  <c r="V872" i="6"/>
  <c r="V873" i="6"/>
  <c r="V874" i="6"/>
  <c r="V875" i="6"/>
  <c r="V877" i="6"/>
  <c r="V878" i="6"/>
  <c r="V879" i="6"/>
  <c r="V880" i="6"/>
  <c r="V881" i="6"/>
  <c r="V883" i="6"/>
  <c r="V884" i="6"/>
  <c r="V885" i="6"/>
  <c r="V886" i="6"/>
  <c r="V887" i="6"/>
  <c r="V888" i="6"/>
  <c r="V889" i="6"/>
  <c r="V890" i="6"/>
  <c r="V891" i="6"/>
  <c r="V893" i="6"/>
  <c r="V894" i="6"/>
  <c r="V895" i="6"/>
  <c r="V896" i="6"/>
  <c r="V897" i="6"/>
  <c r="V898" i="6"/>
  <c r="V899" i="6"/>
  <c r="V901" i="6"/>
  <c r="V902" i="6"/>
  <c r="V903" i="6"/>
  <c r="V904" i="6"/>
  <c r="V905" i="6"/>
  <c r="V906" i="6"/>
  <c r="V907" i="6"/>
  <c r="V909" i="6"/>
  <c r="V910" i="6"/>
  <c r="V911" i="6"/>
  <c r="V912" i="6"/>
  <c r="V913" i="6"/>
  <c r="V914" i="6"/>
  <c r="V915" i="6"/>
  <c r="V917" i="6"/>
  <c r="V918" i="6"/>
  <c r="V919" i="6"/>
  <c r="V920" i="6"/>
  <c r="V921" i="6"/>
  <c r="V922" i="6"/>
  <c r="V923" i="6"/>
  <c r="V925" i="6"/>
  <c r="V926" i="6"/>
  <c r="V927" i="6"/>
  <c r="V928" i="6"/>
  <c r="V929" i="6"/>
  <c r="V933" i="6"/>
  <c r="V934" i="6"/>
  <c r="V935" i="6"/>
  <c r="V936" i="6"/>
  <c r="V937" i="6"/>
  <c r="V938" i="6"/>
  <c r="V939" i="6"/>
  <c r="V941" i="6"/>
  <c r="V942" i="6"/>
  <c r="V944" i="6"/>
  <c r="V945" i="6"/>
  <c r="V946" i="6"/>
  <c r="V947" i="6"/>
  <c r="V948" i="6"/>
  <c r="V949" i="6"/>
  <c r="V950" i="6"/>
  <c r="V951" i="6"/>
  <c r="V952" i="6"/>
  <c r="V953" i="6"/>
  <c r="V954" i="6"/>
  <c r="V955" i="6"/>
  <c r="V957" i="6"/>
  <c r="V958" i="6"/>
  <c r="V959" i="6"/>
  <c r="V960" i="6"/>
  <c r="V961" i="6"/>
  <c r="V962" i="6"/>
  <c r="V963" i="6"/>
  <c r="V965" i="6"/>
  <c r="V966" i="6"/>
  <c r="V967" i="6"/>
  <c r="V968" i="6"/>
  <c r="V969" i="6"/>
  <c r="V973" i="6"/>
  <c r="V974" i="6"/>
  <c r="V975" i="6"/>
  <c r="V976" i="6"/>
  <c r="V977" i="6"/>
  <c r="V978" i="6"/>
  <c r="V979" i="6"/>
  <c r="V981" i="6"/>
  <c r="V982" i="6"/>
  <c r="V983" i="6"/>
  <c r="V984" i="6"/>
  <c r="V985" i="6"/>
  <c r="V986" i="6"/>
  <c r="V987" i="6"/>
  <c r="V989" i="6"/>
  <c r="V990" i="6"/>
  <c r="V991" i="6"/>
  <c r="V992" i="6"/>
  <c r="V993" i="6"/>
  <c r="V994" i="6"/>
  <c r="V995" i="6"/>
  <c r="V997" i="6"/>
  <c r="V998" i="6"/>
  <c r="V999" i="6"/>
  <c r="V1000" i="6"/>
  <c r="V1001" i="6"/>
  <c r="V1002" i="6"/>
  <c r="V1003" i="6"/>
  <c r="V1005" i="6"/>
  <c r="O6" i="1"/>
  <c r="V6" i="6" s="1"/>
  <c r="V28" i="6"/>
  <c r="V36" i="6"/>
  <c r="V44" i="6"/>
  <c r="V60" i="6"/>
  <c r="V68" i="6"/>
  <c r="V76" i="6"/>
  <c r="V84" i="6"/>
  <c r="V92" i="6"/>
  <c r="V100" i="6"/>
  <c r="V108" i="6"/>
  <c r="V124" i="6"/>
  <c r="V132" i="6"/>
  <c r="V140" i="6"/>
  <c r="V148" i="6"/>
  <c r="V156" i="6"/>
  <c r="V164" i="6"/>
  <c r="V172" i="6"/>
  <c r="V188" i="6"/>
  <c r="V196" i="6"/>
  <c r="V204" i="6"/>
  <c r="V212" i="6"/>
  <c r="V220" i="6"/>
  <c r="V228" i="6"/>
  <c r="V236" i="6"/>
  <c r="V252" i="6"/>
  <c r="V260" i="6"/>
  <c r="V268" i="6"/>
  <c r="V276" i="6"/>
  <c r="V284" i="6"/>
  <c r="V292" i="6"/>
  <c r="V300" i="6"/>
  <c r="V316" i="6"/>
  <c r="V324" i="6"/>
  <c r="V332" i="6"/>
  <c r="V340" i="6"/>
  <c r="V348" i="6"/>
  <c r="V356" i="6"/>
  <c r="V364" i="6"/>
  <c r="V380" i="6"/>
  <c r="V388" i="6"/>
  <c r="V396" i="6"/>
  <c r="V404" i="6"/>
  <c r="V412" i="6"/>
  <c r="V420" i="6"/>
  <c r="V428" i="6"/>
  <c r="V444" i="6"/>
  <c r="V452" i="6"/>
  <c r="V460" i="6"/>
  <c r="V468" i="6"/>
  <c r="V476" i="6"/>
  <c r="V484" i="6"/>
  <c r="V492" i="6"/>
  <c r="V508" i="6"/>
  <c r="V516" i="6"/>
  <c r="V524" i="6"/>
  <c r="V532" i="6"/>
  <c r="V540" i="6"/>
  <c r="V548" i="6"/>
  <c r="V556" i="6"/>
  <c r="V572" i="6"/>
  <c r="V580" i="6"/>
  <c r="V588" i="6"/>
  <c r="V596" i="6"/>
  <c r="V604" i="6"/>
  <c r="V612" i="6"/>
  <c r="V620" i="6"/>
  <c r="V636" i="6"/>
  <c r="V644" i="6"/>
  <c r="V652" i="6"/>
  <c r="V660" i="6"/>
  <c r="V668" i="6"/>
  <c r="V676" i="6"/>
  <c r="V684" i="6"/>
  <c r="V700" i="6"/>
  <c r="V708" i="6"/>
  <c r="V716" i="6"/>
  <c r="V724" i="6"/>
  <c r="V732" i="6"/>
  <c r="V740" i="6"/>
  <c r="V748" i="6"/>
  <c r="V764" i="6"/>
  <c r="V772" i="6"/>
  <c r="V780" i="6"/>
  <c r="V788" i="6"/>
  <c r="V796" i="6"/>
  <c r="V804" i="6"/>
  <c r="V812" i="6"/>
  <c r="V828" i="6"/>
  <c r="V836" i="6"/>
  <c r="V844" i="6"/>
  <c r="V852" i="6"/>
  <c r="V860" i="6"/>
  <c r="V868" i="6"/>
  <c r="V876" i="6"/>
  <c r="V892" i="6"/>
  <c r="V900" i="6"/>
  <c r="V908" i="6"/>
  <c r="V916" i="6"/>
  <c r="V924" i="6"/>
  <c r="V932" i="6"/>
  <c r="V940" i="6"/>
  <c r="V956" i="6"/>
  <c r="V964" i="6"/>
  <c r="V972" i="6"/>
  <c r="V980" i="6"/>
  <c r="V988" i="6"/>
  <c r="V996" i="6"/>
  <c r="V1004" i="6"/>
  <c r="N7" i="1"/>
  <c r="N8" i="1"/>
  <c r="N9" i="1"/>
  <c r="N10" i="1"/>
  <c r="N11" i="1"/>
  <c r="N12" i="1"/>
  <c r="N13" i="1"/>
  <c r="N14" i="1"/>
  <c r="N15" i="1"/>
  <c r="N6" i="1"/>
  <c r="V20" i="6"/>
  <c r="V21" i="6"/>
  <c r="V32" i="6"/>
  <c r="V34" i="6"/>
  <c r="V35" i="6"/>
  <c r="V55" i="6"/>
  <c r="V66" i="6"/>
  <c r="V67" i="6"/>
  <c r="V85" i="6"/>
  <c r="V106" i="6"/>
  <c r="V135" i="6"/>
  <c r="V146" i="6"/>
  <c r="V186" i="6"/>
  <c r="V187" i="6"/>
  <c r="V218" i="6"/>
  <c r="V221" i="6"/>
  <c r="V258" i="6"/>
  <c r="V259" i="6"/>
  <c r="V269" i="6"/>
  <c r="V273" i="6"/>
  <c r="V290" i="6"/>
  <c r="V291" i="6"/>
  <c r="V338" i="6"/>
  <c r="V357" i="6"/>
  <c r="V359" i="6"/>
  <c r="V362" i="6"/>
  <c r="V370" i="6"/>
  <c r="V405" i="6"/>
  <c r="V410" i="6"/>
  <c r="V450" i="6"/>
  <c r="V490" i="6"/>
  <c r="V493" i="6"/>
  <c r="V503" i="6"/>
  <c r="V538" i="6"/>
  <c r="V552" i="6"/>
  <c r="V568" i="6"/>
  <c r="V569" i="6"/>
  <c r="V570" i="6"/>
  <c r="V583" i="6"/>
  <c r="V602" i="6"/>
  <c r="V610" i="6"/>
  <c r="V658" i="6"/>
  <c r="V690" i="6"/>
  <c r="V691" i="6"/>
  <c r="V703" i="6"/>
  <c r="V722" i="6"/>
  <c r="V723" i="6"/>
  <c r="V767" i="6"/>
  <c r="V770" i="6"/>
  <c r="V810" i="6"/>
  <c r="V824" i="6"/>
  <c r="V842" i="6"/>
  <c r="V843" i="6"/>
  <c r="V845" i="6"/>
  <c r="V869" i="6"/>
  <c r="V882" i="6"/>
  <c r="V930" i="6"/>
  <c r="V931" i="6"/>
  <c r="V943" i="6"/>
  <c r="V970" i="6"/>
  <c r="V971" i="6"/>
  <c r="W31" i="6" l="1"/>
  <c r="W47" i="6"/>
  <c r="W63" i="6"/>
  <c r="W71" i="6"/>
  <c r="W79" i="6"/>
  <c r="W87" i="6"/>
  <c r="W95" i="6"/>
  <c r="W103" i="6"/>
  <c r="W111" i="6"/>
  <c r="W127" i="6"/>
  <c r="W135" i="6"/>
  <c r="W143" i="6"/>
  <c r="W151" i="6"/>
  <c r="W159" i="6"/>
  <c r="W175" i="6"/>
  <c r="W183" i="6"/>
  <c r="W191" i="6"/>
  <c r="W199" i="6"/>
  <c r="W207" i="6"/>
  <c r="W215" i="6"/>
  <c r="W223" i="6"/>
  <c r="W231" i="6"/>
  <c r="W239" i="6"/>
  <c r="W255" i="6"/>
  <c r="W263" i="6"/>
  <c r="W271" i="6"/>
  <c r="W279" i="6"/>
  <c r="W287" i="6"/>
  <c r="W303" i="6"/>
  <c r="W311" i="6"/>
  <c r="W335" i="6"/>
  <c r="W343" i="6"/>
  <c r="W351" i="6"/>
  <c r="W359" i="6"/>
  <c r="W367" i="6"/>
  <c r="W383" i="6"/>
  <c r="W399" i="6"/>
  <c r="W407" i="6"/>
  <c r="W415" i="6"/>
  <c r="W431" i="6"/>
  <c r="W447" i="6"/>
  <c r="W455" i="6"/>
  <c r="W463" i="6"/>
  <c r="W471" i="6"/>
  <c r="W479" i="6"/>
  <c r="W487" i="6"/>
  <c r="W495" i="6"/>
  <c r="W503" i="6"/>
  <c r="W511" i="6"/>
  <c r="W519" i="6"/>
  <c r="W527" i="6"/>
  <c r="W535" i="6"/>
  <c r="W543" i="6"/>
  <c r="W559" i="6"/>
  <c r="W575" i="6"/>
  <c r="W583" i="6"/>
  <c r="W591" i="6"/>
  <c r="W599" i="6"/>
  <c r="W607" i="6"/>
  <c r="W623" i="6"/>
  <c r="W631" i="6"/>
  <c r="W639" i="6"/>
  <c r="W655" i="6"/>
  <c r="W663" i="6"/>
  <c r="W671" i="6"/>
  <c r="W687" i="6"/>
  <c r="W695" i="6"/>
  <c r="W703" i="6"/>
  <c r="W711" i="6"/>
  <c r="W719" i="6"/>
  <c r="W727" i="6"/>
  <c r="W735" i="6"/>
  <c r="W743" i="6"/>
  <c r="W751" i="6"/>
  <c r="W759" i="6"/>
  <c r="W767" i="6"/>
  <c r="W775" i="6"/>
  <c r="W783" i="6"/>
  <c r="W791" i="6"/>
  <c r="W799" i="6"/>
  <c r="W807" i="6"/>
  <c r="W815" i="6"/>
  <c r="W823" i="6"/>
  <c r="W831" i="6"/>
  <c r="W839" i="6"/>
  <c r="W847" i="6"/>
  <c r="W855" i="6"/>
  <c r="W863" i="6"/>
  <c r="W871" i="6"/>
  <c r="W879" i="6"/>
  <c r="W887" i="6"/>
  <c r="W895" i="6"/>
  <c r="W903" i="6"/>
  <c r="W911" i="6"/>
  <c r="W919" i="6"/>
  <c r="W927" i="6"/>
  <c r="W935" i="6"/>
  <c r="W943" i="6"/>
  <c r="W951" i="6"/>
  <c r="W959" i="6"/>
  <c r="W967" i="6"/>
  <c r="W975" i="6"/>
  <c r="W983" i="6"/>
  <c r="W991" i="6"/>
  <c r="W999" i="6"/>
  <c r="W22" i="6"/>
  <c r="W30" i="6"/>
  <c r="W38" i="6"/>
  <c r="W46" i="6"/>
  <c r="W62" i="6"/>
  <c r="W70" i="6"/>
  <c r="W78" i="6"/>
  <c r="W94" i="6"/>
  <c r="W102" i="6"/>
  <c r="W110" i="6"/>
  <c r="W118" i="6"/>
  <c r="W126" i="6"/>
  <c r="W134" i="6"/>
  <c r="W142" i="6"/>
  <c r="W150" i="6"/>
  <c r="W158" i="6"/>
  <c r="W166" i="6"/>
  <c r="W174" i="6"/>
  <c r="W182" i="6"/>
  <c r="W198" i="6"/>
  <c r="W206" i="6"/>
  <c r="W214" i="6"/>
  <c r="W230" i="6"/>
  <c r="W238" i="6"/>
  <c r="W246" i="6"/>
  <c r="W254" i="6"/>
  <c r="W262" i="6"/>
  <c r="W270" i="6"/>
  <c r="W278" i="6"/>
  <c r="W286" i="6"/>
  <c r="W294" i="6"/>
  <c r="W302" i="6"/>
  <c r="W310" i="6"/>
  <c r="W318" i="6"/>
  <c r="W334" i="6"/>
  <c r="W342" i="6"/>
  <c r="W350" i="6"/>
  <c r="W366" i="6"/>
  <c r="W374" i="6"/>
  <c r="W382" i="6"/>
  <c r="W390" i="6"/>
  <c r="W398" i="6"/>
  <c r="W406" i="6"/>
  <c r="W414" i="6"/>
  <c r="W422" i="6"/>
  <c r="W438" i="6"/>
  <c r="W446" i="6"/>
  <c r="W454" i="6"/>
  <c r="W470" i="6"/>
  <c r="W478" i="6"/>
  <c r="W486" i="6"/>
  <c r="W494" i="6"/>
  <c r="W502" i="6"/>
  <c r="W510" i="6"/>
  <c r="W518" i="6"/>
  <c r="W526" i="6"/>
  <c r="W534" i="6"/>
  <c r="W542" i="6"/>
  <c r="W550" i="6"/>
  <c r="W558" i="6"/>
  <c r="W574" i="6"/>
  <c r="W582" i="6"/>
  <c r="W590" i="6"/>
  <c r="W606" i="6"/>
  <c r="W614" i="6"/>
  <c r="W622" i="6"/>
  <c r="W630" i="6"/>
  <c r="W638" i="6"/>
  <c r="W646" i="6"/>
  <c r="W654" i="6"/>
  <c r="W662" i="6"/>
  <c r="W670" i="6"/>
  <c r="W678" i="6"/>
  <c r="W686" i="6"/>
  <c r="W694" i="6"/>
  <c r="W702" i="6"/>
  <c r="W718" i="6"/>
  <c r="W726" i="6"/>
  <c r="W734" i="6"/>
  <c r="W750" i="6"/>
  <c r="W758" i="6"/>
  <c r="W766" i="6"/>
  <c r="W774" i="6"/>
  <c r="W782" i="6"/>
  <c r="W790" i="6"/>
  <c r="W798" i="6"/>
  <c r="W806" i="6"/>
  <c r="W814" i="6"/>
  <c r="W822" i="6"/>
  <c r="W830" i="6"/>
  <c r="W838" i="6"/>
  <c r="W854" i="6"/>
  <c r="W862" i="6"/>
  <c r="W870" i="6"/>
  <c r="W886" i="6"/>
  <c r="W894" i="6"/>
  <c r="W902" i="6"/>
  <c r="W910" i="6"/>
  <c r="W918" i="6"/>
  <c r="W926" i="6"/>
  <c r="W934" i="6"/>
  <c r="W942" i="6"/>
  <c r="W958" i="6"/>
  <c r="W966" i="6"/>
  <c r="W974" i="6"/>
  <c r="W990" i="6"/>
  <c r="W998" i="6"/>
  <c r="W13" i="6"/>
  <c r="W21" i="6"/>
  <c r="W29" i="6"/>
  <c r="W37" i="6"/>
  <c r="W45" i="6"/>
  <c r="W53" i="6"/>
  <c r="W61" i="6"/>
  <c r="W69" i="6"/>
  <c r="W77" i="6"/>
  <c r="W85" i="6"/>
  <c r="W93" i="6"/>
  <c r="W101" i="6"/>
  <c r="W109" i="6"/>
  <c r="W125" i="6"/>
  <c r="W133" i="6"/>
  <c r="W141" i="6"/>
  <c r="W157" i="6"/>
  <c r="W165" i="6"/>
  <c r="W173" i="6"/>
  <c r="W181" i="6"/>
  <c r="W189" i="6"/>
  <c r="W197" i="6"/>
  <c r="W205" i="6"/>
  <c r="W213" i="6"/>
  <c r="W221" i="6"/>
  <c r="W229" i="6"/>
  <c r="W237" i="6"/>
  <c r="W245" i="6"/>
  <c r="W261" i="6"/>
  <c r="W269" i="6"/>
  <c r="W277" i="6"/>
  <c r="W293" i="6"/>
  <c r="W301" i="6"/>
  <c r="W309" i="6"/>
  <c r="W317" i="6"/>
  <c r="W325" i="6"/>
  <c r="W333" i="6"/>
  <c r="W341" i="6"/>
  <c r="W349" i="6"/>
  <c r="W357" i="6"/>
  <c r="W365" i="6"/>
  <c r="W373" i="6"/>
  <c r="W381" i="6"/>
  <c r="W397" i="6"/>
  <c r="W405" i="6"/>
  <c r="W413" i="6"/>
  <c r="W429" i="6"/>
  <c r="W437" i="6"/>
  <c r="W445" i="6"/>
  <c r="W453" i="6"/>
  <c r="W461" i="6"/>
  <c r="W469" i="6"/>
  <c r="W477" i="6"/>
  <c r="W485" i="6"/>
  <c r="W501" i="6"/>
  <c r="W509" i="6"/>
  <c r="W517" i="6"/>
  <c r="W533" i="6"/>
  <c r="W541" i="6"/>
  <c r="W549" i="6"/>
  <c r="W557" i="6"/>
  <c r="W565" i="6"/>
  <c r="W573" i="6"/>
  <c r="W581" i="6"/>
  <c r="W589" i="6"/>
  <c r="W597" i="6"/>
  <c r="W605" i="6"/>
  <c r="W613" i="6"/>
  <c r="W621" i="6"/>
  <c r="W637" i="6"/>
  <c r="W645" i="6"/>
  <c r="W653" i="6"/>
  <c r="W669" i="6"/>
  <c r="W677" i="6"/>
  <c r="W685" i="6"/>
  <c r="W693" i="6"/>
  <c r="W701" i="6"/>
  <c r="W709" i="6"/>
  <c r="W717" i="6"/>
  <c r="W725" i="6"/>
  <c r="W733" i="6"/>
  <c r="W741" i="6"/>
  <c r="W749" i="6"/>
  <c r="W765" i="6"/>
  <c r="W773" i="6"/>
  <c r="W781" i="6"/>
  <c r="W789" i="6"/>
  <c r="W797" i="6"/>
  <c r="W805" i="6"/>
  <c r="W813" i="6"/>
  <c r="W829" i="6"/>
  <c r="W837" i="6"/>
  <c r="W845" i="6"/>
  <c r="W853" i="6"/>
  <c r="W861" i="6"/>
  <c r="W869" i="6"/>
  <c r="W877" i="6"/>
  <c r="W893" i="6"/>
  <c r="W901" i="6"/>
  <c r="W909" i="6"/>
  <c r="W917" i="6"/>
  <c r="W925" i="6"/>
  <c r="W933" i="6"/>
  <c r="W941" i="6"/>
  <c r="W957" i="6"/>
  <c r="W965" i="6"/>
  <c r="W973" i="6"/>
  <c r="W981" i="6"/>
  <c r="W989" i="6"/>
  <c r="W997" i="6"/>
  <c r="W1005" i="6"/>
  <c r="W14" i="6"/>
  <c r="W54" i="6"/>
  <c r="W55" i="6"/>
  <c r="W86" i="6"/>
  <c r="W119" i="6"/>
  <c r="W190" i="6"/>
  <c r="W222" i="6"/>
  <c r="W247" i="6"/>
  <c r="W319" i="6"/>
  <c r="W326" i="6"/>
  <c r="W327" i="6"/>
  <c r="W358" i="6"/>
  <c r="W375" i="6"/>
  <c r="W391" i="6"/>
  <c r="W430" i="6"/>
  <c r="W439" i="6"/>
  <c r="W462" i="6"/>
  <c r="W566" i="6"/>
  <c r="W567" i="6"/>
  <c r="W598" i="6"/>
  <c r="W647" i="6"/>
  <c r="W24" i="6"/>
  <c r="W25" i="6"/>
  <c r="W26" i="6"/>
  <c r="W27" i="6"/>
  <c r="W28" i="6"/>
  <c r="W32" i="6"/>
  <c r="W33" i="6"/>
  <c r="W34" i="6"/>
  <c r="W35" i="6"/>
  <c r="W36" i="6"/>
  <c r="W39" i="6"/>
  <c r="W40" i="6"/>
  <c r="W41" i="6"/>
  <c r="W42" i="6"/>
  <c r="W43" i="6"/>
  <c r="W44" i="6"/>
  <c r="W48" i="6"/>
  <c r="W49" i="6"/>
  <c r="W50" i="6"/>
  <c r="W51" i="6"/>
  <c r="W52" i="6"/>
  <c r="W56" i="6"/>
  <c r="W57" i="6"/>
  <c r="W58" i="6"/>
  <c r="W59" i="6"/>
  <c r="W60" i="6"/>
  <c r="W64" i="6"/>
  <c r="W65" i="6"/>
  <c r="W66" i="6"/>
  <c r="W67" i="6"/>
  <c r="W68" i="6"/>
  <c r="W72" i="6"/>
  <c r="W73" i="6"/>
  <c r="W74" i="6"/>
  <c r="W75" i="6"/>
  <c r="W76" i="6"/>
  <c r="W80" i="6"/>
  <c r="W81" i="6"/>
  <c r="W82" i="6"/>
  <c r="W83" i="6"/>
  <c r="W84" i="6"/>
  <c r="W88" i="6"/>
  <c r="W89" i="6"/>
  <c r="W90" i="6"/>
  <c r="W91" i="6"/>
  <c r="W92" i="6"/>
  <c r="W96" i="6"/>
  <c r="W97" i="6"/>
  <c r="W98" i="6"/>
  <c r="W99" i="6"/>
  <c r="W100" i="6"/>
  <c r="W104" i="6"/>
  <c r="W105" i="6"/>
  <c r="W106" i="6"/>
  <c r="W107" i="6"/>
  <c r="W108" i="6"/>
  <c r="W112" i="6"/>
  <c r="W113" i="6"/>
  <c r="W114" i="6"/>
  <c r="W115" i="6"/>
  <c r="W116" i="6"/>
  <c r="W117" i="6"/>
  <c r="W120" i="6"/>
  <c r="W121" i="6"/>
  <c r="W122" i="6"/>
  <c r="W123" i="6"/>
  <c r="W124" i="6"/>
  <c r="W128" i="6"/>
  <c r="W129" i="6"/>
  <c r="W130" i="6"/>
  <c r="W131" i="6"/>
  <c r="W132" i="6"/>
  <c r="W136" i="6"/>
  <c r="W137" i="6"/>
  <c r="W138" i="6"/>
  <c r="W139" i="6"/>
  <c r="W140" i="6"/>
  <c r="W144" i="6"/>
  <c r="W145" i="6"/>
  <c r="W146" i="6"/>
  <c r="W147" i="6"/>
  <c r="W148" i="6"/>
  <c r="W149" i="6"/>
  <c r="W152" i="6"/>
  <c r="W153" i="6"/>
  <c r="W154" i="6"/>
  <c r="W155" i="6"/>
  <c r="W156" i="6"/>
  <c r="W160" i="6"/>
  <c r="W161" i="6"/>
  <c r="W162" i="6"/>
  <c r="W163" i="6"/>
  <c r="W164" i="6"/>
  <c r="W167" i="6"/>
  <c r="W168" i="6"/>
  <c r="W169" i="6"/>
  <c r="W170" i="6"/>
  <c r="W171" i="6"/>
  <c r="W172" i="6"/>
  <c r="W176" i="6"/>
  <c r="W177" i="6"/>
  <c r="W178" i="6"/>
  <c r="W179" i="6"/>
  <c r="W180" i="6"/>
  <c r="W184" i="6"/>
  <c r="W185" i="6"/>
  <c r="W186" i="6"/>
  <c r="W187" i="6"/>
  <c r="W188" i="6"/>
  <c r="W192" i="6"/>
  <c r="W193" i="6"/>
  <c r="W194" i="6"/>
  <c r="W195" i="6"/>
  <c r="W196" i="6"/>
  <c r="W200" i="6"/>
  <c r="W201" i="6"/>
  <c r="W202" i="6"/>
  <c r="W203" i="6"/>
  <c r="W204" i="6"/>
  <c r="W208" i="6"/>
  <c r="W209" i="6"/>
  <c r="W210" i="6"/>
  <c r="W211" i="6"/>
  <c r="W212" i="6"/>
  <c r="W216" i="6"/>
  <c r="W217" i="6"/>
  <c r="W218" i="6"/>
  <c r="W219" i="6"/>
  <c r="W220" i="6"/>
  <c r="W224" i="6"/>
  <c r="W225" i="6"/>
  <c r="W226" i="6"/>
  <c r="W227" i="6"/>
  <c r="W228" i="6"/>
  <c r="W232" i="6"/>
  <c r="W233" i="6"/>
  <c r="W234" i="6"/>
  <c r="W235" i="6"/>
  <c r="W236" i="6"/>
  <c r="W240" i="6"/>
  <c r="W241" i="6"/>
  <c r="W242" i="6"/>
  <c r="W243" i="6"/>
  <c r="W244" i="6"/>
  <c r="W248" i="6"/>
  <c r="W249" i="6"/>
  <c r="W250" i="6"/>
  <c r="W251" i="6"/>
  <c r="W252" i="6"/>
  <c r="W253" i="6"/>
  <c r="W256" i="6"/>
  <c r="W257" i="6"/>
  <c r="W258" i="6"/>
  <c r="W259" i="6"/>
  <c r="W260" i="6"/>
  <c r="W264" i="6"/>
  <c r="W265" i="6"/>
  <c r="W266" i="6"/>
  <c r="W267" i="6"/>
  <c r="W268" i="6"/>
  <c r="W272" i="6"/>
  <c r="W273" i="6"/>
  <c r="W274" i="6"/>
  <c r="W275" i="6"/>
  <c r="W276" i="6"/>
  <c r="W280" i="6"/>
  <c r="W281" i="6"/>
  <c r="W282" i="6"/>
  <c r="W283" i="6"/>
  <c r="W284" i="6"/>
  <c r="W285" i="6"/>
  <c r="W288" i="6"/>
  <c r="W289" i="6"/>
  <c r="W290" i="6"/>
  <c r="W291" i="6"/>
  <c r="W292" i="6"/>
  <c r="W295" i="6"/>
  <c r="W296" i="6"/>
  <c r="W297" i="6"/>
  <c r="W298" i="6"/>
  <c r="W299" i="6"/>
  <c r="W300" i="6"/>
  <c r="W304" i="6"/>
  <c r="W305" i="6"/>
  <c r="W306" i="6"/>
  <c r="W307" i="6"/>
  <c r="W308" i="6"/>
  <c r="W312" i="6"/>
  <c r="W313" i="6"/>
  <c r="W314" i="6"/>
  <c r="W315" i="6"/>
  <c r="W316" i="6"/>
  <c r="W320" i="6"/>
  <c r="W321" i="6"/>
  <c r="W322" i="6"/>
  <c r="W323" i="6"/>
  <c r="W324" i="6"/>
  <c r="W328" i="6"/>
  <c r="W329" i="6"/>
  <c r="W330" i="6"/>
  <c r="W331" i="6"/>
  <c r="W332" i="6"/>
  <c r="W336" i="6"/>
  <c r="W337" i="6"/>
  <c r="W338" i="6"/>
  <c r="W339" i="6"/>
  <c r="W340" i="6"/>
  <c r="W344" i="6"/>
  <c r="W345" i="6"/>
  <c r="W346" i="6"/>
  <c r="W347" i="6"/>
  <c r="W348" i="6"/>
  <c r="W352" i="6"/>
  <c r="W353" i="6"/>
  <c r="W354" i="6"/>
  <c r="W355" i="6"/>
  <c r="W356" i="6"/>
  <c r="W360" i="6"/>
  <c r="W361" i="6"/>
  <c r="W362" i="6"/>
  <c r="W363" i="6"/>
  <c r="W364" i="6"/>
  <c r="W368" i="6"/>
  <c r="W369" i="6"/>
  <c r="W370" i="6"/>
  <c r="W371" i="6"/>
  <c r="W372" i="6"/>
  <c r="W376" i="6"/>
  <c r="W377" i="6"/>
  <c r="W378" i="6"/>
  <c r="W379" i="6"/>
  <c r="W380" i="6"/>
  <c r="W384" i="6"/>
  <c r="W385" i="6"/>
  <c r="W386" i="6"/>
  <c r="W387" i="6"/>
  <c r="W388" i="6"/>
  <c r="W389" i="6"/>
  <c r="W392" i="6"/>
  <c r="W393" i="6"/>
  <c r="W394" i="6"/>
  <c r="W395" i="6"/>
  <c r="W396" i="6"/>
  <c r="W400" i="6"/>
  <c r="W401" i="6"/>
  <c r="W402" i="6"/>
  <c r="W403" i="6"/>
  <c r="W404" i="6"/>
  <c r="W408" i="6"/>
  <c r="W409" i="6"/>
  <c r="W410" i="6"/>
  <c r="W411" i="6"/>
  <c r="W412" i="6"/>
  <c r="W416" i="6"/>
  <c r="W417" i="6"/>
  <c r="W418" i="6"/>
  <c r="W419" i="6"/>
  <c r="W420" i="6"/>
  <c r="W421" i="6"/>
  <c r="W423" i="6"/>
  <c r="W424" i="6"/>
  <c r="W425" i="6"/>
  <c r="W426" i="6"/>
  <c r="W427" i="6"/>
  <c r="W428" i="6"/>
  <c r="W432" i="6"/>
  <c r="W433" i="6"/>
  <c r="W434" i="6"/>
  <c r="W435" i="6"/>
  <c r="W436" i="6"/>
  <c r="W440" i="6"/>
  <c r="W441" i="6"/>
  <c r="W442" i="6"/>
  <c r="W443" i="6"/>
  <c r="W444" i="6"/>
  <c r="W448" i="6"/>
  <c r="W449" i="6"/>
  <c r="W450" i="6"/>
  <c r="W451" i="6"/>
  <c r="W452" i="6"/>
  <c r="W456" i="6"/>
  <c r="W457" i="6"/>
  <c r="W458" i="6"/>
  <c r="W459" i="6"/>
  <c r="W460" i="6"/>
  <c r="W464" i="6"/>
  <c r="W465" i="6"/>
  <c r="W466" i="6"/>
  <c r="W467" i="6"/>
  <c r="W468" i="6"/>
  <c r="W472" i="6"/>
  <c r="W473" i="6"/>
  <c r="W474" i="6"/>
  <c r="W475" i="6"/>
  <c r="W476" i="6"/>
  <c r="W480" i="6"/>
  <c r="W481" i="6"/>
  <c r="W482" i="6"/>
  <c r="W483" i="6"/>
  <c r="W484" i="6"/>
  <c r="W488" i="6"/>
  <c r="W489" i="6"/>
  <c r="W490" i="6"/>
  <c r="W491" i="6"/>
  <c r="W492" i="6"/>
  <c r="W493" i="6"/>
  <c r="W496" i="6"/>
  <c r="W497" i="6"/>
  <c r="W498" i="6"/>
  <c r="W499" i="6"/>
  <c r="W500" i="6"/>
  <c r="W504" i="6"/>
  <c r="W505" i="6"/>
  <c r="W506" i="6"/>
  <c r="W507" i="6"/>
  <c r="W508" i="6"/>
  <c r="W512" i="6"/>
  <c r="W513" i="6"/>
  <c r="W514" i="6"/>
  <c r="W515" i="6"/>
  <c r="W516" i="6"/>
  <c r="W520" i="6"/>
  <c r="W521" i="6"/>
  <c r="W522" i="6"/>
  <c r="W523" i="6"/>
  <c r="W524" i="6"/>
  <c r="W525" i="6"/>
  <c r="W528" i="6"/>
  <c r="W529" i="6"/>
  <c r="W530" i="6"/>
  <c r="W531" i="6"/>
  <c r="W532" i="6"/>
  <c r="W536" i="6"/>
  <c r="W537" i="6"/>
  <c r="W538" i="6"/>
  <c r="W539" i="6"/>
  <c r="W540" i="6"/>
  <c r="W544" i="6"/>
  <c r="W545" i="6"/>
  <c r="W546" i="6"/>
  <c r="W547" i="6"/>
  <c r="W548" i="6"/>
  <c r="W551" i="6"/>
  <c r="W552" i="6"/>
  <c r="W553" i="6"/>
  <c r="W554" i="6"/>
  <c r="W555" i="6"/>
  <c r="W556" i="6"/>
  <c r="W560" i="6"/>
  <c r="W561" i="6"/>
  <c r="W562" i="6"/>
  <c r="W563" i="6"/>
  <c r="W564" i="6"/>
  <c r="W568" i="6"/>
  <c r="W569" i="6"/>
  <c r="W570" i="6"/>
  <c r="W571" i="6"/>
  <c r="W572" i="6"/>
  <c r="W576" i="6"/>
  <c r="W577" i="6"/>
  <c r="W578" i="6"/>
  <c r="W579" i="6"/>
  <c r="W580" i="6"/>
  <c r="W584" i="6"/>
  <c r="W585" i="6"/>
  <c r="W586" i="6"/>
  <c r="W587" i="6"/>
  <c r="W588" i="6"/>
  <c r="W592" i="6"/>
  <c r="W593" i="6"/>
  <c r="W594" i="6"/>
  <c r="W595" i="6"/>
  <c r="W596" i="6"/>
  <c r="W600" i="6"/>
  <c r="W601" i="6"/>
  <c r="W602" i="6"/>
  <c r="W603" i="6"/>
  <c r="W604" i="6"/>
  <c r="W608" i="6"/>
  <c r="W609" i="6"/>
  <c r="W610" i="6"/>
  <c r="W611" i="6"/>
  <c r="W612" i="6"/>
  <c r="W615" i="6"/>
  <c r="W616" i="6"/>
  <c r="W617" i="6"/>
  <c r="W618" i="6"/>
  <c r="W619" i="6"/>
  <c r="W620" i="6"/>
  <c r="W624" i="6"/>
  <c r="W625" i="6"/>
  <c r="W626" i="6"/>
  <c r="W627" i="6"/>
  <c r="W628" i="6"/>
  <c r="W629" i="6"/>
  <c r="W632" i="6"/>
  <c r="W633" i="6"/>
  <c r="W634" i="6"/>
  <c r="W635" i="6"/>
  <c r="W636" i="6"/>
  <c r="W640" i="6"/>
  <c r="W641" i="6"/>
  <c r="W642" i="6"/>
  <c r="W643" i="6"/>
  <c r="W644" i="6"/>
  <c r="W648" i="6"/>
  <c r="W649" i="6"/>
  <c r="W650" i="6"/>
  <c r="W651" i="6"/>
  <c r="W652" i="6"/>
  <c r="W656" i="6"/>
  <c r="W657" i="6"/>
  <c r="W658" i="6"/>
  <c r="W659" i="6"/>
  <c r="W660" i="6"/>
  <c r="W661" i="6"/>
  <c r="W664" i="6"/>
  <c r="W665" i="6"/>
  <c r="W666" i="6"/>
  <c r="W667" i="6"/>
  <c r="W668" i="6"/>
  <c r="W672" i="6"/>
  <c r="W673" i="6"/>
  <c r="W674" i="6"/>
  <c r="W675" i="6"/>
  <c r="W676" i="6"/>
  <c r="W679" i="6"/>
  <c r="W680" i="6"/>
  <c r="W681" i="6"/>
  <c r="W682" i="6"/>
  <c r="W683" i="6"/>
  <c r="W684" i="6"/>
  <c r="W688" i="6"/>
  <c r="W689" i="6"/>
  <c r="W690" i="6"/>
  <c r="W691" i="6"/>
  <c r="W692" i="6"/>
  <c r="W696" i="6"/>
  <c r="W697" i="6"/>
  <c r="W698" i="6"/>
  <c r="W699" i="6"/>
  <c r="W700" i="6"/>
  <c r="W704" i="6"/>
  <c r="W705" i="6"/>
  <c r="W706" i="6"/>
  <c r="W707" i="6"/>
  <c r="W708" i="6"/>
  <c r="W710" i="6"/>
  <c r="W712" i="6"/>
  <c r="W713" i="6"/>
  <c r="W714" i="6"/>
  <c r="W715" i="6"/>
  <c r="W716" i="6"/>
  <c r="W720" i="6"/>
  <c r="W721" i="6"/>
  <c r="W722" i="6"/>
  <c r="W723" i="6"/>
  <c r="W724" i="6"/>
  <c r="W728" i="6"/>
  <c r="W729" i="6"/>
  <c r="W730" i="6"/>
  <c r="W731" i="6"/>
  <c r="W732" i="6"/>
  <c r="W736" i="6"/>
  <c r="W737" i="6"/>
  <c r="W738" i="6"/>
  <c r="W739" i="6"/>
  <c r="W740" i="6"/>
  <c r="W742" i="6"/>
  <c r="W744" i="6"/>
  <c r="W745" i="6"/>
  <c r="W746" i="6"/>
  <c r="W747" i="6"/>
  <c r="W748" i="6"/>
  <c r="W752" i="6"/>
  <c r="W753" i="6"/>
  <c r="W754" i="6"/>
  <c r="W755" i="6"/>
  <c r="W756" i="6"/>
  <c r="W757" i="6"/>
  <c r="W760" i="6"/>
  <c r="W761" i="6"/>
  <c r="W762" i="6"/>
  <c r="W763" i="6"/>
  <c r="W764" i="6"/>
  <c r="W768" i="6"/>
  <c r="W769" i="6"/>
  <c r="W770" i="6"/>
  <c r="W771" i="6"/>
  <c r="W772" i="6"/>
  <c r="W776" i="6"/>
  <c r="W777" i="6"/>
  <c r="W778" i="6"/>
  <c r="W779" i="6"/>
  <c r="W780" i="6"/>
  <c r="W784" i="6"/>
  <c r="W785" i="6"/>
  <c r="W786" i="6"/>
  <c r="W787" i="6"/>
  <c r="W788" i="6"/>
  <c r="W792" i="6"/>
  <c r="W793" i="6"/>
  <c r="W794" i="6"/>
  <c r="W795" i="6"/>
  <c r="W796" i="6"/>
  <c r="W800" i="6"/>
  <c r="W801" i="6"/>
  <c r="W802" i="6"/>
  <c r="W803" i="6"/>
  <c r="W804" i="6"/>
  <c r="W808" i="6"/>
  <c r="W809" i="6"/>
  <c r="W810" i="6"/>
  <c r="W811" i="6"/>
  <c r="W812" i="6"/>
  <c r="W816" i="6"/>
  <c r="W817" i="6"/>
  <c r="W818" i="6"/>
  <c r="W819" i="6"/>
  <c r="W820" i="6"/>
  <c r="W821" i="6"/>
  <c r="W824" i="6"/>
  <c r="W825" i="6"/>
  <c r="W826" i="6"/>
  <c r="W827" i="6"/>
  <c r="W828" i="6"/>
  <c r="W832" i="6"/>
  <c r="W833" i="6"/>
  <c r="W834" i="6"/>
  <c r="W835" i="6"/>
  <c r="W836" i="6"/>
  <c r="W840" i="6"/>
  <c r="W841" i="6"/>
  <c r="W842" i="6"/>
  <c r="W843" i="6"/>
  <c r="W844" i="6"/>
  <c r="W846" i="6"/>
  <c r="W848" i="6"/>
  <c r="W849" i="6"/>
  <c r="W850" i="6"/>
  <c r="W851" i="6"/>
  <c r="W852" i="6"/>
  <c r="W856" i="6"/>
  <c r="W857" i="6"/>
  <c r="W858" i="6"/>
  <c r="W859" i="6"/>
  <c r="W860" i="6"/>
  <c r="W864" i="6"/>
  <c r="W865" i="6"/>
  <c r="W866" i="6"/>
  <c r="W867" i="6"/>
  <c r="W868" i="6"/>
  <c r="W872" i="6"/>
  <c r="W873" i="6"/>
  <c r="W874" i="6"/>
  <c r="W875" i="6"/>
  <c r="W876" i="6"/>
  <c r="W878" i="6"/>
  <c r="W880" i="6"/>
  <c r="W881" i="6"/>
  <c r="W882" i="6"/>
  <c r="W883" i="6"/>
  <c r="W884" i="6"/>
  <c r="W885" i="6"/>
  <c r="W888" i="6"/>
  <c r="W889" i="6"/>
  <c r="W890" i="6"/>
  <c r="W891" i="6"/>
  <c r="W892" i="6"/>
  <c r="W896" i="6"/>
  <c r="W897" i="6"/>
  <c r="W898" i="6"/>
  <c r="W899" i="6"/>
  <c r="W900" i="6"/>
  <c r="W904" i="6"/>
  <c r="W905" i="6"/>
  <c r="W906" i="6"/>
  <c r="W907" i="6"/>
  <c r="W908" i="6"/>
  <c r="W912" i="6"/>
  <c r="W913" i="6"/>
  <c r="W914" i="6"/>
  <c r="W915" i="6"/>
  <c r="W916" i="6"/>
  <c r="W920" i="6"/>
  <c r="W921" i="6"/>
  <c r="W922" i="6"/>
  <c r="W923" i="6"/>
  <c r="W924" i="6"/>
  <c r="W928" i="6"/>
  <c r="W929" i="6"/>
  <c r="W930" i="6"/>
  <c r="W931" i="6"/>
  <c r="W932" i="6"/>
  <c r="W936" i="6"/>
  <c r="W937" i="6"/>
  <c r="W938" i="6"/>
  <c r="W939" i="6"/>
  <c r="W940" i="6"/>
  <c r="W944" i="6"/>
  <c r="W945" i="6"/>
  <c r="W946" i="6"/>
  <c r="W947" i="6"/>
  <c r="W948" i="6"/>
  <c r="W949" i="6"/>
  <c r="W950" i="6"/>
  <c r="W952" i="6"/>
  <c r="W953" i="6"/>
  <c r="W954" i="6"/>
  <c r="W955" i="6"/>
  <c r="W956" i="6"/>
  <c r="W960" i="6"/>
  <c r="W961" i="6"/>
  <c r="W962" i="6"/>
  <c r="W963" i="6"/>
  <c r="W964" i="6"/>
  <c r="W968" i="6"/>
  <c r="W969" i="6"/>
  <c r="W970" i="6"/>
  <c r="W971" i="6"/>
  <c r="W972" i="6"/>
  <c r="W976" i="6"/>
  <c r="W977" i="6"/>
  <c r="W978" i="6"/>
  <c r="W979" i="6"/>
  <c r="W980" i="6"/>
  <c r="W982" i="6"/>
  <c r="W984" i="6"/>
  <c r="W985" i="6"/>
  <c r="W986" i="6"/>
  <c r="W987" i="6"/>
  <c r="W988" i="6"/>
  <c r="W992" i="6"/>
  <c r="W993" i="6"/>
  <c r="W994" i="6"/>
  <c r="W995" i="6"/>
  <c r="W996" i="6"/>
  <c r="W1000" i="6"/>
  <c r="W1001" i="6"/>
  <c r="W1002" i="6"/>
  <c r="W1003" i="6"/>
  <c r="W1004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Q112" i="6"/>
  <c r="Q113" i="6"/>
  <c r="Q114" i="6"/>
  <c r="Q115" i="6"/>
  <c r="Q116" i="6"/>
  <c r="Q117" i="6"/>
  <c r="Q118" i="6"/>
  <c r="Q119" i="6"/>
  <c r="Q120" i="6"/>
  <c r="Q121" i="6"/>
  <c r="Q122" i="6"/>
  <c r="Q123" i="6"/>
  <c r="Q124" i="6"/>
  <c r="Q125" i="6"/>
  <c r="Q126" i="6"/>
  <c r="Q127" i="6"/>
  <c r="Q128" i="6"/>
  <c r="Q129" i="6"/>
  <c r="Q130" i="6"/>
  <c r="Q131" i="6"/>
  <c r="Q132" i="6"/>
  <c r="Q133" i="6"/>
  <c r="Q134" i="6"/>
  <c r="Q135" i="6"/>
  <c r="Q136" i="6"/>
  <c r="Q137" i="6"/>
  <c r="Q138" i="6"/>
  <c r="Q139" i="6"/>
  <c r="Q140" i="6"/>
  <c r="Q141" i="6"/>
  <c r="Q142" i="6"/>
  <c r="Q143" i="6"/>
  <c r="Q144" i="6"/>
  <c r="Q145" i="6"/>
  <c r="Q146" i="6"/>
  <c r="Q147" i="6"/>
  <c r="Q148" i="6"/>
  <c r="Q149" i="6"/>
  <c r="Q150" i="6"/>
  <c r="Q151" i="6"/>
  <c r="Q152" i="6"/>
  <c r="Q153" i="6"/>
  <c r="Q154" i="6"/>
  <c r="Q155" i="6"/>
  <c r="Q156" i="6"/>
  <c r="Q157" i="6"/>
  <c r="Q158" i="6"/>
  <c r="Q159" i="6"/>
  <c r="Q160" i="6"/>
  <c r="Q161" i="6"/>
  <c r="Q162" i="6"/>
  <c r="Q163" i="6"/>
  <c r="Q164" i="6"/>
  <c r="Q165" i="6"/>
  <c r="Q166" i="6"/>
  <c r="Q167" i="6"/>
  <c r="Q168" i="6"/>
  <c r="Q169" i="6"/>
  <c r="Q170" i="6"/>
  <c r="Q171" i="6"/>
  <c r="Q172" i="6"/>
  <c r="Q173" i="6"/>
  <c r="Q174" i="6"/>
  <c r="Q175" i="6"/>
  <c r="Q176" i="6"/>
  <c r="Q177" i="6"/>
  <c r="Q178" i="6"/>
  <c r="Q179" i="6"/>
  <c r="Q180" i="6"/>
  <c r="Q181" i="6"/>
  <c r="Q182" i="6"/>
  <c r="Q183" i="6"/>
  <c r="Q184" i="6"/>
  <c r="Q185" i="6"/>
  <c r="Q186" i="6"/>
  <c r="Q187" i="6"/>
  <c r="Q188" i="6"/>
  <c r="Q189" i="6"/>
  <c r="Q190" i="6"/>
  <c r="Q191" i="6"/>
  <c r="Q192" i="6"/>
  <c r="Q193" i="6"/>
  <c r="Q194" i="6"/>
  <c r="Q195" i="6"/>
  <c r="Q196" i="6"/>
  <c r="Q197" i="6"/>
  <c r="Q198" i="6"/>
  <c r="Q199" i="6"/>
  <c r="Q200" i="6"/>
  <c r="Q201" i="6"/>
  <c r="Q202" i="6"/>
  <c r="Q203" i="6"/>
  <c r="Q204" i="6"/>
  <c r="Q205" i="6"/>
  <c r="Q206" i="6"/>
  <c r="Q207" i="6"/>
  <c r="Q208" i="6"/>
  <c r="Q209" i="6"/>
  <c r="Q210" i="6"/>
  <c r="Q211" i="6"/>
  <c r="Q212" i="6"/>
  <c r="Q213" i="6"/>
  <c r="Q214" i="6"/>
  <c r="Q215" i="6"/>
  <c r="Q216" i="6"/>
  <c r="Q217" i="6"/>
  <c r="Q218" i="6"/>
  <c r="Q219" i="6"/>
  <c r="Q220" i="6"/>
  <c r="Q221" i="6"/>
  <c r="Q222" i="6"/>
  <c r="Q223" i="6"/>
  <c r="Q224" i="6"/>
  <c r="Q225" i="6"/>
  <c r="Q226" i="6"/>
  <c r="Q227" i="6"/>
  <c r="Q228" i="6"/>
  <c r="Q229" i="6"/>
  <c r="Q230" i="6"/>
  <c r="Q231" i="6"/>
  <c r="Q232" i="6"/>
  <c r="Q233" i="6"/>
  <c r="Q234" i="6"/>
  <c r="Q235" i="6"/>
  <c r="Q236" i="6"/>
  <c r="Q237" i="6"/>
  <c r="Q238" i="6"/>
  <c r="Q239" i="6"/>
  <c r="Q240" i="6"/>
  <c r="Q241" i="6"/>
  <c r="Q242" i="6"/>
  <c r="Q243" i="6"/>
  <c r="Q244" i="6"/>
  <c r="Q245" i="6"/>
  <c r="Q246" i="6"/>
  <c r="Q247" i="6"/>
  <c r="Q248" i="6"/>
  <c r="Q249" i="6"/>
  <c r="Q250" i="6"/>
  <c r="Q251" i="6"/>
  <c r="Q252" i="6"/>
  <c r="Q253" i="6"/>
  <c r="Q254" i="6"/>
  <c r="Q255" i="6"/>
  <c r="Q256" i="6"/>
  <c r="Q257" i="6"/>
  <c r="Q258" i="6"/>
  <c r="Q259" i="6"/>
  <c r="Q260" i="6"/>
  <c r="Q261" i="6"/>
  <c r="Q262" i="6"/>
  <c r="Q263" i="6"/>
  <c r="Q264" i="6"/>
  <c r="Q265" i="6"/>
  <c r="Q266" i="6"/>
  <c r="Q267" i="6"/>
  <c r="Q268" i="6"/>
  <c r="Q269" i="6"/>
  <c r="Q270" i="6"/>
  <c r="Q271" i="6"/>
  <c r="Q272" i="6"/>
  <c r="Q273" i="6"/>
  <c r="Q274" i="6"/>
  <c r="Q275" i="6"/>
  <c r="Q276" i="6"/>
  <c r="Q277" i="6"/>
  <c r="Q278" i="6"/>
  <c r="Q279" i="6"/>
  <c r="Q280" i="6"/>
  <c r="Q281" i="6"/>
  <c r="Q282" i="6"/>
  <c r="Q283" i="6"/>
  <c r="Q284" i="6"/>
  <c r="Q285" i="6"/>
  <c r="Q286" i="6"/>
  <c r="Q287" i="6"/>
  <c r="Q288" i="6"/>
  <c r="Q289" i="6"/>
  <c r="Q290" i="6"/>
  <c r="Q291" i="6"/>
  <c r="Q292" i="6"/>
  <c r="Q293" i="6"/>
  <c r="Q294" i="6"/>
  <c r="Q295" i="6"/>
  <c r="Q296" i="6"/>
  <c r="Q297" i="6"/>
  <c r="Q298" i="6"/>
  <c r="Q299" i="6"/>
  <c r="Q300" i="6"/>
  <c r="Q301" i="6"/>
  <c r="Q302" i="6"/>
  <c r="Q303" i="6"/>
  <c r="Q304" i="6"/>
  <c r="Q305" i="6"/>
  <c r="Q306" i="6"/>
  <c r="Q307" i="6"/>
  <c r="Q308" i="6"/>
  <c r="Q309" i="6"/>
  <c r="Q310" i="6"/>
  <c r="Q311" i="6"/>
  <c r="Q312" i="6"/>
  <c r="Q313" i="6"/>
  <c r="Q314" i="6"/>
  <c r="Q315" i="6"/>
  <c r="Q316" i="6"/>
  <c r="Q317" i="6"/>
  <c r="Q318" i="6"/>
  <c r="Q319" i="6"/>
  <c r="Q320" i="6"/>
  <c r="Q321" i="6"/>
  <c r="Q322" i="6"/>
  <c r="Q323" i="6"/>
  <c r="Q324" i="6"/>
  <c r="Q325" i="6"/>
  <c r="Q326" i="6"/>
  <c r="Q327" i="6"/>
  <c r="Q328" i="6"/>
  <c r="Q329" i="6"/>
  <c r="Q330" i="6"/>
  <c r="Q331" i="6"/>
  <c r="Q332" i="6"/>
  <c r="Q333" i="6"/>
  <c r="Q334" i="6"/>
  <c r="Q335" i="6"/>
  <c r="Q336" i="6"/>
  <c r="Q337" i="6"/>
  <c r="Q338" i="6"/>
  <c r="Q339" i="6"/>
  <c r="Q340" i="6"/>
  <c r="Q341" i="6"/>
  <c r="Q342" i="6"/>
  <c r="Q343" i="6"/>
  <c r="Q344" i="6"/>
  <c r="Q345" i="6"/>
  <c r="Q346" i="6"/>
  <c r="Q347" i="6"/>
  <c r="Q348" i="6"/>
  <c r="Q349" i="6"/>
  <c r="Q350" i="6"/>
  <c r="Q351" i="6"/>
  <c r="Q352" i="6"/>
  <c r="Q353" i="6"/>
  <c r="Q354" i="6"/>
  <c r="Q355" i="6"/>
  <c r="Q356" i="6"/>
  <c r="Q357" i="6"/>
  <c r="Q358" i="6"/>
  <c r="Q359" i="6"/>
  <c r="Q360" i="6"/>
  <c r="Q361" i="6"/>
  <c r="Q362" i="6"/>
  <c r="Q363" i="6"/>
  <c r="Q364" i="6"/>
  <c r="Q365" i="6"/>
  <c r="Q366" i="6"/>
  <c r="Q367" i="6"/>
  <c r="Q368" i="6"/>
  <c r="Q369" i="6"/>
  <c r="Q370" i="6"/>
  <c r="Q371" i="6"/>
  <c r="Q372" i="6"/>
  <c r="Q373" i="6"/>
  <c r="Q374" i="6"/>
  <c r="Q375" i="6"/>
  <c r="Q376" i="6"/>
  <c r="Q377" i="6"/>
  <c r="Q378" i="6"/>
  <c r="Q379" i="6"/>
  <c r="Q380" i="6"/>
  <c r="Q381" i="6"/>
  <c r="Q382" i="6"/>
  <c r="Q383" i="6"/>
  <c r="Q384" i="6"/>
  <c r="Q385" i="6"/>
  <c r="Q386" i="6"/>
  <c r="Q387" i="6"/>
  <c r="Q388" i="6"/>
  <c r="Q389" i="6"/>
  <c r="Q390" i="6"/>
  <c r="Q391" i="6"/>
  <c r="Q392" i="6"/>
  <c r="Q393" i="6"/>
  <c r="Q394" i="6"/>
  <c r="Q395" i="6"/>
  <c r="Q396" i="6"/>
  <c r="Q397" i="6"/>
  <c r="Q398" i="6"/>
  <c r="Q399" i="6"/>
  <c r="Q400" i="6"/>
  <c r="Q401" i="6"/>
  <c r="Q402" i="6"/>
  <c r="Q403" i="6"/>
  <c r="Q404" i="6"/>
  <c r="Q405" i="6"/>
  <c r="Q406" i="6"/>
  <c r="Q407" i="6"/>
  <c r="Q408" i="6"/>
  <c r="Q409" i="6"/>
  <c r="Q410" i="6"/>
  <c r="Q411" i="6"/>
  <c r="Q412" i="6"/>
  <c r="Q413" i="6"/>
  <c r="Q414" i="6"/>
  <c r="Q415" i="6"/>
  <c r="Q416" i="6"/>
  <c r="Q417" i="6"/>
  <c r="Q418" i="6"/>
  <c r="Q419" i="6"/>
  <c r="Q420" i="6"/>
  <c r="Q421" i="6"/>
  <c r="Q422" i="6"/>
  <c r="Q423" i="6"/>
  <c r="Q424" i="6"/>
  <c r="Q425" i="6"/>
  <c r="Q426" i="6"/>
  <c r="Q427" i="6"/>
  <c r="Q428" i="6"/>
  <c r="Q429" i="6"/>
  <c r="Q430" i="6"/>
  <c r="Q431" i="6"/>
  <c r="Q432" i="6"/>
  <c r="Q433" i="6"/>
  <c r="Q434" i="6"/>
  <c r="Q435" i="6"/>
  <c r="Q436" i="6"/>
  <c r="Q437" i="6"/>
  <c r="Q438" i="6"/>
  <c r="Q439" i="6"/>
  <c r="Q440" i="6"/>
  <c r="Q441" i="6"/>
  <c r="Q442" i="6"/>
  <c r="Q443" i="6"/>
  <c r="Q444" i="6"/>
  <c r="Q445" i="6"/>
  <c r="Q446" i="6"/>
  <c r="Q447" i="6"/>
  <c r="Q448" i="6"/>
  <c r="Q449" i="6"/>
  <c r="Q450" i="6"/>
  <c r="Q451" i="6"/>
  <c r="Q452" i="6"/>
  <c r="Q453" i="6"/>
  <c r="Q454" i="6"/>
  <c r="Q455" i="6"/>
  <c r="Q456" i="6"/>
  <c r="Q457" i="6"/>
  <c r="Q458" i="6"/>
  <c r="Q459" i="6"/>
  <c r="Q460" i="6"/>
  <c r="Q461" i="6"/>
  <c r="Q462" i="6"/>
  <c r="Q463" i="6"/>
  <c r="Q464" i="6"/>
  <c r="Q465" i="6"/>
  <c r="Q466" i="6"/>
  <c r="Q467" i="6"/>
  <c r="Q468" i="6"/>
  <c r="Q469" i="6"/>
  <c r="Q470" i="6"/>
  <c r="Q471" i="6"/>
  <c r="Q472" i="6"/>
  <c r="Q473" i="6"/>
  <c r="Q474" i="6"/>
  <c r="Q475" i="6"/>
  <c r="Q476" i="6"/>
  <c r="Q477" i="6"/>
  <c r="Q478" i="6"/>
  <c r="Q479" i="6"/>
  <c r="Q480" i="6"/>
  <c r="Q481" i="6"/>
  <c r="Q482" i="6"/>
  <c r="Q483" i="6"/>
  <c r="Q484" i="6"/>
  <c r="Q485" i="6"/>
  <c r="Q486" i="6"/>
  <c r="Q487" i="6"/>
  <c r="Q488" i="6"/>
  <c r="Q489" i="6"/>
  <c r="Q490" i="6"/>
  <c r="Q491" i="6"/>
  <c r="Q492" i="6"/>
  <c r="Q493" i="6"/>
  <c r="Q494" i="6"/>
  <c r="Q495" i="6"/>
  <c r="Q496" i="6"/>
  <c r="Q497" i="6"/>
  <c r="Q498" i="6"/>
  <c r="Q499" i="6"/>
  <c r="Q500" i="6"/>
  <c r="Q501" i="6"/>
  <c r="Q502" i="6"/>
  <c r="Q503" i="6"/>
  <c r="Q504" i="6"/>
  <c r="Q505" i="6"/>
  <c r="Q506" i="6"/>
  <c r="Q507" i="6"/>
  <c r="Q508" i="6"/>
  <c r="Q509" i="6"/>
  <c r="Q510" i="6"/>
  <c r="Q511" i="6"/>
  <c r="Q512" i="6"/>
  <c r="Q513" i="6"/>
  <c r="Q514" i="6"/>
  <c r="Q515" i="6"/>
  <c r="Q516" i="6"/>
  <c r="Q517" i="6"/>
  <c r="Q518" i="6"/>
  <c r="Q519" i="6"/>
  <c r="Q520" i="6"/>
  <c r="Q521" i="6"/>
  <c r="Q522" i="6"/>
  <c r="Q523" i="6"/>
  <c r="Q524" i="6"/>
  <c r="Q525" i="6"/>
  <c r="Q526" i="6"/>
  <c r="Q527" i="6"/>
  <c r="Q528" i="6"/>
  <c r="Q529" i="6"/>
  <c r="Q530" i="6"/>
  <c r="Q531" i="6"/>
  <c r="Q532" i="6"/>
  <c r="Q533" i="6"/>
  <c r="Q534" i="6"/>
  <c r="Q535" i="6"/>
  <c r="Q536" i="6"/>
  <c r="Q537" i="6"/>
  <c r="Q538" i="6"/>
  <c r="Q539" i="6"/>
  <c r="Q540" i="6"/>
  <c r="Q541" i="6"/>
  <c r="Q542" i="6"/>
  <c r="Q543" i="6"/>
  <c r="Q544" i="6"/>
  <c r="Q545" i="6"/>
  <c r="Q546" i="6"/>
  <c r="Q547" i="6"/>
  <c r="Q548" i="6"/>
  <c r="Q549" i="6"/>
  <c r="Q550" i="6"/>
  <c r="Q551" i="6"/>
  <c r="Q552" i="6"/>
  <c r="Q553" i="6"/>
  <c r="Q554" i="6"/>
  <c r="Q555" i="6"/>
  <c r="Q556" i="6"/>
  <c r="Q557" i="6"/>
  <c r="Q558" i="6"/>
  <c r="Q559" i="6"/>
  <c r="Q560" i="6"/>
  <c r="Q561" i="6"/>
  <c r="Q562" i="6"/>
  <c r="Q563" i="6"/>
  <c r="Q564" i="6"/>
  <c r="Q565" i="6"/>
  <c r="Q566" i="6"/>
  <c r="Q567" i="6"/>
  <c r="Q568" i="6"/>
  <c r="Q569" i="6"/>
  <c r="Q570" i="6"/>
  <c r="Q571" i="6"/>
  <c r="Q572" i="6"/>
  <c r="Q573" i="6"/>
  <c r="Q574" i="6"/>
  <c r="Q575" i="6"/>
  <c r="Q576" i="6"/>
  <c r="Q577" i="6"/>
  <c r="Q578" i="6"/>
  <c r="Q579" i="6"/>
  <c r="Q580" i="6"/>
  <c r="Q581" i="6"/>
  <c r="Q582" i="6"/>
  <c r="Q583" i="6"/>
  <c r="Q584" i="6"/>
  <c r="Q585" i="6"/>
  <c r="Q586" i="6"/>
  <c r="Q587" i="6"/>
  <c r="Q588" i="6"/>
  <c r="Q589" i="6"/>
  <c r="Q590" i="6"/>
  <c r="Q591" i="6"/>
  <c r="Q592" i="6"/>
  <c r="Q593" i="6"/>
  <c r="Q594" i="6"/>
  <c r="Q595" i="6"/>
  <c r="Q596" i="6"/>
  <c r="Q597" i="6"/>
  <c r="Q598" i="6"/>
  <c r="Q599" i="6"/>
  <c r="Q600" i="6"/>
  <c r="Q601" i="6"/>
  <c r="Q602" i="6"/>
  <c r="Q603" i="6"/>
  <c r="Q604" i="6"/>
  <c r="Q605" i="6"/>
  <c r="Q606" i="6"/>
  <c r="Q607" i="6"/>
  <c r="Q608" i="6"/>
  <c r="Q609" i="6"/>
  <c r="Q610" i="6"/>
  <c r="Q611" i="6"/>
  <c r="Q612" i="6"/>
  <c r="Q613" i="6"/>
  <c r="Q614" i="6"/>
  <c r="Q615" i="6"/>
  <c r="Q616" i="6"/>
  <c r="Q617" i="6"/>
  <c r="Q618" i="6"/>
  <c r="Q619" i="6"/>
  <c r="Q620" i="6"/>
  <c r="Q621" i="6"/>
  <c r="Q622" i="6"/>
  <c r="Q623" i="6"/>
  <c r="Q624" i="6"/>
  <c r="Q625" i="6"/>
  <c r="Q626" i="6"/>
  <c r="Q627" i="6"/>
  <c r="Q628" i="6"/>
  <c r="Q629" i="6"/>
  <c r="Q630" i="6"/>
  <c r="Q631" i="6"/>
  <c r="Q632" i="6"/>
  <c r="Q633" i="6"/>
  <c r="Q634" i="6"/>
  <c r="Q635" i="6"/>
  <c r="Q636" i="6"/>
  <c r="Q637" i="6"/>
  <c r="Q638" i="6"/>
  <c r="Q639" i="6"/>
  <c r="Q640" i="6"/>
  <c r="Q641" i="6"/>
  <c r="Q642" i="6"/>
  <c r="Q643" i="6"/>
  <c r="Q644" i="6"/>
  <c r="Q645" i="6"/>
  <c r="Q646" i="6"/>
  <c r="Q647" i="6"/>
  <c r="Q648" i="6"/>
  <c r="Q649" i="6"/>
  <c r="Q650" i="6"/>
  <c r="Q651" i="6"/>
  <c r="Q652" i="6"/>
  <c r="Q653" i="6"/>
  <c r="Q654" i="6"/>
  <c r="Q655" i="6"/>
  <c r="Q656" i="6"/>
  <c r="Q657" i="6"/>
  <c r="Q658" i="6"/>
  <c r="Q659" i="6"/>
  <c r="Q660" i="6"/>
  <c r="Q661" i="6"/>
  <c r="Q662" i="6"/>
  <c r="Q663" i="6"/>
  <c r="Q664" i="6"/>
  <c r="Q665" i="6"/>
  <c r="Q666" i="6"/>
  <c r="Q667" i="6"/>
  <c r="Q668" i="6"/>
  <c r="Q669" i="6"/>
  <c r="Q670" i="6"/>
  <c r="Q671" i="6"/>
  <c r="Q672" i="6"/>
  <c r="Q673" i="6"/>
  <c r="Q674" i="6"/>
  <c r="Q675" i="6"/>
  <c r="Q676" i="6"/>
  <c r="Q677" i="6"/>
  <c r="Q678" i="6"/>
  <c r="Q679" i="6"/>
  <c r="Q680" i="6"/>
  <c r="Q681" i="6"/>
  <c r="Q682" i="6"/>
  <c r="Q683" i="6"/>
  <c r="Q684" i="6"/>
  <c r="Q685" i="6"/>
  <c r="Q686" i="6"/>
  <c r="Q687" i="6"/>
  <c r="Q688" i="6"/>
  <c r="Q689" i="6"/>
  <c r="Q690" i="6"/>
  <c r="Q691" i="6"/>
  <c r="Q692" i="6"/>
  <c r="Q693" i="6"/>
  <c r="Q694" i="6"/>
  <c r="Q695" i="6"/>
  <c r="Q696" i="6"/>
  <c r="Q697" i="6"/>
  <c r="Q698" i="6"/>
  <c r="Q699" i="6"/>
  <c r="Q700" i="6"/>
  <c r="Q701" i="6"/>
  <c r="Q702" i="6"/>
  <c r="Q703" i="6"/>
  <c r="Q704" i="6"/>
  <c r="Q705" i="6"/>
  <c r="Q706" i="6"/>
  <c r="Q707" i="6"/>
  <c r="Q708" i="6"/>
  <c r="Q709" i="6"/>
  <c r="Q710" i="6"/>
  <c r="Q711" i="6"/>
  <c r="Q712" i="6"/>
  <c r="Q713" i="6"/>
  <c r="Q714" i="6"/>
  <c r="Q715" i="6"/>
  <c r="Q716" i="6"/>
  <c r="Q717" i="6"/>
  <c r="Q718" i="6"/>
  <c r="Q719" i="6"/>
  <c r="Q720" i="6"/>
  <c r="Q721" i="6"/>
  <c r="Q722" i="6"/>
  <c r="Q723" i="6"/>
  <c r="Q724" i="6"/>
  <c r="Q725" i="6"/>
  <c r="Q726" i="6"/>
  <c r="Q727" i="6"/>
  <c r="Q728" i="6"/>
  <c r="Q729" i="6"/>
  <c r="Q730" i="6"/>
  <c r="Q731" i="6"/>
  <c r="Q732" i="6"/>
  <c r="Q733" i="6"/>
  <c r="Q734" i="6"/>
  <c r="Q735" i="6"/>
  <c r="Q736" i="6"/>
  <c r="Q737" i="6"/>
  <c r="Q738" i="6"/>
  <c r="Q739" i="6"/>
  <c r="Q740" i="6"/>
  <c r="Q741" i="6"/>
  <c r="Q742" i="6"/>
  <c r="Q743" i="6"/>
  <c r="Q744" i="6"/>
  <c r="Q745" i="6"/>
  <c r="Q746" i="6"/>
  <c r="Q747" i="6"/>
  <c r="Q748" i="6"/>
  <c r="Q749" i="6"/>
  <c r="Q750" i="6"/>
  <c r="Q751" i="6"/>
  <c r="Q752" i="6"/>
  <c r="Q753" i="6"/>
  <c r="Q754" i="6"/>
  <c r="Q755" i="6"/>
  <c r="Q756" i="6"/>
  <c r="Q757" i="6"/>
  <c r="Q758" i="6"/>
  <c r="Q759" i="6"/>
  <c r="Q760" i="6"/>
  <c r="Q761" i="6"/>
  <c r="Q762" i="6"/>
  <c r="Q763" i="6"/>
  <c r="Q764" i="6"/>
  <c r="Q765" i="6"/>
  <c r="Q766" i="6"/>
  <c r="Q767" i="6"/>
  <c r="Q768" i="6"/>
  <c r="Q769" i="6"/>
  <c r="Q770" i="6"/>
  <c r="Q771" i="6"/>
  <c r="Q772" i="6"/>
  <c r="Q773" i="6"/>
  <c r="Q774" i="6"/>
  <c r="Q775" i="6"/>
  <c r="Q776" i="6"/>
  <c r="Q777" i="6"/>
  <c r="Q778" i="6"/>
  <c r="Q779" i="6"/>
  <c r="Q780" i="6"/>
  <c r="Q781" i="6"/>
  <c r="Q782" i="6"/>
  <c r="Q783" i="6"/>
  <c r="Q784" i="6"/>
  <c r="Q785" i="6"/>
  <c r="Q786" i="6"/>
  <c r="Q787" i="6"/>
  <c r="Q788" i="6"/>
  <c r="Q789" i="6"/>
  <c r="Q790" i="6"/>
  <c r="Q791" i="6"/>
  <c r="Q792" i="6"/>
  <c r="Q793" i="6"/>
  <c r="Q794" i="6"/>
  <c r="Q795" i="6"/>
  <c r="Q796" i="6"/>
  <c r="Q797" i="6"/>
  <c r="Q798" i="6"/>
  <c r="Q799" i="6"/>
  <c r="Q800" i="6"/>
  <c r="Q801" i="6"/>
  <c r="Q802" i="6"/>
  <c r="Q803" i="6"/>
  <c r="Q804" i="6"/>
  <c r="Q805" i="6"/>
  <c r="Q806" i="6"/>
  <c r="Q807" i="6"/>
  <c r="Q808" i="6"/>
  <c r="Q809" i="6"/>
  <c r="Q810" i="6"/>
  <c r="Q811" i="6"/>
  <c r="Q812" i="6"/>
  <c r="Q813" i="6"/>
  <c r="Q814" i="6"/>
  <c r="Q815" i="6"/>
  <c r="Q816" i="6"/>
  <c r="Q817" i="6"/>
  <c r="Q818" i="6"/>
  <c r="Q819" i="6"/>
  <c r="Q820" i="6"/>
  <c r="Q821" i="6"/>
  <c r="Q822" i="6"/>
  <c r="Q823" i="6"/>
  <c r="Q824" i="6"/>
  <c r="Q825" i="6"/>
  <c r="Q826" i="6"/>
  <c r="Q827" i="6"/>
  <c r="Q828" i="6"/>
  <c r="Q829" i="6"/>
  <c r="Q830" i="6"/>
  <c r="Q831" i="6"/>
  <c r="Q832" i="6"/>
  <c r="Q833" i="6"/>
  <c r="Q834" i="6"/>
  <c r="Q835" i="6"/>
  <c r="Q836" i="6"/>
  <c r="Q837" i="6"/>
  <c r="Q838" i="6"/>
  <c r="Q839" i="6"/>
  <c r="Q840" i="6"/>
  <c r="Q841" i="6"/>
  <c r="Q842" i="6"/>
  <c r="Q843" i="6"/>
  <c r="Q844" i="6"/>
  <c r="Q845" i="6"/>
  <c r="Q846" i="6"/>
  <c r="Q847" i="6"/>
  <c r="Q848" i="6"/>
  <c r="Q849" i="6"/>
  <c r="Q850" i="6"/>
  <c r="Q851" i="6"/>
  <c r="Q852" i="6"/>
  <c r="Q853" i="6"/>
  <c r="Q854" i="6"/>
  <c r="Q855" i="6"/>
  <c r="Q856" i="6"/>
  <c r="Q857" i="6"/>
  <c r="Q858" i="6"/>
  <c r="Q859" i="6"/>
  <c r="Q860" i="6"/>
  <c r="Q861" i="6"/>
  <c r="Q862" i="6"/>
  <c r="Q863" i="6"/>
  <c r="Q864" i="6"/>
  <c r="Q865" i="6"/>
  <c r="Q866" i="6"/>
  <c r="Q867" i="6"/>
  <c r="Q868" i="6"/>
  <c r="Q869" i="6"/>
  <c r="Q870" i="6"/>
  <c r="Q871" i="6"/>
  <c r="Q872" i="6"/>
  <c r="Q873" i="6"/>
  <c r="Q874" i="6"/>
  <c r="Q875" i="6"/>
  <c r="Q876" i="6"/>
  <c r="Q877" i="6"/>
  <c r="Q878" i="6"/>
  <c r="Q879" i="6"/>
  <c r="Q880" i="6"/>
  <c r="Q881" i="6"/>
  <c r="Q882" i="6"/>
  <c r="Q883" i="6"/>
  <c r="Q884" i="6"/>
  <c r="Q885" i="6"/>
  <c r="Q886" i="6"/>
  <c r="Q887" i="6"/>
  <c r="Q888" i="6"/>
  <c r="Q889" i="6"/>
  <c r="Q890" i="6"/>
  <c r="Q891" i="6"/>
  <c r="Q892" i="6"/>
  <c r="Q893" i="6"/>
  <c r="Q894" i="6"/>
  <c r="Q895" i="6"/>
  <c r="Q896" i="6"/>
  <c r="Q897" i="6"/>
  <c r="Q898" i="6"/>
  <c r="Q899" i="6"/>
  <c r="Q900" i="6"/>
  <c r="Q901" i="6"/>
  <c r="Q902" i="6"/>
  <c r="Q903" i="6"/>
  <c r="Q904" i="6"/>
  <c r="Q905" i="6"/>
  <c r="Q906" i="6"/>
  <c r="Q907" i="6"/>
  <c r="Q908" i="6"/>
  <c r="Q909" i="6"/>
  <c r="Q910" i="6"/>
  <c r="Q911" i="6"/>
  <c r="Q912" i="6"/>
  <c r="Q913" i="6"/>
  <c r="Q914" i="6"/>
  <c r="Q915" i="6"/>
  <c r="Q916" i="6"/>
  <c r="Q917" i="6"/>
  <c r="Q918" i="6"/>
  <c r="Q919" i="6"/>
  <c r="Q920" i="6"/>
  <c r="Q921" i="6"/>
  <c r="Q922" i="6"/>
  <c r="Q923" i="6"/>
  <c r="Q924" i="6"/>
  <c r="Q925" i="6"/>
  <c r="Q926" i="6"/>
  <c r="Q927" i="6"/>
  <c r="Q928" i="6"/>
  <c r="Q929" i="6"/>
  <c r="Q930" i="6"/>
  <c r="Q931" i="6"/>
  <c r="Q932" i="6"/>
  <c r="Q933" i="6"/>
  <c r="Q934" i="6"/>
  <c r="Q935" i="6"/>
  <c r="Q936" i="6"/>
  <c r="Q937" i="6"/>
  <c r="Q938" i="6"/>
  <c r="Q939" i="6"/>
  <c r="Q940" i="6"/>
  <c r="Q941" i="6"/>
  <c r="Q942" i="6"/>
  <c r="Q943" i="6"/>
  <c r="Q944" i="6"/>
  <c r="Q945" i="6"/>
  <c r="Q946" i="6"/>
  <c r="Q947" i="6"/>
  <c r="Q948" i="6"/>
  <c r="Q949" i="6"/>
  <c r="Q950" i="6"/>
  <c r="Q951" i="6"/>
  <c r="Q952" i="6"/>
  <c r="Q953" i="6"/>
  <c r="Q954" i="6"/>
  <c r="Q955" i="6"/>
  <c r="Q956" i="6"/>
  <c r="Q957" i="6"/>
  <c r="Q958" i="6"/>
  <c r="Q959" i="6"/>
  <c r="Q960" i="6"/>
  <c r="Q961" i="6"/>
  <c r="Q962" i="6"/>
  <c r="Q963" i="6"/>
  <c r="Q964" i="6"/>
  <c r="Q965" i="6"/>
  <c r="Q966" i="6"/>
  <c r="Q967" i="6"/>
  <c r="Q968" i="6"/>
  <c r="Q969" i="6"/>
  <c r="Q970" i="6"/>
  <c r="Q971" i="6"/>
  <c r="Q972" i="6"/>
  <c r="Q973" i="6"/>
  <c r="Q974" i="6"/>
  <c r="Q975" i="6"/>
  <c r="Q976" i="6"/>
  <c r="Q977" i="6"/>
  <c r="Q978" i="6"/>
  <c r="Q979" i="6"/>
  <c r="Q980" i="6"/>
  <c r="Q981" i="6"/>
  <c r="Q982" i="6"/>
  <c r="Q983" i="6"/>
  <c r="Q984" i="6"/>
  <c r="Q985" i="6"/>
  <c r="Q986" i="6"/>
  <c r="Q987" i="6"/>
  <c r="Q988" i="6"/>
  <c r="Q989" i="6"/>
  <c r="Q990" i="6"/>
  <c r="Q991" i="6"/>
  <c r="Q992" i="6"/>
  <c r="Q993" i="6"/>
  <c r="Q994" i="6"/>
  <c r="Q995" i="6"/>
  <c r="Q996" i="6"/>
  <c r="Q997" i="6"/>
  <c r="Q998" i="6"/>
  <c r="Q999" i="6"/>
  <c r="Q1000" i="6"/>
  <c r="Q1001" i="6"/>
  <c r="Q1002" i="6"/>
  <c r="Q1003" i="6"/>
  <c r="Q1004" i="6"/>
  <c r="Q1005" i="6"/>
  <c r="Q6" i="6"/>
  <c r="O7" i="6"/>
  <c r="T7" i="6" s="1"/>
  <c r="U7" i="6" s="1"/>
  <c r="O8" i="6"/>
  <c r="T8" i="6" s="1"/>
  <c r="U8" i="6" s="1"/>
  <c r="O9" i="6"/>
  <c r="T9" i="6" s="1"/>
  <c r="U9" i="6" s="1"/>
  <c r="O10" i="6"/>
  <c r="T10" i="6" s="1"/>
  <c r="U10" i="6" s="1"/>
  <c r="O11" i="6"/>
  <c r="T11" i="6" s="1"/>
  <c r="U11" i="6" s="1"/>
  <c r="O12" i="6"/>
  <c r="T12" i="6" s="1"/>
  <c r="U12" i="6" s="1"/>
  <c r="O13" i="6"/>
  <c r="T13" i="6" s="1"/>
  <c r="U13" i="6" s="1"/>
  <c r="O14" i="6"/>
  <c r="T14" i="6" s="1"/>
  <c r="U14" i="6" s="1"/>
  <c r="O15" i="6"/>
  <c r="T15" i="6" s="1"/>
  <c r="U15" i="6" s="1"/>
  <c r="O16" i="6"/>
  <c r="T16" i="6" s="1"/>
  <c r="U16" i="6" s="1"/>
  <c r="O17" i="6"/>
  <c r="T17" i="6" s="1"/>
  <c r="U17" i="6" s="1"/>
  <c r="O18" i="6"/>
  <c r="T18" i="6" s="1"/>
  <c r="U18" i="6" s="1"/>
  <c r="O19" i="6"/>
  <c r="T19" i="6" s="1"/>
  <c r="U19" i="6" s="1"/>
  <c r="O20" i="6"/>
  <c r="T20" i="6" s="1"/>
  <c r="U20" i="6" s="1"/>
  <c r="O21" i="6"/>
  <c r="T21" i="6" s="1"/>
  <c r="U21" i="6" s="1"/>
  <c r="O22" i="6"/>
  <c r="T22" i="6" s="1"/>
  <c r="U22" i="6" s="1"/>
  <c r="O23" i="6"/>
  <c r="T23" i="6" s="1"/>
  <c r="U23" i="6" s="1"/>
  <c r="O24" i="6"/>
  <c r="T24" i="6" s="1"/>
  <c r="U24" i="6" s="1"/>
  <c r="O25" i="6"/>
  <c r="T25" i="6" s="1"/>
  <c r="U25" i="6" s="1"/>
  <c r="O26" i="6"/>
  <c r="T26" i="6" s="1"/>
  <c r="U26" i="6" s="1"/>
  <c r="O27" i="6"/>
  <c r="T27" i="6" s="1"/>
  <c r="U27" i="6" s="1"/>
  <c r="O28" i="6"/>
  <c r="T28" i="6" s="1"/>
  <c r="U28" i="6" s="1"/>
  <c r="O29" i="6"/>
  <c r="T29" i="6" s="1"/>
  <c r="U29" i="6" s="1"/>
  <c r="O30" i="6"/>
  <c r="T30" i="6" s="1"/>
  <c r="U30" i="6" s="1"/>
  <c r="O31" i="6"/>
  <c r="T31" i="6" s="1"/>
  <c r="U31" i="6" s="1"/>
  <c r="O32" i="6"/>
  <c r="T32" i="6" s="1"/>
  <c r="U32" i="6" s="1"/>
  <c r="O33" i="6"/>
  <c r="T33" i="6" s="1"/>
  <c r="U33" i="6" s="1"/>
  <c r="O34" i="6"/>
  <c r="T34" i="6" s="1"/>
  <c r="U34" i="6" s="1"/>
  <c r="O35" i="6"/>
  <c r="T35" i="6" s="1"/>
  <c r="U35" i="6" s="1"/>
  <c r="O36" i="6"/>
  <c r="T36" i="6" s="1"/>
  <c r="U36" i="6" s="1"/>
  <c r="O37" i="6"/>
  <c r="T37" i="6" s="1"/>
  <c r="U37" i="6" s="1"/>
  <c r="O38" i="6"/>
  <c r="T38" i="6" s="1"/>
  <c r="U38" i="6" s="1"/>
  <c r="O39" i="6"/>
  <c r="T39" i="6" s="1"/>
  <c r="U39" i="6" s="1"/>
  <c r="O40" i="6"/>
  <c r="T40" i="6" s="1"/>
  <c r="U40" i="6" s="1"/>
  <c r="O41" i="6"/>
  <c r="T41" i="6" s="1"/>
  <c r="U41" i="6" s="1"/>
  <c r="O42" i="6"/>
  <c r="T42" i="6" s="1"/>
  <c r="U42" i="6" s="1"/>
  <c r="O43" i="6"/>
  <c r="T43" i="6" s="1"/>
  <c r="U43" i="6" s="1"/>
  <c r="O44" i="6"/>
  <c r="T44" i="6" s="1"/>
  <c r="U44" i="6" s="1"/>
  <c r="O45" i="6"/>
  <c r="T45" i="6" s="1"/>
  <c r="U45" i="6" s="1"/>
  <c r="O46" i="6"/>
  <c r="T46" i="6" s="1"/>
  <c r="U46" i="6" s="1"/>
  <c r="O47" i="6"/>
  <c r="T47" i="6" s="1"/>
  <c r="U47" i="6" s="1"/>
  <c r="O48" i="6"/>
  <c r="T48" i="6" s="1"/>
  <c r="U48" i="6" s="1"/>
  <c r="O49" i="6"/>
  <c r="T49" i="6" s="1"/>
  <c r="U49" i="6" s="1"/>
  <c r="O50" i="6"/>
  <c r="T50" i="6" s="1"/>
  <c r="U50" i="6" s="1"/>
  <c r="O51" i="6"/>
  <c r="T51" i="6" s="1"/>
  <c r="U51" i="6" s="1"/>
  <c r="O52" i="6"/>
  <c r="T52" i="6" s="1"/>
  <c r="U52" i="6" s="1"/>
  <c r="O53" i="6"/>
  <c r="T53" i="6" s="1"/>
  <c r="U53" i="6" s="1"/>
  <c r="O54" i="6"/>
  <c r="T54" i="6" s="1"/>
  <c r="U54" i="6" s="1"/>
  <c r="O55" i="6"/>
  <c r="T55" i="6" s="1"/>
  <c r="U55" i="6" s="1"/>
  <c r="O56" i="6"/>
  <c r="T56" i="6" s="1"/>
  <c r="U56" i="6" s="1"/>
  <c r="O57" i="6"/>
  <c r="T57" i="6" s="1"/>
  <c r="U57" i="6" s="1"/>
  <c r="O58" i="6"/>
  <c r="T58" i="6" s="1"/>
  <c r="U58" i="6" s="1"/>
  <c r="O59" i="6"/>
  <c r="T59" i="6" s="1"/>
  <c r="U59" i="6" s="1"/>
  <c r="O60" i="6"/>
  <c r="T60" i="6" s="1"/>
  <c r="U60" i="6" s="1"/>
  <c r="O61" i="6"/>
  <c r="T61" i="6" s="1"/>
  <c r="U61" i="6" s="1"/>
  <c r="O62" i="6"/>
  <c r="T62" i="6" s="1"/>
  <c r="U62" i="6" s="1"/>
  <c r="O63" i="6"/>
  <c r="T63" i="6" s="1"/>
  <c r="U63" i="6" s="1"/>
  <c r="O64" i="6"/>
  <c r="T64" i="6" s="1"/>
  <c r="U64" i="6" s="1"/>
  <c r="O65" i="6"/>
  <c r="T65" i="6" s="1"/>
  <c r="U65" i="6" s="1"/>
  <c r="O66" i="6"/>
  <c r="T66" i="6" s="1"/>
  <c r="U66" i="6" s="1"/>
  <c r="O67" i="6"/>
  <c r="T67" i="6" s="1"/>
  <c r="U67" i="6" s="1"/>
  <c r="O68" i="6"/>
  <c r="T68" i="6" s="1"/>
  <c r="U68" i="6" s="1"/>
  <c r="O69" i="6"/>
  <c r="T69" i="6" s="1"/>
  <c r="U69" i="6" s="1"/>
  <c r="O70" i="6"/>
  <c r="T70" i="6" s="1"/>
  <c r="U70" i="6" s="1"/>
  <c r="O71" i="6"/>
  <c r="T71" i="6" s="1"/>
  <c r="U71" i="6" s="1"/>
  <c r="O72" i="6"/>
  <c r="T72" i="6" s="1"/>
  <c r="U72" i="6" s="1"/>
  <c r="O73" i="6"/>
  <c r="T73" i="6" s="1"/>
  <c r="U73" i="6" s="1"/>
  <c r="O74" i="6"/>
  <c r="T74" i="6" s="1"/>
  <c r="U74" i="6" s="1"/>
  <c r="O75" i="6"/>
  <c r="T75" i="6" s="1"/>
  <c r="U75" i="6" s="1"/>
  <c r="O76" i="6"/>
  <c r="T76" i="6" s="1"/>
  <c r="U76" i="6" s="1"/>
  <c r="O77" i="6"/>
  <c r="T77" i="6" s="1"/>
  <c r="U77" i="6" s="1"/>
  <c r="O78" i="6"/>
  <c r="T78" i="6" s="1"/>
  <c r="U78" i="6" s="1"/>
  <c r="O79" i="6"/>
  <c r="T79" i="6" s="1"/>
  <c r="U79" i="6" s="1"/>
  <c r="O80" i="6"/>
  <c r="T80" i="6" s="1"/>
  <c r="U80" i="6" s="1"/>
  <c r="O81" i="6"/>
  <c r="T81" i="6" s="1"/>
  <c r="U81" i="6" s="1"/>
  <c r="O82" i="6"/>
  <c r="T82" i="6" s="1"/>
  <c r="U82" i="6" s="1"/>
  <c r="O83" i="6"/>
  <c r="T83" i="6" s="1"/>
  <c r="U83" i="6" s="1"/>
  <c r="O84" i="6"/>
  <c r="T84" i="6" s="1"/>
  <c r="U84" i="6" s="1"/>
  <c r="O85" i="6"/>
  <c r="T85" i="6" s="1"/>
  <c r="U85" i="6" s="1"/>
  <c r="O86" i="6"/>
  <c r="T86" i="6" s="1"/>
  <c r="U86" i="6" s="1"/>
  <c r="O87" i="6"/>
  <c r="T87" i="6" s="1"/>
  <c r="U87" i="6" s="1"/>
  <c r="O88" i="6"/>
  <c r="T88" i="6" s="1"/>
  <c r="U88" i="6" s="1"/>
  <c r="O89" i="6"/>
  <c r="T89" i="6" s="1"/>
  <c r="U89" i="6" s="1"/>
  <c r="O90" i="6"/>
  <c r="T90" i="6" s="1"/>
  <c r="U90" i="6" s="1"/>
  <c r="O91" i="6"/>
  <c r="T91" i="6" s="1"/>
  <c r="U91" i="6" s="1"/>
  <c r="O92" i="6"/>
  <c r="T92" i="6" s="1"/>
  <c r="U92" i="6" s="1"/>
  <c r="O93" i="6"/>
  <c r="T93" i="6" s="1"/>
  <c r="U93" i="6" s="1"/>
  <c r="O94" i="6"/>
  <c r="T94" i="6" s="1"/>
  <c r="U94" i="6" s="1"/>
  <c r="O95" i="6"/>
  <c r="T95" i="6" s="1"/>
  <c r="U95" i="6" s="1"/>
  <c r="O96" i="6"/>
  <c r="T96" i="6" s="1"/>
  <c r="U96" i="6" s="1"/>
  <c r="O97" i="6"/>
  <c r="T97" i="6" s="1"/>
  <c r="U97" i="6" s="1"/>
  <c r="O98" i="6"/>
  <c r="T98" i="6" s="1"/>
  <c r="U98" i="6" s="1"/>
  <c r="O99" i="6"/>
  <c r="T99" i="6" s="1"/>
  <c r="U99" i="6" s="1"/>
  <c r="O100" i="6"/>
  <c r="T100" i="6" s="1"/>
  <c r="U100" i="6" s="1"/>
  <c r="O101" i="6"/>
  <c r="T101" i="6" s="1"/>
  <c r="U101" i="6" s="1"/>
  <c r="O102" i="6"/>
  <c r="T102" i="6" s="1"/>
  <c r="U102" i="6" s="1"/>
  <c r="O103" i="6"/>
  <c r="T103" i="6" s="1"/>
  <c r="U103" i="6" s="1"/>
  <c r="O104" i="6"/>
  <c r="T104" i="6" s="1"/>
  <c r="U104" i="6" s="1"/>
  <c r="O105" i="6"/>
  <c r="T105" i="6" s="1"/>
  <c r="U105" i="6" s="1"/>
  <c r="O106" i="6"/>
  <c r="T106" i="6" s="1"/>
  <c r="U106" i="6" s="1"/>
  <c r="O107" i="6"/>
  <c r="T107" i="6" s="1"/>
  <c r="U107" i="6" s="1"/>
  <c r="O108" i="6"/>
  <c r="T108" i="6" s="1"/>
  <c r="U108" i="6" s="1"/>
  <c r="O109" i="6"/>
  <c r="T109" i="6" s="1"/>
  <c r="U109" i="6" s="1"/>
  <c r="O110" i="6"/>
  <c r="T110" i="6" s="1"/>
  <c r="U110" i="6" s="1"/>
  <c r="O111" i="6"/>
  <c r="T111" i="6" s="1"/>
  <c r="U111" i="6" s="1"/>
  <c r="O112" i="6"/>
  <c r="T112" i="6" s="1"/>
  <c r="U112" i="6" s="1"/>
  <c r="O113" i="6"/>
  <c r="T113" i="6" s="1"/>
  <c r="U113" i="6" s="1"/>
  <c r="O114" i="6"/>
  <c r="T114" i="6" s="1"/>
  <c r="U114" i="6" s="1"/>
  <c r="O115" i="6"/>
  <c r="T115" i="6" s="1"/>
  <c r="U115" i="6" s="1"/>
  <c r="O116" i="6"/>
  <c r="T116" i="6" s="1"/>
  <c r="U116" i="6" s="1"/>
  <c r="O117" i="6"/>
  <c r="T117" i="6" s="1"/>
  <c r="U117" i="6" s="1"/>
  <c r="O118" i="6"/>
  <c r="T118" i="6" s="1"/>
  <c r="U118" i="6" s="1"/>
  <c r="O119" i="6"/>
  <c r="T119" i="6" s="1"/>
  <c r="U119" i="6" s="1"/>
  <c r="O120" i="6"/>
  <c r="T120" i="6" s="1"/>
  <c r="U120" i="6" s="1"/>
  <c r="O121" i="6"/>
  <c r="T121" i="6" s="1"/>
  <c r="U121" i="6" s="1"/>
  <c r="O122" i="6"/>
  <c r="T122" i="6" s="1"/>
  <c r="U122" i="6" s="1"/>
  <c r="O123" i="6"/>
  <c r="T123" i="6" s="1"/>
  <c r="U123" i="6" s="1"/>
  <c r="O124" i="6"/>
  <c r="T124" i="6" s="1"/>
  <c r="U124" i="6" s="1"/>
  <c r="O125" i="6"/>
  <c r="T125" i="6" s="1"/>
  <c r="U125" i="6" s="1"/>
  <c r="O126" i="6"/>
  <c r="T126" i="6" s="1"/>
  <c r="U126" i="6" s="1"/>
  <c r="O127" i="6"/>
  <c r="T127" i="6" s="1"/>
  <c r="U127" i="6" s="1"/>
  <c r="O128" i="6"/>
  <c r="T128" i="6" s="1"/>
  <c r="U128" i="6" s="1"/>
  <c r="O129" i="6"/>
  <c r="T129" i="6" s="1"/>
  <c r="U129" i="6" s="1"/>
  <c r="O130" i="6"/>
  <c r="T130" i="6" s="1"/>
  <c r="U130" i="6" s="1"/>
  <c r="O131" i="6"/>
  <c r="T131" i="6" s="1"/>
  <c r="U131" i="6" s="1"/>
  <c r="O132" i="6"/>
  <c r="T132" i="6" s="1"/>
  <c r="U132" i="6" s="1"/>
  <c r="O133" i="6"/>
  <c r="T133" i="6" s="1"/>
  <c r="U133" i="6" s="1"/>
  <c r="O134" i="6"/>
  <c r="T134" i="6" s="1"/>
  <c r="U134" i="6" s="1"/>
  <c r="O135" i="6"/>
  <c r="T135" i="6" s="1"/>
  <c r="U135" i="6" s="1"/>
  <c r="O136" i="6"/>
  <c r="T136" i="6" s="1"/>
  <c r="U136" i="6" s="1"/>
  <c r="O137" i="6"/>
  <c r="T137" i="6" s="1"/>
  <c r="U137" i="6" s="1"/>
  <c r="O138" i="6"/>
  <c r="T138" i="6" s="1"/>
  <c r="U138" i="6" s="1"/>
  <c r="O139" i="6"/>
  <c r="T139" i="6" s="1"/>
  <c r="U139" i="6" s="1"/>
  <c r="O140" i="6"/>
  <c r="T140" i="6" s="1"/>
  <c r="U140" i="6" s="1"/>
  <c r="O141" i="6"/>
  <c r="T141" i="6" s="1"/>
  <c r="U141" i="6" s="1"/>
  <c r="O142" i="6"/>
  <c r="T142" i="6" s="1"/>
  <c r="U142" i="6" s="1"/>
  <c r="O143" i="6"/>
  <c r="T143" i="6" s="1"/>
  <c r="U143" i="6" s="1"/>
  <c r="O144" i="6"/>
  <c r="T144" i="6" s="1"/>
  <c r="U144" i="6" s="1"/>
  <c r="O145" i="6"/>
  <c r="T145" i="6" s="1"/>
  <c r="U145" i="6" s="1"/>
  <c r="O146" i="6"/>
  <c r="T146" i="6" s="1"/>
  <c r="U146" i="6" s="1"/>
  <c r="O147" i="6"/>
  <c r="T147" i="6" s="1"/>
  <c r="U147" i="6" s="1"/>
  <c r="O148" i="6"/>
  <c r="T148" i="6" s="1"/>
  <c r="U148" i="6" s="1"/>
  <c r="O149" i="6"/>
  <c r="T149" i="6" s="1"/>
  <c r="U149" i="6" s="1"/>
  <c r="O150" i="6"/>
  <c r="T150" i="6" s="1"/>
  <c r="U150" i="6" s="1"/>
  <c r="O151" i="6"/>
  <c r="T151" i="6" s="1"/>
  <c r="U151" i="6" s="1"/>
  <c r="O152" i="6"/>
  <c r="T152" i="6" s="1"/>
  <c r="U152" i="6" s="1"/>
  <c r="O153" i="6"/>
  <c r="T153" i="6" s="1"/>
  <c r="U153" i="6" s="1"/>
  <c r="O154" i="6"/>
  <c r="T154" i="6" s="1"/>
  <c r="U154" i="6" s="1"/>
  <c r="O155" i="6"/>
  <c r="T155" i="6" s="1"/>
  <c r="U155" i="6" s="1"/>
  <c r="O156" i="6"/>
  <c r="T156" i="6" s="1"/>
  <c r="U156" i="6" s="1"/>
  <c r="O157" i="6"/>
  <c r="T157" i="6" s="1"/>
  <c r="U157" i="6" s="1"/>
  <c r="O158" i="6"/>
  <c r="T158" i="6" s="1"/>
  <c r="U158" i="6" s="1"/>
  <c r="O159" i="6"/>
  <c r="T159" i="6" s="1"/>
  <c r="U159" i="6" s="1"/>
  <c r="O160" i="6"/>
  <c r="T160" i="6" s="1"/>
  <c r="U160" i="6" s="1"/>
  <c r="O161" i="6"/>
  <c r="T161" i="6" s="1"/>
  <c r="U161" i="6" s="1"/>
  <c r="O162" i="6"/>
  <c r="T162" i="6" s="1"/>
  <c r="U162" i="6" s="1"/>
  <c r="O163" i="6"/>
  <c r="T163" i="6" s="1"/>
  <c r="U163" i="6" s="1"/>
  <c r="O164" i="6"/>
  <c r="T164" i="6" s="1"/>
  <c r="U164" i="6" s="1"/>
  <c r="O165" i="6"/>
  <c r="T165" i="6" s="1"/>
  <c r="U165" i="6" s="1"/>
  <c r="O166" i="6"/>
  <c r="T166" i="6" s="1"/>
  <c r="U166" i="6" s="1"/>
  <c r="O167" i="6"/>
  <c r="T167" i="6" s="1"/>
  <c r="U167" i="6" s="1"/>
  <c r="O168" i="6"/>
  <c r="T168" i="6" s="1"/>
  <c r="U168" i="6" s="1"/>
  <c r="O169" i="6"/>
  <c r="T169" i="6" s="1"/>
  <c r="U169" i="6" s="1"/>
  <c r="O170" i="6"/>
  <c r="T170" i="6" s="1"/>
  <c r="U170" i="6" s="1"/>
  <c r="O171" i="6"/>
  <c r="T171" i="6" s="1"/>
  <c r="U171" i="6" s="1"/>
  <c r="O172" i="6"/>
  <c r="T172" i="6" s="1"/>
  <c r="U172" i="6" s="1"/>
  <c r="O173" i="6"/>
  <c r="T173" i="6" s="1"/>
  <c r="U173" i="6" s="1"/>
  <c r="O174" i="6"/>
  <c r="T174" i="6" s="1"/>
  <c r="U174" i="6" s="1"/>
  <c r="O175" i="6"/>
  <c r="T175" i="6" s="1"/>
  <c r="U175" i="6" s="1"/>
  <c r="O176" i="6"/>
  <c r="T176" i="6" s="1"/>
  <c r="U176" i="6" s="1"/>
  <c r="O177" i="6"/>
  <c r="T177" i="6" s="1"/>
  <c r="U177" i="6" s="1"/>
  <c r="O178" i="6"/>
  <c r="T178" i="6" s="1"/>
  <c r="U178" i="6" s="1"/>
  <c r="O179" i="6"/>
  <c r="T179" i="6" s="1"/>
  <c r="U179" i="6" s="1"/>
  <c r="O180" i="6"/>
  <c r="T180" i="6" s="1"/>
  <c r="U180" i="6" s="1"/>
  <c r="O181" i="6"/>
  <c r="T181" i="6" s="1"/>
  <c r="U181" i="6" s="1"/>
  <c r="O182" i="6"/>
  <c r="T182" i="6" s="1"/>
  <c r="U182" i="6" s="1"/>
  <c r="O183" i="6"/>
  <c r="T183" i="6" s="1"/>
  <c r="U183" i="6" s="1"/>
  <c r="O184" i="6"/>
  <c r="T184" i="6" s="1"/>
  <c r="U184" i="6" s="1"/>
  <c r="O185" i="6"/>
  <c r="T185" i="6" s="1"/>
  <c r="U185" i="6" s="1"/>
  <c r="O186" i="6"/>
  <c r="T186" i="6" s="1"/>
  <c r="U186" i="6" s="1"/>
  <c r="O187" i="6"/>
  <c r="T187" i="6" s="1"/>
  <c r="U187" i="6" s="1"/>
  <c r="O188" i="6"/>
  <c r="T188" i="6" s="1"/>
  <c r="U188" i="6" s="1"/>
  <c r="O189" i="6"/>
  <c r="T189" i="6" s="1"/>
  <c r="U189" i="6" s="1"/>
  <c r="O190" i="6"/>
  <c r="T190" i="6" s="1"/>
  <c r="U190" i="6" s="1"/>
  <c r="O191" i="6"/>
  <c r="T191" i="6" s="1"/>
  <c r="U191" i="6" s="1"/>
  <c r="O192" i="6"/>
  <c r="T192" i="6" s="1"/>
  <c r="U192" i="6" s="1"/>
  <c r="O193" i="6"/>
  <c r="T193" i="6" s="1"/>
  <c r="U193" i="6" s="1"/>
  <c r="O194" i="6"/>
  <c r="T194" i="6" s="1"/>
  <c r="U194" i="6" s="1"/>
  <c r="O195" i="6"/>
  <c r="T195" i="6" s="1"/>
  <c r="U195" i="6" s="1"/>
  <c r="O196" i="6"/>
  <c r="T196" i="6" s="1"/>
  <c r="U196" i="6" s="1"/>
  <c r="O197" i="6"/>
  <c r="T197" i="6" s="1"/>
  <c r="U197" i="6" s="1"/>
  <c r="O198" i="6"/>
  <c r="T198" i="6" s="1"/>
  <c r="U198" i="6" s="1"/>
  <c r="O199" i="6"/>
  <c r="T199" i="6" s="1"/>
  <c r="U199" i="6" s="1"/>
  <c r="O200" i="6"/>
  <c r="T200" i="6" s="1"/>
  <c r="U200" i="6" s="1"/>
  <c r="O201" i="6"/>
  <c r="T201" i="6" s="1"/>
  <c r="U201" i="6" s="1"/>
  <c r="O202" i="6"/>
  <c r="T202" i="6" s="1"/>
  <c r="U202" i="6" s="1"/>
  <c r="O203" i="6"/>
  <c r="T203" i="6" s="1"/>
  <c r="U203" i="6" s="1"/>
  <c r="O204" i="6"/>
  <c r="T204" i="6" s="1"/>
  <c r="U204" i="6" s="1"/>
  <c r="O205" i="6"/>
  <c r="T205" i="6" s="1"/>
  <c r="U205" i="6" s="1"/>
  <c r="O206" i="6"/>
  <c r="T206" i="6" s="1"/>
  <c r="U206" i="6" s="1"/>
  <c r="O207" i="6"/>
  <c r="T207" i="6" s="1"/>
  <c r="U207" i="6" s="1"/>
  <c r="O208" i="6"/>
  <c r="T208" i="6" s="1"/>
  <c r="U208" i="6" s="1"/>
  <c r="O209" i="6"/>
  <c r="T209" i="6" s="1"/>
  <c r="U209" i="6" s="1"/>
  <c r="O210" i="6"/>
  <c r="T210" i="6" s="1"/>
  <c r="U210" i="6" s="1"/>
  <c r="O211" i="6"/>
  <c r="T211" i="6" s="1"/>
  <c r="U211" i="6" s="1"/>
  <c r="O212" i="6"/>
  <c r="T212" i="6" s="1"/>
  <c r="U212" i="6" s="1"/>
  <c r="O213" i="6"/>
  <c r="T213" i="6" s="1"/>
  <c r="U213" i="6" s="1"/>
  <c r="O214" i="6"/>
  <c r="T214" i="6" s="1"/>
  <c r="U214" i="6" s="1"/>
  <c r="O215" i="6"/>
  <c r="T215" i="6" s="1"/>
  <c r="U215" i="6" s="1"/>
  <c r="O216" i="6"/>
  <c r="T216" i="6" s="1"/>
  <c r="U216" i="6" s="1"/>
  <c r="O217" i="6"/>
  <c r="T217" i="6" s="1"/>
  <c r="U217" i="6" s="1"/>
  <c r="O218" i="6"/>
  <c r="T218" i="6" s="1"/>
  <c r="U218" i="6" s="1"/>
  <c r="O219" i="6"/>
  <c r="T219" i="6" s="1"/>
  <c r="U219" i="6" s="1"/>
  <c r="O220" i="6"/>
  <c r="T220" i="6" s="1"/>
  <c r="U220" i="6" s="1"/>
  <c r="O221" i="6"/>
  <c r="T221" i="6" s="1"/>
  <c r="U221" i="6" s="1"/>
  <c r="O222" i="6"/>
  <c r="T222" i="6" s="1"/>
  <c r="U222" i="6" s="1"/>
  <c r="O223" i="6"/>
  <c r="T223" i="6" s="1"/>
  <c r="U223" i="6" s="1"/>
  <c r="O224" i="6"/>
  <c r="T224" i="6" s="1"/>
  <c r="U224" i="6" s="1"/>
  <c r="O225" i="6"/>
  <c r="T225" i="6" s="1"/>
  <c r="U225" i="6" s="1"/>
  <c r="O226" i="6"/>
  <c r="T226" i="6" s="1"/>
  <c r="U226" i="6" s="1"/>
  <c r="O227" i="6"/>
  <c r="T227" i="6" s="1"/>
  <c r="U227" i="6" s="1"/>
  <c r="O228" i="6"/>
  <c r="T228" i="6" s="1"/>
  <c r="U228" i="6" s="1"/>
  <c r="O229" i="6"/>
  <c r="T229" i="6" s="1"/>
  <c r="U229" i="6" s="1"/>
  <c r="O230" i="6"/>
  <c r="T230" i="6" s="1"/>
  <c r="U230" i="6" s="1"/>
  <c r="O231" i="6"/>
  <c r="T231" i="6" s="1"/>
  <c r="U231" i="6" s="1"/>
  <c r="O232" i="6"/>
  <c r="T232" i="6" s="1"/>
  <c r="U232" i="6" s="1"/>
  <c r="O233" i="6"/>
  <c r="T233" i="6" s="1"/>
  <c r="U233" i="6" s="1"/>
  <c r="O234" i="6"/>
  <c r="O235" i="6"/>
  <c r="T235" i="6" s="1"/>
  <c r="U235" i="6" s="1"/>
  <c r="O236" i="6"/>
  <c r="T236" i="6" s="1"/>
  <c r="U236" i="6" s="1"/>
  <c r="O237" i="6"/>
  <c r="T237" i="6" s="1"/>
  <c r="U237" i="6" s="1"/>
  <c r="O238" i="6"/>
  <c r="T238" i="6" s="1"/>
  <c r="U238" i="6" s="1"/>
  <c r="O239" i="6"/>
  <c r="T239" i="6" s="1"/>
  <c r="U239" i="6" s="1"/>
  <c r="O240" i="6"/>
  <c r="T240" i="6" s="1"/>
  <c r="U240" i="6" s="1"/>
  <c r="O241" i="6"/>
  <c r="T241" i="6" s="1"/>
  <c r="U241" i="6" s="1"/>
  <c r="O242" i="6"/>
  <c r="T242" i="6" s="1"/>
  <c r="U242" i="6" s="1"/>
  <c r="O243" i="6"/>
  <c r="T243" i="6" s="1"/>
  <c r="U243" i="6" s="1"/>
  <c r="O244" i="6"/>
  <c r="T244" i="6" s="1"/>
  <c r="U244" i="6" s="1"/>
  <c r="O245" i="6"/>
  <c r="T245" i="6" s="1"/>
  <c r="U245" i="6" s="1"/>
  <c r="O246" i="6"/>
  <c r="T246" i="6" s="1"/>
  <c r="U246" i="6" s="1"/>
  <c r="O247" i="6"/>
  <c r="T247" i="6" s="1"/>
  <c r="U247" i="6" s="1"/>
  <c r="O248" i="6"/>
  <c r="T248" i="6" s="1"/>
  <c r="U248" i="6" s="1"/>
  <c r="O249" i="6"/>
  <c r="T249" i="6" s="1"/>
  <c r="U249" i="6" s="1"/>
  <c r="O250" i="6"/>
  <c r="T250" i="6" s="1"/>
  <c r="U250" i="6" s="1"/>
  <c r="O251" i="6"/>
  <c r="T251" i="6" s="1"/>
  <c r="U251" i="6" s="1"/>
  <c r="O252" i="6"/>
  <c r="T252" i="6" s="1"/>
  <c r="U252" i="6" s="1"/>
  <c r="O253" i="6"/>
  <c r="T253" i="6" s="1"/>
  <c r="U253" i="6" s="1"/>
  <c r="O254" i="6"/>
  <c r="T254" i="6" s="1"/>
  <c r="U254" i="6" s="1"/>
  <c r="O255" i="6"/>
  <c r="T255" i="6" s="1"/>
  <c r="U255" i="6" s="1"/>
  <c r="O256" i="6"/>
  <c r="T256" i="6" s="1"/>
  <c r="U256" i="6" s="1"/>
  <c r="O257" i="6"/>
  <c r="T257" i="6" s="1"/>
  <c r="U257" i="6" s="1"/>
  <c r="O258" i="6"/>
  <c r="T258" i="6" s="1"/>
  <c r="U258" i="6" s="1"/>
  <c r="O259" i="6"/>
  <c r="T259" i="6" s="1"/>
  <c r="U259" i="6" s="1"/>
  <c r="O260" i="6"/>
  <c r="T260" i="6" s="1"/>
  <c r="U260" i="6" s="1"/>
  <c r="O261" i="6"/>
  <c r="T261" i="6" s="1"/>
  <c r="U261" i="6" s="1"/>
  <c r="O262" i="6"/>
  <c r="T262" i="6" s="1"/>
  <c r="U262" i="6" s="1"/>
  <c r="O263" i="6"/>
  <c r="T263" i="6" s="1"/>
  <c r="U263" i="6" s="1"/>
  <c r="O264" i="6"/>
  <c r="T264" i="6" s="1"/>
  <c r="U264" i="6" s="1"/>
  <c r="O265" i="6"/>
  <c r="T265" i="6" s="1"/>
  <c r="U265" i="6" s="1"/>
  <c r="O266" i="6"/>
  <c r="T266" i="6" s="1"/>
  <c r="U266" i="6" s="1"/>
  <c r="O267" i="6"/>
  <c r="T267" i="6" s="1"/>
  <c r="U267" i="6" s="1"/>
  <c r="O268" i="6"/>
  <c r="T268" i="6" s="1"/>
  <c r="U268" i="6" s="1"/>
  <c r="O269" i="6"/>
  <c r="T269" i="6" s="1"/>
  <c r="U269" i="6" s="1"/>
  <c r="O270" i="6"/>
  <c r="T270" i="6" s="1"/>
  <c r="U270" i="6" s="1"/>
  <c r="O271" i="6"/>
  <c r="T271" i="6" s="1"/>
  <c r="U271" i="6" s="1"/>
  <c r="O272" i="6"/>
  <c r="T272" i="6" s="1"/>
  <c r="U272" i="6" s="1"/>
  <c r="O273" i="6"/>
  <c r="T273" i="6" s="1"/>
  <c r="U273" i="6" s="1"/>
  <c r="O274" i="6"/>
  <c r="T274" i="6" s="1"/>
  <c r="U274" i="6" s="1"/>
  <c r="O275" i="6"/>
  <c r="T275" i="6" s="1"/>
  <c r="U275" i="6" s="1"/>
  <c r="O276" i="6"/>
  <c r="T276" i="6" s="1"/>
  <c r="U276" i="6" s="1"/>
  <c r="O277" i="6"/>
  <c r="T277" i="6" s="1"/>
  <c r="U277" i="6" s="1"/>
  <c r="O278" i="6"/>
  <c r="T278" i="6" s="1"/>
  <c r="U278" i="6" s="1"/>
  <c r="O279" i="6"/>
  <c r="T279" i="6" s="1"/>
  <c r="U279" i="6" s="1"/>
  <c r="O280" i="6"/>
  <c r="T280" i="6" s="1"/>
  <c r="U280" i="6" s="1"/>
  <c r="O281" i="6"/>
  <c r="T281" i="6" s="1"/>
  <c r="U281" i="6" s="1"/>
  <c r="O282" i="6"/>
  <c r="T282" i="6" s="1"/>
  <c r="U282" i="6" s="1"/>
  <c r="O283" i="6"/>
  <c r="T283" i="6" s="1"/>
  <c r="U283" i="6" s="1"/>
  <c r="O284" i="6"/>
  <c r="T284" i="6" s="1"/>
  <c r="U284" i="6" s="1"/>
  <c r="O285" i="6"/>
  <c r="T285" i="6" s="1"/>
  <c r="U285" i="6" s="1"/>
  <c r="O286" i="6"/>
  <c r="T286" i="6" s="1"/>
  <c r="U286" i="6" s="1"/>
  <c r="O287" i="6"/>
  <c r="T287" i="6" s="1"/>
  <c r="U287" i="6" s="1"/>
  <c r="O288" i="6"/>
  <c r="T288" i="6" s="1"/>
  <c r="U288" i="6" s="1"/>
  <c r="O289" i="6"/>
  <c r="T289" i="6" s="1"/>
  <c r="U289" i="6" s="1"/>
  <c r="O290" i="6"/>
  <c r="T290" i="6" s="1"/>
  <c r="U290" i="6" s="1"/>
  <c r="O291" i="6"/>
  <c r="T291" i="6" s="1"/>
  <c r="U291" i="6" s="1"/>
  <c r="O292" i="6"/>
  <c r="T292" i="6" s="1"/>
  <c r="U292" i="6" s="1"/>
  <c r="O293" i="6"/>
  <c r="T293" i="6" s="1"/>
  <c r="U293" i="6" s="1"/>
  <c r="O294" i="6"/>
  <c r="T294" i="6" s="1"/>
  <c r="U294" i="6" s="1"/>
  <c r="O295" i="6"/>
  <c r="T295" i="6" s="1"/>
  <c r="U295" i="6" s="1"/>
  <c r="O296" i="6"/>
  <c r="T296" i="6" s="1"/>
  <c r="U296" i="6" s="1"/>
  <c r="O297" i="6"/>
  <c r="T297" i="6" s="1"/>
  <c r="U297" i="6" s="1"/>
  <c r="O298" i="6"/>
  <c r="T298" i="6" s="1"/>
  <c r="U298" i="6" s="1"/>
  <c r="O299" i="6"/>
  <c r="T299" i="6" s="1"/>
  <c r="U299" i="6" s="1"/>
  <c r="O300" i="6"/>
  <c r="T300" i="6" s="1"/>
  <c r="U300" i="6" s="1"/>
  <c r="O301" i="6"/>
  <c r="T301" i="6" s="1"/>
  <c r="U301" i="6" s="1"/>
  <c r="O302" i="6"/>
  <c r="T302" i="6" s="1"/>
  <c r="U302" i="6" s="1"/>
  <c r="O303" i="6"/>
  <c r="T303" i="6" s="1"/>
  <c r="U303" i="6" s="1"/>
  <c r="O304" i="6"/>
  <c r="T304" i="6" s="1"/>
  <c r="U304" i="6" s="1"/>
  <c r="O305" i="6"/>
  <c r="T305" i="6" s="1"/>
  <c r="U305" i="6" s="1"/>
  <c r="O306" i="6"/>
  <c r="T306" i="6" s="1"/>
  <c r="U306" i="6" s="1"/>
  <c r="O307" i="6"/>
  <c r="T307" i="6" s="1"/>
  <c r="U307" i="6" s="1"/>
  <c r="O308" i="6"/>
  <c r="T308" i="6" s="1"/>
  <c r="U308" i="6" s="1"/>
  <c r="O309" i="6"/>
  <c r="T309" i="6" s="1"/>
  <c r="U309" i="6" s="1"/>
  <c r="O310" i="6"/>
  <c r="T310" i="6" s="1"/>
  <c r="U310" i="6" s="1"/>
  <c r="O311" i="6"/>
  <c r="T311" i="6" s="1"/>
  <c r="U311" i="6" s="1"/>
  <c r="O312" i="6"/>
  <c r="T312" i="6" s="1"/>
  <c r="U312" i="6" s="1"/>
  <c r="O313" i="6"/>
  <c r="T313" i="6" s="1"/>
  <c r="U313" i="6" s="1"/>
  <c r="O314" i="6"/>
  <c r="T314" i="6" s="1"/>
  <c r="U314" i="6" s="1"/>
  <c r="O315" i="6"/>
  <c r="T315" i="6" s="1"/>
  <c r="U315" i="6" s="1"/>
  <c r="O316" i="6"/>
  <c r="T316" i="6" s="1"/>
  <c r="U316" i="6" s="1"/>
  <c r="O317" i="6"/>
  <c r="T317" i="6" s="1"/>
  <c r="U317" i="6" s="1"/>
  <c r="O318" i="6"/>
  <c r="T318" i="6" s="1"/>
  <c r="U318" i="6" s="1"/>
  <c r="O319" i="6"/>
  <c r="T319" i="6" s="1"/>
  <c r="U319" i="6" s="1"/>
  <c r="O320" i="6"/>
  <c r="T320" i="6" s="1"/>
  <c r="U320" i="6" s="1"/>
  <c r="O321" i="6"/>
  <c r="T321" i="6" s="1"/>
  <c r="U321" i="6" s="1"/>
  <c r="O322" i="6"/>
  <c r="T322" i="6" s="1"/>
  <c r="U322" i="6" s="1"/>
  <c r="O323" i="6"/>
  <c r="T323" i="6" s="1"/>
  <c r="U323" i="6" s="1"/>
  <c r="O324" i="6"/>
  <c r="T324" i="6" s="1"/>
  <c r="U324" i="6" s="1"/>
  <c r="O325" i="6"/>
  <c r="T325" i="6" s="1"/>
  <c r="U325" i="6" s="1"/>
  <c r="O326" i="6"/>
  <c r="T326" i="6" s="1"/>
  <c r="U326" i="6" s="1"/>
  <c r="O327" i="6"/>
  <c r="T327" i="6" s="1"/>
  <c r="U327" i="6" s="1"/>
  <c r="O328" i="6"/>
  <c r="T328" i="6" s="1"/>
  <c r="U328" i="6" s="1"/>
  <c r="O329" i="6"/>
  <c r="T329" i="6" s="1"/>
  <c r="U329" i="6" s="1"/>
  <c r="O330" i="6"/>
  <c r="T330" i="6" s="1"/>
  <c r="U330" i="6" s="1"/>
  <c r="O331" i="6"/>
  <c r="T331" i="6" s="1"/>
  <c r="U331" i="6" s="1"/>
  <c r="O332" i="6"/>
  <c r="T332" i="6" s="1"/>
  <c r="U332" i="6" s="1"/>
  <c r="O333" i="6"/>
  <c r="T333" i="6" s="1"/>
  <c r="U333" i="6" s="1"/>
  <c r="O334" i="6"/>
  <c r="T334" i="6" s="1"/>
  <c r="U334" i="6" s="1"/>
  <c r="O335" i="6"/>
  <c r="T335" i="6" s="1"/>
  <c r="U335" i="6" s="1"/>
  <c r="O336" i="6"/>
  <c r="T336" i="6" s="1"/>
  <c r="U336" i="6" s="1"/>
  <c r="O337" i="6"/>
  <c r="T337" i="6" s="1"/>
  <c r="U337" i="6" s="1"/>
  <c r="O338" i="6"/>
  <c r="T338" i="6" s="1"/>
  <c r="U338" i="6" s="1"/>
  <c r="O339" i="6"/>
  <c r="T339" i="6" s="1"/>
  <c r="U339" i="6" s="1"/>
  <c r="O340" i="6"/>
  <c r="T340" i="6" s="1"/>
  <c r="U340" i="6" s="1"/>
  <c r="O341" i="6"/>
  <c r="T341" i="6" s="1"/>
  <c r="U341" i="6" s="1"/>
  <c r="O342" i="6"/>
  <c r="T342" i="6" s="1"/>
  <c r="U342" i="6" s="1"/>
  <c r="O343" i="6"/>
  <c r="T343" i="6" s="1"/>
  <c r="U343" i="6" s="1"/>
  <c r="O344" i="6"/>
  <c r="T344" i="6" s="1"/>
  <c r="U344" i="6" s="1"/>
  <c r="O345" i="6"/>
  <c r="T345" i="6" s="1"/>
  <c r="U345" i="6" s="1"/>
  <c r="O346" i="6"/>
  <c r="T346" i="6" s="1"/>
  <c r="U346" i="6" s="1"/>
  <c r="O347" i="6"/>
  <c r="T347" i="6" s="1"/>
  <c r="U347" i="6" s="1"/>
  <c r="O348" i="6"/>
  <c r="T348" i="6" s="1"/>
  <c r="U348" i="6" s="1"/>
  <c r="O349" i="6"/>
  <c r="T349" i="6" s="1"/>
  <c r="U349" i="6" s="1"/>
  <c r="O350" i="6"/>
  <c r="T350" i="6" s="1"/>
  <c r="U350" i="6" s="1"/>
  <c r="O351" i="6"/>
  <c r="T351" i="6" s="1"/>
  <c r="U351" i="6" s="1"/>
  <c r="O352" i="6"/>
  <c r="T352" i="6" s="1"/>
  <c r="U352" i="6" s="1"/>
  <c r="O353" i="6"/>
  <c r="T353" i="6" s="1"/>
  <c r="U353" i="6" s="1"/>
  <c r="O354" i="6"/>
  <c r="T354" i="6" s="1"/>
  <c r="U354" i="6" s="1"/>
  <c r="O355" i="6"/>
  <c r="T355" i="6" s="1"/>
  <c r="U355" i="6" s="1"/>
  <c r="O356" i="6"/>
  <c r="T356" i="6" s="1"/>
  <c r="U356" i="6" s="1"/>
  <c r="O357" i="6"/>
  <c r="T357" i="6" s="1"/>
  <c r="U357" i="6" s="1"/>
  <c r="O358" i="6"/>
  <c r="T358" i="6" s="1"/>
  <c r="U358" i="6" s="1"/>
  <c r="O359" i="6"/>
  <c r="T359" i="6" s="1"/>
  <c r="U359" i="6" s="1"/>
  <c r="O360" i="6"/>
  <c r="T360" i="6" s="1"/>
  <c r="U360" i="6" s="1"/>
  <c r="O361" i="6"/>
  <c r="T361" i="6" s="1"/>
  <c r="U361" i="6" s="1"/>
  <c r="O362" i="6"/>
  <c r="T362" i="6" s="1"/>
  <c r="U362" i="6" s="1"/>
  <c r="O363" i="6"/>
  <c r="T363" i="6" s="1"/>
  <c r="U363" i="6" s="1"/>
  <c r="O364" i="6"/>
  <c r="T364" i="6" s="1"/>
  <c r="U364" i="6" s="1"/>
  <c r="O365" i="6"/>
  <c r="T365" i="6" s="1"/>
  <c r="U365" i="6" s="1"/>
  <c r="O366" i="6"/>
  <c r="T366" i="6" s="1"/>
  <c r="U366" i="6" s="1"/>
  <c r="O367" i="6"/>
  <c r="T367" i="6" s="1"/>
  <c r="U367" i="6" s="1"/>
  <c r="O368" i="6"/>
  <c r="T368" i="6" s="1"/>
  <c r="U368" i="6" s="1"/>
  <c r="O369" i="6"/>
  <c r="T369" i="6" s="1"/>
  <c r="U369" i="6" s="1"/>
  <c r="O370" i="6"/>
  <c r="T370" i="6" s="1"/>
  <c r="U370" i="6" s="1"/>
  <c r="O371" i="6"/>
  <c r="T371" i="6" s="1"/>
  <c r="U371" i="6" s="1"/>
  <c r="O372" i="6"/>
  <c r="T372" i="6" s="1"/>
  <c r="U372" i="6" s="1"/>
  <c r="O373" i="6"/>
  <c r="T373" i="6" s="1"/>
  <c r="U373" i="6" s="1"/>
  <c r="O374" i="6"/>
  <c r="T374" i="6" s="1"/>
  <c r="U374" i="6" s="1"/>
  <c r="O375" i="6"/>
  <c r="T375" i="6" s="1"/>
  <c r="U375" i="6" s="1"/>
  <c r="O376" i="6"/>
  <c r="T376" i="6" s="1"/>
  <c r="U376" i="6" s="1"/>
  <c r="O377" i="6"/>
  <c r="T377" i="6" s="1"/>
  <c r="U377" i="6" s="1"/>
  <c r="O378" i="6"/>
  <c r="T378" i="6" s="1"/>
  <c r="U378" i="6" s="1"/>
  <c r="O379" i="6"/>
  <c r="T379" i="6" s="1"/>
  <c r="U379" i="6" s="1"/>
  <c r="O380" i="6"/>
  <c r="T380" i="6" s="1"/>
  <c r="U380" i="6" s="1"/>
  <c r="O381" i="6"/>
  <c r="T381" i="6" s="1"/>
  <c r="U381" i="6" s="1"/>
  <c r="O382" i="6"/>
  <c r="T382" i="6" s="1"/>
  <c r="U382" i="6" s="1"/>
  <c r="O383" i="6"/>
  <c r="T383" i="6" s="1"/>
  <c r="U383" i="6" s="1"/>
  <c r="O384" i="6"/>
  <c r="T384" i="6" s="1"/>
  <c r="U384" i="6" s="1"/>
  <c r="O385" i="6"/>
  <c r="T385" i="6" s="1"/>
  <c r="U385" i="6" s="1"/>
  <c r="O386" i="6"/>
  <c r="T386" i="6" s="1"/>
  <c r="U386" i="6" s="1"/>
  <c r="O387" i="6"/>
  <c r="T387" i="6" s="1"/>
  <c r="U387" i="6" s="1"/>
  <c r="O388" i="6"/>
  <c r="T388" i="6" s="1"/>
  <c r="U388" i="6" s="1"/>
  <c r="O389" i="6"/>
  <c r="T389" i="6" s="1"/>
  <c r="U389" i="6" s="1"/>
  <c r="O390" i="6"/>
  <c r="T390" i="6" s="1"/>
  <c r="U390" i="6" s="1"/>
  <c r="O391" i="6"/>
  <c r="T391" i="6" s="1"/>
  <c r="U391" i="6" s="1"/>
  <c r="O392" i="6"/>
  <c r="T392" i="6" s="1"/>
  <c r="U392" i="6" s="1"/>
  <c r="O393" i="6"/>
  <c r="T393" i="6" s="1"/>
  <c r="U393" i="6" s="1"/>
  <c r="O394" i="6"/>
  <c r="T394" i="6" s="1"/>
  <c r="U394" i="6" s="1"/>
  <c r="O395" i="6"/>
  <c r="T395" i="6" s="1"/>
  <c r="U395" i="6" s="1"/>
  <c r="O396" i="6"/>
  <c r="T396" i="6" s="1"/>
  <c r="U396" i="6" s="1"/>
  <c r="O397" i="6"/>
  <c r="T397" i="6" s="1"/>
  <c r="U397" i="6" s="1"/>
  <c r="O398" i="6"/>
  <c r="T398" i="6" s="1"/>
  <c r="U398" i="6" s="1"/>
  <c r="O399" i="6"/>
  <c r="T399" i="6" s="1"/>
  <c r="U399" i="6" s="1"/>
  <c r="O400" i="6"/>
  <c r="T400" i="6" s="1"/>
  <c r="U400" i="6" s="1"/>
  <c r="O401" i="6"/>
  <c r="T401" i="6" s="1"/>
  <c r="U401" i="6" s="1"/>
  <c r="O402" i="6"/>
  <c r="T402" i="6" s="1"/>
  <c r="U402" i="6" s="1"/>
  <c r="O403" i="6"/>
  <c r="T403" i="6" s="1"/>
  <c r="U403" i="6" s="1"/>
  <c r="O404" i="6"/>
  <c r="T404" i="6" s="1"/>
  <c r="U404" i="6" s="1"/>
  <c r="O405" i="6"/>
  <c r="T405" i="6" s="1"/>
  <c r="U405" i="6" s="1"/>
  <c r="O406" i="6"/>
  <c r="T406" i="6" s="1"/>
  <c r="U406" i="6" s="1"/>
  <c r="O407" i="6"/>
  <c r="T407" i="6" s="1"/>
  <c r="U407" i="6" s="1"/>
  <c r="O408" i="6"/>
  <c r="T408" i="6" s="1"/>
  <c r="U408" i="6" s="1"/>
  <c r="O409" i="6"/>
  <c r="T409" i="6" s="1"/>
  <c r="U409" i="6" s="1"/>
  <c r="O410" i="6"/>
  <c r="T410" i="6" s="1"/>
  <c r="U410" i="6" s="1"/>
  <c r="O411" i="6"/>
  <c r="T411" i="6" s="1"/>
  <c r="U411" i="6" s="1"/>
  <c r="O412" i="6"/>
  <c r="T412" i="6" s="1"/>
  <c r="U412" i="6" s="1"/>
  <c r="O413" i="6"/>
  <c r="T413" i="6" s="1"/>
  <c r="U413" i="6" s="1"/>
  <c r="O414" i="6"/>
  <c r="T414" i="6" s="1"/>
  <c r="U414" i="6" s="1"/>
  <c r="O415" i="6"/>
  <c r="T415" i="6" s="1"/>
  <c r="U415" i="6" s="1"/>
  <c r="O416" i="6"/>
  <c r="T416" i="6" s="1"/>
  <c r="U416" i="6" s="1"/>
  <c r="O417" i="6"/>
  <c r="T417" i="6" s="1"/>
  <c r="U417" i="6" s="1"/>
  <c r="O418" i="6"/>
  <c r="T418" i="6" s="1"/>
  <c r="U418" i="6" s="1"/>
  <c r="O419" i="6"/>
  <c r="T419" i="6" s="1"/>
  <c r="U419" i="6" s="1"/>
  <c r="O420" i="6"/>
  <c r="T420" i="6" s="1"/>
  <c r="U420" i="6" s="1"/>
  <c r="O421" i="6"/>
  <c r="T421" i="6" s="1"/>
  <c r="U421" i="6" s="1"/>
  <c r="O422" i="6"/>
  <c r="T422" i="6" s="1"/>
  <c r="U422" i="6" s="1"/>
  <c r="O423" i="6"/>
  <c r="T423" i="6" s="1"/>
  <c r="U423" i="6" s="1"/>
  <c r="O424" i="6"/>
  <c r="T424" i="6" s="1"/>
  <c r="U424" i="6" s="1"/>
  <c r="O425" i="6"/>
  <c r="T425" i="6" s="1"/>
  <c r="U425" i="6" s="1"/>
  <c r="O426" i="6"/>
  <c r="T426" i="6" s="1"/>
  <c r="U426" i="6" s="1"/>
  <c r="O427" i="6"/>
  <c r="T427" i="6" s="1"/>
  <c r="U427" i="6" s="1"/>
  <c r="O428" i="6"/>
  <c r="T428" i="6" s="1"/>
  <c r="U428" i="6" s="1"/>
  <c r="O429" i="6"/>
  <c r="T429" i="6" s="1"/>
  <c r="U429" i="6" s="1"/>
  <c r="O430" i="6"/>
  <c r="T430" i="6" s="1"/>
  <c r="U430" i="6" s="1"/>
  <c r="O431" i="6"/>
  <c r="T431" i="6" s="1"/>
  <c r="U431" i="6" s="1"/>
  <c r="O432" i="6"/>
  <c r="T432" i="6" s="1"/>
  <c r="U432" i="6" s="1"/>
  <c r="O433" i="6"/>
  <c r="T433" i="6" s="1"/>
  <c r="U433" i="6" s="1"/>
  <c r="O434" i="6"/>
  <c r="T434" i="6" s="1"/>
  <c r="U434" i="6" s="1"/>
  <c r="O435" i="6"/>
  <c r="T435" i="6" s="1"/>
  <c r="U435" i="6" s="1"/>
  <c r="O436" i="6"/>
  <c r="T436" i="6" s="1"/>
  <c r="U436" i="6" s="1"/>
  <c r="O437" i="6"/>
  <c r="T437" i="6" s="1"/>
  <c r="U437" i="6" s="1"/>
  <c r="O438" i="6"/>
  <c r="T438" i="6" s="1"/>
  <c r="U438" i="6" s="1"/>
  <c r="O439" i="6"/>
  <c r="T439" i="6" s="1"/>
  <c r="U439" i="6" s="1"/>
  <c r="O440" i="6"/>
  <c r="T440" i="6" s="1"/>
  <c r="U440" i="6" s="1"/>
  <c r="O441" i="6"/>
  <c r="T441" i="6" s="1"/>
  <c r="U441" i="6" s="1"/>
  <c r="O442" i="6"/>
  <c r="T442" i="6" s="1"/>
  <c r="U442" i="6" s="1"/>
  <c r="O443" i="6"/>
  <c r="T443" i="6" s="1"/>
  <c r="U443" i="6" s="1"/>
  <c r="O444" i="6"/>
  <c r="T444" i="6" s="1"/>
  <c r="U444" i="6" s="1"/>
  <c r="O445" i="6"/>
  <c r="T445" i="6" s="1"/>
  <c r="U445" i="6" s="1"/>
  <c r="O446" i="6"/>
  <c r="T446" i="6" s="1"/>
  <c r="U446" i="6" s="1"/>
  <c r="O447" i="6"/>
  <c r="T447" i="6" s="1"/>
  <c r="U447" i="6" s="1"/>
  <c r="O448" i="6"/>
  <c r="T448" i="6" s="1"/>
  <c r="U448" i="6" s="1"/>
  <c r="O449" i="6"/>
  <c r="T449" i="6" s="1"/>
  <c r="U449" i="6" s="1"/>
  <c r="O450" i="6"/>
  <c r="T450" i="6" s="1"/>
  <c r="U450" i="6" s="1"/>
  <c r="O451" i="6"/>
  <c r="T451" i="6" s="1"/>
  <c r="U451" i="6" s="1"/>
  <c r="O452" i="6"/>
  <c r="T452" i="6" s="1"/>
  <c r="U452" i="6" s="1"/>
  <c r="O453" i="6"/>
  <c r="T453" i="6" s="1"/>
  <c r="U453" i="6" s="1"/>
  <c r="O454" i="6"/>
  <c r="T454" i="6" s="1"/>
  <c r="U454" i="6" s="1"/>
  <c r="O455" i="6"/>
  <c r="T455" i="6" s="1"/>
  <c r="U455" i="6" s="1"/>
  <c r="O456" i="6"/>
  <c r="T456" i="6" s="1"/>
  <c r="U456" i="6" s="1"/>
  <c r="O457" i="6"/>
  <c r="T457" i="6" s="1"/>
  <c r="U457" i="6" s="1"/>
  <c r="O458" i="6"/>
  <c r="T458" i="6" s="1"/>
  <c r="U458" i="6" s="1"/>
  <c r="O459" i="6"/>
  <c r="T459" i="6" s="1"/>
  <c r="U459" i="6" s="1"/>
  <c r="O460" i="6"/>
  <c r="T460" i="6" s="1"/>
  <c r="U460" i="6" s="1"/>
  <c r="O461" i="6"/>
  <c r="T461" i="6" s="1"/>
  <c r="U461" i="6" s="1"/>
  <c r="O462" i="6"/>
  <c r="T462" i="6" s="1"/>
  <c r="U462" i="6" s="1"/>
  <c r="O463" i="6"/>
  <c r="T463" i="6" s="1"/>
  <c r="U463" i="6" s="1"/>
  <c r="O464" i="6"/>
  <c r="T464" i="6" s="1"/>
  <c r="U464" i="6" s="1"/>
  <c r="O465" i="6"/>
  <c r="T465" i="6" s="1"/>
  <c r="U465" i="6" s="1"/>
  <c r="O466" i="6"/>
  <c r="T466" i="6" s="1"/>
  <c r="U466" i="6" s="1"/>
  <c r="O467" i="6"/>
  <c r="T467" i="6" s="1"/>
  <c r="U467" i="6" s="1"/>
  <c r="O468" i="6"/>
  <c r="T468" i="6" s="1"/>
  <c r="U468" i="6" s="1"/>
  <c r="O469" i="6"/>
  <c r="T469" i="6" s="1"/>
  <c r="U469" i="6" s="1"/>
  <c r="O470" i="6"/>
  <c r="T470" i="6" s="1"/>
  <c r="U470" i="6" s="1"/>
  <c r="O471" i="6"/>
  <c r="T471" i="6" s="1"/>
  <c r="U471" i="6" s="1"/>
  <c r="O472" i="6"/>
  <c r="T472" i="6" s="1"/>
  <c r="U472" i="6" s="1"/>
  <c r="O473" i="6"/>
  <c r="T473" i="6" s="1"/>
  <c r="U473" i="6" s="1"/>
  <c r="O474" i="6"/>
  <c r="T474" i="6" s="1"/>
  <c r="U474" i="6" s="1"/>
  <c r="O475" i="6"/>
  <c r="T475" i="6" s="1"/>
  <c r="U475" i="6" s="1"/>
  <c r="O476" i="6"/>
  <c r="T476" i="6" s="1"/>
  <c r="U476" i="6" s="1"/>
  <c r="O477" i="6"/>
  <c r="T477" i="6" s="1"/>
  <c r="U477" i="6" s="1"/>
  <c r="O478" i="6"/>
  <c r="T478" i="6" s="1"/>
  <c r="U478" i="6" s="1"/>
  <c r="O479" i="6"/>
  <c r="T479" i="6" s="1"/>
  <c r="U479" i="6" s="1"/>
  <c r="O480" i="6"/>
  <c r="T480" i="6" s="1"/>
  <c r="U480" i="6" s="1"/>
  <c r="O481" i="6"/>
  <c r="T481" i="6" s="1"/>
  <c r="U481" i="6" s="1"/>
  <c r="O482" i="6"/>
  <c r="T482" i="6" s="1"/>
  <c r="U482" i="6" s="1"/>
  <c r="O483" i="6"/>
  <c r="T483" i="6" s="1"/>
  <c r="U483" i="6" s="1"/>
  <c r="O484" i="6"/>
  <c r="T484" i="6" s="1"/>
  <c r="U484" i="6" s="1"/>
  <c r="O485" i="6"/>
  <c r="T485" i="6" s="1"/>
  <c r="U485" i="6" s="1"/>
  <c r="O486" i="6"/>
  <c r="T486" i="6" s="1"/>
  <c r="U486" i="6" s="1"/>
  <c r="O487" i="6"/>
  <c r="T487" i="6" s="1"/>
  <c r="U487" i="6" s="1"/>
  <c r="O488" i="6"/>
  <c r="T488" i="6" s="1"/>
  <c r="U488" i="6" s="1"/>
  <c r="O489" i="6"/>
  <c r="T489" i="6" s="1"/>
  <c r="U489" i="6" s="1"/>
  <c r="O490" i="6"/>
  <c r="T490" i="6" s="1"/>
  <c r="U490" i="6" s="1"/>
  <c r="O491" i="6"/>
  <c r="T491" i="6" s="1"/>
  <c r="U491" i="6" s="1"/>
  <c r="O492" i="6"/>
  <c r="T492" i="6" s="1"/>
  <c r="U492" i="6" s="1"/>
  <c r="O493" i="6"/>
  <c r="T493" i="6" s="1"/>
  <c r="U493" i="6" s="1"/>
  <c r="O494" i="6"/>
  <c r="T494" i="6" s="1"/>
  <c r="U494" i="6" s="1"/>
  <c r="O495" i="6"/>
  <c r="T495" i="6" s="1"/>
  <c r="U495" i="6" s="1"/>
  <c r="O496" i="6"/>
  <c r="T496" i="6" s="1"/>
  <c r="U496" i="6" s="1"/>
  <c r="O497" i="6"/>
  <c r="T497" i="6" s="1"/>
  <c r="U497" i="6" s="1"/>
  <c r="O498" i="6"/>
  <c r="T498" i="6" s="1"/>
  <c r="U498" i="6" s="1"/>
  <c r="O499" i="6"/>
  <c r="T499" i="6" s="1"/>
  <c r="U499" i="6" s="1"/>
  <c r="O500" i="6"/>
  <c r="T500" i="6" s="1"/>
  <c r="U500" i="6" s="1"/>
  <c r="O501" i="6"/>
  <c r="T501" i="6" s="1"/>
  <c r="U501" i="6" s="1"/>
  <c r="O502" i="6"/>
  <c r="T502" i="6" s="1"/>
  <c r="U502" i="6" s="1"/>
  <c r="O503" i="6"/>
  <c r="T503" i="6" s="1"/>
  <c r="U503" i="6" s="1"/>
  <c r="O504" i="6"/>
  <c r="T504" i="6" s="1"/>
  <c r="U504" i="6" s="1"/>
  <c r="O505" i="6"/>
  <c r="T505" i="6" s="1"/>
  <c r="U505" i="6" s="1"/>
  <c r="O506" i="6"/>
  <c r="T506" i="6" s="1"/>
  <c r="U506" i="6" s="1"/>
  <c r="O507" i="6"/>
  <c r="T507" i="6" s="1"/>
  <c r="U507" i="6" s="1"/>
  <c r="O508" i="6"/>
  <c r="T508" i="6" s="1"/>
  <c r="U508" i="6" s="1"/>
  <c r="O509" i="6"/>
  <c r="T509" i="6" s="1"/>
  <c r="U509" i="6" s="1"/>
  <c r="O510" i="6"/>
  <c r="T510" i="6" s="1"/>
  <c r="U510" i="6" s="1"/>
  <c r="O511" i="6"/>
  <c r="T511" i="6" s="1"/>
  <c r="U511" i="6" s="1"/>
  <c r="O512" i="6"/>
  <c r="T512" i="6" s="1"/>
  <c r="U512" i="6" s="1"/>
  <c r="O513" i="6"/>
  <c r="T513" i="6" s="1"/>
  <c r="U513" i="6" s="1"/>
  <c r="O514" i="6"/>
  <c r="T514" i="6" s="1"/>
  <c r="U514" i="6" s="1"/>
  <c r="O515" i="6"/>
  <c r="O516" i="6"/>
  <c r="T516" i="6" s="1"/>
  <c r="U516" i="6" s="1"/>
  <c r="O517" i="6"/>
  <c r="T517" i="6" s="1"/>
  <c r="U517" i="6" s="1"/>
  <c r="O518" i="6"/>
  <c r="T518" i="6" s="1"/>
  <c r="U518" i="6" s="1"/>
  <c r="O519" i="6"/>
  <c r="T519" i="6" s="1"/>
  <c r="U519" i="6" s="1"/>
  <c r="O520" i="6"/>
  <c r="T520" i="6" s="1"/>
  <c r="U520" i="6" s="1"/>
  <c r="O521" i="6"/>
  <c r="T521" i="6" s="1"/>
  <c r="U521" i="6" s="1"/>
  <c r="O522" i="6"/>
  <c r="T522" i="6" s="1"/>
  <c r="U522" i="6" s="1"/>
  <c r="O523" i="6"/>
  <c r="O524" i="6"/>
  <c r="T524" i="6" s="1"/>
  <c r="U524" i="6" s="1"/>
  <c r="O525" i="6"/>
  <c r="T525" i="6" s="1"/>
  <c r="U525" i="6" s="1"/>
  <c r="O526" i="6"/>
  <c r="T526" i="6" s="1"/>
  <c r="U526" i="6" s="1"/>
  <c r="O527" i="6"/>
  <c r="T527" i="6" s="1"/>
  <c r="U527" i="6" s="1"/>
  <c r="O528" i="6"/>
  <c r="T528" i="6" s="1"/>
  <c r="U528" i="6" s="1"/>
  <c r="O529" i="6"/>
  <c r="T529" i="6" s="1"/>
  <c r="U529" i="6" s="1"/>
  <c r="O530" i="6"/>
  <c r="T530" i="6" s="1"/>
  <c r="U530" i="6" s="1"/>
  <c r="O531" i="6"/>
  <c r="T531" i="6" s="1"/>
  <c r="U531" i="6" s="1"/>
  <c r="O532" i="6"/>
  <c r="T532" i="6" s="1"/>
  <c r="U532" i="6" s="1"/>
  <c r="O533" i="6"/>
  <c r="T533" i="6" s="1"/>
  <c r="U533" i="6" s="1"/>
  <c r="O534" i="6"/>
  <c r="T534" i="6" s="1"/>
  <c r="U534" i="6" s="1"/>
  <c r="O535" i="6"/>
  <c r="T535" i="6" s="1"/>
  <c r="U535" i="6" s="1"/>
  <c r="O536" i="6"/>
  <c r="T536" i="6" s="1"/>
  <c r="U536" i="6" s="1"/>
  <c r="O537" i="6"/>
  <c r="T537" i="6" s="1"/>
  <c r="U537" i="6" s="1"/>
  <c r="O538" i="6"/>
  <c r="T538" i="6" s="1"/>
  <c r="U538" i="6" s="1"/>
  <c r="O539" i="6"/>
  <c r="T539" i="6" s="1"/>
  <c r="U539" i="6" s="1"/>
  <c r="O540" i="6"/>
  <c r="T540" i="6" s="1"/>
  <c r="U540" i="6" s="1"/>
  <c r="O541" i="6"/>
  <c r="T541" i="6" s="1"/>
  <c r="U541" i="6" s="1"/>
  <c r="O542" i="6"/>
  <c r="T542" i="6" s="1"/>
  <c r="U542" i="6" s="1"/>
  <c r="O543" i="6"/>
  <c r="T543" i="6" s="1"/>
  <c r="U543" i="6" s="1"/>
  <c r="O544" i="6"/>
  <c r="T544" i="6" s="1"/>
  <c r="U544" i="6" s="1"/>
  <c r="O545" i="6"/>
  <c r="T545" i="6" s="1"/>
  <c r="U545" i="6" s="1"/>
  <c r="O546" i="6"/>
  <c r="T546" i="6" s="1"/>
  <c r="U546" i="6" s="1"/>
  <c r="O547" i="6"/>
  <c r="T547" i="6" s="1"/>
  <c r="U547" i="6" s="1"/>
  <c r="O548" i="6"/>
  <c r="T548" i="6" s="1"/>
  <c r="U548" i="6" s="1"/>
  <c r="O549" i="6"/>
  <c r="T549" i="6" s="1"/>
  <c r="U549" i="6" s="1"/>
  <c r="O550" i="6"/>
  <c r="T550" i="6" s="1"/>
  <c r="U550" i="6" s="1"/>
  <c r="O551" i="6"/>
  <c r="T551" i="6" s="1"/>
  <c r="U551" i="6" s="1"/>
  <c r="O552" i="6"/>
  <c r="T552" i="6" s="1"/>
  <c r="U552" i="6" s="1"/>
  <c r="O553" i="6"/>
  <c r="T553" i="6" s="1"/>
  <c r="U553" i="6" s="1"/>
  <c r="O554" i="6"/>
  <c r="T554" i="6" s="1"/>
  <c r="U554" i="6" s="1"/>
  <c r="O555" i="6"/>
  <c r="T555" i="6" s="1"/>
  <c r="U555" i="6" s="1"/>
  <c r="O556" i="6"/>
  <c r="T556" i="6" s="1"/>
  <c r="U556" i="6" s="1"/>
  <c r="O557" i="6"/>
  <c r="T557" i="6" s="1"/>
  <c r="U557" i="6" s="1"/>
  <c r="O558" i="6"/>
  <c r="T558" i="6" s="1"/>
  <c r="U558" i="6" s="1"/>
  <c r="O559" i="6"/>
  <c r="T559" i="6" s="1"/>
  <c r="U559" i="6" s="1"/>
  <c r="O560" i="6"/>
  <c r="T560" i="6" s="1"/>
  <c r="U560" i="6" s="1"/>
  <c r="O561" i="6"/>
  <c r="T561" i="6" s="1"/>
  <c r="U561" i="6" s="1"/>
  <c r="O562" i="6"/>
  <c r="T562" i="6" s="1"/>
  <c r="U562" i="6" s="1"/>
  <c r="O563" i="6"/>
  <c r="T563" i="6" s="1"/>
  <c r="U563" i="6" s="1"/>
  <c r="O564" i="6"/>
  <c r="T564" i="6" s="1"/>
  <c r="U564" i="6" s="1"/>
  <c r="O565" i="6"/>
  <c r="T565" i="6" s="1"/>
  <c r="U565" i="6" s="1"/>
  <c r="O566" i="6"/>
  <c r="T566" i="6" s="1"/>
  <c r="U566" i="6" s="1"/>
  <c r="O567" i="6"/>
  <c r="T567" i="6" s="1"/>
  <c r="U567" i="6" s="1"/>
  <c r="O568" i="6"/>
  <c r="T568" i="6" s="1"/>
  <c r="U568" i="6" s="1"/>
  <c r="O569" i="6"/>
  <c r="T569" i="6" s="1"/>
  <c r="U569" i="6" s="1"/>
  <c r="O570" i="6"/>
  <c r="T570" i="6" s="1"/>
  <c r="U570" i="6" s="1"/>
  <c r="O571" i="6"/>
  <c r="T571" i="6" s="1"/>
  <c r="U571" i="6" s="1"/>
  <c r="O572" i="6"/>
  <c r="T572" i="6" s="1"/>
  <c r="U572" i="6" s="1"/>
  <c r="O573" i="6"/>
  <c r="T573" i="6" s="1"/>
  <c r="U573" i="6" s="1"/>
  <c r="O574" i="6"/>
  <c r="T574" i="6" s="1"/>
  <c r="U574" i="6" s="1"/>
  <c r="O575" i="6"/>
  <c r="T575" i="6" s="1"/>
  <c r="U575" i="6" s="1"/>
  <c r="O576" i="6"/>
  <c r="T576" i="6" s="1"/>
  <c r="U576" i="6" s="1"/>
  <c r="O577" i="6"/>
  <c r="T577" i="6" s="1"/>
  <c r="U577" i="6" s="1"/>
  <c r="O578" i="6"/>
  <c r="T578" i="6" s="1"/>
  <c r="U578" i="6" s="1"/>
  <c r="O579" i="6"/>
  <c r="T579" i="6" s="1"/>
  <c r="U579" i="6" s="1"/>
  <c r="O580" i="6"/>
  <c r="T580" i="6" s="1"/>
  <c r="U580" i="6" s="1"/>
  <c r="O581" i="6"/>
  <c r="T581" i="6" s="1"/>
  <c r="U581" i="6" s="1"/>
  <c r="O582" i="6"/>
  <c r="T582" i="6" s="1"/>
  <c r="U582" i="6" s="1"/>
  <c r="O583" i="6"/>
  <c r="T583" i="6" s="1"/>
  <c r="U583" i="6" s="1"/>
  <c r="O584" i="6"/>
  <c r="T584" i="6" s="1"/>
  <c r="U584" i="6" s="1"/>
  <c r="O585" i="6"/>
  <c r="T585" i="6" s="1"/>
  <c r="U585" i="6" s="1"/>
  <c r="O586" i="6"/>
  <c r="T586" i="6" s="1"/>
  <c r="U586" i="6" s="1"/>
  <c r="O587" i="6"/>
  <c r="T587" i="6" s="1"/>
  <c r="U587" i="6" s="1"/>
  <c r="O588" i="6"/>
  <c r="T588" i="6" s="1"/>
  <c r="U588" i="6" s="1"/>
  <c r="O589" i="6"/>
  <c r="T589" i="6" s="1"/>
  <c r="U589" i="6" s="1"/>
  <c r="O590" i="6"/>
  <c r="T590" i="6" s="1"/>
  <c r="U590" i="6" s="1"/>
  <c r="O591" i="6"/>
  <c r="T591" i="6" s="1"/>
  <c r="U591" i="6" s="1"/>
  <c r="O592" i="6"/>
  <c r="T592" i="6" s="1"/>
  <c r="U592" i="6" s="1"/>
  <c r="O593" i="6"/>
  <c r="T593" i="6" s="1"/>
  <c r="U593" i="6" s="1"/>
  <c r="O594" i="6"/>
  <c r="T594" i="6" s="1"/>
  <c r="U594" i="6" s="1"/>
  <c r="O595" i="6"/>
  <c r="T595" i="6" s="1"/>
  <c r="U595" i="6" s="1"/>
  <c r="O596" i="6"/>
  <c r="T596" i="6" s="1"/>
  <c r="U596" i="6" s="1"/>
  <c r="O597" i="6"/>
  <c r="T597" i="6" s="1"/>
  <c r="U597" i="6" s="1"/>
  <c r="O598" i="6"/>
  <c r="T598" i="6" s="1"/>
  <c r="U598" i="6" s="1"/>
  <c r="O599" i="6"/>
  <c r="T599" i="6" s="1"/>
  <c r="U599" i="6" s="1"/>
  <c r="O600" i="6"/>
  <c r="T600" i="6" s="1"/>
  <c r="U600" i="6" s="1"/>
  <c r="O601" i="6"/>
  <c r="T601" i="6" s="1"/>
  <c r="U601" i="6" s="1"/>
  <c r="O602" i="6"/>
  <c r="T602" i="6" s="1"/>
  <c r="U602" i="6" s="1"/>
  <c r="O603" i="6"/>
  <c r="T603" i="6" s="1"/>
  <c r="U603" i="6" s="1"/>
  <c r="O604" i="6"/>
  <c r="T604" i="6" s="1"/>
  <c r="U604" i="6" s="1"/>
  <c r="O605" i="6"/>
  <c r="T605" i="6" s="1"/>
  <c r="U605" i="6" s="1"/>
  <c r="O606" i="6"/>
  <c r="T606" i="6" s="1"/>
  <c r="U606" i="6" s="1"/>
  <c r="O607" i="6"/>
  <c r="T607" i="6" s="1"/>
  <c r="U607" i="6" s="1"/>
  <c r="O608" i="6"/>
  <c r="T608" i="6" s="1"/>
  <c r="U608" i="6" s="1"/>
  <c r="O609" i="6"/>
  <c r="T609" i="6" s="1"/>
  <c r="U609" i="6" s="1"/>
  <c r="O610" i="6"/>
  <c r="T610" i="6" s="1"/>
  <c r="U610" i="6" s="1"/>
  <c r="O611" i="6"/>
  <c r="T611" i="6" s="1"/>
  <c r="U611" i="6" s="1"/>
  <c r="O612" i="6"/>
  <c r="T612" i="6" s="1"/>
  <c r="U612" i="6" s="1"/>
  <c r="O613" i="6"/>
  <c r="T613" i="6" s="1"/>
  <c r="U613" i="6" s="1"/>
  <c r="O614" i="6"/>
  <c r="T614" i="6" s="1"/>
  <c r="U614" i="6" s="1"/>
  <c r="O615" i="6"/>
  <c r="T615" i="6" s="1"/>
  <c r="U615" i="6" s="1"/>
  <c r="O616" i="6"/>
  <c r="T616" i="6" s="1"/>
  <c r="U616" i="6" s="1"/>
  <c r="O617" i="6"/>
  <c r="T617" i="6" s="1"/>
  <c r="U617" i="6" s="1"/>
  <c r="O618" i="6"/>
  <c r="T618" i="6" s="1"/>
  <c r="U618" i="6" s="1"/>
  <c r="O619" i="6"/>
  <c r="T619" i="6" s="1"/>
  <c r="U619" i="6" s="1"/>
  <c r="O620" i="6"/>
  <c r="T620" i="6" s="1"/>
  <c r="U620" i="6" s="1"/>
  <c r="O621" i="6"/>
  <c r="T621" i="6" s="1"/>
  <c r="U621" i="6" s="1"/>
  <c r="O622" i="6"/>
  <c r="T622" i="6" s="1"/>
  <c r="U622" i="6" s="1"/>
  <c r="O623" i="6"/>
  <c r="T623" i="6" s="1"/>
  <c r="U623" i="6" s="1"/>
  <c r="O624" i="6"/>
  <c r="T624" i="6" s="1"/>
  <c r="U624" i="6" s="1"/>
  <c r="O625" i="6"/>
  <c r="T625" i="6" s="1"/>
  <c r="U625" i="6" s="1"/>
  <c r="O626" i="6"/>
  <c r="T626" i="6" s="1"/>
  <c r="U626" i="6" s="1"/>
  <c r="O627" i="6"/>
  <c r="T627" i="6" s="1"/>
  <c r="U627" i="6" s="1"/>
  <c r="O628" i="6"/>
  <c r="T628" i="6" s="1"/>
  <c r="U628" i="6" s="1"/>
  <c r="O629" i="6"/>
  <c r="T629" i="6" s="1"/>
  <c r="U629" i="6" s="1"/>
  <c r="O630" i="6"/>
  <c r="T630" i="6" s="1"/>
  <c r="U630" i="6" s="1"/>
  <c r="O631" i="6"/>
  <c r="T631" i="6" s="1"/>
  <c r="U631" i="6" s="1"/>
  <c r="O632" i="6"/>
  <c r="T632" i="6" s="1"/>
  <c r="U632" i="6" s="1"/>
  <c r="O633" i="6"/>
  <c r="T633" i="6" s="1"/>
  <c r="U633" i="6" s="1"/>
  <c r="O634" i="6"/>
  <c r="T634" i="6" s="1"/>
  <c r="U634" i="6" s="1"/>
  <c r="O635" i="6"/>
  <c r="T635" i="6" s="1"/>
  <c r="U635" i="6" s="1"/>
  <c r="O636" i="6"/>
  <c r="T636" i="6" s="1"/>
  <c r="U636" i="6" s="1"/>
  <c r="O637" i="6"/>
  <c r="T637" i="6" s="1"/>
  <c r="U637" i="6" s="1"/>
  <c r="O638" i="6"/>
  <c r="T638" i="6" s="1"/>
  <c r="U638" i="6" s="1"/>
  <c r="O639" i="6"/>
  <c r="T639" i="6" s="1"/>
  <c r="U639" i="6" s="1"/>
  <c r="O640" i="6"/>
  <c r="T640" i="6" s="1"/>
  <c r="U640" i="6" s="1"/>
  <c r="O641" i="6"/>
  <c r="T641" i="6" s="1"/>
  <c r="U641" i="6" s="1"/>
  <c r="O642" i="6"/>
  <c r="T642" i="6" s="1"/>
  <c r="U642" i="6" s="1"/>
  <c r="O643" i="6"/>
  <c r="T643" i="6" s="1"/>
  <c r="U643" i="6" s="1"/>
  <c r="O644" i="6"/>
  <c r="T644" i="6" s="1"/>
  <c r="U644" i="6" s="1"/>
  <c r="O645" i="6"/>
  <c r="T645" i="6" s="1"/>
  <c r="U645" i="6" s="1"/>
  <c r="O646" i="6"/>
  <c r="T646" i="6" s="1"/>
  <c r="U646" i="6" s="1"/>
  <c r="O647" i="6"/>
  <c r="T647" i="6" s="1"/>
  <c r="U647" i="6" s="1"/>
  <c r="O648" i="6"/>
  <c r="T648" i="6" s="1"/>
  <c r="U648" i="6" s="1"/>
  <c r="O649" i="6"/>
  <c r="T649" i="6" s="1"/>
  <c r="U649" i="6" s="1"/>
  <c r="O650" i="6"/>
  <c r="T650" i="6" s="1"/>
  <c r="U650" i="6" s="1"/>
  <c r="O651" i="6"/>
  <c r="T651" i="6" s="1"/>
  <c r="U651" i="6" s="1"/>
  <c r="O652" i="6"/>
  <c r="T652" i="6" s="1"/>
  <c r="U652" i="6" s="1"/>
  <c r="O653" i="6"/>
  <c r="T653" i="6" s="1"/>
  <c r="U653" i="6" s="1"/>
  <c r="O654" i="6"/>
  <c r="T654" i="6" s="1"/>
  <c r="U654" i="6" s="1"/>
  <c r="O655" i="6"/>
  <c r="T655" i="6" s="1"/>
  <c r="U655" i="6" s="1"/>
  <c r="O656" i="6"/>
  <c r="T656" i="6" s="1"/>
  <c r="U656" i="6" s="1"/>
  <c r="O657" i="6"/>
  <c r="T657" i="6" s="1"/>
  <c r="U657" i="6" s="1"/>
  <c r="O658" i="6"/>
  <c r="T658" i="6" s="1"/>
  <c r="U658" i="6" s="1"/>
  <c r="O659" i="6"/>
  <c r="T659" i="6" s="1"/>
  <c r="U659" i="6" s="1"/>
  <c r="O660" i="6"/>
  <c r="T660" i="6" s="1"/>
  <c r="U660" i="6" s="1"/>
  <c r="O661" i="6"/>
  <c r="T661" i="6" s="1"/>
  <c r="U661" i="6" s="1"/>
  <c r="O662" i="6"/>
  <c r="T662" i="6" s="1"/>
  <c r="U662" i="6" s="1"/>
  <c r="O663" i="6"/>
  <c r="T663" i="6" s="1"/>
  <c r="U663" i="6" s="1"/>
  <c r="O664" i="6"/>
  <c r="T664" i="6" s="1"/>
  <c r="U664" i="6" s="1"/>
  <c r="O665" i="6"/>
  <c r="T665" i="6" s="1"/>
  <c r="U665" i="6" s="1"/>
  <c r="O666" i="6"/>
  <c r="T666" i="6" s="1"/>
  <c r="U666" i="6" s="1"/>
  <c r="O667" i="6"/>
  <c r="T667" i="6" s="1"/>
  <c r="U667" i="6" s="1"/>
  <c r="O668" i="6"/>
  <c r="T668" i="6" s="1"/>
  <c r="U668" i="6" s="1"/>
  <c r="O669" i="6"/>
  <c r="T669" i="6" s="1"/>
  <c r="U669" i="6" s="1"/>
  <c r="O670" i="6"/>
  <c r="T670" i="6" s="1"/>
  <c r="U670" i="6" s="1"/>
  <c r="O671" i="6"/>
  <c r="T671" i="6" s="1"/>
  <c r="U671" i="6" s="1"/>
  <c r="O672" i="6"/>
  <c r="T672" i="6" s="1"/>
  <c r="U672" i="6" s="1"/>
  <c r="O673" i="6"/>
  <c r="T673" i="6" s="1"/>
  <c r="U673" i="6" s="1"/>
  <c r="O674" i="6"/>
  <c r="T674" i="6" s="1"/>
  <c r="U674" i="6" s="1"/>
  <c r="O675" i="6"/>
  <c r="T675" i="6" s="1"/>
  <c r="U675" i="6" s="1"/>
  <c r="O676" i="6"/>
  <c r="T676" i="6" s="1"/>
  <c r="U676" i="6" s="1"/>
  <c r="O677" i="6"/>
  <c r="T677" i="6" s="1"/>
  <c r="U677" i="6" s="1"/>
  <c r="O678" i="6"/>
  <c r="T678" i="6" s="1"/>
  <c r="U678" i="6" s="1"/>
  <c r="O679" i="6"/>
  <c r="T679" i="6" s="1"/>
  <c r="U679" i="6" s="1"/>
  <c r="O680" i="6"/>
  <c r="T680" i="6" s="1"/>
  <c r="U680" i="6" s="1"/>
  <c r="O681" i="6"/>
  <c r="T681" i="6" s="1"/>
  <c r="U681" i="6" s="1"/>
  <c r="O682" i="6"/>
  <c r="T682" i="6" s="1"/>
  <c r="U682" i="6" s="1"/>
  <c r="O683" i="6"/>
  <c r="T683" i="6" s="1"/>
  <c r="U683" i="6" s="1"/>
  <c r="O684" i="6"/>
  <c r="T684" i="6" s="1"/>
  <c r="U684" i="6" s="1"/>
  <c r="O685" i="6"/>
  <c r="T685" i="6" s="1"/>
  <c r="U685" i="6" s="1"/>
  <c r="O686" i="6"/>
  <c r="T686" i="6" s="1"/>
  <c r="U686" i="6" s="1"/>
  <c r="O687" i="6"/>
  <c r="T687" i="6" s="1"/>
  <c r="U687" i="6" s="1"/>
  <c r="O688" i="6"/>
  <c r="T688" i="6" s="1"/>
  <c r="U688" i="6" s="1"/>
  <c r="O689" i="6"/>
  <c r="T689" i="6" s="1"/>
  <c r="U689" i="6" s="1"/>
  <c r="O690" i="6"/>
  <c r="T690" i="6" s="1"/>
  <c r="U690" i="6" s="1"/>
  <c r="O691" i="6"/>
  <c r="T691" i="6" s="1"/>
  <c r="U691" i="6" s="1"/>
  <c r="O692" i="6"/>
  <c r="T692" i="6" s="1"/>
  <c r="U692" i="6" s="1"/>
  <c r="O693" i="6"/>
  <c r="T693" i="6" s="1"/>
  <c r="U693" i="6" s="1"/>
  <c r="O694" i="6"/>
  <c r="T694" i="6" s="1"/>
  <c r="U694" i="6" s="1"/>
  <c r="O695" i="6"/>
  <c r="T695" i="6" s="1"/>
  <c r="U695" i="6" s="1"/>
  <c r="O696" i="6"/>
  <c r="T696" i="6" s="1"/>
  <c r="U696" i="6" s="1"/>
  <c r="O697" i="6"/>
  <c r="T697" i="6" s="1"/>
  <c r="U697" i="6" s="1"/>
  <c r="O698" i="6"/>
  <c r="T698" i="6" s="1"/>
  <c r="U698" i="6" s="1"/>
  <c r="O699" i="6"/>
  <c r="T699" i="6" s="1"/>
  <c r="U699" i="6" s="1"/>
  <c r="O700" i="6"/>
  <c r="T700" i="6" s="1"/>
  <c r="U700" i="6" s="1"/>
  <c r="O701" i="6"/>
  <c r="T701" i="6" s="1"/>
  <c r="U701" i="6" s="1"/>
  <c r="O702" i="6"/>
  <c r="T702" i="6" s="1"/>
  <c r="U702" i="6" s="1"/>
  <c r="O703" i="6"/>
  <c r="T703" i="6" s="1"/>
  <c r="U703" i="6" s="1"/>
  <c r="O704" i="6"/>
  <c r="T704" i="6" s="1"/>
  <c r="U704" i="6" s="1"/>
  <c r="O705" i="6"/>
  <c r="T705" i="6" s="1"/>
  <c r="U705" i="6" s="1"/>
  <c r="O706" i="6"/>
  <c r="T706" i="6" s="1"/>
  <c r="U706" i="6" s="1"/>
  <c r="O707" i="6"/>
  <c r="T707" i="6" s="1"/>
  <c r="U707" i="6" s="1"/>
  <c r="O708" i="6"/>
  <c r="T708" i="6" s="1"/>
  <c r="U708" i="6" s="1"/>
  <c r="O709" i="6"/>
  <c r="T709" i="6" s="1"/>
  <c r="U709" i="6" s="1"/>
  <c r="O710" i="6"/>
  <c r="T710" i="6" s="1"/>
  <c r="U710" i="6" s="1"/>
  <c r="O711" i="6"/>
  <c r="T711" i="6" s="1"/>
  <c r="U711" i="6" s="1"/>
  <c r="O712" i="6"/>
  <c r="T712" i="6" s="1"/>
  <c r="U712" i="6" s="1"/>
  <c r="O713" i="6"/>
  <c r="T713" i="6" s="1"/>
  <c r="U713" i="6" s="1"/>
  <c r="O714" i="6"/>
  <c r="T714" i="6" s="1"/>
  <c r="U714" i="6" s="1"/>
  <c r="O715" i="6"/>
  <c r="T715" i="6" s="1"/>
  <c r="U715" i="6" s="1"/>
  <c r="O716" i="6"/>
  <c r="T716" i="6" s="1"/>
  <c r="U716" i="6" s="1"/>
  <c r="O717" i="6"/>
  <c r="T717" i="6" s="1"/>
  <c r="U717" i="6" s="1"/>
  <c r="O718" i="6"/>
  <c r="T718" i="6" s="1"/>
  <c r="U718" i="6" s="1"/>
  <c r="O719" i="6"/>
  <c r="T719" i="6" s="1"/>
  <c r="U719" i="6" s="1"/>
  <c r="O720" i="6"/>
  <c r="T720" i="6" s="1"/>
  <c r="U720" i="6" s="1"/>
  <c r="O721" i="6"/>
  <c r="T721" i="6" s="1"/>
  <c r="U721" i="6" s="1"/>
  <c r="O722" i="6"/>
  <c r="T722" i="6" s="1"/>
  <c r="U722" i="6" s="1"/>
  <c r="O723" i="6"/>
  <c r="T723" i="6" s="1"/>
  <c r="U723" i="6" s="1"/>
  <c r="O724" i="6"/>
  <c r="T724" i="6" s="1"/>
  <c r="U724" i="6" s="1"/>
  <c r="O725" i="6"/>
  <c r="T725" i="6" s="1"/>
  <c r="U725" i="6" s="1"/>
  <c r="O726" i="6"/>
  <c r="T726" i="6" s="1"/>
  <c r="U726" i="6" s="1"/>
  <c r="O727" i="6"/>
  <c r="T727" i="6" s="1"/>
  <c r="U727" i="6" s="1"/>
  <c r="O728" i="6"/>
  <c r="T728" i="6" s="1"/>
  <c r="U728" i="6" s="1"/>
  <c r="O729" i="6"/>
  <c r="T729" i="6" s="1"/>
  <c r="U729" i="6" s="1"/>
  <c r="O730" i="6"/>
  <c r="T730" i="6" s="1"/>
  <c r="U730" i="6" s="1"/>
  <c r="O731" i="6"/>
  <c r="T731" i="6" s="1"/>
  <c r="U731" i="6" s="1"/>
  <c r="O732" i="6"/>
  <c r="T732" i="6" s="1"/>
  <c r="U732" i="6" s="1"/>
  <c r="O733" i="6"/>
  <c r="T733" i="6" s="1"/>
  <c r="U733" i="6" s="1"/>
  <c r="O734" i="6"/>
  <c r="T734" i="6" s="1"/>
  <c r="U734" i="6" s="1"/>
  <c r="O735" i="6"/>
  <c r="T735" i="6" s="1"/>
  <c r="U735" i="6" s="1"/>
  <c r="O736" i="6"/>
  <c r="T736" i="6" s="1"/>
  <c r="U736" i="6" s="1"/>
  <c r="O737" i="6"/>
  <c r="T737" i="6" s="1"/>
  <c r="U737" i="6" s="1"/>
  <c r="O738" i="6"/>
  <c r="T738" i="6" s="1"/>
  <c r="U738" i="6" s="1"/>
  <c r="O739" i="6"/>
  <c r="T739" i="6" s="1"/>
  <c r="U739" i="6" s="1"/>
  <c r="O740" i="6"/>
  <c r="T740" i="6" s="1"/>
  <c r="U740" i="6" s="1"/>
  <c r="O741" i="6"/>
  <c r="T741" i="6" s="1"/>
  <c r="U741" i="6" s="1"/>
  <c r="O742" i="6"/>
  <c r="T742" i="6" s="1"/>
  <c r="U742" i="6" s="1"/>
  <c r="O743" i="6"/>
  <c r="T743" i="6" s="1"/>
  <c r="U743" i="6" s="1"/>
  <c r="O744" i="6"/>
  <c r="T744" i="6" s="1"/>
  <c r="U744" i="6" s="1"/>
  <c r="O745" i="6"/>
  <c r="T745" i="6" s="1"/>
  <c r="U745" i="6" s="1"/>
  <c r="O746" i="6"/>
  <c r="T746" i="6" s="1"/>
  <c r="U746" i="6" s="1"/>
  <c r="O747" i="6"/>
  <c r="T747" i="6" s="1"/>
  <c r="U747" i="6" s="1"/>
  <c r="O748" i="6"/>
  <c r="T748" i="6" s="1"/>
  <c r="U748" i="6" s="1"/>
  <c r="O749" i="6"/>
  <c r="T749" i="6" s="1"/>
  <c r="U749" i="6" s="1"/>
  <c r="O750" i="6"/>
  <c r="T750" i="6" s="1"/>
  <c r="U750" i="6" s="1"/>
  <c r="O751" i="6"/>
  <c r="T751" i="6" s="1"/>
  <c r="U751" i="6" s="1"/>
  <c r="O752" i="6"/>
  <c r="T752" i="6" s="1"/>
  <c r="U752" i="6" s="1"/>
  <c r="O753" i="6"/>
  <c r="T753" i="6" s="1"/>
  <c r="U753" i="6" s="1"/>
  <c r="O754" i="6"/>
  <c r="T754" i="6" s="1"/>
  <c r="U754" i="6" s="1"/>
  <c r="O755" i="6"/>
  <c r="T755" i="6" s="1"/>
  <c r="U755" i="6" s="1"/>
  <c r="O756" i="6"/>
  <c r="T756" i="6" s="1"/>
  <c r="U756" i="6" s="1"/>
  <c r="O757" i="6"/>
  <c r="T757" i="6" s="1"/>
  <c r="U757" i="6" s="1"/>
  <c r="O758" i="6"/>
  <c r="T758" i="6" s="1"/>
  <c r="U758" i="6" s="1"/>
  <c r="O759" i="6"/>
  <c r="T759" i="6" s="1"/>
  <c r="U759" i="6" s="1"/>
  <c r="O760" i="6"/>
  <c r="T760" i="6" s="1"/>
  <c r="U760" i="6" s="1"/>
  <c r="O761" i="6"/>
  <c r="T761" i="6" s="1"/>
  <c r="U761" i="6" s="1"/>
  <c r="O762" i="6"/>
  <c r="T762" i="6" s="1"/>
  <c r="U762" i="6" s="1"/>
  <c r="O763" i="6"/>
  <c r="T763" i="6" s="1"/>
  <c r="U763" i="6" s="1"/>
  <c r="O764" i="6"/>
  <c r="T764" i="6" s="1"/>
  <c r="U764" i="6" s="1"/>
  <c r="O765" i="6"/>
  <c r="T765" i="6" s="1"/>
  <c r="U765" i="6" s="1"/>
  <c r="O766" i="6"/>
  <c r="T766" i="6" s="1"/>
  <c r="U766" i="6" s="1"/>
  <c r="O767" i="6"/>
  <c r="T767" i="6" s="1"/>
  <c r="U767" i="6" s="1"/>
  <c r="O768" i="6"/>
  <c r="T768" i="6" s="1"/>
  <c r="U768" i="6" s="1"/>
  <c r="O769" i="6"/>
  <c r="T769" i="6" s="1"/>
  <c r="U769" i="6" s="1"/>
  <c r="O770" i="6"/>
  <c r="T770" i="6" s="1"/>
  <c r="U770" i="6" s="1"/>
  <c r="O771" i="6"/>
  <c r="T771" i="6" s="1"/>
  <c r="U771" i="6" s="1"/>
  <c r="O772" i="6"/>
  <c r="T772" i="6" s="1"/>
  <c r="U772" i="6" s="1"/>
  <c r="O773" i="6"/>
  <c r="T773" i="6" s="1"/>
  <c r="U773" i="6" s="1"/>
  <c r="O774" i="6"/>
  <c r="T774" i="6" s="1"/>
  <c r="U774" i="6" s="1"/>
  <c r="O775" i="6"/>
  <c r="T775" i="6" s="1"/>
  <c r="U775" i="6" s="1"/>
  <c r="O776" i="6"/>
  <c r="T776" i="6" s="1"/>
  <c r="U776" i="6" s="1"/>
  <c r="O777" i="6"/>
  <c r="T777" i="6" s="1"/>
  <c r="U777" i="6" s="1"/>
  <c r="O778" i="6"/>
  <c r="T778" i="6" s="1"/>
  <c r="U778" i="6" s="1"/>
  <c r="O779" i="6"/>
  <c r="T779" i="6" s="1"/>
  <c r="U779" i="6" s="1"/>
  <c r="O780" i="6"/>
  <c r="T780" i="6" s="1"/>
  <c r="U780" i="6" s="1"/>
  <c r="O781" i="6"/>
  <c r="T781" i="6" s="1"/>
  <c r="U781" i="6" s="1"/>
  <c r="O782" i="6"/>
  <c r="T782" i="6" s="1"/>
  <c r="U782" i="6" s="1"/>
  <c r="O783" i="6"/>
  <c r="T783" i="6" s="1"/>
  <c r="U783" i="6" s="1"/>
  <c r="O784" i="6"/>
  <c r="T784" i="6" s="1"/>
  <c r="U784" i="6" s="1"/>
  <c r="O785" i="6"/>
  <c r="T785" i="6" s="1"/>
  <c r="U785" i="6" s="1"/>
  <c r="O786" i="6"/>
  <c r="T786" i="6" s="1"/>
  <c r="U786" i="6" s="1"/>
  <c r="O787" i="6"/>
  <c r="T787" i="6" s="1"/>
  <c r="U787" i="6" s="1"/>
  <c r="O788" i="6"/>
  <c r="O789" i="6"/>
  <c r="T789" i="6" s="1"/>
  <c r="U789" i="6" s="1"/>
  <c r="O790" i="6"/>
  <c r="T790" i="6" s="1"/>
  <c r="U790" i="6" s="1"/>
  <c r="O791" i="6"/>
  <c r="T791" i="6" s="1"/>
  <c r="U791" i="6" s="1"/>
  <c r="O792" i="6"/>
  <c r="T792" i="6" s="1"/>
  <c r="U792" i="6" s="1"/>
  <c r="O793" i="6"/>
  <c r="T793" i="6" s="1"/>
  <c r="U793" i="6" s="1"/>
  <c r="O794" i="6"/>
  <c r="T794" i="6" s="1"/>
  <c r="U794" i="6" s="1"/>
  <c r="O795" i="6"/>
  <c r="T795" i="6" s="1"/>
  <c r="U795" i="6" s="1"/>
  <c r="O796" i="6"/>
  <c r="T796" i="6" s="1"/>
  <c r="U796" i="6" s="1"/>
  <c r="O797" i="6"/>
  <c r="T797" i="6" s="1"/>
  <c r="U797" i="6" s="1"/>
  <c r="O798" i="6"/>
  <c r="T798" i="6" s="1"/>
  <c r="U798" i="6" s="1"/>
  <c r="O799" i="6"/>
  <c r="T799" i="6" s="1"/>
  <c r="U799" i="6" s="1"/>
  <c r="O800" i="6"/>
  <c r="T800" i="6" s="1"/>
  <c r="U800" i="6" s="1"/>
  <c r="O801" i="6"/>
  <c r="T801" i="6" s="1"/>
  <c r="U801" i="6" s="1"/>
  <c r="O802" i="6"/>
  <c r="T802" i="6" s="1"/>
  <c r="U802" i="6" s="1"/>
  <c r="O803" i="6"/>
  <c r="T803" i="6" s="1"/>
  <c r="U803" i="6" s="1"/>
  <c r="O804" i="6"/>
  <c r="O805" i="6"/>
  <c r="T805" i="6" s="1"/>
  <c r="U805" i="6" s="1"/>
  <c r="O806" i="6"/>
  <c r="T806" i="6" s="1"/>
  <c r="U806" i="6" s="1"/>
  <c r="O807" i="6"/>
  <c r="T807" i="6" s="1"/>
  <c r="U807" i="6" s="1"/>
  <c r="O808" i="6"/>
  <c r="T808" i="6" s="1"/>
  <c r="U808" i="6" s="1"/>
  <c r="O809" i="6"/>
  <c r="T809" i="6" s="1"/>
  <c r="U809" i="6" s="1"/>
  <c r="O810" i="6"/>
  <c r="T810" i="6" s="1"/>
  <c r="U810" i="6" s="1"/>
  <c r="O811" i="6"/>
  <c r="T811" i="6" s="1"/>
  <c r="U811" i="6" s="1"/>
  <c r="O812" i="6"/>
  <c r="T812" i="6" s="1"/>
  <c r="U812" i="6" s="1"/>
  <c r="O813" i="6"/>
  <c r="T813" i="6" s="1"/>
  <c r="U813" i="6" s="1"/>
  <c r="O814" i="6"/>
  <c r="T814" i="6" s="1"/>
  <c r="U814" i="6" s="1"/>
  <c r="O815" i="6"/>
  <c r="T815" i="6" s="1"/>
  <c r="U815" i="6" s="1"/>
  <c r="O816" i="6"/>
  <c r="T816" i="6" s="1"/>
  <c r="U816" i="6" s="1"/>
  <c r="O817" i="6"/>
  <c r="T817" i="6" s="1"/>
  <c r="U817" i="6" s="1"/>
  <c r="O818" i="6"/>
  <c r="T818" i="6" s="1"/>
  <c r="U818" i="6" s="1"/>
  <c r="O819" i="6"/>
  <c r="T819" i="6" s="1"/>
  <c r="U819" i="6" s="1"/>
  <c r="O820" i="6"/>
  <c r="T820" i="6" s="1"/>
  <c r="U820" i="6" s="1"/>
  <c r="O821" i="6"/>
  <c r="T821" i="6" s="1"/>
  <c r="U821" i="6" s="1"/>
  <c r="O822" i="6"/>
  <c r="T822" i="6" s="1"/>
  <c r="U822" i="6" s="1"/>
  <c r="O823" i="6"/>
  <c r="T823" i="6" s="1"/>
  <c r="U823" i="6" s="1"/>
  <c r="O824" i="6"/>
  <c r="T824" i="6" s="1"/>
  <c r="U824" i="6" s="1"/>
  <c r="O825" i="6"/>
  <c r="T825" i="6" s="1"/>
  <c r="U825" i="6" s="1"/>
  <c r="O826" i="6"/>
  <c r="T826" i="6" s="1"/>
  <c r="U826" i="6" s="1"/>
  <c r="O827" i="6"/>
  <c r="T827" i="6" s="1"/>
  <c r="U827" i="6" s="1"/>
  <c r="O828" i="6"/>
  <c r="T828" i="6" s="1"/>
  <c r="U828" i="6" s="1"/>
  <c r="O829" i="6"/>
  <c r="T829" i="6" s="1"/>
  <c r="U829" i="6" s="1"/>
  <c r="O830" i="6"/>
  <c r="T830" i="6" s="1"/>
  <c r="U830" i="6" s="1"/>
  <c r="O831" i="6"/>
  <c r="T831" i="6" s="1"/>
  <c r="U831" i="6" s="1"/>
  <c r="O832" i="6"/>
  <c r="T832" i="6" s="1"/>
  <c r="U832" i="6" s="1"/>
  <c r="O833" i="6"/>
  <c r="T833" i="6" s="1"/>
  <c r="U833" i="6" s="1"/>
  <c r="O834" i="6"/>
  <c r="T834" i="6" s="1"/>
  <c r="U834" i="6" s="1"/>
  <c r="O835" i="6"/>
  <c r="T835" i="6" s="1"/>
  <c r="U835" i="6" s="1"/>
  <c r="O836" i="6"/>
  <c r="T836" i="6" s="1"/>
  <c r="U836" i="6" s="1"/>
  <c r="O837" i="6"/>
  <c r="T837" i="6" s="1"/>
  <c r="U837" i="6" s="1"/>
  <c r="O838" i="6"/>
  <c r="T838" i="6" s="1"/>
  <c r="U838" i="6" s="1"/>
  <c r="O839" i="6"/>
  <c r="T839" i="6" s="1"/>
  <c r="U839" i="6" s="1"/>
  <c r="O840" i="6"/>
  <c r="T840" i="6" s="1"/>
  <c r="U840" i="6" s="1"/>
  <c r="O841" i="6"/>
  <c r="T841" i="6" s="1"/>
  <c r="U841" i="6" s="1"/>
  <c r="O842" i="6"/>
  <c r="T842" i="6" s="1"/>
  <c r="U842" i="6" s="1"/>
  <c r="O843" i="6"/>
  <c r="T843" i="6" s="1"/>
  <c r="U843" i="6" s="1"/>
  <c r="O844" i="6"/>
  <c r="T844" i="6" s="1"/>
  <c r="U844" i="6" s="1"/>
  <c r="O845" i="6"/>
  <c r="T845" i="6" s="1"/>
  <c r="U845" i="6" s="1"/>
  <c r="O846" i="6"/>
  <c r="T846" i="6" s="1"/>
  <c r="U846" i="6" s="1"/>
  <c r="O847" i="6"/>
  <c r="T847" i="6" s="1"/>
  <c r="U847" i="6" s="1"/>
  <c r="O848" i="6"/>
  <c r="T848" i="6" s="1"/>
  <c r="U848" i="6" s="1"/>
  <c r="O849" i="6"/>
  <c r="T849" i="6" s="1"/>
  <c r="U849" i="6" s="1"/>
  <c r="O850" i="6"/>
  <c r="T850" i="6" s="1"/>
  <c r="U850" i="6" s="1"/>
  <c r="O851" i="6"/>
  <c r="T851" i="6" s="1"/>
  <c r="U851" i="6" s="1"/>
  <c r="O852" i="6"/>
  <c r="T852" i="6" s="1"/>
  <c r="U852" i="6" s="1"/>
  <c r="O853" i="6"/>
  <c r="T853" i="6" s="1"/>
  <c r="U853" i="6" s="1"/>
  <c r="O854" i="6"/>
  <c r="T854" i="6" s="1"/>
  <c r="U854" i="6" s="1"/>
  <c r="O855" i="6"/>
  <c r="T855" i="6" s="1"/>
  <c r="U855" i="6" s="1"/>
  <c r="O856" i="6"/>
  <c r="T856" i="6" s="1"/>
  <c r="U856" i="6" s="1"/>
  <c r="O857" i="6"/>
  <c r="T857" i="6" s="1"/>
  <c r="U857" i="6" s="1"/>
  <c r="O858" i="6"/>
  <c r="T858" i="6" s="1"/>
  <c r="U858" i="6" s="1"/>
  <c r="O859" i="6"/>
  <c r="T859" i="6" s="1"/>
  <c r="U859" i="6" s="1"/>
  <c r="O860" i="6"/>
  <c r="T860" i="6" s="1"/>
  <c r="U860" i="6" s="1"/>
  <c r="O861" i="6"/>
  <c r="T861" i="6" s="1"/>
  <c r="U861" i="6" s="1"/>
  <c r="O862" i="6"/>
  <c r="T862" i="6" s="1"/>
  <c r="U862" i="6" s="1"/>
  <c r="O863" i="6"/>
  <c r="T863" i="6" s="1"/>
  <c r="U863" i="6" s="1"/>
  <c r="O864" i="6"/>
  <c r="T864" i="6" s="1"/>
  <c r="U864" i="6" s="1"/>
  <c r="O865" i="6"/>
  <c r="T865" i="6" s="1"/>
  <c r="U865" i="6" s="1"/>
  <c r="O866" i="6"/>
  <c r="T866" i="6" s="1"/>
  <c r="U866" i="6" s="1"/>
  <c r="O867" i="6"/>
  <c r="T867" i="6" s="1"/>
  <c r="U867" i="6" s="1"/>
  <c r="O868" i="6"/>
  <c r="T868" i="6" s="1"/>
  <c r="U868" i="6" s="1"/>
  <c r="O869" i="6"/>
  <c r="T869" i="6" s="1"/>
  <c r="U869" i="6" s="1"/>
  <c r="O870" i="6"/>
  <c r="T870" i="6" s="1"/>
  <c r="U870" i="6" s="1"/>
  <c r="O871" i="6"/>
  <c r="T871" i="6" s="1"/>
  <c r="U871" i="6" s="1"/>
  <c r="O872" i="6"/>
  <c r="T872" i="6" s="1"/>
  <c r="U872" i="6" s="1"/>
  <c r="O873" i="6"/>
  <c r="T873" i="6" s="1"/>
  <c r="U873" i="6" s="1"/>
  <c r="O874" i="6"/>
  <c r="T874" i="6" s="1"/>
  <c r="U874" i="6" s="1"/>
  <c r="O875" i="6"/>
  <c r="T875" i="6" s="1"/>
  <c r="U875" i="6" s="1"/>
  <c r="O876" i="6"/>
  <c r="T876" i="6" s="1"/>
  <c r="U876" i="6" s="1"/>
  <c r="O877" i="6"/>
  <c r="T877" i="6" s="1"/>
  <c r="U877" i="6" s="1"/>
  <c r="O878" i="6"/>
  <c r="T878" i="6" s="1"/>
  <c r="U878" i="6" s="1"/>
  <c r="O879" i="6"/>
  <c r="T879" i="6" s="1"/>
  <c r="U879" i="6" s="1"/>
  <c r="O880" i="6"/>
  <c r="T880" i="6" s="1"/>
  <c r="U880" i="6" s="1"/>
  <c r="O881" i="6"/>
  <c r="T881" i="6" s="1"/>
  <c r="U881" i="6" s="1"/>
  <c r="O882" i="6"/>
  <c r="T882" i="6" s="1"/>
  <c r="U882" i="6" s="1"/>
  <c r="O883" i="6"/>
  <c r="T883" i="6" s="1"/>
  <c r="U883" i="6" s="1"/>
  <c r="O884" i="6"/>
  <c r="T884" i="6" s="1"/>
  <c r="U884" i="6" s="1"/>
  <c r="O885" i="6"/>
  <c r="T885" i="6" s="1"/>
  <c r="U885" i="6" s="1"/>
  <c r="O886" i="6"/>
  <c r="T886" i="6" s="1"/>
  <c r="U886" i="6" s="1"/>
  <c r="O887" i="6"/>
  <c r="T887" i="6" s="1"/>
  <c r="U887" i="6" s="1"/>
  <c r="O888" i="6"/>
  <c r="T888" i="6" s="1"/>
  <c r="U888" i="6" s="1"/>
  <c r="O889" i="6"/>
  <c r="T889" i="6" s="1"/>
  <c r="U889" i="6" s="1"/>
  <c r="O890" i="6"/>
  <c r="T890" i="6" s="1"/>
  <c r="U890" i="6" s="1"/>
  <c r="O891" i="6"/>
  <c r="T891" i="6" s="1"/>
  <c r="U891" i="6" s="1"/>
  <c r="O892" i="6"/>
  <c r="T892" i="6" s="1"/>
  <c r="U892" i="6" s="1"/>
  <c r="O893" i="6"/>
  <c r="T893" i="6" s="1"/>
  <c r="U893" i="6" s="1"/>
  <c r="O894" i="6"/>
  <c r="T894" i="6" s="1"/>
  <c r="U894" i="6" s="1"/>
  <c r="O895" i="6"/>
  <c r="T895" i="6" s="1"/>
  <c r="U895" i="6" s="1"/>
  <c r="O896" i="6"/>
  <c r="T896" i="6" s="1"/>
  <c r="U896" i="6" s="1"/>
  <c r="O897" i="6"/>
  <c r="T897" i="6" s="1"/>
  <c r="U897" i="6" s="1"/>
  <c r="O898" i="6"/>
  <c r="T898" i="6" s="1"/>
  <c r="U898" i="6" s="1"/>
  <c r="O899" i="6"/>
  <c r="T899" i="6" s="1"/>
  <c r="U899" i="6" s="1"/>
  <c r="O900" i="6"/>
  <c r="O901" i="6"/>
  <c r="T901" i="6" s="1"/>
  <c r="U901" i="6" s="1"/>
  <c r="O902" i="6"/>
  <c r="T902" i="6" s="1"/>
  <c r="U902" i="6" s="1"/>
  <c r="O903" i="6"/>
  <c r="T903" i="6" s="1"/>
  <c r="U903" i="6" s="1"/>
  <c r="O904" i="6"/>
  <c r="T904" i="6" s="1"/>
  <c r="U904" i="6" s="1"/>
  <c r="O905" i="6"/>
  <c r="T905" i="6" s="1"/>
  <c r="U905" i="6" s="1"/>
  <c r="O906" i="6"/>
  <c r="T906" i="6" s="1"/>
  <c r="U906" i="6" s="1"/>
  <c r="O907" i="6"/>
  <c r="T907" i="6" s="1"/>
  <c r="U907" i="6" s="1"/>
  <c r="O908" i="6"/>
  <c r="T908" i="6" s="1"/>
  <c r="U908" i="6" s="1"/>
  <c r="O909" i="6"/>
  <c r="T909" i="6" s="1"/>
  <c r="U909" i="6" s="1"/>
  <c r="O910" i="6"/>
  <c r="T910" i="6" s="1"/>
  <c r="U910" i="6" s="1"/>
  <c r="O911" i="6"/>
  <c r="T911" i="6" s="1"/>
  <c r="U911" i="6" s="1"/>
  <c r="O912" i="6"/>
  <c r="T912" i="6" s="1"/>
  <c r="U912" i="6" s="1"/>
  <c r="O913" i="6"/>
  <c r="T913" i="6" s="1"/>
  <c r="U913" i="6" s="1"/>
  <c r="O914" i="6"/>
  <c r="T914" i="6" s="1"/>
  <c r="U914" i="6" s="1"/>
  <c r="O915" i="6"/>
  <c r="T915" i="6" s="1"/>
  <c r="U915" i="6" s="1"/>
  <c r="O916" i="6"/>
  <c r="T916" i="6" s="1"/>
  <c r="U916" i="6" s="1"/>
  <c r="O917" i="6"/>
  <c r="T917" i="6" s="1"/>
  <c r="U917" i="6" s="1"/>
  <c r="O918" i="6"/>
  <c r="T918" i="6" s="1"/>
  <c r="U918" i="6" s="1"/>
  <c r="O919" i="6"/>
  <c r="T919" i="6" s="1"/>
  <c r="U919" i="6" s="1"/>
  <c r="O920" i="6"/>
  <c r="T920" i="6" s="1"/>
  <c r="U920" i="6" s="1"/>
  <c r="O921" i="6"/>
  <c r="T921" i="6" s="1"/>
  <c r="U921" i="6" s="1"/>
  <c r="O922" i="6"/>
  <c r="T922" i="6" s="1"/>
  <c r="U922" i="6" s="1"/>
  <c r="O923" i="6"/>
  <c r="T923" i="6" s="1"/>
  <c r="U923" i="6" s="1"/>
  <c r="O924" i="6"/>
  <c r="T924" i="6" s="1"/>
  <c r="U924" i="6" s="1"/>
  <c r="O925" i="6"/>
  <c r="T925" i="6" s="1"/>
  <c r="U925" i="6" s="1"/>
  <c r="O926" i="6"/>
  <c r="T926" i="6" s="1"/>
  <c r="U926" i="6" s="1"/>
  <c r="O927" i="6"/>
  <c r="T927" i="6" s="1"/>
  <c r="U927" i="6" s="1"/>
  <c r="O928" i="6"/>
  <c r="T928" i="6" s="1"/>
  <c r="U928" i="6" s="1"/>
  <c r="O929" i="6"/>
  <c r="T929" i="6" s="1"/>
  <c r="U929" i="6" s="1"/>
  <c r="O930" i="6"/>
  <c r="T930" i="6" s="1"/>
  <c r="U930" i="6" s="1"/>
  <c r="O931" i="6"/>
  <c r="T931" i="6" s="1"/>
  <c r="U931" i="6" s="1"/>
  <c r="O932" i="6"/>
  <c r="T932" i="6" s="1"/>
  <c r="U932" i="6" s="1"/>
  <c r="O933" i="6"/>
  <c r="T933" i="6" s="1"/>
  <c r="U933" i="6" s="1"/>
  <c r="O934" i="6"/>
  <c r="T934" i="6" s="1"/>
  <c r="U934" i="6" s="1"/>
  <c r="O935" i="6"/>
  <c r="T935" i="6" s="1"/>
  <c r="U935" i="6" s="1"/>
  <c r="O936" i="6"/>
  <c r="T936" i="6" s="1"/>
  <c r="U936" i="6" s="1"/>
  <c r="O937" i="6"/>
  <c r="T937" i="6" s="1"/>
  <c r="U937" i="6" s="1"/>
  <c r="O938" i="6"/>
  <c r="T938" i="6" s="1"/>
  <c r="U938" i="6" s="1"/>
  <c r="O939" i="6"/>
  <c r="T939" i="6" s="1"/>
  <c r="U939" i="6" s="1"/>
  <c r="O940" i="6"/>
  <c r="T940" i="6" s="1"/>
  <c r="U940" i="6" s="1"/>
  <c r="O941" i="6"/>
  <c r="T941" i="6" s="1"/>
  <c r="U941" i="6" s="1"/>
  <c r="O942" i="6"/>
  <c r="T942" i="6" s="1"/>
  <c r="U942" i="6" s="1"/>
  <c r="O943" i="6"/>
  <c r="T943" i="6" s="1"/>
  <c r="U943" i="6" s="1"/>
  <c r="O944" i="6"/>
  <c r="T944" i="6" s="1"/>
  <c r="U944" i="6" s="1"/>
  <c r="O945" i="6"/>
  <c r="T945" i="6" s="1"/>
  <c r="U945" i="6" s="1"/>
  <c r="O946" i="6"/>
  <c r="T946" i="6" s="1"/>
  <c r="U946" i="6" s="1"/>
  <c r="O947" i="6"/>
  <c r="T947" i="6" s="1"/>
  <c r="U947" i="6" s="1"/>
  <c r="O948" i="6"/>
  <c r="T948" i="6" s="1"/>
  <c r="U948" i="6" s="1"/>
  <c r="O949" i="6"/>
  <c r="T949" i="6" s="1"/>
  <c r="U949" i="6" s="1"/>
  <c r="O950" i="6"/>
  <c r="T950" i="6" s="1"/>
  <c r="U950" i="6" s="1"/>
  <c r="O951" i="6"/>
  <c r="T951" i="6" s="1"/>
  <c r="U951" i="6" s="1"/>
  <c r="O952" i="6"/>
  <c r="T952" i="6" s="1"/>
  <c r="U952" i="6" s="1"/>
  <c r="O953" i="6"/>
  <c r="T953" i="6" s="1"/>
  <c r="U953" i="6" s="1"/>
  <c r="O954" i="6"/>
  <c r="T954" i="6" s="1"/>
  <c r="U954" i="6" s="1"/>
  <c r="O955" i="6"/>
  <c r="T955" i="6" s="1"/>
  <c r="U955" i="6" s="1"/>
  <c r="O956" i="6"/>
  <c r="T956" i="6" s="1"/>
  <c r="U956" i="6" s="1"/>
  <c r="O957" i="6"/>
  <c r="T957" i="6" s="1"/>
  <c r="U957" i="6" s="1"/>
  <c r="O958" i="6"/>
  <c r="T958" i="6" s="1"/>
  <c r="U958" i="6" s="1"/>
  <c r="O959" i="6"/>
  <c r="T959" i="6" s="1"/>
  <c r="U959" i="6" s="1"/>
  <c r="O960" i="6"/>
  <c r="T960" i="6" s="1"/>
  <c r="U960" i="6" s="1"/>
  <c r="O961" i="6"/>
  <c r="T961" i="6" s="1"/>
  <c r="U961" i="6" s="1"/>
  <c r="O962" i="6"/>
  <c r="T962" i="6" s="1"/>
  <c r="U962" i="6" s="1"/>
  <c r="O963" i="6"/>
  <c r="T963" i="6" s="1"/>
  <c r="U963" i="6" s="1"/>
  <c r="O964" i="6"/>
  <c r="T964" i="6" s="1"/>
  <c r="U964" i="6" s="1"/>
  <c r="O965" i="6"/>
  <c r="T965" i="6" s="1"/>
  <c r="U965" i="6" s="1"/>
  <c r="O966" i="6"/>
  <c r="T966" i="6" s="1"/>
  <c r="U966" i="6" s="1"/>
  <c r="O967" i="6"/>
  <c r="T967" i="6" s="1"/>
  <c r="U967" i="6" s="1"/>
  <c r="O968" i="6"/>
  <c r="T968" i="6" s="1"/>
  <c r="U968" i="6" s="1"/>
  <c r="O969" i="6"/>
  <c r="T969" i="6" s="1"/>
  <c r="U969" i="6" s="1"/>
  <c r="O970" i="6"/>
  <c r="T970" i="6" s="1"/>
  <c r="U970" i="6" s="1"/>
  <c r="O971" i="6"/>
  <c r="T971" i="6" s="1"/>
  <c r="U971" i="6" s="1"/>
  <c r="O972" i="6"/>
  <c r="T972" i="6" s="1"/>
  <c r="U972" i="6" s="1"/>
  <c r="O973" i="6"/>
  <c r="T973" i="6" s="1"/>
  <c r="U973" i="6" s="1"/>
  <c r="O974" i="6"/>
  <c r="T974" i="6" s="1"/>
  <c r="U974" i="6" s="1"/>
  <c r="O975" i="6"/>
  <c r="T975" i="6" s="1"/>
  <c r="U975" i="6" s="1"/>
  <c r="O976" i="6"/>
  <c r="T976" i="6" s="1"/>
  <c r="U976" i="6" s="1"/>
  <c r="O977" i="6"/>
  <c r="T977" i="6" s="1"/>
  <c r="U977" i="6" s="1"/>
  <c r="O978" i="6"/>
  <c r="T978" i="6" s="1"/>
  <c r="U978" i="6" s="1"/>
  <c r="O979" i="6"/>
  <c r="T979" i="6" s="1"/>
  <c r="U979" i="6" s="1"/>
  <c r="O980" i="6"/>
  <c r="T980" i="6" s="1"/>
  <c r="U980" i="6" s="1"/>
  <c r="O981" i="6"/>
  <c r="T981" i="6" s="1"/>
  <c r="U981" i="6" s="1"/>
  <c r="O982" i="6"/>
  <c r="T982" i="6" s="1"/>
  <c r="U982" i="6" s="1"/>
  <c r="O983" i="6"/>
  <c r="T983" i="6" s="1"/>
  <c r="U983" i="6" s="1"/>
  <c r="O984" i="6"/>
  <c r="T984" i="6" s="1"/>
  <c r="U984" i="6" s="1"/>
  <c r="O985" i="6"/>
  <c r="T985" i="6" s="1"/>
  <c r="U985" i="6" s="1"/>
  <c r="O986" i="6"/>
  <c r="T986" i="6" s="1"/>
  <c r="U986" i="6" s="1"/>
  <c r="O987" i="6"/>
  <c r="T987" i="6" s="1"/>
  <c r="U987" i="6" s="1"/>
  <c r="O988" i="6"/>
  <c r="T988" i="6" s="1"/>
  <c r="U988" i="6" s="1"/>
  <c r="O989" i="6"/>
  <c r="T989" i="6" s="1"/>
  <c r="U989" i="6" s="1"/>
  <c r="O990" i="6"/>
  <c r="T990" i="6" s="1"/>
  <c r="U990" i="6" s="1"/>
  <c r="O991" i="6"/>
  <c r="T991" i="6" s="1"/>
  <c r="U991" i="6" s="1"/>
  <c r="O992" i="6"/>
  <c r="T992" i="6" s="1"/>
  <c r="U992" i="6" s="1"/>
  <c r="O993" i="6"/>
  <c r="T993" i="6" s="1"/>
  <c r="U993" i="6" s="1"/>
  <c r="O994" i="6"/>
  <c r="T994" i="6" s="1"/>
  <c r="U994" i="6" s="1"/>
  <c r="O995" i="6"/>
  <c r="T995" i="6" s="1"/>
  <c r="U995" i="6" s="1"/>
  <c r="O996" i="6"/>
  <c r="T996" i="6" s="1"/>
  <c r="U996" i="6" s="1"/>
  <c r="O997" i="6"/>
  <c r="T997" i="6" s="1"/>
  <c r="U997" i="6" s="1"/>
  <c r="O998" i="6"/>
  <c r="T998" i="6" s="1"/>
  <c r="U998" i="6" s="1"/>
  <c r="O999" i="6"/>
  <c r="T999" i="6" s="1"/>
  <c r="U999" i="6" s="1"/>
  <c r="O1000" i="6"/>
  <c r="T1000" i="6" s="1"/>
  <c r="U1000" i="6" s="1"/>
  <c r="O1001" i="6"/>
  <c r="T1001" i="6" s="1"/>
  <c r="U1001" i="6" s="1"/>
  <c r="O1002" i="6"/>
  <c r="T1002" i="6" s="1"/>
  <c r="U1002" i="6" s="1"/>
  <c r="O1003" i="6"/>
  <c r="T1003" i="6" s="1"/>
  <c r="U1003" i="6" s="1"/>
  <c r="O1004" i="6"/>
  <c r="T1004" i="6" s="1"/>
  <c r="U1004" i="6" s="1"/>
  <c r="O1005" i="6"/>
  <c r="T1005" i="6" s="1"/>
  <c r="U1005" i="6" s="1"/>
  <c r="O6" i="6"/>
  <c r="T6" i="6" s="1"/>
  <c r="U6" i="6" s="1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878" i="6"/>
  <c r="M879" i="6"/>
  <c r="M880" i="6"/>
  <c r="M881" i="6"/>
  <c r="M882" i="6"/>
  <c r="M883" i="6"/>
  <c r="M884" i="6"/>
  <c r="M885" i="6"/>
  <c r="M886" i="6"/>
  <c r="M887" i="6"/>
  <c r="M888" i="6"/>
  <c r="M889" i="6"/>
  <c r="M890" i="6"/>
  <c r="M891" i="6"/>
  <c r="M892" i="6"/>
  <c r="M893" i="6"/>
  <c r="M894" i="6"/>
  <c r="M895" i="6"/>
  <c r="M896" i="6"/>
  <c r="M897" i="6"/>
  <c r="M898" i="6"/>
  <c r="M899" i="6"/>
  <c r="M900" i="6"/>
  <c r="M901" i="6"/>
  <c r="M902" i="6"/>
  <c r="M903" i="6"/>
  <c r="M904" i="6"/>
  <c r="M905" i="6"/>
  <c r="M906" i="6"/>
  <c r="M907" i="6"/>
  <c r="M908" i="6"/>
  <c r="M909" i="6"/>
  <c r="M910" i="6"/>
  <c r="M911" i="6"/>
  <c r="M912" i="6"/>
  <c r="M913" i="6"/>
  <c r="M914" i="6"/>
  <c r="M915" i="6"/>
  <c r="M916" i="6"/>
  <c r="M917" i="6"/>
  <c r="M918" i="6"/>
  <c r="M919" i="6"/>
  <c r="M920" i="6"/>
  <c r="M921" i="6"/>
  <c r="M922" i="6"/>
  <c r="M923" i="6"/>
  <c r="M924" i="6"/>
  <c r="M925" i="6"/>
  <c r="M926" i="6"/>
  <c r="M927" i="6"/>
  <c r="M928" i="6"/>
  <c r="M929" i="6"/>
  <c r="M930" i="6"/>
  <c r="M931" i="6"/>
  <c r="M932" i="6"/>
  <c r="M933" i="6"/>
  <c r="M934" i="6"/>
  <c r="M935" i="6"/>
  <c r="M936" i="6"/>
  <c r="M937" i="6"/>
  <c r="M938" i="6"/>
  <c r="M939" i="6"/>
  <c r="M940" i="6"/>
  <c r="M941" i="6"/>
  <c r="M942" i="6"/>
  <c r="M943" i="6"/>
  <c r="M944" i="6"/>
  <c r="M945" i="6"/>
  <c r="M946" i="6"/>
  <c r="M947" i="6"/>
  <c r="M948" i="6"/>
  <c r="M949" i="6"/>
  <c r="M950" i="6"/>
  <c r="M951" i="6"/>
  <c r="M952" i="6"/>
  <c r="M953" i="6"/>
  <c r="M954" i="6"/>
  <c r="M955" i="6"/>
  <c r="M956" i="6"/>
  <c r="M957" i="6"/>
  <c r="M958" i="6"/>
  <c r="M959" i="6"/>
  <c r="M960" i="6"/>
  <c r="M961" i="6"/>
  <c r="M962" i="6"/>
  <c r="M963" i="6"/>
  <c r="M964" i="6"/>
  <c r="M965" i="6"/>
  <c r="M966" i="6"/>
  <c r="M967" i="6"/>
  <c r="M968" i="6"/>
  <c r="M969" i="6"/>
  <c r="M970" i="6"/>
  <c r="M971" i="6"/>
  <c r="M972" i="6"/>
  <c r="M973" i="6"/>
  <c r="M974" i="6"/>
  <c r="M975" i="6"/>
  <c r="M976" i="6"/>
  <c r="M977" i="6"/>
  <c r="M978" i="6"/>
  <c r="M979" i="6"/>
  <c r="M980" i="6"/>
  <c r="M981" i="6"/>
  <c r="M982" i="6"/>
  <c r="M983" i="6"/>
  <c r="M984" i="6"/>
  <c r="M985" i="6"/>
  <c r="M986" i="6"/>
  <c r="M987" i="6"/>
  <c r="M988" i="6"/>
  <c r="M989" i="6"/>
  <c r="M990" i="6"/>
  <c r="M991" i="6"/>
  <c r="M992" i="6"/>
  <c r="M993" i="6"/>
  <c r="M994" i="6"/>
  <c r="M995" i="6"/>
  <c r="M996" i="6"/>
  <c r="M997" i="6"/>
  <c r="M998" i="6"/>
  <c r="M999" i="6"/>
  <c r="M1000" i="6"/>
  <c r="M1001" i="6"/>
  <c r="M1002" i="6"/>
  <c r="M1003" i="6"/>
  <c r="M1004" i="6"/>
  <c r="M1005" i="6"/>
  <c r="M6" i="6"/>
  <c r="I7" i="6"/>
  <c r="K7" i="6"/>
  <c r="I8" i="6"/>
  <c r="K8" i="6"/>
  <c r="I9" i="6"/>
  <c r="K9" i="6"/>
  <c r="I10" i="6"/>
  <c r="K10" i="6"/>
  <c r="I11" i="6"/>
  <c r="K11" i="6"/>
  <c r="I12" i="6"/>
  <c r="K12" i="6"/>
  <c r="I13" i="6"/>
  <c r="K13" i="6"/>
  <c r="I14" i="6"/>
  <c r="K14" i="6"/>
  <c r="I15" i="6"/>
  <c r="K15" i="6"/>
  <c r="I16" i="6"/>
  <c r="K16" i="6"/>
  <c r="I17" i="6"/>
  <c r="K17" i="6"/>
  <c r="I18" i="6"/>
  <c r="K18" i="6"/>
  <c r="I19" i="6"/>
  <c r="K19" i="6"/>
  <c r="I20" i="6"/>
  <c r="K20" i="6"/>
  <c r="I21" i="6"/>
  <c r="K21" i="6"/>
  <c r="I22" i="6"/>
  <c r="K22" i="6"/>
  <c r="I23" i="6"/>
  <c r="K23" i="6"/>
  <c r="I24" i="6"/>
  <c r="K24" i="6"/>
  <c r="I25" i="6"/>
  <c r="K25" i="6"/>
  <c r="I26" i="6"/>
  <c r="K26" i="6"/>
  <c r="I27" i="6"/>
  <c r="K27" i="6"/>
  <c r="I28" i="6"/>
  <c r="K28" i="6"/>
  <c r="I29" i="6"/>
  <c r="K29" i="6"/>
  <c r="I30" i="6"/>
  <c r="K30" i="6"/>
  <c r="I31" i="6"/>
  <c r="K31" i="6"/>
  <c r="I32" i="6"/>
  <c r="K32" i="6"/>
  <c r="I33" i="6"/>
  <c r="K33" i="6"/>
  <c r="I34" i="6"/>
  <c r="K34" i="6"/>
  <c r="I35" i="6"/>
  <c r="K35" i="6"/>
  <c r="I36" i="6"/>
  <c r="K36" i="6"/>
  <c r="I37" i="6"/>
  <c r="K37" i="6"/>
  <c r="I38" i="6"/>
  <c r="K38" i="6"/>
  <c r="I39" i="6"/>
  <c r="K39" i="6"/>
  <c r="I40" i="6"/>
  <c r="K40" i="6"/>
  <c r="I41" i="6"/>
  <c r="K41" i="6"/>
  <c r="I42" i="6"/>
  <c r="K42" i="6"/>
  <c r="I43" i="6"/>
  <c r="K43" i="6"/>
  <c r="I44" i="6"/>
  <c r="K44" i="6"/>
  <c r="I45" i="6"/>
  <c r="K45" i="6"/>
  <c r="I46" i="6"/>
  <c r="K46" i="6"/>
  <c r="I47" i="6"/>
  <c r="K47" i="6"/>
  <c r="I48" i="6"/>
  <c r="K48" i="6"/>
  <c r="I49" i="6"/>
  <c r="K49" i="6"/>
  <c r="I50" i="6"/>
  <c r="K50" i="6"/>
  <c r="I51" i="6"/>
  <c r="K51" i="6"/>
  <c r="I52" i="6"/>
  <c r="K52" i="6"/>
  <c r="I53" i="6"/>
  <c r="K53" i="6"/>
  <c r="I54" i="6"/>
  <c r="K54" i="6"/>
  <c r="I55" i="6"/>
  <c r="K55" i="6"/>
  <c r="I56" i="6"/>
  <c r="K56" i="6"/>
  <c r="I57" i="6"/>
  <c r="K57" i="6"/>
  <c r="I58" i="6"/>
  <c r="K58" i="6"/>
  <c r="I59" i="6"/>
  <c r="K59" i="6"/>
  <c r="I60" i="6"/>
  <c r="K60" i="6"/>
  <c r="I61" i="6"/>
  <c r="K61" i="6"/>
  <c r="I62" i="6"/>
  <c r="K62" i="6"/>
  <c r="I63" i="6"/>
  <c r="K63" i="6"/>
  <c r="I64" i="6"/>
  <c r="K64" i="6"/>
  <c r="I65" i="6"/>
  <c r="K65" i="6"/>
  <c r="I66" i="6"/>
  <c r="K66" i="6"/>
  <c r="I67" i="6"/>
  <c r="K67" i="6"/>
  <c r="I68" i="6"/>
  <c r="K68" i="6"/>
  <c r="I69" i="6"/>
  <c r="K69" i="6"/>
  <c r="I70" i="6"/>
  <c r="K70" i="6"/>
  <c r="I71" i="6"/>
  <c r="K71" i="6"/>
  <c r="I72" i="6"/>
  <c r="K72" i="6"/>
  <c r="I73" i="6"/>
  <c r="K73" i="6"/>
  <c r="I74" i="6"/>
  <c r="K74" i="6"/>
  <c r="I75" i="6"/>
  <c r="K75" i="6"/>
  <c r="I76" i="6"/>
  <c r="K76" i="6"/>
  <c r="I77" i="6"/>
  <c r="K77" i="6"/>
  <c r="I78" i="6"/>
  <c r="K78" i="6"/>
  <c r="I79" i="6"/>
  <c r="K79" i="6"/>
  <c r="I80" i="6"/>
  <c r="K80" i="6"/>
  <c r="I81" i="6"/>
  <c r="K81" i="6"/>
  <c r="I82" i="6"/>
  <c r="K82" i="6"/>
  <c r="I83" i="6"/>
  <c r="K83" i="6"/>
  <c r="I84" i="6"/>
  <c r="K84" i="6"/>
  <c r="I85" i="6"/>
  <c r="K85" i="6"/>
  <c r="I86" i="6"/>
  <c r="K86" i="6"/>
  <c r="I87" i="6"/>
  <c r="K87" i="6"/>
  <c r="I88" i="6"/>
  <c r="K88" i="6"/>
  <c r="I89" i="6"/>
  <c r="K89" i="6"/>
  <c r="I90" i="6"/>
  <c r="K90" i="6"/>
  <c r="I91" i="6"/>
  <c r="K91" i="6"/>
  <c r="I92" i="6"/>
  <c r="K92" i="6"/>
  <c r="I93" i="6"/>
  <c r="K93" i="6"/>
  <c r="I94" i="6"/>
  <c r="K94" i="6"/>
  <c r="I95" i="6"/>
  <c r="K95" i="6"/>
  <c r="I96" i="6"/>
  <c r="K96" i="6"/>
  <c r="I97" i="6"/>
  <c r="K97" i="6"/>
  <c r="I98" i="6"/>
  <c r="K98" i="6"/>
  <c r="I99" i="6"/>
  <c r="K99" i="6"/>
  <c r="I100" i="6"/>
  <c r="K100" i="6"/>
  <c r="I101" i="6"/>
  <c r="K101" i="6"/>
  <c r="I102" i="6"/>
  <c r="K102" i="6"/>
  <c r="I103" i="6"/>
  <c r="K103" i="6"/>
  <c r="I104" i="6"/>
  <c r="K104" i="6"/>
  <c r="I105" i="6"/>
  <c r="K105" i="6"/>
  <c r="I106" i="6"/>
  <c r="K106" i="6"/>
  <c r="I107" i="6"/>
  <c r="K107" i="6"/>
  <c r="I108" i="6"/>
  <c r="K108" i="6"/>
  <c r="I109" i="6"/>
  <c r="K109" i="6"/>
  <c r="I110" i="6"/>
  <c r="K110" i="6"/>
  <c r="I111" i="6"/>
  <c r="K111" i="6"/>
  <c r="I112" i="6"/>
  <c r="K112" i="6"/>
  <c r="I113" i="6"/>
  <c r="K113" i="6"/>
  <c r="I114" i="6"/>
  <c r="K114" i="6"/>
  <c r="I115" i="6"/>
  <c r="K115" i="6"/>
  <c r="I116" i="6"/>
  <c r="K116" i="6"/>
  <c r="I117" i="6"/>
  <c r="K117" i="6"/>
  <c r="I118" i="6"/>
  <c r="K118" i="6"/>
  <c r="I119" i="6"/>
  <c r="K119" i="6"/>
  <c r="I120" i="6"/>
  <c r="K120" i="6"/>
  <c r="I121" i="6"/>
  <c r="K121" i="6"/>
  <c r="I122" i="6"/>
  <c r="K122" i="6"/>
  <c r="I123" i="6"/>
  <c r="K123" i="6"/>
  <c r="I124" i="6"/>
  <c r="K124" i="6"/>
  <c r="I125" i="6"/>
  <c r="K125" i="6"/>
  <c r="I126" i="6"/>
  <c r="K126" i="6"/>
  <c r="I127" i="6"/>
  <c r="K127" i="6"/>
  <c r="I128" i="6"/>
  <c r="K128" i="6"/>
  <c r="I129" i="6"/>
  <c r="K129" i="6"/>
  <c r="I130" i="6"/>
  <c r="K130" i="6"/>
  <c r="I131" i="6"/>
  <c r="K131" i="6"/>
  <c r="I132" i="6"/>
  <c r="K132" i="6"/>
  <c r="I133" i="6"/>
  <c r="K133" i="6"/>
  <c r="I134" i="6"/>
  <c r="K134" i="6"/>
  <c r="I135" i="6"/>
  <c r="K135" i="6"/>
  <c r="I136" i="6"/>
  <c r="K136" i="6"/>
  <c r="I137" i="6"/>
  <c r="K137" i="6"/>
  <c r="I138" i="6"/>
  <c r="K138" i="6"/>
  <c r="I139" i="6"/>
  <c r="K139" i="6"/>
  <c r="I140" i="6"/>
  <c r="K140" i="6"/>
  <c r="I141" i="6"/>
  <c r="K141" i="6"/>
  <c r="I142" i="6"/>
  <c r="K142" i="6"/>
  <c r="I143" i="6"/>
  <c r="K143" i="6"/>
  <c r="I144" i="6"/>
  <c r="K144" i="6"/>
  <c r="I145" i="6"/>
  <c r="K145" i="6"/>
  <c r="I146" i="6"/>
  <c r="K146" i="6"/>
  <c r="I147" i="6"/>
  <c r="K147" i="6"/>
  <c r="I148" i="6"/>
  <c r="K148" i="6"/>
  <c r="I149" i="6"/>
  <c r="K149" i="6"/>
  <c r="I150" i="6"/>
  <c r="K150" i="6"/>
  <c r="I151" i="6"/>
  <c r="K151" i="6"/>
  <c r="I152" i="6"/>
  <c r="K152" i="6"/>
  <c r="I153" i="6"/>
  <c r="K153" i="6"/>
  <c r="I154" i="6"/>
  <c r="K154" i="6"/>
  <c r="I155" i="6"/>
  <c r="K155" i="6"/>
  <c r="I156" i="6"/>
  <c r="K156" i="6"/>
  <c r="I157" i="6"/>
  <c r="K157" i="6"/>
  <c r="I158" i="6"/>
  <c r="K158" i="6"/>
  <c r="I159" i="6"/>
  <c r="K159" i="6"/>
  <c r="I160" i="6"/>
  <c r="K160" i="6"/>
  <c r="I161" i="6"/>
  <c r="K161" i="6"/>
  <c r="I162" i="6"/>
  <c r="K162" i="6"/>
  <c r="I163" i="6"/>
  <c r="K163" i="6"/>
  <c r="I164" i="6"/>
  <c r="K164" i="6"/>
  <c r="I165" i="6"/>
  <c r="K165" i="6"/>
  <c r="I166" i="6"/>
  <c r="K166" i="6"/>
  <c r="I167" i="6"/>
  <c r="K167" i="6"/>
  <c r="I168" i="6"/>
  <c r="K168" i="6"/>
  <c r="I169" i="6"/>
  <c r="K169" i="6"/>
  <c r="I170" i="6"/>
  <c r="K170" i="6"/>
  <c r="I171" i="6"/>
  <c r="K171" i="6"/>
  <c r="I172" i="6"/>
  <c r="K172" i="6"/>
  <c r="I173" i="6"/>
  <c r="K173" i="6"/>
  <c r="I174" i="6"/>
  <c r="K174" i="6"/>
  <c r="I175" i="6"/>
  <c r="K175" i="6"/>
  <c r="I176" i="6"/>
  <c r="K176" i="6"/>
  <c r="I177" i="6"/>
  <c r="K177" i="6"/>
  <c r="I178" i="6"/>
  <c r="K178" i="6"/>
  <c r="I179" i="6"/>
  <c r="K179" i="6"/>
  <c r="I180" i="6"/>
  <c r="K180" i="6"/>
  <c r="I181" i="6"/>
  <c r="K181" i="6"/>
  <c r="I182" i="6"/>
  <c r="K182" i="6"/>
  <c r="I183" i="6"/>
  <c r="K183" i="6"/>
  <c r="I184" i="6"/>
  <c r="K184" i="6"/>
  <c r="I185" i="6"/>
  <c r="K185" i="6"/>
  <c r="I186" i="6"/>
  <c r="K186" i="6"/>
  <c r="I187" i="6"/>
  <c r="K187" i="6"/>
  <c r="I188" i="6"/>
  <c r="K188" i="6"/>
  <c r="I189" i="6"/>
  <c r="K189" i="6"/>
  <c r="I190" i="6"/>
  <c r="K190" i="6"/>
  <c r="I191" i="6"/>
  <c r="K191" i="6"/>
  <c r="I192" i="6"/>
  <c r="K192" i="6"/>
  <c r="I193" i="6"/>
  <c r="K193" i="6"/>
  <c r="I194" i="6"/>
  <c r="K194" i="6"/>
  <c r="I195" i="6"/>
  <c r="K195" i="6"/>
  <c r="I196" i="6"/>
  <c r="K196" i="6"/>
  <c r="I197" i="6"/>
  <c r="K197" i="6"/>
  <c r="I198" i="6"/>
  <c r="K198" i="6"/>
  <c r="I199" i="6"/>
  <c r="K199" i="6"/>
  <c r="I200" i="6"/>
  <c r="K200" i="6"/>
  <c r="I201" i="6"/>
  <c r="K201" i="6"/>
  <c r="I202" i="6"/>
  <c r="K202" i="6"/>
  <c r="I203" i="6"/>
  <c r="K203" i="6"/>
  <c r="I204" i="6"/>
  <c r="K204" i="6"/>
  <c r="I205" i="6"/>
  <c r="K205" i="6"/>
  <c r="I206" i="6"/>
  <c r="K206" i="6"/>
  <c r="I207" i="6"/>
  <c r="K207" i="6"/>
  <c r="I208" i="6"/>
  <c r="K208" i="6"/>
  <c r="I209" i="6"/>
  <c r="K209" i="6"/>
  <c r="I210" i="6"/>
  <c r="K210" i="6"/>
  <c r="I211" i="6"/>
  <c r="K211" i="6"/>
  <c r="I212" i="6"/>
  <c r="K212" i="6"/>
  <c r="I213" i="6"/>
  <c r="K213" i="6"/>
  <c r="I214" i="6"/>
  <c r="K214" i="6"/>
  <c r="I215" i="6"/>
  <c r="K215" i="6"/>
  <c r="I216" i="6"/>
  <c r="K216" i="6"/>
  <c r="I217" i="6"/>
  <c r="K217" i="6"/>
  <c r="I218" i="6"/>
  <c r="K218" i="6"/>
  <c r="I219" i="6"/>
  <c r="K219" i="6"/>
  <c r="I220" i="6"/>
  <c r="K220" i="6"/>
  <c r="I221" i="6"/>
  <c r="K221" i="6"/>
  <c r="I222" i="6"/>
  <c r="K222" i="6"/>
  <c r="I223" i="6"/>
  <c r="K223" i="6"/>
  <c r="I224" i="6"/>
  <c r="K224" i="6"/>
  <c r="I225" i="6"/>
  <c r="K225" i="6"/>
  <c r="I226" i="6"/>
  <c r="K226" i="6"/>
  <c r="I227" i="6"/>
  <c r="K227" i="6"/>
  <c r="I228" i="6"/>
  <c r="K228" i="6"/>
  <c r="I229" i="6"/>
  <c r="K229" i="6"/>
  <c r="I230" i="6"/>
  <c r="K230" i="6"/>
  <c r="I231" i="6"/>
  <c r="K231" i="6"/>
  <c r="I232" i="6"/>
  <c r="K232" i="6"/>
  <c r="I233" i="6"/>
  <c r="K233" i="6"/>
  <c r="I234" i="6"/>
  <c r="K234" i="6"/>
  <c r="I235" i="6"/>
  <c r="K235" i="6"/>
  <c r="I236" i="6"/>
  <c r="K236" i="6"/>
  <c r="I237" i="6"/>
  <c r="K237" i="6"/>
  <c r="I238" i="6"/>
  <c r="K238" i="6"/>
  <c r="I239" i="6"/>
  <c r="K239" i="6"/>
  <c r="I240" i="6"/>
  <c r="K240" i="6"/>
  <c r="I241" i="6"/>
  <c r="K241" i="6"/>
  <c r="I242" i="6"/>
  <c r="K242" i="6"/>
  <c r="I243" i="6"/>
  <c r="K243" i="6"/>
  <c r="I244" i="6"/>
  <c r="K244" i="6"/>
  <c r="I245" i="6"/>
  <c r="K245" i="6"/>
  <c r="I246" i="6"/>
  <c r="K246" i="6"/>
  <c r="I247" i="6"/>
  <c r="K247" i="6"/>
  <c r="I248" i="6"/>
  <c r="K248" i="6"/>
  <c r="I249" i="6"/>
  <c r="K249" i="6"/>
  <c r="I250" i="6"/>
  <c r="K250" i="6"/>
  <c r="I251" i="6"/>
  <c r="K251" i="6"/>
  <c r="I252" i="6"/>
  <c r="K252" i="6"/>
  <c r="I253" i="6"/>
  <c r="K253" i="6"/>
  <c r="I254" i="6"/>
  <c r="K254" i="6"/>
  <c r="I255" i="6"/>
  <c r="K255" i="6"/>
  <c r="I256" i="6"/>
  <c r="K256" i="6"/>
  <c r="I257" i="6"/>
  <c r="K257" i="6"/>
  <c r="I258" i="6"/>
  <c r="K258" i="6"/>
  <c r="I259" i="6"/>
  <c r="K259" i="6"/>
  <c r="I260" i="6"/>
  <c r="K260" i="6"/>
  <c r="I261" i="6"/>
  <c r="K261" i="6"/>
  <c r="I262" i="6"/>
  <c r="K262" i="6"/>
  <c r="I263" i="6"/>
  <c r="K263" i="6"/>
  <c r="I264" i="6"/>
  <c r="K264" i="6"/>
  <c r="I265" i="6"/>
  <c r="K265" i="6"/>
  <c r="I266" i="6"/>
  <c r="K266" i="6"/>
  <c r="I267" i="6"/>
  <c r="K267" i="6"/>
  <c r="I268" i="6"/>
  <c r="K268" i="6"/>
  <c r="I269" i="6"/>
  <c r="K269" i="6"/>
  <c r="I270" i="6"/>
  <c r="K270" i="6"/>
  <c r="I271" i="6"/>
  <c r="K271" i="6"/>
  <c r="I272" i="6"/>
  <c r="K272" i="6"/>
  <c r="I273" i="6"/>
  <c r="K273" i="6"/>
  <c r="I274" i="6"/>
  <c r="K274" i="6"/>
  <c r="I275" i="6"/>
  <c r="K275" i="6"/>
  <c r="I276" i="6"/>
  <c r="K276" i="6"/>
  <c r="I277" i="6"/>
  <c r="K277" i="6"/>
  <c r="I278" i="6"/>
  <c r="K278" i="6"/>
  <c r="I279" i="6"/>
  <c r="K279" i="6"/>
  <c r="I280" i="6"/>
  <c r="K280" i="6"/>
  <c r="I281" i="6"/>
  <c r="K281" i="6"/>
  <c r="I282" i="6"/>
  <c r="K282" i="6"/>
  <c r="I283" i="6"/>
  <c r="K283" i="6"/>
  <c r="I284" i="6"/>
  <c r="K284" i="6"/>
  <c r="I285" i="6"/>
  <c r="K285" i="6"/>
  <c r="I286" i="6"/>
  <c r="K286" i="6"/>
  <c r="I287" i="6"/>
  <c r="K287" i="6"/>
  <c r="I288" i="6"/>
  <c r="K288" i="6"/>
  <c r="I289" i="6"/>
  <c r="K289" i="6"/>
  <c r="I290" i="6"/>
  <c r="K290" i="6"/>
  <c r="I291" i="6"/>
  <c r="K291" i="6"/>
  <c r="I292" i="6"/>
  <c r="K292" i="6"/>
  <c r="I293" i="6"/>
  <c r="K293" i="6"/>
  <c r="I294" i="6"/>
  <c r="K294" i="6"/>
  <c r="I295" i="6"/>
  <c r="K295" i="6"/>
  <c r="I296" i="6"/>
  <c r="K296" i="6"/>
  <c r="I297" i="6"/>
  <c r="K297" i="6"/>
  <c r="I298" i="6"/>
  <c r="K298" i="6"/>
  <c r="I299" i="6"/>
  <c r="K299" i="6"/>
  <c r="I300" i="6"/>
  <c r="K300" i="6"/>
  <c r="I301" i="6"/>
  <c r="K301" i="6"/>
  <c r="I302" i="6"/>
  <c r="K302" i="6"/>
  <c r="I303" i="6"/>
  <c r="K303" i="6"/>
  <c r="I304" i="6"/>
  <c r="K304" i="6"/>
  <c r="I305" i="6"/>
  <c r="K305" i="6"/>
  <c r="I306" i="6"/>
  <c r="K306" i="6"/>
  <c r="I307" i="6"/>
  <c r="K307" i="6"/>
  <c r="I308" i="6"/>
  <c r="K308" i="6"/>
  <c r="I309" i="6"/>
  <c r="K309" i="6"/>
  <c r="I310" i="6"/>
  <c r="K310" i="6"/>
  <c r="I311" i="6"/>
  <c r="K311" i="6"/>
  <c r="I312" i="6"/>
  <c r="K312" i="6"/>
  <c r="I313" i="6"/>
  <c r="K313" i="6"/>
  <c r="I314" i="6"/>
  <c r="K314" i="6"/>
  <c r="I315" i="6"/>
  <c r="K315" i="6"/>
  <c r="I316" i="6"/>
  <c r="K316" i="6"/>
  <c r="I317" i="6"/>
  <c r="K317" i="6"/>
  <c r="I318" i="6"/>
  <c r="K318" i="6"/>
  <c r="I319" i="6"/>
  <c r="K319" i="6"/>
  <c r="I320" i="6"/>
  <c r="K320" i="6"/>
  <c r="I321" i="6"/>
  <c r="K321" i="6"/>
  <c r="I322" i="6"/>
  <c r="K322" i="6"/>
  <c r="I323" i="6"/>
  <c r="K323" i="6"/>
  <c r="I324" i="6"/>
  <c r="K324" i="6"/>
  <c r="I325" i="6"/>
  <c r="K325" i="6"/>
  <c r="I326" i="6"/>
  <c r="K326" i="6"/>
  <c r="I327" i="6"/>
  <c r="K327" i="6"/>
  <c r="I328" i="6"/>
  <c r="K328" i="6"/>
  <c r="I329" i="6"/>
  <c r="K329" i="6"/>
  <c r="I330" i="6"/>
  <c r="K330" i="6"/>
  <c r="I331" i="6"/>
  <c r="K331" i="6"/>
  <c r="I332" i="6"/>
  <c r="K332" i="6"/>
  <c r="I333" i="6"/>
  <c r="K333" i="6"/>
  <c r="I334" i="6"/>
  <c r="K334" i="6"/>
  <c r="I335" i="6"/>
  <c r="K335" i="6"/>
  <c r="I336" i="6"/>
  <c r="K336" i="6"/>
  <c r="I337" i="6"/>
  <c r="K337" i="6"/>
  <c r="I338" i="6"/>
  <c r="K338" i="6"/>
  <c r="I339" i="6"/>
  <c r="K339" i="6"/>
  <c r="I340" i="6"/>
  <c r="K340" i="6"/>
  <c r="I341" i="6"/>
  <c r="K341" i="6"/>
  <c r="I342" i="6"/>
  <c r="K342" i="6"/>
  <c r="I343" i="6"/>
  <c r="K343" i="6"/>
  <c r="I344" i="6"/>
  <c r="K344" i="6"/>
  <c r="I345" i="6"/>
  <c r="K345" i="6"/>
  <c r="I346" i="6"/>
  <c r="K346" i="6"/>
  <c r="I347" i="6"/>
  <c r="K347" i="6"/>
  <c r="I348" i="6"/>
  <c r="K348" i="6"/>
  <c r="I349" i="6"/>
  <c r="K349" i="6"/>
  <c r="I350" i="6"/>
  <c r="K350" i="6"/>
  <c r="I351" i="6"/>
  <c r="K351" i="6"/>
  <c r="I352" i="6"/>
  <c r="K352" i="6"/>
  <c r="I353" i="6"/>
  <c r="K353" i="6"/>
  <c r="I354" i="6"/>
  <c r="K354" i="6"/>
  <c r="I355" i="6"/>
  <c r="K355" i="6"/>
  <c r="I356" i="6"/>
  <c r="K356" i="6"/>
  <c r="I357" i="6"/>
  <c r="K357" i="6"/>
  <c r="I358" i="6"/>
  <c r="K358" i="6"/>
  <c r="I359" i="6"/>
  <c r="K359" i="6"/>
  <c r="I360" i="6"/>
  <c r="K360" i="6"/>
  <c r="I361" i="6"/>
  <c r="K361" i="6"/>
  <c r="I362" i="6"/>
  <c r="K362" i="6"/>
  <c r="I363" i="6"/>
  <c r="K363" i="6"/>
  <c r="I364" i="6"/>
  <c r="K364" i="6"/>
  <c r="I365" i="6"/>
  <c r="K365" i="6"/>
  <c r="I366" i="6"/>
  <c r="K366" i="6"/>
  <c r="I367" i="6"/>
  <c r="K367" i="6"/>
  <c r="I368" i="6"/>
  <c r="K368" i="6"/>
  <c r="I369" i="6"/>
  <c r="K369" i="6"/>
  <c r="I370" i="6"/>
  <c r="K370" i="6"/>
  <c r="I371" i="6"/>
  <c r="K371" i="6"/>
  <c r="I372" i="6"/>
  <c r="K372" i="6"/>
  <c r="I373" i="6"/>
  <c r="K373" i="6"/>
  <c r="I374" i="6"/>
  <c r="K374" i="6"/>
  <c r="I375" i="6"/>
  <c r="K375" i="6"/>
  <c r="I376" i="6"/>
  <c r="K376" i="6"/>
  <c r="I377" i="6"/>
  <c r="K377" i="6"/>
  <c r="I378" i="6"/>
  <c r="K378" i="6"/>
  <c r="I379" i="6"/>
  <c r="K379" i="6"/>
  <c r="I380" i="6"/>
  <c r="K380" i="6"/>
  <c r="I381" i="6"/>
  <c r="K381" i="6"/>
  <c r="I382" i="6"/>
  <c r="K382" i="6"/>
  <c r="I383" i="6"/>
  <c r="K383" i="6"/>
  <c r="I384" i="6"/>
  <c r="K384" i="6"/>
  <c r="I385" i="6"/>
  <c r="K385" i="6"/>
  <c r="I386" i="6"/>
  <c r="K386" i="6"/>
  <c r="I387" i="6"/>
  <c r="K387" i="6"/>
  <c r="I388" i="6"/>
  <c r="K388" i="6"/>
  <c r="I389" i="6"/>
  <c r="K389" i="6"/>
  <c r="I390" i="6"/>
  <c r="K390" i="6"/>
  <c r="I391" i="6"/>
  <c r="K391" i="6"/>
  <c r="I392" i="6"/>
  <c r="K392" i="6"/>
  <c r="I393" i="6"/>
  <c r="K393" i="6"/>
  <c r="I394" i="6"/>
  <c r="K394" i="6"/>
  <c r="I395" i="6"/>
  <c r="K395" i="6"/>
  <c r="I396" i="6"/>
  <c r="K396" i="6"/>
  <c r="I397" i="6"/>
  <c r="K397" i="6"/>
  <c r="I398" i="6"/>
  <c r="K398" i="6"/>
  <c r="I399" i="6"/>
  <c r="K399" i="6"/>
  <c r="I400" i="6"/>
  <c r="K400" i="6"/>
  <c r="I401" i="6"/>
  <c r="K401" i="6"/>
  <c r="I402" i="6"/>
  <c r="K402" i="6"/>
  <c r="I403" i="6"/>
  <c r="K403" i="6"/>
  <c r="I404" i="6"/>
  <c r="K404" i="6"/>
  <c r="I405" i="6"/>
  <c r="K405" i="6"/>
  <c r="I406" i="6"/>
  <c r="K406" i="6"/>
  <c r="I407" i="6"/>
  <c r="K407" i="6"/>
  <c r="I408" i="6"/>
  <c r="K408" i="6"/>
  <c r="I409" i="6"/>
  <c r="K409" i="6"/>
  <c r="I410" i="6"/>
  <c r="K410" i="6"/>
  <c r="I411" i="6"/>
  <c r="K411" i="6"/>
  <c r="I412" i="6"/>
  <c r="K412" i="6"/>
  <c r="I413" i="6"/>
  <c r="K413" i="6"/>
  <c r="I414" i="6"/>
  <c r="K414" i="6"/>
  <c r="I415" i="6"/>
  <c r="K415" i="6"/>
  <c r="I416" i="6"/>
  <c r="K416" i="6"/>
  <c r="I417" i="6"/>
  <c r="K417" i="6"/>
  <c r="I418" i="6"/>
  <c r="K418" i="6"/>
  <c r="I419" i="6"/>
  <c r="K419" i="6"/>
  <c r="I420" i="6"/>
  <c r="K420" i="6"/>
  <c r="I421" i="6"/>
  <c r="K421" i="6"/>
  <c r="I422" i="6"/>
  <c r="K422" i="6"/>
  <c r="I423" i="6"/>
  <c r="K423" i="6"/>
  <c r="I424" i="6"/>
  <c r="K424" i="6"/>
  <c r="I425" i="6"/>
  <c r="K425" i="6"/>
  <c r="I426" i="6"/>
  <c r="K426" i="6"/>
  <c r="I427" i="6"/>
  <c r="K427" i="6"/>
  <c r="I428" i="6"/>
  <c r="K428" i="6"/>
  <c r="I429" i="6"/>
  <c r="K429" i="6"/>
  <c r="I430" i="6"/>
  <c r="K430" i="6"/>
  <c r="I431" i="6"/>
  <c r="K431" i="6"/>
  <c r="I432" i="6"/>
  <c r="K432" i="6"/>
  <c r="I433" i="6"/>
  <c r="K433" i="6"/>
  <c r="I434" i="6"/>
  <c r="K434" i="6"/>
  <c r="I435" i="6"/>
  <c r="K435" i="6"/>
  <c r="I436" i="6"/>
  <c r="K436" i="6"/>
  <c r="I437" i="6"/>
  <c r="K437" i="6"/>
  <c r="I438" i="6"/>
  <c r="K438" i="6"/>
  <c r="I439" i="6"/>
  <c r="K439" i="6"/>
  <c r="I440" i="6"/>
  <c r="K440" i="6"/>
  <c r="I441" i="6"/>
  <c r="K441" i="6"/>
  <c r="I442" i="6"/>
  <c r="K442" i="6"/>
  <c r="I443" i="6"/>
  <c r="K443" i="6"/>
  <c r="I444" i="6"/>
  <c r="K444" i="6"/>
  <c r="I445" i="6"/>
  <c r="K445" i="6"/>
  <c r="I446" i="6"/>
  <c r="K446" i="6"/>
  <c r="I447" i="6"/>
  <c r="K447" i="6"/>
  <c r="I448" i="6"/>
  <c r="K448" i="6"/>
  <c r="I449" i="6"/>
  <c r="K449" i="6"/>
  <c r="I450" i="6"/>
  <c r="K450" i="6"/>
  <c r="I451" i="6"/>
  <c r="K451" i="6"/>
  <c r="I452" i="6"/>
  <c r="K452" i="6"/>
  <c r="I453" i="6"/>
  <c r="K453" i="6"/>
  <c r="I454" i="6"/>
  <c r="K454" i="6"/>
  <c r="I455" i="6"/>
  <c r="K455" i="6"/>
  <c r="I456" i="6"/>
  <c r="K456" i="6"/>
  <c r="I457" i="6"/>
  <c r="K457" i="6"/>
  <c r="I458" i="6"/>
  <c r="K458" i="6"/>
  <c r="I459" i="6"/>
  <c r="K459" i="6"/>
  <c r="I460" i="6"/>
  <c r="K460" i="6"/>
  <c r="I461" i="6"/>
  <c r="K461" i="6"/>
  <c r="I462" i="6"/>
  <c r="K462" i="6"/>
  <c r="I463" i="6"/>
  <c r="K463" i="6"/>
  <c r="I464" i="6"/>
  <c r="K464" i="6"/>
  <c r="I465" i="6"/>
  <c r="K465" i="6"/>
  <c r="I466" i="6"/>
  <c r="K466" i="6"/>
  <c r="I467" i="6"/>
  <c r="K467" i="6"/>
  <c r="I468" i="6"/>
  <c r="K468" i="6"/>
  <c r="I469" i="6"/>
  <c r="K469" i="6"/>
  <c r="I470" i="6"/>
  <c r="K470" i="6"/>
  <c r="I471" i="6"/>
  <c r="K471" i="6"/>
  <c r="I472" i="6"/>
  <c r="K472" i="6"/>
  <c r="I473" i="6"/>
  <c r="K473" i="6"/>
  <c r="I474" i="6"/>
  <c r="K474" i="6"/>
  <c r="I475" i="6"/>
  <c r="K475" i="6"/>
  <c r="I476" i="6"/>
  <c r="K476" i="6"/>
  <c r="I477" i="6"/>
  <c r="K477" i="6"/>
  <c r="I478" i="6"/>
  <c r="K478" i="6"/>
  <c r="I479" i="6"/>
  <c r="K479" i="6"/>
  <c r="I480" i="6"/>
  <c r="K480" i="6"/>
  <c r="I481" i="6"/>
  <c r="K481" i="6"/>
  <c r="I482" i="6"/>
  <c r="K482" i="6"/>
  <c r="I483" i="6"/>
  <c r="K483" i="6"/>
  <c r="I484" i="6"/>
  <c r="K484" i="6"/>
  <c r="I485" i="6"/>
  <c r="K485" i="6"/>
  <c r="I486" i="6"/>
  <c r="K486" i="6"/>
  <c r="I487" i="6"/>
  <c r="K487" i="6"/>
  <c r="I488" i="6"/>
  <c r="K488" i="6"/>
  <c r="I489" i="6"/>
  <c r="K489" i="6"/>
  <c r="I490" i="6"/>
  <c r="K490" i="6"/>
  <c r="I491" i="6"/>
  <c r="K491" i="6"/>
  <c r="I492" i="6"/>
  <c r="K492" i="6"/>
  <c r="I493" i="6"/>
  <c r="K493" i="6"/>
  <c r="I494" i="6"/>
  <c r="K494" i="6"/>
  <c r="I495" i="6"/>
  <c r="K495" i="6"/>
  <c r="I496" i="6"/>
  <c r="K496" i="6"/>
  <c r="I497" i="6"/>
  <c r="K497" i="6"/>
  <c r="I498" i="6"/>
  <c r="K498" i="6"/>
  <c r="I499" i="6"/>
  <c r="K499" i="6"/>
  <c r="I500" i="6"/>
  <c r="K500" i="6"/>
  <c r="I501" i="6"/>
  <c r="K501" i="6"/>
  <c r="I502" i="6"/>
  <c r="K502" i="6"/>
  <c r="I503" i="6"/>
  <c r="K503" i="6"/>
  <c r="I504" i="6"/>
  <c r="K504" i="6"/>
  <c r="I505" i="6"/>
  <c r="K505" i="6"/>
  <c r="I506" i="6"/>
  <c r="K506" i="6"/>
  <c r="I507" i="6"/>
  <c r="K507" i="6"/>
  <c r="I508" i="6"/>
  <c r="K508" i="6"/>
  <c r="I509" i="6"/>
  <c r="K509" i="6"/>
  <c r="I510" i="6"/>
  <c r="K510" i="6"/>
  <c r="I511" i="6"/>
  <c r="K511" i="6"/>
  <c r="I512" i="6"/>
  <c r="K512" i="6"/>
  <c r="I513" i="6"/>
  <c r="K513" i="6"/>
  <c r="I514" i="6"/>
  <c r="K514" i="6"/>
  <c r="I515" i="6"/>
  <c r="K515" i="6"/>
  <c r="I516" i="6"/>
  <c r="K516" i="6"/>
  <c r="I517" i="6"/>
  <c r="K517" i="6"/>
  <c r="I518" i="6"/>
  <c r="K518" i="6"/>
  <c r="I519" i="6"/>
  <c r="K519" i="6"/>
  <c r="I520" i="6"/>
  <c r="K520" i="6"/>
  <c r="I521" i="6"/>
  <c r="K521" i="6"/>
  <c r="I522" i="6"/>
  <c r="K522" i="6"/>
  <c r="I523" i="6"/>
  <c r="K523" i="6"/>
  <c r="I524" i="6"/>
  <c r="K524" i="6"/>
  <c r="I525" i="6"/>
  <c r="K525" i="6"/>
  <c r="I526" i="6"/>
  <c r="K526" i="6"/>
  <c r="I527" i="6"/>
  <c r="K527" i="6"/>
  <c r="I528" i="6"/>
  <c r="K528" i="6"/>
  <c r="I529" i="6"/>
  <c r="K529" i="6"/>
  <c r="I530" i="6"/>
  <c r="K530" i="6"/>
  <c r="I531" i="6"/>
  <c r="K531" i="6"/>
  <c r="I532" i="6"/>
  <c r="K532" i="6"/>
  <c r="I533" i="6"/>
  <c r="K533" i="6"/>
  <c r="I534" i="6"/>
  <c r="K534" i="6"/>
  <c r="I535" i="6"/>
  <c r="K535" i="6"/>
  <c r="I536" i="6"/>
  <c r="K536" i="6"/>
  <c r="I537" i="6"/>
  <c r="K537" i="6"/>
  <c r="I538" i="6"/>
  <c r="K538" i="6"/>
  <c r="I539" i="6"/>
  <c r="K539" i="6"/>
  <c r="I540" i="6"/>
  <c r="K540" i="6"/>
  <c r="I541" i="6"/>
  <c r="K541" i="6"/>
  <c r="I542" i="6"/>
  <c r="K542" i="6"/>
  <c r="I543" i="6"/>
  <c r="K543" i="6"/>
  <c r="I544" i="6"/>
  <c r="K544" i="6"/>
  <c r="I545" i="6"/>
  <c r="K545" i="6"/>
  <c r="I546" i="6"/>
  <c r="K546" i="6"/>
  <c r="I547" i="6"/>
  <c r="K547" i="6"/>
  <c r="I548" i="6"/>
  <c r="K548" i="6"/>
  <c r="I549" i="6"/>
  <c r="K549" i="6"/>
  <c r="I550" i="6"/>
  <c r="K550" i="6"/>
  <c r="I551" i="6"/>
  <c r="K551" i="6"/>
  <c r="I552" i="6"/>
  <c r="K552" i="6"/>
  <c r="I553" i="6"/>
  <c r="K553" i="6"/>
  <c r="I554" i="6"/>
  <c r="K554" i="6"/>
  <c r="I555" i="6"/>
  <c r="K555" i="6"/>
  <c r="I556" i="6"/>
  <c r="K556" i="6"/>
  <c r="I557" i="6"/>
  <c r="K557" i="6"/>
  <c r="I558" i="6"/>
  <c r="K558" i="6"/>
  <c r="I559" i="6"/>
  <c r="K559" i="6"/>
  <c r="I560" i="6"/>
  <c r="K560" i="6"/>
  <c r="I561" i="6"/>
  <c r="K561" i="6"/>
  <c r="I562" i="6"/>
  <c r="K562" i="6"/>
  <c r="I563" i="6"/>
  <c r="K563" i="6"/>
  <c r="I564" i="6"/>
  <c r="K564" i="6"/>
  <c r="I565" i="6"/>
  <c r="K565" i="6"/>
  <c r="I566" i="6"/>
  <c r="K566" i="6"/>
  <c r="I567" i="6"/>
  <c r="K567" i="6"/>
  <c r="I568" i="6"/>
  <c r="K568" i="6"/>
  <c r="I569" i="6"/>
  <c r="K569" i="6"/>
  <c r="I570" i="6"/>
  <c r="K570" i="6"/>
  <c r="I571" i="6"/>
  <c r="K571" i="6"/>
  <c r="I572" i="6"/>
  <c r="K572" i="6"/>
  <c r="I573" i="6"/>
  <c r="K573" i="6"/>
  <c r="I574" i="6"/>
  <c r="K574" i="6"/>
  <c r="I575" i="6"/>
  <c r="K575" i="6"/>
  <c r="I576" i="6"/>
  <c r="K576" i="6"/>
  <c r="I577" i="6"/>
  <c r="K577" i="6"/>
  <c r="I578" i="6"/>
  <c r="K578" i="6"/>
  <c r="I579" i="6"/>
  <c r="K579" i="6"/>
  <c r="I580" i="6"/>
  <c r="K580" i="6"/>
  <c r="I581" i="6"/>
  <c r="K581" i="6"/>
  <c r="I582" i="6"/>
  <c r="K582" i="6"/>
  <c r="I583" i="6"/>
  <c r="K583" i="6"/>
  <c r="I584" i="6"/>
  <c r="K584" i="6"/>
  <c r="I585" i="6"/>
  <c r="K585" i="6"/>
  <c r="I586" i="6"/>
  <c r="K586" i="6"/>
  <c r="I587" i="6"/>
  <c r="K587" i="6"/>
  <c r="I588" i="6"/>
  <c r="K588" i="6"/>
  <c r="I589" i="6"/>
  <c r="K589" i="6"/>
  <c r="I590" i="6"/>
  <c r="K590" i="6"/>
  <c r="I591" i="6"/>
  <c r="K591" i="6"/>
  <c r="I592" i="6"/>
  <c r="K592" i="6"/>
  <c r="I593" i="6"/>
  <c r="K593" i="6"/>
  <c r="I594" i="6"/>
  <c r="K594" i="6"/>
  <c r="I595" i="6"/>
  <c r="K595" i="6"/>
  <c r="I596" i="6"/>
  <c r="K596" i="6"/>
  <c r="I597" i="6"/>
  <c r="K597" i="6"/>
  <c r="I598" i="6"/>
  <c r="K598" i="6"/>
  <c r="I599" i="6"/>
  <c r="K599" i="6"/>
  <c r="I600" i="6"/>
  <c r="K600" i="6"/>
  <c r="I601" i="6"/>
  <c r="K601" i="6"/>
  <c r="I602" i="6"/>
  <c r="K602" i="6"/>
  <c r="I603" i="6"/>
  <c r="K603" i="6"/>
  <c r="I604" i="6"/>
  <c r="K604" i="6"/>
  <c r="I605" i="6"/>
  <c r="K605" i="6"/>
  <c r="I606" i="6"/>
  <c r="K606" i="6"/>
  <c r="I607" i="6"/>
  <c r="K607" i="6"/>
  <c r="I608" i="6"/>
  <c r="K608" i="6"/>
  <c r="I609" i="6"/>
  <c r="K609" i="6"/>
  <c r="I610" i="6"/>
  <c r="K610" i="6"/>
  <c r="I611" i="6"/>
  <c r="K611" i="6"/>
  <c r="I612" i="6"/>
  <c r="K612" i="6"/>
  <c r="I613" i="6"/>
  <c r="K613" i="6"/>
  <c r="I614" i="6"/>
  <c r="K614" i="6"/>
  <c r="I615" i="6"/>
  <c r="K615" i="6"/>
  <c r="I616" i="6"/>
  <c r="K616" i="6"/>
  <c r="I617" i="6"/>
  <c r="K617" i="6"/>
  <c r="I618" i="6"/>
  <c r="K618" i="6"/>
  <c r="I619" i="6"/>
  <c r="K619" i="6"/>
  <c r="I620" i="6"/>
  <c r="K620" i="6"/>
  <c r="I621" i="6"/>
  <c r="K621" i="6"/>
  <c r="I622" i="6"/>
  <c r="K622" i="6"/>
  <c r="I623" i="6"/>
  <c r="K623" i="6"/>
  <c r="I624" i="6"/>
  <c r="K624" i="6"/>
  <c r="I625" i="6"/>
  <c r="K625" i="6"/>
  <c r="I626" i="6"/>
  <c r="K626" i="6"/>
  <c r="I627" i="6"/>
  <c r="K627" i="6"/>
  <c r="I628" i="6"/>
  <c r="K628" i="6"/>
  <c r="I629" i="6"/>
  <c r="K629" i="6"/>
  <c r="I630" i="6"/>
  <c r="K630" i="6"/>
  <c r="I631" i="6"/>
  <c r="K631" i="6"/>
  <c r="I632" i="6"/>
  <c r="K632" i="6"/>
  <c r="I633" i="6"/>
  <c r="K633" i="6"/>
  <c r="I634" i="6"/>
  <c r="K634" i="6"/>
  <c r="I635" i="6"/>
  <c r="K635" i="6"/>
  <c r="I636" i="6"/>
  <c r="K636" i="6"/>
  <c r="I637" i="6"/>
  <c r="K637" i="6"/>
  <c r="I638" i="6"/>
  <c r="K638" i="6"/>
  <c r="I639" i="6"/>
  <c r="K639" i="6"/>
  <c r="I640" i="6"/>
  <c r="K640" i="6"/>
  <c r="I641" i="6"/>
  <c r="K641" i="6"/>
  <c r="I642" i="6"/>
  <c r="K642" i="6"/>
  <c r="I643" i="6"/>
  <c r="K643" i="6"/>
  <c r="I644" i="6"/>
  <c r="K644" i="6"/>
  <c r="I645" i="6"/>
  <c r="K645" i="6"/>
  <c r="I646" i="6"/>
  <c r="K646" i="6"/>
  <c r="I647" i="6"/>
  <c r="K647" i="6"/>
  <c r="I648" i="6"/>
  <c r="K648" i="6"/>
  <c r="I649" i="6"/>
  <c r="K649" i="6"/>
  <c r="I650" i="6"/>
  <c r="K650" i="6"/>
  <c r="I651" i="6"/>
  <c r="K651" i="6"/>
  <c r="I652" i="6"/>
  <c r="K652" i="6"/>
  <c r="I653" i="6"/>
  <c r="K653" i="6"/>
  <c r="I654" i="6"/>
  <c r="K654" i="6"/>
  <c r="I655" i="6"/>
  <c r="K655" i="6"/>
  <c r="I656" i="6"/>
  <c r="K656" i="6"/>
  <c r="I657" i="6"/>
  <c r="K657" i="6"/>
  <c r="I658" i="6"/>
  <c r="K658" i="6"/>
  <c r="I659" i="6"/>
  <c r="K659" i="6"/>
  <c r="I660" i="6"/>
  <c r="K660" i="6"/>
  <c r="I661" i="6"/>
  <c r="K661" i="6"/>
  <c r="I662" i="6"/>
  <c r="K662" i="6"/>
  <c r="I663" i="6"/>
  <c r="K663" i="6"/>
  <c r="I664" i="6"/>
  <c r="K664" i="6"/>
  <c r="I665" i="6"/>
  <c r="K665" i="6"/>
  <c r="I666" i="6"/>
  <c r="K666" i="6"/>
  <c r="I667" i="6"/>
  <c r="K667" i="6"/>
  <c r="I668" i="6"/>
  <c r="K668" i="6"/>
  <c r="I669" i="6"/>
  <c r="K669" i="6"/>
  <c r="I670" i="6"/>
  <c r="K670" i="6"/>
  <c r="I671" i="6"/>
  <c r="K671" i="6"/>
  <c r="I672" i="6"/>
  <c r="K672" i="6"/>
  <c r="I673" i="6"/>
  <c r="K673" i="6"/>
  <c r="I674" i="6"/>
  <c r="K674" i="6"/>
  <c r="I675" i="6"/>
  <c r="K675" i="6"/>
  <c r="I676" i="6"/>
  <c r="K676" i="6"/>
  <c r="I677" i="6"/>
  <c r="K677" i="6"/>
  <c r="I678" i="6"/>
  <c r="K678" i="6"/>
  <c r="I679" i="6"/>
  <c r="K679" i="6"/>
  <c r="I680" i="6"/>
  <c r="K680" i="6"/>
  <c r="I681" i="6"/>
  <c r="K681" i="6"/>
  <c r="I682" i="6"/>
  <c r="K682" i="6"/>
  <c r="I683" i="6"/>
  <c r="K683" i="6"/>
  <c r="I684" i="6"/>
  <c r="K684" i="6"/>
  <c r="I685" i="6"/>
  <c r="K685" i="6"/>
  <c r="I686" i="6"/>
  <c r="K686" i="6"/>
  <c r="I687" i="6"/>
  <c r="K687" i="6"/>
  <c r="I688" i="6"/>
  <c r="K688" i="6"/>
  <c r="I689" i="6"/>
  <c r="K689" i="6"/>
  <c r="I690" i="6"/>
  <c r="K690" i="6"/>
  <c r="I691" i="6"/>
  <c r="K691" i="6"/>
  <c r="I692" i="6"/>
  <c r="K692" i="6"/>
  <c r="I693" i="6"/>
  <c r="K693" i="6"/>
  <c r="I694" i="6"/>
  <c r="K694" i="6"/>
  <c r="I695" i="6"/>
  <c r="K695" i="6"/>
  <c r="I696" i="6"/>
  <c r="K696" i="6"/>
  <c r="I697" i="6"/>
  <c r="K697" i="6"/>
  <c r="I698" i="6"/>
  <c r="K698" i="6"/>
  <c r="I699" i="6"/>
  <c r="K699" i="6"/>
  <c r="I700" i="6"/>
  <c r="K700" i="6"/>
  <c r="I701" i="6"/>
  <c r="K701" i="6"/>
  <c r="I702" i="6"/>
  <c r="K702" i="6"/>
  <c r="I703" i="6"/>
  <c r="K703" i="6"/>
  <c r="I704" i="6"/>
  <c r="K704" i="6"/>
  <c r="I705" i="6"/>
  <c r="K705" i="6"/>
  <c r="I706" i="6"/>
  <c r="K706" i="6"/>
  <c r="I707" i="6"/>
  <c r="K707" i="6"/>
  <c r="I708" i="6"/>
  <c r="K708" i="6"/>
  <c r="I709" i="6"/>
  <c r="K709" i="6"/>
  <c r="I710" i="6"/>
  <c r="K710" i="6"/>
  <c r="I711" i="6"/>
  <c r="K711" i="6"/>
  <c r="I712" i="6"/>
  <c r="K712" i="6"/>
  <c r="I713" i="6"/>
  <c r="K713" i="6"/>
  <c r="I714" i="6"/>
  <c r="K714" i="6"/>
  <c r="I715" i="6"/>
  <c r="K715" i="6"/>
  <c r="I716" i="6"/>
  <c r="K716" i="6"/>
  <c r="I717" i="6"/>
  <c r="K717" i="6"/>
  <c r="I718" i="6"/>
  <c r="K718" i="6"/>
  <c r="I719" i="6"/>
  <c r="K719" i="6"/>
  <c r="I720" i="6"/>
  <c r="K720" i="6"/>
  <c r="I721" i="6"/>
  <c r="K721" i="6"/>
  <c r="I722" i="6"/>
  <c r="K722" i="6"/>
  <c r="I723" i="6"/>
  <c r="K723" i="6"/>
  <c r="I724" i="6"/>
  <c r="K724" i="6"/>
  <c r="I725" i="6"/>
  <c r="K725" i="6"/>
  <c r="I726" i="6"/>
  <c r="K726" i="6"/>
  <c r="I727" i="6"/>
  <c r="K727" i="6"/>
  <c r="I728" i="6"/>
  <c r="K728" i="6"/>
  <c r="I729" i="6"/>
  <c r="K729" i="6"/>
  <c r="I730" i="6"/>
  <c r="K730" i="6"/>
  <c r="I731" i="6"/>
  <c r="K731" i="6"/>
  <c r="I732" i="6"/>
  <c r="K732" i="6"/>
  <c r="I733" i="6"/>
  <c r="K733" i="6"/>
  <c r="I734" i="6"/>
  <c r="K734" i="6"/>
  <c r="I735" i="6"/>
  <c r="K735" i="6"/>
  <c r="I736" i="6"/>
  <c r="K736" i="6"/>
  <c r="I737" i="6"/>
  <c r="K737" i="6"/>
  <c r="I738" i="6"/>
  <c r="K738" i="6"/>
  <c r="I739" i="6"/>
  <c r="K739" i="6"/>
  <c r="I740" i="6"/>
  <c r="K740" i="6"/>
  <c r="I741" i="6"/>
  <c r="K741" i="6"/>
  <c r="I742" i="6"/>
  <c r="K742" i="6"/>
  <c r="I743" i="6"/>
  <c r="K743" i="6"/>
  <c r="I744" i="6"/>
  <c r="K744" i="6"/>
  <c r="I745" i="6"/>
  <c r="K745" i="6"/>
  <c r="I746" i="6"/>
  <c r="K746" i="6"/>
  <c r="I747" i="6"/>
  <c r="K747" i="6"/>
  <c r="I748" i="6"/>
  <c r="K748" i="6"/>
  <c r="I749" i="6"/>
  <c r="K749" i="6"/>
  <c r="I750" i="6"/>
  <c r="K750" i="6"/>
  <c r="I751" i="6"/>
  <c r="K751" i="6"/>
  <c r="I752" i="6"/>
  <c r="K752" i="6"/>
  <c r="I753" i="6"/>
  <c r="K753" i="6"/>
  <c r="I754" i="6"/>
  <c r="K754" i="6"/>
  <c r="I755" i="6"/>
  <c r="K755" i="6"/>
  <c r="I756" i="6"/>
  <c r="K756" i="6"/>
  <c r="I757" i="6"/>
  <c r="K757" i="6"/>
  <c r="I758" i="6"/>
  <c r="K758" i="6"/>
  <c r="I759" i="6"/>
  <c r="K759" i="6"/>
  <c r="I760" i="6"/>
  <c r="K760" i="6"/>
  <c r="I761" i="6"/>
  <c r="K761" i="6"/>
  <c r="I762" i="6"/>
  <c r="K762" i="6"/>
  <c r="I763" i="6"/>
  <c r="K763" i="6"/>
  <c r="I764" i="6"/>
  <c r="K764" i="6"/>
  <c r="I765" i="6"/>
  <c r="K765" i="6"/>
  <c r="I766" i="6"/>
  <c r="K766" i="6"/>
  <c r="I767" i="6"/>
  <c r="K767" i="6"/>
  <c r="I768" i="6"/>
  <c r="K768" i="6"/>
  <c r="I769" i="6"/>
  <c r="K769" i="6"/>
  <c r="I770" i="6"/>
  <c r="K770" i="6"/>
  <c r="I771" i="6"/>
  <c r="K771" i="6"/>
  <c r="I772" i="6"/>
  <c r="K772" i="6"/>
  <c r="I773" i="6"/>
  <c r="K773" i="6"/>
  <c r="I774" i="6"/>
  <c r="K774" i="6"/>
  <c r="I775" i="6"/>
  <c r="K775" i="6"/>
  <c r="I776" i="6"/>
  <c r="K776" i="6"/>
  <c r="I777" i="6"/>
  <c r="K777" i="6"/>
  <c r="I778" i="6"/>
  <c r="K778" i="6"/>
  <c r="I779" i="6"/>
  <c r="K779" i="6"/>
  <c r="I780" i="6"/>
  <c r="K780" i="6"/>
  <c r="I781" i="6"/>
  <c r="K781" i="6"/>
  <c r="I782" i="6"/>
  <c r="K782" i="6"/>
  <c r="I783" i="6"/>
  <c r="K783" i="6"/>
  <c r="I784" i="6"/>
  <c r="K784" i="6"/>
  <c r="I785" i="6"/>
  <c r="K785" i="6"/>
  <c r="I786" i="6"/>
  <c r="K786" i="6"/>
  <c r="I787" i="6"/>
  <c r="K787" i="6"/>
  <c r="I788" i="6"/>
  <c r="K788" i="6"/>
  <c r="I789" i="6"/>
  <c r="K789" i="6"/>
  <c r="I790" i="6"/>
  <c r="K790" i="6"/>
  <c r="I791" i="6"/>
  <c r="K791" i="6"/>
  <c r="I792" i="6"/>
  <c r="K792" i="6"/>
  <c r="I793" i="6"/>
  <c r="K793" i="6"/>
  <c r="I794" i="6"/>
  <c r="K794" i="6"/>
  <c r="I795" i="6"/>
  <c r="K795" i="6"/>
  <c r="I796" i="6"/>
  <c r="K796" i="6"/>
  <c r="I797" i="6"/>
  <c r="K797" i="6"/>
  <c r="I798" i="6"/>
  <c r="K798" i="6"/>
  <c r="I799" i="6"/>
  <c r="K799" i="6"/>
  <c r="I800" i="6"/>
  <c r="K800" i="6"/>
  <c r="I801" i="6"/>
  <c r="K801" i="6"/>
  <c r="I802" i="6"/>
  <c r="K802" i="6"/>
  <c r="I803" i="6"/>
  <c r="K803" i="6"/>
  <c r="I804" i="6"/>
  <c r="K804" i="6"/>
  <c r="I805" i="6"/>
  <c r="K805" i="6"/>
  <c r="I806" i="6"/>
  <c r="K806" i="6"/>
  <c r="I807" i="6"/>
  <c r="K807" i="6"/>
  <c r="I808" i="6"/>
  <c r="K808" i="6"/>
  <c r="I809" i="6"/>
  <c r="K809" i="6"/>
  <c r="I810" i="6"/>
  <c r="K810" i="6"/>
  <c r="I811" i="6"/>
  <c r="K811" i="6"/>
  <c r="I812" i="6"/>
  <c r="K812" i="6"/>
  <c r="I813" i="6"/>
  <c r="K813" i="6"/>
  <c r="I814" i="6"/>
  <c r="K814" i="6"/>
  <c r="I815" i="6"/>
  <c r="K815" i="6"/>
  <c r="I816" i="6"/>
  <c r="K816" i="6"/>
  <c r="I817" i="6"/>
  <c r="K817" i="6"/>
  <c r="I818" i="6"/>
  <c r="K818" i="6"/>
  <c r="I819" i="6"/>
  <c r="K819" i="6"/>
  <c r="I820" i="6"/>
  <c r="K820" i="6"/>
  <c r="I821" i="6"/>
  <c r="K821" i="6"/>
  <c r="I822" i="6"/>
  <c r="K822" i="6"/>
  <c r="I823" i="6"/>
  <c r="K823" i="6"/>
  <c r="I824" i="6"/>
  <c r="K824" i="6"/>
  <c r="I825" i="6"/>
  <c r="K825" i="6"/>
  <c r="I826" i="6"/>
  <c r="K826" i="6"/>
  <c r="I827" i="6"/>
  <c r="K827" i="6"/>
  <c r="I828" i="6"/>
  <c r="K828" i="6"/>
  <c r="I829" i="6"/>
  <c r="K829" i="6"/>
  <c r="I830" i="6"/>
  <c r="K830" i="6"/>
  <c r="I831" i="6"/>
  <c r="K831" i="6"/>
  <c r="I832" i="6"/>
  <c r="K832" i="6"/>
  <c r="I833" i="6"/>
  <c r="K833" i="6"/>
  <c r="I834" i="6"/>
  <c r="K834" i="6"/>
  <c r="I835" i="6"/>
  <c r="K835" i="6"/>
  <c r="I836" i="6"/>
  <c r="K836" i="6"/>
  <c r="I837" i="6"/>
  <c r="K837" i="6"/>
  <c r="I838" i="6"/>
  <c r="K838" i="6"/>
  <c r="I839" i="6"/>
  <c r="K839" i="6"/>
  <c r="I840" i="6"/>
  <c r="K840" i="6"/>
  <c r="I841" i="6"/>
  <c r="K841" i="6"/>
  <c r="I842" i="6"/>
  <c r="K842" i="6"/>
  <c r="I843" i="6"/>
  <c r="K843" i="6"/>
  <c r="I844" i="6"/>
  <c r="K844" i="6"/>
  <c r="I845" i="6"/>
  <c r="K845" i="6"/>
  <c r="I846" i="6"/>
  <c r="K846" i="6"/>
  <c r="I847" i="6"/>
  <c r="K847" i="6"/>
  <c r="I848" i="6"/>
  <c r="K848" i="6"/>
  <c r="I849" i="6"/>
  <c r="K849" i="6"/>
  <c r="I850" i="6"/>
  <c r="K850" i="6"/>
  <c r="I851" i="6"/>
  <c r="K851" i="6"/>
  <c r="I852" i="6"/>
  <c r="K852" i="6"/>
  <c r="I853" i="6"/>
  <c r="K853" i="6"/>
  <c r="I854" i="6"/>
  <c r="K854" i="6"/>
  <c r="I855" i="6"/>
  <c r="K855" i="6"/>
  <c r="I856" i="6"/>
  <c r="K856" i="6"/>
  <c r="I857" i="6"/>
  <c r="K857" i="6"/>
  <c r="I858" i="6"/>
  <c r="K858" i="6"/>
  <c r="I859" i="6"/>
  <c r="K859" i="6"/>
  <c r="I860" i="6"/>
  <c r="K860" i="6"/>
  <c r="I861" i="6"/>
  <c r="K861" i="6"/>
  <c r="I862" i="6"/>
  <c r="K862" i="6"/>
  <c r="I863" i="6"/>
  <c r="K863" i="6"/>
  <c r="I864" i="6"/>
  <c r="K864" i="6"/>
  <c r="I865" i="6"/>
  <c r="K865" i="6"/>
  <c r="I866" i="6"/>
  <c r="K866" i="6"/>
  <c r="I867" i="6"/>
  <c r="K867" i="6"/>
  <c r="I868" i="6"/>
  <c r="K868" i="6"/>
  <c r="I869" i="6"/>
  <c r="K869" i="6"/>
  <c r="I870" i="6"/>
  <c r="K870" i="6"/>
  <c r="I871" i="6"/>
  <c r="K871" i="6"/>
  <c r="I872" i="6"/>
  <c r="K872" i="6"/>
  <c r="I873" i="6"/>
  <c r="K873" i="6"/>
  <c r="I874" i="6"/>
  <c r="K874" i="6"/>
  <c r="I875" i="6"/>
  <c r="K875" i="6"/>
  <c r="I876" i="6"/>
  <c r="K876" i="6"/>
  <c r="I877" i="6"/>
  <c r="K877" i="6"/>
  <c r="I878" i="6"/>
  <c r="K878" i="6"/>
  <c r="I879" i="6"/>
  <c r="K879" i="6"/>
  <c r="I880" i="6"/>
  <c r="K880" i="6"/>
  <c r="I881" i="6"/>
  <c r="K881" i="6"/>
  <c r="I882" i="6"/>
  <c r="K882" i="6"/>
  <c r="I883" i="6"/>
  <c r="K883" i="6"/>
  <c r="I884" i="6"/>
  <c r="K884" i="6"/>
  <c r="I885" i="6"/>
  <c r="K885" i="6"/>
  <c r="I886" i="6"/>
  <c r="K886" i="6"/>
  <c r="I887" i="6"/>
  <c r="K887" i="6"/>
  <c r="I888" i="6"/>
  <c r="K888" i="6"/>
  <c r="I889" i="6"/>
  <c r="K889" i="6"/>
  <c r="I890" i="6"/>
  <c r="K890" i="6"/>
  <c r="I891" i="6"/>
  <c r="K891" i="6"/>
  <c r="I892" i="6"/>
  <c r="K892" i="6"/>
  <c r="I893" i="6"/>
  <c r="K893" i="6"/>
  <c r="I894" i="6"/>
  <c r="K894" i="6"/>
  <c r="I895" i="6"/>
  <c r="K895" i="6"/>
  <c r="I896" i="6"/>
  <c r="K896" i="6"/>
  <c r="I897" i="6"/>
  <c r="K897" i="6"/>
  <c r="I898" i="6"/>
  <c r="K898" i="6"/>
  <c r="I899" i="6"/>
  <c r="K899" i="6"/>
  <c r="I900" i="6"/>
  <c r="K900" i="6"/>
  <c r="I901" i="6"/>
  <c r="K901" i="6"/>
  <c r="I902" i="6"/>
  <c r="K902" i="6"/>
  <c r="I903" i="6"/>
  <c r="K903" i="6"/>
  <c r="I904" i="6"/>
  <c r="K904" i="6"/>
  <c r="I905" i="6"/>
  <c r="K905" i="6"/>
  <c r="I906" i="6"/>
  <c r="K906" i="6"/>
  <c r="I907" i="6"/>
  <c r="K907" i="6"/>
  <c r="I908" i="6"/>
  <c r="K908" i="6"/>
  <c r="I909" i="6"/>
  <c r="K909" i="6"/>
  <c r="I910" i="6"/>
  <c r="K910" i="6"/>
  <c r="I911" i="6"/>
  <c r="K911" i="6"/>
  <c r="I912" i="6"/>
  <c r="K912" i="6"/>
  <c r="I913" i="6"/>
  <c r="K913" i="6"/>
  <c r="I914" i="6"/>
  <c r="K914" i="6"/>
  <c r="I915" i="6"/>
  <c r="K915" i="6"/>
  <c r="I916" i="6"/>
  <c r="K916" i="6"/>
  <c r="I917" i="6"/>
  <c r="K917" i="6"/>
  <c r="I918" i="6"/>
  <c r="K918" i="6"/>
  <c r="I919" i="6"/>
  <c r="K919" i="6"/>
  <c r="I920" i="6"/>
  <c r="K920" i="6"/>
  <c r="I921" i="6"/>
  <c r="K921" i="6"/>
  <c r="I922" i="6"/>
  <c r="K922" i="6"/>
  <c r="I923" i="6"/>
  <c r="K923" i="6"/>
  <c r="I924" i="6"/>
  <c r="K924" i="6"/>
  <c r="I925" i="6"/>
  <c r="K925" i="6"/>
  <c r="I926" i="6"/>
  <c r="K926" i="6"/>
  <c r="I927" i="6"/>
  <c r="K927" i="6"/>
  <c r="I928" i="6"/>
  <c r="K928" i="6"/>
  <c r="I929" i="6"/>
  <c r="K929" i="6"/>
  <c r="I930" i="6"/>
  <c r="K930" i="6"/>
  <c r="I931" i="6"/>
  <c r="K931" i="6"/>
  <c r="I932" i="6"/>
  <c r="K932" i="6"/>
  <c r="I933" i="6"/>
  <c r="K933" i="6"/>
  <c r="I934" i="6"/>
  <c r="K934" i="6"/>
  <c r="I935" i="6"/>
  <c r="K935" i="6"/>
  <c r="I936" i="6"/>
  <c r="K936" i="6"/>
  <c r="I937" i="6"/>
  <c r="K937" i="6"/>
  <c r="I938" i="6"/>
  <c r="K938" i="6"/>
  <c r="I939" i="6"/>
  <c r="K939" i="6"/>
  <c r="I940" i="6"/>
  <c r="K940" i="6"/>
  <c r="I941" i="6"/>
  <c r="K941" i="6"/>
  <c r="I942" i="6"/>
  <c r="K942" i="6"/>
  <c r="I943" i="6"/>
  <c r="K943" i="6"/>
  <c r="I944" i="6"/>
  <c r="K944" i="6"/>
  <c r="I945" i="6"/>
  <c r="K945" i="6"/>
  <c r="I946" i="6"/>
  <c r="K946" i="6"/>
  <c r="I947" i="6"/>
  <c r="K947" i="6"/>
  <c r="I948" i="6"/>
  <c r="K948" i="6"/>
  <c r="I949" i="6"/>
  <c r="K949" i="6"/>
  <c r="I950" i="6"/>
  <c r="K950" i="6"/>
  <c r="I951" i="6"/>
  <c r="K951" i="6"/>
  <c r="I952" i="6"/>
  <c r="K952" i="6"/>
  <c r="I953" i="6"/>
  <c r="K953" i="6"/>
  <c r="I954" i="6"/>
  <c r="K954" i="6"/>
  <c r="I955" i="6"/>
  <c r="K955" i="6"/>
  <c r="I956" i="6"/>
  <c r="K956" i="6"/>
  <c r="I957" i="6"/>
  <c r="K957" i="6"/>
  <c r="I958" i="6"/>
  <c r="K958" i="6"/>
  <c r="I959" i="6"/>
  <c r="K959" i="6"/>
  <c r="I960" i="6"/>
  <c r="K960" i="6"/>
  <c r="I961" i="6"/>
  <c r="K961" i="6"/>
  <c r="I962" i="6"/>
  <c r="K962" i="6"/>
  <c r="I963" i="6"/>
  <c r="K963" i="6"/>
  <c r="I964" i="6"/>
  <c r="K964" i="6"/>
  <c r="I965" i="6"/>
  <c r="K965" i="6"/>
  <c r="I966" i="6"/>
  <c r="K966" i="6"/>
  <c r="I967" i="6"/>
  <c r="K967" i="6"/>
  <c r="I968" i="6"/>
  <c r="K968" i="6"/>
  <c r="I969" i="6"/>
  <c r="K969" i="6"/>
  <c r="I970" i="6"/>
  <c r="K970" i="6"/>
  <c r="I971" i="6"/>
  <c r="K971" i="6"/>
  <c r="I972" i="6"/>
  <c r="K972" i="6"/>
  <c r="I973" i="6"/>
  <c r="K973" i="6"/>
  <c r="I974" i="6"/>
  <c r="K974" i="6"/>
  <c r="I975" i="6"/>
  <c r="K975" i="6"/>
  <c r="I976" i="6"/>
  <c r="K976" i="6"/>
  <c r="I977" i="6"/>
  <c r="K977" i="6"/>
  <c r="I978" i="6"/>
  <c r="K978" i="6"/>
  <c r="I979" i="6"/>
  <c r="K979" i="6"/>
  <c r="I980" i="6"/>
  <c r="K980" i="6"/>
  <c r="I981" i="6"/>
  <c r="K981" i="6"/>
  <c r="I982" i="6"/>
  <c r="K982" i="6"/>
  <c r="I983" i="6"/>
  <c r="K983" i="6"/>
  <c r="I984" i="6"/>
  <c r="K984" i="6"/>
  <c r="I985" i="6"/>
  <c r="K985" i="6"/>
  <c r="I986" i="6"/>
  <c r="K986" i="6"/>
  <c r="I987" i="6"/>
  <c r="K987" i="6"/>
  <c r="I988" i="6"/>
  <c r="K988" i="6"/>
  <c r="I989" i="6"/>
  <c r="K989" i="6"/>
  <c r="I990" i="6"/>
  <c r="K990" i="6"/>
  <c r="I991" i="6"/>
  <c r="K991" i="6"/>
  <c r="I992" i="6"/>
  <c r="K992" i="6"/>
  <c r="I993" i="6"/>
  <c r="K993" i="6"/>
  <c r="I994" i="6"/>
  <c r="K994" i="6"/>
  <c r="I995" i="6"/>
  <c r="K995" i="6"/>
  <c r="I996" i="6"/>
  <c r="K996" i="6"/>
  <c r="I997" i="6"/>
  <c r="K997" i="6"/>
  <c r="I998" i="6"/>
  <c r="K998" i="6"/>
  <c r="I999" i="6"/>
  <c r="K999" i="6"/>
  <c r="I1000" i="6"/>
  <c r="K1000" i="6"/>
  <c r="I1001" i="6"/>
  <c r="K1001" i="6"/>
  <c r="I1002" i="6"/>
  <c r="K1002" i="6"/>
  <c r="I1003" i="6"/>
  <c r="K1003" i="6"/>
  <c r="I1004" i="6"/>
  <c r="K1004" i="6"/>
  <c r="I1005" i="6"/>
  <c r="K1005" i="6"/>
  <c r="I6" i="6"/>
  <c r="K6" i="6"/>
  <c r="W6" i="6"/>
  <c r="W7" i="6"/>
  <c r="W8" i="6"/>
  <c r="W9" i="6"/>
  <c r="W10" i="6"/>
  <c r="W11" i="6"/>
  <c r="W12" i="6"/>
  <c r="W15" i="6"/>
  <c r="W16" i="6"/>
  <c r="W17" i="6"/>
  <c r="W18" i="6"/>
  <c r="W19" i="6"/>
  <c r="W20" i="6"/>
  <c r="R11" i="4" a="1"/>
  <c r="R11" i="4" s="1"/>
  <c r="T11" i="4" a="1"/>
  <c r="T11" i="4" s="1"/>
  <c r="V11" i="4" a="1"/>
  <c r="V11" i="4" s="1"/>
  <c r="X11" i="4" a="1"/>
  <c r="X11" i="4" s="1"/>
  <c r="Z11" i="4" a="1"/>
  <c r="Z11" i="4" s="1"/>
  <c r="AB11" i="4" a="1"/>
  <c r="AB11" i="4" s="1"/>
  <c r="AD11" i="4" a="1"/>
  <c r="AD11" i="4" s="1"/>
  <c r="AF11" i="4" a="1"/>
  <c r="AF11" i="4" s="1"/>
  <c r="R12" i="4" a="1"/>
  <c r="R12" i="4" s="1"/>
  <c r="T12" i="4" a="1"/>
  <c r="T12" i="4" s="1"/>
  <c r="V12" i="4" a="1"/>
  <c r="V12" i="4" s="1"/>
  <c r="X12" i="4" a="1"/>
  <c r="X12" i="4" s="1"/>
  <c r="Z12" i="4" a="1"/>
  <c r="Z12" i="4" s="1"/>
  <c r="AB12" i="4" a="1"/>
  <c r="AB12" i="4" s="1"/>
  <c r="AD12" i="4" a="1"/>
  <c r="AD12" i="4" s="1"/>
  <c r="AF12" i="4" a="1"/>
  <c r="AF12" i="4" s="1"/>
  <c r="R13" i="4" a="1"/>
  <c r="R13" i="4" s="1"/>
  <c r="T13" i="4" a="1"/>
  <c r="T13" i="4" s="1"/>
  <c r="V13" i="4" a="1"/>
  <c r="V13" i="4" s="1"/>
  <c r="X13" i="4" a="1"/>
  <c r="X13" i="4" s="1"/>
  <c r="Z13" i="4" a="1"/>
  <c r="Z13" i="4" s="1"/>
  <c r="AB13" i="4" a="1"/>
  <c r="AB13" i="4" s="1"/>
  <c r="AD13" i="4" a="1"/>
  <c r="AD13" i="4" s="1"/>
  <c r="AF13" i="4" a="1"/>
  <c r="AF13" i="4" s="1"/>
  <c r="R14" i="4" a="1"/>
  <c r="R14" i="4" s="1"/>
  <c r="T14" i="4" a="1"/>
  <c r="T14" i="4" s="1"/>
  <c r="V14" i="4" a="1"/>
  <c r="V14" i="4" s="1"/>
  <c r="X14" i="4" a="1"/>
  <c r="X14" i="4" s="1"/>
  <c r="Z14" i="4" a="1"/>
  <c r="Z14" i="4" s="1"/>
  <c r="AB14" i="4" a="1"/>
  <c r="AB14" i="4" s="1"/>
  <c r="AD14" i="4" a="1"/>
  <c r="AD14" i="4" s="1"/>
  <c r="AF14" i="4" a="1"/>
  <c r="AF14" i="4" s="1"/>
  <c r="R15" i="4" a="1"/>
  <c r="R15" i="4" s="1"/>
  <c r="T15" i="4" a="1"/>
  <c r="T15" i="4" s="1"/>
  <c r="V15" i="4" a="1"/>
  <c r="V15" i="4" s="1"/>
  <c r="X15" i="4" a="1"/>
  <c r="X15" i="4" s="1"/>
  <c r="Z15" i="4" a="1"/>
  <c r="Z15" i="4" s="1"/>
  <c r="AB15" i="4" a="1"/>
  <c r="AB15" i="4" s="1"/>
  <c r="AD15" i="4" a="1"/>
  <c r="AD15" i="4" s="1"/>
  <c r="AF15" i="4" a="1"/>
  <c r="AF15" i="4" s="1"/>
  <c r="R16" i="4" a="1"/>
  <c r="R16" i="4" s="1"/>
  <c r="T16" i="4" a="1"/>
  <c r="T16" i="4" s="1"/>
  <c r="V16" i="4" a="1"/>
  <c r="V16" i="4" s="1"/>
  <c r="X16" i="4" a="1"/>
  <c r="X16" i="4" s="1"/>
  <c r="Z16" i="4" a="1"/>
  <c r="Z16" i="4" s="1"/>
  <c r="AB16" i="4" a="1"/>
  <c r="AB16" i="4" s="1"/>
  <c r="AD16" i="4" a="1"/>
  <c r="AD16" i="4" s="1"/>
  <c r="AF16" i="4" a="1"/>
  <c r="AF16" i="4" s="1"/>
  <c r="R17" i="4" a="1"/>
  <c r="R17" i="4" s="1"/>
  <c r="T17" i="4" a="1"/>
  <c r="T17" i="4" s="1"/>
  <c r="V17" i="4" a="1"/>
  <c r="V17" i="4" s="1"/>
  <c r="X17" i="4" a="1"/>
  <c r="X17" i="4" s="1"/>
  <c r="Z17" i="4" a="1"/>
  <c r="Z17" i="4" s="1"/>
  <c r="AB17" i="4" a="1"/>
  <c r="AB17" i="4" s="1"/>
  <c r="AD17" i="4" a="1"/>
  <c r="AD17" i="4" s="1"/>
  <c r="AF17" i="4" a="1"/>
  <c r="AF17" i="4" s="1"/>
  <c r="R18" i="4" a="1"/>
  <c r="R18" i="4" s="1"/>
  <c r="T18" i="4" a="1"/>
  <c r="T18" i="4" s="1"/>
  <c r="V18" i="4" a="1"/>
  <c r="V18" i="4" s="1"/>
  <c r="X18" i="4" a="1"/>
  <c r="X18" i="4" s="1"/>
  <c r="Z18" i="4" a="1"/>
  <c r="Z18" i="4" s="1"/>
  <c r="AB18" i="4" a="1"/>
  <c r="AB18" i="4" s="1"/>
  <c r="AD18" i="4" a="1"/>
  <c r="AD18" i="4" s="1"/>
  <c r="AF18" i="4" a="1"/>
  <c r="AF18" i="4" s="1"/>
  <c r="R19" i="4" a="1"/>
  <c r="R19" i="4" s="1"/>
  <c r="T19" i="4" a="1"/>
  <c r="T19" i="4" s="1"/>
  <c r="V19" i="4" a="1"/>
  <c r="V19" i="4" s="1"/>
  <c r="X19" i="4" a="1"/>
  <c r="X19" i="4" s="1"/>
  <c r="Z19" i="4" a="1"/>
  <c r="Z19" i="4" s="1"/>
  <c r="AB19" i="4" a="1"/>
  <c r="AB19" i="4" s="1"/>
  <c r="AD19" i="4" a="1"/>
  <c r="AD19" i="4" s="1"/>
  <c r="AF19" i="4" a="1"/>
  <c r="AF19" i="4" s="1"/>
  <c r="R20" i="4" a="1"/>
  <c r="R20" i="4" s="1"/>
  <c r="T20" i="4" a="1"/>
  <c r="T20" i="4" s="1"/>
  <c r="V20" i="4" a="1"/>
  <c r="V20" i="4" s="1"/>
  <c r="X20" i="4" a="1"/>
  <c r="X20" i="4" s="1"/>
  <c r="Z20" i="4" a="1"/>
  <c r="Z20" i="4" s="1"/>
  <c r="AB20" i="4" a="1"/>
  <c r="AB20" i="4" s="1"/>
  <c r="AD20" i="4" a="1"/>
  <c r="AD20" i="4" s="1"/>
  <c r="AF20" i="4" a="1"/>
  <c r="AF20" i="4" s="1"/>
  <c r="R21" i="4" a="1"/>
  <c r="R21" i="4" s="1"/>
  <c r="T21" i="4" a="1"/>
  <c r="T21" i="4" s="1"/>
  <c r="V21" i="4" a="1"/>
  <c r="V21" i="4" s="1"/>
  <c r="X21" i="4" a="1"/>
  <c r="X21" i="4" s="1"/>
  <c r="Z21" i="4" a="1"/>
  <c r="Z21" i="4" s="1"/>
  <c r="AB21" i="4" a="1"/>
  <c r="AB21" i="4" s="1"/>
  <c r="AD21" i="4" a="1"/>
  <c r="AD21" i="4" s="1"/>
  <c r="AF21" i="4" a="1"/>
  <c r="AF21" i="4" s="1"/>
  <c r="R22" i="4" a="1"/>
  <c r="R22" i="4" s="1"/>
  <c r="T22" i="4" a="1"/>
  <c r="T22" i="4" s="1"/>
  <c r="V22" i="4" a="1"/>
  <c r="V22" i="4" s="1"/>
  <c r="X22" i="4" a="1"/>
  <c r="X22" i="4" s="1"/>
  <c r="Z22" i="4" a="1"/>
  <c r="Z22" i="4" s="1"/>
  <c r="AB22" i="4" a="1"/>
  <c r="AB22" i="4" s="1"/>
  <c r="AD22" i="4" a="1"/>
  <c r="AD22" i="4" s="1"/>
  <c r="AF22" i="4" a="1"/>
  <c r="AF22" i="4" s="1"/>
  <c r="R23" i="4" a="1"/>
  <c r="R23" i="4" s="1"/>
  <c r="T23" i="4" a="1"/>
  <c r="T23" i="4" s="1"/>
  <c r="V23" i="4" a="1"/>
  <c r="V23" i="4" s="1"/>
  <c r="X23" i="4" a="1"/>
  <c r="X23" i="4" s="1"/>
  <c r="Z23" i="4" a="1"/>
  <c r="Z23" i="4" s="1"/>
  <c r="AB23" i="4" a="1"/>
  <c r="AB23" i="4" s="1"/>
  <c r="AD23" i="4" a="1"/>
  <c r="AD23" i="4" s="1"/>
  <c r="AF23" i="4" a="1"/>
  <c r="AF23" i="4" s="1"/>
  <c r="R24" i="4" a="1"/>
  <c r="R24" i="4" s="1"/>
  <c r="T24" i="4" a="1"/>
  <c r="T24" i="4" s="1"/>
  <c r="V24" i="4" a="1"/>
  <c r="V24" i="4" s="1"/>
  <c r="X24" i="4" a="1"/>
  <c r="X24" i="4" s="1"/>
  <c r="Z24" i="4" a="1"/>
  <c r="Z24" i="4" s="1"/>
  <c r="AB24" i="4" a="1"/>
  <c r="AB24" i="4" s="1"/>
  <c r="AD24" i="4" a="1"/>
  <c r="AD24" i="4" s="1"/>
  <c r="AF24" i="4" a="1"/>
  <c r="AF24" i="4" s="1"/>
  <c r="R25" i="4" a="1"/>
  <c r="R25" i="4" s="1"/>
  <c r="T25" i="4" a="1"/>
  <c r="T25" i="4" s="1"/>
  <c r="V25" i="4" a="1"/>
  <c r="V25" i="4" s="1"/>
  <c r="X25" i="4" a="1"/>
  <c r="X25" i="4" s="1"/>
  <c r="Z25" i="4" a="1"/>
  <c r="Z25" i="4" s="1"/>
  <c r="AB25" i="4" a="1"/>
  <c r="AB25" i="4" s="1"/>
  <c r="AD25" i="4" a="1"/>
  <c r="AD25" i="4" s="1"/>
  <c r="AF25" i="4" a="1"/>
  <c r="AF25" i="4" s="1"/>
  <c r="R26" i="4" a="1"/>
  <c r="R26" i="4" s="1"/>
  <c r="T26" i="4" a="1"/>
  <c r="T26" i="4" s="1"/>
  <c r="V26" i="4" a="1"/>
  <c r="V26" i="4" s="1"/>
  <c r="X26" i="4" a="1"/>
  <c r="X26" i="4" s="1"/>
  <c r="Z26" i="4" a="1"/>
  <c r="Z26" i="4" s="1"/>
  <c r="AB26" i="4" a="1"/>
  <c r="AB26" i="4" s="1"/>
  <c r="AD26" i="4" a="1"/>
  <c r="AD26" i="4" s="1"/>
  <c r="AF26" i="4" a="1"/>
  <c r="AF26" i="4" s="1"/>
  <c r="R27" i="4" a="1"/>
  <c r="R27" i="4" s="1"/>
  <c r="T27" i="4" a="1"/>
  <c r="T27" i="4" s="1"/>
  <c r="V27" i="4" a="1"/>
  <c r="V27" i="4" s="1"/>
  <c r="X27" i="4" a="1"/>
  <c r="X27" i="4" s="1"/>
  <c r="Z27" i="4" a="1"/>
  <c r="Z27" i="4" s="1"/>
  <c r="AB27" i="4" a="1"/>
  <c r="AB27" i="4" s="1"/>
  <c r="AD27" i="4" a="1"/>
  <c r="AD27" i="4" s="1"/>
  <c r="AF27" i="4" a="1"/>
  <c r="AF27" i="4" s="1"/>
  <c r="R28" i="4" a="1"/>
  <c r="R28" i="4" s="1"/>
  <c r="T28" i="4" a="1"/>
  <c r="T28" i="4" s="1"/>
  <c r="V28" i="4" a="1"/>
  <c r="V28" i="4" s="1"/>
  <c r="X28" i="4" a="1"/>
  <c r="X28" i="4" s="1"/>
  <c r="Z28" i="4" a="1"/>
  <c r="Z28" i="4" s="1"/>
  <c r="AB28" i="4" a="1"/>
  <c r="AB28" i="4" s="1"/>
  <c r="AD28" i="4" a="1"/>
  <c r="AD28" i="4" s="1"/>
  <c r="AF28" i="4" a="1"/>
  <c r="AF28" i="4" s="1"/>
  <c r="R29" i="4" a="1"/>
  <c r="R29" i="4" s="1"/>
  <c r="T29" i="4" a="1"/>
  <c r="T29" i="4" s="1"/>
  <c r="V29" i="4" a="1"/>
  <c r="V29" i="4" s="1"/>
  <c r="X29" i="4" a="1"/>
  <c r="X29" i="4" s="1"/>
  <c r="Z29" i="4" a="1"/>
  <c r="Z29" i="4" s="1"/>
  <c r="AB29" i="4" a="1"/>
  <c r="AB29" i="4" s="1"/>
  <c r="AD29" i="4" a="1"/>
  <c r="AD29" i="4" s="1"/>
  <c r="AF29" i="4" a="1"/>
  <c r="AF29" i="4" s="1"/>
  <c r="R30" i="4" a="1"/>
  <c r="R30" i="4" s="1"/>
  <c r="T30" i="4" a="1"/>
  <c r="T30" i="4" s="1"/>
  <c r="V30" i="4" a="1"/>
  <c r="V30" i="4" s="1"/>
  <c r="X30" i="4" a="1"/>
  <c r="X30" i="4" s="1"/>
  <c r="Z30" i="4" a="1"/>
  <c r="Z30" i="4" s="1"/>
  <c r="AB30" i="4" a="1"/>
  <c r="AB30" i="4" s="1"/>
  <c r="AD30" i="4" a="1"/>
  <c r="AD30" i="4" s="1"/>
  <c r="AF30" i="4" a="1"/>
  <c r="AF30" i="4" s="1"/>
  <c r="R31" i="4" a="1"/>
  <c r="R31" i="4" s="1"/>
  <c r="T31" i="4" a="1"/>
  <c r="T31" i="4" s="1"/>
  <c r="V31" i="4" a="1"/>
  <c r="V31" i="4" s="1"/>
  <c r="X31" i="4" a="1"/>
  <c r="X31" i="4" s="1"/>
  <c r="Z31" i="4" a="1"/>
  <c r="Z31" i="4" s="1"/>
  <c r="AB31" i="4" a="1"/>
  <c r="AB31" i="4" s="1"/>
  <c r="AD31" i="4" a="1"/>
  <c r="AD31" i="4" s="1"/>
  <c r="AF31" i="4" a="1"/>
  <c r="AF31" i="4" s="1"/>
  <c r="R32" i="4" a="1"/>
  <c r="R32" i="4" s="1"/>
  <c r="T32" i="4" a="1"/>
  <c r="T32" i="4" s="1"/>
  <c r="V32" i="4" a="1"/>
  <c r="V32" i="4" s="1"/>
  <c r="X32" i="4" a="1"/>
  <c r="X32" i="4" s="1"/>
  <c r="Z32" i="4" a="1"/>
  <c r="Z32" i="4" s="1"/>
  <c r="AB32" i="4" a="1"/>
  <c r="AB32" i="4" s="1"/>
  <c r="AD32" i="4" a="1"/>
  <c r="AD32" i="4" s="1"/>
  <c r="AF32" i="4" a="1"/>
  <c r="AF32" i="4" s="1"/>
  <c r="R33" i="4" a="1"/>
  <c r="R33" i="4" s="1"/>
  <c r="T33" i="4" a="1"/>
  <c r="T33" i="4" s="1"/>
  <c r="V33" i="4" a="1"/>
  <c r="V33" i="4" s="1"/>
  <c r="X33" i="4" a="1"/>
  <c r="X33" i="4" s="1"/>
  <c r="Z33" i="4" a="1"/>
  <c r="Z33" i="4" s="1"/>
  <c r="AB33" i="4" a="1"/>
  <c r="AB33" i="4" s="1"/>
  <c r="AD33" i="4" a="1"/>
  <c r="AD33" i="4" s="1"/>
  <c r="AF33" i="4" a="1"/>
  <c r="AF33" i="4" s="1"/>
  <c r="R34" i="4" a="1"/>
  <c r="R34" i="4" s="1"/>
  <c r="T34" i="4" a="1"/>
  <c r="T34" i="4" s="1"/>
  <c r="V34" i="4" a="1"/>
  <c r="V34" i="4" s="1"/>
  <c r="X34" i="4" a="1"/>
  <c r="X34" i="4" s="1"/>
  <c r="Z34" i="4" a="1"/>
  <c r="Z34" i="4" s="1"/>
  <c r="AB34" i="4" a="1"/>
  <c r="AB34" i="4" s="1"/>
  <c r="AD34" i="4" a="1"/>
  <c r="AD34" i="4" s="1"/>
  <c r="AF34" i="4" a="1"/>
  <c r="AF34" i="4" s="1"/>
  <c r="R35" i="4" a="1"/>
  <c r="R35" i="4" s="1"/>
  <c r="T35" i="4" a="1"/>
  <c r="T35" i="4" s="1"/>
  <c r="V35" i="4" a="1"/>
  <c r="V35" i="4" s="1"/>
  <c r="X35" i="4" a="1"/>
  <c r="X35" i="4" s="1"/>
  <c r="Z35" i="4" a="1"/>
  <c r="Z35" i="4" s="1"/>
  <c r="AB35" i="4" a="1"/>
  <c r="AB35" i="4" s="1"/>
  <c r="AD35" i="4" a="1"/>
  <c r="AD35" i="4" s="1"/>
  <c r="AF35" i="4" a="1"/>
  <c r="AF35" i="4" s="1"/>
  <c r="R36" i="4" a="1"/>
  <c r="R36" i="4" s="1"/>
  <c r="T36" i="4" a="1"/>
  <c r="T36" i="4" s="1"/>
  <c r="V36" i="4" a="1"/>
  <c r="V36" i="4" s="1"/>
  <c r="X36" i="4" a="1"/>
  <c r="X36" i="4" s="1"/>
  <c r="Z36" i="4" a="1"/>
  <c r="Z36" i="4" s="1"/>
  <c r="AB36" i="4" a="1"/>
  <c r="AB36" i="4" s="1"/>
  <c r="AD36" i="4" a="1"/>
  <c r="AD36" i="4" s="1"/>
  <c r="AF36" i="4" a="1"/>
  <c r="AF36" i="4" s="1"/>
  <c r="R37" i="4" a="1"/>
  <c r="R37" i="4" s="1"/>
  <c r="T37" i="4" a="1"/>
  <c r="T37" i="4" s="1"/>
  <c r="V37" i="4" a="1"/>
  <c r="V37" i="4" s="1"/>
  <c r="X37" i="4" a="1"/>
  <c r="X37" i="4" s="1"/>
  <c r="Z37" i="4" a="1"/>
  <c r="Z37" i="4" s="1"/>
  <c r="AB37" i="4" a="1"/>
  <c r="AB37" i="4" s="1"/>
  <c r="AD37" i="4" a="1"/>
  <c r="AD37" i="4" s="1"/>
  <c r="AF37" i="4" a="1"/>
  <c r="AF37" i="4" s="1"/>
  <c r="R38" i="4" a="1"/>
  <c r="R38" i="4" s="1"/>
  <c r="T38" i="4" a="1"/>
  <c r="T38" i="4" s="1"/>
  <c r="V38" i="4" a="1"/>
  <c r="V38" i="4" s="1"/>
  <c r="X38" i="4" a="1"/>
  <c r="X38" i="4" s="1"/>
  <c r="Z38" i="4" a="1"/>
  <c r="Z38" i="4" s="1"/>
  <c r="AB38" i="4" a="1"/>
  <c r="AB38" i="4" s="1"/>
  <c r="AD38" i="4" a="1"/>
  <c r="AD38" i="4" s="1"/>
  <c r="AF38" i="4" a="1"/>
  <c r="AF38" i="4" s="1"/>
  <c r="R39" i="4" a="1"/>
  <c r="R39" i="4" s="1"/>
  <c r="T39" i="4" a="1"/>
  <c r="T39" i="4" s="1"/>
  <c r="V39" i="4" a="1"/>
  <c r="V39" i="4" s="1"/>
  <c r="X39" i="4" a="1"/>
  <c r="X39" i="4" s="1"/>
  <c r="Z39" i="4" a="1"/>
  <c r="Z39" i="4" s="1"/>
  <c r="AB39" i="4" a="1"/>
  <c r="AB39" i="4" s="1"/>
  <c r="AD39" i="4" a="1"/>
  <c r="AD39" i="4" s="1"/>
  <c r="AF39" i="4" a="1"/>
  <c r="AF39" i="4" s="1"/>
  <c r="R40" i="4" a="1"/>
  <c r="R40" i="4" s="1"/>
  <c r="T40" i="4" a="1"/>
  <c r="T40" i="4" s="1"/>
  <c r="V40" i="4" a="1"/>
  <c r="V40" i="4" s="1"/>
  <c r="X40" i="4" a="1"/>
  <c r="X40" i="4" s="1"/>
  <c r="Z40" i="4" a="1"/>
  <c r="Z40" i="4" s="1"/>
  <c r="AB40" i="4" a="1"/>
  <c r="AB40" i="4" s="1"/>
  <c r="AD40" i="4" a="1"/>
  <c r="AD40" i="4" s="1"/>
  <c r="AF40" i="4" a="1"/>
  <c r="AF40" i="4" s="1"/>
  <c r="R41" i="4" a="1"/>
  <c r="R41" i="4" s="1"/>
  <c r="T41" i="4" a="1"/>
  <c r="T41" i="4" s="1"/>
  <c r="V41" i="4" a="1"/>
  <c r="V41" i="4" s="1"/>
  <c r="X41" i="4" a="1"/>
  <c r="X41" i="4" s="1"/>
  <c r="Z41" i="4" a="1"/>
  <c r="Z41" i="4" s="1"/>
  <c r="AB41" i="4" a="1"/>
  <c r="AB41" i="4" s="1"/>
  <c r="AD41" i="4" a="1"/>
  <c r="AD41" i="4" s="1"/>
  <c r="AF41" i="4" a="1"/>
  <c r="AF41" i="4" s="1"/>
  <c r="R42" i="4" a="1"/>
  <c r="R42" i="4" s="1"/>
  <c r="T42" i="4" a="1"/>
  <c r="T42" i="4" s="1"/>
  <c r="V42" i="4" a="1"/>
  <c r="V42" i="4" s="1"/>
  <c r="X42" i="4" a="1"/>
  <c r="X42" i="4" s="1"/>
  <c r="Z42" i="4" a="1"/>
  <c r="Z42" i="4" s="1"/>
  <c r="AB42" i="4" a="1"/>
  <c r="AB42" i="4" s="1"/>
  <c r="AD42" i="4" a="1"/>
  <c r="AD42" i="4" s="1"/>
  <c r="AF42" i="4" a="1"/>
  <c r="AF42" i="4" s="1"/>
  <c r="R43" i="4" a="1"/>
  <c r="R43" i="4" s="1"/>
  <c r="T43" i="4" a="1"/>
  <c r="T43" i="4" s="1"/>
  <c r="V43" i="4" a="1"/>
  <c r="V43" i="4" s="1"/>
  <c r="X43" i="4" a="1"/>
  <c r="X43" i="4" s="1"/>
  <c r="Z43" i="4" a="1"/>
  <c r="Z43" i="4" s="1"/>
  <c r="AB43" i="4" a="1"/>
  <c r="AB43" i="4" s="1"/>
  <c r="AD43" i="4" a="1"/>
  <c r="AD43" i="4" s="1"/>
  <c r="AF43" i="4" a="1"/>
  <c r="AF43" i="4" s="1"/>
  <c r="R44" i="4" a="1"/>
  <c r="R44" i="4" s="1"/>
  <c r="T44" i="4" a="1"/>
  <c r="T44" i="4" s="1"/>
  <c r="V44" i="4" a="1"/>
  <c r="V44" i="4" s="1"/>
  <c r="X44" i="4" a="1"/>
  <c r="X44" i="4" s="1"/>
  <c r="Z44" i="4" a="1"/>
  <c r="Z44" i="4" s="1"/>
  <c r="AB44" i="4" a="1"/>
  <c r="AB44" i="4" s="1"/>
  <c r="AD44" i="4" a="1"/>
  <c r="AD44" i="4" s="1"/>
  <c r="AF44" i="4" a="1"/>
  <c r="AF44" i="4" s="1"/>
  <c r="R45" i="4" a="1"/>
  <c r="R45" i="4" s="1"/>
  <c r="T45" i="4" a="1"/>
  <c r="T45" i="4" s="1"/>
  <c r="V45" i="4" a="1"/>
  <c r="V45" i="4" s="1"/>
  <c r="X45" i="4" a="1"/>
  <c r="X45" i="4" s="1"/>
  <c r="Z45" i="4" a="1"/>
  <c r="Z45" i="4" s="1"/>
  <c r="AB45" i="4" a="1"/>
  <c r="AB45" i="4" s="1"/>
  <c r="AD45" i="4" a="1"/>
  <c r="AD45" i="4" s="1"/>
  <c r="AF45" i="4" a="1"/>
  <c r="AF45" i="4" s="1"/>
  <c r="R46" i="4" a="1"/>
  <c r="R46" i="4" s="1"/>
  <c r="T46" i="4" a="1"/>
  <c r="T46" i="4" s="1"/>
  <c r="V46" i="4" a="1"/>
  <c r="V46" i="4" s="1"/>
  <c r="X46" i="4" a="1"/>
  <c r="X46" i="4" s="1"/>
  <c r="Z46" i="4" a="1"/>
  <c r="Z46" i="4" s="1"/>
  <c r="AB46" i="4" a="1"/>
  <c r="AB46" i="4" s="1"/>
  <c r="AD46" i="4" a="1"/>
  <c r="AD46" i="4" s="1"/>
  <c r="AF46" i="4" a="1"/>
  <c r="AF46" i="4" s="1"/>
  <c r="R47" i="4" a="1"/>
  <c r="R47" i="4" s="1"/>
  <c r="T47" i="4" a="1"/>
  <c r="T47" i="4" s="1"/>
  <c r="V47" i="4" a="1"/>
  <c r="V47" i="4" s="1"/>
  <c r="X47" i="4" a="1"/>
  <c r="X47" i="4" s="1"/>
  <c r="Z47" i="4" a="1"/>
  <c r="Z47" i="4" s="1"/>
  <c r="AB47" i="4" a="1"/>
  <c r="AB47" i="4" s="1"/>
  <c r="AD47" i="4" a="1"/>
  <c r="AD47" i="4" s="1"/>
  <c r="AF47" i="4" a="1"/>
  <c r="AF47" i="4" s="1"/>
  <c r="R48" i="4" a="1"/>
  <c r="R48" i="4" s="1"/>
  <c r="T48" i="4" a="1"/>
  <c r="T48" i="4" s="1"/>
  <c r="V48" i="4" a="1"/>
  <c r="V48" i="4" s="1"/>
  <c r="X48" i="4" a="1"/>
  <c r="X48" i="4" s="1"/>
  <c r="Z48" i="4" a="1"/>
  <c r="Z48" i="4" s="1"/>
  <c r="AB48" i="4" a="1"/>
  <c r="AB48" i="4" s="1"/>
  <c r="AD48" i="4" a="1"/>
  <c r="AD48" i="4" s="1"/>
  <c r="AF48" i="4" a="1"/>
  <c r="AF48" i="4" s="1"/>
  <c r="R49" i="4" a="1"/>
  <c r="R49" i="4" s="1"/>
  <c r="T49" i="4" a="1"/>
  <c r="T49" i="4" s="1"/>
  <c r="V49" i="4" a="1"/>
  <c r="V49" i="4" s="1"/>
  <c r="X49" i="4" a="1"/>
  <c r="X49" i="4" s="1"/>
  <c r="Z49" i="4" a="1"/>
  <c r="Z49" i="4" s="1"/>
  <c r="AB49" i="4" a="1"/>
  <c r="AB49" i="4" s="1"/>
  <c r="AD49" i="4" a="1"/>
  <c r="AD49" i="4" s="1"/>
  <c r="AF49" i="4" a="1"/>
  <c r="AF49" i="4" s="1"/>
  <c r="R50" i="4" a="1"/>
  <c r="R50" i="4" s="1"/>
  <c r="T50" i="4" a="1"/>
  <c r="T50" i="4" s="1"/>
  <c r="V50" i="4" a="1"/>
  <c r="V50" i="4" s="1"/>
  <c r="X50" i="4" a="1"/>
  <c r="X50" i="4" s="1"/>
  <c r="Z50" i="4" a="1"/>
  <c r="Z50" i="4" s="1"/>
  <c r="AB50" i="4" a="1"/>
  <c r="AB50" i="4" s="1"/>
  <c r="AD50" i="4" a="1"/>
  <c r="AD50" i="4" s="1"/>
  <c r="AF50" i="4" a="1"/>
  <c r="AF50" i="4" s="1"/>
  <c r="R51" i="4" a="1"/>
  <c r="R51" i="4" s="1"/>
  <c r="T51" i="4" a="1"/>
  <c r="T51" i="4" s="1"/>
  <c r="V51" i="4" a="1"/>
  <c r="V51" i="4" s="1"/>
  <c r="X51" i="4" a="1"/>
  <c r="X51" i="4" s="1"/>
  <c r="Z51" i="4" a="1"/>
  <c r="Z51" i="4" s="1"/>
  <c r="AB51" i="4" a="1"/>
  <c r="AB51" i="4" s="1"/>
  <c r="AD51" i="4" a="1"/>
  <c r="AD51" i="4" s="1"/>
  <c r="AF51" i="4" a="1"/>
  <c r="AF51" i="4" s="1"/>
  <c r="R52" i="4" a="1"/>
  <c r="R52" i="4" s="1"/>
  <c r="T52" i="4" a="1"/>
  <c r="T52" i="4" s="1"/>
  <c r="V52" i="4" a="1"/>
  <c r="V52" i="4" s="1"/>
  <c r="X52" i="4" a="1"/>
  <c r="X52" i="4" s="1"/>
  <c r="Z52" i="4" a="1"/>
  <c r="Z52" i="4" s="1"/>
  <c r="AB52" i="4" a="1"/>
  <c r="AB52" i="4" s="1"/>
  <c r="AD52" i="4" a="1"/>
  <c r="AD52" i="4" s="1"/>
  <c r="AF52" i="4" a="1"/>
  <c r="AF52" i="4" s="1"/>
  <c r="R53" i="4" a="1"/>
  <c r="R53" i="4" s="1"/>
  <c r="T53" i="4" a="1"/>
  <c r="T53" i="4" s="1"/>
  <c r="V53" i="4" a="1"/>
  <c r="V53" i="4" s="1"/>
  <c r="X53" i="4" a="1"/>
  <c r="X53" i="4" s="1"/>
  <c r="Z53" i="4" a="1"/>
  <c r="Z53" i="4" s="1"/>
  <c r="AB53" i="4" a="1"/>
  <c r="AB53" i="4" s="1"/>
  <c r="AD53" i="4" a="1"/>
  <c r="AD53" i="4" s="1"/>
  <c r="AF53" i="4" a="1"/>
  <c r="AF53" i="4" s="1"/>
  <c r="R54" i="4" a="1"/>
  <c r="R54" i="4" s="1"/>
  <c r="T54" i="4" a="1"/>
  <c r="T54" i="4" s="1"/>
  <c r="V54" i="4" a="1"/>
  <c r="V54" i="4" s="1"/>
  <c r="X54" i="4" a="1"/>
  <c r="X54" i="4" s="1"/>
  <c r="Z54" i="4" a="1"/>
  <c r="Z54" i="4" s="1"/>
  <c r="AB54" i="4" a="1"/>
  <c r="AB54" i="4" s="1"/>
  <c r="AD54" i="4" a="1"/>
  <c r="AD54" i="4" s="1"/>
  <c r="AF54" i="4" a="1"/>
  <c r="AF54" i="4" s="1"/>
  <c r="R55" i="4" a="1"/>
  <c r="R55" i="4" s="1"/>
  <c r="T55" i="4" a="1"/>
  <c r="T55" i="4" s="1"/>
  <c r="V55" i="4" a="1"/>
  <c r="V55" i="4" s="1"/>
  <c r="X55" i="4" a="1"/>
  <c r="X55" i="4" s="1"/>
  <c r="Z55" i="4" a="1"/>
  <c r="Z55" i="4" s="1"/>
  <c r="AB55" i="4" a="1"/>
  <c r="AB55" i="4" s="1"/>
  <c r="AD55" i="4" a="1"/>
  <c r="AD55" i="4" s="1"/>
  <c r="AF55" i="4" a="1"/>
  <c r="AF55" i="4" s="1"/>
  <c r="R56" i="4" a="1"/>
  <c r="R56" i="4" s="1"/>
  <c r="T56" i="4" a="1"/>
  <c r="T56" i="4" s="1"/>
  <c r="V56" i="4" a="1"/>
  <c r="V56" i="4" s="1"/>
  <c r="X56" i="4" a="1"/>
  <c r="X56" i="4" s="1"/>
  <c r="Z56" i="4" a="1"/>
  <c r="Z56" i="4" s="1"/>
  <c r="AB56" i="4" a="1"/>
  <c r="AB56" i="4" s="1"/>
  <c r="AD56" i="4" a="1"/>
  <c r="AD56" i="4" s="1"/>
  <c r="AF56" i="4" a="1"/>
  <c r="AF56" i="4" s="1"/>
  <c r="R57" i="4" a="1"/>
  <c r="R57" i="4" s="1"/>
  <c r="T57" i="4" a="1"/>
  <c r="T57" i="4" s="1"/>
  <c r="V57" i="4" a="1"/>
  <c r="V57" i="4" s="1"/>
  <c r="X57" i="4" a="1"/>
  <c r="X57" i="4" s="1"/>
  <c r="Z57" i="4" a="1"/>
  <c r="Z57" i="4" s="1"/>
  <c r="AB57" i="4" a="1"/>
  <c r="AB57" i="4" s="1"/>
  <c r="AD57" i="4" a="1"/>
  <c r="AD57" i="4" s="1"/>
  <c r="AF57" i="4" a="1"/>
  <c r="AF57" i="4" s="1"/>
  <c r="R58" i="4" a="1"/>
  <c r="R58" i="4" s="1"/>
  <c r="T58" i="4" a="1"/>
  <c r="T58" i="4" s="1"/>
  <c r="V58" i="4" a="1"/>
  <c r="V58" i="4" s="1"/>
  <c r="X58" i="4" a="1"/>
  <c r="X58" i="4" s="1"/>
  <c r="Z58" i="4" a="1"/>
  <c r="Z58" i="4" s="1"/>
  <c r="AB58" i="4" a="1"/>
  <c r="AB58" i="4" s="1"/>
  <c r="AD58" i="4" a="1"/>
  <c r="AD58" i="4" s="1"/>
  <c r="AF58" i="4" a="1"/>
  <c r="AF58" i="4" s="1"/>
  <c r="R59" i="4" a="1"/>
  <c r="R59" i="4" s="1"/>
  <c r="T59" i="4" a="1"/>
  <c r="T59" i="4" s="1"/>
  <c r="V59" i="4" a="1"/>
  <c r="V59" i="4" s="1"/>
  <c r="X59" i="4" a="1"/>
  <c r="X59" i="4" s="1"/>
  <c r="Z59" i="4" a="1"/>
  <c r="Z59" i="4" s="1"/>
  <c r="AB59" i="4" a="1"/>
  <c r="AB59" i="4" s="1"/>
  <c r="AD59" i="4" a="1"/>
  <c r="AD59" i="4" s="1"/>
  <c r="AF59" i="4" a="1"/>
  <c r="AF59" i="4" s="1"/>
  <c r="R60" i="4" a="1"/>
  <c r="R60" i="4" s="1"/>
  <c r="T60" i="4" a="1"/>
  <c r="T60" i="4" s="1"/>
  <c r="V60" i="4" a="1"/>
  <c r="V60" i="4" s="1"/>
  <c r="X60" i="4" a="1"/>
  <c r="X60" i="4" s="1"/>
  <c r="Z60" i="4" a="1"/>
  <c r="Z60" i="4" s="1"/>
  <c r="AB60" i="4" a="1"/>
  <c r="AB60" i="4" s="1"/>
  <c r="AD60" i="4" a="1"/>
  <c r="AD60" i="4" s="1"/>
  <c r="AF60" i="4" a="1"/>
  <c r="AF60" i="4" s="1"/>
  <c r="R61" i="4" a="1"/>
  <c r="R61" i="4" s="1"/>
  <c r="T61" i="4" a="1"/>
  <c r="T61" i="4" s="1"/>
  <c r="V61" i="4" a="1"/>
  <c r="V61" i="4" s="1"/>
  <c r="X61" i="4" a="1"/>
  <c r="X61" i="4" s="1"/>
  <c r="Z61" i="4" a="1"/>
  <c r="Z61" i="4" s="1"/>
  <c r="AB61" i="4" a="1"/>
  <c r="AB61" i="4" s="1"/>
  <c r="AD61" i="4" a="1"/>
  <c r="AD61" i="4" s="1"/>
  <c r="AF61" i="4" a="1"/>
  <c r="AF61" i="4" s="1"/>
  <c r="R62" i="4" a="1"/>
  <c r="R62" i="4" s="1"/>
  <c r="T62" i="4" a="1"/>
  <c r="T62" i="4" s="1"/>
  <c r="V62" i="4" a="1"/>
  <c r="V62" i="4" s="1"/>
  <c r="X62" i="4" a="1"/>
  <c r="X62" i="4" s="1"/>
  <c r="Z62" i="4" a="1"/>
  <c r="Z62" i="4" s="1"/>
  <c r="AB62" i="4" a="1"/>
  <c r="AB62" i="4" s="1"/>
  <c r="AD62" i="4" a="1"/>
  <c r="AD62" i="4" s="1"/>
  <c r="AF62" i="4" a="1"/>
  <c r="AF62" i="4" s="1"/>
  <c r="R63" i="4" a="1"/>
  <c r="R63" i="4" s="1"/>
  <c r="T63" i="4" a="1"/>
  <c r="T63" i="4" s="1"/>
  <c r="V63" i="4" a="1"/>
  <c r="V63" i="4" s="1"/>
  <c r="X63" i="4" a="1"/>
  <c r="X63" i="4" s="1"/>
  <c r="Z63" i="4" a="1"/>
  <c r="Z63" i="4" s="1"/>
  <c r="AB63" i="4" a="1"/>
  <c r="AB63" i="4" s="1"/>
  <c r="AD63" i="4" a="1"/>
  <c r="AD63" i="4" s="1"/>
  <c r="AF63" i="4" a="1"/>
  <c r="AF63" i="4" s="1"/>
  <c r="R64" i="4" a="1"/>
  <c r="R64" i="4" s="1"/>
  <c r="T64" i="4" a="1"/>
  <c r="T64" i="4" s="1"/>
  <c r="V64" i="4" a="1"/>
  <c r="V64" i="4" s="1"/>
  <c r="X64" i="4" a="1"/>
  <c r="X64" i="4" s="1"/>
  <c r="Z64" i="4" a="1"/>
  <c r="Z64" i="4" s="1"/>
  <c r="AB64" i="4" a="1"/>
  <c r="AB64" i="4" s="1"/>
  <c r="AD64" i="4" a="1"/>
  <c r="AD64" i="4" s="1"/>
  <c r="AF64" i="4" a="1"/>
  <c r="AF64" i="4" s="1"/>
  <c r="R65" i="4" a="1"/>
  <c r="R65" i="4" s="1"/>
  <c r="T65" i="4" a="1"/>
  <c r="T65" i="4" s="1"/>
  <c r="V65" i="4" a="1"/>
  <c r="V65" i="4" s="1"/>
  <c r="X65" i="4" a="1"/>
  <c r="X65" i="4" s="1"/>
  <c r="Z65" i="4" a="1"/>
  <c r="Z65" i="4" s="1"/>
  <c r="AB65" i="4" a="1"/>
  <c r="AB65" i="4" s="1"/>
  <c r="AD65" i="4" a="1"/>
  <c r="AD65" i="4" s="1"/>
  <c r="AF65" i="4" a="1"/>
  <c r="AF65" i="4" s="1"/>
  <c r="R66" i="4" a="1"/>
  <c r="R66" i="4" s="1"/>
  <c r="T66" i="4" a="1"/>
  <c r="T66" i="4" s="1"/>
  <c r="V66" i="4" a="1"/>
  <c r="V66" i="4" s="1"/>
  <c r="X66" i="4" a="1"/>
  <c r="X66" i="4" s="1"/>
  <c r="Z66" i="4" a="1"/>
  <c r="Z66" i="4" s="1"/>
  <c r="AB66" i="4" a="1"/>
  <c r="AB66" i="4" s="1"/>
  <c r="AD66" i="4" a="1"/>
  <c r="AD66" i="4" s="1"/>
  <c r="AF66" i="4" a="1"/>
  <c r="AF66" i="4" s="1"/>
  <c r="R67" i="4" a="1"/>
  <c r="R67" i="4" s="1"/>
  <c r="T67" i="4" a="1"/>
  <c r="T67" i="4" s="1"/>
  <c r="V67" i="4" a="1"/>
  <c r="V67" i="4" s="1"/>
  <c r="X67" i="4" a="1"/>
  <c r="X67" i="4" s="1"/>
  <c r="Z67" i="4" a="1"/>
  <c r="Z67" i="4" s="1"/>
  <c r="AB67" i="4" a="1"/>
  <c r="AB67" i="4" s="1"/>
  <c r="AD67" i="4" a="1"/>
  <c r="AD67" i="4" s="1"/>
  <c r="AF67" i="4" a="1"/>
  <c r="AF67" i="4" s="1"/>
  <c r="R68" i="4" a="1"/>
  <c r="R68" i="4" s="1"/>
  <c r="T68" i="4" a="1"/>
  <c r="T68" i="4" s="1"/>
  <c r="V68" i="4" a="1"/>
  <c r="V68" i="4" s="1"/>
  <c r="X68" i="4" a="1"/>
  <c r="X68" i="4" s="1"/>
  <c r="Z68" i="4" a="1"/>
  <c r="Z68" i="4" s="1"/>
  <c r="AB68" i="4" a="1"/>
  <c r="AB68" i="4" s="1"/>
  <c r="AD68" i="4" a="1"/>
  <c r="AD68" i="4" s="1"/>
  <c r="AF68" i="4" a="1"/>
  <c r="AF68" i="4" s="1"/>
  <c r="R69" i="4" a="1"/>
  <c r="R69" i="4" s="1"/>
  <c r="T69" i="4" a="1"/>
  <c r="T69" i="4" s="1"/>
  <c r="V69" i="4" a="1"/>
  <c r="V69" i="4" s="1"/>
  <c r="X69" i="4" a="1"/>
  <c r="X69" i="4" s="1"/>
  <c r="Z69" i="4" a="1"/>
  <c r="Z69" i="4" s="1"/>
  <c r="AB69" i="4" a="1"/>
  <c r="AB69" i="4" s="1"/>
  <c r="AD69" i="4" a="1"/>
  <c r="AD69" i="4" s="1"/>
  <c r="AF69" i="4" a="1"/>
  <c r="AF69" i="4" s="1"/>
  <c r="R70" i="4" a="1"/>
  <c r="R70" i="4" s="1"/>
  <c r="T70" i="4" a="1"/>
  <c r="T70" i="4" s="1"/>
  <c r="V70" i="4" a="1"/>
  <c r="V70" i="4" s="1"/>
  <c r="X70" i="4" a="1"/>
  <c r="X70" i="4" s="1"/>
  <c r="Z70" i="4" a="1"/>
  <c r="Z70" i="4" s="1"/>
  <c r="AB70" i="4" a="1"/>
  <c r="AB70" i="4" s="1"/>
  <c r="AD70" i="4" a="1"/>
  <c r="AD70" i="4" s="1"/>
  <c r="AF70" i="4" a="1"/>
  <c r="AF70" i="4" s="1"/>
  <c r="R71" i="4" a="1"/>
  <c r="R71" i="4" s="1"/>
  <c r="T71" i="4" a="1"/>
  <c r="T71" i="4" s="1"/>
  <c r="V71" i="4" a="1"/>
  <c r="V71" i="4" s="1"/>
  <c r="X71" i="4" a="1"/>
  <c r="X71" i="4" s="1"/>
  <c r="Z71" i="4" a="1"/>
  <c r="Z71" i="4" s="1"/>
  <c r="AB71" i="4" a="1"/>
  <c r="AB71" i="4" s="1"/>
  <c r="AD71" i="4" a="1"/>
  <c r="AD71" i="4" s="1"/>
  <c r="AF71" i="4" a="1"/>
  <c r="AF71" i="4" s="1"/>
  <c r="R72" i="4" a="1"/>
  <c r="R72" i="4" s="1"/>
  <c r="T72" i="4" a="1"/>
  <c r="T72" i="4" s="1"/>
  <c r="V72" i="4" a="1"/>
  <c r="V72" i="4" s="1"/>
  <c r="X72" i="4" a="1"/>
  <c r="X72" i="4" s="1"/>
  <c r="Z72" i="4" a="1"/>
  <c r="Z72" i="4" s="1"/>
  <c r="AB72" i="4" a="1"/>
  <c r="AB72" i="4" s="1"/>
  <c r="AD72" i="4" a="1"/>
  <c r="AD72" i="4" s="1"/>
  <c r="AF72" i="4" a="1"/>
  <c r="AF72" i="4" s="1"/>
  <c r="R73" i="4" a="1"/>
  <c r="R73" i="4" s="1"/>
  <c r="T73" i="4" a="1"/>
  <c r="T73" i="4" s="1"/>
  <c r="V73" i="4" a="1"/>
  <c r="V73" i="4" s="1"/>
  <c r="X73" i="4" a="1"/>
  <c r="X73" i="4" s="1"/>
  <c r="Z73" i="4" a="1"/>
  <c r="Z73" i="4" s="1"/>
  <c r="AB73" i="4" a="1"/>
  <c r="AB73" i="4" s="1"/>
  <c r="AD73" i="4" a="1"/>
  <c r="AD73" i="4" s="1"/>
  <c r="AF73" i="4" a="1"/>
  <c r="AF73" i="4" s="1"/>
  <c r="R74" i="4" a="1"/>
  <c r="R74" i="4" s="1"/>
  <c r="T74" i="4" a="1"/>
  <c r="T74" i="4" s="1"/>
  <c r="V74" i="4" a="1"/>
  <c r="V74" i="4" s="1"/>
  <c r="X74" i="4" a="1"/>
  <c r="X74" i="4" s="1"/>
  <c r="Z74" i="4" a="1"/>
  <c r="Z74" i="4" s="1"/>
  <c r="AB74" i="4" a="1"/>
  <c r="AB74" i="4" s="1"/>
  <c r="AD74" i="4" a="1"/>
  <c r="AD74" i="4" s="1"/>
  <c r="AF74" i="4" a="1"/>
  <c r="AF74" i="4" s="1"/>
  <c r="R75" i="4" a="1"/>
  <c r="R75" i="4" s="1"/>
  <c r="T75" i="4" a="1"/>
  <c r="T75" i="4" s="1"/>
  <c r="V75" i="4" a="1"/>
  <c r="V75" i="4" s="1"/>
  <c r="X75" i="4" a="1"/>
  <c r="X75" i="4" s="1"/>
  <c r="Z75" i="4" a="1"/>
  <c r="Z75" i="4" s="1"/>
  <c r="AB75" i="4" a="1"/>
  <c r="AB75" i="4" s="1"/>
  <c r="AD75" i="4" a="1"/>
  <c r="AD75" i="4" s="1"/>
  <c r="AF75" i="4" a="1"/>
  <c r="AF75" i="4" s="1"/>
  <c r="R76" i="4" a="1"/>
  <c r="R76" i="4" s="1"/>
  <c r="T76" i="4" a="1"/>
  <c r="T76" i="4" s="1"/>
  <c r="V76" i="4" a="1"/>
  <c r="V76" i="4" s="1"/>
  <c r="X76" i="4" a="1"/>
  <c r="X76" i="4" s="1"/>
  <c r="Z76" i="4" a="1"/>
  <c r="Z76" i="4" s="1"/>
  <c r="AB76" i="4" a="1"/>
  <c r="AB76" i="4" s="1"/>
  <c r="AD76" i="4" a="1"/>
  <c r="AD76" i="4" s="1"/>
  <c r="AF76" i="4" a="1"/>
  <c r="AF76" i="4" s="1"/>
  <c r="R77" i="4" a="1"/>
  <c r="R77" i="4" s="1"/>
  <c r="T77" i="4" a="1"/>
  <c r="T77" i="4" s="1"/>
  <c r="V77" i="4" a="1"/>
  <c r="V77" i="4" s="1"/>
  <c r="X77" i="4" a="1"/>
  <c r="X77" i="4" s="1"/>
  <c r="Z77" i="4" a="1"/>
  <c r="Z77" i="4" s="1"/>
  <c r="AB77" i="4" a="1"/>
  <c r="AB77" i="4" s="1"/>
  <c r="AD77" i="4" a="1"/>
  <c r="AD77" i="4" s="1"/>
  <c r="AF77" i="4" a="1"/>
  <c r="AF77" i="4" s="1"/>
  <c r="R78" i="4" a="1"/>
  <c r="R78" i="4" s="1"/>
  <c r="T78" i="4" a="1"/>
  <c r="T78" i="4" s="1"/>
  <c r="V78" i="4" a="1"/>
  <c r="V78" i="4" s="1"/>
  <c r="X78" i="4" a="1"/>
  <c r="X78" i="4" s="1"/>
  <c r="Z78" i="4" a="1"/>
  <c r="Z78" i="4" s="1"/>
  <c r="AB78" i="4" a="1"/>
  <c r="AB78" i="4" s="1"/>
  <c r="AD78" i="4" a="1"/>
  <c r="AD78" i="4" s="1"/>
  <c r="AF78" i="4" a="1"/>
  <c r="AF78" i="4" s="1"/>
  <c r="R79" i="4" a="1"/>
  <c r="R79" i="4" s="1"/>
  <c r="T79" i="4" a="1"/>
  <c r="T79" i="4" s="1"/>
  <c r="V79" i="4" a="1"/>
  <c r="V79" i="4" s="1"/>
  <c r="X79" i="4" a="1"/>
  <c r="X79" i="4" s="1"/>
  <c r="Z79" i="4" a="1"/>
  <c r="Z79" i="4" s="1"/>
  <c r="AB79" i="4" a="1"/>
  <c r="AB79" i="4" s="1"/>
  <c r="AD79" i="4" a="1"/>
  <c r="AD79" i="4" s="1"/>
  <c r="AF79" i="4" a="1"/>
  <c r="AF79" i="4" s="1"/>
  <c r="R80" i="4" a="1"/>
  <c r="R80" i="4" s="1"/>
  <c r="T80" i="4" a="1"/>
  <c r="T80" i="4" s="1"/>
  <c r="V80" i="4" a="1"/>
  <c r="V80" i="4" s="1"/>
  <c r="X80" i="4" a="1"/>
  <c r="X80" i="4" s="1"/>
  <c r="Z80" i="4" a="1"/>
  <c r="Z80" i="4" s="1"/>
  <c r="AB80" i="4" a="1"/>
  <c r="AB80" i="4" s="1"/>
  <c r="AD80" i="4" a="1"/>
  <c r="AD80" i="4" s="1"/>
  <c r="AF80" i="4" a="1"/>
  <c r="AF80" i="4" s="1"/>
  <c r="R81" i="4" a="1"/>
  <c r="R81" i="4" s="1"/>
  <c r="T81" i="4" a="1"/>
  <c r="T81" i="4" s="1"/>
  <c r="V81" i="4" a="1"/>
  <c r="V81" i="4" s="1"/>
  <c r="X81" i="4" a="1"/>
  <c r="X81" i="4" s="1"/>
  <c r="Z81" i="4" a="1"/>
  <c r="Z81" i="4" s="1"/>
  <c r="AB81" i="4" a="1"/>
  <c r="AB81" i="4" s="1"/>
  <c r="AD81" i="4" a="1"/>
  <c r="AD81" i="4" s="1"/>
  <c r="AF81" i="4" a="1"/>
  <c r="AF81" i="4" s="1"/>
  <c r="R82" i="4" a="1"/>
  <c r="R82" i="4" s="1"/>
  <c r="T82" i="4" a="1"/>
  <c r="T82" i="4" s="1"/>
  <c r="V82" i="4" a="1"/>
  <c r="V82" i="4" s="1"/>
  <c r="X82" i="4" a="1"/>
  <c r="X82" i="4" s="1"/>
  <c r="Z82" i="4" a="1"/>
  <c r="Z82" i="4" s="1"/>
  <c r="AB82" i="4" a="1"/>
  <c r="AB82" i="4" s="1"/>
  <c r="AD82" i="4" a="1"/>
  <c r="AD82" i="4" s="1"/>
  <c r="AF82" i="4" a="1"/>
  <c r="AF82" i="4" s="1"/>
  <c r="R83" i="4" a="1"/>
  <c r="R83" i="4" s="1"/>
  <c r="T83" i="4" a="1"/>
  <c r="T83" i="4" s="1"/>
  <c r="V83" i="4" a="1"/>
  <c r="V83" i="4" s="1"/>
  <c r="X83" i="4" a="1"/>
  <c r="X83" i="4" s="1"/>
  <c r="Z83" i="4" a="1"/>
  <c r="Z83" i="4" s="1"/>
  <c r="AB83" i="4" a="1"/>
  <c r="AB83" i="4" s="1"/>
  <c r="AD83" i="4" a="1"/>
  <c r="AD83" i="4" s="1"/>
  <c r="AF83" i="4" a="1"/>
  <c r="AF83" i="4" s="1"/>
  <c r="R84" i="4" a="1"/>
  <c r="R84" i="4" s="1"/>
  <c r="T84" i="4" a="1"/>
  <c r="T84" i="4" s="1"/>
  <c r="V84" i="4" a="1"/>
  <c r="V84" i="4" s="1"/>
  <c r="X84" i="4" a="1"/>
  <c r="X84" i="4" s="1"/>
  <c r="Z84" i="4" a="1"/>
  <c r="Z84" i="4" s="1"/>
  <c r="AB84" i="4" a="1"/>
  <c r="AB84" i="4" s="1"/>
  <c r="AD84" i="4" a="1"/>
  <c r="AD84" i="4" s="1"/>
  <c r="AF84" i="4" a="1"/>
  <c r="AF84" i="4" s="1"/>
  <c r="R85" i="4" a="1"/>
  <c r="R85" i="4" s="1"/>
  <c r="T85" i="4" a="1"/>
  <c r="T85" i="4" s="1"/>
  <c r="V85" i="4" a="1"/>
  <c r="V85" i="4" s="1"/>
  <c r="X85" i="4" a="1"/>
  <c r="X85" i="4" s="1"/>
  <c r="Z85" i="4" a="1"/>
  <c r="Z85" i="4" s="1"/>
  <c r="AB85" i="4" a="1"/>
  <c r="AB85" i="4" s="1"/>
  <c r="AD85" i="4" a="1"/>
  <c r="AD85" i="4" s="1"/>
  <c r="AF85" i="4" a="1"/>
  <c r="AF85" i="4" s="1"/>
  <c r="R86" i="4" a="1"/>
  <c r="R86" i="4" s="1"/>
  <c r="T86" i="4" a="1"/>
  <c r="T86" i="4" s="1"/>
  <c r="V86" i="4" a="1"/>
  <c r="V86" i="4" s="1"/>
  <c r="X86" i="4" a="1"/>
  <c r="X86" i="4" s="1"/>
  <c r="Z86" i="4" a="1"/>
  <c r="Z86" i="4" s="1"/>
  <c r="AB86" i="4" a="1"/>
  <c r="AB86" i="4" s="1"/>
  <c r="AD86" i="4" a="1"/>
  <c r="AD86" i="4" s="1"/>
  <c r="AF86" i="4" a="1"/>
  <c r="AF86" i="4" s="1"/>
  <c r="R87" i="4" a="1"/>
  <c r="R87" i="4" s="1"/>
  <c r="T87" i="4" a="1"/>
  <c r="T87" i="4" s="1"/>
  <c r="V87" i="4" a="1"/>
  <c r="V87" i="4" s="1"/>
  <c r="X87" i="4" a="1"/>
  <c r="X87" i="4" s="1"/>
  <c r="Z87" i="4" a="1"/>
  <c r="Z87" i="4" s="1"/>
  <c r="AB87" i="4" a="1"/>
  <c r="AB87" i="4" s="1"/>
  <c r="AD87" i="4" a="1"/>
  <c r="AD87" i="4" s="1"/>
  <c r="AF87" i="4" a="1"/>
  <c r="AF87" i="4" s="1"/>
  <c r="R88" i="4" a="1"/>
  <c r="R88" i="4" s="1"/>
  <c r="T88" i="4" a="1"/>
  <c r="T88" i="4" s="1"/>
  <c r="V88" i="4" a="1"/>
  <c r="V88" i="4" s="1"/>
  <c r="X88" i="4" a="1"/>
  <c r="X88" i="4" s="1"/>
  <c r="Z88" i="4" a="1"/>
  <c r="Z88" i="4" s="1"/>
  <c r="AB88" i="4" a="1"/>
  <c r="AB88" i="4" s="1"/>
  <c r="AD88" i="4" a="1"/>
  <c r="AD88" i="4" s="1"/>
  <c r="AF88" i="4" a="1"/>
  <c r="AF88" i="4" s="1"/>
  <c r="R89" i="4" a="1"/>
  <c r="R89" i="4" s="1"/>
  <c r="T89" i="4" a="1"/>
  <c r="T89" i="4" s="1"/>
  <c r="V89" i="4" a="1"/>
  <c r="V89" i="4" s="1"/>
  <c r="X89" i="4" a="1"/>
  <c r="X89" i="4" s="1"/>
  <c r="Z89" i="4" a="1"/>
  <c r="Z89" i="4" s="1"/>
  <c r="AB89" i="4" a="1"/>
  <c r="AB89" i="4" s="1"/>
  <c r="AD89" i="4" a="1"/>
  <c r="AD89" i="4" s="1"/>
  <c r="AF89" i="4" a="1"/>
  <c r="AF89" i="4" s="1"/>
  <c r="R90" i="4" a="1"/>
  <c r="R90" i="4" s="1"/>
  <c r="T90" i="4" a="1"/>
  <c r="T90" i="4" s="1"/>
  <c r="V90" i="4" a="1"/>
  <c r="V90" i="4" s="1"/>
  <c r="X90" i="4" a="1"/>
  <c r="X90" i="4" s="1"/>
  <c r="Z90" i="4" a="1"/>
  <c r="Z90" i="4" s="1"/>
  <c r="AB90" i="4" a="1"/>
  <c r="AB90" i="4" s="1"/>
  <c r="AD90" i="4" a="1"/>
  <c r="AD90" i="4" s="1"/>
  <c r="AF90" i="4" a="1"/>
  <c r="AF90" i="4" s="1"/>
  <c r="R91" i="4" a="1"/>
  <c r="R91" i="4" s="1"/>
  <c r="T91" i="4" a="1"/>
  <c r="T91" i="4" s="1"/>
  <c r="V91" i="4" a="1"/>
  <c r="V91" i="4" s="1"/>
  <c r="X91" i="4" a="1"/>
  <c r="X91" i="4" s="1"/>
  <c r="Z91" i="4" a="1"/>
  <c r="Z91" i="4" s="1"/>
  <c r="AB91" i="4" a="1"/>
  <c r="AB91" i="4" s="1"/>
  <c r="AD91" i="4" a="1"/>
  <c r="AD91" i="4" s="1"/>
  <c r="AF91" i="4" a="1"/>
  <c r="AF91" i="4" s="1"/>
  <c r="R92" i="4" a="1"/>
  <c r="R92" i="4" s="1"/>
  <c r="T92" i="4" a="1"/>
  <c r="T92" i="4" s="1"/>
  <c r="V92" i="4" a="1"/>
  <c r="V92" i="4" s="1"/>
  <c r="X92" i="4" a="1"/>
  <c r="X92" i="4" s="1"/>
  <c r="Z92" i="4" a="1"/>
  <c r="Z92" i="4" s="1"/>
  <c r="AB92" i="4" a="1"/>
  <c r="AB92" i="4" s="1"/>
  <c r="AD92" i="4" a="1"/>
  <c r="AD92" i="4" s="1"/>
  <c r="AF92" i="4" a="1"/>
  <c r="AF92" i="4" s="1"/>
  <c r="R93" i="4" a="1"/>
  <c r="R93" i="4" s="1"/>
  <c r="T93" i="4" a="1"/>
  <c r="T93" i="4" s="1"/>
  <c r="V93" i="4" a="1"/>
  <c r="V93" i="4" s="1"/>
  <c r="X93" i="4" a="1"/>
  <c r="X93" i="4" s="1"/>
  <c r="Z93" i="4" a="1"/>
  <c r="Z93" i="4" s="1"/>
  <c r="AB93" i="4" a="1"/>
  <c r="AB93" i="4" s="1"/>
  <c r="AD93" i="4" a="1"/>
  <c r="AD93" i="4" s="1"/>
  <c r="AF93" i="4" a="1"/>
  <c r="AF93" i="4" s="1"/>
  <c r="R94" i="4" a="1"/>
  <c r="R94" i="4" s="1"/>
  <c r="T94" i="4" a="1"/>
  <c r="T94" i="4" s="1"/>
  <c r="V94" i="4" a="1"/>
  <c r="V94" i="4" s="1"/>
  <c r="X94" i="4" a="1"/>
  <c r="X94" i="4" s="1"/>
  <c r="Z94" i="4" a="1"/>
  <c r="Z94" i="4" s="1"/>
  <c r="AB94" i="4" a="1"/>
  <c r="AB94" i="4" s="1"/>
  <c r="AD94" i="4" a="1"/>
  <c r="AD94" i="4" s="1"/>
  <c r="AF94" i="4" a="1"/>
  <c r="AF94" i="4" s="1"/>
  <c r="R95" i="4" a="1"/>
  <c r="R95" i="4" s="1"/>
  <c r="T95" i="4" a="1"/>
  <c r="T95" i="4" s="1"/>
  <c r="V95" i="4" a="1"/>
  <c r="V95" i="4" s="1"/>
  <c r="X95" i="4" a="1"/>
  <c r="X95" i="4" s="1"/>
  <c r="Z95" i="4" a="1"/>
  <c r="Z95" i="4" s="1"/>
  <c r="AB95" i="4" a="1"/>
  <c r="AB95" i="4" s="1"/>
  <c r="AD95" i="4" a="1"/>
  <c r="AD95" i="4" s="1"/>
  <c r="AF95" i="4" a="1"/>
  <c r="AF95" i="4" s="1"/>
  <c r="R96" i="4" a="1"/>
  <c r="R96" i="4" s="1"/>
  <c r="T96" i="4" a="1"/>
  <c r="T96" i="4" s="1"/>
  <c r="V96" i="4" a="1"/>
  <c r="V96" i="4" s="1"/>
  <c r="X96" i="4" a="1"/>
  <c r="X96" i="4" s="1"/>
  <c r="Z96" i="4" a="1"/>
  <c r="Z96" i="4" s="1"/>
  <c r="AB96" i="4" a="1"/>
  <c r="AB96" i="4" s="1"/>
  <c r="AD96" i="4" a="1"/>
  <c r="AD96" i="4" s="1"/>
  <c r="AF96" i="4" a="1"/>
  <c r="AF96" i="4" s="1"/>
  <c r="R97" i="4" a="1"/>
  <c r="R97" i="4" s="1"/>
  <c r="T97" i="4" a="1"/>
  <c r="T97" i="4" s="1"/>
  <c r="V97" i="4" a="1"/>
  <c r="V97" i="4" s="1"/>
  <c r="X97" i="4" a="1"/>
  <c r="X97" i="4" s="1"/>
  <c r="Z97" i="4" a="1"/>
  <c r="Z97" i="4" s="1"/>
  <c r="AB97" i="4" a="1"/>
  <c r="AB97" i="4" s="1"/>
  <c r="AD97" i="4" a="1"/>
  <c r="AD97" i="4" s="1"/>
  <c r="AF97" i="4" a="1"/>
  <c r="AF97" i="4" s="1"/>
  <c r="R98" i="4" a="1"/>
  <c r="R98" i="4" s="1"/>
  <c r="T98" i="4" a="1"/>
  <c r="T98" i="4" s="1"/>
  <c r="V98" i="4" a="1"/>
  <c r="V98" i="4" s="1"/>
  <c r="X98" i="4" a="1"/>
  <c r="X98" i="4" s="1"/>
  <c r="Z98" i="4" a="1"/>
  <c r="Z98" i="4" s="1"/>
  <c r="AB98" i="4" a="1"/>
  <c r="AB98" i="4" s="1"/>
  <c r="AD98" i="4" a="1"/>
  <c r="AD98" i="4" s="1"/>
  <c r="AF98" i="4" a="1"/>
  <c r="AF98" i="4" s="1"/>
  <c r="R99" i="4" a="1"/>
  <c r="R99" i="4" s="1"/>
  <c r="T99" i="4" a="1"/>
  <c r="T99" i="4" s="1"/>
  <c r="V99" i="4" a="1"/>
  <c r="V99" i="4" s="1"/>
  <c r="X99" i="4" a="1"/>
  <c r="X99" i="4" s="1"/>
  <c r="Z99" i="4" a="1"/>
  <c r="Z99" i="4" s="1"/>
  <c r="AB99" i="4" a="1"/>
  <c r="AB99" i="4" s="1"/>
  <c r="AD99" i="4" a="1"/>
  <c r="AD99" i="4" s="1"/>
  <c r="AF99" i="4" a="1"/>
  <c r="AF99" i="4" s="1"/>
  <c r="R100" i="4" a="1"/>
  <c r="R100" i="4" s="1"/>
  <c r="T100" i="4" a="1"/>
  <c r="T100" i="4" s="1"/>
  <c r="V100" i="4" a="1"/>
  <c r="V100" i="4" s="1"/>
  <c r="X100" i="4" a="1"/>
  <c r="X100" i="4" s="1"/>
  <c r="Z100" i="4" a="1"/>
  <c r="Z100" i="4" s="1"/>
  <c r="AB100" i="4" a="1"/>
  <c r="AB100" i="4" s="1"/>
  <c r="AD100" i="4" a="1"/>
  <c r="AD100" i="4" s="1"/>
  <c r="AF100" i="4" a="1"/>
  <c r="AF100" i="4" s="1"/>
  <c r="R101" i="4" a="1"/>
  <c r="R101" i="4" s="1"/>
  <c r="T101" i="4" a="1"/>
  <c r="T101" i="4" s="1"/>
  <c r="V101" i="4" a="1"/>
  <c r="V101" i="4" s="1"/>
  <c r="X101" i="4" a="1"/>
  <c r="X101" i="4" s="1"/>
  <c r="Z101" i="4" a="1"/>
  <c r="Z101" i="4" s="1"/>
  <c r="AB101" i="4" a="1"/>
  <c r="AB101" i="4" s="1"/>
  <c r="AD101" i="4" a="1"/>
  <c r="AD101" i="4" s="1"/>
  <c r="AF101" i="4" a="1"/>
  <c r="AF101" i="4" s="1"/>
  <c r="R102" i="4" a="1"/>
  <c r="R102" i="4" s="1"/>
  <c r="T102" i="4" a="1"/>
  <c r="T102" i="4" s="1"/>
  <c r="V102" i="4" a="1"/>
  <c r="V102" i="4" s="1"/>
  <c r="X102" i="4" a="1"/>
  <c r="X102" i="4" s="1"/>
  <c r="Z102" i="4" a="1"/>
  <c r="Z102" i="4" s="1"/>
  <c r="AB102" i="4" a="1"/>
  <c r="AB102" i="4" s="1"/>
  <c r="AD102" i="4" a="1"/>
  <c r="AD102" i="4" s="1"/>
  <c r="AF102" i="4" a="1"/>
  <c r="AF102" i="4" s="1"/>
  <c r="R103" i="4" a="1"/>
  <c r="R103" i="4" s="1"/>
  <c r="T103" i="4" a="1"/>
  <c r="T103" i="4" s="1"/>
  <c r="V103" i="4" a="1"/>
  <c r="V103" i="4" s="1"/>
  <c r="X103" i="4" a="1"/>
  <c r="X103" i="4" s="1"/>
  <c r="Z103" i="4" a="1"/>
  <c r="Z103" i="4" s="1"/>
  <c r="AB103" i="4" a="1"/>
  <c r="AB103" i="4" s="1"/>
  <c r="AD103" i="4" a="1"/>
  <c r="AD103" i="4" s="1"/>
  <c r="AF103" i="4" a="1"/>
  <c r="AF103" i="4" s="1"/>
  <c r="R104" i="4" a="1"/>
  <c r="R104" i="4" s="1"/>
  <c r="T104" i="4" a="1"/>
  <c r="T104" i="4" s="1"/>
  <c r="V104" i="4" a="1"/>
  <c r="V104" i="4" s="1"/>
  <c r="X104" i="4" a="1"/>
  <c r="X104" i="4" s="1"/>
  <c r="Z104" i="4" a="1"/>
  <c r="Z104" i="4" s="1"/>
  <c r="AB104" i="4" a="1"/>
  <c r="AB104" i="4" s="1"/>
  <c r="AD104" i="4" a="1"/>
  <c r="AD104" i="4" s="1"/>
  <c r="AF104" i="4" a="1"/>
  <c r="AF104" i="4" s="1"/>
  <c r="R105" i="4" a="1"/>
  <c r="R105" i="4" s="1"/>
  <c r="T105" i="4" a="1"/>
  <c r="T105" i="4" s="1"/>
  <c r="V105" i="4" a="1"/>
  <c r="V105" i="4" s="1"/>
  <c r="X105" i="4" a="1"/>
  <c r="X105" i="4" s="1"/>
  <c r="Z105" i="4" a="1"/>
  <c r="Z105" i="4" s="1"/>
  <c r="AB105" i="4" a="1"/>
  <c r="AB105" i="4" s="1"/>
  <c r="AD105" i="4" a="1"/>
  <c r="AD105" i="4" s="1"/>
  <c r="AF105" i="4" a="1"/>
  <c r="AF105" i="4" s="1"/>
  <c r="R106" i="4" a="1"/>
  <c r="R106" i="4" s="1"/>
  <c r="T106" i="4" a="1"/>
  <c r="T106" i="4" s="1"/>
  <c r="V106" i="4" a="1"/>
  <c r="V106" i="4" s="1"/>
  <c r="X106" i="4" a="1"/>
  <c r="X106" i="4" s="1"/>
  <c r="Z106" i="4" a="1"/>
  <c r="Z106" i="4" s="1"/>
  <c r="AB106" i="4" a="1"/>
  <c r="AB106" i="4" s="1"/>
  <c r="AD106" i="4" a="1"/>
  <c r="AD106" i="4" s="1"/>
  <c r="AF106" i="4" a="1"/>
  <c r="AF106" i="4" s="1"/>
  <c r="R107" i="4" a="1"/>
  <c r="R107" i="4" s="1"/>
  <c r="T107" i="4" a="1"/>
  <c r="T107" i="4" s="1"/>
  <c r="V107" i="4" a="1"/>
  <c r="V107" i="4" s="1"/>
  <c r="X107" i="4" a="1"/>
  <c r="X107" i="4" s="1"/>
  <c r="Z107" i="4" a="1"/>
  <c r="Z107" i="4" s="1"/>
  <c r="AB107" i="4" a="1"/>
  <c r="AB107" i="4" s="1"/>
  <c r="AD107" i="4" a="1"/>
  <c r="AD107" i="4" s="1"/>
  <c r="AF107" i="4" a="1"/>
  <c r="AF107" i="4" s="1"/>
  <c r="R108" i="4" a="1"/>
  <c r="R108" i="4" s="1"/>
  <c r="T108" i="4" a="1"/>
  <c r="T108" i="4" s="1"/>
  <c r="V108" i="4" a="1"/>
  <c r="V108" i="4" s="1"/>
  <c r="X108" i="4" a="1"/>
  <c r="X108" i="4" s="1"/>
  <c r="Z108" i="4" a="1"/>
  <c r="Z108" i="4" s="1"/>
  <c r="AB108" i="4" a="1"/>
  <c r="AB108" i="4" s="1"/>
  <c r="AD108" i="4" a="1"/>
  <c r="AD108" i="4" s="1"/>
  <c r="AF108" i="4" a="1"/>
  <c r="AF108" i="4" s="1"/>
  <c r="R109" i="4" a="1"/>
  <c r="R109" i="4" s="1"/>
  <c r="T109" i="4" a="1"/>
  <c r="T109" i="4" s="1"/>
  <c r="V109" i="4" a="1"/>
  <c r="V109" i="4" s="1"/>
  <c r="X109" i="4" a="1"/>
  <c r="X109" i="4" s="1"/>
  <c r="Z109" i="4" a="1"/>
  <c r="Z109" i="4" s="1"/>
  <c r="AB109" i="4" a="1"/>
  <c r="AB109" i="4" s="1"/>
  <c r="AD109" i="4" a="1"/>
  <c r="AD109" i="4" s="1"/>
  <c r="AF109" i="4" a="1"/>
  <c r="AF109" i="4" s="1"/>
  <c r="R110" i="4" a="1"/>
  <c r="R110" i="4" s="1"/>
  <c r="T110" i="4" a="1"/>
  <c r="T110" i="4" s="1"/>
  <c r="V110" i="4" a="1"/>
  <c r="V110" i="4" s="1"/>
  <c r="X110" i="4" a="1"/>
  <c r="X110" i="4" s="1"/>
  <c r="Z110" i="4" a="1"/>
  <c r="Z110" i="4" s="1"/>
  <c r="AB110" i="4" a="1"/>
  <c r="AB110" i="4" s="1"/>
  <c r="AD110" i="4" a="1"/>
  <c r="AD110" i="4" s="1"/>
  <c r="AF110" i="4" a="1"/>
  <c r="AF110" i="4" s="1"/>
  <c r="R111" i="4" a="1"/>
  <c r="R111" i="4" s="1"/>
  <c r="T111" i="4" a="1"/>
  <c r="T111" i="4" s="1"/>
  <c r="V111" i="4" a="1"/>
  <c r="V111" i="4" s="1"/>
  <c r="X111" i="4" a="1"/>
  <c r="X111" i="4" s="1"/>
  <c r="Z111" i="4" a="1"/>
  <c r="Z111" i="4" s="1"/>
  <c r="AB111" i="4" a="1"/>
  <c r="AB111" i="4" s="1"/>
  <c r="AD111" i="4" a="1"/>
  <c r="AD111" i="4" s="1"/>
  <c r="AF111" i="4" a="1"/>
  <c r="AF111" i="4" s="1"/>
  <c r="R112" i="4" a="1"/>
  <c r="R112" i="4" s="1"/>
  <c r="T112" i="4" a="1"/>
  <c r="T112" i="4" s="1"/>
  <c r="V112" i="4" a="1"/>
  <c r="V112" i="4" s="1"/>
  <c r="X112" i="4" a="1"/>
  <c r="X112" i="4" s="1"/>
  <c r="Z112" i="4" a="1"/>
  <c r="Z112" i="4" s="1"/>
  <c r="AB112" i="4" a="1"/>
  <c r="AB112" i="4" s="1"/>
  <c r="AD112" i="4" a="1"/>
  <c r="AD112" i="4" s="1"/>
  <c r="AF112" i="4" a="1"/>
  <c r="AF112" i="4" s="1"/>
  <c r="R113" i="4" a="1"/>
  <c r="R113" i="4" s="1"/>
  <c r="T113" i="4" a="1"/>
  <c r="T113" i="4" s="1"/>
  <c r="V113" i="4" a="1"/>
  <c r="V113" i="4" s="1"/>
  <c r="X113" i="4" a="1"/>
  <c r="X113" i="4" s="1"/>
  <c r="Z113" i="4" a="1"/>
  <c r="Z113" i="4" s="1"/>
  <c r="AB113" i="4" a="1"/>
  <c r="AB113" i="4" s="1"/>
  <c r="AD113" i="4" a="1"/>
  <c r="AD113" i="4" s="1"/>
  <c r="AF113" i="4" a="1"/>
  <c r="AF113" i="4" s="1"/>
  <c r="R114" i="4" a="1"/>
  <c r="R114" i="4" s="1"/>
  <c r="T114" i="4" a="1"/>
  <c r="T114" i="4" s="1"/>
  <c r="V114" i="4" a="1"/>
  <c r="V114" i="4" s="1"/>
  <c r="X114" i="4" a="1"/>
  <c r="X114" i="4" s="1"/>
  <c r="Z114" i="4" a="1"/>
  <c r="Z114" i="4" s="1"/>
  <c r="AB114" i="4" a="1"/>
  <c r="AB114" i="4" s="1"/>
  <c r="AD114" i="4" a="1"/>
  <c r="AD114" i="4" s="1"/>
  <c r="AF114" i="4" a="1"/>
  <c r="AF114" i="4" s="1"/>
  <c r="R115" i="4" a="1"/>
  <c r="R115" i="4" s="1"/>
  <c r="T115" i="4" a="1"/>
  <c r="T115" i="4" s="1"/>
  <c r="V115" i="4" a="1"/>
  <c r="V115" i="4" s="1"/>
  <c r="X115" i="4" a="1"/>
  <c r="X115" i="4" s="1"/>
  <c r="Z115" i="4" a="1"/>
  <c r="Z115" i="4" s="1"/>
  <c r="AB115" i="4" a="1"/>
  <c r="AB115" i="4" s="1"/>
  <c r="AD115" i="4" a="1"/>
  <c r="AD115" i="4" s="1"/>
  <c r="AF115" i="4" a="1"/>
  <c r="AF115" i="4" s="1"/>
  <c r="R116" i="4" a="1"/>
  <c r="R116" i="4" s="1"/>
  <c r="T116" i="4" a="1"/>
  <c r="T116" i="4" s="1"/>
  <c r="V116" i="4" a="1"/>
  <c r="V116" i="4" s="1"/>
  <c r="X116" i="4" a="1"/>
  <c r="X116" i="4" s="1"/>
  <c r="Z116" i="4" a="1"/>
  <c r="Z116" i="4" s="1"/>
  <c r="AB116" i="4" a="1"/>
  <c r="AB116" i="4" s="1"/>
  <c r="AD116" i="4" a="1"/>
  <c r="AD116" i="4" s="1"/>
  <c r="AF116" i="4" a="1"/>
  <c r="AF116" i="4" s="1"/>
  <c r="R117" i="4" a="1"/>
  <c r="R117" i="4" s="1"/>
  <c r="T117" i="4" a="1"/>
  <c r="T117" i="4" s="1"/>
  <c r="V117" i="4" a="1"/>
  <c r="V117" i="4" s="1"/>
  <c r="X117" i="4" a="1"/>
  <c r="X117" i="4" s="1"/>
  <c r="Z117" i="4" a="1"/>
  <c r="Z117" i="4" s="1"/>
  <c r="AB117" i="4" a="1"/>
  <c r="AB117" i="4" s="1"/>
  <c r="AD117" i="4" a="1"/>
  <c r="AD117" i="4" s="1"/>
  <c r="AF117" i="4" a="1"/>
  <c r="AF117" i="4" s="1"/>
  <c r="R118" i="4" a="1"/>
  <c r="R118" i="4" s="1"/>
  <c r="T118" i="4" a="1"/>
  <c r="T118" i="4" s="1"/>
  <c r="V118" i="4" a="1"/>
  <c r="V118" i="4" s="1"/>
  <c r="X118" i="4" a="1"/>
  <c r="X118" i="4" s="1"/>
  <c r="Z118" i="4" a="1"/>
  <c r="Z118" i="4" s="1"/>
  <c r="AB118" i="4" a="1"/>
  <c r="AB118" i="4" s="1"/>
  <c r="AD118" i="4" a="1"/>
  <c r="AD118" i="4" s="1"/>
  <c r="AF118" i="4" a="1"/>
  <c r="AF118" i="4" s="1"/>
  <c r="R119" i="4" a="1"/>
  <c r="R119" i="4" s="1"/>
  <c r="T119" i="4" a="1"/>
  <c r="T119" i="4" s="1"/>
  <c r="V119" i="4" a="1"/>
  <c r="V119" i="4" s="1"/>
  <c r="X119" i="4" a="1"/>
  <c r="X119" i="4" s="1"/>
  <c r="Z119" i="4" a="1"/>
  <c r="Z119" i="4" s="1"/>
  <c r="AB119" i="4" a="1"/>
  <c r="AB119" i="4" s="1"/>
  <c r="AD119" i="4" a="1"/>
  <c r="AD119" i="4" s="1"/>
  <c r="AF119" i="4" a="1"/>
  <c r="AF119" i="4" s="1"/>
  <c r="R120" i="4" a="1"/>
  <c r="R120" i="4" s="1"/>
  <c r="T120" i="4" a="1"/>
  <c r="T120" i="4" s="1"/>
  <c r="V120" i="4" a="1"/>
  <c r="V120" i="4" s="1"/>
  <c r="X120" i="4" a="1"/>
  <c r="X120" i="4" s="1"/>
  <c r="Z120" i="4" a="1"/>
  <c r="Z120" i="4" s="1"/>
  <c r="AB120" i="4" a="1"/>
  <c r="AB120" i="4" s="1"/>
  <c r="AD120" i="4" a="1"/>
  <c r="AD120" i="4" s="1"/>
  <c r="AF120" i="4" a="1"/>
  <c r="AF120" i="4" s="1"/>
  <c r="R121" i="4" a="1"/>
  <c r="R121" i="4" s="1"/>
  <c r="T121" i="4" a="1"/>
  <c r="T121" i="4" s="1"/>
  <c r="V121" i="4" a="1"/>
  <c r="V121" i="4" s="1"/>
  <c r="X121" i="4" a="1"/>
  <c r="X121" i="4" s="1"/>
  <c r="Z121" i="4" a="1"/>
  <c r="Z121" i="4" s="1"/>
  <c r="AB121" i="4" a="1"/>
  <c r="AB121" i="4" s="1"/>
  <c r="AD121" i="4" a="1"/>
  <c r="AD121" i="4" s="1"/>
  <c r="AF121" i="4" a="1"/>
  <c r="AF121" i="4" s="1"/>
  <c r="R122" i="4" a="1"/>
  <c r="R122" i="4" s="1"/>
  <c r="T122" i="4" a="1"/>
  <c r="T122" i="4" s="1"/>
  <c r="V122" i="4" a="1"/>
  <c r="V122" i="4" s="1"/>
  <c r="X122" i="4" a="1"/>
  <c r="X122" i="4" s="1"/>
  <c r="Z122" i="4" a="1"/>
  <c r="Z122" i="4" s="1"/>
  <c r="AB122" i="4" a="1"/>
  <c r="AB122" i="4" s="1"/>
  <c r="AD122" i="4" a="1"/>
  <c r="AD122" i="4" s="1"/>
  <c r="AF122" i="4" a="1"/>
  <c r="AF122" i="4" s="1"/>
  <c r="R123" i="4" a="1"/>
  <c r="R123" i="4" s="1"/>
  <c r="T123" i="4" a="1"/>
  <c r="T123" i="4" s="1"/>
  <c r="V123" i="4" a="1"/>
  <c r="V123" i="4" s="1"/>
  <c r="X123" i="4" a="1"/>
  <c r="X123" i="4" s="1"/>
  <c r="Z123" i="4" a="1"/>
  <c r="Z123" i="4" s="1"/>
  <c r="AB123" i="4" a="1"/>
  <c r="AB123" i="4" s="1"/>
  <c r="AD123" i="4" a="1"/>
  <c r="AD123" i="4" s="1"/>
  <c r="AF123" i="4" a="1"/>
  <c r="AF123" i="4" s="1"/>
  <c r="R124" i="4" a="1"/>
  <c r="R124" i="4" s="1"/>
  <c r="T124" i="4" a="1"/>
  <c r="T124" i="4" s="1"/>
  <c r="V124" i="4" a="1"/>
  <c r="V124" i="4" s="1"/>
  <c r="X124" i="4" a="1"/>
  <c r="X124" i="4" s="1"/>
  <c r="Z124" i="4" a="1"/>
  <c r="Z124" i="4" s="1"/>
  <c r="AB124" i="4" a="1"/>
  <c r="AB124" i="4" s="1"/>
  <c r="AD124" i="4" a="1"/>
  <c r="AD124" i="4" s="1"/>
  <c r="AF124" i="4" a="1"/>
  <c r="AF124" i="4" s="1"/>
  <c r="R125" i="4" a="1"/>
  <c r="R125" i="4" s="1"/>
  <c r="T125" i="4" a="1"/>
  <c r="T125" i="4" s="1"/>
  <c r="V125" i="4" a="1"/>
  <c r="V125" i="4" s="1"/>
  <c r="X125" i="4" a="1"/>
  <c r="X125" i="4" s="1"/>
  <c r="Z125" i="4" a="1"/>
  <c r="Z125" i="4" s="1"/>
  <c r="AB125" i="4" a="1"/>
  <c r="AB125" i="4" s="1"/>
  <c r="AD125" i="4" a="1"/>
  <c r="AD125" i="4" s="1"/>
  <c r="AF125" i="4" a="1"/>
  <c r="AF125" i="4" s="1"/>
  <c r="R126" i="4" a="1"/>
  <c r="R126" i="4" s="1"/>
  <c r="T126" i="4" a="1"/>
  <c r="T126" i="4" s="1"/>
  <c r="V126" i="4" a="1"/>
  <c r="V126" i="4" s="1"/>
  <c r="X126" i="4" a="1"/>
  <c r="X126" i="4" s="1"/>
  <c r="Z126" i="4" a="1"/>
  <c r="Z126" i="4" s="1"/>
  <c r="AB126" i="4" a="1"/>
  <c r="AB126" i="4" s="1"/>
  <c r="AD126" i="4" a="1"/>
  <c r="AD126" i="4" s="1"/>
  <c r="AF126" i="4" a="1"/>
  <c r="AF126" i="4" s="1"/>
  <c r="R127" i="4" a="1"/>
  <c r="R127" i="4" s="1"/>
  <c r="T127" i="4" a="1"/>
  <c r="T127" i="4" s="1"/>
  <c r="V127" i="4" a="1"/>
  <c r="V127" i="4" s="1"/>
  <c r="X127" i="4" a="1"/>
  <c r="X127" i="4" s="1"/>
  <c r="Z127" i="4" a="1"/>
  <c r="Z127" i="4" s="1"/>
  <c r="AB127" i="4" a="1"/>
  <c r="AB127" i="4" s="1"/>
  <c r="AD127" i="4" a="1"/>
  <c r="AD127" i="4" s="1"/>
  <c r="AF127" i="4" a="1"/>
  <c r="AF127" i="4" s="1"/>
  <c r="R128" i="4" a="1"/>
  <c r="R128" i="4" s="1"/>
  <c r="T128" i="4" a="1"/>
  <c r="T128" i="4" s="1"/>
  <c r="V128" i="4" a="1"/>
  <c r="V128" i="4" s="1"/>
  <c r="X128" i="4" a="1"/>
  <c r="X128" i="4" s="1"/>
  <c r="Z128" i="4" a="1"/>
  <c r="Z128" i="4" s="1"/>
  <c r="AB128" i="4" a="1"/>
  <c r="AB128" i="4" s="1"/>
  <c r="AD128" i="4" a="1"/>
  <c r="AD128" i="4" s="1"/>
  <c r="AF128" i="4" a="1"/>
  <c r="AF128" i="4" s="1"/>
  <c r="R129" i="4" a="1"/>
  <c r="R129" i="4" s="1"/>
  <c r="T129" i="4" a="1"/>
  <c r="T129" i="4" s="1"/>
  <c r="V129" i="4" a="1"/>
  <c r="V129" i="4" s="1"/>
  <c r="X129" i="4" a="1"/>
  <c r="X129" i="4" s="1"/>
  <c r="Z129" i="4" a="1"/>
  <c r="Z129" i="4" s="1"/>
  <c r="AB129" i="4" a="1"/>
  <c r="AB129" i="4" s="1"/>
  <c r="AD129" i="4" a="1"/>
  <c r="AD129" i="4" s="1"/>
  <c r="AF129" i="4" a="1"/>
  <c r="AF129" i="4" s="1"/>
  <c r="R130" i="4" a="1"/>
  <c r="R130" i="4" s="1"/>
  <c r="T130" i="4" a="1"/>
  <c r="T130" i="4" s="1"/>
  <c r="V130" i="4" a="1"/>
  <c r="V130" i="4" s="1"/>
  <c r="X130" i="4" a="1"/>
  <c r="X130" i="4" s="1"/>
  <c r="Z130" i="4" a="1"/>
  <c r="Z130" i="4" s="1"/>
  <c r="AB130" i="4" a="1"/>
  <c r="AB130" i="4" s="1"/>
  <c r="AD130" i="4" a="1"/>
  <c r="AD130" i="4" s="1"/>
  <c r="AF130" i="4" a="1"/>
  <c r="AF130" i="4" s="1"/>
  <c r="R131" i="4" a="1"/>
  <c r="R131" i="4" s="1"/>
  <c r="T131" i="4" a="1"/>
  <c r="T131" i="4" s="1"/>
  <c r="V131" i="4" a="1"/>
  <c r="V131" i="4" s="1"/>
  <c r="X131" i="4" a="1"/>
  <c r="X131" i="4" s="1"/>
  <c r="Z131" i="4" a="1"/>
  <c r="Z131" i="4" s="1"/>
  <c r="AB131" i="4" a="1"/>
  <c r="AB131" i="4" s="1"/>
  <c r="AD131" i="4" a="1"/>
  <c r="AD131" i="4" s="1"/>
  <c r="AF131" i="4" a="1"/>
  <c r="AF131" i="4" s="1"/>
  <c r="R132" i="4" a="1"/>
  <c r="R132" i="4" s="1"/>
  <c r="T132" i="4" a="1"/>
  <c r="T132" i="4" s="1"/>
  <c r="V132" i="4" a="1"/>
  <c r="V132" i="4" s="1"/>
  <c r="X132" i="4" a="1"/>
  <c r="X132" i="4" s="1"/>
  <c r="Z132" i="4" a="1"/>
  <c r="Z132" i="4" s="1"/>
  <c r="AB132" i="4" a="1"/>
  <c r="AB132" i="4" s="1"/>
  <c r="AD132" i="4" a="1"/>
  <c r="AD132" i="4" s="1"/>
  <c r="AF132" i="4" a="1"/>
  <c r="AF132" i="4" s="1"/>
  <c r="R133" i="4" a="1"/>
  <c r="R133" i="4" s="1"/>
  <c r="T133" i="4" a="1"/>
  <c r="T133" i="4" s="1"/>
  <c r="V133" i="4" a="1"/>
  <c r="V133" i="4" s="1"/>
  <c r="X133" i="4" a="1"/>
  <c r="X133" i="4" s="1"/>
  <c r="Z133" i="4" a="1"/>
  <c r="Z133" i="4" s="1"/>
  <c r="AB133" i="4" a="1"/>
  <c r="AB133" i="4" s="1"/>
  <c r="AD133" i="4" a="1"/>
  <c r="AD133" i="4" s="1"/>
  <c r="AF133" i="4" a="1"/>
  <c r="AF133" i="4" s="1"/>
  <c r="R134" i="4" a="1"/>
  <c r="R134" i="4" s="1"/>
  <c r="T134" i="4" a="1"/>
  <c r="T134" i="4" s="1"/>
  <c r="V134" i="4" a="1"/>
  <c r="V134" i="4" s="1"/>
  <c r="X134" i="4" a="1"/>
  <c r="X134" i="4" s="1"/>
  <c r="Z134" i="4" a="1"/>
  <c r="Z134" i="4" s="1"/>
  <c r="AB134" i="4" a="1"/>
  <c r="AB134" i="4" s="1"/>
  <c r="AD134" i="4" a="1"/>
  <c r="AD134" i="4" s="1"/>
  <c r="AF134" i="4" a="1"/>
  <c r="AF134" i="4" s="1"/>
  <c r="R135" i="4" a="1"/>
  <c r="R135" i="4" s="1"/>
  <c r="T135" i="4" a="1"/>
  <c r="T135" i="4" s="1"/>
  <c r="V135" i="4" a="1"/>
  <c r="V135" i="4" s="1"/>
  <c r="X135" i="4" a="1"/>
  <c r="X135" i="4" s="1"/>
  <c r="Z135" i="4" a="1"/>
  <c r="Z135" i="4" s="1"/>
  <c r="AB135" i="4" a="1"/>
  <c r="AB135" i="4" s="1"/>
  <c r="AD135" i="4" a="1"/>
  <c r="AD135" i="4" s="1"/>
  <c r="AF135" i="4" a="1"/>
  <c r="AF135" i="4" s="1"/>
  <c r="R136" i="4" a="1"/>
  <c r="R136" i="4" s="1"/>
  <c r="T136" i="4" a="1"/>
  <c r="T136" i="4" s="1"/>
  <c r="V136" i="4" a="1"/>
  <c r="V136" i="4" s="1"/>
  <c r="X136" i="4" a="1"/>
  <c r="X136" i="4" s="1"/>
  <c r="Z136" i="4" a="1"/>
  <c r="Z136" i="4" s="1"/>
  <c r="AB136" i="4" a="1"/>
  <c r="AB136" i="4" s="1"/>
  <c r="AD136" i="4" a="1"/>
  <c r="AD136" i="4" s="1"/>
  <c r="AF136" i="4" a="1"/>
  <c r="AF136" i="4" s="1"/>
  <c r="R137" i="4" a="1"/>
  <c r="R137" i="4" s="1"/>
  <c r="T137" i="4" a="1"/>
  <c r="T137" i="4" s="1"/>
  <c r="V137" i="4" a="1"/>
  <c r="V137" i="4" s="1"/>
  <c r="X137" i="4" a="1"/>
  <c r="X137" i="4" s="1"/>
  <c r="Z137" i="4" a="1"/>
  <c r="Z137" i="4" s="1"/>
  <c r="AB137" i="4" a="1"/>
  <c r="AB137" i="4" s="1"/>
  <c r="AD137" i="4" a="1"/>
  <c r="AD137" i="4" s="1"/>
  <c r="AF137" i="4" a="1"/>
  <c r="AF137" i="4" s="1"/>
  <c r="R138" i="4" a="1"/>
  <c r="R138" i="4" s="1"/>
  <c r="T138" i="4" a="1"/>
  <c r="T138" i="4" s="1"/>
  <c r="V138" i="4" a="1"/>
  <c r="V138" i="4" s="1"/>
  <c r="X138" i="4" a="1"/>
  <c r="X138" i="4" s="1"/>
  <c r="Z138" i="4" a="1"/>
  <c r="Z138" i="4" s="1"/>
  <c r="AB138" i="4" a="1"/>
  <c r="AB138" i="4" s="1"/>
  <c r="AD138" i="4" a="1"/>
  <c r="AD138" i="4" s="1"/>
  <c r="AF138" i="4" a="1"/>
  <c r="AF138" i="4" s="1"/>
  <c r="R139" i="4" a="1"/>
  <c r="R139" i="4" s="1"/>
  <c r="T139" i="4" a="1"/>
  <c r="T139" i="4" s="1"/>
  <c r="V139" i="4" a="1"/>
  <c r="V139" i="4" s="1"/>
  <c r="X139" i="4" a="1"/>
  <c r="X139" i="4" s="1"/>
  <c r="Z139" i="4" a="1"/>
  <c r="Z139" i="4" s="1"/>
  <c r="AB139" i="4" a="1"/>
  <c r="AB139" i="4" s="1"/>
  <c r="AD139" i="4" a="1"/>
  <c r="AD139" i="4" s="1"/>
  <c r="AF139" i="4" a="1"/>
  <c r="AF139" i="4" s="1"/>
  <c r="R140" i="4" a="1"/>
  <c r="R140" i="4" s="1"/>
  <c r="T140" i="4" a="1"/>
  <c r="T140" i="4" s="1"/>
  <c r="V140" i="4" a="1"/>
  <c r="V140" i="4" s="1"/>
  <c r="X140" i="4" a="1"/>
  <c r="X140" i="4" s="1"/>
  <c r="Z140" i="4" a="1"/>
  <c r="Z140" i="4" s="1"/>
  <c r="AB140" i="4" a="1"/>
  <c r="AB140" i="4" s="1"/>
  <c r="AD140" i="4" a="1"/>
  <c r="AD140" i="4" s="1"/>
  <c r="AF140" i="4" a="1"/>
  <c r="AF140" i="4" s="1"/>
  <c r="R141" i="4" a="1"/>
  <c r="R141" i="4" s="1"/>
  <c r="T141" i="4" a="1"/>
  <c r="T141" i="4" s="1"/>
  <c r="V141" i="4" a="1"/>
  <c r="V141" i="4" s="1"/>
  <c r="X141" i="4" a="1"/>
  <c r="X141" i="4" s="1"/>
  <c r="Z141" i="4" a="1"/>
  <c r="Z141" i="4" s="1"/>
  <c r="AB141" i="4" a="1"/>
  <c r="AB141" i="4" s="1"/>
  <c r="AD141" i="4" a="1"/>
  <c r="AD141" i="4" s="1"/>
  <c r="AF141" i="4" a="1"/>
  <c r="AF141" i="4" s="1"/>
  <c r="R142" i="4" a="1"/>
  <c r="R142" i="4" s="1"/>
  <c r="T142" i="4" a="1"/>
  <c r="T142" i="4" s="1"/>
  <c r="V142" i="4" a="1"/>
  <c r="V142" i="4" s="1"/>
  <c r="X142" i="4" a="1"/>
  <c r="X142" i="4" s="1"/>
  <c r="Z142" i="4" a="1"/>
  <c r="Z142" i="4" s="1"/>
  <c r="AB142" i="4" a="1"/>
  <c r="AB142" i="4" s="1"/>
  <c r="AD142" i="4" a="1"/>
  <c r="AD142" i="4" s="1"/>
  <c r="AF142" i="4" a="1"/>
  <c r="AF142" i="4" s="1"/>
  <c r="R143" i="4" a="1"/>
  <c r="R143" i="4" s="1"/>
  <c r="T143" i="4" a="1"/>
  <c r="T143" i="4" s="1"/>
  <c r="V143" i="4" a="1"/>
  <c r="V143" i="4" s="1"/>
  <c r="X143" i="4" a="1"/>
  <c r="X143" i="4" s="1"/>
  <c r="Z143" i="4" a="1"/>
  <c r="Z143" i="4" s="1"/>
  <c r="AB143" i="4" a="1"/>
  <c r="AB143" i="4" s="1"/>
  <c r="AD143" i="4" a="1"/>
  <c r="AD143" i="4" s="1"/>
  <c r="AF143" i="4" a="1"/>
  <c r="AF143" i="4" s="1"/>
  <c r="R144" i="4" a="1"/>
  <c r="R144" i="4" s="1"/>
  <c r="T144" i="4" a="1"/>
  <c r="T144" i="4" s="1"/>
  <c r="V144" i="4" a="1"/>
  <c r="V144" i="4" s="1"/>
  <c r="X144" i="4" a="1"/>
  <c r="X144" i="4" s="1"/>
  <c r="Z144" i="4" a="1"/>
  <c r="Z144" i="4" s="1"/>
  <c r="AB144" i="4" a="1"/>
  <c r="AB144" i="4" s="1"/>
  <c r="AD144" i="4" a="1"/>
  <c r="AD144" i="4" s="1"/>
  <c r="AF144" i="4" a="1"/>
  <c r="AF144" i="4" s="1"/>
  <c r="R145" i="4" a="1"/>
  <c r="R145" i="4" s="1"/>
  <c r="T145" i="4" a="1"/>
  <c r="T145" i="4" s="1"/>
  <c r="V145" i="4" a="1"/>
  <c r="V145" i="4" s="1"/>
  <c r="X145" i="4" a="1"/>
  <c r="X145" i="4" s="1"/>
  <c r="Z145" i="4" a="1"/>
  <c r="Z145" i="4" s="1"/>
  <c r="AB145" i="4" a="1"/>
  <c r="AB145" i="4" s="1"/>
  <c r="AD145" i="4" a="1"/>
  <c r="AD145" i="4" s="1"/>
  <c r="AF145" i="4" a="1"/>
  <c r="AF145" i="4" s="1"/>
  <c r="R146" i="4" a="1"/>
  <c r="R146" i="4" s="1"/>
  <c r="T146" i="4" a="1"/>
  <c r="T146" i="4" s="1"/>
  <c r="V146" i="4" a="1"/>
  <c r="V146" i="4" s="1"/>
  <c r="X146" i="4" a="1"/>
  <c r="X146" i="4" s="1"/>
  <c r="Z146" i="4" a="1"/>
  <c r="Z146" i="4" s="1"/>
  <c r="AB146" i="4" a="1"/>
  <c r="AB146" i="4" s="1"/>
  <c r="AD146" i="4" a="1"/>
  <c r="AD146" i="4" s="1"/>
  <c r="AF146" i="4" a="1"/>
  <c r="AF146" i="4" s="1"/>
  <c r="R147" i="4" a="1"/>
  <c r="R147" i="4" s="1"/>
  <c r="T147" i="4" a="1"/>
  <c r="T147" i="4" s="1"/>
  <c r="V147" i="4" a="1"/>
  <c r="V147" i="4" s="1"/>
  <c r="X147" i="4" a="1"/>
  <c r="X147" i="4" s="1"/>
  <c r="Z147" i="4" a="1"/>
  <c r="Z147" i="4" s="1"/>
  <c r="AB147" i="4" a="1"/>
  <c r="AB147" i="4" s="1"/>
  <c r="AD147" i="4" a="1"/>
  <c r="AD147" i="4" s="1"/>
  <c r="AF147" i="4" a="1"/>
  <c r="AF147" i="4" s="1"/>
  <c r="R148" i="4" a="1"/>
  <c r="R148" i="4" s="1"/>
  <c r="T148" i="4" a="1"/>
  <c r="T148" i="4" s="1"/>
  <c r="V148" i="4" a="1"/>
  <c r="V148" i="4" s="1"/>
  <c r="X148" i="4" a="1"/>
  <c r="X148" i="4" s="1"/>
  <c r="Z148" i="4" a="1"/>
  <c r="Z148" i="4" s="1"/>
  <c r="AB148" i="4" a="1"/>
  <c r="AB148" i="4" s="1"/>
  <c r="AD148" i="4" a="1"/>
  <c r="AD148" i="4" s="1"/>
  <c r="AF148" i="4" a="1"/>
  <c r="AF148" i="4" s="1"/>
  <c r="R149" i="4" a="1"/>
  <c r="R149" i="4" s="1"/>
  <c r="T149" i="4" a="1"/>
  <c r="T149" i="4" s="1"/>
  <c r="V149" i="4" a="1"/>
  <c r="V149" i="4" s="1"/>
  <c r="X149" i="4" a="1"/>
  <c r="X149" i="4" s="1"/>
  <c r="Z149" i="4" a="1"/>
  <c r="Z149" i="4" s="1"/>
  <c r="AB149" i="4" a="1"/>
  <c r="AB149" i="4" s="1"/>
  <c r="AD149" i="4" a="1"/>
  <c r="AD149" i="4" s="1"/>
  <c r="AF149" i="4" a="1"/>
  <c r="AF149" i="4" s="1"/>
  <c r="R150" i="4" a="1"/>
  <c r="R150" i="4" s="1"/>
  <c r="T150" i="4" a="1"/>
  <c r="T150" i="4" s="1"/>
  <c r="V150" i="4" a="1"/>
  <c r="V150" i="4" s="1"/>
  <c r="X150" i="4" a="1"/>
  <c r="X150" i="4" s="1"/>
  <c r="Z150" i="4" a="1"/>
  <c r="Z150" i="4" s="1"/>
  <c r="AB150" i="4" a="1"/>
  <c r="AB150" i="4" s="1"/>
  <c r="AD150" i="4" a="1"/>
  <c r="AD150" i="4" s="1"/>
  <c r="AF150" i="4" a="1"/>
  <c r="AF150" i="4" s="1"/>
  <c r="R151" i="4" a="1"/>
  <c r="R151" i="4" s="1"/>
  <c r="T151" i="4" a="1"/>
  <c r="T151" i="4" s="1"/>
  <c r="V151" i="4" a="1"/>
  <c r="V151" i="4" s="1"/>
  <c r="X151" i="4" a="1"/>
  <c r="X151" i="4" s="1"/>
  <c r="Z151" i="4" a="1"/>
  <c r="Z151" i="4" s="1"/>
  <c r="AB151" i="4" a="1"/>
  <c r="AB151" i="4" s="1"/>
  <c r="AD151" i="4" a="1"/>
  <c r="AD151" i="4" s="1"/>
  <c r="AF151" i="4" a="1"/>
  <c r="AF151" i="4" s="1"/>
  <c r="R152" i="4" a="1"/>
  <c r="R152" i="4" s="1"/>
  <c r="T152" i="4" a="1"/>
  <c r="T152" i="4" s="1"/>
  <c r="V152" i="4" a="1"/>
  <c r="V152" i="4" s="1"/>
  <c r="X152" i="4" a="1"/>
  <c r="X152" i="4" s="1"/>
  <c r="Z152" i="4" a="1"/>
  <c r="Z152" i="4" s="1"/>
  <c r="AB152" i="4" a="1"/>
  <c r="AB152" i="4" s="1"/>
  <c r="AD152" i="4" a="1"/>
  <c r="AD152" i="4" s="1"/>
  <c r="AF152" i="4" a="1"/>
  <c r="AF152" i="4" s="1"/>
  <c r="R153" i="4" a="1"/>
  <c r="R153" i="4" s="1"/>
  <c r="T153" i="4" a="1"/>
  <c r="T153" i="4" s="1"/>
  <c r="V153" i="4" a="1"/>
  <c r="V153" i="4" s="1"/>
  <c r="X153" i="4" a="1"/>
  <c r="X153" i="4" s="1"/>
  <c r="Z153" i="4" a="1"/>
  <c r="Z153" i="4" s="1"/>
  <c r="AB153" i="4" a="1"/>
  <c r="AB153" i="4" s="1"/>
  <c r="AD153" i="4" a="1"/>
  <c r="AD153" i="4" s="1"/>
  <c r="AF153" i="4" a="1"/>
  <c r="AF153" i="4" s="1"/>
  <c r="R154" i="4" a="1"/>
  <c r="R154" i="4" s="1"/>
  <c r="T154" i="4" a="1"/>
  <c r="T154" i="4" s="1"/>
  <c r="V154" i="4" a="1"/>
  <c r="V154" i="4" s="1"/>
  <c r="X154" i="4" a="1"/>
  <c r="X154" i="4" s="1"/>
  <c r="Z154" i="4" a="1"/>
  <c r="Z154" i="4" s="1"/>
  <c r="AB154" i="4" a="1"/>
  <c r="AB154" i="4" s="1"/>
  <c r="AD154" i="4" a="1"/>
  <c r="AD154" i="4" s="1"/>
  <c r="AF154" i="4" a="1"/>
  <c r="AF154" i="4" s="1"/>
  <c r="R155" i="4" a="1"/>
  <c r="R155" i="4" s="1"/>
  <c r="T155" i="4" a="1"/>
  <c r="T155" i="4" s="1"/>
  <c r="V155" i="4" a="1"/>
  <c r="V155" i="4" s="1"/>
  <c r="X155" i="4" a="1"/>
  <c r="X155" i="4" s="1"/>
  <c r="Z155" i="4" a="1"/>
  <c r="Z155" i="4" s="1"/>
  <c r="AB155" i="4" a="1"/>
  <c r="AB155" i="4" s="1"/>
  <c r="AD155" i="4" a="1"/>
  <c r="AD155" i="4" s="1"/>
  <c r="AF155" i="4" a="1"/>
  <c r="AF155" i="4" s="1"/>
  <c r="R156" i="4" a="1"/>
  <c r="R156" i="4" s="1"/>
  <c r="T156" i="4" a="1"/>
  <c r="T156" i="4" s="1"/>
  <c r="V156" i="4" a="1"/>
  <c r="V156" i="4" s="1"/>
  <c r="X156" i="4" a="1"/>
  <c r="X156" i="4" s="1"/>
  <c r="Z156" i="4" a="1"/>
  <c r="Z156" i="4" s="1"/>
  <c r="AB156" i="4" a="1"/>
  <c r="AB156" i="4" s="1"/>
  <c r="AD156" i="4" a="1"/>
  <c r="AD156" i="4" s="1"/>
  <c r="AF156" i="4" a="1"/>
  <c r="AF156" i="4" s="1"/>
  <c r="R157" i="4" a="1"/>
  <c r="R157" i="4" s="1"/>
  <c r="T157" i="4" a="1"/>
  <c r="T157" i="4" s="1"/>
  <c r="V157" i="4" a="1"/>
  <c r="V157" i="4" s="1"/>
  <c r="X157" i="4" a="1"/>
  <c r="X157" i="4" s="1"/>
  <c r="Z157" i="4" a="1"/>
  <c r="Z157" i="4" s="1"/>
  <c r="AB157" i="4" a="1"/>
  <c r="AB157" i="4" s="1"/>
  <c r="AD157" i="4" a="1"/>
  <c r="AD157" i="4" s="1"/>
  <c r="AF157" i="4" a="1"/>
  <c r="AF157" i="4" s="1"/>
  <c r="R158" i="4" a="1"/>
  <c r="R158" i="4" s="1"/>
  <c r="T158" i="4" a="1"/>
  <c r="T158" i="4" s="1"/>
  <c r="V158" i="4" a="1"/>
  <c r="V158" i="4" s="1"/>
  <c r="X158" i="4" a="1"/>
  <c r="X158" i="4" s="1"/>
  <c r="Z158" i="4" a="1"/>
  <c r="Z158" i="4" s="1"/>
  <c r="AB158" i="4" a="1"/>
  <c r="AB158" i="4" s="1"/>
  <c r="AD158" i="4" a="1"/>
  <c r="AD158" i="4" s="1"/>
  <c r="AF158" i="4" a="1"/>
  <c r="AF158" i="4" s="1"/>
  <c r="R159" i="4" a="1"/>
  <c r="R159" i="4" s="1"/>
  <c r="T159" i="4" a="1"/>
  <c r="T159" i="4" s="1"/>
  <c r="V159" i="4" a="1"/>
  <c r="V159" i="4" s="1"/>
  <c r="X159" i="4" a="1"/>
  <c r="X159" i="4" s="1"/>
  <c r="Z159" i="4" a="1"/>
  <c r="Z159" i="4" s="1"/>
  <c r="AB159" i="4" a="1"/>
  <c r="AB159" i="4" s="1"/>
  <c r="AD159" i="4" a="1"/>
  <c r="AD159" i="4" s="1"/>
  <c r="AF159" i="4" a="1"/>
  <c r="AF159" i="4" s="1"/>
  <c r="R160" i="4" a="1"/>
  <c r="R160" i="4" s="1"/>
  <c r="T160" i="4" a="1"/>
  <c r="T160" i="4" s="1"/>
  <c r="V160" i="4" a="1"/>
  <c r="V160" i="4" s="1"/>
  <c r="X160" i="4" a="1"/>
  <c r="X160" i="4" s="1"/>
  <c r="Z160" i="4" a="1"/>
  <c r="Z160" i="4" s="1"/>
  <c r="AB160" i="4" a="1"/>
  <c r="AB160" i="4" s="1"/>
  <c r="AD160" i="4" a="1"/>
  <c r="AD160" i="4" s="1"/>
  <c r="AF160" i="4" a="1"/>
  <c r="AF160" i="4" s="1"/>
  <c r="R161" i="4" a="1"/>
  <c r="R161" i="4" s="1"/>
  <c r="T161" i="4" a="1"/>
  <c r="T161" i="4" s="1"/>
  <c r="V161" i="4" a="1"/>
  <c r="V161" i="4" s="1"/>
  <c r="X161" i="4" a="1"/>
  <c r="X161" i="4" s="1"/>
  <c r="Z161" i="4" a="1"/>
  <c r="Z161" i="4" s="1"/>
  <c r="AB161" i="4" a="1"/>
  <c r="AB161" i="4" s="1"/>
  <c r="AD161" i="4" a="1"/>
  <c r="AD161" i="4" s="1"/>
  <c r="AF161" i="4" a="1"/>
  <c r="AF161" i="4" s="1"/>
  <c r="R162" i="4" a="1"/>
  <c r="R162" i="4" s="1"/>
  <c r="T162" i="4" a="1"/>
  <c r="T162" i="4" s="1"/>
  <c r="V162" i="4" a="1"/>
  <c r="V162" i="4" s="1"/>
  <c r="X162" i="4" a="1"/>
  <c r="X162" i="4" s="1"/>
  <c r="Z162" i="4" a="1"/>
  <c r="Z162" i="4" s="1"/>
  <c r="AB162" i="4" a="1"/>
  <c r="AB162" i="4" s="1"/>
  <c r="AD162" i="4" a="1"/>
  <c r="AD162" i="4" s="1"/>
  <c r="AF162" i="4" a="1"/>
  <c r="AF162" i="4" s="1"/>
  <c r="R163" i="4" a="1"/>
  <c r="R163" i="4" s="1"/>
  <c r="T163" i="4" a="1"/>
  <c r="T163" i="4" s="1"/>
  <c r="V163" i="4" a="1"/>
  <c r="V163" i="4" s="1"/>
  <c r="X163" i="4" a="1"/>
  <c r="X163" i="4" s="1"/>
  <c r="Z163" i="4" a="1"/>
  <c r="Z163" i="4" s="1"/>
  <c r="AB163" i="4" a="1"/>
  <c r="AB163" i="4" s="1"/>
  <c r="AD163" i="4" a="1"/>
  <c r="AD163" i="4" s="1"/>
  <c r="AF163" i="4" a="1"/>
  <c r="AF163" i="4" s="1"/>
  <c r="R164" i="4" a="1"/>
  <c r="R164" i="4" s="1"/>
  <c r="T164" i="4" a="1"/>
  <c r="T164" i="4" s="1"/>
  <c r="V164" i="4" a="1"/>
  <c r="V164" i="4" s="1"/>
  <c r="X164" i="4" a="1"/>
  <c r="X164" i="4" s="1"/>
  <c r="Z164" i="4" a="1"/>
  <c r="Z164" i="4" s="1"/>
  <c r="AB164" i="4" a="1"/>
  <c r="AB164" i="4" s="1"/>
  <c r="AD164" i="4" a="1"/>
  <c r="AD164" i="4" s="1"/>
  <c r="AF164" i="4" a="1"/>
  <c r="AF164" i="4" s="1"/>
  <c r="R165" i="4" a="1"/>
  <c r="R165" i="4" s="1"/>
  <c r="T165" i="4" a="1"/>
  <c r="T165" i="4" s="1"/>
  <c r="V165" i="4" a="1"/>
  <c r="V165" i="4" s="1"/>
  <c r="X165" i="4" a="1"/>
  <c r="X165" i="4" s="1"/>
  <c r="Z165" i="4" a="1"/>
  <c r="Z165" i="4" s="1"/>
  <c r="AB165" i="4" a="1"/>
  <c r="AB165" i="4" s="1"/>
  <c r="AD165" i="4" a="1"/>
  <c r="AD165" i="4" s="1"/>
  <c r="AF165" i="4" a="1"/>
  <c r="AF165" i="4" s="1"/>
  <c r="R166" i="4" a="1"/>
  <c r="R166" i="4" s="1"/>
  <c r="T166" i="4" a="1"/>
  <c r="T166" i="4" s="1"/>
  <c r="V166" i="4" a="1"/>
  <c r="V166" i="4" s="1"/>
  <c r="X166" i="4" a="1"/>
  <c r="X166" i="4" s="1"/>
  <c r="Z166" i="4" a="1"/>
  <c r="Z166" i="4" s="1"/>
  <c r="AB166" i="4" a="1"/>
  <c r="AB166" i="4" s="1"/>
  <c r="AD166" i="4" a="1"/>
  <c r="AD166" i="4" s="1"/>
  <c r="AF166" i="4" a="1"/>
  <c r="AF166" i="4" s="1"/>
  <c r="R167" i="4" a="1"/>
  <c r="R167" i="4" s="1"/>
  <c r="T167" i="4" a="1"/>
  <c r="T167" i="4" s="1"/>
  <c r="V167" i="4" a="1"/>
  <c r="V167" i="4" s="1"/>
  <c r="X167" i="4" a="1"/>
  <c r="X167" i="4" s="1"/>
  <c r="Z167" i="4" a="1"/>
  <c r="Z167" i="4" s="1"/>
  <c r="AB167" i="4" a="1"/>
  <c r="AB167" i="4" s="1"/>
  <c r="AD167" i="4" a="1"/>
  <c r="AD167" i="4" s="1"/>
  <c r="AF167" i="4" a="1"/>
  <c r="AF167" i="4" s="1"/>
  <c r="R168" i="4" a="1"/>
  <c r="R168" i="4" s="1"/>
  <c r="T168" i="4" a="1"/>
  <c r="T168" i="4" s="1"/>
  <c r="V168" i="4" a="1"/>
  <c r="V168" i="4" s="1"/>
  <c r="X168" i="4" a="1"/>
  <c r="X168" i="4" s="1"/>
  <c r="Z168" i="4" a="1"/>
  <c r="Z168" i="4" s="1"/>
  <c r="AB168" i="4" a="1"/>
  <c r="AB168" i="4" s="1"/>
  <c r="AD168" i="4" a="1"/>
  <c r="AD168" i="4" s="1"/>
  <c r="AF168" i="4" a="1"/>
  <c r="AF168" i="4" s="1"/>
  <c r="R169" i="4" a="1"/>
  <c r="R169" i="4" s="1"/>
  <c r="T169" i="4" a="1"/>
  <c r="T169" i="4" s="1"/>
  <c r="V169" i="4" a="1"/>
  <c r="V169" i="4" s="1"/>
  <c r="X169" i="4" a="1"/>
  <c r="X169" i="4" s="1"/>
  <c r="Z169" i="4" a="1"/>
  <c r="Z169" i="4" s="1"/>
  <c r="AB169" i="4" a="1"/>
  <c r="AB169" i="4" s="1"/>
  <c r="AD169" i="4" a="1"/>
  <c r="AD169" i="4" s="1"/>
  <c r="AF169" i="4" a="1"/>
  <c r="AF169" i="4" s="1"/>
  <c r="AF10" i="4" a="1"/>
  <c r="AF10" i="4" s="1"/>
  <c r="AD10" i="4" a="1"/>
  <c r="AD10" i="4" s="1"/>
  <c r="AB10" i="4" a="1"/>
  <c r="AB10" i="4" s="1"/>
  <c r="Z10" i="4" a="1"/>
  <c r="Z10" i="4" s="1"/>
  <c r="X10" i="4" a="1"/>
  <c r="X10" i="4" s="1"/>
  <c r="V10" i="4" a="1"/>
  <c r="V10" i="4" s="1"/>
  <c r="T10" i="4" a="1"/>
  <c r="T10" i="4" s="1"/>
  <c r="R10" i="4" a="1"/>
  <c r="R10" i="4" s="1"/>
  <c r="T515" i="6" l="1"/>
  <c r="U515" i="6" s="1"/>
  <c r="T523" i="6"/>
  <c r="U523" i="6" s="1"/>
  <c r="T804" i="6"/>
  <c r="U804" i="6" s="1"/>
  <c r="T788" i="6"/>
  <c r="U788" i="6" s="1"/>
  <c r="T234" i="6"/>
  <c r="U234" i="6" s="1"/>
  <c r="T900" i="6"/>
  <c r="U900" i="6" s="1"/>
  <c r="V23" i="6"/>
  <c r="W23" i="6" s="1"/>
  <c r="P4" i="6"/>
  <c r="L4" i="6"/>
  <c r="AY24" i="6"/>
  <c r="AZ24" i="6"/>
  <c r="AX24" i="6"/>
  <c r="BB73" i="6" l="1"/>
  <c r="BG73" i="6" s="1"/>
  <c r="BB68" i="6"/>
  <c r="BG68" i="6" s="1"/>
  <c r="BB69" i="6"/>
  <c r="BG69" i="6" s="1"/>
  <c r="BB70" i="6"/>
  <c r="BG70" i="6" s="1"/>
  <c r="BB71" i="6"/>
  <c r="BG71" i="6" s="1"/>
  <c r="BB72" i="6"/>
  <c r="BG72" i="6" s="1"/>
  <c r="BB65" i="6"/>
  <c r="BG65" i="6" s="1"/>
  <c r="BB66" i="6"/>
  <c r="BG66" i="6" s="1"/>
  <c r="BB67" i="6"/>
  <c r="BG67" i="6" s="1"/>
  <c r="BB25" i="6"/>
  <c r="BB26" i="6"/>
  <c r="BB27" i="6"/>
  <c r="BB28" i="6"/>
  <c r="BB29" i="6"/>
  <c r="BB30" i="6"/>
  <c r="BB31" i="6"/>
  <c r="BB32" i="6"/>
  <c r="BG32" i="6" s="1"/>
  <c r="BB33" i="6"/>
  <c r="BG33" i="6" s="1"/>
  <c r="BB34" i="6"/>
  <c r="BG34" i="6" s="1"/>
  <c r="BB35" i="6"/>
  <c r="BG35" i="6" s="1"/>
  <c r="BB36" i="6"/>
  <c r="BG36" i="6" s="1"/>
  <c r="BB37" i="6"/>
  <c r="BG37" i="6" s="1"/>
  <c r="BB38" i="6"/>
  <c r="BG38" i="6" s="1"/>
  <c r="BB39" i="6"/>
  <c r="BB40" i="6"/>
  <c r="BG40" i="6" s="1"/>
  <c r="BB41" i="6"/>
  <c r="BG41" i="6" s="1"/>
  <c r="BB42" i="6"/>
  <c r="BG42" i="6" s="1"/>
  <c r="BB43" i="6"/>
  <c r="BG43" i="6" s="1"/>
  <c r="BB44" i="6"/>
  <c r="BG44" i="6" s="1"/>
  <c r="BB45" i="6"/>
  <c r="BG45" i="6" s="1"/>
  <c r="BB46" i="6"/>
  <c r="BG46" i="6" s="1"/>
  <c r="BB47" i="6"/>
  <c r="BG47" i="6" s="1"/>
  <c r="BB48" i="6"/>
  <c r="BG48" i="6" s="1"/>
  <c r="BB49" i="6"/>
  <c r="BG49" i="6" s="1"/>
  <c r="BB50" i="6"/>
  <c r="BG50" i="6" s="1"/>
  <c r="BB51" i="6"/>
  <c r="BG51" i="6" s="1"/>
  <c r="BB52" i="6"/>
  <c r="BG52" i="6" s="1"/>
  <c r="BB53" i="6"/>
  <c r="BG53" i="6" s="1"/>
  <c r="BB54" i="6"/>
  <c r="BG54" i="6" s="1"/>
  <c r="BB55" i="6"/>
  <c r="BG55" i="6" s="1"/>
  <c r="BB56" i="6"/>
  <c r="BG56" i="6" s="1"/>
  <c r="BB57" i="6"/>
  <c r="BG57" i="6" s="1"/>
  <c r="BB58" i="6"/>
  <c r="BG58" i="6" s="1"/>
  <c r="BB59" i="6"/>
  <c r="BG59" i="6" s="1"/>
  <c r="BB60" i="6"/>
  <c r="BG60" i="6" s="1"/>
  <c r="BB61" i="6"/>
  <c r="BG61" i="6" s="1"/>
  <c r="BB62" i="6"/>
  <c r="BG62" i="6" s="1"/>
  <c r="BB63" i="6"/>
  <c r="BG63" i="6" s="1"/>
  <c r="BB64" i="6"/>
  <c r="BG64" i="6" s="1"/>
  <c r="BB24" i="6"/>
  <c r="BD23" i="6"/>
  <c r="BE23" i="6"/>
  <c r="BF23" i="6"/>
  <c r="BC23" i="6"/>
  <c r="F7" i="5"/>
  <c r="F6" i="5"/>
  <c r="BG39" i="6" l="1"/>
  <c r="BB22" i="6"/>
  <c r="H6" i="4"/>
  <c r="H5" i="4"/>
  <c r="D5" i="3"/>
  <c r="F5" i="3"/>
  <c r="AT8" i="6" l="1"/>
  <c r="AQ4" i="6"/>
  <c r="AP4" i="6"/>
  <c r="AO4" i="6"/>
  <c r="AN4" i="6"/>
  <c r="AM4" i="6"/>
  <c r="AL4" i="6"/>
  <c r="AK4" i="6"/>
  <c r="AJ4" i="6"/>
  <c r="AI4" i="6"/>
  <c r="AH4" i="6"/>
  <c r="AG4" i="6"/>
  <c r="AF4" i="6"/>
  <c r="AE4" i="6"/>
  <c r="AD4" i="6"/>
  <c r="AC4" i="6"/>
  <c r="AW7" i="6"/>
  <c r="AW21" i="6"/>
  <c r="AW20" i="6"/>
  <c r="AX20" i="6" s="1"/>
  <c r="AW19" i="6"/>
  <c r="AX19" i="6" s="1"/>
  <c r="AW18" i="6"/>
  <c r="AW17" i="6"/>
  <c r="AW16" i="6"/>
  <c r="AW15" i="6"/>
  <c r="AW14" i="6"/>
  <c r="AW13" i="6"/>
  <c r="AW12" i="6"/>
  <c r="AW11" i="6"/>
  <c r="AW10" i="6"/>
  <c r="AW9" i="6"/>
  <c r="AW8" i="6"/>
  <c r="AX21" i="6" l="1"/>
  <c r="AX5" i="6"/>
  <c r="AT7" i="6"/>
  <c r="AT16" i="6" l="1"/>
  <c r="AT15" i="6"/>
  <c r="AT13" i="6"/>
  <c r="AT20" i="6"/>
  <c r="AT12" i="6"/>
  <c r="AT18" i="6"/>
  <c r="AT10" i="6"/>
  <c r="AT19" i="6"/>
  <c r="AT11" i="6"/>
  <c r="AT17" i="6"/>
  <c r="AT9" i="6"/>
  <c r="AT14" i="6"/>
  <c r="W4" i="6"/>
  <c r="U4" i="6"/>
  <c r="S4" i="6"/>
  <c r="R4" i="6"/>
  <c r="N4" i="6"/>
  <c r="J4" i="6"/>
  <c r="I4" i="6"/>
  <c r="H4" i="6"/>
  <c r="G4" i="6"/>
  <c r="F4" i="6"/>
  <c r="E4" i="6"/>
  <c r="D4" i="6"/>
  <c r="L985" i="6" l="1" a="1"/>
  <c r="L985" i="6" s="1"/>
  <c r="N985" i="6" a="1"/>
  <c r="N985" i="6" s="1"/>
  <c r="P750" i="6"/>
  <c r="L750" i="6" a="1"/>
  <c r="L750" i="6" s="1"/>
  <c r="N750" i="6" a="1"/>
  <c r="N750" i="6" s="1"/>
  <c r="L1001" i="6" a="1"/>
  <c r="L1001" i="6" s="1"/>
  <c r="N1001" i="6" a="1"/>
  <c r="N1001" i="6" s="1"/>
  <c r="L878" i="6" a="1"/>
  <c r="L878" i="6" s="1"/>
  <c r="N878" i="6" a="1"/>
  <c r="N878" i="6" s="1"/>
  <c r="L707" i="6" a="1"/>
  <c r="L707" i="6" s="1"/>
  <c r="N707" i="6" a="1"/>
  <c r="N707" i="6" s="1"/>
  <c r="R707" i="6"/>
  <c r="N1000" i="6" a="1"/>
  <c r="N1000" i="6" s="1"/>
  <c r="L1000" i="6" a="1"/>
  <c r="L1000" i="6" s="1"/>
  <c r="N875" i="6" a="1"/>
  <c r="N875" i="6" s="1"/>
  <c r="L875" i="6" a="1"/>
  <c r="L875" i="6" s="1"/>
  <c r="L705" i="6" a="1"/>
  <c r="L705" i="6" s="1"/>
  <c r="N705" i="6" a="1"/>
  <c r="N705" i="6" s="1"/>
  <c r="N999" i="6" a="1"/>
  <c r="N999" i="6" s="1"/>
  <c r="L999" i="6" a="1"/>
  <c r="L999" i="6" s="1"/>
  <c r="N873" i="6" a="1"/>
  <c r="N873" i="6" s="1"/>
  <c r="L873" i="6" a="1"/>
  <c r="L873" i="6" s="1"/>
  <c r="R873" i="6"/>
  <c r="N702" i="6" a="1"/>
  <c r="N702" i="6" s="1"/>
  <c r="L702" i="6" a="1"/>
  <c r="L702" i="6" s="1"/>
  <c r="R702" i="6"/>
  <c r="R998" i="6"/>
  <c r="N998" i="6" a="1"/>
  <c r="N998" i="6" s="1"/>
  <c r="L998" i="6" a="1"/>
  <c r="L998" i="6" s="1"/>
  <c r="P998" i="6"/>
  <c r="N870" i="6" a="1"/>
  <c r="N870" i="6" s="1"/>
  <c r="L870" i="6" a="1"/>
  <c r="L870" i="6" s="1"/>
  <c r="N699" i="6" a="1"/>
  <c r="N699" i="6" s="1"/>
  <c r="R699" i="6"/>
  <c r="L699" i="6" a="1"/>
  <c r="L699" i="6" s="1"/>
  <c r="N1005" i="6" a="1"/>
  <c r="N1005" i="6" s="1"/>
  <c r="L1005" i="6" a="1"/>
  <c r="L1005" i="6" s="1"/>
  <c r="R1005" i="6"/>
  <c r="N889" i="6" a="1"/>
  <c r="N889" i="6" s="1"/>
  <c r="L889" i="6" a="1"/>
  <c r="L889" i="6" s="1"/>
  <c r="N718" i="6" a="1"/>
  <c r="N718" i="6" s="1"/>
  <c r="L718" i="6" a="1"/>
  <c r="L718" i="6" s="1"/>
  <c r="R8" i="6"/>
  <c r="N8" i="6" a="1"/>
  <c r="N8" i="6" s="1"/>
  <c r="L8" i="6" a="1"/>
  <c r="L8" i="6" s="1"/>
  <c r="P907" i="6"/>
  <c r="L907" i="6" a="1"/>
  <c r="L907" i="6" s="1"/>
  <c r="N907" i="6" a="1"/>
  <c r="N907" i="6" s="1"/>
  <c r="P737" i="6"/>
  <c r="N737" i="6" a="1"/>
  <c r="N737" i="6" s="1"/>
  <c r="L737" i="6" a="1"/>
  <c r="L737" i="6" s="1"/>
  <c r="R198" i="6"/>
  <c r="N198" i="6" a="1"/>
  <c r="N198" i="6" s="1"/>
  <c r="L198" i="6" a="1"/>
  <c r="L198" i="6" s="1"/>
  <c r="N905" i="6" a="1"/>
  <c r="N905" i="6" s="1"/>
  <c r="L905" i="6" a="1"/>
  <c r="L905" i="6" s="1"/>
  <c r="L734" i="6" a="1"/>
  <c r="L734" i="6" s="1"/>
  <c r="N734" i="6" a="1"/>
  <c r="N734" i="6" s="1"/>
  <c r="N182" i="6" a="1"/>
  <c r="N182" i="6" s="1"/>
  <c r="L182" i="6" a="1"/>
  <c r="L182" i="6" s="1"/>
  <c r="L902" i="6" a="1"/>
  <c r="L902" i="6" s="1"/>
  <c r="N902" i="6" a="1"/>
  <c r="N902" i="6" s="1"/>
  <c r="N731" i="6" a="1"/>
  <c r="N731" i="6" s="1"/>
  <c r="L731" i="6" a="1"/>
  <c r="L731" i="6" s="1"/>
  <c r="N166" i="6" a="1"/>
  <c r="N166" i="6" s="1"/>
  <c r="L166" i="6" a="1"/>
  <c r="L166" i="6" s="1"/>
  <c r="L914" i="6" a="1"/>
  <c r="L914" i="6" s="1"/>
  <c r="N914" i="6" a="1"/>
  <c r="N914" i="6" s="1"/>
  <c r="P914" i="6"/>
  <c r="N850" i="6" a="1"/>
  <c r="N850" i="6" s="1"/>
  <c r="L850" i="6" a="1"/>
  <c r="L850" i="6" s="1"/>
  <c r="R786" i="6"/>
  <c r="L786" i="6" a="1"/>
  <c r="L786" i="6" s="1"/>
  <c r="N786" i="6" a="1"/>
  <c r="N786" i="6" s="1"/>
  <c r="N722" i="6" a="1"/>
  <c r="N722" i="6" s="1"/>
  <c r="L722" i="6" a="1"/>
  <c r="L722" i="6" s="1"/>
  <c r="P658" i="6"/>
  <c r="N658" i="6" a="1"/>
  <c r="N658" i="6" s="1"/>
  <c r="L658" i="6" a="1"/>
  <c r="L658" i="6" s="1"/>
  <c r="R658" i="6"/>
  <c r="R594" i="6"/>
  <c r="N594" i="6" a="1"/>
  <c r="N594" i="6" s="1"/>
  <c r="L594" i="6" a="1"/>
  <c r="L594" i="6" s="1"/>
  <c r="N504" i="6" a="1"/>
  <c r="N504" i="6" s="1"/>
  <c r="L504" i="6" a="1"/>
  <c r="L504" i="6" s="1"/>
  <c r="R504" i="6"/>
  <c r="L376" i="6" a="1"/>
  <c r="L376" i="6" s="1"/>
  <c r="N376" i="6" a="1"/>
  <c r="N376" i="6" s="1"/>
  <c r="L248" i="6" a="1"/>
  <c r="L248" i="6" s="1"/>
  <c r="N248" i="6" a="1"/>
  <c r="N248" i="6" s="1"/>
  <c r="N73" i="6" a="1"/>
  <c r="N73" i="6" s="1"/>
  <c r="L73" i="6" a="1"/>
  <c r="L73" i="6" s="1"/>
  <c r="L928" i="6" a="1"/>
  <c r="L928" i="6" s="1"/>
  <c r="N928" i="6" a="1"/>
  <c r="N928" i="6" s="1"/>
  <c r="N864" i="6" a="1"/>
  <c r="N864" i="6" s="1"/>
  <c r="L864" i="6" a="1"/>
  <c r="L864" i="6" s="1"/>
  <c r="R864" i="6"/>
  <c r="P800" i="6"/>
  <c r="N800" i="6" a="1"/>
  <c r="N800" i="6" s="1"/>
  <c r="L800" i="6" a="1"/>
  <c r="L800" i="6" s="1"/>
  <c r="N736" i="6" a="1"/>
  <c r="N736" i="6" s="1"/>
  <c r="L736" i="6" a="1"/>
  <c r="L736" i="6" s="1"/>
  <c r="N672" i="6" a="1"/>
  <c r="N672" i="6" s="1"/>
  <c r="L672" i="6" a="1"/>
  <c r="L672" i="6" s="1"/>
  <c r="R608" i="6"/>
  <c r="N608" i="6" a="1"/>
  <c r="N608" i="6" s="1"/>
  <c r="L608" i="6" a="1"/>
  <c r="L608" i="6" s="1"/>
  <c r="L530" i="6" a="1"/>
  <c r="L530" i="6" s="1"/>
  <c r="N530" i="6" a="1"/>
  <c r="N530" i="6" s="1"/>
  <c r="L402" i="6" a="1"/>
  <c r="L402" i="6" s="1"/>
  <c r="N402" i="6" a="1"/>
  <c r="N402" i="6" s="1"/>
  <c r="N274" i="6" a="1"/>
  <c r="N274" i="6" s="1"/>
  <c r="L274" i="6" a="1"/>
  <c r="L274" i="6" s="1"/>
  <c r="L129" i="6" a="1"/>
  <c r="L129" i="6" s="1"/>
  <c r="P129" i="6"/>
  <c r="N129" i="6" a="1"/>
  <c r="N129" i="6" s="1"/>
  <c r="L935" i="6" a="1"/>
  <c r="L935" i="6" s="1"/>
  <c r="N935" i="6" a="1"/>
  <c r="N935" i="6" s="1"/>
  <c r="N871" i="6" a="1"/>
  <c r="N871" i="6" s="1"/>
  <c r="L871" i="6" a="1"/>
  <c r="L871" i="6" s="1"/>
  <c r="R871" i="6"/>
  <c r="P871" i="6"/>
  <c r="L807" i="6" a="1"/>
  <c r="L807" i="6" s="1"/>
  <c r="N807" i="6" a="1"/>
  <c r="N807" i="6" s="1"/>
  <c r="L743" i="6" a="1"/>
  <c r="L743" i="6" s="1"/>
  <c r="R743" i="6"/>
  <c r="N743" i="6" a="1"/>
  <c r="N743" i="6" s="1"/>
  <c r="L679" i="6" a="1"/>
  <c r="L679" i="6" s="1"/>
  <c r="N679" i="6" a="1"/>
  <c r="N679" i="6" s="1"/>
  <c r="P615" i="6"/>
  <c r="N615" i="6" a="1"/>
  <c r="N615" i="6" s="1"/>
  <c r="L615" i="6" a="1"/>
  <c r="L615" i="6" s="1"/>
  <c r="R615" i="6"/>
  <c r="N545" i="6" a="1"/>
  <c r="N545" i="6" s="1"/>
  <c r="L545" i="6" a="1"/>
  <c r="L545" i="6" s="1"/>
  <c r="R417" i="6"/>
  <c r="L417" i="6" a="1"/>
  <c r="L417" i="6" s="1"/>
  <c r="N417" i="6" a="1"/>
  <c r="N417" i="6" s="1"/>
  <c r="N289" i="6" a="1"/>
  <c r="N289" i="6" s="1"/>
  <c r="L289" i="6" a="1"/>
  <c r="L289" i="6" s="1"/>
  <c r="N160" i="6" a="1"/>
  <c r="N160" i="6" s="1"/>
  <c r="N630" i="6" a="1"/>
  <c r="N630" i="6" s="1"/>
  <c r="L630" i="6" a="1"/>
  <c r="L630" i="6" s="1"/>
  <c r="L566" i="6" a="1"/>
  <c r="L566" i="6" s="1"/>
  <c r="N566" i="6" a="1"/>
  <c r="N566" i="6" s="1"/>
  <c r="P566" i="6"/>
  <c r="N448" i="6" a="1"/>
  <c r="N448" i="6" s="1"/>
  <c r="L448" i="6" a="1"/>
  <c r="L448" i="6" s="1"/>
  <c r="N320" i="6" a="1"/>
  <c r="N320" i="6" s="1"/>
  <c r="L320" i="6" a="1"/>
  <c r="L320" i="6" s="1"/>
  <c r="R320" i="6"/>
  <c r="N192" i="6" a="1"/>
  <c r="N192" i="6" s="1"/>
  <c r="L192" i="6" a="1"/>
  <c r="L192" i="6" s="1"/>
  <c r="L957" i="6" a="1"/>
  <c r="L957" i="6" s="1"/>
  <c r="N957" i="6" a="1"/>
  <c r="N957" i="6" s="1"/>
  <c r="L893" i="6" a="1"/>
  <c r="L893" i="6" s="1"/>
  <c r="R893" i="6"/>
  <c r="N893" i="6" a="1"/>
  <c r="N893" i="6" s="1"/>
  <c r="L829" i="6" a="1"/>
  <c r="L829" i="6" s="1"/>
  <c r="N829" i="6" a="1"/>
  <c r="N829" i="6" s="1"/>
  <c r="R765" i="6"/>
  <c r="L765" i="6" a="1"/>
  <c r="L765" i="6" s="1"/>
  <c r="N765" i="6" a="1"/>
  <c r="N765" i="6" s="1"/>
  <c r="L701" i="6" a="1"/>
  <c r="L701" i="6" s="1"/>
  <c r="R701" i="6"/>
  <c r="N701" i="6" a="1"/>
  <c r="N701" i="6" s="1"/>
  <c r="P637" i="6"/>
  <c r="N637" i="6" a="1"/>
  <c r="N637" i="6" s="1"/>
  <c r="R637" i="6"/>
  <c r="L637" i="6" a="1"/>
  <c r="L637" i="6" s="1"/>
  <c r="P573" i="6"/>
  <c r="N573" i="6" a="1"/>
  <c r="N573" i="6" s="1"/>
  <c r="L573" i="6" a="1"/>
  <c r="L573" i="6" s="1"/>
  <c r="R573" i="6"/>
  <c r="N462" i="6" a="1"/>
  <c r="N462" i="6" s="1"/>
  <c r="L462" i="6" a="1"/>
  <c r="L462" i="6" s="1"/>
  <c r="N334" i="6" a="1"/>
  <c r="N334" i="6" s="1"/>
  <c r="R334" i="6"/>
  <c r="L334" i="6" a="1"/>
  <c r="L334" i="6" s="1"/>
  <c r="N206" i="6" a="1"/>
  <c r="N206" i="6" s="1"/>
  <c r="L206" i="6" a="1"/>
  <c r="L206" i="6" s="1"/>
  <c r="P206" i="6"/>
  <c r="N972" i="6" a="1"/>
  <c r="N972" i="6" s="1"/>
  <c r="L972" i="6" a="1"/>
  <c r="L972" i="6" s="1"/>
  <c r="N908" i="6" a="1"/>
  <c r="N908" i="6" s="1"/>
  <c r="L908" i="6" a="1"/>
  <c r="L908" i="6" s="1"/>
  <c r="P908" i="6"/>
  <c r="N844" i="6" a="1"/>
  <c r="N844" i="6" s="1"/>
  <c r="L844" i="6" a="1"/>
  <c r="L844" i="6" s="1"/>
  <c r="L780" i="6" a="1"/>
  <c r="L780" i="6" s="1"/>
  <c r="N780" i="6" a="1"/>
  <c r="N780" i="6" s="1"/>
  <c r="N716" i="6" a="1"/>
  <c r="N716" i="6" s="1"/>
  <c r="L716" i="6" a="1"/>
  <c r="L716" i="6" s="1"/>
  <c r="N652" i="6" a="1"/>
  <c r="N652" i="6" s="1"/>
  <c r="L652" i="6" a="1"/>
  <c r="L652" i="6" s="1"/>
  <c r="N588" i="6" a="1"/>
  <c r="N588" i="6" s="1"/>
  <c r="L588" i="6" a="1"/>
  <c r="L588" i="6" s="1"/>
  <c r="R588" i="6"/>
  <c r="N490" i="6" a="1"/>
  <c r="N490" i="6" s="1"/>
  <c r="L490" i="6" a="1"/>
  <c r="L490" i="6" s="1"/>
  <c r="P490" i="6"/>
  <c r="R362" i="6"/>
  <c r="L362" i="6" a="1"/>
  <c r="L362" i="6" s="1"/>
  <c r="N362" i="6" a="1"/>
  <c r="N362" i="6" s="1"/>
  <c r="N234" i="6" a="1"/>
  <c r="N234" i="6" s="1"/>
  <c r="L234" i="6" a="1"/>
  <c r="L234" i="6" s="1"/>
  <c r="N49" i="6" a="1"/>
  <c r="N49" i="6" s="1"/>
  <c r="L49" i="6" a="1"/>
  <c r="L49" i="6" s="1"/>
  <c r="L611" i="6" a="1"/>
  <c r="L611" i="6" s="1"/>
  <c r="N611" i="6" a="1"/>
  <c r="N611" i="6" s="1"/>
  <c r="L537" i="6" a="1"/>
  <c r="L537" i="6" s="1"/>
  <c r="N537" i="6" a="1"/>
  <c r="N537" i="6" s="1"/>
  <c r="L409" i="6" a="1"/>
  <c r="L409" i="6" s="1"/>
  <c r="N409" i="6" a="1"/>
  <c r="N409" i="6" s="1"/>
  <c r="L281" i="6" a="1"/>
  <c r="L281" i="6" s="1"/>
  <c r="N281" i="6" a="1"/>
  <c r="N281" i="6" s="1"/>
  <c r="P144" i="6"/>
  <c r="N144" i="6" a="1"/>
  <c r="N144" i="6" s="1"/>
  <c r="L144" i="6" a="1"/>
  <c r="L144" i="6" s="1"/>
  <c r="L535" i="6" a="1"/>
  <c r="L535" i="6" s="1"/>
  <c r="N535" i="6" a="1"/>
  <c r="N535" i="6" s="1"/>
  <c r="L471" i="6" a="1"/>
  <c r="L471" i="6" s="1"/>
  <c r="R471" i="6"/>
  <c r="N471" i="6" a="1"/>
  <c r="N471" i="6" s="1"/>
  <c r="N407" i="6" a="1"/>
  <c r="N407" i="6" s="1"/>
  <c r="L407" i="6" a="1"/>
  <c r="L407" i="6" s="1"/>
  <c r="R407" i="6"/>
  <c r="P407" i="6"/>
  <c r="R343" i="6"/>
  <c r="L343" i="6" a="1"/>
  <c r="L343" i="6" s="1"/>
  <c r="N343" i="6" a="1"/>
  <c r="N343" i="6" s="1"/>
  <c r="N279" i="6" a="1"/>
  <c r="N279" i="6" s="1"/>
  <c r="L279" i="6" a="1"/>
  <c r="L279" i="6" s="1"/>
  <c r="L215" i="6" a="1"/>
  <c r="L215" i="6" s="1"/>
  <c r="N215" i="6" a="1"/>
  <c r="N215" i="6" s="1"/>
  <c r="P151" i="6"/>
  <c r="N151" i="6" a="1"/>
  <c r="N151" i="6" s="1"/>
  <c r="L151" i="6" a="1"/>
  <c r="L151" i="6" s="1"/>
  <c r="R87" i="6"/>
  <c r="N87" i="6" a="1"/>
  <c r="N87" i="6" s="1"/>
  <c r="L87" i="6" a="1"/>
  <c r="L87" i="6" s="1"/>
  <c r="P23" i="6"/>
  <c r="N23" i="6" a="1"/>
  <c r="N23" i="6" s="1"/>
  <c r="L23" i="6" a="1"/>
  <c r="L23" i="6" s="1"/>
  <c r="P118" i="6"/>
  <c r="N118" i="6" a="1"/>
  <c r="N118" i="6" s="1"/>
  <c r="L118" i="6" a="1"/>
  <c r="L118" i="6" s="1"/>
  <c r="R118" i="6"/>
  <c r="N54" i="6" a="1"/>
  <c r="N54" i="6" s="1"/>
  <c r="L54" i="6" a="1"/>
  <c r="L54" i="6" s="1"/>
  <c r="R533" i="6"/>
  <c r="L533" i="6" a="1"/>
  <c r="L533" i="6" s="1"/>
  <c r="P533" i="6"/>
  <c r="N533" i="6" a="1"/>
  <c r="N533" i="6" s="1"/>
  <c r="N469" i="6" a="1"/>
  <c r="N469" i="6" s="1"/>
  <c r="L469" i="6" a="1"/>
  <c r="L469" i="6" s="1"/>
  <c r="R469" i="6"/>
  <c r="P405" i="6"/>
  <c r="N405" i="6" a="1"/>
  <c r="N405" i="6" s="1"/>
  <c r="L405" i="6" a="1"/>
  <c r="L405" i="6" s="1"/>
  <c r="L341" i="6" a="1"/>
  <c r="L341" i="6" s="1"/>
  <c r="N341" i="6" a="1"/>
  <c r="N341" i="6" s="1"/>
  <c r="L277" i="6" a="1"/>
  <c r="L277" i="6" s="1"/>
  <c r="N277" i="6" a="1"/>
  <c r="N277" i="6" s="1"/>
  <c r="L213" i="6" a="1"/>
  <c r="L213" i="6" s="1"/>
  <c r="N213" i="6" a="1"/>
  <c r="N213" i="6" s="1"/>
  <c r="R213" i="6"/>
  <c r="L149" i="6" a="1"/>
  <c r="L149" i="6" s="1"/>
  <c r="R149" i="6"/>
  <c r="N149" i="6" a="1"/>
  <c r="N149" i="6" s="1"/>
  <c r="L85" i="6" a="1"/>
  <c r="L85" i="6" s="1"/>
  <c r="R85" i="6"/>
  <c r="N85" i="6" a="1"/>
  <c r="N85" i="6" s="1"/>
  <c r="L21" i="6" a="1"/>
  <c r="L21" i="6" s="1"/>
  <c r="N21" i="6" a="1"/>
  <c r="N21" i="6" s="1"/>
  <c r="N508" i="6" a="1"/>
  <c r="N508" i="6" s="1"/>
  <c r="L508" i="6" a="1"/>
  <c r="L508" i="6" s="1"/>
  <c r="P508" i="6"/>
  <c r="N444" i="6" a="1"/>
  <c r="N444" i="6" s="1"/>
  <c r="L444" i="6" a="1"/>
  <c r="L444" i="6" s="1"/>
  <c r="P380" i="6"/>
  <c r="N380" i="6" a="1"/>
  <c r="N380" i="6" s="1"/>
  <c r="L380" i="6" a="1"/>
  <c r="L380" i="6" s="1"/>
  <c r="R380" i="6"/>
  <c r="P316" i="6"/>
  <c r="N316" i="6" a="1"/>
  <c r="N316" i="6" s="1"/>
  <c r="L316" i="6" a="1"/>
  <c r="L316" i="6" s="1"/>
  <c r="R316" i="6"/>
  <c r="L252" i="6" a="1"/>
  <c r="L252" i="6" s="1"/>
  <c r="N252" i="6" a="1"/>
  <c r="N252" i="6" s="1"/>
  <c r="N188" i="6" a="1"/>
  <c r="N188" i="6" s="1"/>
  <c r="L188" i="6" a="1"/>
  <c r="L188" i="6" s="1"/>
  <c r="N124" i="6" a="1"/>
  <c r="N124" i="6" s="1"/>
  <c r="L124" i="6" a="1"/>
  <c r="L124" i="6" s="1"/>
  <c r="N60" i="6" a="1"/>
  <c r="N60" i="6" s="1"/>
  <c r="L60" i="6" a="1"/>
  <c r="L60" i="6" s="1"/>
  <c r="R60" i="6"/>
  <c r="P547" i="6"/>
  <c r="N547" i="6" a="1"/>
  <c r="N547" i="6" s="1"/>
  <c r="L547" i="6" a="1"/>
  <c r="L547" i="6" s="1"/>
  <c r="R547" i="6"/>
  <c r="L483" i="6" a="1"/>
  <c r="L483" i="6" s="1"/>
  <c r="N483" i="6" a="1"/>
  <c r="N483" i="6" s="1"/>
  <c r="R419" i="6"/>
  <c r="N419" i="6" a="1"/>
  <c r="N419" i="6" s="1"/>
  <c r="L419" i="6" a="1"/>
  <c r="L419" i="6" s="1"/>
  <c r="L355" i="6" a="1"/>
  <c r="L355" i="6" s="1"/>
  <c r="N355" i="6" a="1"/>
  <c r="N355" i="6" s="1"/>
  <c r="P355" i="6"/>
  <c r="N291" i="6" a="1"/>
  <c r="N291" i="6" s="1"/>
  <c r="R291" i="6"/>
  <c r="L291" i="6" a="1"/>
  <c r="L291" i="6" s="1"/>
  <c r="R227" i="6"/>
  <c r="L227" i="6" a="1"/>
  <c r="L227" i="6" s="1"/>
  <c r="N227" i="6" a="1"/>
  <c r="N227" i="6" s="1"/>
  <c r="L163" i="6" a="1"/>
  <c r="L163" i="6" s="1"/>
  <c r="N163" i="6" a="1"/>
  <c r="N163" i="6" s="1"/>
  <c r="N99" i="6" a="1"/>
  <c r="N99" i="6" s="1"/>
  <c r="L99" i="6" a="1"/>
  <c r="L99" i="6" s="1"/>
  <c r="L35" i="6" a="1"/>
  <c r="L35" i="6" s="1"/>
  <c r="R35" i="6"/>
  <c r="N35" i="6" a="1"/>
  <c r="N35" i="6" s="1"/>
  <c r="P130" i="6"/>
  <c r="N130" i="6" a="1"/>
  <c r="N130" i="6" s="1"/>
  <c r="L130" i="6" a="1"/>
  <c r="L130" i="6" s="1"/>
  <c r="R66" i="6"/>
  <c r="N66" i="6" a="1"/>
  <c r="N66" i="6" s="1"/>
  <c r="L66" i="6" a="1"/>
  <c r="L66" i="6" s="1"/>
  <c r="N921" i="6" a="1"/>
  <c r="N921" i="6" s="1"/>
  <c r="L921" i="6" a="1"/>
  <c r="L921" i="6" s="1"/>
  <c r="P921" i="6"/>
  <c r="N747" i="6" a="1"/>
  <c r="N747" i="6" s="1"/>
  <c r="L747" i="6" a="1"/>
  <c r="L747" i="6" s="1"/>
  <c r="R993" i="6"/>
  <c r="N993" i="6" a="1"/>
  <c r="N993" i="6" s="1"/>
  <c r="L993" i="6" a="1"/>
  <c r="L993" i="6" s="1"/>
  <c r="P993" i="6"/>
  <c r="P857" i="6"/>
  <c r="L857" i="6" a="1"/>
  <c r="L857" i="6" s="1"/>
  <c r="N857" i="6" a="1"/>
  <c r="N857" i="6" s="1"/>
  <c r="N686" i="6" a="1"/>
  <c r="N686" i="6" s="1"/>
  <c r="L686" i="6" a="1"/>
  <c r="L686" i="6" s="1"/>
  <c r="N992" i="6" a="1"/>
  <c r="N992" i="6" s="1"/>
  <c r="L992" i="6" a="1"/>
  <c r="L992" i="6" s="1"/>
  <c r="N854" i="6" a="1"/>
  <c r="N854" i="6" s="1"/>
  <c r="L854" i="6" a="1"/>
  <c r="L854" i="6" s="1"/>
  <c r="P683" i="6"/>
  <c r="N683" i="6" a="1"/>
  <c r="N683" i="6" s="1"/>
  <c r="L683" i="6" a="1"/>
  <c r="L683" i="6" s="1"/>
  <c r="L991" i="6" a="1"/>
  <c r="L991" i="6" s="1"/>
  <c r="R991" i="6"/>
  <c r="N991" i="6" a="1"/>
  <c r="N991" i="6" s="1"/>
  <c r="L851" i="6" a="1"/>
  <c r="L851" i="6" s="1"/>
  <c r="N851" i="6" a="1"/>
  <c r="N851" i="6" s="1"/>
  <c r="L681" i="6" a="1"/>
  <c r="L681" i="6" s="1"/>
  <c r="N681" i="6" a="1"/>
  <c r="N681" i="6" s="1"/>
  <c r="L990" i="6" a="1"/>
  <c r="L990" i="6" s="1"/>
  <c r="R990" i="6"/>
  <c r="N990" i="6" a="1"/>
  <c r="N990" i="6" s="1"/>
  <c r="N849" i="6" a="1"/>
  <c r="N849" i="6" s="1"/>
  <c r="L849" i="6" a="1"/>
  <c r="L849" i="6" s="1"/>
  <c r="R849" i="6"/>
  <c r="N678" i="6" a="1"/>
  <c r="N678" i="6" s="1"/>
  <c r="L678" i="6" a="1"/>
  <c r="L678" i="6" s="1"/>
  <c r="R678" i="6"/>
  <c r="L997" i="6" a="1"/>
  <c r="L997" i="6" s="1"/>
  <c r="N997" i="6" a="1"/>
  <c r="N997" i="6" s="1"/>
  <c r="N867" i="6" a="1"/>
  <c r="N867" i="6" s="1"/>
  <c r="L867" i="6" a="1"/>
  <c r="L867" i="6" s="1"/>
  <c r="P697" i="6"/>
  <c r="N697" i="6" a="1"/>
  <c r="N697" i="6" s="1"/>
  <c r="L697" i="6" a="1"/>
  <c r="L697" i="6" s="1"/>
  <c r="N1004" i="6" a="1"/>
  <c r="N1004" i="6" s="1"/>
  <c r="L1004" i="6" a="1"/>
  <c r="L1004" i="6" s="1"/>
  <c r="N886" i="6" a="1"/>
  <c r="N886" i="6" s="1"/>
  <c r="L886" i="6" a="1"/>
  <c r="L886" i="6" s="1"/>
  <c r="R886" i="6"/>
  <c r="L715" i="6" a="1"/>
  <c r="L715" i="6" s="1"/>
  <c r="N715" i="6" a="1"/>
  <c r="N715" i="6" s="1"/>
  <c r="N1003" i="6" a="1"/>
  <c r="N1003" i="6" s="1"/>
  <c r="L1003" i="6" a="1"/>
  <c r="L1003" i="6" s="1"/>
  <c r="N883" i="6" a="1"/>
  <c r="N883" i="6" s="1"/>
  <c r="P883" i="6"/>
  <c r="L883" i="6" a="1"/>
  <c r="L883" i="6" s="1"/>
  <c r="L713" i="6" a="1"/>
  <c r="L713" i="6" s="1"/>
  <c r="N713" i="6" a="1"/>
  <c r="N713" i="6" s="1"/>
  <c r="N1002" i="6" a="1"/>
  <c r="N1002" i="6" s="1"/>
  <c r="L1002" i="6" a="1"/>
  <c r="L1002" i="6" s="1"/>
  <c r="L881" i="6" a="1"/>
  <c r="L881" i="6" s="1"/>
  <c r="N881" i="6" a="1"/>
  <c r="N881" i="6" s="1"/>
  <c r="P881" i="6"/>
  <c r="P710" i="6"/>
  <c r="L710" i="6" a="1"/>
  <c r="L710" i="6" s="1"/>
  <c r="N710" i="6" a="1"/>
  <c r="N710" i="6" s="1"/>
  <c r="N970" i="6" a="1"/>
  <c r="N970" i="6" s="1"/>
  <c r="L970" i="6" a="1"/>
  <c r="L970" i="6" s="1"/>
  <c r="R970" i="6"/>
  <c r="R906" i="6"/>
  <c r="N906" i="6" a="1"/>
  <c r="N906" i="6" s="1"/>
  <c r="L906" i="6" a="1"/>
  <c r="L906" i="6" s="1"/>
  <c r="R842" i="6"/>
  <c r="N842" i="6" a="1"/>
  <c r="N842" i="6" s="1"/>
  <c r="L842" i="6" a="1"/>
  <c r="L842" i="6" s="1"/>
  <c r="L778" i="6" a="1"/>
  <c r="L778" i="6" s="1"/>
  <c r="N778" i="6" a="1"/>
  <c r="N778" i="6" s="1"/>
  <c r="N714" i="6" a="1"/>
  <c r="N714" i="6" s="1"/>
  <c r="L714" i="6" a="1"/>
  <c r="L714" i="6" s="1"/>
  <c r="P650" i="6"/>
  <c r="N650" i="6" a="1"/>
  <c r="N650" i="6" s="1"/>
  <c r="L650" i="6" a="1"/>
  <c r="L650" i="6" s="1"/>
  <c r="R650" i="6"/>
  <c r="R586" i="6"/>
  <c r="P586" i="6"/>
  <c r="N586" i="6" a="1"/>
  <c r="N586" i="6" s="1"/>
  <c r="L586" i="6" a="1"/>
  <c r="L586" i="6" s="1"/>
  <c r="N488" i="6" a="1"/>
  <c r="N488" i="6" s="1"/>
  <c r="L488" i="6" a="1"/>
  <c r="L488" i="6" s="1"/>
  <c r="N360" i="6" a="1"/>
  <c r="N360" i="6" s="1"/>
  <c r="L360" i="6" a="1"/>
  <c r="L360" i="6" s="1"/>
  <c r="L232" i="6" a="1"/>
  <c r="L232" i="6" s="1"/>
  <c r="N232" i="6" a="1"/>
  <c r="N232" i="6" s="1"/>
  <c r="N41" i="6" a="1"/>
  <c r="N41" i="6" s="1"/>
  <c r="L41" i="6" a="1"/>
  <c r="L41" i="6" s="1"/>
  <c r="R920" i="6"/>
  <c r="L920" i="6" a="1"/>
  <c r="L920" i="6" s="1"/>
  <c r="N920" i="6" a="1"/>
  <c r="N920" i="6" s="1"/>
  <c r="P920" i="6"/>
  <c r="L856" i="6" a="1"/>
  <c r="L856" i="6" s="1"/>
  <c r="P856" i="6"/>
  <c r="N856" i="6" a="1"/>
  <c r="N856" i="6" s="1"/>
  <c r="P792" i="6"/>
  <c r="R792" i="6"/>
  <c r="N792" i="6" a="1"/>
  <c r="N792" i="6" s="1"/>
  <c r="L792" i="6" a="1"/>
  <c r="L792" i="6" s="1"/>
  <c r="N728" i="6" a="1"/>
  <c r="N728" i="6" s="1"/>
  <c r="L728" i="6" a="1"/>
  <c r="L728" i="6" s="1"/>
  <c r="N664" i="6" a="1"/>
  <c r="N664" i="6" s="1"/>
  <c r="L664" i="6" a="1"/>
  <c r="L664" i="6" s="1"/>
  <c r="N600" i="6" a="1"/>
  <c r="N600" i="6" s="1"/>
  <c r="L600" i="6" a="1"/>
  <c r="L600" i="6" s="1"/>
  <c r="N514" i="6" a="1"/>
  <c r="N514" i="6" s="1"/>
  <c r="L514" i="6" a="1"/>
  <c r="L514" i="6" s="1"/>
  <c r="P386" i="6"/>
  <c r="L386" i="6" a="1"/>
  <c r="L386" i="6" s="1"/>
  <c r="R386" i="6"/>
  <c r="N386" i="6" a="1"/>
  <c r="N386" i="6" s="1"/>
  <c r="N258" i="6" a="1"/>
  <c r="N258" i="6" s="1"/>
  <c r="L258" i="6" a="1"/>
  <c r="L258" i="6" s="1"/>
  <c r="N97" i="6" a="1"/>
  <c r="N97" i="6" s="1"/>
  <c r="L97" i="6" a="1"/>
  <c r="L97" i="6" s="1"/>
  <c r="R927" i="6"/>
  <c r="L927" i="6" a="1"/>
  <c r="L927" i="6" s="1"/>
  <c r="N927" i="6" a="1"/>
  <c r="N927" i="6" s="1"/>
  <c r="L863" i="6" a="1"/>
  <c r="L863" i="6" s="1"/>
  <c r="N863" i="6" a="1"/>
  <c r="N863" i="6" s="1"/>
  <c r="L799" i="6" a="1"/>
  <c r="L799" i="6" s="1"/>
  <c r="N799" i="6" a="1"/>
  <c r="N799" i="6" s="1"/>
  <c r="P735" i="6"/>
  <c r="L735" i="6" a="1"/>
  <c r="L735" i="6" s="1"/>
  <c r="N735" i="6" a="1"/>
  <c r="N735" i="6" s="1"/>
  <c r="R671" i="6"/>
  <c r="N671" i="6" a="1"/>
  <c r="N671" i="6" s="1"/>
  <c r="L671" i="6" a="1"/>
  <c r="L671" i="6" s="1"/>
  <c r="L607" i="6" a="1"/>
  <c r="L607" i="6" s="1"/>
  <c r="R607" i="6"/>
  <c r="N607" i="6" a="1"/>
  <c r="N607" i="6" s="1"/>
  <c r="L529" i="6" a="1"/>
  <c r="L529" i="6" s="1"/>
  <c r="N529" i="6" a="1"/>
  <c r="N529" i="6" s="1"/>
  <c r="N401" i="6" a="1"/>
  <c r="N401" i="6" s="1"/>
  <c r="R401" i="6"/>
  <c r="L401" i="6" a="1"/>
  <c r="L401" i="6" s="1"/>
  <c r="L273" i="6" a="1"/>
  <c r="L273" i="6" s="1"/>
  <c r="N273" i="6" a="1"/>
  <c r="N273" i="6" s="1"/>
  <c r="P128" i="6"/>
  <c r="N128" i="6" a="1"/>
  <c r="N128" i="6" s="1"/>
  <c r="L128" i="6" a="1"/>
  <c r="L128" i="6" s="1"/>
  <c r="P622" i="6"/>
  <c r="L622" i="6" a="1"/>
  <c r="L622" i="6" s="1"/>
  <c r="N622" i="6" a="1"/>
  <c r="N622" i="6" s="1"/>
  <c r="P557" i="6"/>
  <c r="N557" i="6" a="1"/>
  <c r="N557" i="6" s="1"/>
  <c r="L557" i="6" a="1"/>
  <c r="L557" i="6" s="1"/>
  <c r="R557" i="6"/>
  <c r="N432" i="6" a="1"/>
  <c r="N432" i="6" s="1"/>
  <c r="L432" i="6" a="1"/>
  <c r="L432" i="6" s="1"/>
  <c r="N304" i="6" a="1"/>
  <c r="N304" i="6" s="1"/>
  <c r="L304" i="6" a="1"/>
  <c r="L304" i="6" s="1"/>
  <c r="P304" i="6"/>
  <c r="R176" i="6"/>
  <c r="N176" i="6" a="1"/>
  <c r="N176" i="6" s="1"/>
  <c r="L176" i="6" a="1"/>
  <c r="L176" i="6" s="1"/>
  <c r="N949" i="6" a="1"/>
  <c r="N949" i="6" s="1"/>
  <c r="P949" i="6"/>
  <c r="L949" i="6" a="1"/>
  <c r="L949" i="6" s="1"/>
  <c r="N885" i="6" a="1"/>
  <c r="N885" i="6" s="1"/>
  <c r="L885" i="6" a="1"/>
  <c r="L885" i="6" s="1"/>
  <c r="N821" i="6" a="1"/>
  <c r="N821" i="6" s="1"/>
  <c r="L821" i="6" a="1"/>
  <c r="L821" i="6" s="1"/>
  <c r="N757" i="6" a="1"/>
  <c r="N757" i="6" s="1"/>
  <c r="L757" i="6" a="1"/>
  <c r="L757" i="6" s="1"/>
  <c r="N693" i="6" a="1"/>
  <c r="N693" i="6" s="1"/>
  <c r="R693" i="6"/>
  <c r="L693" i="6" a="1"/>
  <c r="L693" i="6" s="1"/>
  <c r="L629" i="6" a="1"/>
  <c r="L629" i="6" s="1"/>
  <c r="N629" i="6" a="1"/>
  <c r="N629" i="6" s="1"/>
  <c r="P565" i="6"/>
  <c r="N565" i="6" a="1"/>
  <c r="N565" i="6" s="1"/>
  <c r="L565" i="6" a="1"/>
  <c r="L565" i="6" s="1"/>
  <c r="N446" i="6" a="1"/>
  <c r="N446" i="6" s="1"/>
  <c r="L446" i="6" a="1"/>
  <c r="L446" i="6" s="1"/>
  <c r="N318" i="6" a="1"/>
  <c r="N318" i="6" s="1"/>
  <c r="L318" i="6" a="1"/>
  <c r="L318" i="6" s="1"/>
  <c r="N190" i="6" a="1"/>
  <c r="N190" i="6" s="1"/>
  <c r="L190" i="6" a="1"/>
  <c r="L190" i="6" s="1"/>
  <c r="N964" i="6" a="1"/>
  <c r="N964" i="6" s="1"/>
  <c r="L964" i="6" a="1"/>
  <c r="L964" i="6" s="1"/>
  <c r="L900" i="6" a="1"/>
  <c r="L900" i="6" s="1"/>
  <c r="N900" i="6" a="1"/>
  <c r="N900" i="6" s="1"/>
  <c r="N836" i="6" a="1"/>
  <c r="N836" i="6" s="1"/>
  <c r="L836" i="6" a="1"/>
  <c r="L836" i="6" s="1"/>
  <c r="R772" i="6"/>
  <c r="L772" i="6" a="1"/>
  <c r="L772" i="6" s="1"/>
  <c r="N772" i="6" a="1"/>
  <c r="N772" i="6" s="1"/>
  <c r="N708" i="6" a="1"/>
  <c r="N708" i="6" s="1"/>
  <c r="L708" i="6" a="1"/>
  <c r="L708" i="6" s="1"/>
  <c r="R708" i="6"/>
  <c r="N644" i="6" a="1"/>
  <c r="N644" i="6" s="1"/>
  <c r="L644" i="6" a="1"/>
  <c r="L644" i="6" s="1"/>
  <c r="L580" i="6" a="1"/>
  <c r="L580" i="6" s="1"/>
  <c r="R580" i="6"/>
  <c r="N580" i="6" a="1"/>
  <c r="N580" i="6" s="1"/>
  <c r="L474" i="6" a="1"/>
  <c r="L474" i="6" s="1"/>
  <c r="N474" i="6" a="1"/>
  <c r="N474" i="6" s="1"/>
  <c r="R346" i="6"/>
  <c r="L346" i="6" a="1"/>
  <c r="L346" i="6" s="1"/>
  <c r="N346" i="6" a="1"/>
  <c r="N346" i="6" s="1"/>
  <c r="P346" i="6"/>
  <c r="N218" i="6" a="1"/>
  <c r="N218" i="6" s="1"/>
  <c r="L218" i="6" a="1"/>
  <c r="L218" i="6" s="1"/>
  <c r="P17" i="6"/>
  <c r="N17" i="6" a="1"/>
  <c r="N17" i="6" s="1"/>
  <c r="L17" i="6" a="1"/>
  <c r="L17" i="6" s="1"/>
  <c r="N603" i="6" a="1"/>
  <c r="N603" i="6" s="1"/>
  <c r="L603" i="6" a="1"/>
  <c r="L603" i="6" s="1"/>
  <c r="L521" i="6" a="1"/>
  <c r="L521" i="6" s="1"/>
  <c r="P521" i="6"/>
  <c r="N521" i="6" a="1"/>
  <c r="N521" i="6" s="1"/>
  <c r="L393" i="6" a="1"/>
  <c r="L393" i="6" s="1"/>
  <c r="N393" i="6" a="1"/>
  <c r="N393" i="6" s="1"/>
  <c r="N265" i="6" a="1"/>
  <c r="N265" i="6" s="1"/>
  <c r="L265" i="6" a="1"/>
  <c r="L265" i="6" s="1"/>
  <c r="R265" i="6"/>
  <c r="R112" i="6"/>
  <c r="N112" i="6" a="1"/>
  <c r="N112" i="6" s="1"/>
  <c r="L112" i="6" a="1"/>
  <c r="L112" i="6" s="1"/>
  <c r="L527" i="6" a="1"/>
  <c r="L527" i="6" s="1"/>
  <c r="R527" i="6"/>
  <c r="N527" i="6" a="1"/>
  <c r="N527" i="6" s="1"/>
  <c r="N463" i="6" a="1"/>
  <c r="N463" i="6" s="1"/>
  <c r="L463" i="6" a="1"/>
  <c r="L463" i="6" s="1"/>
  <c r="N399" i="6" a="1"/>
  <c r="N399" i="6" s="1"/>
  <c r="L399" i="6" a="1"/>
  <c r="L399" i="6" s="1"/>
  <c r="L335" i="6" a="1"/>
  <c r="L335" i="6" s="1"/>
  <c r="N335" i="6" a="1"/>
  <c r="N335" i="6" s="1"/>
  <c r="R271" i="6"/>
  <c r="N271" i="6" a="1"/>
  <c r="N271" i="6" s="1"/>
  <c r="L271" i="6" a="1"/>
  <c r="L271" i="6" s="1"/>
  <c r="R207" i="6"/>
  <c r="L207" i="6" a="1"/>
  <c r="L207" i="6" s="1"/>
  <c r="N207" i="6" a="1"/>
  <c r="N207" i="6" s="1"/>
  <c r="N143" i="6" a="1"/>
  <c r="N143" i="6" s="1"/>
  <c r="L143" i="6" a="1"/>
  <c r="L143" i="6" s="1"/>
  <c r="P79" i="6"/>
  <c r="N79" i="6" a="1"/>
  <c r="N79" i="6" s="1"/>
  <c r="R79" i="6"/>
  <c r="L79" i="6" a="1"/>
  <c r="L79" i="6" s="1"/>
  <c r="N15" i="6" a="1"/>
  <c r="N15" i="6" s="1"/>
  <c r="L15" i="6" a="1"/>
  <c r="L15" i="6" s="1"/>
  <c r="P110" i="6"/>
  <c r="N110" i="6" a="1"/>
  <c r="N110" i="6" s="1"/>
  <c r="L110" i="6" a="1"/>
  <c r="L110" i="6" s="1"/>
  <c r="N46" i="6" a="1"/>
  <c r="N46" i="6" s="1"/>
  <c r="L46" i="6" a="1"/>
  <c r="L46" i="6" s="1"/>
  <c r="L525" i="6" a="1"/>
  <c r="L525" i="6" s="1"/>
  <c r="N525" i="6" a="1"/>
  <c r="N525" i="6" s="1"/>
  <c r="R525" i="6"/>
  <c r="N461" i="6" a="1"/>
  <c r="N461" i="6" s="1"/>
  <c r="L461" i="6" a="1"/>
  <c r="L461" i="6" s="1"/>
  <c r="N397" i="6" a="1"/>
  <c r="N397" i="6" s="1"/>
  <c r="L397" i="6" a="1"/>
  <c r="L397" i="6" s="1"/>
  <c r="N333" i="6" a="1"/>
  <c r="N333" i="6" s="1"/>
  <c r="L333" i="6" a="1"/>
  <c r="L333" i="6" s="1"/>
  <c r="L269" i="6" a="1"/>
  <c r="L269" i="6" s="1"/>
  <c r="R269" i="6"/>
  <c r="N269" i="6" a="1"/>
  <c r="N269" i="6" s="1"/>
  <c r="L205" i="6" a="1"/>
  <c r="L205" i="6" s="1"/>
  <c r="N205" i="6" a="1"/>
  <c r="N205" i="6" s="1"/>
  <c r="R205" i="6"/>
  <c r="L141" i="6" a="1"/>
  <c r="L141" i="6" s="1"/>
  <c r="N141" i="6" a="1"/>
  <c r="N141" i="6" s="1"/>
  <c r="L77" i="6" a="1"/>
  <c r="L77" i="6" s="1"/>
  <c r="P77" i="6"/>
  <c r="N77" i="6" a="1"/>
  <c r="N77" i="6" s="1"/>
  <c r="R77" i="6"/>
  <c r="L13" i="6" a="1"/>
  <c r="L13" i="6" s="1"/>
  <c r="N13" i="6" a="1"/>
  <c r="N13" i="6" s="1"/>
  <c r="L500" i="6" a="1"/>
  <c r="L500" i="6" s="1"/>
  <c r="N500" i="6" a="1"/>
  <c r="N500" i="6" s="1"/>
  <c r="N436" i="6" a="1"/>
  <c r="N436" i="6" s="1"/>
  <c r="L436" i="6" a="1"/>
  <c r="L436" i="6" s="1"/>
  <c r="P436" i="6"/>
  <c r="N372" i="6" a="1"/>
  <c r="N372" i="6" s="1"/>
  <c r="L372" i="6" a="1"/>
  <c r="L372" i="6" s="1"/>
  <c r="N308" i="6" a="1"/>
  <c r="N308" i="6" s="1"/>
  <c r="L308" i="6" a="1"/>
  <c r="L308" i="6" s="1"/>
  <c r="L244" i="6" a="1"/>
  <c r="L244" i="6" s="1"/>
  <c r="N244" i="6" a="1"/>
  <c r="N244" i="6" s="1"/>
  <c r="N180" i="6" a="1"/>
  <c r="N180" i="6" s="1"/>
  <c r="L180" i="6" a="1"/>
  <c r="L180" i="6" s="1"/>
  <c r="P116" i="6"/>
  <c r="N116" i="6" a="1"/>
  <c r="N116" i="6" s="1"/>
  <c r="L116" i="6" a="1"/>
  <c r="L116" i="6" s="1"/>
  <c r="R116" i="6"/>
  <c r="N52" i="6" a="1"/>
  <c r="N52" i="6" s="1"/>
  <c r="L52" i="6" a="1"/>
  <c r="L52" i="6" s="1"/>
  <c r="P52" i="6"/>
  <c r="N539" i="6" a="1"/>
  <c r="N539" i="6" s="1"/>
  <c r="R539" i="6"/>
  <c r="L539" i="6" a="1"/>
  <c r="L539" i="6" s="1"/>
  <c r="N475" i="6" a="1"/>
  <c r="N475" i="6" s="1"/>
  <c r="P475" i="6"/>
  <c r="L475" i="6" a="1"/>
  <c r="L475" i="6" s="1"/>
  <c r="L411" i="6" a="1"/>
  <c r="L411" i="6" s="1"/>
  <c r="N411" i="6" a="1"/>
  <c r="N411" i="6" s="1"/>
  <c r="L347" i="6" a="1"/>
  <c r="L347" i="6" s="1"/>
  <c r="N347" i="6" a="1"/>
  <c r="N347" i="6" s="1"/>
  <c r="P347" i="6"/>
  <c r="N283" i="6" a="1"/>
  <c r="N283" i="6" s="1"/>
  <c r="L283" i="6" a="1"/>
  <c r="L283" i="6" s="1"/>
  <c r="R283" i="6"/>
  <c r="L219" i="6" a="1"/>
  <c r="L219" i="6" s="1"/>
  <c r="N219" i="6" a="1"/>
  <c r="N219" i="6" s="1"/>
  <c r="N155" i="6" a="1"/>
  <c r="N155" i="6" s="1"/>
  <c r="L155" i="6" a="1"/>
  <c r="L155" i="6" s="1"/>
  <c r="P155" i="6"/>
  <c r="L91" i="6" a="1"/>
  <c r="L91" i="6" s="1"/>
  <c r="R91" i="6"/>
  <c r="N91" i="6" a="1"/>
  <c r="N91" i="6" s="1"/>
  <c r="N27" i="6" a="1"/>
  <c r="N27" i="6" s="1"/>
  <c r="L27" i="6" a="1"/>
  <c r="L27" i="6" s="1"/>
  <c r="N122" i="6" a="1"/>
  <c r="N122" i="6" s="1"/>
  <c r="L122" i="6" a="1"/>
  <c r="L122" i="6" s="1"/>
  <c r="P122" i="6"/>
  <c r="N58" i="6" a="1"/>
  <c r="N58" i="6" s="1"/>
  <c r="L58" i="6" a="1"/>
  <c r="L58" i="6" s="1"/>
  <c r="L665" i="6" a="1"/>
  <c r="L665" i="6" s="1"/>
  <c r="R665" i="6"/>
  <c r="N665" i="6" a="1"/>
  <c r="N665" i="6" s="1"/>
  <c r="N833" i="6" a="1"/>
  <c r="N833" i="6" s="1"/>
  <c r="L833" i="6" a="1"/>
  <c r="L833" i="6" s="1"/>
  <c r="R833" i="6"/>
  <c r="N983" i="6" a="1"/>
  <c r="N983" i="6" s="1"/>
  <c r="L983" i="6" a="1"/>
  <c r="L983" i="6" s="1"/>
  <c r="R657" i="6"/>
  <c r="N657" i="6" a="1"/>
  <c r="N657" i="6" s="1"/>
  <c r="L657" i="6" a="1"/>
  <c r="L657" i="6" s="1"/>
  <c r="N827" i="6" a="1"/>
  <c r="N827" i="6" s="1"/>
  <c r="L827" i="6" a="1"/>
  <c r="L827" i="6" s="1"/>
  <c r="P649" i="6"/>
  <c r="N649" i="6" a="1"/>
  <c r="N649" i="6" s="1"/>
  <c r="L649" i="6" a="1"/>
  <c r="L649" i="6" s="1"/>
  <c r="N989" i="6" a="1"/>
  <c r="N989" i="6" s="1"/>
  <c r="L989" i="6" a="1"/>
  <c r="L989" i="6" s="1"/>
  <c r="N846" i="6" a="1"/>
  <c r="N846" i="6" s="1"/>
  <c r="L846" i="6" a="1"/>
  <c r="L846" i="6" s="1"/>
  <c r="P675" i="6"/>
  <c r="N675" i="6" a="1"/>
  <c r="N675" i="6" s="1"/>
  <c r="L675" i="6" a="1"/>
  <c r="L675" i="6" s="1"/>
  <c r="R675" i="6"/>
  <c r="N996" i="6" a="1"/>
  <c r="N996" i="6" s="1"/>
  <c r="L996" i="6" a="1"/>
  <c r="L996" i="6" s="1"/>
  <c r="R996" i="6"/>
  <c r="L865" i="6" a="1"/>
  <c r="L865" i="6" s="1"/>
  <c r="R865" i="6"/>
  <c r="N865" i="6" a="1"/>
  <c r="N865" i="6" s="1"/>
  <c r="N694" i="6" a="1"/>
  <c r="N694" i="6" s="1"/>
  <c r="L694" i="6" a="1"/>
  <c r="L694" i="6" s="1"/>
  <c r="N995" i="6" a="1"/>
  <c r="N995" i="6" s="1"/>
  <c r="L995" i="6" a="1"/>
  <c r="L995" i="6" s="1"/>
  <c r="N862" i="6" a="1"/>
  <c r="N862" i="6" s="1"/>
  <c r="L862" i="6" a="1"/>
  <c r="L862" i="6" s="1"/>
  <c r="L691" i="6" a="1"/>
  <c r="L691" i="6" s="1"/>
  <c r="P691" i="6"/>
  <c r="N691" i="6" a="1"/>
  <c r="N691" i="6" s="1"/>
  <c r="N994" i="6" a="1"/>
  <c r="N994" i="6" s="1"/>
  <c r="L994" i="6" a="1"/>
  <c r="L994" i="6" s="1"/>
  <c r="N859" i="6" a="1"/>
  <c r="N859" i="6" s="1"/>
  <c r="L859" i="6" a="1"/>
  <c r="L859" i="6" s="1"/>
  <c r="N689" i="6" a="1"/>
  <c r="N689" i="6" s="1"/>
  <c r="L689" i="6" a="1"/>
  <c r="L689" i="6" s="1"/>
  <c r="P689" i="6"/>
  <c r="L962" i="6" a="1"/>
  <c r="L962" i="6" s="1"/>
  <c r="N962" i="6" a="1"/>
  <c r="N962" i="6" s="1"/>
  <c r="R962" i="6"/>
  <c r="L898" i="6" a="1"/>
  <c r="L898" i="6" s="1"/>
  <c r="P898" i="6"/>
  <c r="N898" i="6" a="1"/>
  <c r="N898" i="6" s="1"/>
  <c r="L834" i="6" a="1"/>
  <c r="L834" i="6" s="1"/>
  <c r="N834" i="6" a="1"/>
  <c r="N834" i="6" s="1"/>
  <c r="N770" i="6" a="1"/>
  <c r="N770" i="6" s="1"/>
  <c r="P770" i="6"/>
  <c r="L770" i="6" a="1"/>
  <c r="L770" i="6" s="1"/>
  <c r="N706" i="6" a="1"/>
  <c r="N706" i="6" s="1"/>
  <c r="R706" i="6"/>
  <c r="L706" i="6" a="1"/>
  <c r="L706" i="6" s="1"/>
  <c r="N642" i="6" a="1"/>
  <c r="N642" i="6" s="1"/>
  <c r="L642" i="6" a="1"/>
  <c r="L642" i="6" s="1"/>
  <c r="N578" i="6" a="1"/>
  <c r="N578" i="6" s="1"/>
  <c r="L578" i="6" a="1"/>
  <c r="L578" i="6" s="1"/>
  <c r="R578" i="6"/>
  <c r="N472" i="6" a="1"/>
  <c r="N472" i="6" s="1"/>
  <c r="L472" i="6" a="1"/>
  <c r="L472" i="6" s="1"/>
  <c r="R472" i="6"/>
  <c r="N344" i="6" a="1"/>
  <c r="N344" i="6" s="1"/>
  <c r="L344" i="6" a="1"/>
  <c r="L344" i="6" s="1"/>
  <c r="L216" i="6" a="1"/>
  <c r="L216" i="6" s="1"/>
  <c r="N216" i="6" a="1"/>
  <c r="N216" i="6" s="1"/>
  <c r="P9" i="6"/>
  <c r="N9" i="6" a="1"/>
  <c r="N9" i="6" s="1"/>
  <c r="L9" i="6" a="1"/>
  <c r="L9" i="6" s="1"/>
  <c r="R912" i="6"/>
  <c r="N912" i="6" a="1"/>
  <c r="N912" i="6" s="1"/>
  <c r="L912" i="6" a="1"/>
  <c r="L912" i="6" s="1"/>
  <c r="L848" i="6" a="1"/>
  <c r="L848" i="6" s="1"/>
  <c r="P848" i="6"/>
  <c r="N848" i="6" a="1"/>
  <c r="N848" i="6" s="1"/>
  <c r="N784" i="6" a="1"/>
  <c r="N784" i="6" s="1"/>
  <c r="L784" i="6" a="1"/>
  <c r="L784" i="6" s="1"/>
  <c r="R784" i="6"/>
  <c r="N720" i="6" a="1"/>
  <c r="N720" i="6" s="1"/>
  <c r="L720" i="6" a="1"/>
  <c r="L720" i="6" s="1"/>
  <c r="R720" i="6"/>
  <c r="N656" i="6" a="1"/>
  <c r="N656" i="6" s="1"/>
  <c r="L656" i="6" a="1"/>
  <c r="L656" i="6" s="1"/>
  <c r="R656" i="6"/>
  <c r="N592" i="6" a="1"/>
  <c r="N592" i="6" s="1"/>
  <c r="R592" i="6"/>
  <c r="L592" i="6" a="1"/>
  <c r="L592" i="6" s="1"/>
  <c r="N498" i="6" a="1"/>
  <c r="N498" i="6" s="1"/>
  <c r="L498" i="6" a="1"/>
  <c r="L498" i="6" s="1"/>
  <c r="L370" i="6" a="1"/>
  <c r="L370" i="6" s="1"/>
  <c r="N370" i="6" a="1"/>
  <c r="N370" i="6" s="1"/>
  <c r="R242" i="6"/>
  <c r="N242" i="6" a="1"/>
  <c r="N242" i="6" s="1"/>
  <c r="R65" i="6"/>
  <c r="N65" i="6" a="1"/>
  <c r="N65" i="6" s="1"/>
  <c r="L65" i="6" a="1"/>
  <c r="L65" i="6" s="1"/>
  <c r="L919" i="6" a="1"/>
  <c r="L919" i="6" s="1"/>
  <c r="N919" i="6" a="1"/>
  <c r="N919" i="6" s="1"/>
  <c r="N855" i="6" a="1"/>
  <c r="N855" i="6" s="1"/>
  <c r="L855" i="6" a="1"/>
  <c r="L855" i="6" s="1"/>
  <c r="L791" i="6" a="1"/>
  <c r="L791" i="6" s="1"/>
  <c r="N791" i="6" a="1"/>
  <c r="N791" i="6" s="1"/>
  <c r="P791" i="6"/>
  <c r="L727" i="6" a="1"/>
  <c r="L727" i="6" s="1"/>
  <c r="R727" i="6"/>
  <c r="N727" i="6" a="1"/>
  <c r="N727" i="6" s="1"/>
  <c r="N663" i="6" a="1"/>
  <c r="N663" i="6" s="1"/>
  <c r="L663" i="6" a="1"/>
  <c r="L663" i="6" s="1"/>
  <c r="R663" i="6"/>
  <c r="P599" i="6"/>
  <c r="N599" i="6" a="1"/>
  <c r="N599" i="6" s="1"/>
  <c r="L599" i="6" a="1"/>
  <c r="L599" i="6" s="1"/>
  <c r="L513" i="6" a="1"/>
  <c r="L513" i="6" s="1"/>
  <c r="N513" i="6" a="1"/>
  <c r="N513" i="6" s="1"/>
  <c r="L385" i="6" a="1"/>
  <c r="L385" i="6" s="1"/>
  <c r="N385" i="6" a="1"/>
  <c r="N385" i="6" s="1"/>
  <c r="R385" i="6"/>
  <c r="L257" i="6" a="1"/>
  <c r="L257" i="6" s="1"/>
  <c r="N257" i="6" a="1"/>
  <c r="N257" i="6" s="1"/>
  <c r="R96" i="6"/>
  <c r="P96" i="6"/>
  <c r="N96" i="6" a="1"/>
  <c r="N96" i="6" s="1"/>
  <c r="L96" i="6" a="1"/>
  <c r="L96" i="6" s="1"/>
  <c r="P614" i="6"/>
  <c r="L614" i="6" a="1"/>
  <c r="L614" i="6" s="1"/>
  <c r="N614" i="6" a="1"/>
  <c r="N614" i="6" s="1"/>
  <c r="R614" i="6"/>
  <c r="P544" i="6"/>
  <c r="N544" i="6" a="1"/>
  <c r="N544" i="6" s="1"/>
  <c r="L544" i="6" a="1"/>
  <c r="L544" i="6" s="1"/>
  <c r="N416" i="6" a="1"/>
  <c r="N416" i="6" s="1"/>
  <c r="L416" i="6" a="1"/>
  <c r="L416" i="6" s="1"/>
  <c r="N288" i="6" a="1"/>
  <c r="N288" i="6" s="1"/>
  <c r="L288" i="6" a="1"/>
  <c r="L288" i="6" s="1"/>
  <c r="R288" i="6"/>
  <c r="N153" i="6" a="1"/>
  <c r="N153" i="6" s="1"/>
  <c r="L153" i="6" a="1"/>
  <c r="L153" i="6" s="1"/>
  <c r="R941" i="6"/>
  <c r="N941" i="6" a="1"/>
  <c r="N941" i="6" s="1"/>
  <c r="L941" i="6" a="1"/>
  <c r="L941" i="6" s="1"/>
  <c r="N877" i="6" a="1"/>
  <c r="N877" i="6" s="1"/>
  <c r="L877" i="6" a="1"/>
  <c r="L877" i="6" s="1"/>
  <c r="P813" i="6"/>
  <c r="N813" i="6" a="1"/>
  <c r="N813" i="6" s="1"/>
  <c r="L813" i="6" a="1"/>
  <c r="L813" i="6" s="1"/>
  <c r="R813" i="6"/>
  <c r="L749" i="6" a="1"/>
  <c r="L749" i="6" s="1"/>
  <c r="N749" i="6" a="1"/>
  <c r="N749" i="6" s="1"/>
  <c r="L685" i="6" a="1"/>
  <c r="L685" i="6" s="1"/>
  <c r="N685" i="6" a="1"/>
  <c r="N685" i="6" s="1"/>
  <c r="N621" i="6" a="1"/>
  <c r="N621" i="6" s="1"/>
  <c r="L621" i="6" a="1"/>
  <c r="L621" i="6" s="1"/>
  <c r="L554" i="6" a="1"/>
  <c r="L554" i="6" s="1"/>
  <c r="R554" i="6"/>
  <c r="N554" i="6" a="1"/>
  <c r="N554" i="6" s="1"/>
  <c r="P430" i="6"/>
  <c r="N430" i="6" a="1"/>
  <c r="N430" i="6" s="1"/>
  <c r="L430" i="6" a="1"/>
  <c r="L430" i="6" s="1"/>
  <c r="L302" i="6" a="1"/>
  <c r="L302" i="6" s="1"/>
  <c r="N302" i="6" a="1"/>
  <c r="N302" i="6" s="1"/>
  <c r="P174" i="6"/>
  <c r="N174" i="6" a="1"/>
  <c r="N174" i="6" s="1"/>
  <c r="L174" i="6" a="1"/>
  <c r="L174" i="6" s="1"/>
  <c r="N956" i="6" a="1"/>
  <c r="N956" i="6" s="1"/>
  <c r="L956" i="6" a="1"/>
  <c r="L956" i="6" s="1"/>
  <c r="R956" i="6"/>
  <c r="R892" i="6"/>
  <c r="L892" i="6" a="1"/>
  <c r="L892" i="6" s="1"/>
  <c r="N892" i="6" a="1"/>
  <c r="N892" i="6" s="1"/>
  <c r="L828" i="6" a="1"/>
  <c r="L828" i="6" s="1"/>
  <c r="N828" i="6" a="1"/>
  <c r="N828" i="6" s="1"/>
  <c r="L764" i="6" a="1"/>
  <c r="L764" i="6" s="1"/>
  <c r="N764" i="6" a="1"/>
  <c r="N764" i="6" s="1"/>
  <c r="N700" i="6" a="1"/>
  <c r="N700" i="6" s="1"/>
  <c r="L700" i="6" a="1"/>
  <c r="L700" i="6" s="1"/>
  <c r="R700" i="6"/>
  <c r="L636" i="6" a="1"/>
  <c r="L636" i="6" s="1"/>
  <c r="N636" i="6" a="1"/>
  <c r="N636" i="6" s="1"/>
  <c r="R572" i="6"/>
  <c r="N572" i="6" a="1"/>
  <c r="N572" i="6" s="1"/>
  <c r="L572" i="6" a="1"/>
  <c r="L572" i="6" s="1"/>
  <c r="N458" i="6" a="1"/>
  <c r="N458" i="6" s="1"/>
  <c r="L458" i="6" a="1"/>
  <c r="L458" i="6" s="1"/>
  <c r="P330" i="6"/>
  <c r="L330" i="6" a="1"/>
  <c r="L330" i="6" s="1"/>
  <c r="N330" i="6" a="1"/>
  <c r="N330" i="6" s="1"/>
  <c r="L202" i="6" a="1"/>
  <c r="L202" i="6" s="1"/>
  <c r="N202" i="6" a="1"/>
  <c r="N202" i="6" s="1"/>
  <c r="L659" i="6" a="1"/>
  <c r="L659" i="6" s="1"/>
  <c r="N659" i="6" a="1"/>
  <c r="N659" i="6" s="1"/>
  <c r="N595" i="6" a="1"/>
  <c r="N595" i="6" s="1"/>
  <c r="R595" i="6"/>
  <c r="L595" i="6" a="1"/>
  <c r="L595" i="6" s="1"/>
  <c r="R505" i="6"/>
  <c r="L505" i="6" a="1"/>
  <c r="L505" i="6" s="1"/>
  <c r="N505" i="6" a="1"/>
  <c r="N505" i="6" s="1"/>
  <c r="P377" i="6"/>
  <c r="N377" i="6" a="1"/>
  <c r="N377" i="6" s="1"/>
  <c r="L377" i="6" a="1"/>
  <c r="L377" i="6" s="1"/>
  <c r="R249" i="6"/>
  <c r="L249" i="6" a="1"/>
  <c r="L249" i="6" s="1"/>
  <c r="N249" i="6" a="1"/>
  <c r="N249" i="6" s="1"/>
  <c r="L80" i="6" a="1"/>
  <c r="L80" i="6" s="1"/>
  <c r="N80" i="6" a="1"/>
  <c r="N80" i="6" s="1"/>
  <c r="R519" i="6"/>
  <c r="L519" i="6" a="1"/>
  <c r="L519" i="6" s="1"/>
  <c r="N519" i="6" a="1"/>
  <c r="N519" i="6" s="1"/>
  <c r="L455" i="6" a="1"/>
  <c r="L455" i="6" s="1"/>
  <c r="N455" i="6" a="1"/>
  <c r="N455" i="6" s="1"/>
  <c r="P391" i="6"/>
  <c r="N391" i="6" a="1"/>
  <c r="N391" i="6" s="1"/>
  <c r="L391" i="6" a="1"/>
  <c r="L391" i="6" s="1"/>
  <c r="N327" i="6" a="1"/>
  <c r="N327" i="6" s="1"/>
  <c r="R327" i="6"/>
  <c r="P327" i="6"/>
  <c r="L327" i="6" a="1"/>
  <c r="L327" i="6" s="1"/>
  <c r="N263" i="6" a="1"/>
  <c r="N263" i="6" s="1"/>
  <c r="L263" i="6" a="1"/>
  <c r="L263" i="6" s="1"/>
  <c r="L199" i="6" a="1"/>
  <c r="L199" i="6" s="1"/>
  <c r="N199" i="6" a="1"/>
  <c r="N199" i="6" s="1"/>
  <c r="N135" i="6" a="1"/>
  <c r="N135" i="6" s="1"/>
  <c r="L135" i="6" a="1"/>
  <c r="L135" i="6" s="1"/>
  <c r="R135" i="6"/>
  <c r="R71" i="6"/>
  <c r="P71" i="6"/>
  <c r="N71" i="6" a="1"/>
  <c r="N71" i="6" s="1"/>
  <c r="L71" i="6" a="1"/>
  <c r="L71" i="6" s="1"/>
  <c r="R7" i="6"/>
  <c r="N7" i="6" a="1"/>
  <c r="N7" i="6" s="1"/>
  <c r="L7" i="6" a="1"/>
  <c r="L7" i="6" s="1"/>
  <c r="R102" i="6"/>
  <c r="N102" i="6" a="1"/>
  <c r="N102" i="6" s="1"/>
  <c r="L102" i="6" a="1"/>
  <c r="L102" i="6" s="1"/>
  <c r="R38" i="6"/>
  <c r="P38" i="6"/>
  <c r="N38" i="6" a="1"/>
  <c r="N38" i="6" s="1"/>
  <c r="L38" i="6" a="1"/>
  <c r="L38" i="6" s="1"/>
  <c r="L517" i="6" a="1"/>
  <c r="L517" i="6" s="1"/>
  <c r="P517" i="6"/>
  <c r="N517" i="6" a="1"/>
  <c r="N517" i="6" s="1"/>
  <c r="P453" i="6"/>
  <c r="N453" i="6" a="1"/>
  <c r="N453" i="6" s="1"/>
  <c r="L453" i="6" a="1"/>
  <c r="L453" i="6" s="1"/>
  <c r="P389" i="6"/>
  <c r="N389" i="6" a="1"/>
  <c r="N389" i="6" s="1"/>
  <c r="L389" i="6" a="1"/>
  <c r="L389" i="6" s="1"/>
  <c r="L325" i="6" a="1"/>
  <c r="L325" i="6" s="1"/>
  <c r="N325" i="6" a="1"/>
  <c r="N325" i="6" s="1"/>
  <c r="L261" i="6" a="1"/>
  <c r="L261" i="6" s="1"/>
  <c r="N261" i="6" a="1"/>
  <c r="N261" i="6" s="1"/>
  <c r="R261" i="6"/>
  <c r="L197" i="6" a="1"/>
  <c r="L197" i="6" s="1"/>
  <c r="N197" i="6" a="1"/>
  <c r="N197" i="6" s="1"/>
  <c r="R197" i="6"/>
  <c r="N133" i="6" a="1"/>
  <c r="N133" i="6" s="1"/>
  <c r="L133" i="6" a="1"/>
  <c r="L133" i="6" s="1"/>
  <c r="P133" i="6"/>
  <c r="L69" i="6" a="1"/>
  <c r="L69" i="6" s="1"/>
  <c r="R69" i="6"/>
  <c r="P69" i="6"/>
  <c r="N69" i="6" a="1"/>
  <c r="N69" i="6" s="1"/>
  <c r="N556" i="6" a="1"/>
  <c r="N556" i="6" s="1"/>
  <c r="L556" i="6" a="1"/>
  <c r="L556" i="6" s="1"/>
  <c r="L492" i="6" a="1"/>
  <c r="L492" i="6" s="1"/>
  <c r="R492" i="6"/>
  <c r="N492" i="6" a="1"/>
  <c r="N492" i="6" s="1"/>
  <c r="P428" i="6"/>
  <c r="N428" i="6" a="1"/>
  <c r="N428" i="6" s="1"/>
  <c r="L428" i="6" a="1"/>
  <c r="L428" i="6" s="1"/>
  <c r="R428" i="6"/>
  <c r="N364" i="6" a="1"/>
  <c r="N364" i="6" s="1"/>
  <c r="L364" i="6" a="1"/>
  <c r="L364" i="6" s="1"/>
  <c r="L300" i="6" a="1"/>
  <c r="L300" i="6" s="1"/>
  <c r="N300" i="6" a="1"/>
  <c r="N300" i="6" s="1"/>
  <c r="N236" i="6" a="1"/>
  <c r="N236" i="6" s="1"/>
  <c r="L236" i="6" a="1"/>
  <c r="L236" i="6" s="1"/>
  <c r="L172" i="6" a="1"/>
  <c r="L172" i="6" s="1"/>
  <c r="R172" i="6"/>
  <c r="N172" i="6" a="1"/>
  <c r="N172" i="6" s="1"/>
  <c r="L108" i="6" a="1"/>
  <c r="L108" i="6" s="1"/>
  <c r="N108" i="6" a="1"/>
  <c r="N108" i="6" s="1"/>
  <c r="P44" i="6"/>
  <c r="N44" i="6" a="1"/>
  <c r="N44" i="6" s="1"/>
  <c r="L44" i="6" a="1"/>
  <c r="L44" i="6" s="1"/>
  <c r="P531" i="6"/>
  <c r="N531" i="6" a="1"/>
  <c r="N531" i="6" s="1"/>
  <c r="L531" i="6" a="1"/>
  <c r="L531" i="6" s="1"/>
  <c r="R467" i="6"/>
  <c r="N467" i="6" a="1"/>
  <c r="N467" i="6" s="1"/>
  <c r="L467" i="6" a="1"/>
  <c r="L467" i="6" s="1"/>
  <c r="P403" i="6"/>
  <c r="N403" i="6" a="1"/>
  <c r="N403" i="6" s="1"/>
  <c r="L403" i="6" a="1"/>
  <c r="L403" i="6" s="1"/>
  <c r="N339" i="6" a="1"/>
  <c r="N339" i="6" s="1"/>
  <c r="L339" i="6" a="1"/>
  <c r="L339" i="6" s="1"/>
  <c r="L275" i="6" a="1"/>
  <c r="L275" i="6" s="1"/>
  <c r="N275" i="6" a="1"/>
  <c r="N275" i="6" s="1"/>
  <c r="R211" i="6"/>
  <c r="L211" i="6" a="1"/>
  <c r="L211" i="6" s="1"/>
  <c r="N211" i="6" a="1"/>
  <c r="N211" i="6" s="1"/>
  <c r="L147" i="6" a="1"/>
  <c r="L147" i="6" s="1"/>
  <c r="R147" i="6"/>
  <c r="N147" i="6" a="1"/>
  <c r="N147" i="6" s="1"/>
  <c r="L83" i="6" a="1"/>
  <c r="L83" i="6" s="1"/>
  <c r="P83" i="6"/>
  <c r="N83" i="6" a="1"/>
  <c r="N83" i="6" s="1"/>
  <c r="L19" i="6" a="1"/>
  <c r="L19" i="6" s="1"/>
  <c r="R19" i="6"/>
  <c r="N19" i="6" a="1"/>
  <c r="N19" i="6" s="1"/>
  <c r="R114" i="6"/>
  <c r="N114" i="6" a="1"/>
  <c r="N114" i="6" s="1"/>
  <c r="L114" i="6" a="1"/>
  <c r="L114" i="6" s="1"/>
  <c r="P50" i="6"/>
  <c r="N50" i="6" a="1"/>
  <c r="N50" i="6" s="1"/>
  <c r="L50" i="6" a="1"/>
  <c r="L50" i="6" s="1"/>
  <c r="N835" i="6" a="1"/>
  <c r="N835" i="6" s="1"/>
  <c r="L835" i="6" a="1"/>
  <c r="L835" i="6" s="1"/>
  <c r="P984" i="6"/>
  <c r="N984" i="6" a="1"/>
  <c r="N984" i="6" s="1"/>
  <c r="L984" i="6" a="1"/>
  <c r="L984" i="6" s="1"/>
  <c r="P662" i="6"/>
  <c r="N662" i="6" a="1"/>
  <c r="N662" i="6" s="1"/>
  <c r="L662" i="6" a="1"/>
  <c r="L662" i="6" s="1"/>
  <c r="N830" i="6" a="1"/>
  <c r="N830" i="6" s="1"/>
  <c r="L830" i="6" a="1"/>
  <c r="L830" i="6" s="1"/>
  <c r="N982" i="6" a="1"/>
  <c r="N982" i="6" s="1"/>
  <c r="L982" i="6" a="1"/>
  <c r="L982" i="6" s="1"/>
  <c r="N977" i="6" a="1"/>
  <c r="N977" i="6" s="1"/>
  <c r="L977" i="6" a="1"/>
  <c r="L977" i="6" s="1"/>
  <c r="P814" i="6"/>
  <c r="N814" i="6" a="1"/>
  <c r="N814" i="6" s="1"/>
  <c r="L814" i="6" a="1"/>
  <c r="L814" i="6" s="1"/>
  <c r="R609" i="6"/>
  <c r="N609" i="6" a="1"/>
  <c r="N609" i="6" s="1"/>
  <c r="L609" i="6" a="1"/>
  <c r="L609" i="6" s="1"/>
  <c r="R976" i="6"/>
  <c r="N976" i="6" a="1"/>
  <c r="N976" i="6" s="1"/>
  <c r="L976" i="6" a="1"/>
  <c r="L976" i="6" s="1"/>
  <c r="N811" i="6" a="1"/>
  <c r="N811" i="6" s="1"/>
  <c r="R811" i="6"/>
  <c r="L811" i="6" a="1"/>
  <c r="L811" i="6" s="1"/>
  <c r="R601" i="6"/>
  <c r="P601" i="6"/>
  <c r="N601" i="6" a="1"/>
  <c r="N601" i="6" s="1"/>
  <c r="L601" i="6" a="1"/>
  <c r="L601" i="6" s="1"/>
  <c r="P975" i="6"/>
  <c r="N975" i="6" a="1"/>
  <c r="N975" i="6" s="1"/>
  <c r="L975" i="6" a="1"/>
  <c r="L975" i="6" s="1"/>
  <c r="R809" i="6"/>
  <c r="P809" i="6"/>
  <c r="L809" i="6" a="1"/>
  <c r="L809" i="6" s="1"/>
  <c r="N809" i="6" a="1"/>
  <c r="N809" i="6" s="1"/>
  <c r="N593" i="6" a="1"/>
  <c r="N593" i="6" s="1"/>
  <c r="L593" i="6" a="1"/>
  <c r="L593" i="6" s="1"/>
  <c r="R593" i="6"/>
  <c r="L974" i="6" a="1"/>
  <c r="L974" i="6" s="1"/>
  <c r="R974" i="6"/>
  <c r="N974" i="6" a="1"/>
  <c r="N974" i="6" s="1"/>
  <c r="L806" i="6" a="1"/>
  <c r="L806" i="6" s="1"/>
  <c r="P806" i="6"/>
  <c r="N806" i="6" a="1"/>
  <c r="N806" i="6" s="1"/>
  <c r="P585" i="6"/>
  <c r="N585" i="6" a="1"/>
  <c r="N585" i="6" s="1"/>
  <c r="L585" i="6" a="1"/>
  <c r="L585" i="6" s="1"/>
  <c r="P981" i="6"/>
  <c r="L981" i="6" a="1"/>
  <c r="L981" i="6" s="1"/>
  <c r="N981" i="6" a="1"/>
  <c r="N981" i="6" s="1"/>
  <c r="L825" i="6" a="1"/>
  <c r="L825" i="6" s="1"/>
  <c r="N825" i="6" a="1"/>
  <c r="N825" i="6" s="1"/>
  <c r="L641" i="6" a="1"/>
  <c r="L641" i="6" s="1"/>
  <c r="R641" i="6"/>
  <c r="N641" i="6" a="1"/>
  <c r="N641" i="6" s="1"/>
  <c r="N988" i="6" a="1"/>
  <c r="N988" i="6" s="1"/>
  <c r="L988" i="6" a="1"/>
  <c r="L988" i="6" s="1"/>
  <c r="R988" i="6"/>
  <c r="N843" i="6" a="1"/>
  <c r="N843" i="6" s="1"/>
  <c r="L843" i="6" a="1"/>
  <c r="L843" i="6" s="1"/>
  <c r="N673" i="6" a="1"/>
  <c r="N673" i="6" s="1"/>
  <c r="L673" i="6" a="1"/>
  <c r="L673" i="6" s="1"/>
  <c r="R987" i="6"/>
  <c r="N987" i="6" a="1"/>
  <c r="N987" i="6" s="1"/>
  <c r="L987" i="6" a="1"/>
  <c r="L987" i="6" s="1"/>
  <c r="L841" i="6" a="1"/>
  <c r="L841" i="6" s="1"/>
  <c r="N841" i="6" a="1"/>
  <c r="N841" i="6" s="1"/>
  <c r="N670" i="6" a="1"/>
  <c r="N670" i="6" s="1"/>
  <c r="L670" i="6" a="1"/>
  <c r="L670" i="6" s="1"/>
  <c r="N986" i="6" a="1"/>
  <c r="N986" i="6" s="1"/>
  <c r="L986" i="6" a="1"/>
  <c r="L986" i="6" s="1"/>
  <c r="P838" i="6"/>
  <c r="N838" i="6" a="1"/>
  <c r="N838" i="6" s="1"/>
  <c r="L838" i="6" a="1"/>
  <c r="L838" i="6" s="1"/>
  <c r="N667" i="6" a="1"/>
  <c r="N667" i="6" s="1"/>
  <c r="L667" i="6" a="1"/>
  <c r="L667" i="6" s="1"/>
  <c r="N954" i="6" a="1"/>
  <c r="N954" i="6" s="1"/>
  <c r="L954" i="6" a="1"/>
  <c r="L954" i="6" s="1"/>
  <c r="R954" i="6"/>
  <c r="P890" i="6"/>
  <c r="N890" i="6" a="1"/>
  <c r="N890" i="6" s="1"/>
  <c r="L890" i="6" a="1"/>
  <c r="L890" i="6" s="1"/>
  <c r="R890" i="6"/>
  <c r="N826" i="6" a="1"/>
  <c r="N826" i="6" s="1"/>
  <c r="L826" i="6" a="1"/>
  <c r="L826" i="6" s="1"/>
  <c r="L762" i="6" a="1"/>
  <c r="L762" i="6" s="1"/>
  <c r="N762" i="6" a="1"/>
  <c r="N762" i="6" s="1"/>
  <c r="N698" i="6" a="1"/>
  <c r="N698" i="6" s="1"/>
  <c r="L698" i="6" a="1"/>
  <c r="L698" i="6" s="1"/>
  <c r="P634" i="6"/>
  <c r="L634" i="6" a="1"/>
  <c r="L634" i="6" s="1"/>
  <c r="R634" i="6"/>
  <c r="N634" i="6" a="1"/>
  <c r="N634" i="6" s="1"/>
  <c r="R570" i="6"/>
  <c r="P570" i="6"/>
  <c r="N570" i="6" a="1"/>
  <c r="N570" i="6" s="1"/>
  <c r="L570" i="6" a="1"/>
  <c r="L570" i="6" s="1"/>
  <c r="L456" i="6" a="1"/>
  <c r="L456" i="6" s="1"/>
  <c r="R456" i="6"/>
  <c r="P456" i="6"/>
  <c r="N456" i="6" a="1"/>
  <c r="N456" i="6" s="1"/>
  <c r="P328" i="6"/>
  <c r="N328" i="6" a="1"/>
  <c r="N328" i="6" s="1"/>
  <c r="L328" i="6" a="1"/>
  <c r="L328" i="6" s="1"/>
  <c r="L200" i="6" a="1"/>
  <c r="L200" i="6" s="1"/>
  <c r="R200" i="6"/>
  <c r="N200" i="6" a="1"/>
  <c r="N200" i="6" s="1"/>
  <c r="N968" i="6" a="1"/>
  <c r="N968" i="6" s="1"/>
  <c r="L968" i="6" a="1"/>
  <c r="L968" i="6" s="1"/>
  <c r="R968" i="6"/>
  <c r="L904" i="6" a="1"/>
  <c r="L904" i="6" s="1"/>
  <c r="R904" i="6"/>
  <c r="N904" i="6" a="1"/>
  <c r="N904" i="6" s="1"/>
  <c r="L840" i="6" a="1"/>
  <c r="L840" i="6" s="1"/>
  <c r="P840" i="6"/>
  <c r="N840" i="6" a="1"/>
  <c r="N840" i="6" s="1"/>
  <c r="R776" i="6"/>
  <c r="N776" i="6" a="1"/>
  <c r="N776" i="6" s="1"/>
  <c r="L776" i="6" a="1"/>
  <c r="L776" i="6" s="1"/>
  <c r="R712" i="6"/>
  <c r="N712" i="6" a="1"/>
  <c r="N712" i="6" s="1"/>
  <c r="L712" i="6" a="1"/>
  <c r="L712" i="6" s="1"/>
  <c r="P648" i="6"/>
  <c r="N648" i="6" a="1"/>
  <c r="N648" i="6" s="1"/>
  <c r="L648" i="6" a="1"/>
  <c r="L648" i="6" s="1"/>
  <c r="P584" i="6"/>
  <c r="N584" i="6" a="1"/>
  <c r="N584" i="6" s="1"/>
  <c r="L584" i="6" a="1"/>
  <c r="L584" i="6" s="1"/>
  <c r="N482" i="6" a="1"/>
  <c r="N482" i="6" s="1"/>
  <c r="P482" i="6"/>
  <c r="L482" i="6" a="1"/>
  <c r="L482" i="6" s="1"/>
  <c r="N354" i="6" a="1"/>
  <c r="N354" i="6" s="1"/>
  <c r="R354" i="6"/>
  <c r="L354" i="6" a="1"/>
  <c r="L354" i="6" s="1"/>
  <c r="N226" i="6" a="1"/>
  <c r="N226" i="6" s="1"/>
  <c r="L226" i="6" a="1"/>
  <c r="L226" i="6" s="1"/>
  <c r="P226" i="6"/>
  <c r="N33" i="6" a="1"/>
  <c r="N33" i="6" s="1"/>
  <c r="R33" i="6"/>
  <c r="L33" i="6" a="1"/>
  <c r="L33" i="6" s="1"/>
  <c r="N911" i="6" a="1"/>
  <c r="N911" i="6" s="1"/>
  <c r="L911" i="6" a="1"/>
  <c r="L911" i="6" s="1"/>
  <c r="L847" i="6" a="1"/>
  <c r="L847" i="6" s="1"/>
  <c r="N847" i="6" a="1"/>
  <c r="N847" i="6" s="1"/>
  <c r="L783" i="6" a="1"/>
  <c r="L783" i="6" s="1"/>
  <c r="R783" i="6"/>
  <c r="N783" i="6" a="1"/>
  <c r="N783" i="6" s="1"/>
  <c r="N719" i="6" a="1"/>
  <c r="N719" i="6" s="1"/>
  <c r="L719" i="6" a="1"/>
  <c r="L719" i="6" s="1"/>
  <c r="R719" i="6"/>
  <c r="L655" i="6" a="1"/>
  <c r="L655" i="6" s="1"/>
  <c r="P655" i="6"/>
  <c r="N655" i="6" a="1"/>
  <c r="N655" i="6" s="1"/>
  <c r="N591" i="6" a="1"/>
  <c r="N591" i="6" s="1"/>
  <c r="L591" i="6" a="1"/>
  <c r="L591" i="6" s="1"/>
  <c r="L497" i="6" a="1"/>
  <c r="L497" i="6" s="1"/>
  <c r="P497" i="6"/>
  <c r="N497" i="6" a="1"/>
  <c r="N497" i="6" s="1"/>
  <c r="R369" i="6"/>
  <c r="N369" i="6" a="1"/>
  <c r="N369" i="6" s="1"/>
  <c r="L369" i="6" a="1"/>
  <c r="L369" i="6" s="1"/>
  <c r="P241" i="6"/>
  <c r="N241" i="6" a="1"/>
  <c r="N241" i="6" s="1"/>
  <c r="L241" i="6" a="1"/>
  <c r="L241" i="6" s="1"/>
  <c r="R241" i="6"/>
  <c r="R64" i="6"/>
  <c r="N64" i="6" a="1"/>
  <c r="N64" i="6" s="1"/>
  <c r="L64" i="6" a="1"/>
  <c r="L64" i="6" s="1"/>
  <c r="N606" i="6" a="1"/>
  <c r="N606" i="6" s="1"/>
  <c r="P606" i="6"/>
  <c r="L606" i="6" a="1"/>
  <c r="L606" i="6" s="1"/>
  <c r="N528" i="6" a="1"/>
  <c r="N528" i="6" s="1"/>
  <c r="L528" i="6" a="1"/>
  <c r="L528" i="6" s="1"/>
  <c r="R528" i="6"/>
  <c r="N400" i="6" a="1"/>
  <c r="N400" i="6" s="1"/>
  <c r="L400" i="6" a="1"/>
  <c r="L400" i="6" s="1"/>
  <c r="R272" i="6"/>
  <c r="N272" i="6" a="1"/>
  <c r="N272" i="6" s="1"/>
  <c r="L272" i="6" a="1"/>
  <c r="L272" i="6" s="1"/>
  <c r="N121" i="6" a="1"/>
  <c r="N121" i="6" s="1"/>
  <c r="L121" i="6" a="1"/>
  <c r="L121" i="6" s="1"/>
  <c r="P121" i="6"/>
  <c r="N933" i="6" a="1"/>
  <c r="N933" i="6" s="1"/>
  <c r="L933" i="6" a="1"/>
  <c r="L933" i="6" s="1"/>
  <c r="R933" i="6"/>
  <c r="N869" i="6" a="1"/>
  <c r="N869" i="6" s="1"/>
  <c r="L869" i="6" a="1"/>
  <c r="L869" i="6" s="1"/>
  <c r="N805" i="6" a="1"/>
  <c r="N805" i="6" s="1"/>
  <c r="L805" i="6" a="1"/>
  <c r="L805" i="6" s="1"/>
  <c r="N741" i="6" a="1"/>
  <c r="N741" i="6" s="1"/>
  <c r="R741" i="6"/>
  <c r="L741" i="6" a="1"/>
  <c r="L741" i="6" s="1"/>
  <c r="P741" i="6"/>
  <c r="N677" i="6" a="1"/>
  <c r="N677" i="6" s="1"/>
  <c r="L677" i="6" a="1"/>
  <c r="L677" i="6" s="1"/>
  <c r="N613" i="6" a="1"/>
  <c r="N613" i="6" s="1"/>
  <c r="L613" i="6" a="1"/>
  <c r="L613" i="6" s="1"/>
  <c r="P613" i="6"/>
  <c r="N542" i="6" a="1"/>
  <c r="N542" i="6" s="1"/>
  <c r="L542" i="6" a="1"/>
  <c r="L542" i="6" s="1"/>
  <c r="P542" i="6"/>
  <c r="N414" i="6" a="1"/>
  <c r="N414" i="6" s="1"/>
  <c r="L414" i="6" a="1"/>
  <c r="L414" i="6" s="1"/>
  <c r="P286" i="6"/>
  <c r="N286" i="6" a="1"/>
  <c r="N286" i="6" s="1"/>
  <c r="L286" i="6" a="1"/>
  <c r="L286" i="6" s="1"/>
  <c r="N152" i="6" a="1"/>
  <c r="N152" i="6" s="1"/>
  <c r="L152" i="6" a="1"/>
  <c r="L152" i="6" s="1"/>
  <c r="P948" i="6"/>
  <c r="N948" i="6" a="1"/>
  <c r="N948" i="6" s="1"/>
  <c r="L948" i="6" a="1"/>
  <c r="L948" i="6" s="1"/>
  <c r="R948" i="6"/>
  <c r="L884" i="6" a="1"/>
  <c r="L884" i="6" s="1"/>
  <c r="N884" i="6" a="1"/>
  <c r="N884" i="6" s="1"/>
  <c r="P820" i="6"/>
  <c r="N820" i="6" a="1"/>
  <c r="N820" i="6" s="1"/>
  <c r="L820" i="6" a="1"/>
  <c r="L820" i="6" s="1"/>
  <c r="L756" i="6" a="1"/>
  <c r="L756" i="6" s="1"/>
  <c r="N756" i="6" a="1"/>
  <c r="N756" i="6" s="1"/>
  <c r="P692" i="6"/>
  <c r="N692" i="6" a="1"/>
  <c r="N692" i="6" s="1"/>
  <c r="L692" i="6" a="1"/>
  <c r="L692" i="6" s="1"/>
  <c r="R692" i="6"/>
  <c r="L628" i="6" a="1"/>
  <c r="L628" i="6" s="1"/>
  <c r="N628" i="6" a="1"/>
  <c r="N628" i="6" s="1"/>
  <c r="P628" i="6"/>
  <c r="P564" i="6"/>
  <c r="N564" i="6" a="1"/>
  <c r="N564" i="6" s="1"/>
  <c r="L564" i="6" a="1"/>
  <c r="L564" i="6" s="1"/>
  <c r="R564" i="6"/>
  <c r="R442" i="6"/>
  <c r="N442" i="6" a="1"/>
  <c r="N442" i="6" s="1"/>
  <c r="L442" i="6" a="1"/>
  <c r="L442" i="6" s="1"/>
  <c r="N314" i="6" a="1"/>
  <c r="N314" i="6" s="1"/>
  <c r="L314" i="6" a="1"/>
  <c r="L314" i="6" s="1"/>
  <c r="N186" i="6" a="1"/>
  <c r="N186" i="6" s="1"/>
  <c r="L186" i="6" a="1"/>
  <c r="L186" i="6" s="1"/>
  <c r="R186" i="6"/>
  <c r="L651" i="6" a="1"/>
  <c r="L651" i="6" s="1"/>
  <c r="P651" i="6"/>
  <c r="N651" i="6" a="1"/>
  <c r="N651" i="6" s="1"/>
  <c r="R587" i="6"/>
  <c r="N587" i="6" a="1"/>
  <c r="N587" i="6" s="1"/>
  <c r="L587" i="6" a="1"/>
  <c r="L587" i="6" s="1"/>
  <c r="N489" i="6" a="1"/>
  <c r="N489" i="6" s="1"/>
  <c r="L489" i="6" a="1"/>
  <c r="L489" i="6" s="1"/>
  <c r="L361" i="6" a="1"/>
  <c r="L361" i="6" s="1"/>
  <c r="N361" i="6" a="1"/>
  <c r="N361" i="6" s="1"/>
  <c r="R233" i="6"/>
  <c r="L233" i="6" a="1"/>
  <c r="L233" i="6" s="1"/>
  <c r="N233" i="6" a="1"/>
  <c r="N233" i="6" s="1"/>
  <c r="N48" i="6" a="1"/>
  <c r="N48" i="6" s="1"/>
  <c r="L48" i="6" a="1"/>
  <c r="L48" i="6" s="1"/>
  <c r="N511" i="6" a="1"/>
  <c r="N511" i="6" s="1"/>
  <c r="R511" i="6"/>
  <c r="L511" i="6" a="1"/>
  <c r="L511" i="6" s="1"/>
  <c r="L447" i="6" a="1"/>
  <c r="L447" i="6" s="1"/>
  <c r="N447" i="6" a="1"/>
  <c r="N447" i="6" s="1"/>
  <c r="R447" i="6"/>
  <c r="P447" i="6"/>
  <c r="N383" i="6" a="1"/>
  <c r="N383" i="6" s="1"/>
  <c r="L383" i="6" a="1"/>
  <c r="L383" i="6" s="1"/>
  <c r="L319" i="6" a="1"/>
  <c r="L319" i="6" s="1"/>
  <c r="R319" i="6"/>
  <c r="P319" i="6"/>
  <c r="N319" i="6" a="1"/>
  <c r="N319" i="6" s="1"/>
  <c r="P255" i="6"/>
  <c r="N255" i="6" a="1"/>
  <c r="N255" i="6" s="1"/>
  <c r="R255" i="6"/>
  <c r="L255" i="6" a="1"/>
  <c r="L255" i="6" s="1"/>
  <c r="L191" i="6" a="1"/>
  <c r="L191" i="6" s="1"/>
  <c r="N191" i="6" a="1"/>
  <c r="N191" i="6" s="1"/>
  <c r="R191" i="6"/>
  <c r="P191" i="6"/>
  <c r="P127" i="6"/>
  <c r="N127" i="6" a="1"/>
  <c r="N127" i="6" s="1"/>
  <c r="L127" i="6" a="1"/>
  <c r="L127" i="6" s="1"/>
  <c r="R63" i="6"/>
  <c r="N63" i="6" a="1"/>
  <c r="N63" i="6" s="1"/>
  <c r="L63" i="6" a="1"/>
  <c r="L63" i="6" s="1"/>
  <c r="R158" i="6"/>
  <c r="P158" i="6"/>
  <c r="N158" i="6" a="1"/>
  <c r="N158" i="6" s="1"/>
  <c r="L158" i="6" a="1"/>
  <c r="L158" i="6" s="1"/>
  <c r="L94" i="6" a="1"/>
  <c r="L94" i="6" s="1"/>
  <c r="P94" i="6"/>
  <c r="N94" i="6" a="1"/>
  <c r="N94" i="6" s="1"/>
  <c r="L30" i="6" a="1"/>
  <c r="L30" i="6" s="1"/>
  <c r="P30" i="6"/>
  <c r="N30" i="6" a="1"/>
  <c r="N30" i="6" s="1"/>
  <c r="L509" i="6" a="1"/>
  <c r="L509" i="6" s="1"/>
  <c r="P509" i="6"/>
  <c r="N509" i="6" a="1"/>
  <c r="N509" i="6" s="1"/>
  <c r="N445" i="6" a="1"/>
  <c r="N445" i="6" s="1"/>
  <c r="L445" i="6" a="1"/>
  <c r="L445" i="6" s="1"/>
  <c r="R445" i="6"/>
  <c r="N381" i="6" a="1"/>
  <c r="N381" i="6" s="1"/>
  <c r="L381" i="6" a="1"/>
  <c r="L381" i="6" s="1"/>
  <c r="P317" i="6"/>
  <c r="N317" i="6" a="1"/>
  <c r="N317" i="6" s="1"/>
  <c r="L317" i="6" a="1"/>
  <c r="L317" i="6" s="1"/>
  <c r="R317" i="6"/>
  <c r="P253" i="6"/>
  <c r="N253" i="6" a="1"/>
  <c r="N253" i="6" s="1"/>
  <c r="R253" i="6"/>
  <c r="L253" i="6" a="1"/>
  <c r="L253" i="6" s="1"/>
  <c r="L189" i="6" a="1"/>
  <c r="L189" i="6" s="1"/>
  <c r="N189" i="6" a="1"/>
  <c r="N189" i="6" s="1"/>
  <c r="L125" i="6" a="1"/>
  <c r="L125" i="6" s="1"/>
  <c r="N125" i="6" a="1"/>
  <c r="N125" i="6" s="1"/>
  <c r="P125" i="6"/>
  <c r="L61" i="6" a="1"/>
  <c r="L61" i="6" s="1"/>
  <c r="N61" i="6" a="1"/>
  <c r="N61" i="6" s="1"/>
  <c r="R548" i="6"/>
  <c r="N548" i="6" a="1"/>
  <c r="N548" i="6" s="1"/>
  <c r="L548" i="6" a="1"/>
  <c r="L548" i="6" s="1"/>
  <c r="P484" i="6"/>
  <c r="N484" i="6" a="1"/>
  <c r="N484" i="6" s="1"/>
  <c r="L484" i="6" a="1"/>
  <c r="L484" i="6" s="1"/>
  <c r="L420" i="6" a="1"/>
  <c r="L420" i="6" s="1"/>
  <c r="P420" i="6"/>
  <c r="N420" i="6" a="1"/>
  <c r="N420" i="6" s="1"/>
  <c r="P356" i="6"/>
  <c r="N356" i="6" a="1"/>
  <c r="N356" i="6" s="1"/>
  <c r="L356" i="6" a="1"/>
  <c r="L356" i="6" s="1"/>
  <c r="L292" i="6" a="1"/>
  <c r="L292" i="6" s="1"/>
  <c r="N292" i="6" a="1"/>
  <c r="N292" i="6" s="1"/>
  <c r="L228" i="6" a="1"/>
  <c r="L228" i="6" s="1"/>
  <c r="R228" i="6"/>
  <c r="N228" i="6" a="1"/>
  <c r="N228" i="6" s="1"/>
  <c r="R164" i="6"/>
  <c r="P164" i="6"/>
  <c r="N164" i="6" a="1"/>
  <c r="N164" i="6" s="1"/>
  <c r="L164" i="6" a="1"/>
  <c r="L164" i="6" s="1"/>
  <c r="N100" i="6" a="1"/>
  <c r="N100" i="6" s="1"/>
  <c r="L100" i="6" a="1"/>
  <c r="L100" i="6" s="1"/>
  <c r="P100" i="6"/>
  <c r="N36" i="6" a="1"/>
  <c r="N36" i="6" s="1"/>
  <c r="L36" i="6" a="1"/>
  <c r="L36" i="6" s="1"/>
  <c r="P36" i="6"/>
  <c r="R36" i="6"/>
  <c r="N523" i="6" a="1"/>
  <c r="N523" i="6" s="1"/>
  <c r="R523" i="6"/>
  <c r="L523" i="6" a="1"/>
  <c r="L523" i="6" s="1"/>
  <c r="P523" i="6"/>
  <c r="N459" i="6" a="1"/>
  <c r="N459" i="6" s="1"/>
  <c r="L459" i="6" a="1"/>
  <c r="L459" i="6" s="1"/>
  <c r="R459" i="6"/>
  <c r="P459" i="6"/>
  <c r="P395" i="6"/>
  <c r="L395" i="6" a="1"/>
  <c r="L395" i="6" s="1"/>
  <c r="R395" i="6"/>
  <c r="N395" i="6" a="1"/>
  <c r="N395" i="6" s="1"/>
  <c r="N331" i="6" a="1"/>
  <c r="N331" i="6" s="1"/>
  <c r="P331" i="6"/>
  <c r="L331" i="6" a="1"/>
  <c r="L331" i="6" s="1"/>
  <c r="P267" i="6"/>
  <c r="N267" i="6" a="1"/>
  <c r="N267" i="6" s="1"/>
  <c r="L267" i="6" a="1"/>
  <c r="L267" i="6" s="1"/>
  <c r="R267" i="6"/>
  <c r="L203" i="6" a="1"/>
  <c r="L203" i="6" s="1"/>
  <c r="N203" i="6" a="1"/>
  <c r="N203" i="6" s="1"/>
  <c r="R203" i="6"/>
  <c r="R139" i="6"/>
  <c r="L139" i="6" a="1"/>
  <c r="L139" i="6" s="1"/>
  <c r="P139" i="6"/>
  <c r="N139" i="6" a="1"/>
  <c r="N139" i="6" s="1"/>
  <c r="L75" i="6" a="1"/>
  <c r="L75" i="6" s="1"/>
  <c r="P75" i="6"/>
  <c r="N75" i="6" a="1"/>
  <c r="N75" i="6" s="1"/>
  <c r="L11" i="6" a="1"/>
  <c r="L11" i="6" s="1"/>
  <c r="P11" i="6"/>
  <c r="N11" i="6" a="1"/>
  <c r="N11" i="6" s="1"/>
  <c r="R106" i="6"/>
  <c r="N106" i="6" a="1"/>
  <c r="N106" i="6" s="1"/>
  <c r="L106" i="6" a="1"/>
  <c r="L106" i="6" s="1"/>
  <c r="R42" i="6"/>
  <c r="P42" i="6"/>
  <c r="N42" i="6" a="1"/>
  <c r="N42" i="6" s="1"/>
  <c r="L42" i="6" a="1"/>
  <c r="L42" i="6" s="1"/>
  <c r="R793" i="6"/>
  <c r="L793" i="6" a="1"/>
  <c r="L793" i="6" s="1"/>
  <c r="N793" i="6" a="1"/>
  <c r="N793" i="6" s="1"/>
  <c r="R534" i="6"/>
  <c r="P534" i="6"/>
  <c r="N534" i="6" a="1"/>
  <c r="N534" i="6" s="1"/>
  <c r="L534" i="6" a="1"/>
  <c r="L534" i="6" s="1"/>
  <c r="P961" i="6"/>
  <c r="L961" i="6" a="1"/>
  <c r="L961" i="6" s="1"/>
  <c r="R961" i="6"/>
  <c r="N961" i="6" a="1"/>
  <c r="N961" i="6" s="1"/>
  <c r="L790" i="6" a="1"/>
  <c r="L790" i="6" s="1"/>
  <c r="N790" i="6" a="1"/>
  <c r="N790" i="6" s="1"/>
  <c r="L518" i="6" a="1"/>
  <c r="L518" i="6" s="1"/>
  <c r="P518" i="6"/>
  <c r="N518" i="6" a="1"/>
  <c r="N518" i="6" s="1"/>
  <c r="R958" i="6"/>
  <c r="L958" i="6" a="1"/>
  <c r="L958" i="6" s="1"/>
  <c r="N958" i="6" a="1"/>
  <c r="N958" i="6" s="1"/>
  <c r="N787" i="6" a="1"/>
  <c r="N787" i="6" s="1"/>
  <c r="L787" i="6" a="1"/>
  <c r="L787" i="6" s="1"/>
  <c r="R787" i="6"/>
  <c r="P502" i="6"/>
  <c r="N502" i="6" a="1"/>
  <c r="N502" i="6" s="1"/>
  <c r="L502" i="6" a="1"/>
  <c r="L502" i="6" s="1"/>
  <c r="R502" i="6"/>
  <c r="P955" i="6"/>
  <c r="N955" i="6" a="1"/>
  <c r="N955" i="6" s="1"/>
  <c r="R955" i="6"/>
  <c r="L955" i="6" a="1"/>
  <c r="L955" i="6" s="1"/>
  <c r="R785" i="6"/>
  <c r="L785" i="6" a="1"/>
  <c r="L785" i="6" s="1"/>
  <c r="N785" i="6" a="1"/>
  <c r="N785" i="6" s="1"/>
  <c r="R486" i="6"/>
  <c r="P486" i="6"/>
  <c r="N486" i="6" a="1"/>
  <c r="N486" i="6" s="1"/>
  <c r="L486" i="6" a="1"/>
  <c r="L486" i="6" s="1"/>
  <c r="N973" i="6" a="1"/>
  <c r="N973" i="6" s="1"/>
  <c r="L973" i="6" a="1"/>
  <c r="L973" i="6" s="1"/>
  <c r="L803" i="6" a="1"/>
  <c r="L803" i="6" s="1"/>
  <c r="R803" i="6"/>
  <c r="N803" i="6" a="1"/>
  <c r="N803" i="6" s="1"/>
  <c r="P577" i="6"/>
  <c r="N577" i="6" a="1"/>
  <c r="N577" i="6" s="1"/>
  <c r="L577" i="6" a="1"/>
  <c r="L577" i="6" s="1"/>
  <c r="R577" i="6"/>
  <c r="N980" i="6" a="1"/>
  <c r="N980" i="6" s="1"/>
  <c r="P980" i="6"/>
  <c r="L980" i="6" a="1"/>
  <c r="L980" i="6" s="1"/>
  <c r="R822" i="6"/>
  <c r="N822" i="6" a="1"/>
  <c r="N822" i="6" s="1"/>
  <c r="L822" i="6" a="1"/>
  <c r="L822" i="6" s="1"/>
  <c r="R633" i="6"/>
  <c r="L633" i="6" a="1"/>
  <c r="L633" i="6" s="1"/>
  <c r="N633" i="6" a="1"/>
  <c r="N633" i="6" s="1"/>
  <c r="N979" i="6" a="1"/>
  <c r="N979" i="6" s="1"/>
  <c r="L979" i="6" a="1"/>
  <c r="L979" i="6" s="1"/>
  <c r="R819" i="6"/>
  <c r="L819" i="6" a="1"/>
  <c r="L819" i="6" s="1"/>
  <c r="P819" i="6"/>
  <c r="N819" i="6" a="1"/>
  <c r="N819" i="6" s="1"/>
  <c r="R625" i="6"/>
  <c r="L625" i="6" a="1"/>
  <c r="L625" i="6" s="1"/>
  <c r="P625" i="6"/>
  <c r="N625" i="6" a="1"/>
  <c r="N625" i="6" s="1"/>
  <c r="P978" i="6"/>
  <c r="R978" i="6"/>
  <c r="N978" i="6" a="1"/>
  <c r="N978" i="6" s="1"/>
  <c r="L978" i="6" a="1"/>
  <c r="L978" i="6" s="1"/>
  <c r="R817" i="6"/>
  <c r="P817" i="6"/>
  <c r="N817" i="6" a="1"/>
  <c r="N817" i="6" s="1"/>
  <c r="L817" i="6" a="1"/>
  <c r="L817" i="6" s="1"/>
  <c r="P617" i="6"/>
  <c r="N617" i="6" a="1"/>
  <c r="N617" i="6" s="1"/>
  <c r="L617" i="6" a="1"/>
  <c r="L617" i="6" s="1"/>
  <c r="R617" i="6"/>
  <c r="R946" i="6"/>
  <c r="L946" i="6" a="1"/>
  <c r="L946" i="6" s="1"/>
  <c r="P946" i="6"/>
  <c r="N946" i="6" a="1"/>
  <c r="N946" i="6" s="1"/>
  <c r="N882" i="6" a="1"/>
  <c r="N882" i="6" s="1"/>
  <c r="L882" i="6" a="1"/>
  <c r="L882" i="6" s="1"/>
  <c r="P882" i="6"/>
  <c r="L818" i="6" a="1"/>
  <c r="L818" i="6" s="1"/>
  <c r="P818" i="6"/>
  <c r="N818" i="6" a="1"/>
  <c r="N818" i="6" s="1"/>
  <c r="L754" i="6" a="1"/>
  <c r="L754" i="6" s="1"/>
  <c r="N754" i="6" a="1"/>
  <c r="N754" i="6" s="1"/>
  <c r="P754" i="6"/>
  <c r="N690" i="6" a="1"/>
  <c r="N690" i="6" s="1"/>
  <c r="L690" i="6" a="1"/>
  <c r="L690" i="6" s="1"/>
  <c r="R690" i="6"/>
  <c r="P690" i="6"/>
  <c r="L626" i="6" a="1"/>
  <c r="L626" i="6" s="1"/>
  <c r="R626" i="6"/>
  <c r="N626" i="6" a="1"/>
  <c r="N626" i="6" s="1"/>
  <c r="P626" i="6"/>
  <c r="P562" i="6"/>
  <c r="N562" i="6" a="1"/>
  <c r="N562" i="6" s="1"/>
  <c r="L562" i="6" a="1"/>
  <c r="L562" i="6" s="1"/>
  <c r="R562" i="6"/>
  <c r="P440" i="6"/>
  <c r="N440" i="6" a="1"/>
  <c r="N440" i="6" s="1"/>
  <c r="L440" i="6" a="1"/>
  <c r="L440" i="6" s="1"/>
  <c r="R440" i="6"/>
  <c r="R312" i="6"/>
  <c r="P312" i="6"/>
  <c r="N312" i="6" a="1"/>
  <c r="N312" i="6" s="1"/>
  <c r="L312" i="6" a="1"/>
  <c r="L312" i="6" s="1"/>
  <c r="L184" i="6" a="1"/>
  <c r="L184" i="6" s="1"/>
  <c r="R184" i="6"/>
  <c r="P184" i="6"/>
  <c r="N184" i="6" a="1"/>
  <c r="N184" i="6" s="1"/>
  <c r="R960" i="6"/>
  <c r="L960" i="6" a="1"/>
  <c r="L960" i="6" s="1"/>
  <c r="N960" i="6" a="1"/>
  <c r="N960" i="6" s="1"/>
  <c r="N896" i="6" a="1"/>
  <c r="N896" i="6" s="1"/>
  <c r="P896" i="6"/>
  <c r="R896" i="6"/>
  <c r="L896" i="6" a="1"/>
  <c r="L896" i="6" s="1"/>
  <c r="N832" i="6" a="1"/>
  <c r="N832" i="6" s="1"/>
  <c r="L832" i="6" a="1"/>
  <c r="L832" i="6" s="1"/>
  <c r="R832" i="6"/>
  <c r="P832" i="6"/>
  <c r="R768" i="6"/>
  <c r="N768" i="6" a="1"/>
  <c r="N768" i="6" s="1"/>
  <c r="L768" i="6" a="1"/>
  <c r="L768" i="6" s="1"/>
  <c r="N704" i="6" a="1"/>
  <c r="N704" i="6" s="1"/>
  <c r="L704" i="6" a="1"/>
  <c r="L704" i="6" s="1"/>
  <c r="R704" i="6"/>
  <c r="P704" i="6"/>
  <c r="N640" i="6" a="1"/>
  <c r="N640" i="6" s="1"/>
  <c r="L640" i="6" a="1"/>
  <c r="L640" i="6" s="1"/>
  <c r="R640" i="6"/>
  <c r="P640" i="6"/>
  <c r="L576" i="6" a="1"/>
  <c r="L576" i="6" s="1"/>
  <c r="R576" i="6"/>
  <c r="P576" i="6"/>
  <c r="N576" i="6" a="1"/>
  <c r="N576" i="6" s="1"/>
  <c r="P466" i="6"/>
  <c r="L466" i="6" a="1"/>
  <c r="L466" i="6" s="1"/>
  <c r="N466" i="6" a="1"/>
  <c r="N466" i="6" s="1"/>
  <c r="R466" i="6"/>
  <c r="L338" i="6" a="1"/>
  <c r="L338" i="6" s="1"/>
  <c r="N338" i="6" a="1"/>
  <c r="N338" i="6" s="1"/>
  <c r="P338" i="6"/>
  <c r="R338" i="6"/>
  <c r="P210" i="6"/>
  <c r="N210" i="6" a="1"/>
  <c r="N210" i="6" s="1"/>
  <c r="L210" i="6" a="1"/>
  <c r="L210" i="6" s="1"/>
  <c r="R210" i="6"/>
  <c r="L967" i="6" a="1"/>
  <c r="L967" i="6" s="1"/>
  <c r="N967" i="6" a="1"/>
  <c r="N967" i="6" s="1"/>
  <c r="R903" i="6"/>
  <c r="P903" i="6"/>
  <c r="L903" i="6" a="1"/>
  <c r="L903" i="6" s="1"/>
  <c r="N903" i="6" a="1"/>
  <c r="N903" i="6" s="1"/>
  <c r="P839" i="6"/>
  <c r="N839" i="6" a="1"/>
  <c r="N839" i="6" s="1"/>
  <c r="L839" i="6" a="1"/>
  <c r="L839" i="6" s="1"/>
  <c r="R839" i="6"/>
  <c r="P775" i="6"/>
  <c r="L775" i="6" a="1"/>
  <c r="L775" i="6" s="1"/>
  <c r="R775" i="6"/>
  <c r="N775" i="6" a="1"/>
  <c r="N775" i="6" s="1"/>
  <c r="R711" i="6"/>
  <c r="L711" i="6" a="1"/>
  <c r="L711" i="6" s="1"/>
  <c r="P711" i="6"/>
  <c r="N711" i="6" a="1"/>
  <c r="N711" i="6" s="1"/>
  <c r="P647" i="6"/>
  <c r="N647" i="6" a="1"/>
  <c r="N647" i="6" s="1"/>
  <c r="L647" i="6" a="1"/>
  <c r="L647" i="6" s="1"/>
  <c r="R647" i="6"/>
  <c r="R583" i="6"/>
  <c r="P583" i="6"/>
  <c r="N583" i="6" a="1"/>
  <c r="N583" i="6" s="1"/>
  <c r="L583" i="6" a="1"/>
  <c r="L583" i="6" s="1"/>
  <c r="R481" i="6"/>
  <c r="L481" i="6" a="1"/>
  <c r="L481" i="6" s="1"/>
  <c r="P481" i="6"/>
  <c r="N481" i="6" a="1"/>
  <c r="N481" i="6" s="1"/>
  <c r="R353" i="6"/>
  <c r="N353" i="6" a="1"/>
  <c r="N353" i="6" s="1"/>
  <c r="L353" i="6" a="1"/>
  <c r="L353" i="6" s="1"/>
  <c r="L225" i="6" a="1"/>
  <c r="L225" i="6" s="1"/>
  <c r="N225" i="6" a="1"/>
  <c r="N225" i="6" s="1"/>
  <c r="R225" i="6"/>
  <c r="P225" i="6"/>
  <c r="R32" i="6"/>
  <c r="N32" i="6" a="1"/>
  <c r="N32" i="6" s="1"/>
  <c r="L32" i="6" a="1"/>
  <c r="L32" i="6" s="1"/>
  <c r="R598" i="6"/>
  <c r="P598" i="6"/>
  <c r="L598" i="6" a="1"/>
  <c r="L598" i="6" s="1"/>
  <c r="N598" i="6" a="1"/>
  <c r="N598" i="6" s="1"/>
  <c r="R512" i="6"/>
  <c r="L512" i="6" a="1"/>
  <c r="L512" i="6" s="1"/>
  <c r="P512" i="6"/>
  <c r="N512" i="6" a="1"/>
  <c r="N512" i="6" s="1"/>
  <c r="R384" i="6"/>
  <c r="P384" i="6"/>
  <c r="N384" i="6" a="1"/>
  <c r="N384" i="6" s="1"/>
  <c r="L384" i="6" a="1"/>
  <c r="L384" i="6" s="1"/>
  <c r="R256" i="6"/>
  <c r="N256" i="6" a="1"/>
  <c r="N256" i="6" s="1"/>
  <c r="L256" i="6" a="1"/>
  <c r="L256" i="6" s="1"/>
  <c r="R89" i="6"/>
  <c r="N89" i="6" a="1"/>
  <c r="N89" i="6" s="1"/>
  <c r="L89" i="6" a="1"/>
  <c r="L89" i="6" s="1"/>
  <c r="N925" i="6" a="1"/>
  <c r="N925" i="6" s="1"/>
  <c r="P925" i="6"/>
  <c r="L925" i="6" a="1"/>
  <c r="L925" i="6" s="1"/>
  <c r="L861" i="6" a="1"/>
  <c r="L861" i="6" s="1"/>
  <c r="R861" i="6"/>
  <c r="P861" i="6"/>
  <c r="N861" i="6" a="1"/>
  <c r="N861" i="6" s="1"/>
  <c r="R797" i="6"/>
  <c r="L797" i="6" a="1"/>
  <c r="L797" i="6" s="1"/>
  <c r="P797" i="6"/>
  <c r="N797" i="6" a="1"/>
  <c r="N797" i="6" s="1"/>
  <c r="L733" i="6" a="1"/>
  <c r="L733" i="6" s="1"/>
  <c r="P733" i="6"/>
  <c r="N733" i="6" a="1"/>
  <c r="N733" i="6" s="1"/>
  <c r="L669" i="6" a="1"/>
  <c r="L669" i="6" s="1"/>
  <c r="R669" i="6"/>
  <c r="N669" i="6" a="1"/>
  <c r="N669" i="6" s="1"/>
  <c r="P669" i="6"/>
  <c r="N605" i="6" a="1"/>
  <c r="N605" i="6" s="1"/>
  <c r="L605" i="6" a="1"/>
  <c r="L605" i="6" s="1"/>
  <c r="R605" i="6"/>
  <c r="P526" i="6"/>
  <c r="N526" i="6" a="1"/>
  <c r="N526" i="6" s="1"/>
  <c r="L526" i="6" a="1"/>
  <c r="L526" i="6" s="1"/>
  <c r="P398" i="6"/>
  <c r="N398" i="6" a="1"/>
  <c r="N398" i="6" s="1"/>
  <c r="L398" i="6" a="1"/>
  <c r="L398" i="6" s="1"/>
  <c r="R398" i="6"/>
  <c r="N270" i="6" a="1"/>
  <c r="N270" i="6" s="1"/>
  <c r="L270" i="6" a="1"/>
  <c r="L270" i="6" s="1"/>
  <c r="R270" i="6"/>
  <c r="P270" i="6"/>
  <c r="N120" i="6" a="1"/>
  <c r="N120" i="6" s="1"/>
  <c r="L120" i="6" a="1"/>
  <c r="L120" i="6" s="1"/>
  <c r="R120" i="6"/>
  <c r="R940" i="6"/>
  <c r="L940" i="6" a="1"/>
  <c r="L940" i="6" s="1"/>
  <c r="N940" i="6" a="1"/>
  <c r="N940" i="6" s="1"/>
  <c r="R876" i="6"/>
  <c r="N876" i="6" a="1"/>
  <c r="N876" i="6" s="1"/>
  <c r="L876" i="6" a="1"/>
  <c r="L876" i="6" s="1"/>
  <c r="P876" i="6"/>
  <c r="P812" i="6"/>
  <c r="N812" i="6" a="1"/>
  <c r="N812" i="6" s="1"/>
  <c r="R812" i="6"/>
  <c r="N748" i="6" a="1"/>
  <c r="N748" i="6" s="1"/>
  <c r="L748" i="6" a="1"/>
  <c r="L748" i="6" s="1"/>
  <c r="N684" i="6" a="1"/>
  <c r="N684" i="6" s="1"/>
  <c r="L684" i="6" a="1"/>
  <c r="L684" i="6" s="1"/>
  <c r="R620" i="6"/>
  <c r="P620" i="6"/>
  <c r="N620" i="6" a="1"/>
  <c r="N620" i="6" s="1"/>
  <c r="L620" i="6" a="1"/>
  <c r="L620" i="6" s="1"/>
  <c r="P553" i="6"/>
  <c r="N553" i="6" a="1"/>
  <c r="N553" i="6" s="1"/>
  <c r="L553" i="6" a="1"/>
  <c r="L553" i="6" s="1"/>
  <c r="N426" i="6" a="1"/>
  <c r="N426" i="6" s="1"/>
  <c r="P426" i="6"/>
  <c r="N298" i="6" a="1"/>
  <c r="N298" i="6" s="1"/>
  <c r="R298" i="6"/>
  <c r="L298" i="6" a="1"/>
  <c r="L298" i="6" s="1"/>
  <c r="R170" i="6"/>
  <c r="P170" i="6"/>
  <c r="N170" i="6" a="1"/>
  <c r="N170" i="6" s="1"/>
  <c r="L170" i="6" a="1"/>
  <c r="L170" i="6" s="1"/>
  <c r="R643" i="6"/>
  <c r="N643" i="6" a="1"/>
  <c r="N643" i="6" s="1"/>
  <c r="L643" i="6" a="1"/>
  <c r="L643" i="6" s="1"/>
  <c r="L579" i="6" a="1"/>
  <c r="L579" i="6" s="1"/>
  <c r="R579" i="6"/>
  <c r="N579" i="6" a="1"/>
  <c r="N579" i="6" s="1"/>
  <c r="N473" i="6" a="1"/>
  <c r="N473" i="6" s="1"/>
  <c r="L473" i="6" a="1"/>
  <c r="L473" i="6" s="1"/>
  <c r="R473" i="6"/>
  <c r="P345" i="6"/>
  <c r="N345" i="6" a="1"/>
  <c r="N345" i="6" s="1"/>
  <c r="L345" i="6" a="1"/>
  <c r="L345" i="6" s="1"/>
  <c r="R345" i="6"/>
  <c r="R217" i="6"/>
  <c r="P217" i="6"/>
  <c r="L217" i="6" a="1"/>
  <c r="L217" i="6" s="1"/>
  <c r="N217" i="6" a="1"/>
  <c r="N217" i="6" s="1"/>
  <c r="R16" i="6"/>
  <c r="L16" i="6" a="1"/>
  <c r="L16" i="6" s="1"/>
  <c r="P16" i="6"/>
  <c r="N16" i="6" a="1"/>
  <c r="N16" i="6" s="1"/>
  <c r="N503" i="6" a="1"/>
  <c r="N503" i="6" s="1"/>
  <c r="R503" i="6"/>
  <c r="L503" i="6" a="1"/>
  <c r="L503" i="6" s="1"/>
  <c r="P503" i="6"/>
  <c r="L439" i="6" a="1"/>
  <c r="L439" i="6" s="1"/>
  <c r="R439" i="6"/>
  <c r="P439" i="6"/>
  <c r="N439" i="6" a="1"/>
  <c r="N439" i="6" s="1"/>
  <c r="N375" i="6" a="1"/>
  <c r="N375" i="6" s="1"/>
  <c r="R375" i="6"/>
  <c r="L375" i="6" a="1"/>
  <c r="L375" i="6" s="1"/>
  <c r="N311" i="6" a="1"/>
  <c r="N311" i="6" s="1"/>
  <c r="R311" i="6"/>
  <c r="P311" i="6"/>
  <c r="L311" i="6" a="1"/>
  <c r="L311" i="6" s="1"/>
  <c r="L247" i="6" a="1"/>
  <c r="L247" i="6" s="1"/>
  <c r="P247" i="6"/>
  <c r="R247" i="6"/>
  <c r="N247" i="6" a="1"/>
  <c r="N247" i="6" s="1"/>
  <c r="R183" i="6"/>
  <c r="P183" i="6"/>
  <c r="L183" i="6" a="1"/>
  <c r="L183" i="6" s="1"/>
  <c r="N183" i="6" a="1"/>
  <c r="N183" i="6" s="1"/>
  <c r="N119" i="6" a="1"/>
  <c r="N119" i="6" s="1"/>
  <c r="L119" i="6" a="1"/>
  <c r="L119" i="6" s="1"/>
  <c r="P55" i="6"/>
  <c r="N55" i="6" a="1"/>
  <c r="N55" i="6" s="1"/>
  <c r="R55" i="6"/>
  <c r="L55" i="6" a="1"/>
  <c r="L55" i="6" s="1"/>
  <c r="P150" i="6"/>
  <c r="N150" i="6" a="1"/>
  <c r="N150" i="6" s="1"/>
  <c r="L150" i="6" a="1"/>
  <c r="L150" i="6" s="1"/>
  <c r="R150" i="6"/>
  <c r="N86" i="6" a="1"/>
  <c r="N86" i="6" s="1"/>
  <c r="L86" i="6" a="1"/>
  <c r="L86" i="6" s="1"/>
  <c r="R22" i="6"/>
  <c r="N22" i="6" a="1"/>
  <c r="N22" i="6" s="1"/>
  <c r="L22" i="6" a="1"/>
  <c r="L22" i="6" s="1"/>
  <c r="P22" i="6"/>
  <c r="R501" i="6"/>
  <c r="L501" i="6" a="1"/>
  <c r="L501" i="6" s="1"/>
  <c r="N501" i="6" a="1"/>
  <c r="N501" i="6" s="1"/>
  <c r="R437" i="6"/>
  <c r="P437" i="6"/>
  <c r="N437" i="6" a="1"/>
  <c r="N437" i="6" s="1"/>
  <c r="L437" i="6" a="1"/>
  <c r="L437" i="6" s="1"/>
  <c r="R373" i="6"/>
  <c r="P373" i="6"/>
  <c r="L373" i="6" a="1"/>
  <c r="L373" i="6" s="1"/>
  <c r="N373" i="6" a="1"/>
  <c r="N373" i="6" s="1"/>
  <c r="P309" i="6"/>
  <c r="L309" i="6" a="1"/>
  <c r="L309" i="6" s="1"/>
  <c r="N309" i="6" a="1"/>
  <c r="N309" i="6" s="1"/>
  <c r="R245" i="6"/>
  <c r="L245" i="6" a="1"/>
  <c r="L245" i="6" s="1"/>
  <c r="P245" i="6"/>
  <c r="N245" i="6" a="1"/>
  <c r="N245" i="6" s="1"/>
  <c r="L181" i="6" a="1"/>
  <c r="L181" i="6" s="1"/>
  <c r="N181" i="6" a="1"/>
  <c r="N181" i="6" s="1"/>
  <c r="P181" i="6"/>
  <c r="L117" i="6" a="1"/>
  <c r="L117" i="6" s="1"/>
  <c r="R117" i="6"/>
  <c r="P117" i="6"/>
  <c r="N117" i="6" a="1"/>
  <c r="N117" i="6" s="1"/>
  <c r="L53" i="6" a="1"/>
  <c r="L53" i="6" s="1"/>
  <c r="P53" i="6"/>
  <c r="N53" i="6" a="1"/>
  <c r="N53" i="6" s="1"/>
  <c r="R540" i="6"/>
  <c r="P540" i="6"/>
  <c r="N540" i="6" a="1"/>
  <c r="N540" i="6" s="1"/>
  <c r="L540" i="6" a="1"/>
  <c r="L540" i="6" s="1"/>
  <c r="P476" i="6"/>
  <c r="R476" i="6"/>
  <c r="L476" i="6" a="1"/>
  <c r="L476" i="6" s="1"/>
  <c r="N476" i="6" a="1"/>
  <c r="N476" i="6" s="1"/>
  <c r="R412" i="6"/>
  <c r="P412" i="6"/>
  <c r="N412" i="6" a="1"/>
  <c r="N412" i="6" s="1"/>
  <c r="L412" i="6" a="1"/>
  <c r="L412" i="6" s="1"/>
  <c r="L348" i="6" a="1"/>
  <c r="L348" i="6" s="1"/>
  <c r="R348" i="6"/>
  <c r="P348" i="6"/>
  <c r="N348" i="6" a="1"/>
  <c r="N348" i="6" s="1"/>
  <c r="P284" i="6"/>
  <c r="L284" i="6" a="1"/>
  <c r="L284" i="6" s="1"/>
  <c r="N284" i="6" a="1"/>
  <c r="N284" i="6" s="1"/>
  <c r="R284" i="6"/>
  <c r="N220" i="6" a="1"/>
  <c r="N220" i="6" s="1"/>
  <c r="L220" i="6" a="1"/>
  <c r="L220" i="6" s="1"/>
  <c r="R220" i="6"/>
  <c r="L156" i="6" a="1"/>
  <c r="L156" i="6" s="1"/>
  <c r="R156" i="6"/>
  <c r="N156" i="6" a="1"/>
  <c r="N156" i="6" s="1"/>
  <c r="N92" i="6" a="1"/>
  <c r="N92" i="6" s="1"/>
  <c r="L92" i="6" a="1"/>
  <c r="L92" i="6" s="1"/>
  <c r="R92" i="6"/>
  <c r="N28" i="6" a="1"/>
  <c r="N28" i="6" s="1"/>
  <c r="L28" i="6" a="1"/>
  <c r="L28" i="6" s="1"/>
  <c r="P28" i="6"/>
  <c r="R28" i="6"/>
  <c r="P515" i="6"/>
  <c r="N515" i="6" a="1"/>
  <c r="N515" i="6" s="1"/>
  <c r="R515" i="6"/>
  <c r="L515" i="6" a="1"/>
  <c r="L515" i="6" s="1"/>
  <c r="R451" i="6"/>
  <c r="P451" i="6"/>
  <c r="N451" i="6" a="1"/>
  <c r="N451" i="6" s="1"/>
  <c r="L451" i="6" a="1"/>
  <c r="L451" i="6" s="1"/>
  <c r="P387" i="6"/>
  <c r="N387" i="6" a="1"/>
  <c r="N387" i="6" s="1"/>
  <c r="L387" i="6" a="1"/>
  <c r="L387" i="6" s="1"/>
  <c r="N323" i="6" a="1"/>
  <c r="N323" i="6" s="1"/>
  <c r="R323" i="6"/>
  <c r="P323" i="6"/>
  <c r="L323" i="6" a="1"/>
  <c r="L323" i="6" s="1"/>
  <c r="R259" i="6"/>
  <c r="L259" i="6" a="1"/>
  <c r="L259" i="6" s="1"/>
  <c r="P259" i="6"/>
  <c r="N259" i="6" a="1"/>
  <c r="N259" i="6" s="1"/>
  <c r="R195" i="6"/>
  <c r="L195" i="6" a="1"/>
  <c r="L195" i="6" s="1"/>
  <c r="N195" i="6" a="1"/>
  <c r="N195" i="6" s="1"/>
  <c r="P195" i="6"/>
  <c r="P131" i="6"/>
  <c r="L131" i="6" a="1"/>
  <c r="L131" i="6" s="1"/>
  <c r="R131" i="6"/>
  <c r="N131" i="6" a="1"/>
  <c r="N131" i="6" s="1"/>
  <c r="L67" i="6" a="1"/>
  <c r="L67" i="6" s="1"/>
  <c r="N67" i="6" a="1"/>
  <c r="N67" i="6" s="1"/>
  <c r="R67" i="6"/>
  <c r="P67" i="6"/>
  <c r="R162" i="6"/>
  <c r="P162" i="6"/>
  <c r="N162" i="6" a="1"/>
  <c r="N162" i="6" s="1"/>
  <c r="L162" i="6" a="1"/>
  <c r="L162" i="6" s="1"/>
  <c r="R98" i="6"/>
  <c r="P98" i="6"/>
  <c r="N98" i="6" a="1"/>
  <c r="N98" i="6" s="1"/>
  <c r="L98" i="6" a="1"/>
  <c r="L98" i="6" s="1"/>
  <c r="R34" i="6"/>
  <c r="P34" i="6"/>
  <c r="N34" i="6" a="1"/>
  <c r="N34" i="6" s="1"/>
  <c r="L34" i="6" a="1"/>
  <c r="L34" i="6" s="1"/>
  <c r="N771" i="6" a="1"/>
  <c r="N771" i="6" s="1"/>
  <c r="P771" i="6"/>
  <c r="L771" i="6" a="1"/>
  <c r="L771" i="6" s="1"/>
  <c r="R406" i="6"/>
  <c r="P406" i="6"/>
  <c r="N406" i="6" a="1"/>
  <c r="N406" i="6" s="1"/>
  <c r="L406" i="6" a="1"/>
  <c r="L406" i="6" s="1"/>
  <c r="R939" i="6"/>
  <c r="N939" i="6" a="1"/>
  <c r="N939" i="6" s="1"/>
  <c r="L939" i="6" a="1"/>
  <c r="L939" i="6" s="1"/>
  <c r="R769" i="6"/>
  <c r="L769" i="6" a="1"/>
  <c r="L769" i="6" s="1"/>
  <c r="P769" i="6"/>
  <c r="N769" i="6" a="1"/>
  <c r="N769" i="6" s="1"/>
  <c r="L390" i="6" a="1"/>
  <c r="L390" i="6" s="1"/>
  <c r="R390" i="6"/>
  <c r="N390" i="6" a="1"/>
  <c r="N390" i="6" s="1"/>
  <c r="R937" i="6"/>
  <c r="P937" i="6"/>
  <c r="N937" i="6" a="1"/>
  <c r="N937" i="6" s="1"/>
  <c r="L937" i="6" a="1"/>
  <c r="L937" i="6" s="1"/>
  <c r="P766" i="6"/>
  <c r="R766" i="6"/>
  <c r="L766" i="6" a="1"/>
  <c r="L766" i="6" s="1"/>
  <c r="N766" i="6" a="1"/>
  <c r="N766" i="6" s="1"/>
  <c r="P374" i="6"/>
  <c r="R374" i="6"/>
  <c r="L374" i="6" a="1"/>
  <c r="L374" i="6" s="1"/>
  <c r="N374" i="6" a="1"/>
  <c r="N374" i="6" s="1"/>
  <c r="R934" i="6"/>
  <c r="L934" i="6" a="1"/>
  <c r="L934" i="6" s="1"/>
  <c r="P934" i="6"/>
  <c r="N934" i="6" a="1"/>
  <c r="N934" i="6" s="1"/>
  <c r="N763" i="6" a="1"/>
  <c r="N763" i="6" s="1"/>
  <c r="L763" i="6" a="1"/>
  <c r="L763" i="6" s="1"/>
  <c r="P763" i="6"/>
  <c r="N358" i="6" a="1"/>
  <c r="N358" i="6" s="1"/>
  <c r="P358" i="6"/>
  <c r="R358" i="6"/>
  <c r="L358" i="6" a="1"/>
  <c r="L358" i="6" s="1"/>
  <c r="P953" i="6"/>
  <c r="N953" i="6" a="1"/>
  <c r="N953" i="6" s="1"/>
  <c r="L953" i="6" a="1"/>
  <c r="L953" i="6" s="1"/>
  <c r="R953" i="6"/>
  <c r="N782" i="6" a="1"/>
  <c r="N782" i="6" s="1"/>
  <c r="P782" i="6"/>
  <c r="R782" i="6"/>
  <c r="L782" i="6" a="1"/>
  <c r="L782" i="6" s="1"/>
  <c r="P470" i="6"/>
  <c r="L470" i="6" a="1"/>
  <c r="L470" i="6" s="1"/>
  <c r="R470" i="6"/>
  <c r="N470" i="6" a="1"/>
  <c r="N470" i="6" s="1"/>
  <c r="L971" i="6" a="1"/>
  <c r="L971" i="6" s="1"/>
  <c r="R971" i="6"/>
  <c r="N971" i="6" a="1"/>
  <c r="N971" i="6" s="1"/>
  <c r="P971" i="6"/>
  <c r="P801" i="6"/>
  <c r="N801" i="6" a="1"/>
  <c r="N801" i="6" s="1"/>
  <c r="R801" i="6"/>
  <c r="L801" i="6" a="1"/>
  <c r="L801" i="6" s="1"/>
  <c r="L569" i="6" a="1"/>
  <c r="L569" i="6" s="1"/>
  <c r="R569" i="6"/>
  <c r="P569" i="6"/>
  <c r="N569" i="6" a="1"/>
  <c r="N569" i="6" s="1"/>
  <c r="L969" i="6" a="1"/>
  <c r="L969" i="6" s="1"/>
  <c r="R969" i="6"/>
  <c r="N969" i="6" a="1"/>
  <c r="N969" i="6" s="1"/>
  <c r="P798" i="6"/>
  <c r="R798" i="6"/>
  <c r="L798" i="6" a="1"/>
  <c r="L798" i="6" s="1"/>
  <c r="N798" i="6" a="1"/>
  <c r="N798" i="6" s="1"/>
  <c r="R561" i="6"/>
  <c r="N561" i="6" a="1"/>
  <c r="N561" i="6" s="1"/>
  <c r="L561" i="6" a="1"/>
  <c r="L561" i="6" s="1"/>
  <c r="L966" i="6" a="1"/>
  <c r="L966" i="6" s="1"/>
  <c r="N966" i="6" a="1"/>
  <c r="N966" i="6" s="1"/>
  <c r="R966" i="6"/>
  <c r="N795" i="6" a="1"/>
  <c r="N795" i="6" s="1"/>
  <c r="R795" i="6"/>
  <c r="P795" i="6"/>
  <c r="L795" i="6" a="1"/>
  <c r="L795" i="6" s="1"/>
  <c r="R549" i="6"/>
  <c r="P549" i="6"/>
  <c r="N549" i="6" a="1"/>
  <c r="N549" i="6" s="1"/>
  <c r="L549" i="6" a="1"/>
  <c r="L549" i="6" s="1"/>
  <c r="P938" i="6"/>
  <c r="L938" i="6" a="1"/>
  <c r="L938" i="6" s="1"/>
  <c r="N938" i="6" a="1"/>
  <c r="N938" i="6" s="1"/>
  <c r="P874" i="6"/>
  <c r="L874" i="6" a="1"/>
  <c r="L874" i="6" s="1"/>
  <c r="N874" i="6" a="1"/>
  <c r="N874" i="6" s="1"/>
  <c r="R874" i="6"/>
  <c r="L810" i="6" a="1"/>
  <c r="L810" i="6" s="1"/>
  <c r="N810" i="6" a="1"/>
  <c r="N810" i="6" s="1"/>
  <c r="P810" i="6"/>
  <c r="P746" i="6"/>
  <c r="R746" i="6"/>
  <c r="L746" i="6" a="1"/>
  <c r="L746" i="6" s="1"/>
  <c r="N746" i="6" a="1"/>
  <c r="N746" i="6" s="1"/>
  <c r="R682" i="6"/>
  <c r="N682" i="6" a="1"/>
  <c r="N682" i="6" s="1"/>
  <c r="L682" i="6" a="1"/>
  <c r="L682" i="6" s="1"/>
  <c r="L618" i="6" a="1"/>
  <c r="L618" i="6" s="1"/>
  <c r="R618" i="6"/>
  <c r="P618" i="6"/>
  <c r="N618" i="6" a="1"/>
  <c r="N618" i="6" s="1"/>
  <c r="L550" i="6" a="1"/>
  <c r="L550" i="6" s="1"/>
  <c r="N550" i="6" a="1"/>
  <c r="N550" i="6" s="1"/>
  <c r="R424" i="6"/>
  <c r="P424" i="6"/>
  <c r="N424" i="6" a="1"/>
  <c r="N424" i="6" s="1"/>
  <c r="L424" i="6" a="1"/>
  <c r="L424" i="6" s="1"/>
  <c r="L296" i="6" a="1"/>
  <c r="L296" i="6" s="1"/>
  <c r="P296" i="6"/>
  <c r="R296" i="6"/>
  <c r="N296" i="6" a="1"/>
  <c r="N296" i="6" s="1"/>
  <c r="N168" i="6" a="1"/>
  <c r="N168" i="6" s="1"/>
  <c r="L168" i="6" a="1"/>
  <c r="L168" i="6" s="1"/>
  <c r="R168" i="6"/>
  <c r="P168" i="6"/>
  <c r="L952" i="6" a="1"/>
  <c r="L952" i="6" s="1"/>
  <c r="N952" i="6" a="1"/>
  <c r="N952" i="6" s="1"/>
  <c r="R952" i="6"/>
  <c r="L888" i="6" a="1"/>
  <c r="L888" i="6" s="1"/>
  <c r="P888" i="6"/>
  <c r="N888" i="6" a="1"/>
  <c r="N888" i="6" s="1"/>
  <c r="R888" i="6"/>
  <c r="R824" i="6"/>
  <c r="P824" i="6"/>
  <c r="N824" i="6" a="1"/>
  <c r="N824" i="6" s="1"/>
  <c r="L824" i="6" a="1"/>
  <c r="L824" i="6" s="1"/>
  <c r="P760" i="6"/>
  <c r="R760" i="6"/>
  <c r="N760" i="6" a="1"/>
  <c r="N760" i="6" s="1"/>
  <c r="L760" i="6" a="1"/>
  <c r="L760" i="6" s="1"/>
  <c r="P696" i="6"/>
  <c r="N696" i="6" a="1"/>
  <c r="N696" i="6" s="1"/>
  <c r="L696" i="6" a="1"/>
  <c r="L696" i="6" s="1"/>
  <c r="R696" i="6"/>
  <c r="P632" i="6"/>
  <c r="R632" i="6"/>
  <c r="L632" i="6" a="1"/>
  <c r="L632" i="6" s="1"/>
  <c r="N632" i="6" a="1"/>
  <c r="N632" i="6" s="1"/>
  <c r="L568" i="6" a="1"/>
  <c r="L568" i="6" s="1"/>
  <c r="P568" i="6"/>
  <c r="N568" i="6" a="1"/>
  <c r="N568" i="6" s="1"/>
  <c r="N450" i="6" a="1"/>
  <c r="N450" i="6" s="1"/>
  <c r="L450" i="6" a="1"/>
  <c r="L450" i="6" s="1"/>
  <c r="R450" i="6"/>
  <c r="L322" i="6" a="1"/>
  <c r="L322" i="6" s="1"/>
  <c r="N322" i="6" a="1"/>
  <c r="N322" i="6" s="1"/>
  <c r="P322" i="6"/>
  <c r="R194" i="6"/>
  <c r="P194" i="6"/>
  <c r="N194" i="6" a="1"/>
  <c r="N194" i="6" s="1"/>
  <c r="L194" i="6" a="1"/>
  <c r="L194" i="6" s="1"/>
  <c r="R959" i="6"/>
  <c r="N959" i="6" a="1"/>
  <c r="N959" i="6" s="1"/>
  <c r="L959" i="6" a="1"/>
  <c r="L959" i="6" s="1"/>
  <c r="P959" i="6"/>
  <c r="P895" i="6"/>
  <c r="N895" i="6" a="1"/>
  <c r="N895" i="6" s="1"/>
  <c r="L895" i="6" a="1"/>
  <c r="L895" i="6" s="1"/>
  <c r="R831" i="6"/>
  <c r="P831" i="6"/>
  <c r="N831" i="6" a="1"/>
  <c r="N831" i="6" s="1"/>
  <c r="L831" i="6" a="1"/>
  <c r="L831" i="6" s="1"/>
  <c r="L767" i="6" a="1"/>
  <c r="L767" i="6" s="1"/>
  <c r="N767" i="6" a="1"/>
  <c r="N767" i="6" s="1"/>
  <c r="P767" i="6"/>
  <c r="L703" i="6" a="1"/>
  <c r="L703" i="6" s="1"/>
  <c r="R703" i="6"/>
  <c r="P703" i="6"/>
  <c r="N703" i="6" a="1"/>
  <c r="N703" i="6" s="1"/>
  <c r="L639" i="6" a="1"/>
  <c r="L639" i="6" s="1"/>
  <c r="R639" i="6"/>
  <c r="P639" i="6"/>
  <c r="N639" i="6" a="1"/>
  <c r="N639" i="6" s="1"/>
  <c r="P575" i="6"/>
  <c r="N575" i="6" a="1"/>
  <c r="N575" i="6" s="1"/>
  <c r="L575" i="6" a="1"/>
  <c r="L575" i="6" s="1"/>
  <c r="P465" i="6"/>
  <c r="R465" i="6"/>
  <c r="L465" i="6" a="1"/>
  <c r="L465" i="6" s="1"/>
  <c r="N465" i="6" a="1"/>
  <c r="N465" i="6" s="1"/>
  <c r="P337" i="6"/>
  <c r="N337" i="6" a="1"/>
  <c r="N337" i="6" s="1"/>
  <c r="L337" i="6" a="1"/>
  <c r="L337" i="6" s="1"/>
  <c r="L209" i="6" a="1"/>
  <c r="L209" i="6" s="1"/>
  <c r="N209" i="6" a="1"/>
  <c r="N209" i="6" s="1"/>
  <c r="P209" i="6"/>
  <c r="L654" i="6" a="1"/>
  <c r="L654" i="6" s="1"/>
  <c r="R654" i="6"/>
  <c r="P654" i="6"/>
  <c r="N654" i="6" a="1"/>
  <c r="N654" i="6" s="1"/>
  <c r="P590" i="6"/>
  <c r="L590" i="6" a="1"/>
  <c r="L590" i="6" s="1"/>
  <c r="N590" i="6" a="1"/>
  <c r="N590" i="6" s="1"/>
  <c r="R590" i="6"/>
  <c r="R496" i="6"/>
  <c r="P496" i="6"/>
  <c r="N496" i="6" a="1"/>
  <c r="N496" i="6" s="1"/>
  <c r="L496" i="6" a="1"/>
  <c r="L496" i="6" s="1"/>
  <c r="R368" i="6"/>
  <c r="N368" i="6" a="1"/>
  <c r="N368" i="6" s="1"/>
  <c r="L368" i="6" a="1"/>
  <c r="L368" i="6" s="1"/>
  <c r="R240" i="6"/>
  <c r="P240" i="6"/>
  <c r="N240" i="6" a="1"/>
  <c r="N240" i="6" s="1"/>
  <c r="L240" i="6" a="1"/>
  <c r="L240" i="6" s="1"/>
  <c r="P57" i="6"/>
  <c r="N57" i="6" a="1"/>
  <c r="N57" i="6" s="1"/>
  <c r="L57" i="6" a="1"/>
  <c r="L57" i="6" s="1"/>
  <c r="L917" i="6" a="1"/>
  <c r="L917" i="6" s="1"/>
  <c r="P917" i="6"/>
  <c r="N917" i="6" a="1"/>
  <c r="N917" i="6" s="1"/>
  <c r="R917" i="6"/>
  <c r="P853" i="6"/>
  <c r="N853" i="6" a="1"/>
  <c r="N853" i="6" s="1"/>
  <c r="L853" i="6" a="1"/>
  <c r="L853" i="6" s="1"/>
  <c r="N789" i="6" a="1"/>
  <c r="N789" i="6" s="1"/>
  <c r="L789" i="6" a="1"/>
  <c r="L789" i="6" s="1"/>
  <c r="N725" i="6" a="1"/>
  <c r="N725" i="6" s="1"/>
  <c r="R725" i="6"/>
  <c r="L725" i="6" a="1"/>
  <c r="L725" i="6" s="1"/>
  <c r="P725" i="6"/>
  <c r="P661" i="6"/>
  <c r="N661" i="6" a="1"/>
  <c r="N661" i="6" s="1"/>
  <c r="R661" i="6"/>
  <c r="L661" i="6" a="1"/>
  <c r="L661" i="6" s="1"/>
  <c r="R597" i="6"/>
  <c r="P597" i="6"/>
  <c r="N597" i="6" a="1"/>
  <c r="N597" i="6" s="1"/>
  <c r="L597" i="6" a="1"/>
  <c r="L597" i="6" s="1"/>
  <c r="R510" i="6"/>
  <c r="P510" i="6"/>
  <c r="N510" i="6" a="1"/>
  <c r="N510" i="6" s="1"/>
  <c r="L510" i="6" a="1"/>
  <c r="L510" i="6" s="1"/>
  <c r="R382" i="6"/>
  <c r="N382" i="6" a="1"/>
  <c r="N382" i="6" s="1"/>
  <c r="L382" i="6" a="1"/>
  <c r="L382" i="6" s="1"/>
  <c r="P254" i="6"/>
  <c r="N254" i="6" a="1"/>
  <c r="N254" i="6" s="1"/>
  <c r="L254" i="6" a="1"/>
  <c r="L254" i="6" s="1"/>
  <c r="R254" i="6"/>
  <c r="R88" i="6"/>
  <c r="N88" i="6" a="1"/>
  <c r="N88" i="6" s="1"/>
  <c r="L88" i="6" a="1"/>
  <c r="L88" i="6" s="1"/>
  <c r="R932" i="6"/>
  <c r="L932" i="6" a="1"/>
  <c r="L932" i="6" s="1"/>
  <c r="P932" i="6"/>
  <c r="N932" i="6" a="1"/>
  <c r="N932" i="6" s="1"/>
  <c r="N868" i="6" a="1"/>
  <c r="N868" i="6" s="1"/>
  <c r="L868" i="6" a="1"/>
  <c r="L868" i="6" s="1"/>
  <c r="P868" i="6"/>
  <c r="R868" i="6"/>
  <c r="L804" i="6" a="1"/>
  <c r="L804" i="6" s="1"/>
  <c r="N804" i="6" a="1"/>
  <c r="N804" i="6" s="1"/>
  <c r="P804" i="6"/>
  <c r="P740" i="6"/>
  <c r="R740" i="6"/>
  <c r="L740" i="6" a="1"/>
  <c r="L740" i="6" s="1"/>
  <c r="N740" i="6" a="1"/>
  <c r="N740" i="6" s="1"/>
  <c r="P676" i="6"/>
  <c r="N676" i="6" a="1"/>
  <c r="N676" i="6" s="1"/>
  <c r="L676" i="6" a="1"/>
  <c r="L676" i="6" s="1"/>
  <c r="N612" i="6" a="1"/>
  <c r="N612" i="6" s="1"/>
  <c r="L612" i="6" a="1"/>
  <c r="L612" i="6" s="1"/>
  <c r="P538" i="6"/>
  <c r="N538" i="6" a="1"/>
  <c r="N538" i="6" s="1"/>
  <c r="L538" i="6" a="1"/>
  <c r="L538" i="6" s="1"/>
  <c r="R538" i="6"/>
  <c r="N410" i="6" a="1"/>
  <c r="N410" i="6" s="1"/>
  <c r="L410" i="6" a="1"/>
  <c r="L410" i="6" s="1"/>
  <c r="R410" i="6"/>
  <c r="P410" i="6"/>
  <c r="P282" i="6"/>
  <c r="L282" i="6" a="1"/>
  <c r="L282" i="6" s="1"/>
  <c r="N282" i="6" a="1"/>
  <c r="N282" i="6" s="1"/>
  <c r="L145" i="6" a="1"/>
  <c r="L145" i="6" s="1"/>
  <c r="P145" i="6"/>
  <c r="N145" i="6" a="1"/>
  <c r="N145" i="6" s="1"/>
  <c r="R635" i="6"/>
  <c r="N635" i="6" a="1"/>
  <c r="N635" i="6" s="1"/>
  <c r="L635" i="6" a="1"/>
  <c r="L635" i="6" s="1"/>
  <c r="R571" i="6"/>
  <c r="N571" i="6" a="1"/>
  <c r="N571" i="6" s="1"/>
  <c r="L571" i="6" a="1"/>
  <c r="L571" i="6" s="1"/>
  <c r="R457" i="6"/>
  <c r="P457" i="6"/>
  <c r="L457" i="6" a="1"/>
  <c r="L457" i="6" s="1"/>
  <c r="N457" i="6" a="1"/>
  <c r="N457" i="6" s="1"/>
  <c r="R329" i="6"/>
  <c r="P329" i="6"/>
  <c r="N329" i="6" a="1"/>
  <c r="N329" i="6" s="1"/>
  <c r="L329" i="6" a="1"/>
  <c r="L329" i="6" s="1"/>
  <c r="R201" i="6"/>
  <c r="L201" i="6" a="1"/>
  <c r="L201" i="6" s="1"/>
  <c r="N201" i="6" a="1"/>
  <c r="N201" i="6" s="1"/>
  <c r="R559" i="6"/>
  <c r="P559" i="6"/>
  <c r="L559" i="6" a="1"/>
  <c r="L559" i="6" s="1"/>
  <c r="N559" i="6" a="1"/>
  <c r="N559" i="6" s="1"/>
  <c r="L495" i="6" a="1"/>
  <c r="L495" i="6" s="1"/>
  <c r="P495" i="6"/>
  <c r="N495" i="6" a="1"/>
  <c r="N495" i="6" s="1"/>
  <c r="P431" i="6"/>
  <c r="L431" i="6" a="1"/>
  <c r="L431" i="6" s="1"/>
  <c r="N431" i="6" a="1"/>
  <c r="N431" i="6" s="1"/>
  <c r="P367" i="6"/>
  <c r="L367" i="6" a="1"/>
  <c r="L367" i="6" s="1"/>
  <c r="N367" i="6" a="1"/>
  <c r="N367" i="6" s="1"/>
  <c r="P303" i="6"/>
  <c r="L303" i="6" a="1"/>
  <c r="L303" i="6" s="1"/>
  <c r="N303" i="6" a="1"/>
  <c r="N303" i="6" s="1"/>
  <c r="R303" i="6"/>
  <c r="L239" i="6" a="1"/>
  <c r="L239" i="6" s="1"/>
  <c r="N239" i="6" a="1"/>
  <c r="N239" i="6" s="1"/>
  <c r="P239" i="6"/>
  <c r="N175" i="6" a="1"/>
  <c r="N175" i="6" s="1"/>
  <c r="P175" i="6"/>
  <c r="L175" i="6" a="1"/>
  <c r="L175" i="6" s="1"/>
  <c r="R175" i="6"/>
  <c r="N111" i="6" a="1"/>
  <c r="N111" i="6" s="1"/>
  <c r="P111" i="6"/>
  <c r="L111" i="6" a="1"/>
  <c r="L111" i="6" s="1"/>
  <c r="R111" i="6"/>
  <c r="R47" i="6"/>
  <c r="P47" i="6"/>
  <c r="N47" i="6" a="1"/>
  <c r="N47" i="6" s="1"/>
  <c r="L47" i="6" a="1"/>
  <c r="L47" i="6" s="1"/>
  <c r="R142" i="6"/>
  <c r="P142" i="6"/>
  <c r="N142" i="6" a="1"/>
  <c r="N142" i="6" s="1"/>
  <c r="L142" i="6" a="1"/>
  <c r="L142" i="6" s="1"/>
  <c r="R78" i="6"/>
  <c r="N78" i="6" a="1"/>
  <c r="N78" i="6" s="1"/>
  <c r="L78" i="6" a="1"/>
  <c r="L78" i="6" s="1"/>
  <c r="P78" i="6"/>
  <c r="R14" i="6"/>
  <c r="N14" i="6" a="1"/>
  <c r="N14" i="6" s="1"/>
  <c r="L14" i="6" a="1"/>
  <c r="L14" i="6" s="1"/>
  <c r="L493" i="6" a="1"/>
  <c r="L493" i="6" s="1"/>
  <c r="P493" i="6"/>
  <c r="N493" i="6" a="1"/>
  <c r="N493" i="6" s="1"/>
  <c r="R493" i="6"/>
  <c r="P429" i="6"/>
  <c r="N429" i="6" a="1"/>
  <c r="N429" i="6" s="1"/>
  <c r="L429" i="6" a="1"/>
  <c r="L429" i="6" s="1"/>
  <c r="R429" i="6"/>
  <c r="P365" i="6"/>
  <c r="N365" i="6" a="1"/>
  <c r="N365" i="6" s="1"/>
  <c r="L365" i="6" a="1"/>
  <c r="L365" i="6" s="1"/>
  <c r="R365" i="6"/>
  <c r="P301" i="6"/>
  <c r="N301" i="6" a="1"/>
  <c r="N301" i="6" s="1"/>
  <c r="L301" i="6" a="1"/>
  <c r="L301" i="6" s="1"/>
  <c r="R301" i="6"/>
  <c r="L237" i="6" a="1"/>
  <c r="L237" i="6" s="1"/>
  <c r="N237" i="6" a="1"/>
  <c r="N237" i="6" s="1"/>
  <c r="R237" i="6"/>
  <c r="P237" i="6"/>
  <c r="L173" i="6" a="1"/>
  <c r="L173" i="6" s="1"/>
  <c r="N173" i="6" a="1"/>
  <c r="N173" i="6" s="1"/>
  <c r="L109" i="6" a="1"/>
  <c r="L109" i="6" s="1"/>
  <c r="N109" i="6" a="1"/>
  <c r="N109" i="6" s="1"/>
  <c r="P109" i="6"/>
  <c r="R109" i="6"/>
  <c r="L45" i="6" a="1"/>
  <c r="L45" i="6" s="1"/>
  <c r="N45" i="6" a="1"/>
  <c r="N45" i="6" s="1"/>
  <c r="R532" i="6"/>
  <c r="N532" i="6" a="1"/>
  <c r="N532" i="6" s="1"/>
  <c r="L532" i="6" a="1"/>
  <c r="L532" i="6" s="1"/>
  <c r="P468" i="6"/>
  <c r="L468" i="6" a="1"/>
  <c r="L468" i="6" s="1"/>
  <c r="N468" i="6" a="1"/>
  <c r="N468" i="6" s="1"/>
  <c r="L404" i="6" a="1"/>
  <c r="L404" i="6" s="1"/>
  <c r="R404" i="6"/>
  <c r="P404" i="6"/>
  <c r="N404" i="6" a="1"/>
  <c r="N404" i="6" s="1"/>
  <c r="R340" i="6"/>
  <c r="P340" i="6"/>
  <c r="L340" i="6" a="1"/>
  <c r="L340" i="6" s="1"/>
  <c r="N340" i="6" a="1"/>
  <c r="N340" i="6" s="1"/>
  <c r="P276" i="6"/>
  <c r="R276" i="6"/>
  <c r="N276" i="6" a="1"/>
  <c r="N276" i="6" s="1"/>
  <c r="L276" i="6" a="1"/>
  <c r="L276" i="6" s="1"/>
  <c r="R212" i="6"/>
  <c r="N212" i="6" a="1"/>
  <c r="N212" i="6" s="1"/>
  <c r="L212" i="6" a="1"/>
  <c r="L212" i="6" s="1"/>
  <c r="P212" i="6"/>
  <c r="R148" i="6"/>
  <c r="P148" i="6"/>
  <c r="N148" i="6" a="1"/>
  <c r="N148" i="6" s="1"/>
  <c r="L148" i="6" a="1"/>
  <c r="L148" i="6" s="1"/>
  <c r="N84" i="6" a="1"/>
  <c r="N84" i="6" s="1"/>
  <c r="L84" i="6" a="1"/>
  <c r="L84" i="6" s="1"/>
  <c r="R84" i="6"/>
  <c r="R20" i="6"/>
  <c r="P20" i="6"/>
  <c r="N20" i="6" a="1"/>
  <c r="N20" i="6" s="1"/>
  <c r="L20" i="6" a="1"/>
  <c r="L20" i="6" s="1"/>
  <c r="N507" i="6" a="1"/>
  <c r="N507" i="6" s="1"/>
  <c r="R507" i="6"/>
  <c r="L507" i="6" a="1"/>
  <c r="L507" i="6" s="1"/>
  <c r="R443" i="6"/>
  <c r="P443" i="6"/>
  <c r="N443" i="6" a="1"/>
  <c r="N443" i="6" s="1"/>
  <c r="L443" i="6" a="1"/>
  <c r="L443" i="6" s="1"/>
  <c r="L379" i="6" a="1"/>
  <c r="L379" i="6" s="1"/>
  <c r="N379" i="6" a="1"/>
  <c r="N379" i="6" s="1"/>
  <c r="R379" i="6"/>
  <c r="P379" i="6"/>
  <c r="P315" i="6"/>
  <c r="L315" i="6" a="1"/>
  <c r="L315" i="6" s="1"/>
  <c r="N315" i="6" a="1"/>
  <c r="N315" i="6" s="1"/>
  <c r="R315" i="6"/>
  <c r="P251" i="6"/>
  <c r="N251" i="6" a="1"/>
  <c r="N251" i="6" s="1"/>
  <c r="L251" i="6" a="1"/>
  <c r="L251" i="6" s="1"/>
  <c r="R251" i="6"/>
  <c r="R187" i="6"/>
  <c r="L187" i="6" a="1"/>
  <c r="L187" i="6" s="1"/>
  <c r="N187" i="6" a="1"/>
  <c r="N187" i="6" s="1"/>
  <c r="P187" i="6"/>
  <c r="R123" i="6"/>
  <c r="L123" i="6" a="1"/>
  <c r="L123" i="6" s="1"/>
  <c r="N123" i="6" a="1"/>
  <c r="N123" i="6" s="1"/>
  <c r="L59" i="6" a="1"/>
  <c r="L59" i="6" s="1"/>
  <c r="N59" i="6" a="1"/>
  <c r="N59" i="6" s="1"/>
  <c r="R59" i="6"/>
  <c r="P59" i="6"/>
  <c r="P154" i="6"/>
  <c r="N154" i="6" a="1"/>
  <c r="N154" i="6" s="1"/>
  <c r="L154" i="6" a="1"/>
  <c r="L154" i="6" s="1"/>
  <c r="R154" i="6"/>
  <c r="R90" i="6"/>
  <c r="P90" i="6"/>
  <c r="N90" i="6" a="1"/>
  <c r="N90" i="6" s="1"/>
  <c r="L90" i="6" a="1"/>
  <c r="L90" i="6" s="1"/>
  <c r="R26" i="6"/>
  <c r="N26" i="6" a="1"/>
  <c r="N26" i="6" s="1"/>
  <c r="L26" i="6" a="1"/>
  <c r="L26" i="6" s="1"/>
  <c r="R963" i="6"/>
  <c r="P963" i="6"/>
  <c r="L963" i="6" a="1"/>
  <c r="L963" i="6" s="1"/>
  <c r="N963" i="6" a="1"/>
  <c r="N963" i="6" s="1"/>
  <c r="L278" i="6" a="1"/>
  <c r="L278" i="6" s="1"/>
  <c r="N278" i="6" a="1"/>
  <c r="N278" i="6" s="1"/>
  <c r="P278" i="6"/>
  <c r="R278" i="6"/>
  <c r="N262" i="6" a="1"/>
  <c r="N262" i="6" s="1"/>
  <c r="L262" i="6" a="1"/>
  <c r="L262" i="6" s="1"/>
  <c r="P262" i="6"/>
  <c r="R262" i="6"/>
  <c r="L745" i="6" a="1"/>
  <c r="L745" i="6" s="1"/>
  <c r="P745" i="6"/>
  <c r="N745" i="6" a="1"/>
  <c r="N745" i="6" s="1"/>
  <c r="P913" i="6"/>
  <c r="L913" i="6" a="1"/>
  <c r="L913" i="6" s="1"/>
  <c r="N913" i="6" a="1"/>
  <c r="N913" i="6" s="1"/>
  <c r="R913" i="6"/>
  <c r="L742" i="6" a="1"/>
  <c r="L742" i="6" s="1"/>
  <c r="N742" i="6" a="1"/>
  <c r="N742" i="6" s="1"/>
  <c r="P742" i="6"/>
  <c r="L230" i="6" a="1"/>
  <c r="L230" i="6" s="1"/>
  <c r="R230" i="6"/>
  <c r="N230" i="6" a="1"/>
  <c r="N230" i="6" s="1"/>
  <c r="P931" i="6"/>
  <c r="R931" i="6"/>
  <c r="N931" i="6" a="1"/>
  <c r="N931" i="6" s="1"/>
  <c r="L931" i="6" a="1"/>
  <c r="L931" i="6" s="1"/>
  <c r="P761" i="6"/>
  <c r="N761" i="6" a="1"/>
  <c r="N761" i="6" s="1"/>
  <c r="R761" i="6"/>
  <c r="L761" i="6" a="1"/>
  <c r="L761" i="6" s="1"/>
  <c r="L342" i="6" a="1"/>
  <c r="L342" i="6" s="1"/>
  <c r="N342" i="6" a="1"/>
  <c r="N342" i="6" s="1"/>
  <c r="P342" i="6"/>
  <c r="L950" i="6" a="1"/>
  <c r="L950" i="6" s="1"/>
  <c r="N950" i="6" a="1"/>
  <c r="N950" i="6" s="1"/>
  <c r="R950" i="6"/>
  <c r="P950" i="6"/>
  <c r="N779" i="6" a="1"/>
  <c r="N779" i="6" s="1"/>
  <c r="L779" i="6" a="1"/>
  <c r="L779" i="6" s="1"/>
  <c r="R779" i="6"/>
  <c r="P779" i="6"/>
  <c r="L454" i="6" a="1"/>
  <c r="L454" i="6" s="1"/>
  <c r="R454" i="6"/>
  <c r="P454" i="6"/>
  <c r="N454" i="6" a="1"/>
  <c r="N454" i="6" s="1"/>
  <c r="R947" i="6"/>
  <c r="P947" i="6"/>
  <c r="N947" i="6" a="1"/>
  <c r="N947" i="6" s="1"/>
  <c r="L947" i="6" a="1"/>
  <c r="L947" i="6" s="1"/>
  <c r="N777" i="6" a="1"/>
  <c r="N777" i="6" s="1"/>
  <c r="R777" i="6"/>
  <c r="L777" i="6" a="1"/>
  <c r="L777" i="6" s="1"/>
  <c r="P777" i="6"/>
  <c r="P438" i="6"/>
  <c r="N438" i="6" a="1"/>
  <c r="N438" i="6" s="1"/>
  <c r="L438" i="6" a="1"/>
  <c r="L438" i="6" s="1"/>
  <c r="R438" i="6"/>
  <c r="R945" i="6"/>
  <c r="L945" i="6" a="1"/>
  <c r="L945" i="6" s="1"/>
  <c r="P945" i="6"/>
  <c r="N945" i="6" a="1"/>
  <c r="N945" i="6" s="1"/>
  <c r="R774" i="6"/>
  <c r="L774" i="6" a="1"/>
  <c r="L774" i="6" s="1"/>
  <c r="N774" i="6" a="1"/>
  <c r="N774" i="6" s="1"/>
  <c r="R422" i="6"/>
  <c r="P422" i="6"/>
  <c r="N422" i="6" a="1"/>
  <c r="N422" i="6" s="1"/>
  <c r="L422" i="6" a="1"/>
  <c r="L422" i="6" s="1"/>
  <c r="P930" i="6"/>
  <c r="N930" i="6" a="1"/>
  <c r="N930" i="6" s="1"/>
  <c r="R930" i="6"/>
  <c r="L930" i="6" a="1"/>
  <c r="L930" i="6" s="1"/>
  <c r="N866" i="6" a="1"/>
  <c r="N866" i="6" s="1"/>
  <c r="L866" i="6" a="1"/>
  <c r="L866" i="6" s="1"/>
  <c r="R866" i="6"/>
  <c r="P866" i="6"/>
  <c r="P802" i="6"/>
  <c r="R802" i="6"/>
  <c r="L802" i="6" a="1"/>
  <c r="L802" i="6" s="1"/>
  <c r="N802" i="6" a="1"/>
  <c r="N802" i="6" s="1"/>
  <c r="P738" i="6"/>
  <c r="R738" i="6"/>
  <c r="L738" i="6" a="1"/>
  <c r="L738" i="6" s="1"/>
  <c r="N738" i="6" a="1"/>
  <c r="N738" i="6" s="1"/>
  <c r="P674" i="6"/>
  <c r="N674" i="6" a="1"/>
  <c r="N674" i="6" s="1"/>
  <c r="L674" i="6" a="1"/>
  <c r="L674" i="6" s="1"/>
  <c r="P610" i="6"/>
  <c r="N610" i="6" a="1"/>
  <c r="N610" i="6" s="1"/>
  <c r="L610" i="6" a="1"/>
  <c r="L610" i="6" s="1"/>
  <c r="P536" i="6"/>
  <c r="N536" i="6" a="1"/>
  <c r="N536" i="6" s="1"/>
  <c r="L536" i="6" a="1"/>
  <c r="L536" i="6" s="1"/>
  <c r="R536" i="6"/>
  <c r="R408" i="6"/>
  <c r="P408" i="6"/>
  <c r="N408" i="6" a="1"/>
  <c r="N408" i="6" s="1"/>
  <c r="L408" i="6" a="1"/>
  <c r="L408" i="6" s="1"/>
  <c r="N280" i="6" a="1"/>
  <c r="N280" i="6" s="1"/>
  <c r="P280" i="6"/>
  <c r="L280" i="6" a="1"/>
  <c r="L280" i="6" s="1"/>
  <c r="R280" i="6"/>
  <c r="N137" i="6" a="1"/>
  <c r="N137" i="6" s="1"/>
  <c r="L137" i="6" a="1"/>
  <c r="L137" i="6" s="1"/>
  <c r="R137" i="6"/>
  <c r="P137" i="6"/>
  <c r="R944" i="6"/>
  <c r="L944" i="6" a="1"/>
  <c r="L944" i="6" s="1"/>
  <c r="P944" i="6"/>
  <c r="N944" i="6" a="1"/>
  <c r="N944" i="6" s="1"/>
  <c r="R880" i="6"/>
  <c r="L880" i="6" a="1"/>
  <c r="L880" i="6" s="1"/>
  <c r="P880" i="6"/>
  <c r="N880" i="6" a="1"/>
  <c r="N880" i="6" s="1"/>
  <c r="N816" i="6" a="1"/>
  <c r="N816" i="6" s="1"/>
  <c r="L816" i="6" a="1"/>
  <c r="L816" i="6" s="1"/>
  <c r="R816" i="6"/>
  <c r="P816" i="6"/>
  <c r="P752" i="6"/>
  <c r="R752" i="6"/>
  <c r="N752" i="6" a="1"/>
  <c r="N752" i="6" s="1"/>
  <c r="L752" i="6" a="1"/>
  <c r="L752" i="6" s="1"/>
  <c r="P688" i="6"/>
  <c r="N688" i="6" a="1"/>
  <c r="N688" i="6" s="1"/>
  <c r="L688" i="6" a="1"/>
  <c r="L688" i="6" s="1"/>
  <c r="R688" i="6"/>
  <c r="R624" i="6"/>
  <c r="P624" i="6"/>
  <c r="N624" i="6" a="1"/>
  <c r="N624" i="6" s="1"/>
  <c r="L624" i="6" a="1"/>
  <c r="L624" i="6" s="1"/>
  <c r="N560" i="6" a="1"/>
  <c r="N560" i="6" s="1"/>
  <c r="L560" i="6" a="1"/>
  <c r="L560" i="6" s="1"/>
  <c r="R560" i="6"/>
  <c r="R434" i="6"/>
  <c r="P434" i="6"/>
  <c r="N434" i="6" a="1"/>
  <c r="N434" i="6" s="1"/>
  <c r="L434" i="6" a="1"/>
  <c r="L434" i="6" s="1"/>
  <c r="P306" i="6"/>
  <c r="R306" i="6"/>
  <c r="L306" i="6" a="1"/>
  <c r="L306" i="6" s="1"/>
  <c r="N306" i="6" a="1"/>
  <c r="N306" i="6" s="1"/>
  <c r="R178" i="6"/>
  <c r="P178" i="6"/>
  <c r="N178" i="6" a="1"/>
  <c r="N178" i="6" s="1"/>
  <c r="L178" i="6" a="1"/>
  <c r="L178" i="6" s="1"/>
  <c r="P951" i="6"/>
  <c r="R951" i="6"/>
  <c r="N951" i="6" a="1"/>
  <c r="N951" i="6" s="1"/>
  <c r="L951" i="6" a="1"/>
  <c r="L951" i="6" s="1"/>
  <c r="P887" i="6"/>
  <c r="L887" i="6" a="1"/>
  <c r="L887" i="6" s="1"/>
  <c r="N887" i="6" a="1"/>
  <c r="N887" i="6" s="1"/>
  <c r="N823" i="6" a="1"/>
  <c r="N823" i="6" s="1"/>
  <c r="L823" i="6" a="1"/>
  <c r="L823" i="6" s="1"/>
  <c r="N759" i="6" a="1"/>
  <c r="N759" i="6" s="1"/>
  <c r="P759" i="6"/>
  <c r="L759" i="6" a="1"/>
  <c r="L759" i="6" s="1"/>
  <c r="P695" i="6"/>
  <c r="N695" i="6" a="1"/>
  <c r="N695" i="6" s="1"/>
  <c r="L695" i="6" a="1"/>
  <c r="L695" i="6" s="1"/>
  <c r="N631" i="6" a="1"/>
  <c r="N631" i="6" s="1"/>
  <c r="R631" i="6"/>
  <c r="L631" i="6" a="1"/>
  <c r="L631" i="6" s="1"/>
  <c r="P631" i="6"/>
  <c r="N567" i="6" a="1"/>
  <c r="N567" i="6" s="1"/>
  <c r="R567" i="6"/>
  <c r="L567" i="6" a="1"/>
  <c r="L567" i="6" s="1"/>
  <c r="P449" i="6"/>
  <c r="L449" i="6" a="1"/>
  <c r="L449" i="6" s="1"/>
  <c r="N449" i="6" a="1"/>
  <c r="N449" i="6" s="1"/>
  <c r="R449" i="6"/>
  <c r="P321" i="6"/>
  <c r="N321" i="6" a="1"/>
  <c r="N321" i="6" s="1"/>
  <c r="L321" i="6" a="1"/>
  <c r="L321" i="6" s="1"/>
  <c r="R321" i="6"/>
  <c r="L193" i="6" a="1"/>
  <c r="L193" i="6" s="1"/>
  <c r="N193" i="6" a="1"/>
  <c r="N193" i="6" s="1"/>
  <c r="P193" i="6"/>
  <c r="N646" i="6" a="1"/>
  <c r="N646" i="6" s="1"/>
  <c r="R646" i="6"/>
  <c r="R582" i="6"/>
  <c r="P582" i="6"/>
  <c r="N582" i="6" a="1"/>
  <c r="N582" i="6" s="1"/>
  <c r="L480" i="6" a="1"/>
  <c r="L480" i="6" s="1"/>
  <c r="R480" i="6"/>
  <c r="N480" i="6" a="1"/>
  <c r="N480" i="6" s="1"/>
  <c r="P480" i="6"/>
  <c r="R352" i="6"/>
  <c r="P352" i="6"/>
  <c r="N352" i="6" a="1"/>
  <c r="N352" i="6" s="1"/>
  <c r="L352" i="6" a="1"/>
  <c r="L352" i="6" s="1"/>
  <c r="R224" i="6"/>
  <c r="P224" i="6"/>
  <c r="N224" i="6" a="1"/>
  <c r="N224" i="6" s="1"/>
  <c r="L224" i="6" a="1"/>
  <c r="L224" i="6" s="1"/>
  <c r="R25" i="6"/>
  <c r="P25" i="6"/>
  <c r="N25" i="6" a="1"/>
  <c r="N25" i="6" s="1"/>
  <c r="L25" i="6" a="1"/>
  <c r="L25" i="6" s="1"/>
  <c r="N909" i="6" a="1"/>
  <c r="N909" i="6" s="1"/>
  <c r="R909" i="6"/>
  <c r="P909" i="6"/>
  <c r="L909" i="6" a="1"/>
  <c r="L909" i="6" s="1"/>
  <c r="N845" i="6" a="1"/>
  <c r="N845" i="6" s="1"/>
  <c r="L845" i="6" a="1"/>
  <c r="L845" i="6" s="1"/>
  <c r="R845" i="6"/>
  <c r="R781" i="6"/>
  <c r="L781" i="6" a="1"/>
  <c r="L781" i="6" s="1"/>
  <c r="P781" i="6"/>
  <c r="N781" i="6" a="1"/>
  <c r="N781" i="6" s="1"/>
  <c r="P717" i="6"/>
  <c r="R717" i="6"/>
  <c r="L717" i="6" a="1"/>
  <c r="L717" i="6" s="1"/>
  <c r="N717" i="6" a="1"/>
  <c r="N717" i="6" s="1"/>
  <c r="L653" i="6" a="1"/>
  <c r="L653" i="6" s="1"/>
  <c r="R653" i="6"/>
  <c r="N653" i="6" a="1"/>
  <c r="N653" i="6" s="1"/>
  <c r="P653" i="6"/>
  <c r="P589" i="6"/>
  <c r="N589" i="6" a="1"/>
  <c r="N589" i="6" s="1"/>
  <c r="L589" i="6" a="1"/>
  <c r="L589" i="6" s="1"/>
  <c r="R494" i="6"/>
  <c r="P494" i="6"/>
  <c r="N494" i="6" a="1"/>
  <c r="N494" i="6" s="1"/>
  <c r="L494" i="6" a="1"/>
  <c r="L494" i="6" s="1"/>
  <c r="R366" i="6"/>
  <c r="L366" i="6" a="1"/>
  <c r="L366" i="6" s="1"/>
  <c r="N366" i="6" a="1"/>
  <c r="N366" i="6" s="1"/>
  <c r="P366" i="6"/>
  <c r="R238" i="6"/>
  <c r="P238" i="6"/>
  <c r="N238" i="6" a="1"/>
  <c r="N238" i="6" s="1"/>
  <c r="L238" i="6" a="1"/>
  <c r="L238" i="6" s="1"/>
  <c r="R56" i="6"/>
  <c r="P56" i="6"/>
  <c r="N56" i="6" a="1"/>
  <c r="N56" i="6" s="1"/>
  <c r="L56" i="6" a="1"/>
  <c r="L56" i="6" s="1"/>
  <c r="R924" i="6"/>
  <c r="N924" i="6" a="1"/>
  <c r="N924" i="6" s="1"/>
  <c r="P924" i="6"/>
  <c r="L924" i="6" a="1"/>
  <c r="L924" i="6" s="1"/>
  <c r="L860" i="6" a="1"/>
  <c r="L860" i="6" s="1"/>
  <c r="N860" i="6" a="1"/>
  <c r="N860" i="6" s="1"/>
  <c r="R860" i="6"/>
  <c r="P860" i="6"/>
  <c r="P796" i="6"/>
  <c r="R796" i="6"/>
  <c r="L796" i="6" a="1"/>
  <c r="L796" i="6" s="1"/>
  <c r="N796" i="6" a="1"/>
  <c r="N796" i="6" s="1"/>
  <c r="R732" i="6"/>
  <c r="L732" i="6" a="1"/>
  <c r="L732" i="6" s="1"/>
  <c r="N732" i="6" a="1"/>
  <c r="N732" i="6" s="1"/>
  <c r="P732" i="6"/>
  <c r="N668" i="6" a="1"/>
  <c r="N668" i="6" s="1"/>
  <c r="L668" i="6" a="1"/>
  <c r="L668" i="6" s="1"/>
  <c r="R668" i="6"/>
  <c r="R604" i="6"/>
  <c r="P604" i="6"/>
  <c r="N604" i="6" a="1"/>
  <c r="N604" i="6" s="1"/>
  <c r="L604" i="6" a="1"/>
  <c r="L604" i="6" s="1"/>
  <c r="R522" i="6"/>
  <c r="P522" i="6"/>
  <c r="N522" i="6" a="1"/>
  <c r="N522" i="6" s="1"/>
  <c r="L522" i="6" a="1"/>
  <c r="L522" i="6" s="1"/>
  <c r="P394" i="6"/>
  <c r="N394" i="6" a="1"/>
  <c r="N394" i="6" s="1"/>
  <c r="L394" i="6" a="1"/>
  <c r="L394" i="6" s="1"/>
  <c r="R394" i="6"/>
  <c r="L266" i="6" a="1"/>
  <c r="L266" i="6" s="1"/>
  <c r="R266" i="6"/>
  <c r="P266" i="6"/>
  <c r="N266" i="6" a="1"/>
  <c r="N266" i="6" s="1"/>
  <c r="N113" i="6" a="1"/>
  <c r="N113" i="6" s="1"/>
  <c r="L113" i="6" a="1"/>
  <c r="L113" i="6" s="1"/>
  <c r="R113" i="6"/>
  <c r="P113" i="6"/>
  <c r="L627" i="6" a="1"/>
  <c r="L627" i="6" s="1"/>
  <c r="N627" i="6" a="1"/>
  <c r="N627" i="6" s="1"/>
  <c r="R627" i="6"/>
  <c r="R563" i="6"/>
  <c r="P563" i="6"/>
  <c r="L563" i="6" a="1"/>
  <c r="L563" i="6" s="1"/>
  <c r="N563" i="6" a="1"/>
  <c r="N563" i="6" s="1"/>
  <c r="R441" i="6"/>
  <c r="P441" i="6"/>
  <c r="L441" i="6" a="1"/>
  <c r="L441" i="6" s="1"/>
  <c r="N441" i="6" a="1"/>
  <c r="N441" i="6" s="1"/>
  <c r="R313" i="6"/>
  <c r="P313" i="6"/>
  <c r="N313" i="6" a="1"/>
  <c r="N313" i="6" s="1"/>
  <c r="L313" i="6" a="1"/>
  <c r="L313" i="6" s="1"/>
  <c r="R185" i="6"/>
  <c r="P185" i="6"/>
  <c r="L185" i="6" a="1"/>
  <c r="L185" i="6" s="1"/>
  <c r="N185" i="6" a="1"/>
  <c r="N185" i="6" s="1"/>
  <c r="N551" i="6" a="1"/>
  <c r="N551" i="6" s="1"/>
  <c r="L551" i="6" a="1"/>
  <c r="L551" i="6" s="1"/>
  <c r="R551" i="6"/>
  <c r="P551" i="6"/>
  <c r="L487" i="6" a="1"/>
  <c r="L487" i="6" s="1"/>
  <c r="N487" i="6" a="1"/>
  <c r="N487" i="6" s="1"/>
  <c r="R487" i="6"/>
  <c r="P423" i="6"/>
  <c r="L423" i="6" a="1"/>
  <c r="L423" i="6" s="1"/>
  <c r="R423" i="6"/>
  <c r="N423" i="6" a="1"/>
  <c r="N423" i="6" s="1"/>
  <c r="P359" i="6"/>
  <c r="N359" i="6" a="1"/>
  <c r="N359" i="6" s="1"/>
  <c r="R359" i="6"/>
  <c r="L359" i="6" a="1"/>
  <c r="L359" i="6" s="1"/>
  <c r="P295" i="6"/>
  <c r="L295" i="6" a="1"/>
  <c r="L295" i="6" s="1"/>
  <c r="N295" i="6" a="1"/>
  <c r="N295" i="6" s="1"/>
  <c r="R295" i="6"/>
  <c r="L231" i="6" a="1"/>
  <c r="L231" i="6" s="1"/>
  <c r="N231" i="6" a="1"/>
  <c r="N231" i="6" s="1"/>
  <c r="R231" i="6"/>
  <c r="P231" i="6"/>
  <c r="P167" i="6"/>
  <c r="N167" i="6" a="1"/>
  <c r="N167" i="6" s="1"/>
  <c r="L167" i="6" a="1"/>
  <c r="L167" i="6" s="1"/>
  <c r="R167" i="6"/>
  <c r="N103" i="6" a="1"/>
  <c r="N103" i="6" s="1"/>
  <c r="R103" i="6"/>
  <c r="P103" i="6"/>
  <c r="L103" i="6" a="1"/>
  <c r="L103" i="6" s="1"/>
  <c r="N39" i="6" a="1"/>
  <c r="N39" i="6" s="1"/>
  <c r="R39" i="6"/>
  <c r="P39" i="6"/>
  <c r="L39" i="6" a="1"/>
  <c r="L39" i="6" s="1"/>
  <c r="P134" i="6"/>
  <c r="N134" i="6" a="1"/>
  <c r="N134" i="6" s="1"/>
  <c r="L134" i="6" a="1"/>
  <c r="L134" i="6" s="1"/>
  <c r="R134" i="6"/>
  <c r="R70" i="6"/>
  <c r="P70" i="6"/>
  <c r="N70" i="6" a="1"/>
  <c r="N70" i="6" s="1"/>
  <c r="L70" i="6" a="1"/>
  <c r="L70" i="6" s="1"/>
  <c r="R6" i="6"/>
  <c r="P6" i="6"/>
  <c r="N6" i="6" a="1"/>
  <c r="N6" i="6" s="1"/>
  <c r="L6" i="6" a="1"/>
  <c r="L6" i="6" s="1"/>
  <c r="R485" i="6"/>
  <c r="L485" i="6" a="1"/>
  <c r="L485" i="6" s="1"/>
  <c r="P485" i="6"/>
  <c r="N485" i="6" a="1"/>
  <c r="N485" i="6" s="1"/>
  <c r="R421" i="6"/>
  <c r="N421" i="6" a="1"/>
  <c r="N421" i="6" s="1"/>
  <c r="L421" i="6" a="1"/>
  <c r="L421" i="6" s="1"/>
  <c r="R357" i="6"/>
  <c r="P357" i="6"/>
  <c r="L357" i="6" a="1"/>
  <c r="L357" i="6" s="1"/>
  <c r="N357" i="6" a="1"/>
  <c r="N357" i="6" s="1"/>
  <c r="P293" i="6"/>
  <c r="R293" i="6"/>
  <c r="N293" i="6" a="1"/>
  <c r="N293" i="6" s="1"/>
  <c r="L293" i="6" a="1"/>
  <c r="L293" i="6" s="1"/>
  <c r="P229" i="6"/>
  <c r="L229" i="6" a="1"/>
  <c r="L229" i="6" s="1"/>
  <c r="N229" i="6" a="1"/>
  <c r="N229" i="6" s="1"/>
  <c r="R229" i="6"/>
  <c r="L165" i="6" a="1"/>
  <c r="L165" i="6" s="1"/>
  <c r="R165" i="6"/>
  <c r="P165" i="6"/>
  <c r="N165" i="6" a="1"/>
  <c r="N165" i="6" s="1"/>
  <c r="L101" i="6" a="1"/>
  <c r="L101" i="6" s="1"/>
  <c r="R101" i="6"/>
  <c r="N101" i="6" a="1"/>
  <c r="N101" i="6" s="1"/>
  <c r="L37" i="6" a="1"/>
  <c r="L37" i="6" s="1"/>
  <c r="R37" i="6"/>
  <c r="P37" i="6"/>
  <c r="N37" i="6" a="1"/>
  <c r="N37" i="6" s="1"/>
  <c r="L524" i="6" a="1"/>
  <c r="L524" i="6" s="1"/>
  <c r="P524" i="6"/>
  <c r="N524" i="6" a="1"/>
  <c r="N524" i="6" s="1"/>
  <c r="P460" i="6"/>
  <c r="N460" i="6" a="1"/>
  <c r="N460" i="6" s="1"/>
  <c r="R460" i="6"/>
  <c r="L460" i="6" a="1"/>
  <c r="L460" i="6" s="1"/>
  <c r="P396" i="6"/>
  <c r="N396" i="6" a="1"/>
  <c r="N396" i="6" s="1"/>
  <c r="L396" i="6" a="1"/>
  <c r="L396" i="6" s="1"/>
  <c r="R332" i="6"/>
  <c r="P332" i="6"/>
  <c r="N332" i="6" a="1"/>
  <c r="N332" i="6" s="1"/>
  <c r="L332" i="6" a="1"/>
  <c r="L332" i="6" s="1"/>
  <c r="R268" i="6"/>
  <c r="P268" i="6"/>
  <c r="L268" i="6" a="1"/>
  <c r="L268" i="6" s="1"/>
  <c r="N268" i="6" a="1"/>
  <c r="N268" i="6" s="1"/>
  <c r="R204" i="6"/>
  <c r="P204" i="6"/>
  <c r="L204" i="6" a="1"/>
  <c r="L204" i="6" s="1"/>
  <c r="N204" i="6" a="1"/>
  <c r="N204" i="6" s="1"/>
  <c r="P140" i="6"/>
  <c r="N140" i="6" a="1"/>
  <c r="N140" i="6" s="1"/>
  <c r="L140" i="6" a="1"/>
  <c r="L140" i="6" s="1"/>
  <c r="R140" i="6"/>
  <c r="R76" i="6"/>
  <c r="P76" i="6"/>
  <c r="N76" i="6" a="1"/>
  <c r="N76" i="6" s="1"/>
  <c r="L76" i="6" a="1"/>
  <c r="L76" i="6" s="1"/>
  <c r="N12" i="6" a="1"/>
  <c r="N12" i="6" s="1"/>
  <c r="L12" i="6" a="1"/>
  <c r="L12" i="6" s="1"/>
  <c r="P12" i="6"/>
  <c r="R12" i="6"/>
  <c r="L499" i="6" a="1"/>
  <c r="L499" i="6" s="1"/>
  <c r="P499" i="6"/>
  <c r="N499" i="6" a="1"/>
  <c r="N499" i="6" s="1"/>
  <c r="R499" i="6"/>
  <c r="P435" i="6"/>
  <c r="N435" i="6" a="1"/>
  <c r="N435" i="6" s="1"/>
  <c r="L435" i="6" a="1"/>
  <c r="L435" i="6" s="1"/>
  <c r="R435" i="6"/>
  <c r="P371" i="6"/>
  <c r="L371" i="6" a="1"/>
  <c r="L371" i="6" s="1"/>
  <c r="N371" i="6" a="1"/>
  <c r="N371" i="6" s="1"/>
  <c r="R371" i="6"/>
  <c r="L307" i="6" a="1"/>
  <c r="L307" i="6" s="1"/>
  <c r="R307" i="6"/>
  <c r="P307" i="6"/>
  <c r="N307" i="6" a="1"/>
  <c r="N307" i="6" s="1"/>
  <c r="N243" i="6" a="1"/>
  <c r="N243" i="6" s="1"/>
  <c r="P243" i="6"/>
  <c r="R243" i="6"/>
  <c r="L243" i="6" a="1"/>
  <c r="L243" i="6" s="1"/>
  <c r="R179" i="6"/>
  <c r="P179" i="6"/>
  <c r="L179" i="6" a="1"/>
  <c r="L179" i="6" s="1"/>
  <c r="N179" i="6" a="1"/>
  <c r="N179" i="6" s="1"/>
  <c r="L115" i="6" a="1"/>
  <c r="L115" i="6" s="1"/>
  <c r="R115" i="6"/>
  <c r="N115" i="6" a="1"/>
  <c r="N115" i="6" s="1"/>
  <c r="L51" i="6" a="1"/>
  <c r="L51" i="6" s="1"/>
  <c r="N51" i="6" a="1"/>
  <c r="N51" i="6" s="1"/>
  <c r="R51" i="6"/>
  <c r="P51" i="6"/>
  <c r="R146" i="6"/>
  <c r="P146" i="6"/>
  <c r="N146" i="6" a="1"/>
  <c r="N146" i="6" s="1"/>
  <c r="L146" i="6" a="1"/>
  <c r="L146" i="6" s="1"/>
  <c r="R82" i="6"/>
  <c r="P82" i="6"/>
  <c r="N82" i="6" a="1"/>
  <c r="N82" i="6" s="1"/>
  <c r="L82" i="6" a="1"/>
  <c r="L82" i="6" s="1"/>
  <c r="R18" i="6"/>
  <c r="P18" i="6"/>
  <c r="N18" i="6" a="1"/>
  <c r="N18" i="6" s="1"/>
  <c r="L18" i="6" a="1"/>
  <c r="L18" i="6" s="1"/>
  <c r="L942" i="6" a="1"/>
  <c r="L942" i="6" s="1"/>
  <c r="P942" i="6"/>
  <c r="N942" i="6" a="1"/>
  <c r="N942" i="6" s="1"/>
  <c r="R942" i="6"/>
  <c r="P918" i="6"/>
  <c r="R918" i="6"/>
  <c r="N918" i="6" a="1"/>
  <c r="N918" i="6" s="1"/>
  <c r="L918" i="6" a="1"/>
  <c r="L918" i="6" s="1"/>
  <c r="L915" i="6" a="1"/>
  <c r="L915" i="6" s="1"/>
  <c r="N915" i="6" a="1"/>
  <c r="N915" i="6" s="1"/>
  <c r="R915" i="6"/>
  <c r="P915" i="6"/>
  <c r="R246" i="6"/>
  <c r="N246" i="6" a="1"/>
  <c r="N246" i="6" s="1"/>
  <c r="L246" i="6" a="1"/>
  <c r="L246" i="6" s="1"/>
  <c r="P246" i="6"/>
  <c r="N899" i="6" a="1"/>
  <c r="N899" i="6" s="1"/>
  <c r="R899" i="6"/>
  <c r="P899" i="6"/>
  <c r="L899" i="6" a="1"/>
  <c r="L899" i="6" s="1"/>
  <c r="R729" i="6"/>
  <c r="L729" i="6" a="1"/>
  <c r="L729" i="6" s="1"/>
  <c r="P729" i="6"/>
  <c r="N729" i="6" a="1"/>
  <c r="N729" i="6" s="1"/>
  <c r="N136" i="6" a="1"/>
  <c r="N136" i="6" s="1"/>
  <c r="L136" i="6" a="1"/>
  <c r="L136" i="6" s="1"/>
  <c r="R136" i="6"/>
  <c r="P136" i="6"/>
  <c r="P897" i="6"/>
  <c r="R897" i="6"/>
  <c r="L897" i="6" a="1"/>
  <c r="L897" i="6" s="1"/>
  <c r="N897" i="6" a="1"/>
  <c r="N897" i="6" s="1"/>
  <c r="P726" i="6"/>
  <c r="R726" i="6"/>
  <c r="L726" i="6" a="1"/>
  <c r="L726" i="6" s="1"/>
  <c r="N726" i="6" a="1"/>
  <c r="N726" i="6" s="1"/>
  <c r="R104" i="6"/>
  <c r="P104" i="6"/>
  <c r="N104" i="6" a="1"/>
  <c r="N104" i="6" s="1"/>
  <c r="L104" i="6" a="1"/>
  <c r="L104" i="6" s="1"/>
  <c r="N894" i="6" a="1"/>
  <c r="N894" i="6" s="1"/>
  <c r="P894" i="6"/>
  <c r="L894" i="6" a="1"/>
  <c r="L894" i="6" s="1"/>
  <c r="R894" i="6"/>
  <c r="R723" i="6"/>
  <c r="P723" i="6"/>
  <c r="N723" i="6" a="1"/>
  <c r="N723" i="6" s="1"/>
  <c r="L723" i="6" a="1"/>
  <c r="L723" i="6" s="1"/>
  <c r="R72" i="6"/>
  <c r="N72" i="6" a="1"/>
  <c r="N72" i="6" s="1"/>
  <c r="L72" i="6" a="1"/>
  <c r="L72" i="6" s="1"/>
  <c r="P72" i="6"/>
  <c r="L891" i="6" a="1"/>
  <c r="L891" i="6" s="1"/>
  <c r="R891" i="6"/>
  <c r="N891" i="6" a="1"/>
  <c r="N891" i="6" s="1"/>
  <c r="P721" i="6"/>
  <c r="R721" i="6"/>
  <c r="N721" i="6" a="1"/>
  <c r="N721" i="6" s="1"/>
  <c r="L721" i="6" a="1"/>
  <c r="L721" i="6" s="1"/>
  <c r="R40" i="6"/>
  <c r="P40" i="6"/>
  <c r="N40" i="6" a="1"/>
  <c r="N40" i="6" s="1"/>
  <c r="L40" i="6" a="1"/>
  <c r="L40" i="6" s="1"/>
  <c r="L910" i="6" a="1"/>
  <c r="L910" i="6" s="1"/>
  <c r="R910" i="6"/>
  <c r="N910" i="6" a="1"/>
  <c r="N910" i="6" s="1"/>
  <c r="P910" i="6"/>
  <c r="L739" i="6" a="1"/>
  <c r="L739" i="6" s="1"/>
  <c r="R739" i="6"/>
  <c r="P739" i="6"/>
  <c r="N739" i="6" a="1"/>
  <c r="N739" i="6" s="1"/>
  <c r="R214" i="6"/>
  <c r="P214" i="6"/>
  <c r="N214" i="6" a="1"/>
  <c r="N214" i="6" s="1"/>
  <c r="L214" i="6" a="1"/>
  <c r="L214" i="6" s="1"/>
  <c r="P929" i="6"/>
  <c r="R929" i="6"/>
  <c r="N929" i="6" a="1"/>
  <c r="N929" i="6" s="1"/>
  <c r="L929" i="6" a="1"/>
  <c r="L929" i="6" s="1"/>
  <c r="N758" i="6" a="1"/>
  <c r="N758" i="6" s="1"/>
  <c r="P758" i="6"/>
  <c r="R758" i="6"/>
  <c r="L758" i="6" a="1"/>
  <c r="L758" i="6" s="1"/>
  <c r="P326" i="6"/>
  <c r="R326" i="6"/>
  <c r="L326" i="6" a="1"/>
  <c r="L326" i="6" s="1"/>
  <c r="N326" i="6" a="1"/>
  <c r="N326" i="6" s="1"/>
  <c r="N926" i="6" a="1"/>
  <c r="N926" i="6" s="1"/>
  <c r="P926" i="6"/>
  <c r="R926" i="6"/>
  <c r="L926" i="6" a="1"/>
  <c r="L926" i="6" s="1"/>
  <c r="P755" i="6"/>
  <c r="N755" i="6" a="1"/>
  <c r="N755" i="6" s="1"/>
  <c r="L755" i="6" a="1"/>
  <c r="L755" i="6" s="1"/>
  <c r="R755" i="6"/>
  <c r="P310" i="6"/>
  <c r="R310" i="6"/>
  <c r="L310" i="6" a="1"/>
  <c r="L310" i="6" s="1"/>
  <c r="N310" i="6" a="1"/>
  <c r="N310" i="6" s="1"/>
  <c r="N923" i="6" a="1"/>
  <c r="N923" i="6" s="1"/>
  <c r="R923" i="6"/>
  <c r="L923" i="6" a="1"/>
  <c r="L923" i="6" s="1"/>
  <c r="P923" i="6"/>
  <c r="R753" i="6"/>
  <c r="L753" i="6" a="1"/>
  <c r="L753" i="6" s="1"/>
  <c r="P753" i="6"/>
  <c r="N753" i="6" a="1"/>
  <c r="N753" i="6" s="1"/>
  <c r="R294" i="6"/>
  <c r="P294" i="6"/>
  <c r="N294" i="6" a="1"/>
  <c r="N294" i="6" s="1"/>
  <c r="L294" i="6" a="1"/>
  <c r="L294" i="6" s="1"/>
  <c r="L922" i="6" a="1"/>
  <c r="L922" i="6" s="1"/>
  <c r="N922" i="6" a="1"/>
  <c r="N922" i="6" s="1"/>
  <c r="R922" i="6"/>
  <c r="P922" i="6"/>
  <c r="P858" i="6"/>
  <c r="L858" i="6" a="1"/>
  <c r="L858" i="6" s="1"/>
  <c r="N858" i="6" a="1"/>
  <c r="N858" i="6" s="1"/>
  <c r="R858" i="6"/>
  <c r="N794" i="6" a="1"/>
  <c r="N794" i="6" s="1"/>
  <c r="P794" i="6"/>
  <c r="R794" i="6"/>
  <c r="L794" i="6" a="1"/>
  <c r="L794" i="6" s="1"/>
  <c r="N730" i="6" a="1"/>
  <c r="N730" i="6" s="1"/>
  <c r="P730" i="6"/>
  <c r="R730" i="6"/>
  <c r="L730" i="6" a="1"/>
  <c r="L730" i="6" s="1"/>
  <c r="L666" i="6" a="1"/>
  <c r="L666" i="6" s="1"/>
  <c r="R666" i="6"/>
  <c r="P666" i="6"/>
  <c r="N666" i="6" a="1"/>
  <c r="N666" i="6" s="1"/>
  <c r="P602" i="6"/>
  <c r="N602" i="6" a="1"/>
  <c r="N602" i="6" s="1"/>
  <c r="L602" i="6" a="1"/>
  <c r="L602" i="6" s="1"/>
  <c r="R602" i="6"/>
  <c r="R520" i="6"/>
  <c r="P520" i="6"/>
  <c r="N520" i="6" a="1"/>
  <c r="N520" i="6" s="1"/>
  <c r="L520" i="6" a="1"/>
  <c r="L520" i="6" s="1"/>
  <c r="L392" i="6" a="1"/>
  <c r="L392" i="6" s="1"/>
  <c r="R392" i="6"/>
  <c r="P392" i="6"/>
  <c r="N392" i="6" a="1"/>
  <c r="N392" i="6" s="1"/>
  <c r="R264" i="6"/>
  <c r="N264" i="6" a="1"/>
  <c r="N264" i="6" s="1"/>
  <c r="L264" i="6" a="1"/>
  <c r="L264" i="6" s="1"/>
  <c r="P264" i="6"/>
  <c r="N105" i="6" a="1"/>
  <c r="N105" i="6" s="1"/>
  <c r="R105" i="6"/>
  <c r="P105" i="6"/>
  <c r="L105" i="6" a="1"/>
  <c r="L105" i="6" s="1"/>
  <c r="R936" i="6"/>
  <c r="L936" i="6" a="1"/>
  <c r="L936" i="6" s="1"/>
  <c r="P936" i="6"/>
  <c r="N936" i="6" a="1"/>
  <c r="N936" i="6" s="1"/>
  <c r="P872" i="6"/>
  <c r="N872" i="6" a="1"/>
  <c r="N872" i="6" s="1"/>
  <c r="L872" i="6" a="1"/>
  <c r="L872" i="6" s="1"/>
  <c r="R872" i="6"/>
  <c r="P808" i="6"/>
  <c r="R808" i="6"/>
  <c r="N808" i="6" a="1"/>
  <c r="N808" i="6" s="1"/>
  <c r="L808" i="6" a="1"/>
  <c r="L808" i="6" s="1"/>
  <c r="N744" i="6" a="1"/>
  <c r="N744" i="6" s="1"/>
  <c r="L744" i="6" a="1"/>
  <c r="L744" i="6" s="1"/>
  <c r="P744" i="6"/>
  <c r="R744" i="6"/>
  <c r="L680" i="6" a="1"/>
  <c r="L680" i="6" s="1"/>
  <c r="R680" i="6"/>
  <c r="N680" i="6" a="1"/>
  <c r="N680" i="6" s="1"/>
  <c r="P680" i="6"/>
  <c r="P616" i="6"/>
  <c r="N616" i="6" a="1"/>
  <c r="N616" i="6" s="1"/>
  <c r="L616" i="6" a="1"/>
  <c r="L616" i="6" s="1"/>
  <c r="R616" i="6"/>
  <c r="R546" i="6"/>
  <c r="P546" i="6"/>
  <c r="N546" i="6" a="1"/>
  <c r="N546" i="6" s="1"/>
  <c r="L546" i="6" a="1"/>
  <c r="L546" i="6" s="1"/>
  <c r="R418" i="6"/>
  <c r="P418" i="6"/>
  <c r="N418" i="6" a="1"/>
  <c r="N418" i="6" s="1"/>
  <c r="L418" i="6" a="1"/>
  <c r="L418" i="6" s="1"/>
  <c r="P290" i="6"/>
  <c r="R290" i="6"/>
  <c r="N290" i="6" a="1"/>
  <c r="N290" i="6" s="1"/>
  <c r="L290" i="6" a="1"/>
  <c r="L290" i="6" s="1"/>
  <c r="N161" i="6" a="1"/>
  <c r="N161" i="6" s="1"/>
  <c r="L161" i="6" a="1"/>
  <c r="L161" i="6" s="1"/>
  <c r="R161" i="6"/>
  <c r="P161" i="6"/>
  <c r="P943" i="6"/>
  <c r="R943" i="6"/>
  <c r="N943" i="6" a="1"/>
  <c r="N943" i="6" s="1"/>
  <c r="L943" i="6" a="1"/>
  <c r="L943" i="6" s="1"/>
  <c r="R879" i="6"/>
  <c r="P879" i="6"/>
  <c r="N879" i="6" a="1"/>
  <c r="N879" i="6" s="1"/>
  <c r="L879" i="6" a="1"/>
  <c r="L879" i="6" s="1"/>
  <c r="R815" i="6"/>
  <c r="L815" i="6" a="1"/>
  <c r="L815" i="6" s="1"/>
  <c r="P815" i="6"/>
  <c r="N815" i="6" a="1"/>
  <c r="N815" i="6" s="1"/>
  <c r="L751" i="6" a="1"/>
  <c r="L751" i="6" s="1"/>
  <c r="R751" i="6"/>
  <c r="N751" i="6" a="1"/>
  <c r="N751" i="6" s="1"/>
  <c r="P751" i="6"/>
  <c r="P687" i="6"/>
  <c r="N687" i="6" a="1"/>
  <c r="N687" i="6" s="1"/>
  <c r="L687" i="6" a="1"/>
  <c r="L687" i="6" s="1"/>
  <c r="R687" i="6"/>
  <c r="R623" i="6"/>
  <c r="P623" i="6"/>
  <c r="N623" i="6" a="1"/>
  <c r="N623" i="6" s="1"/>
  <c r="L623" i="6" a="1"/>
  <c r="L623" i="6" s="1"/>
  <c r="R558" i="6"/>
  <c r="P558" i="6"/>
  <c r="L558" i="6" a="1"/>
  <c r="L558" i="6" s="1"/>
  <c r="N558" i="6" a="1"/>
  <c r="N558" i="6" s="1"/>
  <c r="R433" i="6"/>
  <c r="P433" i="6"/>
  <c r="L433" i="6" a="1"/>
  <c r="L433" i="6" s="1"/>
  <c r="N433" i="6" a="1"/>
  <c r="N433" i="6" s="1"/>
  <c r="R305" i="6"/>
  <c r="P305" i="6"/>
  <c r="L305" i="6" a="1"/>
  <c r="L305" i="6" s="1"/>
  <c r="N305" i="6" a="1"/>
  <c r="N305" i="6" s="1"/>
  <c r="N177" i="6" a="1"/>
  <c r="N177" i="6" s="1"/>
  <c r="L177" i="6" a="1"/>
  <c r="L177" i="6" s="1"/>
  <c r="R177" i="6"/>
  <c r="P177" i="6"/>
  <c r="L638" i="6" a="1"/>
  <c r="L638" i="6" s="1"/>
  <c r="R638" i="6"/>
  <c r="N638" i="6" a="1"/>
  <c r="N638" i="6" s="1"/>
  <c r="P638" i="6"/>
  <c r="R574" i="6"/>
  <c r="L574" i="6" a="1"/>
  <c r="L574" i="6" s="1"/>
  <c r="N574" i="6" a="1"/>
  <c r="N574" i="6" s="1"/>
  <c r="L464" i="6" a="1"/>
  <c r="L464" i="6" s="1"/>
  <c r="N464" i="6" a="1"/>
  <c r="N464" i="6" s="1"/>
  <c r="R464" i="6"/>
  <c r="P464" i="6"/>
  <c r="L336" i="6" a="1"/>
  <c r="L336" i="6" s="1"/>
  <c r="R336" i="6"/>
  <c r="P336" i="6"/>
  <c r="N336" i="6" a="1"/>
  <c r="N336" i="6" s="1"/>
  <c r="R208" i="6"/>
  <c r="P208" i="6"/>
  <c r="N208" i="6" a="1"/>
  <c r="N208" i="6" s="1"/>
  <c r="L208" i="6" a="1"/>
  <c r="L208" i="6" s="1"/>
  <c r="R965" i="6"/>
  <c r="P965" i="6"/>
  <c r="N965" i="6" a="1"/>
  <c r="N965" i="6" s="1"/>
  <c r="L965" i="6" a="1"/>
  <c r="L965" i="6" s="1"/>
  <c r="N901" i="6" a="1"/>
  <c r="N901" i="6" s="1"/>
  <c r="L901" i="6" a="1"/>
  <c r="L901" i="6" s="1"/>
  <c r="R901" i="6"/>
  <c r="P901" i="6"/>
  <c r="R837" i="6"/>
  <c r="P837" i="6"/>
  <c r="N837" i="6" a="1"/>
  <c r="N837" i="6" s="1"/>
  <c r="L837" i="6" a="1"/>
  <c r="L837" i="6" s="1"/>
  <c r="N773" i="6" a="1"/>
  <c r="N773" i="6" s="1"/>
  <c r="R773" i="6"/>
  <c r="L773" i="6" a="1"/>
  <c r="L773" i="6" s="1"/>
  <c r="P773" i="6"/>
  <c r="L709" i="6" a="1"/>
  <c r="L709" i="6" s="1"/>
  <c r="R709" i="6"/>
  <c r="P709" i="6"/>
  <c r="N709" i="6" a="1"/>
  <c r="N709" i="6" s="1"/>
  <c r="P645" i="6"/>
  <c r="N645" i="6" a="1"/>
  <c r="N645" i="6" s="1"/>
  <c r="R645" i="6"/>
  <c r="L645" i="6" a="1"/>
  <c r="L645" i="6" s="1"/>
  <c r="R581" i="6"/>
  <c r="P581" i="6"/>
  <c r="N581" i="6" a="1"/>
  <c r="N581" i="6" s="1"/>
  <c r="L581" i="6" a="1"/>
  <c r="L581" i="6" s="1"/>
  <c r="L478" i="6" a="1"/>
  <c r="L478" i="6" s="1"/>
  <c r="N478" i="6" a="1"/>
  <c r="N478" i="6" s="1"/>
  <c r="R478" i="6"/>
  <c r="P478" i="6"/>
  <c r="P350" i="6"/>
  <c r="R350" i="6"/>
  <c r="L350" i="6" a="1"/>
  <c r="L350" i="6" s="1"/>
  <c r="N350" i="6" a="1"/>
  <c r="N350" i="6" s="1"/>
  <c r="P222" i="6"/>
  <c r="N222" i="6" a="1"/>
  <c r="N222" i="6" s="1"/>
  <c r="L222" i="6" a="1"/>
  <c r="L222" i="6" s="1"/>
  <c r="R222" i="6"/>
  <c r="R24" i="6"/>
  <c r="P24" i="6"/>
  <c r="N24" i="6" a="1"/>
  <c r="N24" i="6" s="1"/>
  <c r="L24" i="6" a="1"/>
  <c r="L24" i="6" s="1"/>
  <c r="N916" i="6" a="1"/>
  <c r="N916" i="6" s="1"/>
  <c r="L916" i="6" a="1"/>
  <c r="L916" i="6" s="1"/>
  <c r="P916" i="6"/>
  <c r="R916" i="6"/>
  <c r="P852" i="6"/>
  <c r="N852" i="6" a="1"/>
  <c r="N852" i="6" s="1"/>
  <c r="L852" i="6" a="1"/>
  <c r="L852" i="6" s="1"/>
  <c r="R852" i="6"/>
  <c r="P788" i="6"/>
  <c r="R788" i="6"/>
  <c r="L788" i="6" a="1"/>
  <c r="L788" i="6" s="1"/>
  <c r="N788" i="6" a="1"/>
  <c r="N788" i="6" s="1"/>
  <c r="P724" i="6"/>
  <c r="R724" i="6"/>
  <c r="L724" i="6" a="1"/>
  <c r="L724" i="6" s="1"/>
  <c r="N724" i="6" a="1"/>
  <c r="N724" i="6" s="1"/>
  <c r="P660" i="6"/>
  <c r="N660" i="6" a="1"/>
  <c r="N660" i="6" s="1"/>
  <c r="L660" i="6" a="1"/>
  <c r="L660" i="6" s="1"/>
  <c r="R660" i="6"/>
  <c r="R596" i="6"/>
  <c r="N596" i="6" a="1"/>
  <c r="N596" i="6" s="1"/>
  <c r="P596" i="6"/>
  <c r="L596" i="6" a="1"/>
  <c r="L596" i="6" s="1"/>
  <c r="R506" i="6"/>
  <c r="P506" i="6"/>
  <c r="N506" i="6" a="1"/>
  <c r="N506" i="6" s="1"/>
  <c r="L506" i="6" a="1"/>
  <c r="L506" i="6" s="1"/>
  <c r="R378" i="6"/>
  <c r="L378" i="6" a="1"/>
  <c r="L378" i="6" s="1"/>
  <c r="N378" i="6" a="1"/>
  <c r="N378" i="6" s="1"/>
  <c r="P378" i="6"/>
  <c r="P250" i="6"/>
  <c r="L250" i="6" a="1"/>
  <c r="L250" i="6" s="1"/>
  <c r="R250" i="6"/>
  <c r="N250" i="6" a="1"/>
  <c r="N250" i="6" s="1"/>
  <c r="P81" i="6"/>
  <c r="N81" i="6" a="1"/>
  <c r="N81" i="6" s="1"/>
  <c r="R81" i="6"/>
  <c r="L81" i="6" a="1"/>
  <c r="L81" i="6" s="1"/>
  <c r="R619" i="6"/>
  <c r="P619" i="6"/>
  <c r="N619" i="6" a="1"/>
  <c r="N619" i="6" s="1"/>
  <c r="L619" i="6" a="1"/>
  <c r="L619" i="6" s="1"/>
  <c r="P552" i="6"/>
  <c r="N552" i="6" a="1"/>
  <c r="N552" i="6" s="1"/>
  <c r="L552" i="6" a="1"/>
  <c r="L552" i="6" s="1"/>
  <c r="R552" i="6"/>
  <c r="L425" i="6" a="1"/>
  <c r="L425" i="6" s="1"/>
  <c r="N425" i="6" a="1"/>
  <c r="N425" i="6" s="1"/>
  <c r="R425" i="6"/>
  <c r="P425" i="6"/>
  <c r="L297" i="6" a="1"/>
  <c r="L297" i="6" s="1"/>
  <c r="P297" i="6"/>
  <c r="N297" i="6" a="1"/>
  <c r="N297" i="6" s="1"/>
  <c r="R297" i="6"/>
  <c r="N169" i="6" a="1"/>
  <c r="N169" i="6" s="1"/>
  <c r="L169" i="6" a="1"/>
  <c r="L169" i="6" s="1"/>
  <c r="R169" i="6"/>
  <c r="P169" i="6"/>
  <c r="R543" i="6"/>
  <c r="P543" i="6"/>
  <c r="N543" i="6" a="1"/>
  <c r="N543" i="6" s="1"/>
  <c r="L543" i="6" a="1"/>
  <c r="L543" i="6" s="1"/>
  <c r="L479" i="6" a="1"/>
  <c r="L479" i="6" s="1"/>
  <c r="N479" i="6" a="1"/>
  <c r="N479" i="6" s="1"/>
  <c r="R479" i="6"/>
  <c r="P479" i="6"/>
  <c r="R415" i="6"/>
  <c r="L415" i="6" a="1"/>
  <c r="L415" i="6" s="1"/>
  <c r="P415" i="6"/>
  <c r="N415" i="6" a="1"/>
  <c r="N415" i="6" s="1"/>
  <c r="R351" i="6"/>
  <c r="L351" i="6" a="1"/>
  <c r="L351" i="6" s="1"/>
  <c r="P351" i="6"/>
  <c r="N351" i="6" a="1"/>
  <c r="N351" i="6" s="1"/>
  <c r="L287" i="6" a="1"/>
  <c r="L287" i="6" s="1"/>
  <c r="P287" i="6"/>
  <c r="N287" i="6" a="1"/>
  <c r="N287" i="6" s="1"/>
  <c r="R287" i="6"/>
  <c r="P223" i="6"/>
  <c r="L223" i="6" a="1"/>
  <c r="L223" i="6" s="1"/>
  <c r="N223" i="6" a="1"/>
  <c r="N223" i="6" s="1"/>
  <c r="R223" i="6"/>
  <c r="L159" i="6" a="1"/>
  <c r="L159" i="6" s="1"/>
  <c r="N159" i="6" a="1"/>
  <c r="N159" i="6" s="1"/>
  <c r="R159" i="6"/>
  <c r="P159" i="6"/>
  <c r="R95" i="6"/>
  <c r="P95" i="6"/>
  <c r="N95" i="6" a="1"/>
  <c r="N95" i="6" s="1"/>
  <c r="L95" i="6" a="1"/>
  <c r="L95" i="6" s="1"/>
  <c r="R31" i="6"/>
  <c r="P31" i="6"/>
  <c r="N31" i="6" a="1"/>
  <c r="N31" i="6" s="1"/>
  <c r="L31" i="6" a="1"/>
  <c r="L31" i="6" s="1"/>
  <c r="R126" i="6"/>
  <c r="P126" i="6"/>
  <c r="N126" i="6" a="1"/>
  <c r="N126" i="6" s="1"/>
  <c r="L126" i="6" a="1"/>
  <c r="L126" i="6" s="1"/>
  <c r="R62" i="6"/>
  <c r="P62" i="6"/>
  <c r="L62" i="6" a="1"/>
  <c r="L62" i="6" s="1"/>
  <c r="N62" i="6" a="1"/>
  <c r="N62" i="6" s="1"/>
  <c r="L541" i="6" a="1"/>
  <c r="L541" i="6" s="1"/>
  <c r="P541" i="6"/>
  <c r="N541" i="6" a="1"/>
  <c r="N541" i="6" s="1"/>
  <c r="R541" i="6"/>
  <c r="N477" i="6" a="1"/>
  <c r="N477" i="6" s="1"/>
  <c r="L477" i="6" a="1"/>
  <c r="L477" i="6" s="1"/>
  <c r="R477" i="6"/>
  <c r="P477" i="6"/>
  <c r="P413" i="6"/>
  <c r="N413" i="6" a="1"/>
  <c r="N413" i="6" s="1"/>
  <c r="L413" i="6" a="1"/>
  <c r="L413" i="6" s="1"/>
  <c r="R413" i="6"/>
  <c r="P349" i="6"/>
  <c r="N349" i="6" a="1"/>
  <c r="N349" i="6" s="1"/>
  <c r="L349" i="6" a="1"/>
  <c r="L349" i="6" s="1"/>
  <c r="R349" i="6"/>
  <c r="L285" i="6" a="1"/>
  <c r="L285" i="6" s="1"/>
  <c r="P285" i="6"/>
  <c r="N285" i="6" a="1"/>
  <c r="N285" i="6" s="1"/>
  <c r="R285" i="6"/>
  <c r="L221" i="6" a="1"/>
  <c r="L221" i="6" s="1"/>
  <c r="N221" i="6" a="1"/>
  <c r="N221" i="6" s="1"/>
  <c r="R221" i="6"/>
  <c r="P221" i="6"/>
  <c r="L157" i="6" a="1"/>
  <c r="L157" i="6" s="1"/>
  <c r="N157" i="6" a="1"/>
  <c r="N157" i="6" s="1"/>
  <c r="P157" i="6"/>
  <c r="R157" i="6"/>
  <c r="L93" i="6" a="1"/>
  <c r="L93" i="6" s="1"/>
  <c r="R93" i="6"/>
  <c r="P93" i="6"/>
  <c r="N93" i="6" a="1"/>
  <c r="N93" i="6" s="1"/>
  <c r="L29" i="6" a="1"/>
  <c r="L29" i="6" s="1"/>
  <c r="R29" i="6"/>
  <c r="P29" i="6"/>
  <c r="N29" i="6" a="1"/>
  <c r="N29" i="6" s="1"/>
  <c r="P516" i="6"/>
  <c r="N516" i="6" a="1"/>
  <c r="N516" i="6" s="1"/>
  <c r="L516" i="6" a="1"/>
  <c r="L516" i="6" s="1"/>
  <c r="R516" i="6"/>
  <c r="L452" i="6" a="1"/>
  <c r="L452" i="6" s="1"/>
  <c r="R452" i="6"/>
  <c r="P452" i="6"/>
  <c r="N452" i="6" a="1"/>
  <c r="N452" i="6" s="1"/>
  <c r="R388" i="6"/>
  <c r="P388" i="6"/>
  <c r="N388" i="6" a="1"/>
  <c r="N388" i="6" s="1"/>
  <c r="L388" i="6" a="1"/>
  <c r="L388" i="6" s="1"/>
  <c r="P324" i="6"/>
  <c r="N324" i="6" a="1"/>
  <c r="N324" i="6" s="1"/>
  <c r="L324" i="6" a="1"/>
  <c r="L324" i="6" s="1"/>
  <c r="R324" i="6"/>
  <c r="L260" i="6" a="1"/>
  <c r="L260" i="6" s="1"/>
  <c r="P260" i="6"/>
  <c r="R260" i="6"/>
  <c r="N260" i="6" a="1"/>
  <c r="N260" i="6" s="1"/>
  <c r="R196" i="6"/>
  <c r="P196" i="6"/>
  <c r="N196" i="6" a="1"/>
  <c r="N196" i="6" s="1"/>
  <c r="L196" i="6" a="1"/>
  <c r="L196" i="6" s="1"/>
  <c r="P132" i="6"/>
  <c r="L132" i="6" a="1"/>
  <c r="L132" i="6" s="1"/>
  <c r="R132" i="6"/>
  <c r="N132" i="6" a="1"/>
  <c r="N132" i="6" s="1"/>
  <c r="N68" i="6" a="1"/>
  <c r="N68" i="6" s="1"/>
  <c r="L68" i="6" a="1"/>
  <c r="L68" i="6" s="1"/>
  <c r="P68" i="6"/>
  <c r="R68" i="6"/>
  <c r="R555" i="6"/>
  <c r="P555" i="6"/>
  <c r="N555" i="6" a="1"/>
  <c r="N555" i="6" s="1"/>
  <c r="L555" i="6" a="1"/>
  <c r="L555" i="6" s="1"/>
  <c r="R491" i="6"/>
  <c r="L491" i="6" a="1"/>
  <c r="L491" i="6" s="1"/>
  <c r="P491" i="6"/>
  <c r="N491" i="6" a="1"/>
  <c r="N491" i="6" s="1"/>
  <c r="P427" i="6"/>
  <c r="L427" i="6" a="1"/>
  <c r="L427" i="6" s="1"/>
  <c r="R427" i="6"/>
  <c r="N427" i="6" a="1"/>
  <c r="N427" i="6" s="1"/>
  <c r="N363" i="6" a="1"/>
  <c r="N363" i="6" s="1"/>
  <c r="R363" i="6"/>
  <c r="P363" i="6"/>
  <c r="L363" i="6" a="1"/>
  <c r="L363" i="6" s="1"/>
  <c r="P299" i="6"/>
  <c r="L299" i="6" a="1"/>
  <c r="L299" i="6" s="1"/>
  <c r="R299" i="6"/>
  <c r="N299" i="6" a="1"/>
  <c r="N299" i="6" s="1"/>
  <c r="L235" i="6" a="1"/>
  <c r="L235" i="6" s="1"/>
  <c r="N235" i="6" a="1"/>
  <c r="N235" i="6" s="1"/>
  <c r="P235" i="6"/>
  <c r="R235" i="6"/>
  <c r="R171" i="6"/>
  <c r="N171" i="6" a="1"/>
  <c r="N171" i="6" s="1"/>
  <c r="P171" i="6"/>
  <c r="L171" i="6" a="1"/>
  <c r="L171" i="6" s="1"/>
  <c r="L107" i="6" a="1"/>
  <c r="L107" i="6" s="1"/>
  <c r="R107" i="6"/>
  <c r="P107" i="6"/>
  <c r="N107" i="6" a="1"/>
  <c r="N107" i="6" s="1"/>
  <c r="R43" i="6"/>
  <c r="P43" i="6"/>
  <c r="N43" i="6" a="1"/>
  <c r="N43" i="6" s="1"/>
  <c r="L43" i="6" a="1"/>
  <c r="L43" i="6" s="1"/>
  <c r="P138" i="6"/>
  <c r="N138" i="6" a="1"/>
  <c r="N138" i="6" s="1"/>
  <c r="L138" i="6" a="1"/>
  <c r="L138" i="6" s="1"/>
  <c r="R138" i="6"/>
  <c r="R74" i="6"/>
  <c r="L74" i="6" a="1"/>
  <c r="L74" i="6" s="1"/>
  <c r="P74" i="6"/>
  <c r="N74" i="6" a="1"/>
  <c r="N74" i="6" s="1"/>
  <c r="R10" i="6"/>
  <c r="L10" i="6" a="1"/>
  <c r="L10" i="6" s="1"/>
  <c r="P10" i="6"/>
  <c r="N10" i="6" a="1"/>
  <c r="N10" i="6" s="1"/>
  <c r="P952" i="6"/>
  <c r="R550" i="6"/>
  <c r="P550" i="6"/>
  <c r="R757" i="6"/>
  <c r="P757" i="6"/>
  <c r="R681" i="6"/>
  <c r="P681" i="6"/>
  <c r="P233" i="6"/>
  <c r="P560" i="6"/>
  <c r="P112" i="6"/>
  <c r="P375" i="6"/>
  <c r="P334" i="6"/>
  <c r="R589" i="6"/>
  <c r="R141" i="6"/>
  <c r="P141" i="6"/>
  <c r="R468" i="6"/>
  <c r="P84" i="6"/>
  <c r="P539" i="6"/>
  <c r="R347" i="6"/>
  <c r="R155" i="6"/>
  <c r="R58" i="6"/>
  <c r="P58" i="6"/>
  <c r="R908" i="6"/>
  <c r="R979" i="6"/>
  <c r="P979" i="6"/>
  <c r="R851" i="6"/>
  <c r="P851" i="6"/>
  <c r="P787" i="6"/>
  <c r="P719" i="6"/>
  <c r="P933" i="6"/>
  <c r="R994" i="6"/>
  <c r="P994" i="6"/>
  <c r="R736" i="6"/>
  <c r="P736" i="6"/>
  <c r="R530" i="6"/>
  <c r="P530" i="6"/>
  <c r="R997" i="6"/>
  <c r="P997" i="6"/>
  <c r="P865" i="6"/>
  <c r="R735" i="6"/>
  <c r="R526" i="6"/>
  <c r="P976" i="6"/>
  <c r="R714" i="6"/>
  <c r="P714" i="6"/>
  <c r="R426" i="6"/>
  <c r="P991" i="6"/>
  <c r="P927" i="6"/>
  <c r="R863" i="6"/>
  <c r="P863" i="6"/>
  <c r="R799" i="6"/>
  <c r="P799" i="6"/>
  <c r="R733" i="6"/>
  <c r="R518" i="6"/>
  <c r="P822" i="6"/>
  <c r="R610" i="6"/>
  <c r="R829" i="6"/>
  <c r="P829" i="6"/>
  <c r="R749" i="6"/>
  <c r="P749" i="6"/>
  <c r="P886" i="6"/>
  <c r="R737" i="6"/>
  <c r="R673" i="6"/>
  <c r="P673" i="6"/>
  <c r="P609" i="6"/>
  <c r="R545" i="6"/>
  <c r="P545" i="6"/>
  <c r="P417" i="6"/>
  <c r="P353" i="6"/>
  <c r="R289" i="6"/>
  <c r="P289" i="6"/>
  <c r="R97" i="6"/>
  <c r="P97" i="6"/>
  <c r="P33" i="6"/>
  <c r="R488" i="6"/>
  <c r="P488" i="6"/>
  <c r="R360" i="6"/>
  <c r="P360" i="6"/>
  <c r="R232" i="6"/>
  <c r="P232" i="6"/>
  <c r="R495" i="6"/>
  <c r="R431" i="6"/>
  <c r="R367" i="6"/>
  <c r="R239" i="6"/>
  <c r="P198" i="6"/>
  <c r="R517" i="6"/>
  <c r="R453" i="6"/>
  <c r="R389" i="6"/>
  <c r="R325" i="6"/>
  <c r="P325" i="6"/>
  <c r="P261" i="6"/>
  <c r="P197" i="6"/>
  <c r="R133" i="6"/>
  <c r="R716" i="6"/>
  <c r="P716" i="6"/>
  <c r="R652" i="6"/>
  <c r="P652" i="6"/>
  <c r="P588" i="6"/>
  <c r="R524" i="6"/>
  <c r="R396" i="6"/>
  <c r="R659" i="6"/>
  <c r="P659" i="6"/>
  <c r="P595" i="6"/>
  <c r="R531" i="6"/>
  <c r="P467" i="6"/>
  <c r="R403" i="6"/>
  <c r="R339" i="6"/>
  <c r="P339" i="6"/>
  <c r="R275" i="6"/>
  <c r="P275" i="6"/>
  <c r="P211" i="6"/>
  <c r="P147" i="6"/>
  <c r="R83" i="6"/>
  <c r="P19" i="6"/>
  <c r="P242" i="6"/>
  <c r="P114" i="6"/>
  <c r="R50" i="6"/>
  <c r="R992" i="6"/>
  <c r="P992" i="6"/>
  <c r="R935" i="6"/>
  <c r="P935" i="6"/>
  <c r="P176" i="6"/>
  <c r="R333" i="6"/>
  <c r="P333" i="6"/>
  <c r="R603" i="6"/>
  <c r="P603" i="6"/>
  <c r="P283" i="6"/>
  <c r="R122" i="6"/>
  <c r="R907" i="6"/>
  <c r="R843" i="6"/>
  <c r="P843" i="6"/>
  <c r="R694" i="6"/>
  <c r="P694" i="6"/>
  <c r="P893" i="6"/>
  <c r="R844" i="6"/>
  <c r="P844" i="6"/>
  <c r="R986" i="6"/>
  <c r="P986" i="6"/>
  <c r="P727" i="6"/>
  <c r="R498" i="6"/>
  <c r="P498" i="6"/>
  <c r="P892" i="6"/>
  <c r="R985" i="6"/>
  <c r="P985" i="6"/>
  <c r="R921" i="6"/>
  <c r="R857" i="6"/>
  <c r="P793" i="6"/>
  <c r="P960" i="6"/>
  <c r="P682" i="6"/>
  <c r="R928" i="6"/>
  <c r="P928" i="6"/>
  <c r="R800" i="6"/>
  <c r="R983" i="6"/>
  <c r="P983" i="6"/>
  <c r="R919" i="6"/>
  <c r="P919" i="6"/>
  <c r="R855" i="6"/>
  <c r="P855" i="6"/>
  <c r="R791" i="6"/>
  <c r="R878" i="6"/>
  <c r="P878" i="6"/>
  <c r="R814" i="6"/>
  <c r="R750" i="6"/>
  <c r="P578" i="6"/>
  <c r="P990" i="6"/>
  <c r="R805" i="6"/>
  <c r="P805" i="6"/>
  <c r="R542" i="6"/>
  <c r="R957" i="6"/>
  <c r="P957" i="6"/>
  <c r="P665" i="6"/>
  <c r="R537" i="6"/>
  <c r="P537" i="6"/>
  <c r="P473" i="6"/>
  <c r="R409" i="6"/>
  <c r="P409" i="6"/>
  <c r="R281" i="6"/>
  <c r="P281" i="6"/>
  <c r="R153" i="6"/>
  <c r="P153" i="6"/>
  <c r="P89" i="6"/>
  <c r="R672" i="6"/>
  <c r="P672" i="6"/>
  <c r="P608" i="6"/>
  <c r="R544" i="6"/>
  <c r="R416" i="6"/>
  <c r="P416" i="6"/>
  <c r="P288" i="6"/>
  <c r="R160" i="6"/>
  <c r="P160" i="6"/>
  <c r="P32" i="6"/>
  <c r="R679" i="6"/>
  <c r="P679" i="6"/>
  <c r="P487" i="6"/>
  <c r="R318" i="6"/>
  <c r="P318" i="6"/>
  <c r="R190" i="6"/>
  <c r="P190" i="6"/>
  <c r="P701" i="6"/>
  <c r="R509" i="6"/>
  <c r="P445" i="6"/>
  <c r="R381" i="6"/>
  <c r="P381" i="6"/>
  <c r="R189" i="6"/>
  <c r="P189" i="6"/>
  <c r="R125" i="6"/>
  <c r="R61" i="6"/>
  <c r="P61" i="6"/>
  <c r="P708" i="6"/>
  <c r="R644" i="6"/>
  <c r="P644" i="6"/>
  <c r="P580" i="6"/>
  <c r="R715" i="6"/>
  <c r="P715" i="6"/>
  <c r="R651" i="6"/>
  <c r="P587" i="6"/>
  <c r="R331" i="6"/>
  <c r="P203" i="6"/>
  <c r="R75" i="6"/>
  <c r="R11" i="6"/>
  <c r="P298" i="6"/>
  <c r="R234" i="6"/>
  <c r="P234" i="6"/>
  <c r="P106" i="6"/>
  <c r="R938" i="6"/>
  <c r="R884" i="6"/>
  <c r="P884" i="6"/>
  <c r="R432" i="6"/>
  <c r="P432" i="6"/>
  <c r="R695" i="6"/>
  <c r="R206" i="6"/>
  <c r="R461" i="6"/>
  <c r="P461" i="6"/>
  <c r="R667" i="6"/>
  <c r="P667" i="6"/>
  <c r="R475" i="6"/>
  <c r="R219" i="6"/>
  <c r="P219" i="6"/>
  <c r="P186" i="6"/>
  <c r="R989" i="6"/>
  <c r="P989" i="6"/>
  <c r="R949" i="6"/>
  <c r="R836" i="6"/>
  <c r="P836" i="6"/>
  <c r="R835" i="6"/>
  <c r="P835" i="6"/>
  <c r="R771" i="6"/>
  <c r="R662" i="6"/>
  <c r="R869" i="6"/>
  <c r="P869" i="6"/>
  <c r="R820" i="6"/>
  <c r="R914" i="6"/>
  <c r="R850" i="6"/>
  <c r="P850" i="6"/>
  <c r="P786" i="6"/>
  <c r="R718" i="6"/>
  <c r="P718" i="6"/>
  <c r="R925" i="6"/>
  <c r="R977" i="6"/>
  <c r="P977" i="6"/>
  <c r="P849" i="6"/>
  <c r="P785" i="6"/>
  <c r="R462" i="6"/>
  <c r="P462" i="6"/>
  <c r="P362" i="6"/>
  <c r="P912" i="6"/>
  <c r="P784" i="6"/>
  <c r="R975" i="6"/>
  <c r="R911" i="6"/>
  <c r="P911" i="6"/>
  <c r="R847" i="6"/>
  <c r="P847" i="6"/>
  <c r="P783" i="6"/>
  <c r="R710" i="6"/>
  <c r="R870" i="6"/>
  <c r="P870" i="6"/>
  <c r="R806" i="6"/>
  <c r="R731" i="6"/>
  <c r="P731" i="6"/>
  <c r="R780" i="6"/>
  <c r="P780" i="6"/>
  <c r="P657" i="6"/>
  <c r="P593" i="6"/>
  <c r="R529" i="6"/>
  <c r="P529" i="6"/>
  <c r="P401" i="6"/>
  <c r="R337" i="6"/>
  <c r="R273" i="6"/>
  <c r="P273" i="6"/>
  <c r="R209" i="6"/>
  <c r="R145" i="6"/>
  <c r="R17" i="6"/>
  <c r="R664" i="6"/>
  <c r="P664" i="6"/>
  <c r="R600" i="6"/>
  <c r="P600" i="6"/>
  <c r="P472" i="6"/>
  <c r="R344" i="6"/>
  <c r="P344" i="6"/>
  <c r="R216" i="6"/>
  <c r="P216" i="6"/>
  <c r="R152" i="6"/>
  <c r="P152" i="6"/>
  <c r="P88" i="6"/>
  <c r="P671" i="6"/>
  <c r="P607" i="6"/>
  <c r="R182" i="6"/>
  <c r="P182" i="6"/>
  <c r="R54" i="6"/>
  <c r="P54" i="6"/>
  <c r="P693" i="6"/>
  <c r="R629" i="6"/>
  <c r="P629" i="6"/>
  <c r="R565" i="6"/>
  <c r="P501" i="6"/>
  <c r="R309" i="6"/>
  <c r="R181" i="6"/>
  <c r="R53" i="6"/>
  <c r="P700" i="6"/>
  <c r="R636" i="6"/>
  <c r="P636" i="6"/>
  <c r="P572" i="6"/>
  <c r="R508" i="6"/>
  <c r="R444" i="6"/>
  <c r="P444" i="6"/>
  <c r="R252" i="6"/>
  <c r="P252" i="6"/>
  <c r="R188" i="6"/>
  <c r="P188" i="6"/>
  <c r="R124" i="6"/>
  <c r="P124" i="6"/>
  <c r="P60" i="6"/>
  <c r="P707" i="6"/>
  <c r="P643" i="6"/>
  <c r="P579" i="6"/>
  <c r="R387" i="6"/>
  <c r="P354" i="6"/>
  <c r="R226" i="6"/>
  <c r="P987" i="6"/>
  <c r="R973" i="6"/>
  <c r="P973" i="6"/>
  <c r="R810" i="6"/>
  <c r="R1001" i="6"/>
  <c r="P1001" i="6"/>
  <c r="R999" i="6"/>
  <c r="P999" i="6"/>
  <c r="R830" i="6"/>
  <c r="P830" i="6"/>
  <c r="R489" i="6"/>
  <c r="P489" i="6"/>
  <c r="R304" i="6"/>
  <c r="P567" i="6"/>
  <c r="R397" i="6"/>
  <c r="P397" i="6"/>
  <c r="R314" i="6"/>
  <c r="P314" i="6"/>
  <c r="R827" i="6"/>
  <c r="P827" i="6"/>
  <c r="R630" i="6"/>
  <c r="P630" i="6"/>
  <c r="P970" i="6"/>
  <c r="P842" i="6"/>
  <c r="R778" i="6"/>
  <c r="P778" i="6"/>
  <c r="R885" i="6"/>
  <c r="P885" i="6"/>
  <c r="R828" i="6"/>
  <c r="P828" i="6"/>
  <c r="P969" i="6"/>
  <c r="R905" i="6"/>
  <c r="P905" i="6"/>
  <c r="R841" i="6"/>
  <c r="P841" i="6"/>
  <c r="R686" i="6"/>
  <c r="P686" i="6"/>
  <c r="R430" i="6"/>
  <c r="P958" i="6"/>
  <c r="P768" i="6"/>
  <c r="R967" i="6"/>
  <c r="P967" i="6"/>
  <c r="P678" i="6"/>
  <c r="R862" i="6"/>
  <c r="P862" i="6"/>
  <c r="R514" i="6"/>
  <c r="P514" i="6"/>
  <c r="R981" i="6"/>
  <c r="R789" i="6"/>
  <c r="P789" i="6"/>
  <c r="R722" i="6"/>
  <c r="P722" i="6"/>
  <c r="P845" i="6"/>
  <c r="R756" i="6"/>
  <c r="P756" i="6"/>
  <c r="R474" i="6"/>
  <c r="P474" i="6"/>
  <c r="R713" i="6"/>
  <c r="P713" i="6"/>
  <c r="R649" i="6"/>
  <c r="R585" i="6"/>
  <c r="R521" i="6"/>
  <c r="R393" i="6"/>
  <c r="P393" i="6"/>
  <c r="P265" i="6"/>
  <c r="P201" i="6"/>
  <c r="R73" i="6"/>
  <c r="P73" i="6"/>
  <c r="R9" i="6"/>
  <c r="P656" i="6"/>
  <c r="P592" i="6"/>
  <c r="P528" i="6"/>
  <c r="R400" i="6"/>
  <c r="P400" i="6"/>
  <c r="P272" i="6"/>
  <c r="R144" i="6"/>
  <c r="R80" i="6"/>
  <c r="P80" i="6"/>
  <c r="P663" i="6"/>
  <c r="R599" i="6"/>
  <c r="R535" i="6"/>
  <c r="P535" i="6"/>
  <c r="P471" i="6"/>
  <c r="P343" i="6"/>
  <c r="R279" i="6"/>
  <c r="P279" i="6"/>
  <c r="R215" i="6"/>
  <c r="P215" i="6"/>
  <c r="R151" i="6"/>
  <c r="P87" i="6"/>
  <c r="R23" i="6"/>
  <c r="R302" i="6"/>
  <c r="P302" i="6"/>
  <c r="R174" i="6"/>
  <c r="R110" i="6"/>
  <c r="R46" i="6"/>
  <c r="P46" i="6"/>
  <c r="R685" i="6"/>
  <c r="P685" i="6"/>
  <c r="R621" i="6"/>
  <c r="P621" i="6"/>
  <c r="R173" i="6"/>
  <c r="P173" i="6"/>
  <c r="R45" i="6"/>
  <c r="P45" i="6"/>
  <c r="R628" i="6"/>
  <c r="R500" i="6"/>
  <c r="P500" i="6"/>
  <c r="R436" i="6"/>
  <c r="R372" i="6"/>
  <c r="P372" i="6"/>
  <c r="R308" i="6"/>
  <c r="P308" i="6"/>
  <c r="R244" i="6"/>
  <c r="P244" i="6"/>
  <c r="R180" i="6"/>
  <c r="P180" i="6"/>
  <c r="R52" i="6"/>
  <c r="P699" i="6"/>
  <c r="P635" i="6"/>
  <c r="P571" i="6"/>
  <c r="P507" i="6"/>
  <c r="P123" i="6"/>
  <c r="R282" i="6"/>
  <c r="R218" i="6"/>
  <c r="P218" i="6"/>
  <c r="P26" i="6"/>
  <c r="P974" i="6"/>
  <c r="R728" i="6"/>
  <c r="P728" i="6"/>
  <c r="R458" i="6"/>
  <c r="P458" i="6"/>
  <c r="R742" i="6"/>
  <c r="R853" i="6"/>
  <c r="R745" i="6"/>
  <c r="R48" i="6"/>
  <c r="P48" i="6"/>
  <c r="P525" i="6"/>
  <c r="P205" i="6"/>
  <c r="R411" i="6"/>
  <c r="P411" i="6"/>
  <c r="P891" i="6"/>
  <c r="R763" i="6"/>
  <c r="P906" i="6"/>
  <c r="R764" i="6"/>
  <c r="P764" i="6"/>
  <c r="R883" i="6"/>
  <c r="P966" i="6"/>
  <c r="P988" i="6"/>
  <c r="R748" i="6"/>
  <c r="P748" i="6"/>
  <c r="P962" i="6"/>
  <c r="R898" i="6"/>
  <c r="R834" i="6"/>
  <c r="P834" i="6"/>
  <c r="R770" i="6"/>
  <c r="R402" i="6"/>
  <c r="P402" i="6"/>
  <c r="R804" i="6"/>
  <c r="P833" i="6"/>
  <c r="P904" i="6"/>
  <c r="P776" i="6"/>
  <c r="P554" i="6"/>
  <c r="R1000" i="6"/>
  <c r="P1000" i="6"/>
  <c r="R895" i="6"/>
  <c r="R767" i="6"/>
  <c r="P646" i="6"/>
  <c r="P390" i="6"/>
  <c r="R854" i="6"/>
  <c r="P854" i="6"/>
  <c r="R790" i="6"/>
  <c r="P790" i="6"/>
  <c r="R482" i="6"/>
  <c r="P941" i="6"/>
  <c r="P702" i="6"/>
  <c r="R446" i="6"/>
  <c r="P446" i="6"/>
  <c r="P996" i="6"/>
  <c r="P442" i="6"/>
  <c r="R705" i="6"/>
  <c r="P705" i="6"/>
  <c r="P641" i="6"/>
  <c r="R513" i="6"/>
  <c r="P513" i="6"/>
  <c r="P385" i="6"/>
  <c r="R257" i="6"/>
  <c r="P257" i="6"/>
  <c r="R193" i="6"/>
  <c r="R129" i="6"/>
  <c r="P65" i="6"/>
  <c r="P712" i="6"/>
  <c r="R648" i="6"/>
  <c r="R584" i="6"/>
  <c r="R328" i="6"/>
  <c r="P200" i="6"/>
  <c r="P8" i="6"/>
  <c r="R655" i="6"/>
  <c r="R591" i="6"/>
  <c r="P591" i="6"/>
  <c r="P527" i="6"/>
  <c r="R463" i="6"/>
  <c r="P463" i="6"/>
  <c r="R399" i="6"/>
  <c r="P399" i="6"/>
  <c r="R335" i="6"/>
  <c r="P335" i="6"/>
  <c r="P271" i="6"/>
  <c r="P207" i="6"/>
  <c r="R143" i="6"/>
  <c r="P143" i="6"/>
  <c r="R15" i="6"/>
  <c r="P15" i="6"/>
  <c r="P230" i="6"/>
  <c r="R166" i="6"/>
  <c r="P166" i="6"/>
  <c r="P102" i="6"/>
  <c r="R677" i="6"/>
  <c r="P677" i="6"/>
  <c r="R613" i="6"/>
  <c r="P421" i="6"/>
  <c r="P101" i="6"/>
  <c r="R684" i="6"/>
  <c r="P684" i="6"/>
  <c r="R556" i="6"/>
  <c r="P556" i="6"/>
  <c r="P492" i="6"/>
  <c r="R364" i="6"/>
  <c r="P364" i="6"/>
  <c r="R300" i="6"/>
  <c r="P300" i="6"/>
  <c r="R236" i="6"/>
  <c r="P236" i="6"/>
  <c r="P172" i="6"/>
  <c r="R108" i="6"/>
  <c r="P108" i="6"/>
  <c r="R44" i="6"/>
  <c r="R691" i="6"/>
  <c r="P627" i="6"/>
  <c r="P115" i="6"/>
  <c r="R274" i="6"/>
  <c r="P274" i="6"/>
  <c r="P940" i="6"/>
  <c r="R900" i="6"/>
  <c r="P900" i="6"/>
  <c r="R840" i="6"/>
  <c r="R606" i="6"/>
  <c r="R553" i="6"/>
  <c r="R41" i="6"/>
  <c r="P41" i="6"/>
  <c r="P368" i="6"/>
  <c r="R13" i="6"/>
  <c r="P13" i="6"/>
  <c r="P91" i="6"/>
  <c r="R1004" i="6"/>
  <c r="P1004" i="6"/>
  <c r="P939" i="6"/>
  <c r="P811" i="6"/>
  <c r="R566" i="6"/>
  <c r="R964" i="6"/>
  <c r="P964" i="6"/>
  <c r="P954" i="6"/>
  <c r="R826" i="6"/>
  <c r="P826" i="6"/>
  <c r="R821" i="6"/>
  <c r="P821" i="6"/>
  <c r="P772" i="6"/>
  <c r="R889" i="6"/>
  <c r="P889" i="6"/>
  <c r="R825" i="6"/>
  <c r="P825" i="6"/>
  <c r="R622" i="6"/>
  <c r="R984" i="6"/>
  <c r="P864" i="6"/>
  <c r="R734" i="6"/>
  <c r="P734" i="6"/>
  <c r="R887" i="6"/>
  <c r="R823" i="6"/>
  <c r="P823" i="6"/>
  <c r="R759" i="6"/>
  <c r="R846" i="6"/>
  <c r="P846" i="6"/>
  <c r="P706" i="6"/>
  <c r="R670" i="6"/>
  <c r="P670" i="6"/>
  <c r="R414" i="6"/>
  <c r="P414" i="6"/>
  <c r="P956" i="6"/>
  <c r="R697" i="6"/>
  <c r="P633" i="6"/>
  <c r="P505" i="6"/>
  <c r="R377" i="6"/>
  <c r="P249" i="6"/>
  <c r="R121" i="6"/>
  <c r="R57" i="6"/>
  <c r="R448" i="6"/>
  <c r="P448" i="6"/>
  <c r="P320" i="6"/>
  <c r="P256" i="6"/>
  <c r="R192" i="6"/>
  <c r="P192" i="6"/>
  <c r="R128" i="6"/>
  <c r="P64" i="6"/>
  <c r="P519" i="6"/>
  <c r="R455" i="6"/>
  <c r="P455" i="6"/>
  <c r="R391" i="6"/>
  <c r="R263" i="6"/>
  <c r="P263" i="6"/>
  <c r="R199" i="6"/>
  <c r="P199" i="6"/>
  <c r="P135" i="6"/>
  <c r="P7" i="6"/>
  <c r="R286" i="6"/>
  <c r="R94" i="6"/>
  <c r="R30" i="6"/>
  <c r="P605" i="6"/>
  <c r="R676" i="6"/>
  <c r="R612" i="6"/>
  <c r="P612" i="6"/>
  <c r="P548" i="6"/>
  <c r="R484" i="6"/>
  <c r="R420" i="6"/>
  <c r="R356" i="6"/>
  <c r="R292" i="6"/>
  <c r="P292" i="6"/>
  <c r="P228" i="6"/>
  <c r="R100" i="6"/>
  <c r="R683" i="6"/>
  <c r="R330" i="6"/>
  <c r="R202" i="6"/>
  <c r="P202" i="6"/>
  <c r="R859" i="6"/>
  <c r="P859" i="6"/>
  <c r="R1002" i="6"/>
  <c r="P1002" i="6"/>
  <c r="R902" i="6"/>
  <c r="P902" i="6"/>
  <c r="P873" i="6"/>
  <c r="R848" i="6"/>
  <c r="R807" i="6"/>
  <c r="P807" i="6"/>
  <c r="R642" i="6"/>
  <c r="P642" i="6"/>
  <c r="R698" i="6"/>
  <c r="P698" i="6"/>
  <c r="R361" i="6"/>
  <c r="P361" i="6"/>
  <c r="R119" i="6"/>
  <c r="P119" i="6"/>
  <c r="P14" i="6"/>
  <c r="P269" i="6"/>
  <c r="P532" i="6"/>
  <c r="R27" i="6"/>
  <c r="P27" i="6"/>
  <c r="R875" i="6"/>
  <c r="P875" i="6"/>
  <c r="R747" i="6"/>
  <c r="P747" i="6"/>
  <c r="R762" i="6"/>
  <c r="P762" i="6"/>
  <c r="R370" i="6"/>
  <c r="P370" i="6"/>
  <c r="R972" i="6"/>
  <c r="P972" i="6"/>
  <c r="R995" i="6"/>
  <c r="P995" i="6"/>
  <c r="R867" i="6"/>
  <c r="P867" i="6"/>
  <c r="P803" i="6"/>
  <c r="P1005" i="6"/>
  <c r="R1003" i="6"/>
  <c r="P1003" i="6"/>
  <c r="R882" i="6"/>
  <c r="R818" i="6"/>
  <c r="R754" i="6"/>
  <c r="P594" i="6"/>
  <c r="R982" i="6"/>
  <c r="P982" i="6"/>
  <c r="R980" i="6"/>
  <c r="R881" i="6"/>
  <c r="P743" i="6"/>
  <c r="R490" i="6"/>
  <c r="P968" i="6"/>
  <c r="R856" i="6"/>
  <c r="R838" i="6"/>
  <c r="P774" i="6"/>
  <c r="R674" i="6"/>
  <c r="R877" i="6"/>
  <c r="P877" i="6"/>
  <c r="P765" i="6"/>
  <c r="P382" i="6"/>
  <c r="P720" i="6"/>
  <c r="R689" i="6"/>
  <c r="P561" i="6"/>
  <c r="R497" i="6"/>
  <c r="P369" i="6"/>
  <c r="R49" i="6"/>
  <c r="P49" i="6"/>
  <c r="R568" i="6"/>
  <c r="P504" i="6"/>
  <c r="R376" i="6"/>
  <c r="P376" i="6"/>
  <c r="R248" i="6"/>
  <c r="P248" i="6"/>
  <c r="P120" i="6"/>
  <c r="R575" i="6"/>
  <c r="P511" i="6"/>
  <c r="R383" i="6"/>
  <c r="P383" i="6"/>
  <c r="R127" i="6"/>
  <c r="P63" i="6"/>
  <c r="R342" i="6"/>
  <c r="R86" i="6"/>
  <c r="P86" i="6"/>
  <c r="P469" i="6"/>
  <c r="R405" i="6"/>
  <c r="R341" i="6"/>
  <c r="P341" i="6"/>
  <c r="R277" i="6"/>
  <c r="P277" i="6"/>
  <c r="P213" i="6"/>
  <c r="P149" i="6"/>
  <c r="P85" i="6"/>
  <c r="R21" i="6"/>
  <c r="P21" i="6"/>
  <c r="P668" i="6"/>
  <c r="P220" i="6"/>
  <c r="P156" i="6"/>
  <c r="P92" i="6"/>
  <c r="R611" i="6"/>
  <c r="P611" i="6"/>
  <c r="R483" i="6"/>
  <c r="P483" i="6"/>
  <c r="P419" i="6"/>
  <c r="R355" i="6"/>
  <c r="P291" i="6"/>
  <c r="P227" i="6"/>
  <c r="R163" i="6"/>
  <c r="P163" i="6"/>
  <c r="R99" i="6"/>
  <c r="P99" i="6"/>
  <c r="P35" i="6"/>
  <c r="R322" i="6"/>
  <c r="R258" i="6"/>
  <c r="P258" i="6"/>
  <c r="R130" i="6"/>
  <c r="P66" i="6"/>
  <c r="Z528" i="6"/>
  <c r="Z272" i="6"/>
  <c r="Z7" i="6"/>
  <c r="Z919" i="6"/>
  <c r="AA919" i="6" s="1"/>
  <c r="Z855" i="6"/>
  <c r="Z459" i="6" l="1"/>
  <c r="BD47" i="6"/>
  <c r="BD29" i="6"/>
  <c r="BF61" i="6"/>
  <c r="BF73" i="6"/>
  <c r="BC73" i="6"/>
  <c r="BC41" i="6"/>
  <c r="BF68" i="6"/>
  <c r="BF52" i="6"/>
  <c r="BF36" i="6"/>
  <c r="BE64" i="6"/>
  <c r="BE48" i="6"/>
  <c r="BE32" i="6"/>
  <c r="BD62" i="6"/>
  <c r="BD46" i="6"/>
  <c r="BD30" i="6"/>
  <c r="BC70" i="6"/>
  <c r="BC38" i="6"/>
  <c r="BE67" i="6"/>
  <c r="BE51" i="6"/>
  <c r="BE35" i="6"/>
  <c r="BD60" i="6"/>
  <c r="BC36" i="6"/>
  <c r="BE33" i="6"/>
  <c r="BD35" i="6"/>
  <c r="BF28" i="6"/>
  <c r="BD70" i="6"/>
  <c r="BE59" i="6"/>
  <c r="BE37" i="6"/>
  <c r="BD39" i="6"/>
  <c r="BC56" i="6"/>
  <c r="BF57" i="6"/>
  <c r="BF51" i="6"/>
  <c r="BC71" i="6"/>
  <c r="BC55" i="6"/>
  <c r="BF66" i="6"/>
  <c r="BF50" i="6"/>
  <c r="BF34" i="6"/>
  <c r="BE62" i="6"/>
  <c r="BE46" i="6"/>
  <c r="BF63" i="6"/>
  <c r="BD44" i="6"/>
  <c r="BC68" i="6"/>
  <c r="BE65" i="6"/>
  <c r="BE49" i="6"/>
  <c r="BE72" i="6"/>
  <c r="BE43" i="6"/>
  <c r="BC66" i="6"/>
  <c r="BD69" i="6"/>
  <c r="BC48" i="6"/>
  <c r="BF37" i="6"/>
  <c r="BF67" i="6"/>
  <c r="BC53" i="6"/>
  <c r="BF64" i="6"/>
  <c r="BF48" i="6"/>
  <c r="BF32" i="6"/>
  <c r="BE60" i="6"/>
  <c r="BE44" i="6"/>
  <c r="BF55" i="6"/>
  <c r="BD42" i="6"/>
  <c r="BE63" i="6"/>
  <c r="BE47" i="6"/>
  <c r="BE31" i="6"/>
  <c r="BF44" i="6"/>
  <c r="BE40" i="6"/>
  <c r="BE53" i="6"/>
  <c r="BC40" i="6"/>
  <c r="BF33" i="6"/>
  <c r="BF53" i="6"/>
  <c r="BF45" i="6"/>
  <c r="BC51" i="6"/>
  <c r="BC35" i="6"/>
  <c r="BF62" i="6"/>
  <c r="BF46" i="6"/>
  <c r="BF47" i="6"/>
  <c r="BE58" i="6"/>
  <c r="BE42" i="6"/>
  <c r="BD72" i="6"/>
  <c r="BD56" i="6"/>
  <c r="BD40" i="6"/>
  <c r="BC60" i="6"/>
  <c r="BE61" i="6"/>
  <c r="BE45" i="6"/>
  <c r="BD61" i="6"/>
  <c r="BD71" i="6"/>
  <c r="BD57" i="6"/>
  <c r="BC65" i="6"/>
  <c r="BC33" i="6"/>
  <c r="BF60" i="6"/>
  <c r="BE56" i="6"/>
  <c r="BD54" i="6"/>
  <c r="BD51" i="6"/>
  <c r="BD65" i="6"/>
  <c r="BD49" i="6"/>
  <c r="BF27" i="6"/>
  <c r="BF41" i="6"/>
  <c r="BF43" i="6"/>
  <c r="BC63" i="6"/>
  <c r="BF39" i="6"/>
  <c r="BF58" i="6"/>
  <c r="BF42" i="6"/>
  <c r="BE70" i="6"/>
  <c r="BE54" i="6"/>
  <c r="BE38" i="6"/>
  <c r="BD52" i="6"/>
  <c r="BD36" i="6"/>
  <c r="BE73" i="6"/>
  <c r="BE57" i="6"/>
  <c r="BE41" i="6"/>
  <c r="BD67" i="6"/>
  <c r="BD37" i="6"/>
  <c r="BF65" i="6"/>
  <c r="BC43" i="6"/>
  <c r="BF70" i="6"/>
  <c r="BF54" i="6"/>
  <c r="BE66" i="6"/>
  <c r="BE34" i="6"/>
  <c r="BD45" i="6"/>
  <c r="BC58" i="6"/>
  <c r="BD41" i="6"/>
  <c r="BF71" i="6"/>
  <c r="BF69" i="6"/>
  <c r="BF59" i="6"/>
  <c r="BC61" i="6"/>
  <c r="BC45" i="6"/>
  <c r="BF72" i="6"/>
  <c r="BF56" i="6"/>
  <c r="BF40" i="6"/>
  <c r="BE68" i="6"/>
  <c r="BE52" i="6"/>
  <c r="BE36" i="6"/>
  <c r="BD66" i="6"/>
  <c r="BD50" i="6"/>
  <c r="BD34" i="6"/>
  <c r="BC46" i="6"/>
  <c r="BE71" i="6"/>
  <c r="BE55" i="6"/>
  <c r="BE39" i="6"/>
  <c r="BD59" i="6"/>
  <c r="BD55" i="6"/>
  <c r="BC50" i="6"/>
  <c r="BF35" i="6"/>
  <c r="BF49" i="6"/>
  <c r="BF38" i="6"/>
  <c r="BE50" i="6"/>
  <c r="BD64" i="6"/>
  <c r="BD32" i="6"/>
  <c r="BE69" i="6"/>
  <c r="B232" i="6"/>
  <c r="B855" i="6"/>
  <c r="B511" i="6"/>
  <c r="B700" i="6"/>
  <c r="B698" i="6"/>
  <c r="Z106" i="6"/>
  <c r="B315" i="6"/>
  <c r="B57" i="6"/>
  <c r="B520" i="6"/>
  <c r="B549" i="6"/>
  <c r="Z470" i="6"/>
  <c r="AA470" i="6" s="1"/>
  <c r="B605" i="6"/>
  <c r="Z395" i="6"/>
  <c r="AA395" i="6" s="1"/>
  <c r="B383" i="6"/>
  <c r="B564" i="6"/>
  <c r="B948" i="6"/>
  <c r="B33" i="6"/>
  <c r="B519" i="6"/>
  <c r="B859" i="6"/>
  <c r="B219" i="6"/>
  <c r="B411" i="6"/>
  <c r="B372" i="6"/>
  <c r="B399" i="6"/>
  <c r="B265" i="6"/>
  <c r="B757" i="6"/>
  <c r="B600" i="6"/>
  <c r="B970" i="6"/>
  <c r="B274" i="6"/>
  <c r="B427" i="6"/>
  <c r="B51" i="6"/>
  <c r="B551" i="6"/>
  <c r="Z16" i="6"/>
  <c r="AA16" i="6" s="1"/>
  <c r="Z775" i="6"/>
  <c r="AA775" i="6" s="1"/>
  <c r="Z452" i="6"/>
  <c r="AA452" i="6" s="1"/>
  <c r="Z70" i="6"/>
  <c r="AA70" i="6" s="1"/>
  <c r="B196" i="6"/>
  <c r="B243" i="6"/>
  <c r="B204" i="6"/>
  <c r="B167" i="6"/>
  <c r="Z582" i="6"/>
  <c r="AA582" i="6" s="1"/>
  <c r="L582" i="6" a="1"/>
  <c r="L582" i="6" s="1"/>
  <c r="Z646" i="6"/>
  <c r="AA646" i="6" s="1"/>
  <c r="L646" i="6" a="1"/>
  <c r="L646" i="6" s="1"/>
  <c r="B449" i="6"/>
  <c r="B631" i="6"/>
  <c r="B777" i="6"/>
  <c r="B303" i="6"/>
  <c r="Z450" i="6"/>
  <c r="AA450" i="6" s="1"/>
  <c r="B938" i="6"/>
  <c r="B162" i="6"/>
  <c r="B473" i="6"/>
  <c r="B643" i="6"/>
  <c r="B225" i="6"/>
  <c r="B793" i="6"/>
  <c r="B805" i="6"/>
  <c r="B121" i="6"/>
  <c r="B847" i="6"/>
  <c r="B825" i="6"/>
  <c r="B975" i="6"/>
  <c r="B275" i="6"/>
  <c r="B467" i="6"/>
  <c r="B7" i="6"/>
  <c r="C7" i="6" s="1"/>
  <c r="B391" i="6"/>
  <c r="B636" i="6"/>
  <c r="B416" i="6"/>
  <c r="Z242" i="6"/>
  <c r="AA242" i="6" s="1"/>
  <c r="L242" i="6" a="1"/>
  <c r="L242" i="6" s="1"/>
  <c r="B308" i="6"/>
  <c r="B644" i="6"/>
  <c r="B728" i="6"/>
  <c r="B488" i="6"/>
  <c r="B1002" i="6"/>
  <c r="B747" i="6"/>
  <c r="B66" i="6"/>
  <c r="Z588" i="6"/>
  <c r="AA588" i="6" s="1"/>
  <c r="Z160" i="6"/>
  <c r="AA160" i="6" s="1"/>
  <c r="L160" i="6" a="1"/>
  <c r="L160" i="6" s="1"/>
  <c r="B679" i="6"/>
  <c r="B363" i="6"/>
  <c r="B516" i="6"/>
  <c r="B159" i="6"/>
  <c r="B552" i="6"/>
  <c r="B478" i="6"/>
  <c r="B965" i="6"/>
  <c r="B602" i="6"/>
  <c r="B794" i="6"/>
  <c r="B460" i="6"/>
  <c r="B231" i="6"/>
  <c r="B230" i="6"/>
  <c r="B340" i="6"/>
  <c r="B457" i="6"/>
  <c r="B635" i="6"/>
  <c r="B661" i="6"/>
  <c r="B789" i="6"/>
  <c r="B501" i="6"/>
  <c r="Z812" i="6"/>
  <c r="AA812" i="6" s="1"/>
  <c r="L812" i="6" a="1"/>
  <c r="L812" i="6" s="1"/>
  <c r="B967" i="6"/>
  <c r="B955" i="6"/>
  <c r="B331" i="6"/>
  <c r="B215" i="6"/>
  <c r="B685" i="6"/>
  <c r="Z168" i="6"/>
  <c r="AA168" i="6" s="1"/>
  <c r="B119" i="6"/>
  <c r="B311" i="6"/>
  <c r="Z426" i="6"/>
  <c r="AA426" i="6" s="1"/>
  <c r="L426" i="6" a="1"/>
  <c r="L426" i="6" s="1"/>
  <c r="B99" i="6"/>
  <c r="B252" i="6"/>
  <c r="B444" i="6"/>
  <c r="B205" i="6"/>
  <c r="B452" i="6"/>
  <c r="B580" i="6"/>
  <c r="B664" i="6"/>
  <c r="B166" i="6"/>
  <c r="B693" i="6"/>
  <c r="B237" i="6"/>
  <c r="B35" i="6"/>
  <c r="B716" i="6"/>
  <c r="B198" i="6"/>
  <c r="B595" i="6"/>
  <c r="B283" i="6"/>
  <c r="B221" i="6"/>
  <c r="B433" i="6"/>
  <c r="Z353" i="6"/>
  <c r="AA353" i="6" s="1"/>
  <c r="B68" i="6"/>
  <c r="B349" i="6"/>
  <c r="B918" i="6"/>
  <c r="B12" i="6"/>
  <c r="C12" i="6" s="1"/>
  <c r="B293" i="6"/>
  <c r="B313" i="6"/>
  <c r="B951" i="6"/>
  <c r="B454" i="6"/>
  <c r="B779" i="6"/>
  <c r="B676" i="6"/>
  <c r="B368" i="6"/>
  <c r="B632" i="6"/>
  <c r="B966" i="6"/>
  <c r="B969" i="6"/>
  <c r="B309" i="6"/>
  <c r="B669" i="6"/>
  <c r="B89" i="6"/>
  <c r="B353" i="6"/>
  <c r="B803" i="6"/>
  <c r="B518" i="6"/>
  <c r="Z961" i="6"/>
  <c r="AA961" i="6" s="1"/>
  <c r="Z498" i="6"/>
  <c r="AA498" i="6" s="1"/>
  <c r="B846" i="6"/>
  <c r="Z126" i="6"/>
  <c r="AA126" i="6" s="1"/>
  <c r="B479" i="6"/>
  <c r="B81" i="6"/>
  <c r="B596" i="6"/>
  <c r="B638" i="6"/>
  <c r="B923" i="6"/>
  <c r="B40" i="6"/>
  <c r="B18" i="6"/>
  <c r="B268" i="6"/>
  <c r="B280" i="6"/>
  <c r="B932" i="6"/>
  <c r="B254" i="6"/>
  <c r="B240" i="6"/>
  <c r="B934" i="6"/>
  <c r="B512" i="6"/>
  <c r="B106" i="6"/>
  <c r="B968" i="6"/>
  <c r="B634" i="6"/>
  <c r="B453" i="6"/>
  <c r="B202" i="6"/>
  <c r="B621" i="6"/>
  <c r="B834" i="6"/>
  <c r="B995" i="6"/>
  <c r="Z989" i="6"/>
  <c r="AA989" i="6" s="1"/>
  <c r="B657" i="6"/>
  <c r="B91" i="6"/>
  <c r="B393" i="6"/>
  <c r="B163" i="6"/>
  <c r="B60" i="6"/>
  <c r="B83" i="6"/>
  <c r="B666" i="6"/>
  <c r="B37" i="6"/>
  <c r="B123" i="6"/>
  <c r="B247" i="6"/>
  <c r="B711" i="6"/>
  <c r="B640" i="6"/>
  <c r="B459" i="6"/>
  <c r="B228" i="6"/>
  <c r="B191" i="6"/>
  <c r="B261" i="6"/>
  <c r="B370" i="6"/>
  <c r="B962" i="6"/>
  <c r="B694" i="6"/>
  <c r="B463" i="6"/>
  <c r="B1003" i="6"/>
  <c r="B743" i="6"/>
  <c r="B999" i="6"/>
  <c r="B447" i="6"/>
  <c r="B415" i="6"/>
  <c r="B866" i="6"/>
  <c r="B16" i="6"/>
  <c r="B217" i="6"/>
  <c r="B548" i="6"/>
  <c r="B587" i="6"/>
  <c r="B699" i="6"/>
  <c r="B619" i="6"/>
  <c r="B546" i="6"/>
  <c r="B744" i="6"/>
  <c r="B926" i="6"/>
  <c r="B82" i="6"/>
  <c r="B435" i="6"/>
  <c r="B229" i="6"/>
  <c r="B134" i="6"/>
  <c r="B359" i="6"/>
  <c r="B604" i="6"/>
  <c r="B56" i="6"/>
  <c r="B742" i="6"/>
  <c r="B45" i="6"/>
  <c r="B559" i="6"/>
  <c r="B571" i="6"/>
  <c r="B612" i="6"/>
  <c r="B382" i="6"/>
  <c r="B654" i="6"/>
  <c r="B952" i="6"/>
  <c r="B343" i="6"/>
  <c r="B504" i="6"/>
  <c r="B74" i="6"/>
  <c r="B260" i="6"/>
  <c r="B413" i="6"/>
  <c r="B936" i="6"/>
  <c r="B214" i="6"/>
  <c r="B101" i="6"/>
  <c r="B113" i="6"/>
  <c r="B624" i="6"/>
  <c r="B301" i="6"/>
  <c r="B142" i="6"/>
  <c r="B495" i="6"/>
  <c r="B597" i="6"/>
  <c r="B575" i="6"/>
  <c r="B503" i="6"/>
  <c r="B620" i="6"/>
  <c r="B812" i="6"/>
  <c r="B384" i="6"/>
  <c r="B839" i="6"/>
  <c r="B704" i="6"/>
  <c r="B896" i="6"/>
  <c r="B184" i="6"/>
  <c r="B312" i="6"/>
  <c r="B626" i="6"/>
  <c r="B36" i="6"/>
  <c r="B94" i="6"/>
  <c r="B158" i="6"/>
  <c r="B677" i="6"/>
  <c r="B606" i="6"/>
  <c r="B826" i="6"/>
  <c r="B172" i="6"/>
  <c r="B364" i="6"/>
  <c r="B327" i="6"/>
  <c r="B764" i="6"/>
  <c r="B302" i="6"/>
  <c r="B96" i="6"/>
  <c r="B862" i="6"/>
  <c r="B833" i="6"/>
  <c r="B122" i="6"/>
  <c r="B461" i="6"/>
  <c r="B110" i="6"/>
  <c r="B964" i="6"/>
  <c r="B565" i="6"/>
  <c r="B885" i="6"/>
  <c r="B863" i="6"/>
  <c r="B927" i="6"/>
  <c r="B678" i="6"/>
  <c r="B419" i="6"/>
  <c r="B234" i="6"/>
  <c r="B573" i="6"/>
  <c r="B615" i="6"/>
  <c r="B807" i="6"/>
  <c r="B850" i="6"/>
  <c r="B914" i="6"/>
  <c r="B849" i="6"/>
  <c r="B892" i="6"/>
  <c r="B983" i="6"/>
  <c r="B867" i="6"/>
  <c r="B854" i="6"/>
  <c r="B85" i="6"/>
  <c r="B469" i="6"/>
  <c r="B362" i="6"/>
  <c r="B701" i="6"/>
  <c r="B875" i="6"/>
  <c r="B545" i="6"/>
  <c r="B392" i="6"/>
  <c r="B246" i="6"/>
  <c r="B845" i="6"/>
  <c r="B738" i="6"/>
  <c r="B745" i="6"/>
  <c r="B338" i="6"/>
  <c r="B656" i="6"/>
  <c r="B360" i="6"/>
  <c r="B334" i="6"/>
  <c r="B377" i="6"/>
  <c r="B15" i="6"/>
  <c r="B908" i="6"/>
  <c r="B379" i="6"/>
  <c r="B532" i="6"/>
  <c r="B337" i="6"/>
  <c r="B971" i="6"/>
  <c r="B782" i="6"/>
  <c r="B345" i="6"/>
  <c r="B398" i="6"/>
  <c r="B925" i="6"/>
  <c r="B973" i="6"/>
  <c r="B692" i="6"/>
  <c r="B542" i="6"/>
  <c r="B869" i="6"/>
  <c r="B648" i="6"/>
  <c r="B981" i="6"/>
  <c r="B609" i="6"/>
  <c r="B724" i="6"/>
  <c r="B105" i="6"/>
  <c r="B915" i="6"/>
  <c r="B235" i="6"/>
  <c r="B93" i="6"/>
  <c r="B541" i="6"/>
  <c r="B223" i="6"/>
  <c r="B297" i="6"/>
  <c r="B425" i="6"/>
  <c r="B506" i="6"/>
  <c r="B660" i="6"/>
  <c r="B581" i="6"/>
  <c r="B709" i="6"/>
  <c r="B464" i="6"/>
  <c r="B290" i="6"/>
  <c r="B755" i="6"/>
  <c r="B891" i="6"/>
  <c r="B723" i="6"/>
  <c r="B894" i="6"/>
  <c r="B942" i="6"/>
  <c r="B115" i="6"/>
  <c r="B332" i="6"/>
  <c r="B39" i="6"/>
  <c r="B366" i="6"/>
  <c r="B717" i="6"/>
  <c r="B224" i="6"/>
  <c r="B582" i="6"/>
  <c r="B560" i="6"/>
  <c r="B137" i="6"/>
  <c r="B610" i="6"/>
  <c r="B802" i="6"/>
  <c r="B930" i="6"/>
  <c r="B947" i="6"/>
  <c r="B963" i="6"/>
  <c r="B26" i="6"/>
  <c r="B59" i="6"/>
  <c r="B493" i="6"/>
  <c r="B14" i="6"/>
  <c r="B47" i="6"/>
  <c r="B367" i="6"/>
  <c r="B201" i="6"/>
  <c r="B329" i="6"/>
  <c r="B145" i="6"/>
  <c r="B804" i="6"/>
  <c r="B88" i="6"/>
  <c r="B917" i="6"/>
  <c r="B831" i="6"/>
  <c r="B959" i="6"/>
  <c r="B194" i="6"/>
  <c r="B696" i="6"/>
  <c r="B888" i="6"/>
  <c r="B618" i="6"/>
  <c r="B810" i="6"/>
  <c r="B798" i="6"/>
  <c r="B913" i="6"/>
  <c r="B287" i="6"/>
  <c r="B887" i="6"/>
  <c r="B410" i="6"/>
  <c r="B10" i="6"/>
  <c r="C10" i="6" s="1"/>
  <c r="B138" i="6"/>
  <c r="B43" i="6"/>
  <c r="B388" i="6"/>
  <c r="B477" i="6"/>
  <c r="B126" i="6"/>
  <c r="B645" i="6"/>
  <c r="B773" i="6"/>
  <c r="B305" i="6"/>
  <c r="B558" i="6"/>
  <c r="B943" i="6"/>
  <c r="B872" i="6"/>
  <c r="B721" i="6"/>
  <c r="B136" i="6"/>
  <c r="B165" i="6"/>
  <c r="B487" i="6"/>
  <c r="B441" i="6"/>
  <c r="B627" i="6"/>
  <c r="B796" i="6"/>
  <c r="B25" i="6"/>
  <c r="B567" i="6"/>
  <c r="B306" i="6"/>
  <c r="B944" i="6"/>
  <c r="B536" i="6"/>
  <c r="B761" i="6"/>
  <c r="B154" i="6"/>
  <c r="B251" i="6"/>
  <c r="B468" i="6"/>
  <c r="B109" i="6"/>
  <c r="B239" i="6"/>
  <c r="B431" i="6"/>
  <c r="B740" i="6"/>
  <c r="B853" i="6"/>
  <c r="B496" i="6"/>
  <c r="B209" i="6"/>
  <c r="B639" i="6"/>
  <c r="B703" i="6"/>
  <c r="B874" i="6"/>
  <c r="B561" i="6"/>
  <c r="B374" i="6"/>
  <c r="B515" i="6"/>
  <c r="B412" i="6"/>
  <c r="B540" i="6"/>
  <c r="B86" i="6"/>
  <c r="B522" i="6"/>
  <c r="B20" i="6"/>
  <c r="B171" i="6"/>
  <c r="B299" i="6"/>
  <c r="B132" i="6"/>
  <c r="B324" i="6"/>
  <c r="B95" i="6"/>
  <c r="B378" i="6"/>
  <c r="B852" i="6"/>
  <c r="B916" i="6"/>
  <c r="B222" i="6"/>
  <c r="B837" i="6"/>
  <c r="B208" i="6"/>
  <c r="B574" i="6"/>
  <c r="B623" i="6"/>
  <c r="B687" i="6"/>
  <c r="B815" i="6"/>
  <c r="B879" i="6"/>
  <c r="B808" i="6"/>
  <c r="B730" i="6"/>
  <c r="B858" i="6"/>
  <c r="B310" i="6"/>
  <c r="B910" i="6"/>
  <c r="B72" i="6"/>
  <c r="B307" i="6"/>
  <c r="B485" i="6"/>
  <c r="B653" i="6"/>
  <c r="B480" i="6"/>
  <c r="B646" i="6"/>
  <c r="B193" i="6"/>
  <c r="B695" i="6"/>
  <c r="B178" i="6"/>
  <c r="B434" i="6"/>
  <c r="B752" i="6"/>
  <c r="B342" i="6"/>
  <c r="B262" i="6"/>
  <c r="B148" i="6"/>
  <c r="B276" i="6"/>
  <c r="B175" i="6"/>
  <c r="B538" i="6"/>
  <c r="B868" i="6"/>
  <c r="B725" i="6"/>
  <c r="B590" i="6"/>
  <c r="B168" i="6"/>
  <c r="B682" i="6"/>
  <c r="B569" i="6"/>
  <c r="B766" i="6"/>
  <c r="B937" i="6"/>
  <c r="B390" i="6"/>
  <c r="B350" i="6"/>
  <c r="B674" i="6"/>
  <c r="B29" i="6"/>
  <c r="B351" i="6"/>
  <c r="B788" i="6"/>
  <c r="B24" i="6"/>
  <c r="B177" i="6"/>
  <c r="B418" i="6"/>
  <c r="B922" i="6"/>
  <c r="B753" i="6"/>
  <c r="B326" i="6"/>
  <c r="B726" i="6"/>
  <c r="B899" i="6"/>
  <c r="B146" i="6"/>
  <c r="B499" i="6"/>
  <c r="B76" i="6"/>
  <c r="B396" i="6"/>
  <c r="B524" i="6"/>
  <c r="B70" i="6"/>
  <c r="B668" i="6"/>
  <c r="B860" i="6"/>
  <c r="B924" i="6"/>
  <c r="B238" i="6"/>
  <c r="B494" i="6"/>
  <c r="B589" i="6"/>
  <c r="B909" i="6"/>
  <c r="B321" i="6"/>
  <c r="B823" i="6"/>
  <c r="B408" i="6"/>
  <c r="B774" i="6"/>
  <c r="B438" i="6"/>
  <c r="B443" i="6"/>
  <c r="B84" i="6"/>
  <c r="B212" i="6"/>
  <c r="B365" i="6"/>
  <c r="B429" i="6"/>
  <c r="B282" i="6"/>
  <c r="B895" i="6"/>
  <c r="B746" i="6"/>
  <c r="B358" i="6"/>
  <c r="B763" i="6"/>
  <c r="B939" i="6"/>
  <c r="B131" i="6"/>
  <c r="B680" i="6"/>
  <c r="B929" i="6"/>
  <c r="B491" i="6"/>
  <c r="B285" i="6"/>
  <c r="B169" i="6"/>
  <c r="B901" i="6"/>
  <c r="B336" i="6"/>
  <c r="B371" i="6"/>
  <c r="B140" i="6"/>
  <c r="B423" i="6"/>
  <c r="B394" i="6"/>
  <c r="B880" i="6"/>
  <c r="B950" i="6"/>
  <c r="B465" i="6"/>
  <c r="B767" i="6"/>
  <c r="B801" i="6"/>
  <c r="B470" i="6"/>
  <c r="B953" i="6"/>
  <c r="B555" i="6"/>
  <c r="B264" i="6"/>
  <c r="B185" i="6"/>
  <c r="B107" i="6"/>
  <c r="B157" i="6"/>
  <c r="B62" i="6"/>
  <c r="B31" i="6"/>
  <c r="B543" i="6"/>
  <c r="B250" i="6"/>
  <c r="B751" i="6"/>
  <c r="B161" i="6"/>
  <c r="B616" i="6"/>
  <c r="B294" i="6"/>
  <c r="B758" i="6"/>
  <c r="B739" i="6"/>
  <c r="B104" i="6"/>
  <c r="B897" i="6"/>
  <c r="B729" i="6"/>
  <c r="B179" i="6"/>
  <c r="B357" i="6"/>
  <c r="B421" i="6"/>
  <c r="B103" i="6"/>
  <c r="B295" i="6"/>
  <c r="B563" i="6"/>
  <c r="B266" i="6"/>
  <c r="B732" i="6"/>
  <c r="B781" i="6"/>
  <c r="B352" i="6"/>
  <c r="B759" i="6"/>
  <c r="B688" i="6"/>
  <c r="B816" i="6"/>
  <c r="B422" i="6"/>
  <c r="B945" i="6"/>
  <c r="B931" i="6"/>
  <c r="B278" i="6"/>
  <c r="B90" i="6"/>
  <c r="B187" i="6"/>
  <c r="B507" i="6"/>
  <c r="B404" i="6"/>
  <c r="B173" i="6"/>
  <c r="B78" i="6"/>
  <c r="B111" i="6"/>
  <c r="B510" i="6"/>
  <c r="B322" i="6"/>
  <c r="B450" i="6"/>
  <c r="B568" i="6"/>
  <c r="B760" i="6"/>
  <c r="B824" i="6"/>
  <c r="B296" i="6"/>
  <c r="B424" i="6"/>
  <c r="B550" i="6"/>
  <c r="B795" i="6"/>
  <c r="B472" i="6"/>
  <c r="B689" i="6"/>
  <c r="B691" i="6"/>
  <c r="B529" i="6"/>
  <c r="B735" i="6"/>
  <c r="B881" i="6"/>
  <c r="B124" i="6"/>
  <c r="B149" i="6"/>
  <c r="B118" i="6"/>
  <c r="B87" i="6"/>
  <c r="B566" i="6"/>
  <c r="B129" i="6"/>
  <c r="B800" i="6"/>
  <c r="B658" i="6"/>
  <c r="B737" i="6"/>
  <c r="B702" i="6"/>
  <c r="B92" i="6"/>
  <c r="B348" i="6"/>
  <c r="B181" i="6"/>
  <c r="B150" i="6"/>
  <c r="B55" i="6"/>
  <c r="B298" i="6"/>
  <c r="B553" i="6"/>
  <c r="B32" i="6"/>
  <c r="B481" i="6"/>
  <c r="B210" i="6"/>
  <c r="B466" i="6"/>
  <c r="B440" i="6"/>
  <c r="B690" i="6"/>
  <c r="B882" i="6"/>
  <c r="B819" i="6"/>
  <c r="B633" i="6"/>
  <c r="B787" i="6"/>
  <c r="B961" i="6"/>
  <c r="B534" i="6"/>
  <c r="B11" i="6"/>
  <c r="C11" i="6" s="1"/>
  <c r="B61" i="6"/>
  <c r="B509" i="6"/>
  <c r="B255" i="6"/>
  <c r="B233" i="6"/>
  <c r="B442" i="6"/>
  <c r="B820" i="6"/>
  <c r="B152" i="6"/>
  <c r="B64" i="6"/>
  <c r="B591" i="6"/>
  <c r="B783" i="6"/>
  <c r="B226" i="6"/>
  <c r="B354" i="6"/>
  <c r="B904" i="6"/>
  <c r="B456" i="6"/>
  <c r="B987" i="6"/>
  <c r="B988" i="6"/>
  <c r="B974" i="6"/>
  <c r="B976" i="6"/>
  <c r="B835" i="6"/>
  <c r="B339" i="6"/>
  <c r="B44" i="6"/>
  <c r="B556" i="6"/>
  <c r="B430" i="6"/>
  <c r="B813" i="6"/>
  <c r="B941" i="6"/>
  <c r="B153" i="6"/>
  <c r="B513" i="6"/>
  <c r="B727" i="6"/>
  <c r="B898" i="6"/>
  <c r="B827" i="6"/>
  <c r="B116" i="6"/>
  <c r="B436" i="6"/>
  <c r="B335" i="6"/>
  <c r="B527" i="6"/>
  <c r="B836" i="6"/>
  <c r="B629" i="6"/>
  <c r="B514" i="6"/>
  <c r="B906" i="6"/>
  <c r="B715" i="6"/>
  <c r="B227" i="6"/>
  <c r="B188" i="6"/>
  <c r="B279" i="6"/>
  <c r="B611" i="6"/>
  <c r="B844" i="6"/>
  <c r="B462" i="6"/>
  <c r="B765" i="6"/>
  <c r="B160" i="6"/>
  <c r="B402" i="6"/>
  <c r="B73" i="6"/>
  <c r="B376" i="6"/>
  <c r="B786" i="6"/>
  <c r="B902" i="6"/>
  <c r="B718" i="6"/>
  <c r="B707" i="6"/>
  <c r="B1001" i="6"/>
  <c r="B750" i="6"/>
  <c r="B797" i="6"/>
  <c r="B562" i="6"/>
  <c r="B754" i="6"/>
  <c r="B617" i="6"/>
  <c r="B817" i="6"/>
  <c r="B139" i="6"/>
  <c r="B395" i="6"/>
  <c r="B523" i="6"/>
  <c r="B164" i="6"/>
  <c r="B741" i="6"/>
  <c r="B933" i="6"/>
  <c r="B241" i="6"/>
  <c r="B911" i="6"/>
  <c r="B776" i="6"/>
  <c r="B328" i="6"/>
  <c r="B667" i="6"/>
  <c r="B986" i="6"/>
  <c r="B673" i="6"/>
  <c r="B809" i="6"/>
  <c r="B403" i="6"/>
  <c r="B300" i="6"/>
  <c r="B102" i="6"/>
  <c r="B263" i="6"/>
  <c r="B80" i="6"/>
  <c r="B572" i="6"/>
  <c r="B554" i="6"/>
  <c r="B877" i="6"/>
  <c r="B65" i="6"/>
  <c r="B242" i="6"/>
  <c r="B498" i="6"/>
  <c r="B996" i="6"/>
  <c r="B58" i="6"/>
  <c r="B347" i="6"/>
  <c r="B244" i="6"/>
  <c r="B77" i="6"/>
  <c r="B207" i="6"/>
  <c r="B772" i="6"/>
  <c r="B821" i="6"/>
  <c r="B586" i="6"/>
  <c r="B778" i="6"/>
  <c r="B883" i="6"/>
  <c r="B886" i="6"/>
  <c r="B851" i="6"/>
  <c r="B130" i="6"/>
  <c r="B483" i="6"/>
  <c r="B316" i="6"/>
  <c r="B277" i="6"/>
  <c r="B341" i="6"/>
  <c r="B405" i="6"/>
  <c r="B151" i="6"/>
  <c r="B537" i="6"/>
  <c r="B49" i="6"/>
  <c r="B490" i="6"/>
  <c r="B289" i="6"/>
  <c r="B98" i="6"/>
  <c r="B195" i="6"/>
  <c r="B373" i="6"/>
  <c r="B437" i="6"/>
  <c r="B183" i="6"/>
  <c r="B375" i="6"/>
  <c r="B120" i="6"/>
  <c r="B270" i="6"/>
  <c r="B598" i="6"/>
  <c r="B980" i="6"/>
  <c r="B785" i="6"/>
  <c r="B958" i="6"/>
  <c r="B42" i="6"/>
  <c r="B75" i="6"/>
  <c r="B267" i="6"/>
  <c r="B253" i="6"/>
  <c r="B30" i="6"/>
  <c r="B63" i="6"/>
  <c r="B361" i="6"/>
  <c r="B186" i="6"/>
  <c r="B628" i="6"/>
  <c r="B414" i="6"/>
  <c r="B528" i="6"/>
  <c r="B200" i="6"/>
  <c r="B570" i="6"/>
  <c r="B762" i="6"/>
  <c r="B954" i="6"/>
  <c r="B670" i="6"/>
  <c r="B841" i="6"/>
  <c r="B593" i="6"/>
  <c r="B977" i="6"/>
  <c r="B662" i="6"/>
  <c r="B19" i="6"/>
  <c r="B147" i="6"/>
  <c r="B492" i="6"/>
  <c r="B325" i="6"/>
  <c r="B389" i="6"/>
  <c r="B455" i="6"/>
  <c r="B749" i="6"/>
  <c r="B614" i="6"/>
  <c r="B257" i="6"/>
  <c r="B919" i="6"/>
  <c r="B592" i="6"/>
  <c r="B9" i="6"/>
  <c r="C9" i="6" s="1"/>
  <c r="B706" i="6"/>
  <c r="B994" i="6"/>
  <c r="B865" i="6"/>
  <c r="B649" i="6"/>
  <c r="B539" i="6"/>
  <c r="B269" i="6"/>
  <c r="B143" i="6"/>
  <c r="B112" i="6"/>
  <c r="B346" i="6"/>
  <c r="B474" i="6"/>
  <c r="B708" i="6"/>
  <c r="B622" i="6"/>
  <c r="B401" i="6"/>
  <c r="B856" i="6"/>
  <c r="B714" i="6"/>
  <c r="B842" i="6"/>
  <c r="B710" i="6"/>
  <c r="B713" i="6"/>
  <c r="B857" i="6"/>
  <c r="B355" i="6"/>
  <c r="B471" i="6"/>
  <c r="B588" i="6"/>
  <c r="B652" i="6"/>
  <c r="B972" i="6"/>
  <c r="B893" i="6"/>
  <c r="B320" i="6"/>
  <c r="B448" i="6"/>
  <c r="B935" i="6"/>
  <c r="B530" i="6"/>
  <c r="B736" i="6"/>
  <c r="B864" i="6"/>
  <c r="B907" i="6"/>
  <c r="B870" i="6"/>
  <c r="B705" i="6"/>
  <c r="B1000" i="6"/>
  <c r="B985" i="6"/>
  <c r="B323" i="6"/>
  <c r="B387" i="6"/>
  <c r="B28" i="6"/>
  <c r="B117" i="6"/>
  <c r="B245" i="6"/>
  <c r="B439" i="6"/>
  <c r="B684" i="6"/>
  <c r="B748" i="6"/>
  <c r="B940" i="6"/>
  <c r="B256" i="6"/>
  <c r="B576" i="6"/>
  <c r="B768" i="6"/>
  <c r="B832" i="6"/>
  <c r="B625" i="6"/>
  <c r="B822" i="6"/>
  <c r="B502" i="6"/>
  <c r="B203" i="6"/>
  <c r="B484" i="6"/>
  <c r="B381" i="6"/>
  <c r="B445" i="6"/>
  <c r="B48" i="6"/>
  <c r="B651" i="6"/>
  <c r="B613" i="6"/>
  <c r="B369" i="6"/>
  <c r="B497" i="6"/>
  <c r="B655" i="6"/>
  <c r="B719" i="6"/>
  <c r="B584" i="6"/>
  <c r="B890" i="6"/>
  <c r="B843" i="6"/>
  <c r="B585" i="6"/>
  <c r="B601" i="6"/>
  <c r="B814" i="6"/>
  <c r="B211" i="6"/>
  <c r="B428" i="6"/>
  <c r="B69" i="6"/>
  <c r="B71" i="6"/>
  <c r="B135" i="6"/>
  <c r="B505" i="6"/>
  <c r="B659" i="6"/>
  <c r="B288" i="6"/>
  <c r="B385" i="6"/>
  <c r="B720" i="6"/>
  <c r="B578" i="6"/>
  <c r="B770" i="6"/>
  <c r="B155" i="6"/>
  <c r="B475" i="6"/>
  <c r="B500" i="6"/>
  <c r="B13" i="6"/>
  <c r="C13" i="6" s="1"/>
  <c r="B141" i="6"/>
  <c r="B333" i="6"/>
  <c r="B397" i="6"/>
  <c r="B79" i="6"/>
  <c r="B271" i="6"/>
  <c r="B603" i="6"/>
  <c r="B190" i="6"/>
  <c r="B318" i="6"/>
  <c r="B792" i="6"/>
  <c r="B650" i="6"/>
  <c r="B697" i="6"/>
  <c r="B991" i="6"/>
  <c r="B683" i="6"/>
  <c r="B533" i="6"/>
  <c r="B23" i="6"/>
  <c r="B535" i="6"/>
  <c r="B957" i="6"/>
  <c r="B192" i="6"/>
  <c r="B608" i="6"/>
  <c r="B722" i="6"/>
  <c r="B734" i="6"/>
  <c r="B1005" i="6"/>
  <c r="B998" i="6"/>
  <c r="B406" i="6"/>
  <c r="B67" i="6"/>
  <c r="B156" i="6"/>
  <c r="B220" i="6"/>
  <c r="B476" i="6"/>
  <c r="B170" i="6"/>
  <c r="B876" i="6"/>
  <c r="B526" i="6"/>
  <c r="B733" i="6"/>
  <c r="B903" i="6"/>
  <c r="B960" i="6"/>
  <c r="B978" i="6"/>
  <c r="B577" i="6"/>
  <c r="B790" i="6"/>
  <c r="B100" i="6"/>
  <c r="B292" i="6"/>
  <c r="B420" i="6"/>
  <c r="B189" i="6"/>
  <c r="B317" i="6"/>
  <c r="B314" i="6"/>
  <c r="B756" i="6"/>
  <c r="B884" i="6"/>
  <c r="B286" i="6"/>
  <c r="B806" i="6"/>
  <c r="B830" i="6"/>
  <c r="B531" i="6"/>
  <c r="B133" i="6"/>
  <c r="B517" i="6"/>
  <c r="B199" i="6"/>
  <c r="B458" i="6"/>
  <c r="B956" i="6"/>
  <c r="B912" i="6"/>
  <c r="B216" i="6"/>
  <c r="B27" i="6"/>
  <c r="B52" i="6"/>
  <c r="B180" i="6"/>
  <c r="B46" i="6"/>
  <c r="B521" i="6"/>
  <c r="B17" i="6"/>
  <c r="B218" i="6"/>
  <c r="B900" i="6"/>
  <c r="B949" i="6"/>
  <c r="B176" i="6"/>
  <c r="B273" i="6"/>
  <c r="B607" i="6"/>
  <c r="B671" i="6"/>
  <c r="B799" i="6"/>
  <c r="B97" i="6"/>
  <c r="B41" i="6"/>
  <c r="B997" i="6"/>
  <c r="B380" i="6"/>
  <c r="B21" i="6"/>
  <c r="B213" i="6"/>
  <c r="B54" i="6"/>
  <c r="B409" i="6"/>
  <c r="B206" i="6"/>
  <c r="B630" i="6"/>
  <c r="B417" i="6"/>
  <c r="B871" i="6"/>
  <c r="B928" i="6"/>
  <c r="B182" i="6"/>
  <c r="B8" i="6"/>
  <c r="C8" i="6" s="1"/>
  <c r="B873" i="6"/>
  <c r="B878" i="6"/>
  <c r="B769" i="6"/>
  <c r="B771" i="6"/>
  <c r="B34" i="6"/>
  <c r="B259" i="6"/>
  <c r="B451" i="6"/>
  <c r="B284" i="6"/>
  <c r="B53" i="6"/>
  <c r="B22" i="6"/>
  <c r="B579" i="6"/>
  <c r="B426" i="6"/>
  <c r="B861" i="6"/>
  <c r="B583" i="6"/>
  <c r="B647" i="6"/>
  <c r="B775" i="6"/>
  <c r="B818" i="6"/>
  <c r="B946" i="6"/>
  <c r="B979" i="6"/>
  <c r="B486" i="6"/>
  <c r="B356" i="6"/>
  <c r="B125" i="6"/>
  <c r="B127" i="6"/>
  <c r="B319" i="6"/>
  <c r="B489" i="6"/>
  <c r="B272" i="6"/>
  <c r="B400" i="6"/>
  <c r="B482" i="6"/>
  <c r="B712" i="6"/>
  <c r="B840" i="6"/>
  <c r="B838" i="6"/>
  <c r="B641" i="6"/>
  <c r="B811" i="6"/>
  <c r="B982" i="6"/>
  <c r="B984" i="6"/>
  <c r="B50" i="6"/>
  <c r="B114" i="6"/>
  <c r="B108" i="6"/>
  <c r="B236" i="6"/>
  <c r="B197" i="6"/>
  <c r="B38" i="6"/>
  <c r="B249" i="6"/>
  <c r="B330" i="6"/>
  <c r="B828" i="6"/>
  <c r="B174" i="6"/>
  <c r="B544" i="6"/>
  <c r="B599" i="6"/>
  <c r="B663" i="6"/>
  <c r="B791" i="6"/>
  <c r="B784" i="6"/>
  <c r="B848" i="6"/>
  <c r="B344" i="6"/>
  <c r="B642" i="6"/>
  <c r="B675" i="6"/>
  <c r="B989" i="6"/>
  <c r="B665" i="6"/>
  <c r="B525" i="6"/>
  <c r="B446" i="6"/>
  <c r="B304" i="6"/>
  <c r="B432" i="6"/>
  <c r="B557" i="6"/>
  <c r="B128" i="6"/>
  <c r="B258" i="6"/>
  <c r="B386" i="6"/>
  <c r="B920" i="6"/>
  <c r="B1004" i="6"/>
  <c r="B990" i="6"/>
  <c r="B681" i="6"/>
  <c r="B992" i="6"/>
  <c r="B686" i="6"/>
  <c r="B993" i="6"/>
  <c r="B921" i="6"/>
  <c r="B291" i="6"/>
  <c r="B547" i="6"/>
  <c r="B508" i="6"/>
  <c r="B407" i="6"/>
  <c r="B144" i="6"/>
  <c r="B281" i="6"/>
  <c r="B780" i="6"/>
  <c r="B637" i="6"/>
  <c r="B829" i="6"/>
  <c r="B672" i="6"/>
  <c r="B248" i="6"/>
  <c r="B594" i="6"/>
  <c r="B731" i="6"/>
  <c r="B905" i="6"/>
  <c r="B889" i="6"/>
  <c r="B6" i="6"/>
  <c r="C6" i="6" s="1"/>
  <c r="Z530" i="6"/>
  <c r="AA530" i="6" s="1"/>
  <c r="Z915" i="6"/>
  <c r="AA915" i="6" s="1"/>
  <c r="P450" i="6"/>
  <c r="Z887" i="6"/>
  <c r="AA887" i="6" s="1"/>
  <c r="Z947" i="6"/>
  <c r="AA947" i="6" s="1"/>
  <c r="Z542" i="6"/>
  <c r="AA542" i="6" s="1"/>
  <c r="Z615" i="6"/>
  <c r="AA615" i="6" s="1"/>
  <c r="Z523" i="6"/>
  <c r="AA523" i="6" s="1"/>
  <c r="P574" i="6"/>
  <c r="Z574" i="6"/>
  <c r="AA574" i="6" s="1"/>
  <c r="AA106" i="6"/>
  <c r="Z709" i="6"/>
  <c r="AA709" i="6" s="1"/>
  <c r="Z580" i="6"/>
  <c r="AA580" i="6" s="1"/>
  <c r="Z514" i="6"/>
  <c r="AA514" i="6" s="1"/>
  <c r="Z719" i="6"/>
  <c r="AA719" i="6" s="1"/>
  <c r="Z254" i="6"/>
  <c r="AA254" i="6" s="1"/>
  <c r="Z903" i="6"/>
  <c r="AA903" i="6" s="1"/>
  <c r="Z750" i="6"/>
  <c r="AA750" i="6" s="1"/>
  <c r="Z430" i="6"/>
  <c r="AA430" i="6" s="1"/>
  <c r="Z941" i="6"/>
  <c r="AA941" i="6" s="1"/>
  <c r="Z434" i="6"/>
  <c r="AA434" i="6" s="1"/>
  <c r="Z740" i="6"/>
  <c r="AA740" i="6" s="1"/>
  <c r="Z833" i="6"/>
  <c r="AA833" i="6" s="1"/>
  <c r="Z819" i="6"/>
  <c r="AA819" i="6" s="1"/>
  <c r="Z400" i="6"/>
  <c r="AA400" i="6" s="1"/>
  <c r="Z201" i="6"/>
  <c r="AA201" i="6" s="1"/>
  <c r="Z763" i="6"/>
  <c r="AA763" i="6" s="1"/>
  <c r="Z463" i="6"/>
  <c r="AA463" i="6" s="1"/>
  <c r="Z449" i="6"/>
  <c r="AA449" i="6" s="1"/>
  <c r="Z443" i="6"/>
  <c r="AA443" i="6" s="1"/>
  <c r="Z151" i="6"/>
  <c r="AA151" i="6" s="1"/>
  <c r="Z239" i="6"/>
  <c r="AA239" i="6" s="1"/>
  <c r="Z680" i="6"/>
  <c r="AA680" i="6" s="1"/>
  <c r="Z737" i="6"/>
  <c r="AA737" i="6" s="1"/>
  <c r="Z799" i="6"/>
  <c r="AA799" i="6" s="1"/>
  <c r="Z929" i="6"/>
  <c r="AA929" i="6" s="1"/>
  <c r="Z916" i="6"/>
  <c r="AA916" i="6" s="1"/>
  <c r="Z908" i="6"/>
  <c r="AA908" i="6" s="1"/>
  <c r="Z267" i="6"/>
  <c r="AA267" i="6" s="1"/>
  <c r="Z672" i="6"/>
  <c r="AA672" i="6" s="1"/>
  <c r="Z42" i="6"/>
  <c r="AA42" i="6" s="1"/>
  <c r="Z983" i="6"/>
  <c r="AA983" i="6" s="1"/>
  <c r="Z220" i="6"/>
  <c r="AA220" i="6" s="1"/>
  <c r="Z534" i="6"/>
  <c r="AA534" i="6" s="1"/>
  <c r="Z421" i="6"/>
  <c r="AA421" i="6" s="1"/>
  <c r="Z200" i="6"/>
  <c r="AA200" i="6" s="1"/>
  <c r="Z90" i="6"/>
  <c r="AA90" i="6" s="1"/>
  <c r="Z621" i="6"/>
  <c r="AA621" i="6" s="1"/>
  <c r="Z467" i="6"/>
  <c r="AA467" i="6" s="1"/>
  <c r="Z384" i="6"/>
  <c r="AA384" i="6" s="1"/>
  <c r="Z584" i="6"/>
  <c r="AA584" i="6" s="1"/>
  <c r="Z538" i="6"/>
  <c r="AA538" i="6" s="1"/>
  <c r="Z985" i="6"/>
  <c r="AA985" i="6" s="1"/>
  <c r="Z292" i="6"/>
  <c r="AA292" i="6" s="1"/>
  <c r="Z605" i="6"/>
  <c r="AA605" i="6" s="1"/>
  <c r="Z210" i="6"/>
  <c r="AA210" i="6" s="1"/>
  <c r="Z966" i="6"/>
  <c r="AA966" i="6" s="1"/>
  <c r="Z137" i="6"/>
  <c r="AA137" i="6" s="1"/>
  <c r="Z732" i="6"/>
  <c r="AA732" i="6" s="1"/>
  <c r="Z19" i="6"/>
  <c r="AA19" i="6" s="1"/>
  <c r="Z531" i="6"/>
  <c r="AA531" i="6" s="1"/>
  <c r="Z453" i="6"/>
  <c r="AA453" i="6" s="1"/>
  <c r="Z161" i="6"/>
  <c r="AA161" i="6" s="1"/>
  <c r="Z976" i="6"/>
  <c r="AA976" i="6" s="1"/>
  <c r="Z979" i="6"/>
  <c r="AA979" i="6" s="1"/>
  <c r="Z960" i="6"/>
  <c r="AA960" i="6" s="1"/>
  <c r="Z996" i="6"/>
  <c r="AA996" i="6" s="1"/>
  <c r="AA528" i="6"/>
  <c r="Z934" i="6"/>
  <c r="AA934" i="6" s="1"/>
  <c r="Z824" i="6"/>
  <c r="AA824" i="6" s="1"/>
  <c r="Z832" i="6"/>
  <c r="AA832" i="6" s="1"/>
  <c r="Z876" i="6"/>
  <c r="AA876" i="6" s="1"/>
  <c r="Z132" i="6"/>
  <c r="AA132" i="6" s="1"/>
  <c r="Z230" i="6"/>
  <c r="AA230" i="6" s="1"/>
  <c r="Z72" i="6"/>
  <c r="AA72" i="6" s="1"/>
  <c r="Z218" i="6"/>
  <c r="AA218" i="6" s="1"/>
  <c r="Z599" i="6"/>
  <c r="AA599" i="6" s="1"/>
  <c r="AA272" i="6"/>
  <c r="Z76" i="6"/>
  <c r="AA76" i="6" s="1"/>
  <c r="Z204" i="6"/>
  <c r="AA204" i="6" s="1"/>
  <c r="Z609" i="6"/>
  <c r="AA609" i="6" s="1"/>
  <c r="Z761" i="6"/>
  <c r="AA761" i="6" s="1"/>
  <c r="Z747" i="6"/>
  <c r="AA747" i="6" s="1"/>
  <c r="Z146" i="6"/>
  <c r="AA146" i="6" s="1"/>
  <c r="Z796" i="6"/>
  <c r="AA796" i="6" s="1"/>
  <c r="Z389" i="6"/>
  <c r="AA389" i="6" s="1"/>
  <c r="Z417" i="6"/>
  <c r="AA417" i="6" s="1"/>
  <c r="Z518" i="6"/>
  <c r="AA518" i="6" s="1"/>
  <c r="Z802" i="6"/>
  <c r="AA802" i="6" s="1"/>
  <c r="Z409" i="6"/>
  <c r="AA409" i="6" s="1"/>
  <c r="Z257" i="6"/>
  <c r="AA257" i="6" s="1"/>
  <c r="Z438" i="6"/>
  <c r="AA438" i="6" s="1"/>
  <c r="Z544" i="6"/>
  <c r="AA544" i="6" s="1"/>
  <c r="Z288" i="6"/>
  <c r="AA288" i="6" s="1"/>
  <c r="Z516" i="6"/>
  <c r="AA516" i="6" s="1"/>
  <c r="Z971" i="6"/>
  <c r="AA971" i="6" s="1"/>
  <c r="Z889" i="6"/>
  <c r="AA889" i="6" s="1"/>
  <c r="Z18" i="6"/>
  <c r="AA18" i="6" s="1"/>
  <c r="Z236" i="6"/>
  <c r="AA236" i="6" s="1"/>
  <c r="Z46" i="6"/>
  <c r="AA46" i="6" s="1"/>
  <c r="Z114" i="6"/>
  <c r="AA114" i="6" s="1"/>
  <c r="Z158" i="6"/>
  <c r="AA158" i="6" s="1"/>
  <c r="Z705" i="6"/>
  <c r="AA705" i="6" s="1"/>
  <c r="Z179" i="6"/>
  <c r="AA179" i="6" s="1"/>
  <c r="Z829" i="6"/>
  <c r="AA829" i="6" s="1"/>
  <c r="Z526" i="6"/>
  <c r="AA526" i="6" s="1"/>
  <c r="Z234" i="6"/>
  <c r="AA234" i="6" s="1"/>
  <c r="Z381" i="6"/>
  <c r="AA381" i="6" s="1"/>
  <c r="Z352" i="6"/>
  <c r="AA352" i="6" s="1"/>
  <c r="Z241" i="6"/>
  <c r="AA241" i="6" s="1"/>
  <c r="Z433" i="6"/>
  <c r="AA433" i="6" s="1"/>
  <c r="Z427" i="6"/>
  <c r="AA427" i="6" s="1"/>
  <c r="Z15" i="6"/>
  <c r="AA15" i="6" s="1"/>
  <c r="Z904" i="6"/>
  <c r="AA904" i="6" s="1"/>
  <c r="Z251" i="6"/>
  <c r="AA251" i="6" s="1"/>
  <c r="Z237" i="6"/>
  <c r="AA237" i="6" s="1"/>
  <c r="Z329" i="6"/>
  <c r="AA329" i="6" s="1"/>
  <c r="Z571" i="6"/>
  <c r="AA571" i="6" s="1"/>
  <c r="Z61" i="6"/>
  <c r="AA61" i="6" s="1"/>
  <c r="Z198" i="6"/>
  <c r="AA198" i="6" s="1"/>
  <c r="Z748" i="6"/>
  <c r="AA748" i="6" s="1"/>
  <c r="Z764" i="6"/>
  <c r="AA764" i="6" s="1"/>
  <c r="Z878" i="6"/>
  <c r="AA878" i="6" s="1"/>
  <c r="Z253" i="6"/>
  <c r="AA253" i="6" s="1"/>
  <c r="Z483" i="6"/>
  <c r="AA483" i="6" s="1"/>
  <c r="Z1005" i="6"/>
  <c r="AA1005" i="6" s="1"/>
  <c r="Z261" i="6"/>
  <c r="AA261" i="6" s="1"/>
  <c r="Z816" i="6"/>
  <c r="AA816" i="6" s="1"/>
  <c r="Z537" i="6"/>
  <c r="AA537" i="6" s="1"/>
  <c r="Z399" i="6"/>
  <c r="AA399" i="6" s="1"/>
  <c r="Z554" i="6"/>
  <c r="AA554" i="6" s="1"/>
  <c r="Z852" i="6"/>
  <c r="AA852" i="6" s="1"/>
  <c r="Z822" i="6"/>
  <c r="AA822" i="6" s="1"/>
  <c r="Z275" i="6"/>
  <c r="AA275" i="6" s="1"/>
  <c r="Z274" i="6"/>
  <c r="AA274" i="6" s="1"/>
  <c r="Z713" i="6"/>
  <c r="AA713" i="6" s="1"/>
  <c r="Z861" i="6"/>
  <c r="AA861" i="6" s="1"/>
  <c r="Z436" i="6"/>
  <c r="AA436" i="6" s="1"/>
  <c r="Z215" i="6"/>
  <c r="AA215" i="6" s="1"/>
  <c r="Z788" i="6"/>
  <c r="AA788" i="6" s="1"/>
  <c r="Z473" i="6"/>
  <c r="AA473" i="6" s="1"/>
  <c r="Z11" i="6"/>
  <c r="BF29" i="6" s="1"/>
  <c r="Z817" i="6"/>
  <c r="AA817" i="6" s="1"/>
  <c r="Z831" i="6"/>
  <c r="AA831" i="6" s="1"/>
  <c r="Z40" i="6"/>
  <c r="AA40" i="6" s="1"/>
  <c r="Z359" i="6"/>
  <c r="AA359" i="6" s="1"/>
  <c r="Z986" i="6"/>
  <c r="AA986" i="6" s="1"/>
  <c r="Z221" i="6"/>
  <c r="AA221" i="6" s="1"/>
  <c r="Z271" i="6"/>
  <c r="AA271" i="6" s="1"/>
  <c r="Z815" i="6"/>
  <c r="AA815" i="6" s="1"/>
  <c r="Z1003" i="6"/>
  <c r="AA1003" i="6" s="1"/>
  <c r="Z157" i="6"/>
  <c r="AA157" i="6" s="1"/>
  <c r="Z880" i="6"/>
  <c r="AA880" i="6" s="1"/>
  <c r="Z837" i="6"/>
  <c r="AA837" i="6" s="1"/>
  <c r="Z208" i="6"/>
  <c r="AA208" i="6" s="1"/>
  <c r="Z21" i="6"/>
  <c r="AA21" i="6" s="1"/>
  <c r="Z875" i="6"/>
  <c r="AA875" i="6" s="1"/>
  <c r="Z956" i="6"/>
  <c r="AA956" i="6" s="1"/>
  <c r="Z291" i="6"/>
  <c r="AA291" i="6" s="1"/>
  <c r="Z92" i="6"/>
  <c r="AA92" i="6" s="1"/>
  <c r="Z56" i="6"/>
  <c r="AA56" i="6" s="1"/>
  <c r="Z177" i="6"/>
  <c r="AA177" i="6" s="1"/>
  <c r="Z638" i="6"/>
  <c r="AA638" i="6" s="1"/>
  <c r="Z555" i="6"/>
  <c r="AA555" i="6" s="1"/>
  <c r="Z327" i="6"/>
  <c r="AA327" i="6" s="1"/>
  <c r="Z711" i="6"/>
  <c r="AA711" i="6" s="1"/>
  <c r="Z57" i="6"/>
  <c r="AA57" i="6" s="1"/>
  <c r="Z37" i="6"/>
  <c r="AA37" i="6" s="1"/>
  <c r="Z342" i="6"/>
  <c r="AA342" i="6" s="1"/>
  <c r="Z312" i="6"/>
  <c r="AA312" i="6" s="1"/>
  <c r="Z774" i="6"/>
  <c r="AA774" i="6" s="1"/>
  <c r="Z943" i="6"/>
  <c r="AA943" i="6" s="1"/>
  <c r="Y6" i="6"/>
  <c r="Z32" i="6"/>
  <c r="AA32" i="6" s="1"/>
  <c r="Z857" i="6"/>
  <c r="AA857" i="6" s="1"/>
  <c r="Z130" i="6"/>
  <c r="AA130" i="6" s="1"/>
  <c r="Z661" i="6"/>
  <c r="AA661" i="6" s="1"/>
  <c r="Z639" i="6"/>
  <c r="AA639" i="6" s="1"/>
  <c r="Z932" i="6"/>
  <c r="AA932" i="6" s="1"/>
  <c r="Z972" i="6"/>
  <c r="AA972" i="6" s="1"/>
  <c r="Z74" i="6"/>
  <c r="AA74" i="6" s="1"/>
  <c r="Z164" i="6"/>
  <c r="AA164" i="6" s="1"/>
  <c r="Z676" i="6"/>
  <c r="AA676" i="6" s="1"/>
  <c r="Z286" i="6"/>
  <c r="AA286" i="6" s="1"/>
  <c r="Z754" i="6"/>
  <c r="AA754" i="6" s="1"/>
  <c r="Z738" i="6"/>
  <c r="AA738" i="6" s="1"/>
  <c r="Y7" i="6"/>
  <c r="Z184" i="6"/>
  <c r="AA184" i="6" s="1"/>
  <c r="Z625" i="6"/>
  <c r="AA625" i="6" s="1"/>
  <c r="Z674" i="6"/>
  <c r="AA674" i="6" s="1"/>
  <c r="Z995" i="6"/>
  <c r="AA995" i="6" s="1"/>
  <c r="Z330" i="6"/>
  <c r="AA330" i="6" s="1"/>
  <c r="Z235" i="6"/>
  <c r="AA235" i="6" s="1"/>
  <c r="Z619" i="6"/>
  <c r="AA619" i="6" s="1"/>
  <c r="Z512" i="6"/>
  <c r="AA512" i="6" s="1"/>
  <c r="Z108" i="6"/>
  <c r="AA108" i="6" s="1"/>
  <c r="Z485" i="6"/>
  <c r="AA485" i="6" s="1"/>
  <c r="Z931" i="6"/>
  <c r="AA931" i="6" s="1"/>
  <c r="Z403" i="6"/>
  <c r="AA403" i="6" s="1"/>
  <c r="Z581" i="6"/>
  <c r="AA581" i="6" s="1"/>
  <c r="Z225" i="6"/>
  <c r="AA225" i="6" s="1"/>
  <c r="Z758" i="6"/>
  <c r="AA758" i="6" s="1"/>
  <c r="Z927" i="6"/>
  <c r="AA927" i="6" s="1"/>
  <c r="Z255" i="6"/>
  <c r="AA255" i="6" s="1"/>
  <c r="Z202" i="6"/>
  <c r="AA202" i="6" s="1"/>
  <c r="Z171" i="6"/>
  <c r="AA171" i="6" s="1"/>
  <c r="Z128" i="6"/>
  <c r="AA128" i="6" s="1"/>
  <c r="Z256" i="6"/>
  <c r="AA256" i="6" s="1"/>
  <c r="Z773" i="6"/>
  <c r="AA773" i="6" s="1"/>
  <c r="Z759" i="6"/>
  <c r="AA759" i="6" s="1"/>
  <c r="Z984" i="6"/>
  <c r="AA984" i="6" s="1"/>
  <c r="Z964" i="6"/>
  <c r="AA964" i="6" s="1"/>
  <c r="Z51" i="6"/>
  <c r="AA51" i="6" s="1"/>
  <c r="Z456" i="6"/>
  <c r="AA456" i="6" s="1"/>
  <c r="Z442" i="6"/>
  <c r="AA442" i="6" s="1"/>
  <c r="Z959" i="6"/>
  <c r="AA959" i="6" s="1"/>
  <c r="Z752" i="6"/>
  <c r="AA752" i="6" s="1"/>
  <c r="Z654" i="6"/>
  <c r="AA654" i="6" s="1"/>
  <c r="Z658" i="6"/>
  <c r="AA658" i="6" s="1"/>
  <c r="Z770" i="6"/>
  <c r="AA770" i="6" s="1"/>
  <c r="Z988" i="6"/>
  <c r="AA988" i="6" s="1"/>
  <c r="Z635" i="6"/>
  <c r="AA635" i="6" s="1"/>
  <c r="Z564" i="6"/>
  <c r="AA564" i="6" s="1"/>
  <c r="Z343" i="6"/>
  <c r="AA343" i="6" s="1"/>
  <c r="Z144" i="6"/>
  <c r="AA144" i="6" s="1"/>
  <c r="Z656" i="6"/>
  <c r="AA656" i="6" s="1"/>
  <c r="Z478" i="6"/>
  <c r="AA478" i="6" s="1"/>
  <c r="Z798" i="6"/>
  <c r="AA798" i="6" s="1"/>
  <c r="Z905" i="6"/>
  <c r="AA905" i="6" s="1"/>
  <c r="Z778" i="6"/>
  <c r="AA778" i="6" s="1"/>
  <c r="Z906" i="6"/>
  <c r="AA906" i="6" s="1"/>
  <c r="Z970" i="6"/>
  <c r="AA970" i="6" s="1"/>
  <c r="Z891" i="6"/>
  <c r="AA891" i="6" s="1"/>
  <c r="Z460" i="6"/>
  <c r="AA460" i="6" s="1"/>
  <c r="Z424" i="6"/>
  <c r="AA424" i="6" s="1"/>
  <c r="Z552" i="6"/>
  <c r="AA552" i="6" s="1"/>
  <c r="Z926" i="6"/>
  <c r="AA926" i="6" s="1"/>
  <c r="Z991" i="6"/>
  <c r="AA991" i="6" s="1"/>
  <c r="Z936" i="6"/>
  <c r="AA936" i="6" s="1"/>
  <c r="Z714" i="6"/>
  <c r="AA714" i="6" s="1"/>
  <c r="Z801" i="6"/>
  <c r="AA801" i="6" s="1"/>
  <c r="Z736" i="6"/>
  <c r="AA736" i="6" s="1"/>
  <c r="Z787" i="6"/>
  <c r="AA787" i="6" s="1"/>
  <c r="Z139" i="6"/>
  <c r="AA139" i="6" s="1"/>
  <c r="Z217" i="6"/>
  <c r="AA217" i="6" s="1"/>
  <c r="Z922" i="6"/>
  <c r="AA922" i="6" s="1"/>
  <c r="Z843" i="6"/>
  <c r="AA843" i="6" s="1"/>
  <c r="Z637" i="6"/>
  <c r="AA637" i="6" s="1"/>
  <c r="Z715" i="6"/>
  <c r="AA715" i="6" s="1"/>
  <c r="Z345" i="6"/>
  <c r="AA345" i="6" s="1"/>
  <c r="Z578" i="6"/>
  <c r="AA578" i="6" s="1"/>
  <c r="Z791" i="6"/>
  <c r="AA791" i="6" s="1"/>
  <c r="Z682" i="6"/>
  <c r="AA682" i="6" s="1"/>
  <c r="Z965" i="6"/>
  <c r="AA965" i="6" s="1"/>
  <c r="Z945" i="6"/>
  <c r="AA945" i="6" s="1"/>
  <c r="Z379" i="6"/>
  <c r="AA379" i="6" s="1"/>
  <c r="Z50" i="6"/>
  <c r="AA50" i="6" s="1"/>
  <c r="Z563" i="6"/>
  <c r="AA563" i="6" s="1"/>
  <c r="Z968" i="6"/>
  <c r="AA968" i="6" s="1"/>
  <c r="Z35" i="6"/>
  <c r="AA35" i="6" s="1"/>
  <c r="Z355" i="6"/>
  <c r="AA355" i="6" s="1"/>
  <c r="Z602" i="6"/>
  <c r="AA602" i="6" s="1"/>
  <c r="Z513" i="6"/>
  <c r="AA513" i="6" s="1"/>
  <c r="Z99" i="6"/>
  <c r="AA99" i="6" s="1"/>
  <c r="Z149" i="6"/>
  <c r="AA149" i="6" s="1"/>
  <c r="Z138" i="6"/>
  <c r="AA138" i="6" s="1"/>
  <c r="Z393" i="6"/>
  <c r="AA393" i="6" s="1"/>
  <c r="Z285" i="6"/>
  <c r="AA285" i="6" s="1"/>
  <c r="Z476" i="6"/>
  <c r="AA476" i="6" s="1"/>
  <c r="Z28" i="6"/>
  <c r="AA28" i="6" s="1"/>
  <c r="Z277" i="6"/>
  <c r="AA277" i="6" s="1"/>
  <c r="Z946" i="6"/>
  <c r="AA946" i="6" s="1"/>
  <c r="Z385" i="6"/>
  <c r="AA385" i="6" s="1"/>
  <c r="Z981" i="6"/>
  <c r="AA981" i="6" s="1"/>
  <c r="Z163" i="6"/>
  <c r="AA163" i="6" s="1"/>
  <c r="Z882" i="6"/>
  <c r="AA882" i="6" s="1"/>
  <c r="Z477" i="6"/>
  <c r="AA477" i="6" s="1"/>
  <c r="Z412" i="6"/>
  <c r="AA412" i="6" s="1"/>
  <c r="Z924" i="6"/>
  <c r="AA924" i="6" s="1"/>
  <c r="Z723" i="6"/>
  <c r="AA723" i="6" s="1"/>
  <c r="Z365" i="6"/>
  <c r="AA365" i="6" s="1"/>
  <c r="Z521" i="6"/>
  <c r="AA521" i="6" s="1"/>
  <c r="Z862" i="6"/>
  <c r="AA862" i="6" s="1"/>
  <c r="Z618" i="6"/>
  <c r="AA618" i="6" s="1"/>
  <c r="Z569" i="6"/>
  <c r="AA569" i="6" s="1"/>
  <c r="Z376" i="6"/>
  <c r="AA376" i="6" s="1"/>
  <c r="Z745" i="6"/>
  <c r="AA745" i="6" s="1"/>
  <c r="Z935" i="6"/>
  <c r="AA935" i="6" s="1"/>
  <c r="Z191" i="6"/>
  <c r="AA191" i="6" s="1"/>
  <c r="Z632" i="6"/>
  <c r="AA632" i="6" s="1"/>
  <c r="Z382" i="6"/>
  <c r="AA382" i="6" s="1"/>
  <c r="Z419" i="6"/>
  <c r="AA419" i="6" s="1"/>
  <c r="Z675" i="6"/>
  <c r="AA675" i="6" s="1"/>
  <c r="Z258" i="6"/>
  <c r="AA258" i="6" s="1"/>
  <c r="Z134" i="6"/>
  <c r="AA134" i="6" s="1"/>
  <c r="Z383" i="6"/>
  <c r="AA383" i="6" s="1"/>
  <c r="Z418" i="6"/>
  <c r="AA418" i="6" s="1"/>
  <c r="Z469" i="6"/>
  <c r="AA469" i="6" s="1"/>
  <c r="Z86" i="6"/>
  <c r="AA86" i="6" s="1"/>
  <c r="Z447" i="6"/>
  <c r="AA447" i="6" s="1"/>
  <c r="Z440" i="6"/>
  <c r="AA440" i="6" s="1"/>
  <c r="Z348" i="6"/>
  <c r="AA348" i="6" s="1"/>
  <c r="Z405" i="6"/>
  <c r="AA405" i="6" s="1"/>
  <c r="Z91" i="6"/>
  <c r="AA91" i="6" s="1"/>
  <c r="Z624" i="6"/>
  <c r="AA624" i="6" s="1"/>
  <c r="Z604" i="6"/>
  <c r="AA604" i="6" s="1"/>
  <c r="Z85" i="6"/>
  <c r="AA85" i="6" s="1"/>
  <c r="Z590" i="6"/>
  <c r="AA590" i="6" s="1"/>
  <c r="Z594" i="6"/>
  <c r="AA594" i="6" s="1"/>
  <c r="Z519" i="6"/>
  <c r="AA519" i="6" s="1"/>
  <c r="Z192" i="6"/>
  <c r="AA192" i="6" s="1"/>
  <c r="Z846" i="6"/>
  <c r="AA846" i="6" s="1"/>
  <c r="Z826" i="6"/>
  <c r="AA826" i="6" s="1"/>
  <c r="Z371" i="6"/>
  <c r="AA371" i="6" s="1"/>
  <c r="Z172" i="6"/>
  <c r="AA172" i="6" s="1"/>
  <c r="Z357" i="6"/>
  <c r="AA357" i="6" s="1"/>
  <c r="Z677" i="6"/>
  <c r="AA677" i="6" s="1"/>
  <c r="Z655" i="6"/>
  <c r="AA655" i="6" s="1"/>
  <c r="Z328" i="6"/>
  <c r="AA328" i="6" s="1"/>
  <c r="Z193" i="6"/>
  <c r="AA193" i="6" s="1"/>
  <c r="Z641" i="6"/>
  <c r="AA641" i="6" s="1"/>
  <c r="Z346" i="6"/>
  <c r="AA346" i="6" s="1"/>
  <c r="Z308" i="6"/>
  <c r="AA308" i="6" s="1"/>
  <c r="Z173" i="6"/>
  <c r="AA173" i="6" s="1"/>
  <c r="Z429" i="6"/>
  <c r="AA429" i="6" s="1"/>
  <c r="Z302" i="6"/>
  <c r="AA302" i="6" s="1"/>
  <c r="Z535" i="6"/>
  <c r="AA535" i="6" s="1"/>
  <c r="Z842" i="6"/>
  <c r="AA842" i="6" s="1"/>
  <c r="Z645" i="6"/>
  <c r="AA645" i="6" s="1"/>
  <c r="Z886" i="6"/>
  <c r="AA886" i="6" s="1"/>
  <c r="Z993" i="6"/>
  <c r="AA993" i="6" s="1"/>
  <c r="Z153" i="6"/>
  <c r="AA153" i="6" s="1"/>
  <c r="Z75" i="6"/>
  <c r="AA75" i="6" s="1"/>
  <c r="Z63" i="6"/>
  <c r="AA63" i="6" s="1"/>
  <c r="Z29" i="6"/>
  <c r="AA29" i="6" s="1"/>
  <c r="Z520" i="6"/>
  <c r="AA520" i="6" s="1"/>
  <c r="Z187" i="6"/>
  <c r="AA187" i="6" s="1"/>
  <c r="Z471" i="6"/>
  <c r="AA471" i="6" s="1"/>
  <c r="Z540" i="6"/>
  <c r="AA540" i="6" s="1"/>
  <c r="Z743" i="6"/>
  <c r="AA743" i="6" s="1"/>
  <c r="Z488" i="6"/>
  <c r="AA488" i="6" s="1"/>
  <c r="Z480" i="6"/>
  <c r="AA480" i="6" s="1"/>
  <c r="Z189" i="6"/>
  <c r="AA189" i="6" s="1"/>
  <c r="Z679" i="6"/>
  <c r="AA679" i="6" s="1"/>
  <c r="Z324" i="6"/>
  <c r="AA324" i="6" s="1"/>
  <c r="Z551" i="6"/>
  <c r="AA551" i="6" s="1"/>
  <c r="Z720" i="6"/>
  <c r="AA720" i="6" s="1"/>
  <c r="Z490" i="6"/>
  <c r="AA490" i="6" s="1"/>
  <c r="Z980" i="6"/>
  <c r="AA980" i="6" s="1"/>
  <c r="Z532" i="6"/>
  <c r="AA532" i="6" s="1"/>
  <c r="Z183" i="6"/>
  <c r="AA183" i="6" s="1"/>
  <c r="Z176" i="6"/>
  <c r="AA176" i="6" s="1"/>
  <c r="Z757" i="6"/>
  <c r="AA757" i="6" s="1"/>
  <c r="Z973" i="6"/>
  <c r="AA973" i="6" s="1"/>
  <c r="Z26" i="6"/>
  <c r="AA26" i="6" s="1"/>
  <c r="Z756" i="6"/>
  <c r="AA756" i="6" s="1"/>
  <c r="Z89" i="6"/>
  <c r="AA89" i="6" s="1"/>
  <c r="Z708" i="6"/>
  <c r="AA708" i="6" s="1"/>
  <c r="Z724" i="6"/>
  <c r="AA724" i="6" s="1"/>
  <c r="Z155" i="6"/>
  <c r="AA155" i="6" s="1"/>
  <c r="Z404" i="6"/>
  <c r="AA404" i="6" s="1"/>
  <c r="Z141" i="6"/>
  <c r="AA141" i="6" s="1"/>
  <c r="X122" i="6"/>
  <c r="X283" i="6"/>
  <c r="X667" i="6"/>
  <c r="X20" i="6"/>
  <c r="X84" i="6"/>
  <c r="X340" i="6"/>
  <c r="X525" i="6"/>
  <c r="X653" i="6"/>
  <c r="X78" i="6"/>
  <c r="X334" i="6"/>
  <c r="Y55" i="6"/>
  <c r="X247" i="6"/>
  <c r="X439" i="6"/>
  <c r="X567" i="6"/>
  <c r="X631" i="6"/>
  <c r="X304" i="6"/>
  <c r="X368" i="6"/>
  <c r="Y41" i="6"/>
  <c r="Y169" i="6"/>
  <c r="X425" i="6"/>
  <c r="X617" i="6"/>
  <c r="X698" i="6"/>
  <c r="Y884" i="6"/>
  <c r="Y952" i="6"/>
  <c r="Y558" i="6"/>
  <c r="Y744" i="6"/>
  <c r="X810" i="6"/>
  <c r="X874" i="6"/>
  <c r="Y900" i="6"/>
  <c r="X502" i="6"/>
  <c r="Y728" i="6"/>
  <c r="X795" i="6"/>
  <c r="X66" i="6"/>
  <c r="X322" i="6"/>
  <c r="Y35" i="6"/>
  <c r="X611" i="6"/>
  <c r="Y21" i="6"/>
  <c r="X213" i="6"/>
  <c r="X533" i="6"/>
  <c r="X597" i="6"/>
  <c r="X22" i="6"/>
  <c r="X120" i="6"/>
  <c r="X504" i="6"/>
  <c r="X696" i="6"/>
  <c r="X689" i="6"/>
  <c r="Y774" i="6"/>
  <c r="X838" i="6"/>
  <c r="X998" i="6"/>
  <c r="X751" i="6"/>
  <c r="X856" i="6"/>
  <c r="X872" i="6"/>
  <c r="Y934" i="6"/>
  <c r="X982" i="6"/>
  <c r="X818" i="6"/>
  <c r="Y882" i="6"/>
  <c r="Y534" i="6"/>
  <c r="X43" i="6"/>
  <c r="X299" i="6"/>
  <c r="X683" i="6"/>
  <c r="X36" i="6"/>
  <c r="X100" i="6"/>
  <c r="Y285" i="6"/>
  <c r="X349" i="6"/>
  <c r="X541" i="6"/>
  <c r="X669" i="6"/>
  <c r="X94" i="6"/>
  <c r="X135" i="6"/>
  <c r="Z135" i="6"/>
  <c r="AA135" i="6" s="1"/>
  <c r="X455" i="6"/>
  <c r="X583" i="6"/>
  <c r="Z448" i="6"/>
  <c r="AA448" i="6" s="1"/>
  <c r="X576" i="6"/>
  <c r="Z704" i="6"/>
  <c r="AA704" i="6" s="1"/>
  <c r="X121" i="6"/>
  <c r="X249" i="6"/>
  <c r="X441" i="6"/>
  <c r="Z410" i="6"/>
  <c r="AA410" i="6" s="1"/>
  <c r="X730" i="6"/>
  <c r="Y956" i="6"/>
  <c r="Z670" i="6"/>
  <c r="AA670" i="6" s="1"/>
  <c r="X917" i="6"/>
  <c r="Z706" i="6"/>
  <c r="AA706" i="6" s="1"/>
  <c r="X951" i="6"/>
  <c r="X734" i="6"/>
  <c r="X522" i="6"/>
  <c r="X760" i="6"/>
  <c r="X888" i="6"/>
  <c r="X622" i="6"/>
  <c r="Z953" i="6"/>
  <c r="AA953" i="6" s="1"/>
  <c r="X772" i="6"/>
  <c r="X626" i="6"/>
  <c r="X762" i="6"/>
  <c r="X566" i="6"/>
  <c r="X939" i="6"/>
  <c r="X44" i="6"/>
  <c r="X556" i="6"/>
  <c r="Z684" i="6"/>
  <c r="AA684" i="6" s="1"/>
  <c r="X165" i="6"/>
  <c r="X229" i="6"/>
  <c r="Y485" i="6"/>
  <c r="Z166" i="6"/>
  <c r="AA166" i="6" s="1"/>
  <c r="X79" i="6"/>
  <c r="X143" i="6"/>
  <c r="X335" i="6"/>
  <c r="Z527" i="6"/>
  <c r="AA527" i="6" s="1"/>
  <c r="X8" i="6"/>
  <c r="X264" i="6"/>
  <c r="X392" i="6"/>
  <c r="X520" i="6"/>
  <c r="Z648" i="6"/>
  <c r="AA648" i="6" s="1"/>
  <c r="X65" i="6"/>
  <c r="X577" i="6"/>
  <c r="X739" i="6"/>
  <c r="Z446" i="6"/>
  <c r="AA446" i="6" s="1"/>
  <c r="Z781" i="6"/>
  <c r="AA781" i="6" s="1"/>
  <c r="Z482" i="6"/>
  <c r="AA482" i="6" s="1"/>
  <c r="Z390" i="6"/>
  <c r="AA390" i="6" s="1"/>
  <c r="X895" i="6"/>
  <c r="Y752" i="6"/>
  <c r="Y554" i="6"/>
  <c r="Z769" i="6"/>
  <c r="AA769" i="6" s="1"/>
  <c r="X897" i="6"/>
  <c r="Z402" i="6"/>
  <c r="AA402" i="6" s="1"/>
  <c r="Y770" i="6"/>
  <c r="X898" i="6"/>
  <c r="X962" i="6"/>
  <c r="Y748" i="6"/>
  <c r="X755" i="6"/>
  <c r="X883" i="6"/>
  <c r="Y764" i="6"/>
  <c r="Z154" i="6"/>
  <c r="AA154" i="6" s="1"/>
  <c r="X282" i="6"/>
  <c r="X187" i="6"/>
  <c r="X180" i="6"/>
  <c r="X244" i="6"/>
  <c r="X174" i="6"/>
  <c r="X238" i="6"/>
  <c r="X471" i="6"/>
  <c r="Z464" i="6"/>
  <c r="AA464" i="6" s="1"/>
  <c r="X592" i="6"/>
  <c r="X9" i="6"/>
  <c r="X265" i="6"/>
  <c r="X457" i="6"/>
  <c r="X585" i="6"/>
  <c r="Z474" i="6"/>
  <c r="AA474" i="6" s="1"/>
  <c r="X756" i="6"/>
  <c r="Z722" i="6"/>
  <c r="AA722" i="6" s="1"/>
  <c r="Y732" i="6"/>
  <c r="X422" i="6"/>
  <c r="Z678" i="6"/>
  <c r="AA678" i="6" s="1"/>
  <c r="X967" i="6"/>
  <c r="X768" i="6"/>
  <c r="X896" i="6"/>
  <c r="X958" i="6"/>
  <c r="X920" i="6"/>
  <c r="Z686" i="6"/>
  <c r="AA686" i="6" s="1"/>
  <c r="X777" i="6"/>
  <c r="X969" i="6"/>
  <c r="X885" i="6"/>
  <c r="Z690" i="6"/>
  <c r="AA690" i="6" s="1"/>
  <c r="Z813" i="6"/>
  <c r="AA813" i="6" s="1"/>
  <c r="X955" i="6"/>
  <c r="X909" i="6"/>
  <c r="X226" i="6"/>
  <c r="X451" i="6"/>
  <c r="X579" i="6"/>
  <c r="X572" i="6"/>
  <c r="X245" i="6"/>
  <c r="X159" i="6"/>
  <c r="X223" i="6"/>
  <c r="X351" i="6"/>
  <c r="X280" i="6"/>
  <c r="X408" i="6"/>
  <c r="X536" i="6"/>
  <c r="X81" i="6"/>
  <c r="X145" i="6"/>
  <c r="X510" i="6"/>
  <c r="Y546" i="6"/>
  <c r="X546" i="6"/>
  <c r="X783" i="6"/>
  <c r="X911" i="6"/>
  <c r="X944" i="6"/>
  <c r="X913" i="6"/>
  <c r="X914" i="6"/>
  <c r="X771" i="6"/>
  <c r="X899" i="6"/>
  <c r="X147" i="6"/>
  <c r="X12" i="6"/>
  <c r="X268" i="6"/>
  <c r="X396" i="6"/>
  <c r="X524" i="6"/>
  <c r="X69" i="6"/>
  <c r="X262" i="6"/>
  <c r="X175" i="6"/>
  <c r="X303" i="6"/>
  <c r="X232" i="6"/>
  <c r="X481" i="6"/>
  <c r="X545" i="6"/>
  <c r="X570" i="6"/>
  <c r="X886" i="6"/>
  <c r="X350" i="6"/>
  <c r="X930" i="6"/>
  <c r="X933" i="6"/>
  <c r="X910" i="6"/>
  <c r="X587" i="6"/>
  <c r="X260" i="6"/>
  <c r="X814" i="6"/>
  <c r="X487" i="6"/>
  <c r="X224" i="6"/>
  <c r="X726" i="6"/>
  <c r="X727" i="6"/>
  <c r="X388" i="6"/>
  <c r="X608" i="6"/>
  <c r="X729" i="6"/>
  <c r="X928" i="6"/>
  <c r="X893" i="6"/>
  <c r="X416" i="6"/>
  <c r="X445" i="6"/>
  <c r="X281" i="6"/>
  <c r="X892" i="6"/>
  <c r="X907" i="6"/>
  <c r="X196" i="6"/>
  <c r="X167" i="6"/>
  <c r="X25" i="6"/>
  <c r="X957" i="6"/>
  <c r="X921" i="6"/>
  <c r="X103" i="6"/>
  <c r="X153" i="6"/>
  <c r="Y269" i="6"/>
  <c r="X1001" i="6"/>
  <c r="X987" i="6"/>
  <c r="X668" i="6"/>
  <c r="Y278" i="6"/>
  <c r="X703" i="6"/>
  <c r="X765" i="6"/>
  <c r="Y879" i="6"/>
  <c r="Y228" i="6"/>
  <c r="X612" i="6"/>
  <c r="X499" i="6"/>
  <c r="X482" i="6"/>
  <c r="X45" i="6"/>
  <c r="X841" i="6"/>
  <c r="X690" i="6"/>
  <c r="X515" i="6"/>
  <c r="X60" i="6"/>
  <c r="X24" i="6"/>
  <c r="X454" i="6"/>
  <c r="X462" i="6"/>
  <c r="X785" i="6"/>
  <c r="X406" i="6"/>
  <c r="X140" i="6"/>
  <c r="X134" i="6"/>
  <c r="X198" i="6"/>
  <c r="X488" i="6"/>
  <c r="X616" i="6"/>
  <c r="X33" i="6"/>
  <c r="X863" i="6"/>
  <c r="X865" i="6"/>
  <c r="X851" i="6"/>
  <c r="X480" i="6"/>
  <c r="X170" i="6"/>
  <c r="X800" i="6"/>
  <c r="Y486" i="6"/>
  <c r="X486" i="6"/>
  <c r="X42" i="6"/>
  <c r="X394" i="6"/>
  <c r="X352" i="6"/>
  <c r="X596" i="6"/>
  <c r="X375" i="6"/>
  <c r="X937" i="6"/>
  <c r="X923" i="6"/>
  <c r="Y419" i="6"/>
  <c r="Y214" i="6"/>
  <c r="Y568" i="6"/>
  <c r="Y10" i="6"/>
  <c r="X420" i="6"/>
  <c r="X505" i="6"/>
  <c r="X410" i="6"/>
  <c r="X166" i="6"/>
  <c r="X390" i="6"/>
  <c r="X154" i="6"/>
  <c r="X845" i="6"/>
  <c r="X839" i="6"/>
  <c r="X792" i="6"/>
  <c r="X444" i="6"/>
  <c r="X117" i="6"/>
  <c r="Y501" i="6"/>
  <c r="X95" i="6"/>
  <c r="X186" i="6"/>
  <c r="X250" i="6"/>
  <c r="X475" i="6"/>
  <c r="X13" i="6"/>
  <c r="X269" i="6"/>
  <c r="X461" i="6"/>
  <c r="X589" i="6"/>
  <c r="X119" i="6"/>
  <c r="X48" i="6"/>
  <c r="X560" i="6"/>
  <c r="X105" i="6"/>
  <c r="X169" i="6"/>
  <c r="X233" i="6"/>
  <c r="X745" i="6"/>
  <c r="X884" i="6"/>
  <c r="X942" i="6"/>
  <c r="X606" i="6"/>
  <c r="X766" i="6"/>
  <c r="X950" i="6"/>
  <c r="X550" i="6"/>
  <c r="X742" i="6"/>
  <c r="X935" i="6"/>
  <c r="X999" i="6"/>
  <c r="X952" i="6"/>
  <c r="X558" i="6"/>
  <c r="X744" i="6"/>
  <c r="Y562" i="6"/>
  <c r="X562" i="6"/>
  <c r="X746" i="6"/>
  <c r="X900" i="6"/>
  <c r="X728" i="6"/>
  <c r="X974" i="6"/>
  <c r="X163" i="6"/>
  <c r="X227" i="6"/>
  <c r="X355" i="6"/>
  <c r="X28" i="6"/>
  <c r="X284" i="6"/>
  <c r="X412" i="6"/>
  <c r="X540" i="6"/>
  <c r="X85" i="6"/>
  <c r="X149" i="6"/>
  <c r="X341" i="6"/>
  <c r="X214" i="6"/>
  <c r="X278" i="6"/>
  <c r="X191" i="6"/>
  <c r="X319" i="6"/>
  <c r="X184" i="6"/>
  <c r="X248" i="6"/>
  <c r="X376" i="6"/>
  <c r="X561" i="6"/>
  <c r="X924" i="6"/>
  <c r="X879" i="6"/>
  <c r="X618" i="6"/>
  <c r="X490" i="6"/>
  <c r="X743" i="6"/>
  <c r="X881" i="6"/>
  <c r="X602" i="6"/>
  <c r="X882" i="6"/>
  <c r="X946" i="6"/>
  <c r="X932" i="6"/>
  <c r="X972" i="6"/>
  <c r="X10" i="6"/>
  <c r="X266" i="6"/>
  <c r="X171" i="6"/>
  <c r="X228" i="6"/>
  <c r="X285" i="6"/>
  <c r="X477" i="6"/>
  <c r="X222" i="6"/>
  <c r="X519" i="6"/>
  <c r="X128" i="6"/>
  <c r="X704" i="6"/>
  <c r="Y450" i="6"/>
  <c r="X706" i="6"/>
  <c r="X846" i="6"/>
  <c r="X864" i="6"/>
  <c r="X984" i="6"/>
  <c r="X826" i="6"/>
  <c r="X108" i="6"/>
  <c r="X492" i="6"/>
  <c r="X677" i="6"/>
  <c r="X102" i="6"/>
  <c r="X271" i="6"/>
  <c r="X655" i="6"/>
  <c r="X72" i="6"/>
  <c r="X200" i="6"/>
  <c r="X328" i="6"/>
  <c r="X584" i="6"/>
  <c r="X193" i="6"/>
  <c r="X641" i="6"/>
  <c r="X996" i="6"/>
  <c r="X959" i="6"/>
  <c r="X988" i="6"/>
  <c r="X598" i="6"/>
  <c r="X90" i="6"/>
  <c r="X346" i="6"/>
  <c r="X123" i="6"/>
  <c r="X251" i="6"/>
  <c r="X635" i="6"/>
  <c r="X308" i="6"/>
  <c r="X372" i="6"/>
  <c r="X173" i="6"/>
  <c r="X429" i="6"/>
  <c r="X621" i="6"/>
  <c r="X302" i="6"/>
  <c r="X87" i="6"/>
  <c r="X215" i="6"/>
  <c r="X535" i="6"/>
  <c r="X599" i="6"/>
  <c r="X722" i="6"/>
  <c r="X862" i="6"/>
  <c r="X778" i="6"/>
  <c r="X842" i="6"/>
  <c r="X290" i="6"/>
  <c r="X67" i="6"/>
  <c r="X124" i="6"/>
  <c r="X700" i="6"/>
  <c r="X118" i="6"/>
  <c r="X31" i="6"/>
  <c r="X287" i="6"/>
  <c r="X671" i="6"/>
  <c r="X88" i="6"/>
  <c r="X344" i="6"/>
  <c r="X657" i="6"/>
  <c r="X506" i="6"/>
  <c r="X362" i="6"/>
  <c r="Z785" i="6"/>
  <c r="AA785" i="6" s="1"/>
  <c r="X860" i="6"/>
  <c r="X786" i="6"/>
  <c r="X978" i="6"/>
  <c r="X820" i="6"/>
  <c r="X836" i="6"/>
  <c r="X114" i="6"/>
  <c r="X275" i="6"/>
  <c r="X659" i="6"/>
  <c r="X76" i="6"/>
  <c r="X204" i="6"/>
  <c r="X332" i="6"/>
  <c r="X588" i="6"/>
  <c r="X197" i="6"/>
  <c r="X645" i="6"/>
  <c r="X70" i="6"/>
  <c r="X326" i="6"/>
  <c r="X239" i="6"/>
  <c r="X431" i="6"/>
  <c r="X623" i="6"/>
  <c r="X296" i="6"/>
  <c r="X360" i="6"/>
  <c r="Y33" i="6"/>
  <c r="X609" i="6"/>
  <c r="X927" i="6"/>
  <c r="X714" i="6"/>
  <c r="X997" i="6"/>
  <c r="X866" i="6"/>
  <c r="X267" i="6"/>
  <c r="X189" i="6"/>
  <c r="X637" i="6"/>
  <c r="X106" i="6"/>
  <c r="X318" i="6"/>
  <c r="X498" i="6"/>
  <c r="X132" i="6"/>
  <c r="X580" i="6"/>
  <c r="X126" i="6"/>
  <c r="X679" i="6"/>
  <c r="X324" i="6"/>
  <c r="X708" i="6"/>
  <c r="X665" i="6"/>
  <c r="X724" i="6"/>
  <c r="X986" i="6"/>
  <c r="X551" i="6"/>
  <c r="X578" i="6"/>
  <c r="X75" i="6"/>
  <c r="X615" i="6"/>
  <c r="X844" i="6"/>
  <c r="Y250" i="6"/>
  <c r="X553" i="6"/>
  <c r="X575" i="6"/>
  <c r="Y248" i="6"/>
  <c r="Y561" i="6"/>
  <c r="Y266" i="6"/>
  <c r="X448" i="6"/>
  <c r="X446" i="6"/>
  <c r="X398" i="6"/>
  <c r="X769" i="6"/>
  <c r="X402" i="6"/>
  <c r="X26" i="6"/>
  <c r="X474" i="6"/>
  <c r="X131" i="6"/>
  <c r="X501" i="6"/>
  <c r="Y454" i="6"/>
  <c r="X784" i="6"/>
  <c r="X466" i="6"/>
  <c r="Y155" i="6"/>
  <c r="X468" i="6"/>
  <c r="Y119" i="6"/>
  <c r="X503" i="6"/>
  <c r="Y176" i="6"/>
  <c r="X432" i="6"/>
  <c r="Y496" i="6"/>
  <c r="Y105" i="6"/>
  <c r="Y606" i="6"/>
  <c r="X853" i="6"/>
  <c r="X458" i="6"/>
  <c r="Y948" i="6"/>
  <c r="Y938" i="6"/>
  <c r="X99" i="6"/>
  <c r="Y355" i="6"/>
  <c r="Z547" i="6"/>
  <c r="AA547" i="6" s="1"/>
  <c r="Y156" i="6"/>
  <c r="X156" i="6"/>
  <c r="Y412" i="6"/>
  <c r="Y85" i="6"/>
  <c r="Y341" i="6"/>
  <c r="X150" i="6"/>
  <c r="Y191" i="6"/>
  <c r="Y319" i="6"/>
  <c r="Z511" i="6"/>
  <c r="AA511" i="6" s="1"/>
  <c r="Y376" i="6"/>
  <c r="X632" i="6"/>
  <c r="X49" i="6"/>
  <c r="Z369" i="6"/>
  <c r="AA369" i="6" s="1"/>
  <c r="X382" i="6"/>
  <c r="Y618" i="6"/>
  <c r="X753" i="6"/>
  <c r="Z753" i="6"/>
  <c r="AA753" i="6" s="1"/>
  <c r="Y602" i="6"/>
  <c r="X867" i="6"/>
  <c r="X138" i="6"/>
  <c r="Y171" i="6"/>
  <c r="Z363" i="6"/>
  <c r="AA363" i="6" s="1"/>
  <c r="X484" i="6"/>
  <c r="X29" i="6"/>
  <c r="Z413" i="6"/>
  <c r="AA413" i="6" s="1"/>
  <c r="X71" i="6"/>
  <c r="X199" i="6"/>
  <c r="X327" i="6"/>
  <c r="X711" i="6"/>
  <c r="Y256" i="6"/>
  <c r="Y512" i="6"/>
  <c r="X640" i="6"/>
  <c r="X313" i="6"/>
  <c r="X697" i="6"/>
  <c r="Y773" i="6"/>
  <c r="Y782" i="6"/>
  <c r="Y759" i="6"/>
  <c r="Y887" i="6"/>
  <c r="Y761" i="6"/>
  <c r="Y889" i="6"/>
  <c r="Z954" i="6"/>
  <c r="AA954" i="6" s="1"/>
  <c r="X666" i="6"/>
  <c r="Z918" i="6"/>
  <c r="AA918" i="6" s="1"/>
  <c r="X307" i="6"/>
  <c r="X691" i="6"/>
  <c r="X293" i="6"/>
  <c r="X421" i="6"/>
  <c r="Z102" i="6"/>
  <c r="AA102" i="6" s="1"/>
  <c r="Y230" i="6"/>
  <c r="Y15" i="6"/>
  <c r="X399" i="6"/>
  <c r="X527" i="6"/>
  <c r="Y257" i="6"/>
  <c r="X385" i="6"/>
  <c r="Y513" i="6"/>
  <c r="X723" i="6"/>
  <c r="Y790" i="6"/>
  <c r="X646" i="6"/>
  <c r="Y776" i="6"/>
  <c r="X654" i="6"/>
  <c r="X804" i="6"/>
  <c r="X658" i="6"/>
  <c r="Y947" i="6"/>
  <c r="Y218" i="6"/>
  <c r="X59" i="6"/>
  <c r="X379" i="6"/>
  <c r="Y237" i="6"/>
  <c r="X365" i="6"/>
  <c r="X46" i="6"/>
  <c r="X343" i="6"/>
  <c r="Y16" i="6"/>
  <c r="Y208" i="6"/>
  <c r="Y272" i="6"/>
  <c r="X656" i="6"/>
  <c r="X329" i="6"/>
  <c r="X521" i="6"/>
  <c r="X713" i="6"/>
  <c r="X981" i="6"/>
  <c r="X796" i="6"/>
  <c r="X323" i="6"/>
  <c r="X707" i="6"/>
  <c r="X508" i="6"/>
  <c r="X309" i="6"/>
  <c r="X693" i="6"/>
  <c r="X415" i="6"/>
  <c r="X543" i="6"/>
  <c r="X401" i="6"/>
  <c r="Y901" i="6"/>
  <c r="Y731" i="6"/>
  <c r="Y741" i="6"/>
  <c r="Y806" i="6"/>
  <c r="X975" i="6"/>
  <c r="X650" i="6"/>
  <c r="X717" i="6"/>
  <c r="X925" i="6"/>
  <c r="X662" i="6"/>
  <c r="Y963" i="6"/>
  <c r="Y949" i="6"/>
  <c r="Y242" i="6"/>
  <c r="X403" i="6"/>
  <c r="X389" i="6"/>
  <c r="X111" i="6"/>
  <c r="X367" i="6"/>
  <c r="X680" i="6"/>
  <c r="X991" i="6"/>
  <c r="X993" i="6"/>
  <c r="Y915" i="6"/>
  <c r="X979" i="6"/>
  <c r="Y234" i="6"/>
  <c r="Y254" i="6"/>
  <c r="Y217" i="6"/>
  <c r="Y919" i="6"/>
  <c r="X922" i="6"/>
  <c r="X672" i="6"/>
  <c r="Y989" i="6"/>
  <c r="X715" i="6"/>
  <c r="X345" i="6"/>
  <c r="Y793" i="6"/>
  <c r="X395" i="6"/>
  <c r="X812" i="6"/>
  <c r="X359" i="6"/>
  <c r="Y11" i="6"/>
  <c r="Y288" i="6"/>
  <c r="X791" i="6"/>
  <c r="X682" i="6"/>
  <c r="Y965" i="6"/>
  <c r="X971" i="6"/>
  <c r="X7" i="6"/>
  <c r="Y13" i="6"/>
  <c r="X688" i="6"/>
  <c r="X305" i="6"/>
  <c r="Y490" i="6"/>
  <c r="Y881" i="6"/>
  <c r="X825" i="6"/>
  <c r="Y101" i="6"/>
  <c r="X464" i="6"/>
  <c r="X827" i="6"/>
  <c r="X152" i="6"/>
  <c r="X314" i="6"/>
  <c r="X91" i="6"/>
  <c r="Y475" i="6"/>
  <c r="X603" i="6"/>
  <c r="Y660" i="6"/>
  <c r="Z333" i="6"/>
  <c r="AA333" i="6" s="1"/>
  <c r="Y206" i="6"/>
  <c r="Y695" i="6"/>
  <c r="X112" i="6"/>
  <c r="X496" i="6"/>
  <c r="X681" i="6"/>
  <c r="X830" i="6"/>
  <c r="Y950" i="6"/>
  <c r="Y550" i="6"/>
  <c r="Y742" i="6"/>
  <c r="Y807" i="6"/>
  <c r="X840" i="6"/>
  <c r="X848" i="6"/>
  <c r="X992" i="6"/>
  <c r="Y902" i="6"/>
  <c r="X1002" i="6"/>
  <c r="Y973" i="6"/>
  <c r="Y163" i="6"/>
  <c r="X675" i="6"/>
  <c r="X92" i="6"/>
  <c r="Y405" i="6"/>
  <c r="X661" i="6"/>
  <c r="X86" i="6"/>
  <c r="X342" i="6"/>
  <c r="X255" i="6"/>
  <c r="Y383" i="6"/>
  <c r="Y447" i="6"/>
  <c r="Y511" i="6"/>
  <c r="X639" i="6"/>
  <c r="X312" i="6"/>
  <c r="X177" i="6"/>
  <c r="Y369" i="6"/>
  <c r="X433" i="6"/>
  <c r="X625" i="6"/>
  <c r="X720" i="6"/>
  <c r="Y638" i="6"/>
  <c r="X418" i="6"/>
  <c r="Y674" i="6"/>
  <c r="X582" i="6"/>
  <c r="X943" i="6"/>
  <c r="Y968" i="6"/>
  <c r="X980" i="6"/>
  <c r="X1003" i="6"/>
  <c r="Y1005" i="6"/>
  <c r="X995" i="6"/>
  <c r="X74" i="6"/>
  <c r="X202" i="6"/>
  <c r="X330" i="6"/>
  <c r="X235" i="6"/>
  <c r="X427" i="6"/>
  <c r="X619" i="6"/>
  <c r="X292" i="6"/>
  <c r="X356" i="6"/>
  <c r="Y676" i="6"/>
  <c r="X605" i="6"/>
  <c r="X30" i="6"/>
  <c r="X192" i="6"/>
  <c r="X256" i="6"/>
  <c r="X384" i="6"/>
  <c r="X512" i="6"/>
  <c r="X57" i="6"/>
  <c r="X956" i="6"/>
  <c r="X773" i="6"/>
  <c r="X782" i="6"/>
  <c r="X759" i="6"/>
  <c r="X887" i="6"/>
  <c r="X761" i="6"/>
  <c r="X889" i="6"/>
  <c r="X890" i="6"/>
  <c r="X954" i="6"/>
  <c r="X964" i="6"/>
  <c r="X918" i="6"/>
  <c r="X747" i="6"/>
  <c r="X634" i="6"/>
  <c r="X18" i="6"/>
  <c r="X210" i="6"/>
  <c r="X274" i="6"/>
  <c r="X51" i="6"/>
  <c r="X179" i="6"/>
  <c r="X172" i="6"/>
  <c r="X236" i="6"/>
  <c r="X620" i="6"/>
  <c r="X37" i="6"/>
  <c r="X485" i="6"/>
  <c r="X230" i="6"/>
  <c r="X15" i="6"/>
  <c r="X463" i="6"/>
  <c r="X257" i="6"/>
  <c r="X449" i="6"/>
  <c r="X513" i="6"/>
  <c r="X941" i="6"/>
  <c r="X790" i="6"/>
  <c r="X752" i="6"/>
  <c r="X880" i="6"/>
  <c r="X554" i="6"/>
  <c r="X776" i="6"/>
  <c r="X904" i="6"/>
  <c r="X770" i="6"/>
  <c r="X748" i="6"/>
  <c r="X966" i="6"/>
  <c r="X947" i="6"/>
  <c r="X764" i="6"/>
  <c r="X218" i="6"/>
  <c r="X443" i="6"/>
  <c r="X571" i="6"/>
  <c r="X564" i="6"/>
  <c r="X109" i="6"/>
  <c r="X237" i="6"/>
  <c r="X151" i="6"/>
  <c r="X16" i="6"/>
  <c r="X208" i="6"/>
  <c r="X272" i="6"/>
  <c r="X400" i="6"/>
  <c r="X528" i="6"/>
  <c r="X137" i="6"/>
  <c r="X201" i="6"/>
  <c r="Y514" i="6"/>
  <c r="X514" i="6"/>
  <c r="X732" i="6"/>
  <c r="X798" i="6"/>
  <c r="X775" i="6"/>
  <c r="X903" i="6"/>
  <c r="X905" i="6"/>
  <c r="X906" i="6"/>
  <c r="X970" i="6"/>
  <c r="X763" i="6"/>
  <c r="X891" i="6"/>
  <c r="X34" i="6"/>
  <c r="X195" i="6"/>
  <c r="X188" i="6"/>
  <c r="X252" i="6"/>
  <c r="X380" i="6"/>
  <c r="X636" i="6"/>
  <c r="X53" i="6"/>
  <c r="X182" i="6"/>
  <c r="X246" i="6"/>
  <c r="X479" i="6"/>
  <c r="X216" i="6"/>
  <c r="X17" i="6"/>
  <c r="X273" i="6"/>
  <c r="X465" i="6"/>
  <c r="X529" i="6"/>
  <c r="X901" i="6"/>
  <c r="X731" i="6"/>
  <c r="X894" i="6"/>
  <c r="X741" i="6"/>
  <c r="X806" i="6"/>
  <c r="X912" i="6"/>
  <c r="X963" i="6"/>
  <c r="X949" i="6"/>
  <c r="X178" i="6"/>
  <c r="X242" i="6"/>
  <c r="X19" i="6"/>
  <c r="X467" i="6"/>
  <c r="X261" i="6"/>
  <c r="X453" i="6"/>
  <c r="X581" i="6"/>
  <c r="X424" i="6"/>
  <c r="X552" i="6"/>
  <c r="X161" i="6"/>
  <c r="X225" i="6"/>
  <c r="X574" i="6"/>
  <c r="X610" i="6"/>
  <c r="X758" i="6"/>
  <c r="X926" i="6"/>
  <c r="X518" i="6"/>
  <c r="X799" i="6"/>
  <c r="X936" i="6"/>
  <c r="X976" i="6"/>
  <c r="X526" i="6"/>
  <c r="X916" i="6"/>
  <c r="Y530" i="6"/>
  <c r="X530" i="6"/>
  <c r="X736" i="6"/>
  <c r="X915" i="6"/>
  <c r="X908" i="6"/>
  <c r="X234" i="6"/>
  <c r="X139" i="6"/>
  <c r="X254" i="6"/>
  <c r="X32" i="6"/>
  <c r="X217" i="6"/>
  <c r="X542" i="6"/>
  <c r="X919" i="6"/>
  <c r="X960" i="6"/>
  <c r="X538" i="6"/>
  <c r="X740" i="6"/>
  <c r="X878" i="6"/>
  <c r="X989" i="6"/>
  <c r="X125" i="6"/>
  <c r="X793" i="6"/>
  <c r="X473" i="6"/>
  <c r="X750" i="6"/>
  <c r="X523" i="6"/>
  <c r="X190" i="6"/>
  <c r="X544" i="6"/>
  <c r="X11" i="6"/>
  <c r="X459" i="6"/>
  <c r="X253" i="6"/>
  <c r="X288" i="6"/>
  <c r="X516" i="6"/>
  <c r="X965" i="6"/>
  <c r="X411" i="6"/>
  <c r="Y589" i="6"/>
  <c r="X361" i="6"/>
  <c r="X642" i="6"/>
  <c r="Y194" i="6"/>
  <c r="Y284" i="6"/>
  <c r="X660" i="6"/>
  <c r="X333" i="6"/>
  <c r="Y461" i="6"/>
  <c r="X206" i="6"/>
  <c r="X55" i="6"/>
  <c r="X311" i="6"/>
  <c r="X695" i="6"/>
  <c r="X297" i="6"/>
  <c r="X807" i="6"/>
  <c r="X291" i="6"/>
  <c r="X419" i="6"/>
  <c r="X405" i="6"/>
  <c r="X127" i="6"/>
  <c r="X383" i="6"/>
  <c r="X511" i="6"/>
  <c r="X369" i="6"/>
  <c r="X638" i="6"/>
  <c r="X674" i="6"/>
  <c r="X1005" i="6"/>
  <c r="X107" i="6"/>
  <c r="X363" i="6"/>
  <c r="X676" i="6"/>
  <c r="X414" i="6"/>
  <c r="X450" i="6"/>
  <c r="X875" i="6"/>
  <c r="X146" i="6"/>
  <c r="X563" i="6"/>
  <c r="X101" i="6"/>
  <c r="X456" i="6"/>
  <c r="X442" i="6"/>
  <c r="X831" i="6"/>
  <c r="X833" i="6"/>
  <c r="X961" i="6"/>
  <c r="X861" i="6"/>
  <c r="X819" i="6"/>
  <c r="X837" i="6"/>
  <c r="X507" i="6"/>
  <c r="X436" i="6"/>
  <c r="X493" i="6"/>
  <c r="Y144" i="6"/>
  <c r="X144" i="6"/>
  <c r="X73" i="6"/>
  <c r="X478" i="6"/>
  <c r="X430" i="6"/>
  <c r="X434" i="6"/>
  <c r="X374" i="6"/>
  <c r="X162" i="6"/>
  <c r="X472" i="6"/>
  <c r="X600" i="6"/>
  <c r="X847" i="6"/>
  <c r="X808" i="6"/>
  <c r="X849" i="6"/>
  <c r="X869" i="6"/>
  <c r="X835" i="6"/>
  <c r="X531" i="6"/>
  <c r="X460" i="6"/>
  <c r="X495" i="6"/>
  <c r="X40" i="6"/>
  <c r="X168" i="6"/>
  <c r="X737" i="6"/>
  <c r="X829" i="6"/>
  <c r="X426" i="6"/>
  <c r="X801" i="6"/>
  <c r="X929" i="6"/>
  <c r="Y470" i="6"/>
  <c r="X470" i="6"/>
  <c r="X787" i="6"/>
  <c r="X61" i="6"/>
  <c r="X843" i="6"/>
  <c r="X452" i="6"/>
  <c r="X438" i="6"/>
  <c r="Y160" i="6"/>
  <c r="X160" i="6"/>
  <c r="X89" i="6"/>
  <c r="X855" i="6"/>
  <c r="X857" i="6"/>
  <c r="X203" i="6"/>
  <c r="X816" i="6"/>
  <c r="X27" i="6"/>
  <c r="X397" i="6"/>
  <c r="X413" i="6"/>
  <c r="Y222" i="6"/>
  <c r="X823" i="6"/>
  <c r="X821" i="6"/>
  <c r="X428" i="6"/>
  <c r="Z499" i="6"/>
  <c r="AA499" i="6" s="1"/>
  <c r="X155" i="6"/>
  <c r="X219" i="6"/>
  <c r="X347" i="6"/>
  <c r="X539" i="6"/>
  <c r="X212" i="6"/>
  <c r="X276" i="6"/>
  <c r="X404" i="6"/>
  <c r="X532" i="6"/>
  <c r="X141" i="6"/>
  <c r="X14" i="6"/>
  <c r="X270" i="6"/>
  <c r="X183" i="6"/>
  <c r="X176" i="6"/>
  <c r="X240" i="6"/>
  <c r="X624" i="6"/>
  <c r="X41" i="6"/>
  <c r="X489" i="6"/>
  <c r="X757" i="6"/>
  <c r="X725" i="6"/>
  <c r="X809" i="6"/>
  <c r="X948" i="6"/>
  <c r="X902" i="6"/>
  <c r="X938" i="6"/>
  <c r="X973" i="6"/>
  <c r="X940" i="6"/>
  <c r="Y974" i="6"/>
  <c r="X194" i="6"/>
  <c r="X258" i="6"/>
  <c r="X35" i="6"/>
  <c r="X483" i="6"/>
  <c r="X220" i="6"/>
  <c r="X604" i="6"/>
  <c r="X21" i="6"/>
  <c r="X277" i="6"/>
  <c r="X469" i="6"/>
  <c r="X447" i="6"/>
  <c r="X568" i="6"/>
  <c r="X241" i="6"/>
  <c r="X774" i="6"/>
  <c r="X815" i="6"/>
  <c r="X968" i="6"/>
  <c r="X934" i="6"/>
  <c r="X590" i="6"/>
  <c r="X594" i="6"/>
  <c r="X754" i="6"/>
  <c r="Y946" i="6"/>
  <c r="X534" i="6"/>
  <c r="X738" i="6"/>
  <c r="X931" i="6"/>
  <c r="X555" i="6"/>
  <c r="X548" i="6"/>
  <c r="X157" i="6"/>
  <c r="X221" i="6"/>
  <c r="X286" i="6"/>
  <c r="X263" i="6"/>
  <c r="X647" i="6"/>
  <c r="X64" i="6"/>
  <c r="X320" i="6"/>
  <c r="X185" i="6"/>
  <c r="X633" i="6"/>
  <c r="X358" i="6"/>
  <c r="X614" i="6"/>
  <c r="X366" i="6"/>
  <c r="X370" i="6"/>
  <c r="X811" i="6"/>
  <c r="X1004" i="6"/>
  <c r="X82" i="6"/>
  <c r="X338" i="6"/>
  <c r="X115" i="6"/>
  <c r="X243" i="6"/>
  <c r="X435" i="6"/>
  <c r="X627" i="6"/>
  <c r="X300" i="6"/>
  <c r="X364" i="6"/>
  <c r="X549" i="6"/>
  <c r="X613" i="6"/>
  <c r="X38" i="6"/>
  <c r="X294" i="6"/>
  <c r="X207" i="6"/>
  <c r="X591" i="6"/>
  <c r="X712" i="6"/>
  <c r="X129" i="6"/>
  <c r="X702" i="6"/>
  <c r="X854" i="6"/>
  <c r="X767" i="6"/>
  <c r="X1000" i="6"/>
  <c r="X834" i="6"/>
  <c r="Z598" i="6"/>
  <c r="AA598" i="6" s="1"/>
  <c r="X315" i="6"/>
  <c r="X52" i="6"/>
  <c r="X116" i="6"/>
  <c r="X500" i="6"/>
  <c r="X692" i="6"/>
  <c r="X557" i="6"/>
  <c r="X685" i="6"/>
  <c r="X110" i="6"/>
  <c r="X23" i="6"/>
  <c r="Z87" i="6"/>
  <c r="AA87" i="6" s="1"/>
  <c r="X279" i="6"/>
  <c r="X663" i="6"/>
  <c r="X80" i="6"/>
  <c r="X336" i="6"/>
  <c r="X649" i="6"/>
  <c r="Y722" i="6"/>
  <c r="X789" i="6"/>
  <c r="X586" i="6"/>
  <c r="X828" i="6"/>
  <c r="X630" i="6"/>
  <c r="X98" i="6"/>
  <c r="X259" i="6"/>
  <c r="X643" i="6"/>
  <c r="X316" i="6"/>
  <c r="X181" i="6"/>
  <c r="X437" i="6"/>
  <c r="X565" i="6"/>
  <c r="X629" i="6"/>
  <c r="X310" i="6"/>
  <c r="X607" i="6"/>
  <c r="X209" i="6"/>
  <c r="X593" i="6"/>
  <c r="X870" i="6"/>
  <c r="X710" i="6"/>
  <c r="X977" i="6"/>
  <c r="Y466" i="6"/>
  <c r="X718" i="6"/>
  <c r="X850" i="6"/>
  <c r="X306" i="6"/>
  <c r="X211" i="6"/>
  <c r="X339" i="6"/>
  <c r="X595" i="6"/>
  <c r="X716" i="6"/>
  <c r="X517" i="6"/>
  <c r="Y134" i="6"/>
  <c r="X47" i="6"/>
  <c r="X687" i="6"/>
  <c r="X104" i="6"/>
  <c r="X289" i="6"/>
  <c r="X353" i="6"/>
  <c r="X673" i="6"/>
  <c r="X852" i="6"/>
  <c r="X822" i="6"/>
  <c r="X824" i="6"/>
  <c r="X832" i="6"/>
  <c r="X735" i="6"/>
  <c r="X802" i="6"/>
  <c r="X876" i="6"/>
  <c r="X509" i="6"/>
  <c r="X601" i="6"/>
  <c r="Y170" i="6"/>
  <c r="X68" i="6"/>
  <c r="X331" i="6"/>
  <c r="X573" i="6"/>
  <c r="X805" i="6"/>
  <c r="X868" i="6"/>
  <c r="Y132" i="6"/>
  <c r="X231" i="6"/>
  <c r="X794" i="6"/>
  <c r="X694" i="6"/>
  <c r="X298" i="6"/>
  <c r="X96" i="6"/>
  <c r="Y459" i="6"/>
  <c r="X858" i="6"/>
  <c r="X779" i="6"/>
  <c r="X651" i="6"/>
  <c r="X62" i="6"/>
  <c r="X990" i="6"/>
  <c r="X494" i="6"/>
  <c r="X58" i="6"/>
  <c r="Y347" i="6"/>
  <c r="X148" i="6"/>
  <c r="Y404" i="6"/>
  <c r="Y532" i="6"/>
  <c r="X77" i="6"/>
  <c r="X205" i="6"/>
  <c r="Y333" i="6"/>
  <c r="X142" i="6"/>
  <c r="Y183" i="6"/>
  <c r="Y311" i="6"/>
  <c r="Y624" i="6"/>
  <c r="Y297" i="6"/>
  <c r="Z489" i="6"/>
  <c r="AA489" i="6" s="1"/>
  <c r="X386" i="6"/>
  <c r="X871" i="6"/>
  <c r="X873" i="6"/>
  <c r="Z948" i="6"/>
  <c r="AA948" i="6" s="1"/>
  <c r="Z902" i="6"/>
  <c r="AA902" i="6" s="1"/>
  <c r="Y746" i="6"/>
  <c r="Z938" i="6"/>
  <c r="AA938" i="6" s="1"/>
  <c r="X859" i="6"/>
  <c r="Z940" i="6"/>
  <c r="AA940" i="6" s="1"/>
  <c r="X130" i="6"/>
  <c r="Y291" i="6"/>
  <c r="X547" i="6"/>
  <c r="X348" i="6"/>
  <c r="X476" i="6"/>
  <c r="Y540" i="6"/>
  <c r="Y604" i="6"/>
  <c r="Y149" i="6"/>
  <c r="X63" i="6"/>
  <c r="Y127" i="6"/>
  <c r="X56" i="6"/>
  <c r="Y184" i="6"/>
  <c r="X440" i="6"/>
  <c r="X113" i="6"/>
  <c r="X497" i="6"/>
  <c r="X378" i="6"/>
  <c r="X877" i="6"/>
  <c r="Y590" i="6"/>
  <c r="X817" i="6"/>
  <c r="X945" i="6"/>
  <c r="Y594" i="6"/>
  <c r="X803" i="6"/>
  <c r="Y107" i="6"/>
  <c r="X491" i="6"/>
  <c r="X164" i="6"/>
  <c r="Y548" i="6"/>
  <c r="Z548" i="6"/>
  <c r="AA548" i="6" s="1"/>
  <c r="X93" i="6"/>
  <c r="X158" i="6"/>
  <c r="X391" i="6"/>
  <c r="X377" i="6"/>
  <c r="X569" i="6"/>
  <c r="X670" i="6"/>
  <c r="X953" i="6"/>
  <c r="X371" i="6"/>
  <c r="X684" i="6"/>
  <c r="X357" i="6"/>
  <c r="Y8" i="6"/>
  <c r="Y136" i="6"/>
  <c r="X136" i="6"/>
  <c r="X648" i="6"/>
  <c r="X321" i="6"/>
  <c r="X705" i="6"/>
  <c r="X781" i="6"/>
  <c r="X699" i="6"/>
  <c r="X628" i="6"/>
  <c r="X301" i="6"/>
  <c r="X407" i="6"/>
  <c r="Y9" i="6"/>
  <c r="X393" i="6"/>
  <c r="X678" i="6"/>
  <c r="X686" i="6"/>
  <c r="X788" i="6"/>
  <c r="X813" i="6"/>
  <c r="X354" i="6"/>
  <c r="X387" i="6"/>
  <c r="X373" i="6"/>
  <c r="X54" i="6"/>
  <c r="X664" i="6"/>
  <c r="X337" i="6"/>
  <c r="X721" i="6"/>
  <c r="X780" i="6"/>
  <c r="X797" i="6"/>
  <c r="X50" i="6"/>
  <c r="Y178" i="6"/>
  <c r="X83" i="6"/>
  <c r="Y12" i="6"/>
  <c r="X652" i="6"/>
  <c r="X133" i="6"/>
  <c r="X325" i="6"/>
  <c r="X709" i="6"/>
  <c r="X559" i="6"/>
  <c r="X97" i="6"/>
  <c r="X417" i="6"/>
  <c r="X749" i="6"/>
  <c r="X733" i="6"/>
  <c r="X994" i="6"/>
  <c r="X719" i="6"/>
  <c r="X295" i="6"/>
  <c r="X985" i="6"/>
  <c r="X39" i="6"/>
  <c r="X409" i="6"/>
  <c r="Y740" i="6"/>
  <c r="X423" i="6"/>
  <c r="X381" i="6"/>
  <c r="X644" i="6"/>
  <c r="X701" i="6"/>
  <c r="X537" i="6"/>
  <c r="X317" i="6"/>
  <c r="X983" i="6"/>
  <c r="X6" i="6"/>
  <c r="Z293" i="6"/>
  <c r="AA293" i="6" s="1"/>
  <c r="Z792" i="6"/>
  <c r="AA792" i="6" s="1"/>
  <c r="Y45" i="6"/>
  <c r="Z755" i="6"/>
  <c r="AA755" i="6" s="1"/>
  <c r="Z150" i="6"/>
  <c r="AA150" i="6" s="1"/>
  <c r="Z49" i="6"/>
  <c r="AA49" i="6" s="1"/>
  <c r="Z307" i="6"/>
  <c r="AA307" i="6" s="1"/>
  <c r="Z398" i="6"/>
  <c r="AA398" i="6" s="1"/>
  <c r="Z199" i="6"/>
  <c r="AA199" i="6" s="1"/>
  <c r="Z313" i="6"/>
  <c r="AA313" i="6" s="1"/>
  <c r="Z697" i="6"/>
  <c r="AA697" i="6" s="1"/>
  <c r="Z666" i="6"/>
  <c r="AA666" i="6" s="1"/>
  <c r="Z691" i="6"/>
  <c r="AA691" i="6" s="1"/>
  <c r="Y924" i="6"/>
  <c r="Y706" i="6"/>
  <c r="Y499" i="6"/>
  <c r="Y482" i="6"/>
  <c r="Y690" i="6"/>
  <c r="Y60" i="6"/>
  <c r="Z700" i="6"/>
  <c r="AA700" i="6" s="1"/>
  <c r="Z350" i="6"/>
  <c r="AA350" i="6" s="1"/>
  <c r="Z455" i="6"/>
  <c r="AA455" i="6" s="1"/>
  <c r="Y141" i="6"/>
  <c r="Y489" i="6"/>
  <c r="Y469" i="6"/>
  <c r="Y754" i="6"/>
  <c r="Y738" i="6"/>
  <c r="Y157" i="6"/>
  <c r="Y711" i="6"/>
  <c r="Y640" i="6"/>
  <c r="Z505" i="6"/>
  <c r="AA505" i="6" s="1"/>
  <c r="Y697" i="6"/>
  <c r="Z186" i="6"/>
  <c r="AA186" i="6" s="1"/>
  <c r="Y314" i="6"/>
  <c r="Y603" i="6"/>
  <c r="Y112" i="6"/>
  <c r="Y186" i="6"/>
  <c r="Y219" i="6"/>
  <c r="Y539" i="6"/>
  <c r="Y220" i="6"/>
  <c r="Y277" i="6"/>
  <c r="Y241" i="6"/>
  <c r="Y815" i="6"/>
  <c r="Y932" i="6"/>
  <c r="Y931" i="6"/>
  <c r="Y555" i="6"/>
  <c r="Y221" i="6"/>
  <c r="Y477" i="6"/>
  <c r="Y286" i="6"/>
  <c r="Z391" i="6"/>
  <c r="AA391" i="6" s="1"/>
  <c r="Y391" i="6"/>
  <c r="Y57" i="6"/>
  <c r="Y377" i="6"/>
  <c r="Y569" i="6"/>
  <c r="Z414" i="6"/>
  <c r="AA414" i="6" s="1"/>
  <c r="Y670" i="6"/>
  <c r="Z823" i="6"/>
  <c r="AA823" i="6" s="1"/>
  <c r="Z825" i="6"/>
  <c r="AA825" i="6" s="1"/>
  <c r="Y953" i="6"/>
  <c r="Z821" i="6"/>
  <c r="AA821" i="6" s="1"/>
  <c r="Z634" i="6"/>
  <c r="AA634" i="6" s="1"/>
  <c r="Y51" i="6"/>
  <c r="Y371" i="6"/>
  <c r="Z428" i="6"/>
  <c r="AA428" i="6" s="1"/>
  <c r="Z492" i="6"/>
  <c r="AA492" i="6" s="1"/>
  <c r="Z620" i="6"/>
  <c r="AA620" i="6" s="1"/>
  <c r="Z83" i="6"/>
  <c r="AA83" i="6" s="1"/>
  <c r="Y467" i="6"/>
  <c r="Z659" i="6"/>
  <c r="AA659" i="6" s="1"/>
  <c r="Z332" i="6"/>
  <c r="AA332" i="6" s="1"/>
  <c r="Z652" i="6"/>
  <c r="AA652" i="6" s="1"/>
  <c r="Z133" i="6"/>
  <c r="AA133" i="6" s="1"/>
  <c r="Z197" i="6"/>
  <c r="AA197" i="6" s="1"/>
  <c r="Z326" i="6"/>
  <c r="AA326" i="6" s="1"/>
  <c r="Z431" i="6"/>
  <c r="AA431" i="6" s="1"/>
  <c r="Z296" i="6"/>
  <c r="AA296" i="6" s="1"/>
  <c r="Z360" i="6"/>
  <c r="AA360" i="6" s="1"/>
  <c r="Z616" i="6"/>
  <c r="AA616" i="6" s="1"/>
  <c r="Z33" i="6"/>
  <c r="AA33" i="6" s="1"/>
  <c r="Z97" i="6"/>
  <c r="AA97" i="6" s="1"/>
  <c r="Y161" i="6"/>
  <c r="Z749" i="6"/>
  <c r="AA749" i="6" s="1"/>
  <c r="Y926" i="6"/>
  <c r="Z733" i="6"/>
  <c r="AA733" i="6" s="1"/>
  <c r="Z997" i="6"/>
  <c r="AA997" i="6" s="1"/>
  <c r="Y736" i="6"/>
  <c r="Z866" i="6"/>
  <c r="AA866" i="6" s="1"/>
  <c r="Z170" i="6"/>
  <c r="AA170" i="6" s="1"/>
  <c r="Z39" i="6"/>
  <c r="AA39" i="6" s="1"/>
  <c r="Z318" i="6"/>
  <c r="AA318" i="6" s="1"/>
  <c r="Z486" i="6"/>
  <c r="AA486" i="6" s="1"/>
  <c r="Z394" i="6"/>
  <c r="AA394" i="6" s="1"/>
  <c r="Z665" i="6"/>
  <c r="AA665" i="6" s="1"/>
  <c r="Z644" i="6"/>
  <c r="AA644" i="6" s="1"/>
  <c r="Z701" i="6"/>
  <c r="AA701" i="6" s="1"/>
  <c r="Z844" i="6"/>
  <c r="AA844" i="6" s="1"/>
  <c r="Z377" i="6"/>
  <c r="AA377" i="6" s="1"/>
  <c r="Y172" i="6"/>
  <c r="Y321" i="6"/>
  <c r="Y449" i="6"/>
  <c r="Y628" i="6"/>
  <c r="Y301" i="6"/>
  <c r="Y970" i="6"/>
  <c r="Y188" i="6"/>
  <c r="Z54" i="6"/>
  <c r="AA54" i="6" s="1"/>
  <c r="Y337" i="6"/>
  <c r="Y139" i="6"/>
  <c r="Y551" i="6"/>
  <c r="Y317" i="6"/>
  <c r="Y615" i="6"/>
  <c r="Y844" i="6"/>
  <c r="Y890" i="6"/>
  <c r="Y666" i="6"/>
  <c r="Y918" i="6"/>
  <c r="Y691" i="6"/>
  <c r="Y399" i="6"/>
  <c r="Y463" i="6"/>
  <c r="Y527" i="6"/>
  <c r="Y385" i="6"/>
  <c r="Y941" i="6"/>
  <c r="Y723" i="6"/>
  <c r="Y646" i="6"/>
  <c r="Y880" i="6"/>
  <c r="Y904" i="6"/>
  <c r="Y654" i="6"/>
  <c r="Y804" i="6"/>
  <c r="Y658" i="6"/>
  <c r="Y379" i="6"/>
  <c r="Y365" i="6"/>
  <c r="Y656" i="6"/>
  <c r="Y137" i="6"/>
  <c r="Y521" i="6"/>
  <c r="Y713" i="6"/>
  <c r="Y981" i="6"/>
  <c r="Y906" i="6"/>
  <c r="Y796" i="6"/>
  <c r="Y707" i="6"/>
  <c r="Y693" i="6"/>
  <c r="Z415" i="6"/>
  <c r="AA415" i="6" s="1"/>
  <c r="Y415" i="6"/>
  <c r="Y479" i="6"/>
  <c r="Y543" i="6"/>
  <c r="Y401" i="6"/>
  <c r="Y894" i="6"/>
  <c r="Z847" i="6"/>
  <c r="AA847" i="6" s="1"/>
  <c r="Y912" i="6"/>
  <c r="Y650" i="6"/>
  <c r="Y717" i="6"/>
  <c r="Z849" i="6"/>
  <c r="AA849" i="6" s="1"/>
  <c r="Y925" i="6"/>
  <c r="Z869" i="6"/>
  <c r="AA869" i="6" s="1"/>
  <c r="Y662" i="6"/>
  <c r="Z835" i="6"/>
  <c r="AA835" i="6" s="1"/>
  <c r="Y403" i="6"/>
  <c r="Y389" i="6"/>
  <c r="Y367" i="6"/>
  <c r="Y680" i="6"/>
  <c r="Y574" i="6"/>
  <c r="Y991" i="6"/>
  <c r="Y936" i="6"/>
  <c r="Y526" i="6"/>
  <c r="Y993" i="6"/>
  <c r="Y908" i="6"/>
  <c r="Y542" i="6"/>
  <c r="Y39" i="6"/>
  <c r="Y672" i="6"/>
  <c r="Y878" i="6"/>
  <c r="Y715" i="6"/>
  <c r="Y395" i="6"/>
  <c r="Y812" i="6"/>
  <c r="Y359" i="6"/>
  <c r="Y253" i="6"/>
  <c r="Y179" i="6"/>
  <c r="Y307" i="6"/>
  <c r="Y620" i="6"/>
  <c r="Y564" i="6"/>
  <c r="Y109" i="6"/>
  <c r="Y343" i="6"/>
  <c r="Y400" i="6"/>
  <c r="Y201" i="6"/>
  <c r="Y329" i="6"/>
  <c r="Z34" i="6"/>
  <c r="AA34" i="6" s="1"/>
  <c r="Z162" i="6"/>
  <c r="AA162" i="6" s="1"/>
  <c r="Z195" i="6"/>
  <c r="AA195" i="6" s="1"/>
  <c r="Y195" i="6"/>
  <c r="Y323" i="6"/>
  <c r="Z380" i="6"/>
  <c r="AA380" i="6" s="1"/>
  <c r="Y380" i="6"/>
  <c r="Y636" i="6"/>
  <c r="Y309" i="6"/>
  <c r="Z479" i="6"/>
  <c r="AA479" i="6" s="1"/>
  <c r="Z472" i="6"/>
  <c r="AA472" i="6" s="1"/>
  <c r="Z401" i="6"/>
  <c r="AA401" i="6" s="1"/>
  <c r="Z465" i="6"/>
  <c r="AA465" i="6" s="1"/>
  <c r="Z731" i="6"/>
  <c r="AA731" i="6" s="1"/>
  <c r="Z894" i="6"/>
  <c r="AA894" i="6" s="1"/>
  <c r="Z741" i="6"/>
  <c r="AA741" i="6" s="1"/>
  <c r="Y975" i="6"/>
  <c r="Z975" i="6"/>
  <c r="AA975" i="6" s="1"/>
  <c r="Z912" i="6"/>
  <c r="AA912" i="6" s="1"/>
  <c r="Z925" i="6"/>
  <c r="AA925" i="6" s="1"/>
  <c r="Z963" i="6"/>
  <c r="AA963" i="6" s="1"/>
  <c r="Y111" i="6"/>
  <c r="Y97" i="6"/>
  <c r="Y125" i="6"/>
  <c r="Y423" i="6"/>
  <c r="Y75" i="6"/>
  <c r="Y516" i="6"/>
  <c r="Y971" i="6"/>
  <c r="Y684" i="6"/>
  <c r="Y37" i="6"/>
  <c r="Z101" i="6"/>
  <c r="AA101" i="6" s="1"/>
  <c r="Y357" i="6"/>
  <c r="Y648" i="6"/>
  <c r="Y705" i="6"/>
  <c r="Y781" i="6"/>
  <c r="Z790" i="6"/>
  <c r="AA790" i="6" s="1"/>
  <c r="Z776" i="6"/>
  <c r="AA776" i="6" s="1"/>
  <c r="Z804" i="6"/>
  <c r="AA804" i="6" s="1"/>
  <c r="Y966" i="6"/>
  <c r="Z59" i="6"/>
  <c r="AA59" i="6" s="1"/>
  <c r="Z123" i="6"/>
  <c r="AA123" i="6" s="1"/>
  <c r="Y443" i="6"/>
  <c r="Z507" i="6"/>
  <c r="AA507" i="6" s="1"/>
  <c r="Z699" i="6"/>
  <c r="AA699" i="6" s="1"/>
  <c r="Y699" i="6"/>
  <c r="Z372" i="6"/>
  <c r="AA372" i="6" s="1"/>
  <c r="Z628" i="6"/>
  <c r="AA628" i="6" s="1"/>
  <c r="Z45" i="6"/>
  <c r="AA45" i="6" s="1"/>
  <c r="Z109" i="6"/>
  <c r="AA109" i="6" s="1"/>
  <c r="Z493" i="6"/>
  <c r="AA493" i="6" s="1"/>
  <c r="Y151" i="6"/>
  <c r="Z407" i="6"/>
  <c r="AA407" i="6" s="1"/>
  <c r="Y407" i="6"/>
  <c r="Z73" i="6"/>
  <c r="AA73" i="6" s="1"/>
  <c r="Y393" i="6"/>
  <c r="Z845" i="6"/>
  <c r="AA845" i="6" s="1"/>
  <c r="Y678" i="6"/>
  <c r="Z839" i="6"/>
  <c r="AA839" i="6" s="1"/>
  <c r="Y686" i="6"/>
  <c r="Z841" i="6"/>
  <c r="AA841" i="6" s="1"/>
  <c r="Y788" i="6"/>
  <c r="Y813" i="6"/>
  <c r="Z374" i="6"/>
  <c r="AA374" i="6" s="1"/>
  <c r="Z827" i="6"/>
  <c r="AA827" i="6" s="1"/>
  <c r="Y354" i="6"/>
  <c r="Z67" i="6"/>
  <c r="AA67" i="6" s="1"/>
  <c r="Z387" i="6"/>
  <c r="AA387" i="6" s="1"/>
  <c r="Y387" i="6"/>
  <c r="Z636" i="6"/>
  <c r="AA636" i="6" s="1"/>
  <c r="Y53" i="6"/>
  <c r="Y373" i="6"/>
  <c r="Z693" i="6"/>
  <c r="AA693" i="6" s="1"/>
  <c r="Y31" i="6"/>
  <c r="Z287" i="6"/>
  <c r="AA287" i="6" s="1"/>
  <c r="Z600" i="6"/>
  <c r="AA600" i="6" s="1"/>
  <c r="Y664" i="6"/>
  <c r="Y721" i="6"/>
  <c r="Y780" i="6"/>
  <c r="Y797" i="6"/>
  <c r="Z178" i="6"/>
  <c r="AA178" i="6" s="1"/>
  <c r="Y19" i="6"/>
  <c r="Y204" i="6"/>
  <c r="Y652" i="6"/>
  <c r="Y709" i="6"/>
  <c r="Z111" i="6"/>
  <c r="AA111" i="6" s="1"/>
  <c r="Z367" i="6"/>
  <c r="AA367" i="6" s="1"/>
  <c r="Z495" i="6"/>
  <c r="AA495" i="6" s="1"/>
  <c r="Y559" i="6"/>
  <c r="Z623" i="6"/>
  <c r="AA623" i="6" s="1"/>
  <c r="Y417" i="6"/>
  <c r="Y749" i="6"/>
  <c r="Z610" i="6"/>
  <c r="AA610" i="6" s="1"/>
  <c r="Y758" i="6"/>
  <c r="Y518" i="6"/>
  <c r="Y733" i="6"/>
  <c r="Z863" i="6"/>
  <c r="AA863" i="6" s="1"/>
  <c r="Y714" i="6"/>
  <c r="Z865" i="6"/>
  <c r="AA865" i="6" s="1"/>
  <c r="Y719" i="6"/>
  <c r="Z851" i="6"/>
  <c r="AA851" i="6" s="1"/>
  <c r="Y985" i="6"/>
  <c r="Y409" i="6"/>
  <c r="Z800" i="6"/>
  <c r="AA800" i="6" s="1"/>
  <c r="Z125" i="6"/>
  <c r="AA125" i="6" s="1"/>
  <c r="Z423" i="6"/>
  <c r="AA423" i="6" s="1"/>
  <c r="Z793" i="6"/>
  <c r="AA793" i="6" s="1"/>
  <c r="Y381" i="6"/>
  <c r="Z203" i="6"/>
  <c r="AA203" i="6" s="1"/>
  <c r="Z190" i="6"/>
  <c r="AA190" i="6" s="1"/>
  <c r="Y644" i="6"/>
  <c r="Y701" i="6"/>
  <c r="Y537" i="6"/>
  <c r="Y983" i="6"/>
  <c r="Z762" i="6"/>
  <c r="AA762" i="6" s="1"/>
  <c r="Z556" i="6"/>
  <c r="AA556" i="6" s="1"/>
  <c r="Z165" i="6"/>
  <c r="AA165" i="6" s="1"/>
  <c r="Z180" i="6"/>
  <c r="AA180" i="6" s="1"/>
  <c r="Z174" i="6"/>
  <c r="AA174" i="6" s="1"/>
  <c r="Z958" i="6"/>
  <c r="AA958" i="6" s="1"/>
  <c r="Z969" i="6"/>
  <c r="AA969" i="6" s="1"/>
  <c r="Z103" i="6"/>
  <c r="AA103" i="6" s="1"/>
  <c r="Z729" i="6"/>
  <c r="AA729" i="6" s="1"/>
  <c r="Y483" i="6"/>
  <c r="Z622" i="6"/>
  <c r="AA622" i="6" s="1"/>
  <c r="Z79" i="6"/>
  <c r="AA79" i="6" s="1"/>
  <c r="Z422" i="6"/>
  <c r="AA422" i="6" s="1"/>
  <c r="AA459" i="6"/>
  <c r="Z388" i="6"/>
  <c r="AA388" i="6" s="1"/>
  <c r="Z487" i="6"/>
  <c r="AA487" i="6" s="1"/>
  <c r="Z608" i="6"/>
  <c r="AA608" i="6" s="1"/>
  <c r="Z928" i="6"/>
  <c r="AA928" i="6" s="1"/>
  <c r="Z524" i="6"/>
  <c r="AA524" i="6" s="1"/>
  <c r="Z910" i="6"/>
  <c r="AA910" i="6" s="1"/>
  <c r="Z475" i="6"/>
  <c r="AA475" i="6" s="1"/>
  <c r="Y596" i="6"/>
  <c r="Z397" i="6"/>
  <c r="AA397" i="6" s="1"/>
  <c r="Z461" i="6"/>
  <c r="AA461" i="6" s="1"/>
  <c r="Z48" i="6"/>
  <c r="AA48" i="6" s="1"/>
  <c r="Z169" i="6"/>
  <c r="AA169" i="6" s="1"/>
  <c r="Z553" i="6"/>
  <c r="AA553" i="6" s="1"/>
  <c r="Z884" i="6"/>
  <c r="AA884" i="6" s="1"/>
  <c r="Z942" i="6"/>
  <c r="AA942" i="6" s="1"/>
  <c r="Z766" i="6"/>
  <c r="AA766" i="6" s="1"/>
  <c r="Z950" i="6"/>
  <c r="AA950" i="6" s="1"/>
  <c r="Z742" i="6"/>
  <c r="AA742" i="6" s="1"/>
  <c r="Z999" i="6"/>
  <c r="AA999" i="6" s="1"/>
  <c r="Z952" i="6"/>
  <c r="AA952" i="6" s="1"/>
  <c r="Z558" i="6"/>
  <c r="AA558" i="6" s="1"/>
  <c r="Z744" i="6"/>
  <c r="AA744" i="6" s="1"/>
  <c r="Z937" i="6"/>
  <c r="AA937" i="6" s="1"/>
  <c r="Z562" i="6"/>
  <c r="AA562" i="6" s="1"/>
  <c r="Z746" i="6"/>
  <c r="AA746" i="6" s="1"/>
  <c r="Z900" i="6"/>
  <c r="AA900" i="6" s="1"/>
  <c r="Z728" i="6"/>
  <c r="AA728" i="6" s="1"/>
  <c r="Y923" i="6"/>
  <c r="Z923" i="6"/>
  <c r="AA923" i="6" s="1"/>
  <c r="Z987" i="6"/>
  <c r="AA987" i="6" s="1"/>
  <c r="Z974" i="6"/>
  <c r="AA974" i="6" s="1"/>
  <c r="Z703" i="6"/>
  <c r="AA703" i="6" s="1"/>
  <c r="Z522" i="6"/>
  <c r="AA522" i="6" s="1"/>
  <c r="Z772" i="6"/>
  <c r="AA772" i="6" s="1"/>
  <c r="Z739" i="6"/>
  <c r="AA739" i="6" s="1"/>
  <c r="Z967" i="6"/>
  <c r="AA967" i="6" s="1"/>
  <c r="Z167" i="6"/>
  <c r="AA167" i="6" s="1"/>
  <c r="Z727" i="6"/>
  <c r="AA727" i="6" s="1"/>
  <c r="Z933" i="6"/>
  <c r="AA933" i="6" s="1"/>
  <c r="Y27" i="6"/>
  <c r="Z119" i="6"/>
  <c r="AA119" i="6" s="1"/>
  <c r="Z606" i="6"/>
  <c r="AA606" i="6" s="1"/>
  <c r="Z871" i="6"/>
  <c r="AA871" i="6" s="1"/>
  <c r="Z873" i="6"/>
  <c r="AA873" i="6" s="1"/>
  <c r="Z859" i="6"/>
  <c r="AA859" i="6" s="1"/>
  <c r="Y130" i="6"/>
  <c r="Z668" i="6"/>
  <c r="AA668" i="6" s="1"/>
  <c r="Z730" i="6"/>
  <c r="AA730" i="6" s="1"/>
  <c r="Z951" i="6"/>
  <c r="AA951" i="6" s="1"/>
  <c r="Z143" i="6"/>
  <c r="AA143" i="6" s="1"/>
  <c r="Z392" i="6"/>
  <c r="AA392" i="6" s="1"/>
  <c r="Z777" i="6"/>
  <c r="AA777" i="6" s="1"/>
  <c r="Z955" i="6"/>
  <c r="AA955" i="6" s="1"/>
  <c r="Z416" i="6"/>
  <c r="AA416" i="6" s="1"/>
  <c r="Z281" i="6"/>
  <c r="AA281" i="6" s="1"/>
  <c r="Z481" i="6"/>
  <c r="AA481" i="6" s="1"/>
  <c r="Z570" i="6"/>
  <c r="AA570" i="6" s="1"/>
  <c r="Z760" i="6"/>
  <c r="AA760" i="6" s="1"/>
  <c r="Z939" i="6"/>
  <c r="AA939" i="6" s="1"/>
  <c r="Z44" i="6"/>
  <c r="AA44" i="6" s="1"/>
  <c r="Z898" i="6"/>
  <c r="AA898" i="6" s="1"/>
  <c r="Z768" i="6"/>
  <c r="AA768" i="6" s="1"/>
  <c r="Z196" i="6"/>
  <c r="AA196" i="6" s="1"/>
  <c r="Z726" i="6"/>
  <c r="AA726" i="6" s="1"/>
  <c r="Z892" i="6"/>
  <c r="AA892" i="6" s="1"/>
  <c r="Z249" i="6"/>
  <c r="AA249" i="6" s="1"/>
  <c r="Z566" i="6"/>
  <c r="AA566" i="6" s="1"/>
  <c r="Z920" i="6"/>
  <c r="AA920" i="6" s="1"/>
  <c r="Z147" i="6"/>
  <c r="AA147" i="6" s="1"/>
  <c r="Z930" i="6"/>
  <c r="AA930" i="6" s="1"/>
  <c r="Y420" i="6"/>
  <c r="Z575" i="6"/>
  <c r="AA575" i="6" s="1"/>
  <c r="Z734" i="6"/>
  <c r="AA734" i="6" s="1"/>
  <c r="Z457" i="6"/>
  <c r="AA457" i="6" s="1"/>
  <c r="Z396" i="6"/>
  <c r="AA396" i="6" s="1"/>
  <c r="Z765" i="6"/>
  <c r="AA765" i="6" s="1"/>
  <c r="Z888" i="6"/>
  <c r="AA888" i="6" s="1"/>
  <c r="Z626" i="6"/>
  <c r="AA626" i="6" s="1"/>
  <c r="Z962" i="6"/>
  <c r="AA962" i="6" s="1"/>
  <c r="Z592" i="6"/>
  <c r="AA592" i="6" s="1"/>
  <c r="Z896" i="6"/>
  <c r="AA896" i="6" s="1"/>
  <c r="Z445" i="6"/>
  <c r="AA445" i="6" s="1"/>
  <c r="Z957" i="6"/>
  <c r="AA957" i="6" s="1"/>
  <c r="Z175" i="6"/>
  <c r="AA175" i="6" s="1"/>
  <c r="Z411" i="6"/>
  <c r="AA411" i="6" s="1"/>
  <c r="Y411" i="6"/>
  <c r="Z468" i="6"/>
  <c r="AA468" i="6" s="1"/>
  <c r="Z77" i="6"/>
  <c r="AA77" i="6" s="1"/>
  <c r="Z205" i="6"/>
  <c r="AA205" i="6" s="1"/>
  <c r="Y397" i="6"/>
  <c r="Z375" i="6"/>
  <c r="AA375" i="6" s="1"/>
  <c r="Y375" i="6"/>
  <c r="Z432" i="6"/>
  <c r="AA432" i="6" s="1"/>
  <c r="Y688" i="6"/>
  <c r="Y361" i="6"/>
  <c r="Y553" i="6"/>
  <c r="Z853" i="6"/>
  <c r="AA853" i="6" s="1"/>
  <c r="Z386" i="6"/>
  <c r="AA386" i="6" s="1"/>
  <c r="Y642" i="6"/>
  <c r="Z809" i="6"/>
  <c r="AA809" i="6" s="1"/>
  <c r="Y937" i="6"/>
  <c r="Y1001" i="6"/>
  <c r="Y987" i="6"/>
  <c r="Z194" i="6"/>
  <c r="AA194" i="6" s="1"/>
  <c r="Z227" i="6"/>
  <c r="AA227" i="6" s="1"/>
  <c r="Z156" i="6"/>
  <c r="AA156" i="6" s="1"/>
  <c r="Y135" i="6"/>
  <c r="Y192" i="6"/>
  <c r="Y121" i="6"/>
  <c r="Y622" i="6"/>
  <c r="Y626" i="6"/>
  <c r="Y954" i="6"/>
  <c r="Y964" i="6"/>
  <c r="Y79" i="6"/>
  <c r="Y335" i="6"/>
  <c r="Y392" i="6"/>
  <c r="Y65" i="6"/>
  <c r="Y187" i="6"/>
  <c r="Y592" i="6"/>
  <c r="Y862" i="6"/>
  <c r="Y778" i="6"/>
  <c r="Y842" i="6"/>
  <c r="Y290" i="6"/>
  <c r="Z451" i="6"/>
  <c r="AA451" i="6" s="1"/>
  <c r="Y124" i="6"/>
  <c r="Z572" i="6"/>
  <c r="AA572" i="6" s="1"/>
  <c r="Z373" i="6"/>
  <c r="AA373" i="6" s="1"/>
  <c r="Z159" i="6"/>
  <c r="AA159" i="6" s="1"/>
  <c r="Y351" i="6"/>
  <c r="Z543" i="6"/>
  <c r="AA543" i="6" s="1"/>
  <c r="Z408" i="6"/>
  <c r="AA408" i="6" s="1"/>
  <c r="Y408" i="6"/>
  <c r="Y81" i="6"/>
  <c r="Z145" i="6"/>
  <c r="AA145" i="6" s="1"/>
  <c r="Y465" i="6"/>
  <c r="Z546" i="6"/>
  <c r="AA546" i="6" s="1"/>
  <c r="Z783" i="6"/>
  <c r="AA783" i="6" s="1"/>
  <c r="Z944" i="6"/>
  <c r="AA944" i="6" s="1"/>
  <c r="Z914" i="6"/>
  <c r="AA914" i="6" s="1"/>
  <c r="Z771" i="6"/>
  <c r="AA771" i="6" s="1"/>
  <c r="Y83" i="6"/>
  <c r="Y396" i="6"/>
  <c r="Y69" i="6"/>
  <c r="Y325" i="6"/>
  <c r="Y175" i="6"/>
  <c r="Y303" i="6"/>
  <c r="Y994" i="6"/>
  <c r="Y295" i="6"/>
  <c r="Y106" i="6"/>
  <c r="Y388" i="6"/>
  <c r="Y318" i="6"/>
  <c r="Y608" i="6"/>
  <c r="Y126" i="6"/>
  <c r="Y679" i="6"/>
  <c r="Y416" i="6"/>
  <c r="Y324" i="6"/>
  <c r="Y665" i="6"/>
  <c r="Y103" i="6"/>
  <c r="Y305" i="6"/>
  <c r="Y612" i="6"/>
  <c r="Y566" i="6"/>
  <c r="Z117" i="6"/>
  <c r="AA117" i="6" s="1"/>
  <c r="Z501" i="6"/>
  <c r="AA501" i="6" s="1"/>
  <c r="Z406" i="6"/>
  <c r="AA406" i="6" s="1"/>
  <c r="Y916" i="6"/>
  <c r="Y979" i="6"/>
  <c r="Y726" i="6"/>
  <c r="Y25" i="6"/>
  <c r="Y348" i="6"/>
  <c r="Y49" i="6"/>
  <c r="Y363" i="6"/>
  <c r="Y29" i="6"/>
  <c r="Y158" i="6"/>
  <c r="Y772" i="6"/>
  <c r="Y747" i="6"/>
  <c r="Y18" i="6"/>
  <c r="Y210" i="6"/>
  <c r="Y274" i="6"/>
  <c r="Y236" i="6"/>
  <c r="Y165" i="6"/>
  <c r="Y520" i="6"/>
  <c r="Y571" i="6"/>
  <c r="Y174" i="6"/>
  <c r="Y528" i="6"/>
  <c r="Y756" i="6"/>
  <c r="Y798" i="6"/>
  <c r="Y775" i="6"/>
  <c r="Y903" i="6"/>
  <c r="Y905" i="6"/>
  <c r="Y763" i="6"/>
  <c r="Y891" i="6"/>
  <c r="Y252" i="6"/>
  <c r="Y246" i="6"/>
  <c r="Y216" i="6"/>
  <c r="Y536" i="6"/>
  <c r="Y17" i="6"/>
  <c r="Y145" i="6"/>
  <c r="Y273" i="6"/>
  <c r="Y529" i="6"/>
  <c r="Y261" i="6"/>
  <c r="Y581" i="6"/>
  <c r="Y424" i="6"/>
  <c r="Y225" i="6"/>
  <c r="Y799" i="6"/>
  <c r="Y930" i="6"/>
  <c r="Y523" i="6"/>
  <c r="Y445" i="6"/>
  <c r="Y544" i="6"/>
  <c r="Y167" i="6"/>
  <c r="Y455" i="6"/>
  <c r="Y734" i="6"/>
  <c r="Y522" i="6"/>
  <c r="Y962" i="6"/>
  <c r="Y471" i="6"/>
  <c r="Y457" i="6"/>
  <c r="Y768" i="6"/>
  <c r="Y958" i="6"/>
  <c r="Y451" i="6"/>
  <c r="Y159" i="6"/>
  <c r="Y570" i="6"/>
  <c r="Y487" i="6"/>
  <c r="Y928" i="6"/>
  <c r="Y71" i="6"/>
  <c r="Y199" i="6"/>
  <c r="Y327" i="6"/>
  <c r="Y384" i="6"/>
  <c r="Y313" i="6"/>
  <c r="Y730" i="6"/>
  <c r="Y762" i="6"/>
  <c r="Z890" i="6"/>
  <c r="AA890" i="6" s="1"/>
  <c r="Y634" i="6"/>
  <c r="Y556" i="6"/>
  <c r="Y293" i="6"/>
  <c r="Y180" i="6"/>
  <c r="Y422" i="6"/>
  <c r="Z188" i="6"/>
  <c r="AA188" i="6" s="1"/>
  <c r="Y572" i="6"/>
  <c r="Z949" i="6"/>
  <c r="AA949" i="6" s="1"/>
  <c r="Y524" i="6"/>
  <c r="Y133" i="6"/>
  <c r="Z559" i="6"/>
  <c r="AA559" i="6" s="1"/>
  <c r="Y481" i="6"/>
  <c r="Y610" i="6"/>
  <c r="Y345" i="6"/>
  <c r="Y986" i="6"/>
  <c r="Y196" i="6"/>
  <c r="Z583" i="6"/>
  <c r="AA583" i="6" s="1"/>
  <c r="Z576" i="6"/>
  <c r="AA576" i="6" s="1"/>
  <c r="Z121" i="6"/>
  <c r="AA121" i="6" s="1"/>
  <c r="Y249" i="6"/>
  <c r="Z917" i="6"/>
  <c r="AA917" i="6" s="1"/>
  <c r="Y760" i="6"/>
  <c r="Y888" i="6"/>
  <c r="Z229" i="6"/>
  <c r="AA229" i="6" s="1"/>
  <c r="Z335" i="6"/>
  <c r="AA335" i="6" s="1"/>
  <c r="Z8" i="6"/>
  <c r="Z136" i="6"/>
  <c r="AA136" i="6" s="1"/>
  <c r="Z264" i="6"/>
  <c r="AA264" i="6" s="1"/>
  <c r="Z65" i="6"/>
  <c r="AA65" i="6" s="1"/>
  <c r="Z321" i="6"/>
  <c r="AA321" i="6" s="1"/>
  <c r="Z577" i="6"/>
  <c r="AA577" i="6" s="1"/>
  <c r="Z895" i="6"/>
  <c r="AA895" i="6" s="1"/>
  <c r="Z897" i="6"/>
  <c r="AA897" i="6" s="1"/>
  <c r="Y898" i="6"/>
  <c r="Z883" i="6"/>
  <c r="AA883" i="6" s="1"/>
  <c r="Z282" i="6"/>
  <c r="AA282" i="6" s="1"/>
  <c r="Z244" i="6"/>
  <c r="AA244" i="6" s="1"/>
  <c r="Z301" i="6"/>
  <c r="AA301" i="6" s="1"/>
  <c r="Z238" i="6"/>
  <c r="AA238" i="6" s="1"/>
  <c r="Z9" i="6"/>
  <c r="Z265" i="6"/>
  <c r="AA265" i="6" s="1"/>
  <c r="Z585" i="6"/>
  <c r="AA585" i="6" s="1"/>
  <c r="Y896" i="6"/>
  <c r="Y920" i="6"/>
  <c r="Z885" i="6"/>
  <c r="AA885" i="6" s="1"/>
  <c r="Z909" i="6"/>
  <c r="AA909" i="6" s="1"/>
  <c r="Y510" i="6"/>
  <c r="Y914" i="6"/>
  <c r="Z12" i="6"/>
  <c r="BC30" i="6" s="1"/>
  <c r="Z268" i="6"/>
  <c r="AA268" i="6" s="1"/>
  <c r="Z69" i="6"/>
  <c r="AA69" i="6" s="1"/>
  <c r="Z325" i="6"/>
  <c r="AA325" i="6" s="1"/>
  <c r="Z262" i="6"/>
  <c r="AA262" i="6" s="1"/>
  <c r="Z303" i="6"/>
  <c r="AA303" i="6" s="1"/>
  <c r="Z232" i="6"/>
  <c r="AA232" i="6" s="1"/>
  <c r="Z545" i="6"/>
  <c r="AA545" i="6" s="1"/>
  <c r="Y886" i="6"/>
  <c r="Y350" i="6"/>
  <c r="Z994" i="6"/>
  <c r="AA994" i="6" s="1"/>
  <c r="Y910" i="6"/>
  <c r="Z587" i="6"/>
  <c r="AA587" i="6" s="1"/>
  <c r="Z260" i="6"/>
  <c r="AA260" i="6" s="1"/>
  <c r="Z295" i="6"/>
  <c r="AA295" i="6" s="1"/>
  <c r="Z814" i="6"/>
  <c r="AA814" i="6" s="1"/>
  <c r="Z224" i="6"/>
  <c r="AA224" i="6" s="1"/>
  <c r="Z893" i="6"/>
  <c r="AA893" i="6" s="1"/>
  <c r="Y281" i="6"/>
  <c r="Y892" i="6"/>
  <c r="Z907" i="6"/>
  <c r="AA907" i="6" s="1"/>
  <c r="Z25" i="6"/>
  <c r="AA25" i="6" s="1"/>
  <c r="Y957" i="6"/>
  <c r="Z921" i="6"/>
  <c r="AA921" i="6" s="1"/>
  <c r="Z317" i="6"/>
  <c r="AA317" i="6" s="1"/>
  <c r="Y352" i="6"/>
  <c r="Y153" i="6"/>
  <c r="Z284" i="6"/>
  <c r="AA284" i="6" s="1"/>
  <c r="Y668" i="6"/>
  <c r="Z341" i="6"/>
  <c r="AA341" i="6" s="1"/>
  <c r="Z214" i="6"/>
  <c r="AA214" i="6" s="1"/>
  <c r="Z278" i="6"/>
  <c r="AA278" i="6" s="1"/>
  <c r="Y63" i="6"/>
  <c r="Z127" i="6"/>
  <c r="AA127" i="6" s="1"/>
  <c r="Z319" i="6"/>
  <c r="AA319" i="6" s="1"/>
  <c r="Y575" i="6"/>
  <c r="Y703" i="6"/>
  <c r="Z248" i="6"/>
  <c r="AA248" i="6" s="1"/>
  <c r="Z568" i="6"/>
  <c r="AA568" i="6" s="1"/>
  <c r="Z113" i="6"/>
  <c r="AA113" i="6" s="1"/>
  <c r="Z305" i="6"/>
  <c r="AA305" i="6" s="1"/>
  <c r="Z497" i="6"/>
  <c r="AA497" i="6" s="1"/>
  <c r="Z561" i="6"/>
  <c r="AA561" i="6" s="1"/>
  <c r="Z378" i="6"/>
  <c r="AA378" i="6" s="1"/>
  <c r="Y765" i="6"/>
  <c r="Z877" i="6"/>
  <c r="AA877" i="6" s="1"/>
  <c r="Z879" i="6"/>
  <c r="AA879" i="6" s="1"/>
  <c r="Z881" i="6"/>
  <c r="AA881" i="6" s="1"/>
  <c r="Z803" i="6"/>
  <c r="AA803" i="6" s="1"/>
  <c r="Z867" i="6"/>
  <c r="AA867" i="6" s="1"/>
  <c r="Z10" i="6"/>
  <c r="Y138" i="6"/>
  <c r="Z266" i="6"/>
  <c r="AA266" i="6" s="1"/>
  <c r="Z107" i="6"/>
  <c r="AA107" i="6" s="1"/>
  <c r="Z491" i="6"/>
  <c r="AA491" i="6" s="1"/>
  <c r="Z228" i="6"/>
  <c r="AA228" i="6" s="1"/>
  <c r="Z356" i="6"/>
  <c r="AA356" i="6" s="1"/>
  <c r="Z420" i="6"/>
  <c r="AA420" i="6" s="1"/>
  <c r="Z484" i="6"/>
  <c r="AA484" i="6" s="1"/>
  <c r="Z612" i="6"/>
  <c r="AA612" i="6" s="1"/>
  <c r="Z93" i="6"/>
  <c r="AA93" i="6" s="1"/>
  <c r="Y413" i="6"/>
  <c r="Y583" i="6"/>
  <c r="Y576" i="6"/>
  <c r="Y441" i="6"/>
  <c r="Y917" i="6"/>
  <c r="Y951" i="6"/>
  <c r="Y939" i="6"/>
  <c r="Y229" i="6"/>
  <c r="Y264" i="6"/>
  <c r="Y577" i="6"/>
  <c r="Y739" i="6"/>
  <c r="Y895" i="6"/>
  <c r="Y897" i="6"/>
  <c r="Y755" i="6"/>
  <c r="Y883" i="6"/>
  <c r="Y282" i="6"/>
  <c r="Y244" i="6"/>
  <c r="Y238" i="6"/>
  <c r="Y265" i="6"/>
  <c r="Y585" i="6"/>
  <c r="Y967" i="6"/>
  <c r="Y777" i="6"/>
  <c r="Y969" i="6"/>
  <c r="Y885" i="6"/>
  <c r="Y955" i="6"/>
  <c r="Y909" i="6"/>
  <c r="Y226" i="6"/>
  <c r="Y579" i="6"/>
  <c r="Y245" i="6"/>
  <c r="Y182" i="6"/>
  <c r="Y223" i="6"/>
  <c r="Y280" i="6"/>
  <c r="Y913" i="6"/>
  <c r="Y771" i="6"/>
  <c r="Y899" i="6"/>
  <c r="Y268" i="6"/>
  <c r="Y262" i="6"/>
  <c r="Y232" i="6"/>
  <c r="Y552" i="6"/>
  <c r="Y545" i="6"/>
  <c r="Y933" i="6"/>
  <c r="Y587" i="6"/>
  <c r="Y260" i="6"/>
  <c r="Y814" i="6"/>
  <c r="Y224" i="6"/>
  <c r="Y727" i="6"/>
  <c r="Y729" i="6"/>
  <c r="Y893" i="6"/>
  <c r="Y190" i="6"/>
  <c r="Y907" i="6"/>
  <c r="Y921" i="6"/>
  <c r="AB683" i="6"/>
  <c r="AB704" i="6"/>
  <c r="Z294" i="6"/>
  <c r="AA294" i="6" s="1"/>
  <c r="AB988" i="6"/>
  <c r="Z52" i="6"/>
  <c r="AA52" i="6" s="1"/>
  <c r="AB372" i="6"/>
  <c r="Z500" i="6"/>
  <c r="AA500" i="6" s="1"/>
  <c r="Z692" i="6"/>
  <c r="AA692" i="6" s="1"/>
  <c r="AB440" i="6"/>
  <c r="AB968" i="6"/>
  <c r="AB980" i="6"/>
  <c r="Z818" i="6"/>
  <c r="AA818" i="6" s="1"/>
  <c r="Z299" i="6"/>
  <c r="AA299" i="6" s="1"/>
  <c r="Z71" i="6"/>
  <c r="AA71" i="6" s="1"/>
  <c r="AB711" i="6"/>
  <c r="Z185" i="6"/>
  <c r="AA185" i="6" s="1"/>
  <c r="Z633" i="6"/>
  <c r="AA633" i="6" s="1"/>
  <c r="AB762" i="6"/>
  <c r="Z338" i="6"/>
  <c r="AA338" i="6" s="1"/>
  <c r="Z300" i="6"/>
  <c r="AA300" i="6" s="1"/>
  <c r="AB392" i="6"/>
  <c r="AB513" i="6"/>
  <c r="AB769" i="6"/>
  <c r="Z116" i="6"/>
  <c r="AA116" i="6" s="1"/>
  <c r="Z557" i="6"/>
  <c r="AA557" i="6" s="1"/>
  <c r="Z611" i="6"/>
  <c r="AA611" i="6" s="1"/>
  <c r="Z213" i="6"/>
  <c r="AA213" i="6" s="1"/>
  <c r="AB879" i="6"/>
  <c r="Z872" i="6"/>
  <c r="AA872" i="6" s="1"/>
  <c r="AB817" i="6"/>
  <c r="AB228" i="6"/>
  <c r="AA7" i="6"/>
  <c r="Z370" i="6"/>
  <c r="AA370" i="6" s="1"/>
  <c r="Z811" i="6"/>
  <c r="AA811" i="6" s="1"/>
  <c r="Z1004" i="6"/>
  <c r="AA1004" i="6" s="1"/>
  <c r="Z115" i="6"/>
  <c r="AA115" i="6" s="1"/>
  <c r="Z627" i="6"/>
  <c r="AA627" i="6" s="1"/>
  <c r="Z549" i="6"/>
  <c r="AA549" i="6" s="1"/>
  <c r="Z854" i="6"/>
  <c r="AA854" i="6" s="1"/>
  <c r="Z767" i="6"/>
  <c r="AA767" i="6" s="1"/>
  <c r="Z1000" i="6"/>
  <c r="AA1000" i="6" s="1"/>
  <c r="AB776" i="6"/>
  <c r="AB398" i="6"/>
  <c r="AB861" i="6"/>
  <c r="Z279" i="6"/>
  <c r="AA279" i="6" s="1"/>
  <c r="AB695" i="6"/>
  <c r="AB992" i="6"/>
  <c r="AB873" i="6"/>
  <c r="AB1002" i="6"/>
  <c r="AB859" i="6"/>
  <c r="Z696" i="6"/>
  <c r="AA696" i="6" s="1"/>
  <c r="AB382" i="6"/>
  <c r="Z94" i="6"/>
  <c r="AA94" i="6" s="1"/>
  <c r="AB199" i="6"/>
  <c r="AB984" i="6"/>
  <c r="Z366" i="6"/>
  <c r="AA366" i="6" s="1"/>
  <c r="Z82" i="6"/>
  <c r="AA82" i="6" s="1"/>
  <c r="Z243" i="6"/>
  <c r="AA243" i="6" s="1"/>
  <c r="Z435" i="6"/>
  <c r="AA435" i="6" s="1"/>
  <c r="Z207" i="6"/>
  <c r="AA207" i="6" s="1"/>
  <c r="AB819" i="6"/>
  <c r="Z315" i="6"/>
  <c r="AA315" i="6" s="1"/>
  <c r="Z110" i="6"/>
  <c r="AA110" i="6" s="1"/>
  <c r="AB496" i="6"/>
  <c r="AB807" i="6"/>
  <c r="Z66" i="6"/>
  <c r="AA66" i="6" s="1"/>
  <c r="Z504" i="6"/>
  <c r="AA504" i="6" s="1"/>
  <c r="Z751" i="6"/>
  <c r="AA751" i="6" s="1"/>
  <c r="Z856" i="6"/>
  <c r="AA856" i="6" s="1"/>
  <c r="Z683" i="6"/>
  <c r="AA683" i="6" s="1"/>
  <c r="Z320" i="6"/>
  <c r="AA320" i="6" s="1"/>
  <c r="AB410" i="6"/>
  <c r="AB706" i="6"/>
  <c r="Z613" i="6"/>
  <c r="AA613" i="6" s="1"/>
  <c r="Z129" i="6"/>
  <c r="AA129" i="6" s="1"/>
  <c r="Z702" i="6"/>
  <c r="AA702" i="6" s="1"/>
  <c r="AB895" i="6"/>
  <c r="Z685" i="6"/>
  <c r="AA685" i="6" s="1"/>
  <c r="AB746" i="6"/>
  <c r="AB355" i="6"/>
  <c r="AB412" i="6"/>
  <c r="Z533" i="6"/>
  <c r="AA533" i="6" s="1"/>
  <c r="Z22" i="6"/>
  <c r="AA22" i="6" s="1"/>
  <c r="Z120" i="6"/>
  <c r="AA120" i="6" s="1"/>
  <c r="AB376" i="6"/>
  <c r="AB720" i="6"/>
  <c r="Z838" i="6"/>
  <c r="AA838" i="6" s="1"/>
  <c r="AB356" i="6"/>
  <c r="Z349" i="6"/>
  <c r="AA349" i="6" s="1"/>
  <c r="Z541" i="6"/>
  <c r="AA541" i="6" s="1"/>
  <c r="Z263" i="6"/>
  <c r="AA263" i="6" s="1"/>
  <c r="Z647" i="6"/>
  <c r="AA647" i="6" s="1"/>
  <c r="AB875" i="6"/>
  <c r="AB264" i="6"/>
  <c r="AB833" i="6"/>
  <c r="AB883" i="6"/>
  <c r="AB837" i="6"/>
  <c r="Z23" i="6"/>
  <c r="AA23" i="6" s="1"/>
  <c r="AB667" i="6"/>
  <c r="AB871" i="6"/>
  <c r="Z322" i="6"/>
  <c r="AA322" i="6" s="1"/>
  <c r="Z597" i="6"/>
  <c r="AA597" i="6" s="1"/>
  <c r="Z689" i="6"/>
  <c r="AA689" i="6" s="1"/>
  <c r="Z998" i="6"/>
  <c r="AA998" i="6" s="1"/>
  <c r="AB815" i="6"/>
  <c r="AB753" i="6"/>
  <c r="Z982" i="6"/>
  <c r="AA982" i="6" s="1"/>
  <c r="Z100" i="6"/>
  <c r="AA100" i="6" s="1"/>
  <c r="AB135" i="6"/>
  <c r="BE25" i="6"/>
  <c r="Z64" i="6"/>
  <c r="AA64" i="6" s="1"/>
  <c r="AB730" i="6"/>
  <c r="Z358" i="6"/>
  <c r="AA358" i="6" s="1"/>
  <c r="AB522" i="6"/>
  <c r="Z364" i="6"/>
  <c r="AA364" i="6" s="1"/>
  <c r="Z38" i="6"/>
  <c r="AA38" i="6" s="1"/>
  <c r="Z591" i="6"/>
  <c r="AA591" i="6" s="1"/>
  <c r="Z712" i="6"/>
  <c r="AA712" i="6" s="1"/>
  <c r="AB390" i="6"/>
  <c r="AB831" i="6"/>
  <c r="AB402" i="6"/>
  <c r="Z834" i="6"/>
  <c r="AA834" i="6" s="1"/>
  <c r="AB436" i="6"/>
  <c r="Z663" i="6"/>
  <c r="AA663" i="6" s="1"/>
  <c r="Z80" i="6"/>
  <c r="AA80" i="6" s="1"/>
  <c r="Z336" i="6"/>
  <c r="AA336" i="6" s="1"/>
  <c r="AB137" i="6"/>
  <c r="AB521" i="6"/>
  <c r="AB649" i="6"/>
  <c r="Z649" i="6"/>
  <c r="AA649" i="6" s="1"/>
  <c r="AB722" i="6"/>
  <c r="Z789" i="6"/>
  <c r="AA789" i="6" s="1"/>
  <c r="AB514" i="6"/>
  <c r="Z586" i="6"/>
  <c r="AA586" i="6" s="1"/>
  <c r="AB430" i="6"/>
  <c r="Z828" i="6"/>
  <c r="AA828" i="6" s="1"/>
  <c r="AB434" i="6"/>
  <c r="Z630" i="6"/>
  <c r="AA630" i="6" s="1"/>
  <c r="AB131" i="6"/>
  <c r="AB643" i="6"/>
  <c r="AB700" i="6"/>
  <c r="AB351" i="6"/>
  <c r="AB408" i="6"/>
  <c r="AB529" i="6"/>
  <c r="AB454" i="6"/>
  <c r="AB847" i="6"/>
  <c r="AB911" i="6"/>
  <c r="AB362" i="6"/>
  <c r="AB808" i="6"/>
  <c r="AB849" i="6"/>
  <c r="AB869" i="6"/>
  <c r="AB406" i="6"/>
  <c r="AB835" i="6"/>
  <c r="AB899" i="6"/>
  <c r="Z306" i="6"/>
  <c r="AA306" i="6" s="1"/>
  <c r="Z211" i="6"/>
  <c r="AA211" i="6" s="1"/>
  <c r="AB396" i="6"/>
  <c r="Z716" i="6"/>
  <c r="AA716" i="6" s="1"/>
  <c r="Z517" i="6"/>
  <c r="AA517" i="6" s="1"/>
  <c r="Z47" i="6"/>
  <c r="AA47" i="6" s="1"/>
  <c r="Z687" i="6"/>
  <c r="AA687" i="6" s="1"/>
  <c r="Z104" i="6"/>
  <c r="AA104" i="6" s="1"/>
  <c r="AB232" i="6"/>
  <c r="AB360" i="6"/>
  <c r="AB424" i="6"/>
  <c r="AB488" i="6"/>
  <c r="Z289" i="6"/>
  <c r="AA289" i="6" s="1"/>
  <c r="AB481" i="6"/>
  <c r="Z673" i="6"/>
  <c r="AA673" i="6" s="1"/>
  <c r="AB570" i="6"/>
  <c r="AB829" i="6"/>
  <c r="AB799" i="6"/>
  <c r="AB936" i="6"/>
  <c r="AB426" i="6"/>
  <c r="AB714" i="6"/>
  <c r="Z735" i="6"/>
  <c r="AA735" i="6" s="1"/>
  <c r="AB530" i="6"/>
  <c r="AB260" i="6"/>
  <c r="AB61" i="6"/>
  <c r="Z509" i="6"/>
  <c r="AA509" i="6" s="1"/>
  <c r="Z601" i="6"/>
  <c r="AA601" i="6" s="1"/>
  <c r="AB843" i="6"/>
  <c r="Z68" i="6"/>
  <c r="AA68" i="6" s="1"/>
  <c r="AB438" i="6"/>
  <c r="Z331" i="6"/>
  <c r="AA331" i="6" s="1"/>
  <c r="AB388" i="6"/>
  <c r="Z573" i="6"/>
  <c r="AA573" i="6" s="1"/>
  <c r="Z805" i="6"/>
  <c r="AA805" i="6" s="1"/>
  <c r="AB486" i="6"/>
  <c r="AB498" i="6"/>
  <c r="Z868" i="6"/>
  <c r="AA868" i="6" s="1"/>
  <c r="Z231" i="6"/>
  <c r="AA231" i="6" s="1"/>
  <c r="AB416" i="6"/>
  <c r="AB855" i="6"/>
  <c r="AB394" i="6"/>
  <c r="AB857" i="6"/>
  <c r="Z794" i="6"/>
  <c r="AA794" i="6" s="1"/>
  <c r="Z694" i="6"/>
  <c r="AA694" i="6" s="1"/>
  <c r="Z298" i="6"/>
  <c r="AA298" i="6" s="1"/>
  <c r="AB708" i="6"/>
  <c r="Z96" i="6"/>
  <c r="AA96" i="6" s="1"/>
  <c r="AB724" i="6"/>
  <c r="AB816" i="6"/>
  <c r="AB986" i="6"/>
  <c r="AB791" i="6"/>
  <c r="Z858" i="6"/>
  <c r="AA858" i="6" s="1"/>
  <c r="Z779" i="6"/>
  <c r="AA779" i="6" s="1"/>
  <c r="AB651" i="6"/>
  <c r="Z651" i="6"/>
  <c r="AA651" i="6" s="1"/>
  <c r="Z62" i="6"/>
  <c r="AA62" i="6" s="1"/>
  <c r="Z990" i="6"/>
  <c r="AA990" i="6" s="1"/>
  <c r="AB494" i="6"/>
  <c r="Z494" i="6"/>
  <c r="AA494" i="6" s="1"/>
  <c r="Z339" i="6"/>
  <c r="AA339" i="6" s="1"/>
  <c r="Z595" i="6"/>
  <c r="AA595" i="6" s="1"/>
  <c r="AA855" i="6"/>
  <c r="Z122" i="6"/>
  <c r="AA122" i="6" s="1"/>
  <c r="AB27" i="6"/>
  <c r="AB539" i="6"/>
  <c r="Z667" i="6"/>
  <c r="AA667" i="6" s="1"/>
  <c r="Z84" i="6"/>
  <c r="AA84" i="6" s="1"/>
  <c r="Z340" i="6"/>
  <c r="AA340" i="6" s="1"/>
  <c r="Y468" i="6"/>
  <c r="AB532" i="6"/>
  <c r="AB653" i="6"/>
  <c r="Z653" i="6"/>
  <c r="AA653" i="6" s="1"/>
  <c r="Z78" i="6"/>
  <c r="AA78" i="6" s="1"/>
  <c r="Z334" i="6"/>
  <c r="AA334" i="6" s="1"/>
  <c r="Z55" i="6"/>
  <c r="AA55" i="6" s="1"/>
  <c r="AB183" i="6"/>
  <c r="Z439" i="6"/>
  <c r="AA439" i="6" s="1"/>
  <c r="Z631" i="6"/>
  <c r="AA631" i="6" s="1"/>
  <c r="Z304" i="6"/>
  <c r="AA304" i="6" s="1"/>
  <c r="Y560" i="6"/>
  <c r="Z41" i="6"/>
  <c r="AA41" i="6" s="1"/>
  <c r="Y233" i="6"/>
  <c r="Z425" i="6"/>
  <c r="AA425" i="6" s="1"/>
  <c r="Z617" i="6"/>
  <c r="AA617" i="6" s="1"/>
  <c r="Y745" i="6"/>
  <c r="AB830" i="6"/>
  <c r="Y935" i="6"/>
  <c r="Y999" i="6"/>
  <c r="AB840" i="6"/>
  <c r="Y458" i="6"/>
  <c r="AB848" i="6"/>
  <c r="AB809" i="6"/>
  <c r="AB948" i="6"/>
  <c r="AB810" i="6"/>
  <c r="Z810" i="6"/>
  <c r="AA810" i="6" s="1"/>
  <c r="Z874" i="6"/>
  <c r="AA874" i="6" s="1"/>
  <c r="Z1002" i="6"/>
  <c r="AA1002" i="6" s="1"/>
  <c r="Z502" i="6"/>
  <c r="AA502" i="6" s="1"/>
  <c r="Z795" i="6"/>
  <c r="AA795" i="6" s="1"/>
  <c r="Y227" i="6"/>
  <c r="AB547" i="6"/>
  <c r="AB156" i="6"/>
  <c r="AB540" i="6"/>
  <c r="Y150" i="6"/>
  <c r="AB447" i="6"/>
  <c r="AB49" i="6"/>
  <c r="AB177" i="6"/>
  <c r="AB433" i="6"/>
  <c r="AB689" i="6"/>
  <c r="Y720" i="6"/>
  <c r="Y877" i="6"/>
  <c r="AB774" i="6"/>
  <c r="AB582" i="6"/>
  <c r="AB751" i="6"/>
  <c r="Y743" i="6"/>
  <c r="AB881" i="6"/>
  <c r="AB803" i="6"/>
  <c r="AB43" i="6"/>
  <c r="AB427" i="6"/>
  <c r="AB555" i="6"/>
  <c r="Y484" i="6"/>
  <c r="AB548" i="6"/>
  <c r="AB29" i="6"/>
  <c r="AB669" i="6"/>
  <c r="Z669" i="6"/>
  <c r="AA669" i="6" s="1"/>
  <c r="AB647" i="6"/>
  <c r="Y448" i="6"/>
  <c r="Y704" i="6"/>
  <c r="AB917" i="6"/>
  <c r="AB846" i="6"/>
  <c r="AB864" i="6"/>
  <c r="AB826" i="6"/>
  <c r="AB964" i="6"/>
  <c r="AB179" i="6"/>
  <c r="AB563" i="6"/>
  <c r="AB556" i="6"/>
  <c r="Y166" i="6"/>
  <c r="AB463" i="6"/>
  <c r="AB584" i="6"/>
  <c r="AB193" i="6"/>
  <c r="AB996" i="6"/>
  <c r="Y446" i="6"/>
  <c r="AB767" i="6"/>
  <c r="AB897" i="6"/>
  <c r="Y154" i="6"/>
  <c r="AB218" i="6"/>
  <c r="AB59" i="6"/>
  <c r="AB571" i="6"/>
  <c r="AB564" i="6"/>
  <c r="AB45" i="6"/>
  <c r="AB173" i="6"/>
  <c r="AB429" i="6"/>
  <c r="AB685" i="6"/>
  <c r="AB23" i="6"/>
  <c r="AB151" i="6"/>
  <c r="AB215" i="6"/>
  <c r="AB663" i="6"/>
  <c r="Y464" i="6"/>
  <c r="AB201" i="6"/>
  <c r="Y474" i="6"/>
  <c r="AB862" i="6"/>
  <c r="AB885" i="6"/>
  <c r="AB842" i="6"/>
  <c r="AB909" i="6"/>
  <c r="Z98" i="6"/>
  <c r="AA98" i="6" s="1"/>
  <c r="Z354" i="6"/>
  <c r="AA354" i="6" s="1"/>
  <c r="AB195" i="6"/>
  <c r="Z643" i="6"/>
  <c r="AA643" i="6" s="1"/>
  <c r="Z316" i="6"/>
  <c r="AA316" i="6" s="1"/>
  <c r="Y444" i="6"/>
  <c r="AB572" i="6"/>
  <c r="Z53" i="6"/>
  <c r="AA53" i="6" s="1"/>
  <c r="Z181" i="6"/>
  <c r="AA181" i="6" s="1"/>
  <c r="Z437" i="6"/>
  <c r="AA437" i="6" s="1"/>
  <c r="Z629" i="6"/>
  <c r="AA629" i="6" s="1"/>
  <c r="Z310" i="6"/>
  <c r="AA310" i="6" s="1"/>
  <c r="Z31" i="6"/>
  <c r="AA31" i="6" s="1"/>
  <c r="Z351" i="6"/>
  <c r="AA351" i="6" s="1"/>
  <c r="AB479" i="6"/>
  <c r="Z607" i="6"/>
  <c r="AA607" i="6" s="1"/>
  <c r="Y152" i="6"/>
  <c r="Z209" i="6"/>
  <c r="AA209" i="6" s="1"/>
  <c r="Z593" i="6"/>
  <c r="AA593" i="6" s="1"/>
  <c r="Z721" i="6"/>
  <c r="AA721" i="6" s="1"/>
  <c r="Z780" i="6"/>
  <c r="AA780" i="6" s="1"/>
  <c r="Z806" i="6"/>
  <c r="AA806" i="6" s="1"/>
  <c r="Z870" i="6"/>
  <c r="AA870" i="6" s="1"/>
  <c r="Z454" i="6"/>
  <c r="AA454" i="6" s="1"/>
  <c r="Y783" i="6"/>
  <c r="Y911" i="6"/>
  <c r="Z784" i="6"/>
  <c r="AA784" i="6" s="1"/>
  <c r="Z808" i="6"/>
  <c r="AA808" i="6" s="1"/>
  <c r="Y462" i="6"/>
  <c r="AB913" i="6"/>
  <c r="AB860" i="6"/>
  <c r="Z786" i="6"/>
  <c r="AA786" i="6" s="1"/>
  <c r="Z850" i="6"/>
  <c r="AA850" i="6" s="1"/>
  <c r="AB978" i="6"/>
  <c r="AB820" i="6"/>
  <c r="AB836" i="6"/>
  <c r="AB531" i="6"/>
  <c r="Y140" i="6"/>
  <c r="AB524" i="6"/>
  <c r="AB588" i="6"/>
  <c r="AB197" i="6"/>
  <c r="AB709" i="6"/>
  <c r="AB47" i="6"/>
  <c r="AB431" i="6"/>
  <c r="AB687" i="6"/>
  <c r="AB33" i="6"/>
  <c r="AB673" i="6"/>
  <c r="AB758" i="6"/>
  <c r="AB735" i="6"/>
  <c r="AB801" i="6"/>
  <c r="AB802" i="6"/>
  <c r="AB866" i="6"/>
  <c r="AB787" i="6"/>
  <c r="Y480" i="6"/>
  <c r="AB922" i="6"/>
  <c r="AB189" i="6"/>
  <c r="AB39" i="6"/>
  <c r="AB224" i="6"/>
  <c r="AB793" i="6"/>
  <c r="AB893" i="6"/>
  <c r="AB580" i="6"/>
  <c r="AB794" i="6"/>
  <c r="AB523" i="6"/>
  <c r="Y708" i="6"/>
  <c r="Y724" i="6"/>
  <c r="AB907" i="6"/>
  <c r="AB701" i="6"/>
  <c r="AB25" i="6"/>
  <c r="AB957" i="6"/>
  <c r="AB578" i="6"/>
  <c r="AB921" i="6"/>
  <c r="AB516" i="6"/>
  <c r="AB844" i="6"/>
  <c r="AB58" i="6"/>
  <c r="AB91" i="6"/>
  <c r="Y283" i="6"/>
  <c r="AB20" i="6"/>
  <c r="AB468" i="6"/>
  <c r="AB660" i="6"/>
  <c r="AB77" i="6"/>
  <c r="AB205" i="6"/>
  <c r="AB333" i="6"/>
  <c r="AB525" i="6"/>
  <c r="AB270" i="6"/>
  <c r="Y247" i="6"/>
  <c r="AB311" i="6"/>
  <c r="Y503" i="6"/>
  <c r="AB567" i="6"/>
  <c r="Y48" i="6"/>
  <c r="Y432" i="6"/>
  <c r="AB624" i="6"/>
  <c r="Z688" i="6"/>
  <c r="AA688" i="6" s="1"/>
  <c r="AB297" i="6"/>
  <c r="Z361" i="6"/>
  <c r="AA361" i="6" s="1"/>
  <c r="Y853" i="6"/>
  <c r="Z642" i="6"/>
  <c r="AA642" i="6" s="1"/>
  <c r="Z458" i="6"/>
  <c r="AA458" i="6" s="1"/>
  <c r="Z725" i="6"/>
  <c r="AA725" i="6" s="1"/>
  <c r="AB558" i="6"/>
  <c r="AB937" i="6"/>
  <c r="Z1001" i="6"/>
  <c r="AA1001" i="6" s="1"/>
  <c r="AB795" i="6"/>
  <c r="AB923" i="6"/>
  <c r="Y940" i="6"/>
  <c r="AB258" i="6"/>
  <c r="AB291" i="6"/>
  <c r="Y28" i="6"/>
  <c r="AB284" i="6"/>
  <c r="AB604" i="6"/>
  <c r="AB533" i="6"/>
  <c r="Y22" i="6"/>
  <c r="AB63" i="6"/>
  <c r="AB127" i="6"/>
  <c r="AB56" i="6"/>
  <c r="AB248" i="6"/>
  <c r="AB113" i="6"/>
  <c r="AB497" i="6"/>
  <c r="AB765" i="6"/>
  <c r="AB674" i="6"/>
  <c r="AB934" i="6"/>
  <c r="AB590" i="6"/>
  <c r="Y753" i="6"/>
  <c r="AB594" i="6"/>
  <c r="AB534" i="6"/>
  <c r="Y867" i="6"/>
  <c r="AB107" i="6"/>
  <c r="AB491" i="6"/>
  <c r="AB36" i="6"/>
  <c r="AB484" i="6"/>
  <c r="AB676" i="6"/>
  <c r="AB93" i="6"/>
  <c r="AB541" i="6"/>
  <c r="AB30" i="6"/>
  <c r="AB286" i="6"/>
  <c r="AB71" i="6"/>
  <c r="Y263" i="6"/>
  <c r="AB327" i="6"/>
  <c r="AB640" i="6"/>
  <c r="AB313" i="6"/>
  <c r="Y505" i="6"/>
  <c r="Y823" i="6"/>
  <c r="Y825" i="6"/>
  <c r="AB953" i="6"/>
  <c r="Y821" i="6"/>
  <c r="AB666" i="6"/>
  <c r="AB811" i="6"/>
  <c r="AB634" i="6"/>
  <c r="AB274" i="6"/>
  <c r="Y243" i="6"/>
  <c r="AB307" i="6"/>
  <c r="Y44" i="6"/>
  <c r="Y428" i="6"/>
  <c r="AB620" i="6"/>
  <c r="AB293" i="6"/>
  <c r="Y421" i="6"/>
  <c r="AB549" i="6"/>
  <c r="Y38" i="6"/>
  <c r="AB230" i="6"/>
  <c r="AB646" i="6"/>
  <c r="AB654" i="6"/>
  <c r="Y769" i="6"/>
  <c r="AB658" i="6"/>
  <c r="AB966" i="6"/>
  <c r="AB598" i="6"/>
  <c r="Y26" i="6"/>
  <c r="AB123" i="6"/>
  <c r="AB443" i="6"/>
  <c r="AB507" i="6"/>
  <c r="AB699" i="6"/>
  <c r="AB52" i="6"/>
  <c r="AB244" i="6"/>
  <c r="AB109" i="6"/>
  <c r="AB493" i="6"/>
  <c r="AB557" i="6"/>
  <c r="AB46" i="6"/>
  <c r="AB87" i="6"/>
  <c r="Y279" i="6"/>
  <c r="AB343" i="6"/>
  <c r="AB656" i="6"/>
  <c r="AB73" i="6"/>
  <c r="AB329" i="6"/>
  <c r="Y845" i="6"/>
  <c r="AB789" i="6"/>
  <c r="Y839" i="6"/>
  <c r="Y792" i="6"/>
  <c r="Y841" i="6"/>
  <c r="AB788" i="6"/>
  <c r="Y827" i="6"/>
  <c r="AB34" i="6"/>
  <c r="AB67" i="6"/>
  <c r="Y259" i="6"/>
  <c r="AB323" i="6"/>
  <c r="Y515" i="6"/>
  <c r="Z444" i="6"/>
  <c r="AA444" i="6" s="1"/>
  <c r="Y508" i="6"/>
  <c r="AB636" i="6"/>
  <c r="AB309" i="6"/>
  <c r="AB565" i="6"/>
  <c r="Y54" i="6"/>
  <c r="AB246" i="6"/>
  <c r="Y24" i="6"/>
  <c r="Z152" i="6"/>
  <c r="AA152" i="6" s="1"/>
  <c r="AB280" i="6"/>
  <c r="AB600" i="6"/>
  <c r="Z664" i="6"/>
  <c r="AA664" i="6" s="1"/>
  <c r="Z337" i="6"/>
  <c r="AA337" i="6" s="1"/>
  <c r="AB780" i="6"/>
  <c r="AB510" i="6"/>
  <c r="Z797" i="6"/>
  <c r="AA797" i="6" s="1"/>
  <c r="Y784" i="6"/>
  <c r="Z362" i="6"/>
  <c r="AA362" i="6" s="1"/>
  <c r="AB650" i="6"/>
  <c r="Z462" i="6"/>
  <c r="AA462" i="6" s="1"/>
  <c r="Y785" i="6"/>
  <c r="Z977" i="6"/>
  <c r="AA977" i="6" s="1"/>
  <c r="Z466" i="6"/>
  <c r="AA466" i="6" s="1"/>
  <c r="AB662" i="6"/>
  <c r="Y50" i="6"/>
  <c r="AB242" i="6"/>
  <c r="Z140" i="6"/>
  <c r="AA140" i="6" s="1"/>
  <c r="AB268" i="6"/>
  <c r="Y453" i="6"/>
  <c r="AB517" i="6"/>
  <c r="AB111" i="6"/>
  <c r="AB495" i="6"/>
  <c r="AB40" i="6"/>
  <c r="Y488" i="6"/>
  <c r="AB680" i="6"/>
  <c r="AB289" i="6"/>
  <c r="AB749" i="6"/>
  <c r="AB610" i="6"/>
  <c r="AB518" i="6"/>
  <c r="AB733" i="6"/>
  <c r="Y863" i="6"/>
  <c r="Y976" i="6"/>
  <c r="Y865" i="6"/>
  <c r="Y851" i="6"/>
  <c r="AB234" i="6"/>
  <c r="Y61" i="6"/>
  <c r="AB509" i="6"/>
  <c r="AB254" i="6"/>
  <c r="AB32" i="6"/>
  <c r="Y960" i="6"/>
  <c r="Y922" i="6"/>
  <c r="AB672" i="6"/>
  <c r="Y538" i="6"/>
  <c r="AB740" i="6"/>
  <c r="Y800" i="6"/>
  <c r="AB125" i="6"/>
  <c r="AB573" i="6"/>
  <c r="AB345" i="6"/>
  <c r="AB805" i="6"/>
  <c r="Y42" i="6"/>
  <c r="Y231" i="6"/>
  <c r="AB89" i="6"/>
  <c r="Y473" i="6"/>
  <c r="Y750" i="6"/>
  <c r="AB203" i="6"/>
  <c r="AB459" i="6"/>
  <c r="AB682" i="6"/>
  <c r="AB779" i="6"/>
  <c r="AB75" i="6"/>
  <c r="AB122" i="6"/>
  <c r="Z250" i="6"/>
  <c r="AA250" i="6" s="1"/>
  <c r="AB219" i="6"/>
  <c r="Z283" i="6"/>
  <c r="AA283" i="6" s="1"/>
  <c r="AB411" i="6"/>
  <c r="AB84" i="6"/>
  <c r="AB212" i="6"/>
  <c r="AB340" i="6"/>
  <c r="Z13" i="6"/>
  <c r="AB141" i="6"/>
  <c r="Z269" i="6"/>
  <c r="AA269" i="6" s="1"/>
  <c r="AB397" i="6"/>
  <c r="Z589" i="6"/>
  <c r="AA589" i="6" s="1"/>
  <c r="AB78" i="6"/>
  <c r="AB206" i="6"/>
  <c r="AB334" i="6"/>
  <c r="Z247" i="6"/>
  <c r="AA247" i="6" s="1"/>
  <c r="AB375" i="6"/>
  <c r="Z567" i="6"/>
  <c r="AA567" i="6" s="1"/>
  <c r="AB631" i="6"/>
  <c r="AB176" i="6"/>
  <c r="AB304" i="6"/>
  <c r="AB560" i="6"/>
  <c r="Z560" i="6"/>
  <c r="AA560" i="6" s="1"/>
  <c r="Z233" i="6"/>
  <c r="AA233" i="6" s="1"/>
  <c r="AB361" i="6"/>
  <c r="AB489" i="6"/>
  <c r="AB617" i="6"/>
  <c r="Y681" i="6"/>
  <c r="AB745" i="6"/>
  <c r="Y830" i="6"/>
  <c r="Z550" i="6"/>
  <c r="AA550" i="6" s="1"/>
  <c r="AB935" i="6"/>
  <c r="Y840" i="6"/>
  <c r="AB458" i="6"/>
  <c r="Y848" i="6"/>
  <c r="Z992" i="6"/>
  <c r="AA992" i="6" s="1"/>
  <c r="AB902" i="6"/>
  <c r="AB940" i="6"/>
  <c r="AB66" i="6"/>
  <c r="AB194" i="6"/>
  <c r="AB322" i="6"/>
  <c r="Y99" i="6"/>
  <c r="AB483" i="6"/>
  <c r="AB611" i="6"/>
  <c r="Y675" i="6"/>
  <c r="Y92" i="6"/>
  <c r="Y213" i="6"/>
  <c r="AB277" i="6"/>
  <c r="AB469" i="6"/>
  <c r="AB597" i="6"/>
  <c r="Y661" i="6"/>
  <c r="Y86" i="6"/>
  <c r="AB150" i="6"/>
  <c r="Y342" i="6"/>
  <c r="AB255" i="6"/>
  <c r="AB575" i="6"/>
  <c r="Y639" i="6"/>
  <c r="AB703" i="6"/>
  <c r="AB120" i="6"/>
  <c r="Y312" i="6"/>
  <c r="AB504" i="6"/>
  <c r="AB568" i="6"/>
  <c r="Y632" i="6"/>
  <c r="Y177" i="6"/>
  <c r="AB241" i="6"/>
  <c r="Y433" i="6"/>
  <c r="Y625" i="6"/>
  <c r="Y382" i="6"/>
  <c r="Y418" i="6"/>
  <c r="Y998" i="6"/>
  <c r="Y751" i="6"/>
  <c r="AB743" i="6"/>
  <c r="Y982" i="6"/>
  <c r="AB754" i="6"/>
  <c r="Y1003" i="6"/>
  <c r="AB1003" i="6"/>
  <c r="AB1005" i="6"/>
  <c r="AB738" i="6"/>
  <c r="Y995" i="6"/>
  <c r="AB995" i="6"/>
  <c r="AB10" i="6"/>
  <c r="Y74" i="6"/>
  <c r="AB138" i="6"/>
  <c r="Y330" i="6"/>
  <c r="AB235" i="6"/>
  <c r="Y299" i="6"/>
  <c r="Y427" i="6"/>
  <c r="Y619" i="6"/>
  <c r="AB100" i="6"/>
  <c r="Y292" i="6"/>
  <c r="Y356" i="6"/>
  <c r="AB157" i="6"/>
  <c r="AB221" i="6"/>
  <c r="AB413" i="6"/>
  <c r="Y605" i="6"/>
  <c r="AB94" i="6"/>
  <c r="Z222" i="6"/>
  <c r="AA222" i="6" s="1"/>
  <c r="AB391" i="6"/>
  <c r="Y519" i="6"/>
  <c r="AB64" i="6"/>
  <c r="Y128" i="6"/>
  <c r="AB192" i="6"/>
  <c r="AB320" i="6"/>
  <c r="AB448" i="6"/>
  <c r="AB576" i="6"/>
  <c r="AB377" i="6"/>
  <c r="Z441" i="6"/>
  <c r="AA441" i="6" s="1"/>
  <c r="AB633" i="6"/>
  <c r="Y410" i="6"/>
  <c r="AB956" i="6"/>
  <c r="Y846" i="6"/>
  <c r="Y614" i="6"/>
  <c r="AB951" i="6"/>
  <c r="Y864" i="6"/>
  <c r="Y826" i="6"/>
  <c r="AB890" i="6"/>
  <c r="AB918" i="6"/>
  <c r="AB939" i="6"/>
  <c r="Y1004" i="6"/>
  <c r="AB82" i="6"/>
  <c r="AB210" i="6"/>
  <c r="AB338" i="6"/>
  <c r="Y115" i="6"/>
  <c r="AB371" i="6"/>
  <c r="AB627" i="6"/>
  <c r="Y108" i="6"/>
  <c r="AB172" i="6"/>
  <c r="AB300" i="6"/>
  <c r="Y492" i="6"/>
  <c r="AB101" i="6"/>
  <c r="AB357" i="6"/>
  <c r="AB485" i="6"/>
  <c r="AB613" i="6"/>
  <c r="Y677" i="6"/>
  <c r="Y102" i="6"/>
  <c r="AB166" i="6"/>
  <c r="AB294" i="6"/>
  <c r="AB15" i="6"/>
  <c r="Y207" i="6"/>
  <c r="AB271" i="6"/>
  <c r="AB591" i="6"/>
  <c r="Y655" i="6"/>
  <c r="AB8" i="6"/>
  <c r="AC8" i="6" s="1"/>
  <c r="AD8" i="6" s="1"/>
  <c r="AE8" i="6" s="1"/>
  <c r="Y72" i="6"/>
  <c r="AB136" i="6"/>
  <c r="Y328" i="6"/>
  <c r="AB129" i="6"/>
  <c r="Y193" i="6"/>
  <c r="AB257" i="6"/>
  <c r="Y641" i="6"/>
  <c r="AB739" i="6"/>
  <c r="AB446" i="6"/>
  <c r="AB781" i="6"/>
  <c r="AB482" i="6"/>
  <c r="Y390" i="6"/>
  <c r="Y767" i="6"/>
  <c r="AB752" i="6"/>
  <c r="AB880" i="6"/>
  <c r="Y1000" i="6"/>
  <c r="AB904" i="6"/>
  <c r="Y398" i="6"/>
  <c r="Y402" i="6"/>
  <c r="AB770" i="6"/>
  <c r="AB748" i="6"/>
  <c r="AB755" i="6"/>
  <c r="AB764" i="6"/>
  <c r="Y90" i="6"/>
  <c r="AB154" i="6"/>
  <c r="Y346" i="6"/>
  <c r="AB251" i="6"/>
  <c r="Y315" i="6"/>
  <c r="Y635" i="6"/>
  <c r="AB116" i="6"/>
  <c r="Y308" i="6"/>
  <c r="Y372" i="6"/>
  <c r="Y173" i="6"/>
  <c r="AB237" i="6"/>
  <c r="Y429" i="6"/>
  <c r="Y621" i="6"/>
  <c r="AB110" i="6"/>
  <c r="Y302" i="6"/>
  <c r="AB407" i="6"/>
  <c r="Y535" i="6"/>
  <c r="Y599" i="6"/>
  <c r="AB80" i="6"/>
  <c r="AB208" i="6"/>
  <c r="AB336" i="6"/>
  <c r="AB464" i="6"/>
  <c r="AB393" i="6"/>
  <c r="AB474" i="6"/>
  <c r="AB981" i="6"/>
  <c r="AB732" i="6"/>
  <c r="AB967" i="6"/>
  <c r="Y586" i="6"/>
  <c r="AB969" i="6"/>
  <c r="AB906" i="6"/>
  <c r="AB813" i="6"/>
  <c r="Y630" i="6"/>
  <c r="AB955" i="6"/>
  <c r="Y98" i="6"/>
  <c r="AB98" i="6"/>
  <c r="Z226" i="6"/>
  <c r="AA226" i="6" s="1"/>
  <c r="AB354" i="6"/>
  <c r="Y131" i="6"/>
  <c r="Z259" i="6"/>
  <c r="AA259" i="6" s="1"/>
  <c r="AB387" i="6"/>
  <c r="Z579" i="6"/>
  <c r="AA579" i="6" s="1"/>
  <c r="Z60" i="6"/>
  <c r="AA60" i="6" s="1"/>
  <c r="AB188" i="6"/>
  <c r="AB316" i="6"/>
  <c r="AB444" i="6"/>
  <c r="Y700" i="6"/>
  <c r="Y117" i="6"/>
  <c r="Z245" i="6"/>
  <c r="AA245" i="6" s="1"/>
  <c r="AB373" i="6"/>
  <c r="Z565" i="6"/>
  <c r="AA565" i="6" s="1"/>
  <c r="AB629" i="6"/>
  <c r="Y118" i="6"/>
  <c r="AB182" i="6"/>
  <c r="AB310" i="6"/>
  <c r="Y95" i="6"/>
  <c r="Z223" i="6"/>
  <c r="AA223" i="6" s="1"/>
  <c r="AB287" i="6"/>
  <c r="AB607" i="6"/>
  <c r="Y671" i="6"/>
  <c r="Z24" i="6"/>
  <c r="AA24" i="6" s="1"/>
  <c r="Y88" i="6"/>
  <c r="AB152" i="6"/>
  <c r="Z280" i="6"/>
  <c r="AA280" i="6" s="1"/>
  <c r="Y344" i="6"/>
  <c r="Z536" i="6"/>
  <c r="AA536" i="6" s="1"/>
  <c r="AB17" i="6"/>
  <c r="Y209" i="6"/>
  <c r="AB273" i="6"/>
  <c r="Z529" i="6"/>
  <c r="AA529" i="6" s="1"/>
  <c r="AB593" i="6"/>
  <c r="Y657" i="6"/>
  <c r="Y506" i="6"/>
  <c r="Z510" i="6"/>
  <c r="AA510" i="6" s="1"/>
  <c r="AB797" i="6"/>
  <c r="AB894" i="6"/>
  <c r="Z911" i="6"/>
  <c r="AA911" i="6" s="1"/>
  <c r="AB912" i="6"/>
  <c r="Y362" i="6"/>
  <c r="AB462" i="6"/>
  <c r="Z913" i="6"/>
  <c r="AA913" i="6" s="1"/>
  <c r="Y860" i="6"/>
  <c r="AB466" i="6"/>
  <c r="Y786" i="6"/>
  <c r="Y820" i="6"/>
  <c r="Y406" i="6"/>
  <c r="AB771" i="6"/>
  <c r="Z899" i="6"/>
  <c r="AA899" i="6" s="1"/>
  <c r="Y836" i="6"/>
  <c r="Y114" i="6"/>
  <c r="AB178" i="6"/>
  <c r="AB306" i="6"/>
  <c r="Y211" i="6"/>
  <c r="AB275" i="6"/>
  <c r="Y339" i="6"/>
  <c r="AB467" i="6"/>
  <c r="AB595" i="6"/>
  <c r="Y659" i="6"/>
  <c r="AB12" i="6"/>
  <c r="AC12" i="6" s="1"/>
  <c r="Y76" i="6"/>
  <c r="AB140" i="6"/>
  <c r="Y332" i="6"/>
  <c r="Y197" i="6"/>
  <c r="AB261" i="6"/>
  <c r="AB453" i="6"/>
  <c r="AB581" i="6"/>
  <c r="Y645" i="6"/>
  <c r="Y70" i="6"/>
  <c r="AB134" i="6"/>
  <c r="Y326" i="6"/>
  <c r="AB239" i="6"/>
  <c r="Y431" i="6"/>
  <c r="AB559" i="6"/>
  <c r="Y623" i="6"/>
  <c r="AB104" i="6"/>
  <c r="Y296" i="6"/>
  <c r="Y360" i="6"/>
  <c r="AB552" i="6"/>
  <c r="Y616" i="6"/>
  <c r="AB161" i="6"/>
  <c r="AB225" i="6"/>
  <c r="AB417" i="6"/>
  <c r="Y609" i="6"/>
  <c r="AB350" i="6"/>
  <c r="AB926" i="6"/>
  <c r="AB991" i="6"/>
  <c r="AB976" i="6"/>
  <c r="Y735" i="6"/>
  <c r="AB993" i="6"/>
  <c r="AB916" i="6"/>
  <c r="Y997" i="6"/>
  <c r="AB997" i="6"/>
  <c r="AB736" i="6"/>
  <c r="Y866" i="6"/>
  <c r="AB933" i="6"/>
  <c r="AB719" i="6"/>
  <c r="AB979" i="6"/>
  <c r="AB908" i="6"/>
  <c r="AB480" i="6"/>
  <c r="AB217" i="6"/>
  <c r="AB601" i="6"/>
  <c r="AB814" i="6"/>
  <c r="AB960" i="6"/>
  <c r="AB267" i="6"/>
  <c r="AB68" i="6"/>
  <c r="Y189" i="6"/>
  <c r="Y637" i="6"/>
  <c r="AB409" i="6"/>
  <c r="AB878" i="6"/>
  <c r="AB727" i="6"/>
  <c r="AB989" i="6"/>
  <c r="Y331" i="6"/>
  <c r="AB423" i="6"/>
  <c r="AB729" i="6"/>
  <c r="Y498" i="6"/>
  <c r="AB132" i="6"/>
  <c r="AB381" i="6"/>
  <c r="AB473" i="6"/>
  <c r="AB750" i="6"/>
  <c r="Y394" i="6"/>
  <c r="AB298" i="6"/>
  <c r="AB190" i="6"/>
  <c r="AB96" i="6"/>
  <c r="AB11" i="6"/>
  <c r="AC11" i="6" s="1"/>
  <c r="AB253" i="6"/>
  <c r="AB62" i="6"/>
  <c r="AB352" i="6"/>
  <c r="Y990" i="6"/>
  <c r="AB155" i="6"/>
  <c r="AB347" i="6"/>
  <c r="AB404" i="6"/>
  <c r="Z596" i="6"/>
  <c r="AA596" i="6" s="1"/>
  <c r="AB461" i="6"/>
  <c r="AB142" i="6"/>
  <c r="Z503" i="6"/>
  <c r="AA503" i="6" s="1"/>
  <c r="AB368" i="6"/>
  <c r="AB432" i="6"/>
  <c r="Z105" i="6"/>
  <c r="AA105" i="6" s="1"/>
  <c r="AB169" i="6"/>
  <c r="AB553" i="6"/>
  <c r="AB681" i="6"/>
  <c r="Y698" i="6"/>
  <c r="AB698" i="6"/>
  <c r="AB853" i="6"/>
  <c r="AB386" i="6"/>
  <c r="AB952" i="6"/>
  <c r="AB744" i="6"/>
  <c r="AB562" i="6"/>
  <c r="AB938" i="6"/>
  <c r="AB502" i="6"/>
  <c r="AB728" i="6"/>
  <c r="AB675" i="6"/>
  <c r="AB149" i="6"/>
  <c r="AB661" i="6"/>
  <c r="AB696" i="6"/>
  <c r="AB561" i="6"/>
  <c r="AB378" i="6"/>
  <c r="AB877" i="6"/>
  <c r="AB998" i="6"/>
  <c r="AB945" i="6"/>
  <c r="AB867" i="6"/>
  <c r="Y43" i="6"/>
  <c r="Y100" i="6"/>
  <c r="AB420" i="6"/>
  <c r="AB349" i="6"/>
  <c r="AB477" i="6"/>
  <c r="AB384" i="6"/>
  <c r="AB569" i="6"/>
  <c r="AB414" i="6"/>
  <c r="AB358" i="6"/>
  <c r="Z614" i="6"/>
  <c r="AA614" i="6" s="1"/>
  <c r="AB823" i="6"/>
  <c r="AB760" i="6"/>
  <c r="AB366" i="6"/>
  <c r="AB825" i="6"/>
  <c r="AB821" i="6"/>
  <c r="AB370" i="6"/>
  <c r="AB954" i="6"/>
  <c r="AB146" i="6"/>
  <c r="AB364" i="6"/>
  <c r="AB428" i="6"/>
  <c r="AB456" i="6"/>
  <c r="AB712" i="6"/>
  <c r="AB449" i="6"/>
  <c r="AB577" i="6"/>
  <c r="AB705" i="6"/>
  <c r="AB702" i="6"/>
  <c r="AB723" i="6"/>
  <c r="AB1000" i="6"/>
  <c r="AB554" i="6"/>
  <c r="AB961" i="6"/>
  <c r="AB500" i="6"/>
  <c r="AB692" i="6"/>
  <c r="Y23" i="6"/>
  <c r="AB400" i="6"/>
  <c r="AB845" i="6"/>
  <c r="AB839" i="6"/>
  <c r="AB792" i="6"/>
  <c r="AB841" i="6"/>
  <c r="AB970" i="6"/>
  <c r="AB374" i="6"/>
  <c r="AB827" i="6"/>
  <c r="AB162" i="6"/>
  <c r="Z707" i="6"/>
  <c r="AA707" i="6" s="1"/>
  <c r="AB380" i="6"/>
  <c r="AB693" i="6"/>
  <c r="AB472" i="6"/>
  <c r="Z81" i="6"/>
  <c r="AA81" i="6" s="1"/>
  <c r="AB465" i="6"/>
  <c r="AB721" i="6"/>
  <c r="AB546" i="6"/>
  <c r="AB710" i="6"/>
  <c r="AB783" i="6"/>
  <c r="AB975" i="6"/>
  <c r="AB784" i="6"/>
  <c r="AB718" i="6"/>
  <c r="AB659" i="6"/>
  <c r="AB716" i="6"/>
  <c r="AB133" i="6"/>
  <c r="Y47" i="6"/>
  <c r="AB353" i="6"/>
  <c r="AB545" i="6"/>
  <c r="AB737" i="6"/>
  <c r="AB863" i="6"/>
  <c r="AB865" i="6"/>
  <c r="AB929" i="6"/>
  <c r="AB470" i="6"/>
  <c r="AB851" i="6"/>
  <c r="AB139" i="6"/>
  <c r="AB170" i="6"/>
  <c r="AB538" i="6"/>
  <c r="AB800" i="6"/>
  <c r="AB694" i="6"/>
  <c r="AB445" i="6"/>
  <c r="Y96" i="6"/>
  <c r="AB665" i="6"/>
  <c r="AB288" i="6"/>
  <c r="AB537" i="6"/>
  <c r="Y791" i="6"/>
  <c r="Y682" i="6"/>
  <c r="AB153" i="6"/>
  <c r="AB990" i="6"/>
  <c r="Z314" i="6"/>
  <c r="AA314" i="6" s="1"/>
  <c r="Z27" i="6"/>
  <c r="AA27" i="6" s="1"/>
  <c r="Z347" i="6"/>
  <c r="AA347" i="6" s="1"/>
  <c r="Z603" i="6"/>
  <c r="AA603" i="6" s="1"/>
  <c r="Y148" i="6"/>
  <c r="Y212" i="6"/>
  <c r="Y276" i="6"/>
  <c r="Y14" i="6"/>
  <c r="Y142" i="6"/>
  <c r="Y270" i="6"/>
  <c r="AB55" i="6"/>
  <c r="AB439" i="6"/>
  <c r="Z112" i="6"/>
  <c r="AA112" i="6" s="1"/>
  <c r="Y240" i="6"/>
  <c r="Z496" i="6"/>
  <c r="AA496" i="6" s="1"/>
  <c r="AB41" i="6"/>
  <c r="AB425" i="6"/>
  <c r="Z681" i="6"/>
  <c r="AA681" i="6" s="1"/>
  <c r="Z698" i="6"/>
  <c r="AA698" i="6" s="1"/>
  <c r="Y757" i="6"/>
  <c r="Z830" i="6"/>
  <c r="AA830" i="6" s="1"/>
  <c r="AB742" i="6"/>
  <c r="Z840" i="6"/>
  <c r="AA840" i="6" s="1"/>
  <c r="AB725" i="6"/>
  <c r="Y725" i="6"/>
  <c r="Z848" i="6"/>
  <c r="AA848" i="6" s="1"/>
  <c r="Y809" i="6"/>
  <c r="AB874" i="6"/>
  <c r="AB973" i="6"/>
  <c r="Y258" i="6"/>
  <c r="AB35" i="6"/>
  <c r="AB99" i="6"/>
  <c r="AB163" i="6"/>
  <c r="AB220" i="6"/>
  <c r="Y476" i="6"/>
  <c r="AB21" i="6"/>
  <c r="AB213" i="6"/>
  <c r="AB191" i="6"/>
  <c r="AB639" i="6"/>
  <c r="Y696" i="6"/>
  <c r="Y497" i="6"/>
  <c r="AB838" i="6"/>
  <c r="AB943" i="6"/>
  <c r="AB856" i="6"/>
  <c r="AB490" i="6"/>
  <c r="AB872" i="6"/>
  <c r="AB982" i="6"/>
  <c r="AB818" i="6"/>
  <c r="Z43" i="6"/>
  <c r="AA43" i="6" s="1"/>
  <c r="AB171" i="6"/>
  <c r="Y164" i="6"/>
  <c r="AB222" i="6"/>
  <c r="AB57" i="6"/>
  <c r="AB185" i="6"/>
  <c r="Z782" i="6"/>
  <c r="AA782" i="6" s="1"/>
  <c r="AB887" i="6"/>
  <c r="Z864" i="6"/>
  <c r="AA864" i="6" s="1"/>
  <c r="AB889" i="6"/>
  <c r="AB1004" i="6"/>
  <c r="AB51" i="6"/>
  <c r="AB435" i="6"/>
  <c r="AB691" i="6"/>
  <c r="AB492" i="6"/>
  <c r="AB37" i="6"/>
  <c r="AB677" i="6"/>
  <c r="AB207" i="6"/>
  <c r="AB655" i="6"/>
  <c r="Y712" i="6"/>
  <c r="AB641" i="6"/>
  <c r="Y442" i="6"/>
  <c r="AB941" i="6"/>
  <c r="AB854" i="6"/>
  <c r="AB959" i="6"/>
  <c r="AB834" i="6"/>
  <c r="AB187" i="6"/>
  <c r="Y692" i="6"/>
  <c r="AB144" i="6"/>
  <c r="Y478" i="6"/>
  <c r="AB422" i="6"/>
  <c r="AB903" i="6"/>
  <c r="AB586" i="6"/>
  <c r="AB777" i="6"/>
  <c r="AB905" i="6"/>
  <c r="AB828" i="6"/>
  <c r="AB778" i="6"/>
  <c r="AB891" i="6"/>
  <c r="AB226" i="6"/>
  <c r="Z290" i="6"/>
  <c r="AA290" i="6" s="1"/>
  <c r="AB515" i="6"/>
  <c r="AB707" i="6"/>
  <c r="Z124" i="6"/>
  <c r="AA124" i="6" s="1"/>
  <c r="AB508" i="6"/>
  <c r="AB53" i="6"/>
  <c r="AB181" i="6"/>
  <c r="AB437" i="6"/>
  <c r="Z118" i="6"/>
  <c r="AA118" i="6" s="1"/>
  <c r="AB31" i="6"/>
  <c r="AB95" i="6"/>
  <c r="AB671" i="6"/>
  <c r="Z671" i="6"/>
  <c r="AA671" i="6" s="1"/>
  <c r="Z88" i="6"/>
  <c r="AA88" i="6" s="1"/>
  <c r="AB216" i="6"/>
  <c r="Z344" i="6"/>
  <c r="AA344" i="6" s="1"/>
  <c r="AB209" i="6"/>
  <c r="AB657" i="6"/>
  <c r="Z657" i="6"/>
  <c r="AA657" i="6" s="1"/>
  <c r="Z506" i="6"/>
  <c r="AA506" i="6" s="1"/>
  <c r="AB901" i="6"/>
  <c r="AB870" i="6"/>
  <c r="AB717" i="6"/>
  <c r="AB785" i="6"/>
  <c r="Z860" i="6"/>
  <c r="AA860" i="6" s="1"/>
  <c r="AB786" i="6"/>
  <c r="AB850" i="6"/>
  <c r="Z820" i="6"/>
  <c r="AA820" i="6" s="1"/>
  <c r="Z836" i="6"/>
  <c r="AA836" i="6" s="1"/>
  <c r="AB19" i="6"/>
  <c r="AB211" i="6"/>
  <c r="Y460" i="6"/>
  <c r="AB645" i="6"/>
  <c r="Y198" i="6"/>
  <c r="AB175" i="6"/>
  <c r="Y168" i="6"/>
  <c r="AB852" i="6"/>
  <c r="AB822" i="6"/>
  <c r="AB927" i="6"/>
  <c r="AB824" i="6"/>
  <c r="AB832" i="6"/>
  <c r="AB994" i="6"/>
  <c r="AB876" i="6"/>
  <c r="AB915" i="6"/>
  <c r="AB919" i="6"/>
  <c r="Y452" i="6"/>
  <c r="AB726" i="6"/>
  <c r="AB160" i="6"/>
  <c r="AB868" i="6"/>
  <c r="AB679" i="6"/>
  <c r="AB858" i="6"/>
  <c r="Y58" i="6"/>
  <c r="AB250" i="6"/>
  <c r="AB475" i="6"/>
  <c r="Y20" i="6"/>
  <c r="Z148" i="6"/>
  <c r="AA148" i="6" s="1"/>
  <c r="AB276" i="6"/>
  <c r="AB596" i="6"/>
  <c r="Z660" i="6"/>
  <c r="AA660" i="6" s="1"/>
  <c r="Y525" i="6"/>
  <c r="Z142" i="6"/>
  <c r="AA142" i="6" s="1"/>
  <c r="Z206" i="6"/>
  <c r="AA206" i="6" s="1"/>
  <c r="AB119" i="6"/>
  <c r="Z311" i="6"/>
  <c r="AA311" i="6" s="1"/>
  <c r="AB503" i="6"/>
  <c r="AB48" i="6"/>
  <c r="AB240" i="6"/>
  <c r="Z368" i="6"/>
  <c r="AA368" i="6" s="1"/>
  <c r="AB688" i="6"/>
  <c r="AB105" i="6"/>
  <c r="Z297" i="6"/>
  <c r="AA297" i="6" s="1"/>
  <c r="Y942" i="6"/>
  <c r="AB606" i="6"/>
  <c r="AB642" i="6"/>
  <c r="Y766" i="6"/>
  <c r="AB950" i="6"/>
  <c r="AB550" i="6"/>
  <c r="Z807" i="6"/>
  <c r="AA807" i="6" s="1"/>
  <c r="Y871" i="6"/>
  <c r="Y873" i="6"/>
  <c r="Y795" i="6"/>
  <c r="Y859" i="6"/>
  <c r="Y547" i="6"/>
  <c r="AB28" i="6"/>
  <c r="AB668" i="6"/>
  <c r="AB85" i="6"/>
  <c r="AB341" i="6"/>
  <c r="AB22" i="6"/>
  <c r="AB278" i="6"/>
  <c r="Y255" i="6"/>
  <c r="AB319" i="6"/>
  <c r="Y56" i="6"/>
  <c r="Y440" i="6"/>
  <c r="AB632" i="6"/>
  <c r="AB305" i="6"/>
  <c r="AB418" i="6"/>
  <c r="AB618" i="6"/>
  <c r="Y817" i="6"/>
  <c r="Y945" i="6"/>
  <c r="AB602" i="6"/>
  <c r="AB932" i="6"/>
  <c r="Y803" i="6"/>
  <c r="Y972" i="6"/>
  <c r="AB266" i="6"/>
  <c r="Y235" i="6"/>
  <c r="AB299" i="6"/>
  <c r="Y491" i="6"/>
  <c r="Y36" i="6"/>
  <c r="AB612" i="6"/>
  <c r="Y541" i="6"/>
  <c r="Y30" i="6"/>
  <c r="AB158" i="6"/>
  <c r="AB519" i="6"/>
  <c r="AB256" i="6"/>
  <c r="Z640" i="6"/>
  <c r="AA640" i="6" s="1"/>
  <c r="AB121" i="6"/>
  <c r="AB441" i="6"/>
  <c r="AB505" i="6"/>
  <c r="AB670" i="6"/>
  <c r="AB614" i="6"/>
  <c r="AB622" i="6"/>
  <c r="AB772" i="6"/>
  <c r="AB626" i="6"/>
  <c r="AB566" i="6"/>
  <c r="Y811" i="6"/>
  <c r="Y875" i="6"/>
  <c r="Y146" i="6"/>
  <c r="AB115" i="6"/>
  <c r="AB499" i="6"/>
  <c r="Y563" i="6"/>
  <c r="AB44" i="6"/>
  <c r="AB236" i="6"/>
  <c r="AB684" i="6"/>
  <c r="AB165" i="6"/>
  <c r="AB38" i="6"/>
  <c r="AB79" i="6"/>
  <c r="Y143" i="6"/>
  <c r="Y271" i="6"/>
  <c r="AB335" i="6"/>
  <c r="Y200" i="6"/>
  <c r="Y456" i="6"/>
  <c r="AB648" i="6"/>
  <c r="AB65" i="6"/>
  <c r="AB321" i="6"/>
  <c r="Y702" i="6"/>
  <c r="Y831" i="6"/>
  <c r="Y833" i="6"/>
  <c r="Y961" i="6"/>
  <c r="AB804" i="6"/>
  <c r="Y861" i="6"/>
  <c r="Y819" i="6"/>
  <c r="Y837" i="6"/>
  <c r="AB26" i="6"/>
  <c r="AB282" i="6"/>
  <c r="Y59" i="6"/>
  <c r="Y251" i="6"/>
  <c r="AB315" i="6"/>
  <c r="Y507" i="6"/>
  <c r="Y52" i="6"/>
  <c r="Y436" i="6"/>
  <c r="AB628" i="6"/>
  <c r="AB301" i="6"/>
  <c r="Y493" i="6"/>
  <c r="Y557" i="6"/>
  <c r="Y46" i="6"/>
  <c r="AB238" i="6"/>
  <c r="AB535" i="6"/>
  <c r="AB272" i="6"/>
  <c r="AB592" i="6"/>
  <c r="AB756" i="6"/>
  <c r="AB678" i="6"/>
  <c r="Y430" i="6"/>
  <c r="AB686" i="6"/>
  <c r="Y434" i="6"/>
  <c r="AB630" i="6"/>
  <c r="AB796" i="6"/>
  <c r="Y34" i="6"/>
  <c r="Y162" i="6"/>
  <c r="Z131" i="6"/>
  <c r="AA131" i="6" s="1"/>
  <c r="Z323" i="6"/>
  <c r="AA323" i="6" s="1"/>
  <c r="AB252" i="6"/>
  <c r="Z508" i="6"/>
  <c r="AA508" i="6" s="1"/>
  <c r="AB117" i="6"/>
  <c r="Z309" i="6"/>
  <c r="AA309" i="6" s="1"/>
  <c r="AB501" i="6"/>
  <c r="AB54" i="6"/>
  <c r="Z95" i="6"/>
  <c r="AA95" i="6" s="1"/>
  <c r="AB24" i="6"/>
  <c r="Y472" i="6"/>
  <c r="AB664" i="6"/>
  <c r="AB81" i="6"/>
  <c r="AB337" i="6"/>
  <c r="AB506" i="6"/>
  <c r="Z710" i="6"/>
  <c r="AA710" i="6" s="1"/>
  <c r="Y847" i="6"/>
  <c r="Z650" i="6"/>
  <c r="AA650" i="6" s="1"/>
  <c r="Y808" i="6"/>
  <c r="Y944" i="6"/>
  <c r="Z717" i="6"/>
  <c r="AA717" i="6" s="1"/>
  <c r="Y849" i="6"/>
  <c r="AB977" i="6"/>
  <c r="AB925" i="6"/>
  <c r="Y718" i="6"/>
  <c r="Y869" i="6"/>
  <c r="Z662" i="6"/>
  <c r="AA662" i="6" s="1"/>
  <c r="Y835" i="6"/>
  <c r="AB50" i="6"/>
  <c r="AB83" i="6"/>
  <c r="Y147" i="6"/>
  <c r="Y275" i="6"/>
  <c r="AB339" i="6"/>
  <c r="Y531" i="6"/>
  <c r="AB652" i="6"/>
  <c r="AB69" i="6"/>
  <c r="AB325" i="6"/>
  <c r="AB262" i="6"/>
  <c r="Y239" i="6"/>
  <c r="AB303" i="6"/>
  <c r="Y495" i="6"/>
  <c r="Y40" i="6"/>
  <c r="AB616" i="6"/>
  <c r="AB97" i="6"/>
  <c r="Y289" i="6"/>
  <c r="Y737" i="6"/>
  <c r="AB574" i="6"/>
  <c r="Y829" i="6"/>
  <c r="Y426" i="6"/>
  <c r="AB526" i="6"/>
  <c r="Y801" i="6"/>
  <c r="Y929" i="6"/>
  <c r="AB930" i="6"/>
  <c r="Y787" i="6"/>
  <c r="Y509" i="6"/>
  <c r="AB295" i="6"/>
  <c r="Y32" i="6"/>
  <c r="AB542" i="6"/>
  <c r="Y843" i="6"/>
  <c r="Y267" i="6"/>
  <c r="AB452" i="6"/>
  <c r="Y438" i="6"/>
  <c r="AB331" i="6"/>
  <c r="AB715" i="6"/>
  <c r="Y573" i="6"/>
  <c r="AB608" i="6"/>
  <c r="AB42" i="6"/>
  <c r="AB812" i="6"/>
  <c r="Y855" i="6"/>
  <c r="Y857" i="6"/>
  <c r="Y816" i="6"/>
  <c r="AB644" i="6"/>
  <c r="AB167" i="6"/>
  <c r="AB551" i="6"/>
  <c r="Y578" i="6"/>
  <c r="Y779" i="6"/>
  <c r="AB317" i="6"/>
  <c r="AB103" i="6"/>
  <c r="AB971" i="6"/>
  <c r="Z58" i="6"/>
  <c r="AA58" i="6" s="1"/>
  <c r="Y122" i="6"/>
  <c r="AB186" i="6"/>
  <c r="AB314" i="6"/>
  <c r="Y91" i="6"/>
  <c r="Z219" i="6"/>
  <c r="AA219" i="6" s="1"/>
  <c r="AB283" i="6"/>
  <c r="Z539" i="6"/>
  <c r="AA539" i="6" s="1"/>
  <c r="AB603" i="6"/>
  <c r="Y667" i="6"/>
  <c r="Z20" i="6"/>
  <c r="AA20" i="6" s="1"/>
  <c r="Y84" i="6"/>
  <c r="AB148" i="6"/>
  <c r="Z212" i="6"/>
  <c r="AA212" i="6" s="1"/>
  <c r="Z276" i="6"/>
  <c r="AA276" i="6" s="1"/>
  <c r="Y340" i="6"/>
  <c r="AB13" i="6"/>
  <c r="AC13" i="6" s="1"/>
  <c r="AD13" i="6" s="1"/>
  <c r="Y77" i="6"/>
  <c r="Y205" i="6"/>
  <c r="AB269" i="6"/>
  <c r="Z525" i="6"/>
  <c r="AA525" i="6" s="1"/>
  <c r="AB589" i="6"/>
  <c r="Y653" i="6"/>
  <c r="AB14" i="6"/>
  <c r="Z14" i="6"/>
  <c r="BC25" i="6" s="1"/>
  <c r="Y78" i="6"/>
  <c r="Z270" i="6"/>
  <c r="AA270" i="6" s="1"/>
  <c r="Y334" i="6"/>
  <c r="AB247" i="6"/>
  <c r="Y439" i="6"/>
  <c r="Y567" i="6"/>
  <c r="Y631" i="6"/>
  <c r="Z695" i="6"/>
  <c r="AA695" i="6" s="1"/>
  <c r="AB112" i="6"/>
  <c r="Z240" i="6"/>
  <c r="AA240" i="6" s="1"/>
  <c r="Y304" i="6"/>
  <c r="Y368" i="6"/>
  <c r="AB233" i="6"/>
  <c r="Y425" i="6"/>
  <c r="Y617" i="6"/>
  <c r="AB884" i="6"/>
  <c r="AB942" i="6"/>
  <c r="AB757" i="6"/>
  <c r="Y386" i="6"/>
  <c r="AB766" i="6"/>
  <c r="AB999" i="6"/>
  <c r="Y992" i="6"/>
  <c r="AB1001" i="6"/>
  <c r="Y810" i="6"/>
  <c r="Y874" i="6"/>
  <c r="Y1002" i="6"/>
  <c r="AB900" i="6"/>
  <c r="Y502" i="6"/>
  <c r="AB987" i="6"/>
  <c r="AB974" i="6"/>
  <c r="Y66" i="6"/>
  <c r="AB130" i="6"/>
  <c r="Y322" i="6"/>
  <c r="AB227" i="6"/>
  <c r="AB419" i="6"/>
  <c r="Y611" i="6"/>
  <c r="AB92" i="6"/>
  <c r="AB348" i="6"/>
  <c r="AB476" i="6"/>
  <c r="AB405" i="6"/>
  <c r="Y533" i="6"/>
  <c r="Y597" i="6"/>
  <c r="AB86" i="6"/>
  <c r="AB214" i="6"/>
  <c r="AB342" i="6"/>
  <c r="AB383" i="6"/>
  <c r="AB511" i="6"/>
  <c r="Y120" i="6"/>
  <c r="AB184" i="6"/>
  <c r="AB312" i="6"/>
  <c r="Y504" i="6"/>
  <c r="Y113" i="6"/>
  <c r="AB369" i="6"/>
  <c r="AB625" i="6"/>
  <c r="Y689" i="6"/>
  <c r="Y378" i="6"/>
  <c r="AB924" i="6"/>
  <c r="AB638" i="6"/>
  <c r="Y838" i="6"/>
  <c r="Y582" i="6"/>
  <c r="Y943" i="6"/>
  <c r="Y856" i="6"/>
  <c r="Y872" i="6"/>
  <c r="Y980" i="6"/>
  <c r="Y818" i="6"/>
  <c r="AB882" i="6"/>
  <c r="AB946" i="6"/>
  <c r="AB931" i="6"/>
  <c r="AB972" i="6"/>
  <c r="AB74" i="6"/>
  <c r="Y202" i="6"/>
  <c r="AB202" i="6"/>
  <c r="AB330" i="6"/>
  <c r="AB363" i="6"/>
  <c r="AB619" i="6"/>
  <c r="Y683" i="6"/>
  <c r="Z36" i="6"/>
  <c r="AA36" i="6" s="1"/>
  <c r="AB164" i="6"/>
  <c r="AB292" i="6"/>
  <c r="Y93" i="6"/>
  <c r="AB285" i="6"/>
  <c r="Y349" i="6"/>
  <c r="AB605" i="6"/>
  <c r="Y669" i="6"/>
  <c r="Z30" i="6"/>
  <c r="AA30" i="6" s="1"/>
  <c r="Y94" i="6"/>
  <c r="AB7" i="6"/>
  <c r="AB263" i="6"/>
  <c r="AB455" i="6"/>
  <c r="AB583" i="6"/>
  <c r="Y647" i="6"/>
  <c r="Y64" i="6"/>
  <c r="AB128" i="6"/>
  <c r="Y320" i="6"/>
  <c r="AB512" i="6"/>
  <c r="Y185" i="6"/>
  <c r="AB249" i="6"/>
  <c r="Y633" i="6"/>
  <c r="AB697" i="6"/>
  <c r="Y414" i="6"/>
  <c r="AB773" i="6"/>
  <c r="AB450" i="6"/>
  <c r="AB782" i="6"/>
  <c r="Y358" i="6"/>
  <c r="AB759" i="6"/>
  <c r="AB734" i="6"/>
  <c r="Y984" i="6"/>
  <c r="AB888" i="6"/>
  <c r="Y366" i="6"/>
  <c r="AB761" i="6"/>
  <c r="Y370" i="6"/>
  <c r="AB747" i="6"/>
  <c r="AB18" i="6"/>
  <c r="Y82" i="6"/>
  <c r="Y338" i="6"/>
  <c r="AB243" i="6"/>
  <c r="Y435" i="6"/>
  <c r="Y627" i="6"/>
  <c r="AB108" i="6"/>
  <c r="Y300" i="6"/>
  <c r="Y364" i="6"/>
  <c r="AB229" i="6"/>
  <c r="AB421" i="6"/>
  <c r="Y549" i="6"/>
  <c r="Y613" i="6"/>
  <c r="AB102" i="6"/>
  <c r="Y294" i="6"/>
  <c r="AB143" i="6"/>
  <c r="AB399" i="6"/>
  <c r="AB527" i="6"/>
  <c r="Y591" i="6"/>
  <c r="AB72" i="6"/>
  <c r="AB200" i="6"/>
  <c r="AB328" i="6"/>
  <c r="AB520" i="6"/>
  <c r="Y584" i="6"/>
  <c r="Y129" i="6"/>
  <c r="AB385" i="6"/>
  <c r="AB442" i="6"/>
  <c r="Y996" i="6"/>
  <c r="AB790" i="6"/>
  <c r="Y854" i="6"/>
  <c r="Y959" i="6"/>
  <c r="Y834" i="6"/>
  <c r="AB898" i="6"/>
  <c r="AB962" i="6"/>
  <c r="Y988" i="6"/>
  <c r="Y598" i="6"/>
  <c r="AB947" i="6"/>
  <c r="AB90" i="6"/>
  <c r="AB346" i="6"/>
  <c r="Y123" i="6"/>
  <c r="AB379" i="6"/>
  <c r="AB635" i="6"/>
  <c r="Y116" i="6"/>
  <c r="AB180" i="6"/>
  <c r="AB308" i="6"/>
  <c r="Y500" i="6"/>
  <c r="AB365" i="6"/>
  <c r="AB621" i="6"/>
  <c r="Y685" i="6"/>
  <c r="Y110" i="6"/>
  <c r="AB174" i="6"/>
  <c r="AB302" i="6"/>
  <c r="Y87" i="6"/>
  <c r="Y215" i="6"/>
  <c r="AB279" i="6"/>
  <c r="AB471" i="6"/>
  <c r="AB599" i="6"/>
  <c r="Y663" i="6"/>
  <c r="AB16" i="6"/>
  <c r="Y80" i="6"/>
  <c r="Y336" i="6"/>
  <c r="AB528" i="6"/>
  <c r="AB9" i="6"/>
  <c r="Y73" i="6"/>
  <c r="AB265" i="6"/>
  <c r="AB457" i="6"/>
  <c r="AB585" i="6"/>
  <c r="Y649" i="6"/>
  <c r="AB713" i="6"/>
  <c r="AB478" i="6"/>
  <c r="Y789" i="6"/>
  <c r="AB798" i="6"/>
  <c r="AB775" i="6"/>
  <c r="AB768" i="6"/>
  <c r="AB896" i="6"/>
  <c r="AB958" i="6"/>
  <c r="AB920" i="6"/>
  <c r="Y828" i="6"/>
  <c r="AB690" i="6"/>
  <c r="Y374" i="6"/>
  <c r="AB763" i="6"/>
  <c r="AB290" i="6"/>
  <c r="Y67" i="6"/>
  <c r="AB259" i="6"/>
  <c r="AB451" i="6"/>
  <c r="Z515" i="6"/>
  <c r="AA515" i="6" s="1"/>
  <c r="AB579" i="6"/>
  <c r="Y643" i="6"/>
  <c r="AB60" i="6"/>
  <c r="AB124" i="6"/>
  <c r="Z252" i="6"/>
  <c r="AA252" i="6" s="1"/>
  <c r="Y316" i="6"/>
  <c r="Y181" i="6"/>
  <c r="AB245" i="6"/>
  <c r="Y437" i="6"/>
  <c r="Y565" i="6"/>
  <c r="Y629" i="6"/>
  <c r="AB118" i="6"/>
  <c r="Z182" i="6"/>
  <c r="AA182" i="6" s="1"/>
  <c r="Z246" i="6"/>
  <c r="AA246" i="6" s="1"/>
  <c r="Y310" i="6"/>
  <c r="AB159" i="6"/>
  <c r="AB223" i="6"/>
  <c r="Y287" i="6"/>
  <c r="AB415" i="6"/>
  <c r="AB543" i="6"/>
  <c r="Y607" i="6"/>
  <c r="AB88" i="6"/>
  <c r="Z216" i="6"/>
  <c r="AA216" i="6" s="1"/>
  <c r="AB344" i="6"/>
  <c r="AB536" i="6"/>
  <c r="Y600" i="6"/>
  <c r="Z17" i="6"/>
  <c r="AA17" i="6" s="1"/>
  <c r="AB145" i="6"/>
  <c r="Z273" i="6"/>
  <c r="AA273" i="6" s="1"/>
  <c r="AB401" i="6"/>
  <c r="Y593" i="6"/>
  <c r="Z901" i="6"/>
  <c r="AA901" i="6" s="1"/>
  <c r="AB731" i="6"/>
  <c r="AB741" i="6"/>
  <c r="AB806" i="6"/>
  <c r="Y870" i="6"/>
  <c r="Y710" i="6"/>
  <c r="AB944" i="6"/>
  <c r="Y977" i="6"/>
  <c r="Z718" i="6"/>
  <c r="AA718" i="6" s="1"/>
  <c r="Y850" i="6"/>
  <c r="AB914" i="6"/>
  <c r="Z978" i="6"/>
  <c r="AA978" i="6" s="1"/>
  <c r="Y978" i="6"/>
  <c r="AB963" i="6"/>
  <c r="AB949" i="6"/>
  <c r="AB114" i="6"/>
  <c r="Y306" i="6"/>
  <c r="AB147" i="6"/>
  <c r="AB403" i="6"/>
  <c r="Y595" i="6"/>
  <c r="AB76" i="6"/>
  <c r="AB204" i="6"/>
  <c r="AB332" i="6"/>
  <c r="AB460" i="6"/>
  <c r="Y588" i="6"/>
  <c r="Y716" i="6"/>
  <c r="AB389" i="6"/>
  <c r="Y517" i="6"/>
  <c r="AB70" i="6"/>
  <c r="AB198" i="6"/>
  <c r="AB326" i="6"/>
  <c r="AB367" i="6"/>
  <c r="AB623" i="6"/>
  <c r="Y687" i="6"/>
  <c r="Y104" i="6"/>
  <c r="AB168" i="6"/>
  <c r="AB296" i="6"/>
  <c r="Y353" i="6"/>
  <c r="AB609" i="6"/>
  <c r="Y673" i="6"/>
  <c r="Y852" i="6"/>
  <c r="AB886" i="6"/>
  <c r="Y822" i="6"/>
  <c r="Y927" i="6"/>
  <c r="Y824" i="6"/>
  <c r="Y832" i="6"/>
  <c r="Y802" i="6"/>
  <c r="Y876" i="6"/>
  <c r="AB910" i="6"/>
  <c r="AB587" i="6"/>
  <c r="Y601" i="6"/>
  <c r="AB985" i="6"/>
  <c r="Y68" i="6"/>
  <c r="AB637" i="6"/>
  <c r="AB487" i="6"/>
  <c r="AB106" i="6"/>
  <c r="AB318" i="6"/>
  <c r="Y805" i="6"/>
  <c r="AB928" i="6"/>
  <c r="Y868" i="6"/>
  <c r="AB395" i="6"/>
  <c r="Y580" i="6"/>
  <c r="AB126" i="6"/>
  <c r="AB231" i="6"/>
  <c r="Y89" i="6"/>
  <c r="Y794" i="6"/>
  <c r="Y694" i="6"/>
  <c r="Y298" i="6"/>
  <c r="Y203" i="6"/>
  <c r="AB324" i="6"/>
  <c r="AB359" i="6"/>
  <c r="AB544" i="6"/>
  <c r="AB281" i="6"/>
  <c r="AB892" i="6"/>
  <c r="AB196" i="6"/>
  <c r="Y858" i="6"/>
  <c r="Y651" i="6"/>
  <c r="Y62" i="6"/>
  <c r="AB615" i="6"/>
  <c r="AB983" i="6"/>
  <c r="Y494" i="6"/>
  <c r="AB965" i="6"/>
  <c r="BF24" i="6"/>
  <c r="BF25" i="6"/>
  <c r="AB6" i="6"/>
  <c r="Z6" i="6"/>
  <c r="BD24" i="6" s="1"/>
  <c r="C17" i="6" l="1"/>
  <c r="C21" i="6"/>
  <c r="C16" i="6"/>
  <c r="C19" i="6"/>
  <c r="BE12" i="6"/>
  <c r="BC11" i="6"/>
  <c r="BE14" i="6"/>
  <c r="BC16" i="6"/>
  <c r="BE18" i="6"/>
  <c r="BC17" i="6"/>
  <c r="BE15" i="6"/>
  <c r="BE17" i="6"/>
  <c r="BE10" i="6"/>
  <c r="BC13" i="6"/>
  <c r="BC10" i="6"/>
  <c r="BC12" i="6"/>
  <c r="BE16" i="6"/>
  <c r="BC18" i="6"/>
  <c r="BC15" i="6"/>
  <c r="BC14" i="6"/>
  <c r="BE11" i="6"/>
  <c r="BE13" i="6"/>
  <c r="BD13" i="6"/>
  <c r="BD17" i="6"/>
  <c r="BD16" i="6"/>
  <c r="BD14" i="6"/>
  <c r="BD11" i="6"/>
  <c r="BD18" i="6"/>
  <c r="BD12" i="6"/>
  <c r="BD10" i="6"/>
  <c r="BD7" i="6"/>
  <c r="BD15" i="6"/>
  <c r="BH16" i="6"/>
  <c r="BF16" i="6"/>
  <c r="BH15" i="6"/>
  <c r="BF15" i="6"/>
  <c r="BF10" i="6"/>
  <c r="BH14" i="6"/>
  <c r="BF14" i="6"/>
  <c r="BH13" i="6"/>
  <c r="BF13" i="6"/>
  <c r="BH12" i="6"/>
  <c r="BF12" i="6"/>
  <c r="BH11" i="6"/>
  <c r="BF11" i="6"/>
  <c r="BH18" i="6"/>
  <c r="BH10" i="6"/>
  <c r="BF18" i="6"/>
  <c r="BH17" i="6"/>
  <c r="BF17" i="6"/>
  <c r="BF30" i="6"/>
  <c r="BD31" i="6"/>
  <c r="BC28" i="6"/>
  <c r="BG31" i="6"/>
  <c r="BC31" i="6"/>
  <c r="AA8" i="6"/>
  <c r="BE7" i="6" s="1"/>
  <c r="BG26" i="6"/>
  <c r="AA12" i="6"/>
  <c r="BG30" i="6"/>
  <c r="AA9" i="6"/>
  <c r="BG27" i="6"/>
  <c r="AA14" i="6"/>
  <c r="BC9" i="6" s="1"/>
  <c r="BG24" i="6"/>
  <c r="AA11" i="6"/>
  <c r="BG29" i="6"/>
  <c r="AA10" i="6"/>
  <c r="BD8" i="6" s="1"/>
  <c r="BG28" i="6"/>
  <c r="BG25" i="6"/>
  <c r="BF31" i="6"/>
  <c r="BE29" i="6"/>
  <c r="BD26" i="6"/>
  <c r="C15" i="6"/>
  <c r="BF26" i="6"/>
  <c r="C14" i="6"/>
  <c r="BE27" i="6"/>
  <c r="BE28" i="6"/>
  <c r="BE30" i="6"/>
  <c r="C22" i="6"/>
  <c r="BD27" i="6"/>
  <c r="C27" i="6"/>
  <c r="C71" i="6"/>
  <c r="C48" i="6"/>
  <c r="C52" i="6"/>
  <c r="C24" i="6"/>
  <c r="C251" i="6"/>
  <c r="C67" i="6"/>
  <c r="C41" i="6"/>
  <c r="C26" i="6"/>
  <c r="C29" i="6"/>
  <c r="C18" i="6"/>
  <c r="C114" i="6"/>
  <c r="C34" i="6"/>
  <c r="C28" i="6"/>
  <c r="C55" i="6"/>
  <c r="C43" i="6"/>
  <c r="C36" i="6"/>
  <c r="C23" i="6"/>
  <c r="C32" i="6"/>
  <c r="C258" i="6"/>
  <c r="C127" i="6"/>
  <c r="C46" i="6"/>
  <c r="C42" i="6"/>
  <c r="C77" i="6"/>
  <c r="C47" i="6"/>
  <c r="C39" i="6"/>
  <c r="C128" i="6"/>
  <c r="C108" i="6"/>
  <c r="C125" i="6"/>
  <c r="C25" i="6"/>
  <c r="C33" i="6"/>
  <c r="C50" i="6"/>
  <c r="C256" i="6"/>
  <c r="C104" i="6"/>
  <c r="C59" i="6"/>
  <c r="C30" i="6"/>
  <c r="C31" i="6"/>
  <c r="C35" i="6"/>
  <c r="C51" i="6"/>
  <c r="C97" i="6"/>
  <c r="C253" i="6"/>
  <c r="C70" i="6"/>
  <c r="C38" i="6"/>
  <c r="C53" i="6"/>
  <c r="C100" i="6"/>
  <c r="C44" i="6"/>
  <c r="C37" i="6"/>
  <c r="C637" i="6"/>
  <c r="C921" i="6"/>
  <c r="C386" i="6"/>
  <c r="C665" i="6"/>
  <c r="C663" i="6"/>
  <c r="C197" i="6"/>
  <c r="C641" i="6"/>
  <c r="C319" i="6"/>
  <c r="C775" i="6"/>
  <c r="C284" i="6"/>
  <c r="C54" i="6"/>
  <c r="C170" i="6"/>
  <c r="C271" i="6"/>
  <c r="C135" i="6"/>
  <c r="C75" i="6"/>
  <c r="C49" i="6"/>
  <c r="C130" i="6"/>
  <c r="C233" i="6"/>
  <c r="C149" i="6"/>
  <c r="C90" i="6"/>
  <c r="C107" i="6"/>
  <c r="C84" i="6"/>
  <c r="C20" i="6"/>
  <c r="C136" i="6"/>
  <c r="C126" i="6"/>
  <c r="C85" i="6"/>
  <c r="C40" i="6"/>
  <c r="C458" i="6"/>
  <c r="C705" i="6"/>
  <c r="C889" i="6"/>
  <c r="C780" i="6"/>
  <c r="C993" i="6"/>
  <c r="C989" i="6"/>
  <c r="C599" i="6"/>
  <c r="C236" i="6"/>
  <c r="C838" i="6"/>
  <c r="C647" i="6"/>
  <c r="C451" i="6"/>
  <c r="C182" i="6"/>
  <c r="C213" i="6"/>
  <c r="C607" i="6"/>
  <c r="C199" i="6"/>
  <c r="C756" i="6"/>
  <c r="C577" i="6"/>
  <c r="C476" i="6"/>
  <c r="C722" i="6"/>
  <c r="C991" i="6"/>
  <c r="C79" i="6"/>
  <c r="C770" i="6"/>
  <c r="C890" i="6"/>
  <c r="C832" i="6"/>
  <c r="C245" i="6"/>
  <c r="C870" i="6"/>
  <c r="C893" i="6"/>
  <c r="C710" i="6"/>
  <c r="C346" i="6"/>
  <c r="C706" i="6"/>
  <c r="C389" i="6"/>
  <c r="C841" i="6"/>
  <c r="C628" i="6"/>
  <c r="C183" i="6"/>
  <c r="C155" i="6"/>
  <c r="C713" i="6"/>
  <c r="C414" i="6"/>
  <c r="C905" i="6"/>
  <c r="C281" i="6"/>
  <c r="C686" i="6"/>
  <c r="C675" i="6"/>
  <c r="C544" i="6"/>
  <c r="C840" i="6"/>
  <c r="C583" i="6"/>
  <c r="C259" i="6"/>
  <c r="C928" i="6"/>
  <c r="C273" i="6"/>
  <c r="C180" i="6"/>
  <c r="C517" i="6"/>
  <c r="C314" i="6"/>
  <c r="C978" i="6"/>
  <c r="C220" i="6"/>
  <c r="C608" i="6"/>
  <c r="C697" i="6"/>
  <c r="C397" i="6"/>
  <c r="C578" i="6"/>
  <c r="C69" i="6"/>
  <c r="C584" i="6"/>
  <c r="C445" i="6"/>
  <c r="C768" i="6"/>
  <c r="C117" i="6"/>
  <c r="C907" i="6"/>
  <c r="C972" i="6"/>
  <c r="C842" i="6"/>
  <c r="C112" i="6"/>
  <c r="C325" i="6"/>
  <c r="C670" i="6"/>
  <c r="C186" i="6"/>
  <c r="C958" i="6"/>
  <c r="C437" i="6"/>
  <c r="C151" i="6"/>
  <c r="C886" i="6"/>
  <c r="C244" i="6"/>
  <c r="C554" i="6"/>
  <c r="C673" i="6"/>
  <c r="C741" i="6"/>
  <c r="C562" i="6"/>
  <c r="C376" i="6"/>
  <c r="C683" i="6"/>
  <c r="C625" i="6"/>
  <c r="C375" i="6"/>
  <c r="C731" i="6"/>
  <c r="C144" i="6"/>
  <c r="C992" i="6"/>
  <c r="C557" i="6"/>
  <c r="C642" i="6"/>
  <c r="C174" i="6"/>
  <c r="C712" i="6"/>
  <c r="C356" i="6"/>
  <c r="C861" i="6"/>
  <c r="C871" i="6"/>
  <c r="C380" i="6"/>
  <c r="C176" i="6"/>
  <c r="C133" i="6"/>
  <c r="C317" i="6"/>
  <c r="C960" i="6"/>
  <c r="C156" i="6"/>
  <c r="C192" i="6"/>
  <c r="C650" i="6"/>
  <c r="C333" i="6"/>
  <c r="C720" i="6"/>
  <c r="C428" i="6"/>
  <c r="C719" i="6"/>
  <c r="C381" i="6"/>
  <c r="C576" i="6"/>
  <c r="C864" i="6"/>
  <c r="C652" i="6"/>
  <c r="C714" i="6"/>
  <c r="C143" i="6"/>
  <c r="C592" i="6"/>
  <c r="C492" i="6"/>
  <c r="C954" i="6"/>
  <c r="C361" i="6"/>
  <c r="C785" i="6"/>
  <c r="C373" i="6"/>
  <c r="C884" i="6"/>
  <c r="C994" i="6"/>
  <c r="C594" i="6"/>
  <c r="C407" i="6"/>
  <c r="C681" i="6"/>
  <c r="C432" i="6"/>
  <c r="C344" i="6"/>
  <c r="C828" i="6"/>
  <c r="C482" i="6"/>
  <c r="C486" i="6"/>
  <c r="C426" i="6"/>
  <c r="C771" i="6"/>
  <c r="C417" i="6"/>
  <c r="C997" i="6"/>
  <c r="C949" i="6"/>
  <c r="C531" i="6"/>
  <c r="C189" i="6"/>
  <c r="C903" i="6"/>
  <c r="C957" i="6"/>
  <c r="C792" i="6"/>
  <c r="C141" i="6"/>
  <c r="C385" i="6"/>
  <c r="C211" i="6"/>
  <c r="C655" i="6"/>
  <c r="C484" i="6"/>
  <c r="C387" i="6"/>
  <c r="C736" i="6"/>
  <c r="C588" i="6"/>
  <c r="C856" i="6"/>
  <c r="C269" i="6"/>
  <c r="C919" i="6"/>
  <c r="C147" i="6"/>
  <c r="C762" i="6"/>
  <c r="C63" i="6"/>
  <c r="C980" i="6"/>
  <c r="C195" i="6"/>
  <c r="C341" i="6"/>
  <c r="C778" i="6"/>
  <c r="C58" i="6"/>
  <c r="C80" i="6"/>
  <c r="C671" i="6"/>
  <c r="C734" i="6"/>
  <c r="C651" i="6"/>
  <c r="C593" i="6"/>
  <c r="C248" i="6"/>
  <c r="C508" i="6"/>
  <c r="C990" i="6"/>
  <c r="C304" i="6"/>
  <c r="C848" i="6"/>
  <c r="C330" i="6"/>
  <c r="C984" i="6"/>
  <c r="C400" i="6"/>
  <c r="C979" i="6"/>
  <c r="C579" i="6"/>
  <c r="C769" i="6"/>
  <c r="C630" i="6"/>
  <c r="C900" i="6"/>
  <c r="C216" i="6"/>
  <c r="C830" i="6"/>
  <c r="C420" i="6"/>
  <c r="C733" i="6"/>
  <c r="C406" i="6"/>
  <c r="C535" i="6"/>
  <c r="C318" i="6"/>
  <c r="C288" i="6"/>
  <c r="C814" i="6"/>
  <c r="C497" i="6"/>
  <c r="C203" i="6"/>
  <c r="C940" i="6"/>
  <c r="C323" i="6"/>
  <c r="C530" i="6"/>
  <c r="C471" i="6"/>
  <c r="C401" i="6"/>
  <c r="C539" i="6"/>
  <c r="C257" i="6"/>
  <c r="C570" i="6"/>
  <c r="C598" i="6"/>
  <c r="C98" i="6"/>
  <c r="C521" i="6"/>
  <c r="C439" i="6"/>
  <c r="C672" i="6"/>
  <c r="C547" i="6"/>
  <c r="C1004" i="6"/>
  <c r="C446" i="6"/>
  <c r="C784" i="6"/>
  <c r="C249" i="6"/>
  <c r="C982" i="6"/>
  <c r="C272" i="6"/>
  <c r="C946" i="6"/>
  <c r="C878" i="6"/>
  <c r="C206" i="6"/>
  <c r="C218" i="6"/>
  <c r="C912" i="6"/>
  <c r="C806" i="6"/>
  <c r="C292" i="6"/>
  <c r="C526" i="6"/>
  <c r="C998" i="6"/>
  <c r="C190" i="6"/>
  <c r="C500" i="6"/>
  <c r="C659" i="6"/>
  <c r="C601" i="6"/>
  <c r="C369" i="6"/>
  <c r="C502" i="6"/>
  <c r="C748" i="6"/>
  <c r="C985" i="6"/>
  <c r="C935" i="6"/>
  <c r="C355" i="6"/>
  <c r="C622" i="6"/>
  <c r="C649" i="6"/>
  <c r="C614" i="6"/>
  <c r="C662" i="6"/>
  <c r="C200" i="6"/>
  <c r="C270" i="6"/>
  <c r="C829" i="6"/>
  <c r="C291" i="6"/>
  <c r="C920" i="6"/>
  <c r="C525" i="6"/>
  <c r="C791" i="6"/>
  <c r="C811" i="6"/>
  <c r="C489" i="6"/>
  <c r="C818" i="6"/>
  <c r="C873" i="6"/>
  <c r="C409" i="6"/>
  <c r="C799" i="6"/>
  <c r="C956" i="6"/>
  <c r="C286" i="6"/>
  <c r="C876" i="6"/>
  <c r="C1005" i="6"/>
  <c r="C533" i="6"/>
  <c r="C603" i="6"/>
  <c r="C475" i="6"/>
  <c r="C505" i="6"/>
  <c r="C585" i="6"/>
  <c r="C613" i="6"/>
  <c r="C822" i="6"/>
  <c r="C684" i="6"/>
  <c r="C1000" i="6"/>
  <c r="C448" i="6"/>
  <c r="C857" i="6"/>
  <c r="C708" i="6"/>
  <c r="C865" i="6"/>
  <c r="C749" i="6"/>
  <c r="C977" i="6"/>
  <c r="C528" i="6"/>
  <c r="C267" i="6"/>
  <c r="C120" i="6"/>
  <c r="C490" i="6"/>
  <c r="C483" i="6"/>
  <c r="C772" i="6"/>
  <c r="C242" i="6"/>
  <c r="C300" i="6"/>
  <c r="C911" i="6"/>
  <c r="C817" i="6"/>
  <c r="C718" i="6"/>
  <c r="C462" i="6"/>
  <c r="C514" i="6"/>
  <c r="C898" i="6"/>
  <c r="C904" i="6"/>
  <c r="C442" i="6"/>
  <c r="C787" i="6"/>
  <c r="C481" i="6"/>
  <c r="C92" i="6"/>
  <c r="C118" i="6"/>
  <c r="C472" i="6"/>
  <c r="C450" i="6"/>
  <c r="C187" i="6"/>
  <c r="C759" i="6"/>
  <c r="C421" i="6"/>
  <c r="C294" i="6"/>
  <c r="C157" i="6"/>
  <c r="C767" i="6"/>
  <c r="C336" i="6"/>
  <c r="C939" i="6"/>
  <c r="C212" i="6"/>
  <c r="C909" i="6"/>
  <c r="C790" i="6"/>
  <c r="C843" i="6"/>
  <c r="C320" i="6"/>
  <c r="C474" i="6"/>
  <c r="C455" i="6"/>
  <c r="C207" i="6"/>
  <c r="C65" i="6"/>
  <c r="C403" i="6"/>
  <c r="C241" i="6"/>
  <c r="C617" i="6"/>
  <c r="C902" i="6"/>
  <c r="C844" i="6"/>
  <c r="C629" i="6"/>
  <c r="C727" i="6"/>
  <c r="C339" i="6"/>
  <c r="C354" i="6"/>
  <c r="C633" i="6"/>
  <c r="C702" i="6"/>
  <c r="C795" i="6"/>
  <c r="C322" i="6"/>
  <c r="C352" i="6"/>
  <c r="C357" i="6"/>
  <c r="C616" i="6"/>
  <c r="C465" i="6"/>
  <c r="C901" i="6"/>
  <c r="C763" i="6"/>
  <c r="C589" i="6"/>
  <c r="C396" i="6"/>
  <c r="C922" i="6"/>
  <c r="C350" i="6"/>
  <c r="C725" i="6"/>
  <c r="C752" i="6"/>
  <c r="C485" i="6"/>
  <c r="C879" i="6"/>
  <c r="C916" i="6"/>
  <c r="C874" i="6"/>
  <c r="C239" i="6"/>
  <c r="C306" i="6"/>
  <c r="C287" i="6"/>
  <c r="C959" i="6"/>
  <c r="C367" i="6"/>
  <c r="C930" i="6"/>
  <c r="C366" i="6"/>
  <c r="C755" i="6"/>
  <c r="C297" i="6"/>
  <c r="C609" i="6"/>
  <c r="C398" i="6"/>
  <c r="C845" i="6"/>
  <c r="C807" i="6"/>
  <c r="C885" i="6"/>
  <c r="C96" i="6"/>
  <c r="C677" i="6"/>
  <c r="C704" i="6"/>
  <c r="C495" i="6"/>
  <c r="C413" i="6"/>
  <c r="C612" i="6"/>
  <c r="C134" i="6"/>
  <c r="C699" i="6"/>
  <c r="C999" i="6"/>
  <c r="C191" i="6"/>
  <c r="C666" i="6"/>
  <c r="C995" i="6"/>
  <c r="C512" i="6"/>
  <c r="C969" i="6"/>
  <c r="C313" i="6"/>
  <c r="C221" i="6"/>
  <c r="C166" i="6"/>
  <c r="C955" i="6"/>
  <c r="C457" i="6"/>
  <c r="C478" i="6"/>
  <c r="C975" i="6"/>
  <c r="C473" i="6"/>
  <c r="C970" i="6"/>
  <c r="C859" i="6"/>
  <c r="C537" i="6"/>
  <c r="C851" i="6"/>
  <c r="C877" i="6"/>
  <c r="C809" i="6"/>
  <c r="C933" i="6"/>
  <c r="C754" i="6"/>
  <c r="C786" i="6"/>
  <c r="C611" i="6"/>
  <c r="C836" i="6"/>
  <c r="C513" i="6"/>
  <c r="C835" i="6"/>
  <c r="C226" i="6"/>
  <c r="C255" i="6"/>
  <c r="C819" i="6"/>
  <c r="C553" i="6"/>
  <c r="C737" i="6"/>
  <c r="C124" i="6"/>
  <c r="C550" i="6"/>
  <c r="C510" i="6"/>
  <c r="C278" i="6"/>
  <c r="C781" i="6"/>
  <c r="C179" i="6"/>
  <c r="C161" i="6"/>
  <c r="C185" i="6"/>
  <c r="C950" i="6"/>
  <c r="C169" i="6"/>
  <c r="C358" i="6"/>
  <c r="C443" i="6"/>
  <c r="C494" i="6"/>
  <c r="C76" i="6"/>
  <c r="C418" i="6"/>
  <c r="C390" i="6"/>
  <c r="C868" i="6"/>
  <c r="C434" i="6"/>
  <c r="C307" i="6"/>
  <c r="C815" i="6"/>
  <c r="C852" i="6"/>
  <c r="C522" i="6"/>
  <c r="C703" i="6"/>
  <c r="C109" i="6"/>
  <c r="C567" i="6"/>
  <c r="C721" i="6"/>
  <c r="C477" i="6"/>
  <c r="C913" i="6"/>
  <c r="C831" i="6"/>
  <c r="C802" i="6"/>
  <c r="C290" i="6"/>
  <c r="C223" i="6"/>
  <c r="C981" i="6"/>
  <c r="C345" i="6"/>
  <c r="C377" i="6"/>
  <c r="C246" i="6"/>
  <c r="C854" i="6"/>
  <c r="C615" i="6"/>
  <c r="C565" i="6"/>
  <c r="C302" i="6"/>
  <c r="C158" i="6"/>
  <c r="C839" i="6"/>
  <c r="C142" i="6"/>
  <c r="C260" i="6"/>
  <c r="C571" i="6"/>
  <c r="C229" i="6"/>
  <c r="C587" i="6"/>
  <c r="C743" i="6"/>
  <c r="C228" i="6"/>
  <c r="C83" i="6"/>
  <c r="C834" i="6"/>
  <c r="C934" i="6"/>
  <c r="C923" i="6"/>
  <c r="C966" i="6"/>
  <c r="C293" i="6"/>
  <c r="C283" i="6"/>
  <c r="C664" i="6"/>
  <c r="C967" i="6"/>
  <c r="C340" i="6"/>
  <c r="C552" i="6"/>
  <c r="C66" i="6"/>
  <c r="C825" i="6"/>
  <c r="C162" i="6"/>
  <c r="C600" i="6"/>
  <c r="C519" i="6"/>
  <c r="C549" i="6"/>
  <c r="C855" i="6"/>
  <c r="C279" i="6"/>
  <c r="C527" i="6"/>
  <c r="C153" i="6"/>
  <c r="C976" i="6"/>
  <c r="C783" i="6"/>
  <c r="C509" i="6"/>
  <c r="C882" i="6"/>
  <c r="C298" i="6"/>
  <c r="C658" i="6"/>
  <c r="C881" i="6"/>
  <c r="C424" i="6"/>
  <c r="C111" i="6"/>
  <c r="C931" i="6"/>
  <c r="C732" i="6"/>
  <c r="C729" i="6"/>
  <c r="C751" i="6"/>
  <c r="C264" i="6"/>
  <c r="C880" i="6"/>
  <c r="C285" i="6"/>
  <c r="C746" i="6"/>
  <c r="C438" i="6"/>
  <c r="C238" i="6"/>
  <c r="C499" i="6"/>
  <c r="C177" i="6"/>
  <c r="C937" i="6"/>
  <c r="C538" i="6"/>
  <c r="C178" i="6"/>
  <c r="C72" i="6"/>
  <c r="C687" i="6"/>
  <c r="C378" i="6"/>
  <c r="C86" i="6"/>
  <c r="C639" i="6"/>
  <c r="C468" i="6"/>
  <c r="C872" i="6"/>
  <c r="C388" i="6"/>
  <c r="C798" i="6"/>
  <c r="C917" i="6"/>
  <c r="C610" i="6"/>
  <c r="C332" i="6"/>
  <c r="C464" i="6"/>
  <c r="C541" i="6"/>
  <c r="C648" i="6"/>
  <c r="C782" i="6"/>
  <c r="C334" i="6"/>
  <c r="C392" i="6"/>
  <c r="C867" i="6"/>
  <c r="C573" i="6"/>
  <c r="C964" i="6"/>
  <c r="C764" i="6"/>
  <c r="C94" i="6"/>
  <c r="C384" i="6"/>
  <c r="C301" i="6"/>
  <c r="C74" i="6"/>
  <c r="C559" i="6"/>
  <c r="C435" i="6"/>
  <c r="C548" i="6"/>
  <c r="C1003" i="6"/>
  <c r="C459" i="6"/>
  <c r="C60" i="6"/>
  <c r="C621" i="6"/>
  <c r="C240" i="6"/>
  <c r="C638" i="6"/>
  <c r="C518" i="6"/>
  <c r="C632" i="6"/>
  <c r="C595" i="6"/>
  <c r="C580" i="6"/>
  <c r="C311" i="6"/>
  <c r="C230" i="6"/>
  <c r="C159" i="6"/>
  <c r="C747" i="6"/>
  <c r="C416" i="6"/>
  <c r="C847" i="6"/>
  <c r="C938" i="6"/>
  <c r="C757" i="6"/>
  <c r="C520" i="6"/>
  <c r="C232" i="6"/>
  <c r="C405" i="6"/>
  <c r="C883" i="6"/>
  <c r="C347" i="6"/>
  <c r="C572" i="6"/>
  <c r="C986" i="6"/>
  <c r="C164" i="6"/>
  <c r="C797" i="6"/>
  <c r="C73" i="6"/>
  <c r="C188" i="6"/>
  <c r="C335" i="6"/>
  <c r="C941" i="6"/>
  <c r="C974" i="6"/>
  <c r="C591" i="6"/>
  <c r="C61" i="6"/>
  <c r="C690" i="6"/>
  <c r="C800" i="6"/>
  <c r="C735" i="6"/>
  <c r="C296" i="6"/>
  <c r="C78" i="6"/>
  <c r="C945" i="6"/>
  <c r="C266" i="6"/>
  <c r="C897" i="6"/>
  <c r="C250" i="6"/>
  <c r="C555" i="6"/>
  <c r="C394" i="6"/>
  <c r="C491" i="6"/>
  <c r="C895" i="6"/>
  <c r="C774" i="6"/>
  <c r="C924" i="6"/>
  <c r="C146" i="6"/>
  <c r="C766" i="6"/>
  <c r="C175" i="6"/>
  <c r="C695" i="6"/>
  <c r="C910" i="6"/>
  <c r="C623" i="6"/>
  <c r="C95" i="6"/>
  <c r="C540" i="6"/>
  <c r="C209" i="6"/>
  <c r="C796" i="6"/>
  <c r="C943" i="6"/>
  <c r="C810" i="6"/>
  <c r="C88" i="6"/>
  <c r="C493" i="6"/>
  <c r="C137" i="6"/>
  <c r="C115" i="6"/>
  <c r="C709" i="6"/>
  <c r="C93" i="6"/>
  <c r="C869" i="6"/>
  <c r="C971" i="6"/>
  <c r="C360" i="6"/>
  <c r="C545" i="6"/>
  <c r="C983" i="6"/>
  <c r="C234" i="6"/>
  <c r="C110" i="6"/>
  <c r="C327" i="6"/>
  <c r="C812" i="6"/>
  <c r="C624" i="6"/>
  <c r="C504" i="6"/>
  <c r="C45" i="6"/>
  <c r="C82" i="6"/>
  <c r="C217" i="6"/>
  <c r="C463" i="6"/>
  <c r="C640" i="6"/>
  <c r="C163" i="6"/>
  <c r="C202" i="6"/>
  <c r="C254" i="6"/>
  <c r="C596" i="6"/>
  <c r="C803" i="6"/>
  <c r="C368" i="6"/>
  <c r="C918" i="6"/>
  <c r="C198" i="6"/>
  <c r="C452" i="6"/>
  <c r="C119" i="6"/>
  <c r="C231" i="6"/>
  <c r="C516" i="6"/>
  <c r="C1002" i="6"/>
  <c r="C636" i="6"/>
  <c r="C121" i="6"/>
  <c r="C265" i="6"/>
  <c r="C948" i="6"/>
  <c r="C57" i="6"/>
  <c r="C667" i="6"/>
  <c r="C523" i="6"/>
  <c r="C750" i="6"/>
  <c r="C402" i="6"/>
  <c r="C227" i="6"/>
  <c r="C436" i="6"/>
  <c r="C813" i="6"/>
  <c r="C988" i="6"/>
  <c r="C64" i="6"/>
  <c r="C440" i="6"/>
  <c r="C150" i="6"/>
  <c r="C129" i="6"/>
  <c r="C529" i="6"/>
  <c r="C824" i="6"/>
  <c r="C173" i="6"/>
  <c r="C422" i="6"/>
  <c r="C563" i="6"/>
  <c r="C543" i="6"/>
  <c r="C953" i="6"/>
  <c r="C423" i="6"/>
  <c r="C929" i="6"/>
  <c r="C282" i="6"/>
  <c r="C408" i="6"/>
  <c r="C860" i="6"/>
  <c r="C899" i="6"/>
  <c r="C788" i="6"/>
  <c r="C569" i="6"/>
  <c r="C276" i="6"/>
  <c r="C193" i="6"/>
  <c r="C310" i="6"/>
  <c r="C574" i="6"/>
  <c r="C324" i="6"/>
  <c r="C412" i="6"/>
  <c r="C496" i="6"/>
  <c r="C154" i="6"/>
  <c r="C627" i="6"/>
  <c r="C558" i="6"/>
  <c r="C138" i="6"/>
  <c r="C618" i="6"/>
  <c r="C804" i="6"/>
  <c r="C560" i="6"/>
  <c r="C942" i="6"/>
  <c r="C581" i="6"/>
  <c r="C235" i="6"/>
  <c r="C542" i="6"/>
  <c r="C337" i="6"/>
  <c r="C656" i="6"/>
  <c r="C875" i="6"/>
  <c r="C892" i="6"/>
  <c r="C419" i="6"/>
  <c r="C461" i="6"/>
  <c r="C364" i="6"/>
  <c r="C626" i="6"/>
  <c r="C620" i="6"/>
  <c r="C113" i="6"/>
  <c r="C343" i="6"/>
  <c r="C742" i="6"/>
  <c r="C926" i="6"/>
  <c r="C694" i="6"/>
  <c r="C711" i="6"/>
  <c r="C393" i="6"/>
  <c r="C453" i="6"/>
  <c r="C932" i="6"/>
  <c r="C81" i="6"/>
  <c r="C353" i="6"/>
  <c r="C676" i="6"/>
  <c r="C349" i="6"/>
  <c r="C716" i="6"/>
  <c r="C205" i="6"/>
  <c r="C501" i="6"/>
  <c r="C460" i="6"/>
  <c r="C363" i="6"/>
  <c r="C488" i="6"/>
  <c r="C391" i="6"/>
  <c r="C805" i="6"/>
  <c r="C303" i="6"/>
  <c r="C167" i="6"/>
  <c r="C551" i="6"/>
  <c r="C399" i="6"/>
  <c r="C564" i="6"/>
  <c r="C315" i="6"/>
  <c r="C277" i="6"/>
  <c r="C586" i="6"/>
  <c r="C996" i="6"/>
  <c r="C263" i="6"/>
  <c r="C328" i="6"/>
  <c r="C395" i="6"/>
  <c r="C1001" i="6"/>
  <c r="C160" i="6"/>
  <c r="C715" i="6"/>
  <c r="C116" i="6"/>
  <c r="C430" i="6"/>
  <c r="C987" i="6"/>
  <c r="C152" i="6"/>
  <c r="C534" i="6"/>
  <c r="C466" i="6"/>
  <c r="C181" i="6"/>
  <c r="C566" i="6"/>
  <c r="C691" i="6"/>
  <c r="C760" i="6"/>
  <c r="C404" i="6"/>
  <c r="C816" i="6"/>
  <c r="C295" i="6"/>
  <c r="C739" i="6"/>
  <c r="C470" i="6"/>
  <c r="C140" i="6"/>
  <c r="C680" i="6"/>
  <c r="C429" i="6"/>
  <c r="C823" i="6"/>
  <c r="C668" i="6"/>
  <c r="C726" i="6"/>
  <c r="C351" i="6"/>
  <c r="C682" i="6"/>
  <c r="C148" i="6"/>
  <c r="C646" i="6"/>
  <c r="C858" i="6"/>
  <c r="C208" i="6"/>
  <c r="C132" i="6"/>
  <c r="C515" i="6"/>
  <c r="C853" i="6"/>
  <c r="C761" i="6"/>
  <c r="C441" i="6"/>
  <c r="C305" i="6"/>
  <c r="C888" i="6"/>
  <c r="C145" i="6"/>
  <c r="C582" i="6"/>
  <c r="C894" i="6"/>
  <c r="C660" i="6"/>
  <c r="C915" i="6"/>
  <c r="C692" i="6"/>
  <c r="C532" i="6"/>
  <c r="C338" i="6"/>
  <c r="C701" i="6"/>
  <c r="C849" i="6"/>
  <c r="C678" i="6"/>
  <c r="C122" i="6"/>
  <c r="C172" i="6"/>
  <c r="C312" i="6"/>
  <c r="C503" i="6"/>
  <c r="C101" i="6"/>
  <c r="C952" i="6"/>
  <c r="C56" i="6"/>
  <c r="C744" i="6"/>
  <c r="C866" i="6"/>
  <c r="C962" i="6"/>
  <c r="C247" i="6"/>
  <c r="C91" i="6"/>
  <c r="C634" i="6"/>
  <c r="C280" i="6"/>
  <c r="C479" i="6"/>
  <c r="C89" i="6"/>
  <c r="C779" i="6"/>
  <c r="C68" i="6"/>
  <c r="C444" i="6"/>
  <c r="C685" i="6"/>
  <c r="C789" i="6"/>
  <c r="C794" i="6"/>
  <c r="C679" i="6"/>
  <c r="C728" i="6"/>
  <c r="C793" i="6"/>
  <c r="C777" i="6"/>
  <c r="C204" i="6"/>
  <c r="C372" i="6"/>
  <c r="C383" i="6"/>
  <c r="C289" i="6"/>
  <c r="C316" i="6"/>
  <c r="C821" i="6"/>
  <c r="C498" i="6"/>
  <c r="C102" i="6"/>
  <c r="C776" i="6"/>
  <c r="C139" i="6"/>
  <c r="C707" i="6"/>
  <c r="C765" i="6"/>
  <c r="C906" i="6"/>
  <c r="C827" i="6"/>
  <c r="C556" i="6"/>
  <c r="C456" i="6"/>
  <c r="C820" i="6"/>
  <c r="C961" i="6"/>
  <c r="C210" i="6"/>
  <c r="C348" i="6"/>
  <c r="C87" i="6"/>
  <c r="C689" i="6"/>
  <c r="C568" i="6"/>
  <c r="C507" i="6"/>
  <c r="C688" i="6"/>
  <c r="C103" i="6"/>
  <c r="C758" i="6"/>
  <c r="C62" i="6"/>
  <c r="C801" i="6"/>
  <c r="C371" i="6"/>
  <c r="C131" i="6"/>
  <c r="C365" i="6"/>
  <c r="C321" i="6"/>
  <c r="C326" i="6"/>
  <c r="C168" i="6"/>
  <c r="C262" i="6"/>
  <c r="C480" i="6"/>
  <c r="C730" i="6"/>
  <c r="C837" i="6"/>
  <c r="C299" i="6"/>
  <c r="C374" i="6"/>
  <c r="C740" i="6"/>
  <c r="C536" i="6"/>
  <c r="C487" i="6"/>
  <c r="C773" i="6"/>
  <c r="C410" i="6"/>
  <c r="C696" i="6"/>
  <c r="C329" i="6"/>
  <c r="C963" i="6"/>
  <c r="C224" i="6"/>
  <c r="C723" i="6"/>
  <c r="C506" i="6"/>
  <c r="C105" i="6"/>
  <c r="C973" i="6"/>
  <c r="C379" i="6"/>
  <c r="C745" i="6"/>
  <c r="C362" i="6"/>
  <c r="C914" i="6"/>
  <c r="C927" i="6"/>
  <c r="C833" i="6"/>
  <c r="C826" i="6"/>
  <c r="C184" i="6"/>
  <c r="C575" i="6"/>
  <c r="C214" i="6"/>
  <c r="C654" i="6"/>
  <c r="C604" i="6"/>
  <c r="C546" i="6"/>
  <c r="C415" i="6"/>
  <c r="C370" i="6"/>
  <c r="C123" i="6"/>
  <c r="C657" i="6"/>
  <c r="C968" i="6"/>
  <c r="C268" i="6"/>
  <c r="C669" i="6"/>
  <c r="C454" i="6"/>
  <c r="C237" i="6"/>
  <c r="C252" i="6"/>
  <c r="C215" i="6"/>
  <c r="C661" i="6"/>
  <c r="C602" i="6"/>
  <c r="C644" i="6"/>
  <c r="C467" i="6"/>
  <c r="C225" i="6"/>
  <c r="C631" i="6"/>
  <c r="C243" i="6"/>
  <c r="C427" i="6"/>
  <c r="C411" i="6"/>
  <c r="C698" i="6"/>
  <c r="C524" i="6"/>
  <c r="C753" i="6"/>
  <c r="C674" i="6"/>
  <c r="C590" i="6"/>
  <c r="C342" i="6"/>
  <c r="C653" i="6"/>
  <c r="C808" i="6"/>
  <c r="C222" i="6"/>
  <c r="C171" i="6"/>
  <c r="C561" i="6"/>
  <c r="C431" i="6"/>
  <c r="C944" i="6"/>
  <c r="C165" i="6"/>
  <c r="C645" i="6"/>
  <c r="C887" i="6"/>
  <c r="C194" i="6"/>
  <c r="C201" i="6"/>
  <c r="C947" i="6"/>
  <c r="C717" i="6"/>
  <c r="C891" i="6"/>
  <c r="C425" i="6"/>
  <c r="C724" i="6"/>
  <c r="C925" i="6"/>
  <c r="C908" i="6"/>
  <c r="C738" i="6"/>
  <c r="C469" i="6"/>
  <c r="C850" i="6"/>
  <c r="C863" i="6"/>
  <c r="C862" i="6"/>
  <c r="C606" i="6"/>
  <c r="C896" i="6"/>
  <c r="C597" i="6"/>
  <c r="C936" i="6"/>
  <c r="C382" i="6"/>
  <c r="C359" i="6"/>
  <c r="C619" i="6"/>
  <c r="C447" i="6"/>
  <c r="C261" i="6"/>
  <c r="C106" i="6"/>
  <c r="C846" i="6"/>
  <c r="C309" i="6"/>
  <c r="C951" i="6"/>
  <c r="C433" i="6"/>
  <c r="C693" i="6"/>
  <c r="C99" i="6"/>
  <c r="C331" i="6"/>
  <c r="C635" i="6"/>
  <c r="C965" i="6"/>
  <c r="C308" i="6"/>
  <c r="C275" i="6"/>
  <c r="C643" i="6"/>
  <c r="C449" i="6"/>
  <c r="C196" i="6"/>
  <c r="C274" i="6"/>
  <c r="C219" i="6"/>
  <c r="C605" i="6"/>
  <c r="C700" i="6"/>
  <c r="C511" i="6"/>
  <c r="BC29" i="6"/>
  <c r="BC54" i="6"/>
  <c r="BC69" i="6"/>
  <c r="BC34" i="6"/>
  <c r="BC42" i="6"/>
  <c r="BC27" i="6"/>
  <c r="BD68" i="6"/>
  <c r="BC32" i="6"/>
  <c r="BC62" i="6"/>
  <c r="BC39" i="6"/>
  <c r="BD63" i="6"/>
  <c r="BC59" i="6"/>
  <c r="BC72" i="6"/>
  <c r="BC57" i="6"/>
  <c r="BC64" i="6"/>
  <c r="BC47" i="6"/>
  <c r="BC44" i="6"/>
  <c r="BD53" i="6"/>
  <c r="BD58" i="6"/>
  <c r="BD48" i="6"/>
  <c r="BC52" i="6"/>
  <c r="BC67" i="6"/>
  <c r="BD28" i="6"/>
  <c r="BD73" i="6"/>
  <c r="BD33" i="6"/>
  <c r="BC49" i="6"/>
  <c r="BC37" i="6"/>
  <c r="BD38" i="6"/>
  <c r="BD43" i="6"/>
  <c r="AD11" i="6"/>
  <c r="AE11" i="6" s="1"/>
  <c r="AF8" i="6"/>
  <c r="AG8" i="6" s="1"/>
  <c r="AD12" i="6"/>
  <c r="AE12" i="6" s="1"/>
  <c r="BD25" i="6"/>
  <c r="AE13" i="6"/>
  <c r="AF13" i="6" s="1"/>
  <c r="AG13" i="6" s="1"/>
  <c r="BE26" i="6"/>
  <c r="BC26" i="6"/>
  <c r="AD385" i="6"/>
  <c r="AC385" i="6"/>
  <c r="AQ385" i="6"/>
  <c r="AH385" i="6"/>
  <c r="AP385" i="6"/>
  <c r="AN385" i="6"/>
  <c r="AM385" i="6"/>
  <c r="AK385" i="6"/>
  <c r="AO385" i="6"/>
  <c r="AG385" i="6"/>
  <c r="AF385" i="6"/>
  <c r="AJ385" i="6"/>
  <c r="AE385" i="6"/>
  <c r="AI385" i="6"/>
  <c r="AL385" i="6"/>
  <c r="AL450" i="6"/>
  <c r="AP450" i="6"/>
  <c r="AH450" i="6"/>
  <c r="AF450" i="6"/>
  <c r="AD450" i="6"/>
  <c r="AO450" i="6"/>
  <c r="AI450" i="6"/>
  <c r="AM450" i="6"/>
  <c r="AQ450" i="6"/>
  <c r="AE450" i="6"/>
  <c r="AJ450" i="6"/>
  <c r="AC450" i="6"/>
  <c r="AN450" i="6"/>
  <c r="AG450" i="6"/>
  <c r="AK450" i="6"/>
  <c r="AK946" i="6"/>
  <c r="AJ946" i="6"/>
  <c r="AF946" i="6"/>
  <c r="AC946" i="6"/>
  <c r="AQ946" i="6"/>
  <c r="AD946" i="6"/>
  <c r="AG946" i="6"/>
  <c r="AN946" i="6"/>
  <c r="AM946" i="6"/>
  <c r="AI946" i="6"/>
  <c r="AP946" i="6"/>
  <c r="AH946" i="6"/>
  <c r="AL946" i="6"/>
  <c r="AE946" i="6"/>
  <c r="AO946" i="6"/>
  <c r="AM342" i="6"/>
  <c r="AG342" i="6"/>
  <c r="AE342" i="6"/>
  <c r="AC342" i="6"/>
  <c r="AD342" i="6"/>
  <c r="AP342" i="6"/>
  <c r="AJ342" i="6"/>
  <c r="AO342" i="6"/>
  <c r="AN342" i="6"/>
  <c r="AQ342" i="6"/>
  <c r="AI342" i="6"/>
  <c r="AF342" i="6"/>
  <c r="AL342" i="6"/>
  <c r="AH342" i="6"/>
  <c r="AK342" i="6"/>
  <c r="AP317" i="6"/>
  <c r="AH317" i="6"/>
  <c r="AF317" i="6"/>
  <c r="AD317" i="6"/>
  <c r="AC317" i="6"/>
  <c r="AN317" i="6"/>
  <c r="AO317" i="6"/>
  <c r="AK317" i="6"/>
  <c r="AE317" i="6"/>
  <c r="AG317" i="6"/>
  <c r="AI317" i="6"/>
  <c r="AJ317" i="6"/>
  <c r="AL317" i="6"/>
  <c r="AM317" i="6"/>
  <c r="AQ317" i="6"/>
  <c r="AN441" i="6"/>
  <c r="AQ441" i="6"/>
  <c r="AM441" i="6"/>
  <c r="AP441" i="6"/>
  <c r="AG441" i="6"/>
  <c r="AL441" i="6"/>
  <c r="AH441" i="6"/>
  <c r="AO441" i="6"/>
  <c r="AC441" i="6"/>
  <c r="AJ441" i="6"/>
  <c r="AI441" i="6"/>
  <c r="AD441" i="6"/>
  <c r="AK441" i="6"/>
  <c r="AF441" i="6"/>
  <c r="AE441" i="6"/>
  <c r="AJ299" i="6"/>
  <c r="AN299" i="6"/>
  <c r="AG299" i="6"/>
  <c r="AD299" i="6"/>
  <c r="AP299" i="6"/>
  <c r="AC299" i="6"/>
  <c r="AK299" i="6"/>
  <c r="AQ299" i="6"/>
  <c r="AO299" i="6"/>
  <c r="AL299" i="6"/>
  <c r="AH299" i="6"/>
  <c r="AF299" i="6"/>
  <c r="AI299" i="6"/>
  <c r="AE299" i="6"/>
  <c r="AM299" i="6"/>
  <c r="AE425" i="6"/>
  <c r="AJ425" i="6"/>
  <c r="AN425" i="6"/>
  <c r="AK425" i="6"/>
  <c r="AC425" i="6"/>
  <c r="AL425" i="6"/>
  <c r="AG425" i="6"/>
  <c r="AP425" i="6"/>
  <c r="AD425" i="6"/>
  <c r="AI425" i="6"/>
  <c r="AM425" i="6"/>
  <c r="AH425" i="6"/>
  <c r="AQ425" i="6"/>
  <c r="AO425" i="6"/>
  <c r="AF425" i="6"/>
  <c r="AK938" i="6"/>
  <c r="AG938" i="6"/>
  <c r="AI938" i="6"/>
  <c r="AD938" i="6"/>
  <c r="AF938" i="6"/>
  <c r="AO938" i="6"/>
  <c r="AQ938" i="6"/>
  <c r="AL938" i="6"/>
  <c r="AJ938" i="6"/>
  <c r="AH938" i="6"/>
  <c r="AC938" i="6"/>
  <c r="AE938" i="6"/>
  <c r="AN938" i="6"/>
  <c r="AP938" i="6"/>
  <c r="AM938" i="6"/>
  <c r="AK432" i="6"/>
  <c r="AJ432" i="6"/>
  <c r="AP432" i="6"/>
  <c r="AN432" i="6"/>
  <c r="AQ432" i="6"/>
  <c r="AL432" i="6"/>
  <c r="AI432" i="6"/>
  <c r="AO432" i="6"/>
  <c r="AD432" i="6"/>
  <c r="AH432" i="6"/>
  <c r="AM432" i="6"/>
  <c r="AE432" i="6"/>
  <c r="AG432" i="6"/>
  <c r="AF432" i="6"/>
  <c r="AC432" i="6"/>
  <c r="AF729" i="6"/>
  <c r="AL729" i="6"/>
  <c r="AG729" i="6"/>
  <c r="AK729" i="6"/>
  <c r="AH729" i="6"/>
  <c r="AD729" i="6"/>
  <c r="AP729" i="6"/>
  <c r="AI729" i="6"/>
  <c r="AE729" i="6"/>
  <c r="AN729" i="6"/>
  <c r="AQ729" i="6"/>
  <c r="AC729" i="6"/>
  <c r="AM729" i="6"/>
  <c r="AJ729" i="6"/>
  <c r="AO729" i="6"/>
  <c r="AC129" i="6"/>
  <c r="AD129" i="6" s="1"/>
  <c r="AL633" i="6"/>
  <c r="AP633" i="6"/>
  <c r="AQ633" i="6"/>
  <c r="AK633" i="6"/>
  <c r="AE633" i="6"/>
  <c r="AG633" i="6"/>
  <c r="AJ633" i="6"/>
  <c r="AC633" i="6"/>
  <c r="AM633" i="6"/>
  <c r="AD633" i="6"/>
  <c r="AN633" i="6"/>
  <c r="AH633" i="6"/>
  <c r="AO633" i="6"/>
  <c r="AF633" i="6"/>
  <c r="AI633" i="6"/>
  <c r="AF255" i="6"/>
  <c r="AE255" i="6"/>
  <c r="AC255" i="6"/>
  <c r="AD255" i="6"/>
  <c r="AH255" i="6"/>
  <c r="AM255" i="6"/>
  <c r="AI255" i="6"/>
  <c r="AJ255" i="6"/>
  <c r="AL255" i="6"/>
  <c r="AQ255" i="6"/>
  <c r="AP255" i="6"/>
  <c r="AG255" i="6"/>
  <c r="AK255" i="6"/>
  <c r="AN255" i="6"/>
  <c r="AO255" i="6"/>
  <c r="AC84" i="6"/>
  <c r="AC87" i="6"/>
  <c r="AC966" i="6"/>
  <c r="AJ966" i="6"/>
  <c r="AH966" i="6"/>
  <c r="AO966" i="6"/>
  <c r="AM966" i="6"/>
  <c r="AF966" i="6"/>
  <c r="AI966" i="6"/>
  <c r="AN966" i="6"/>
  <c r="AE966" i="6"/>
  <c r="AG966" i="6"/>
  <c r="AQ966" i="6"/>
  <c r="AP966" i="6"/>
  <c r="AL966" i="6"/>
  <c r="AK966" i="6"/>
  <c r="AD966" i="6"/>
  <c r="AF646" i="6"/>
  <c r="AE646" i="6"/>
  <c r="AM646" i="6"/>
  <c r="AP646" i="6"/>
  <c r="AO646" i="6"/>
  <c r="AI646" i="6"/>
  <c r="AD646" i="6"/>
  <c r="AC646" i="6"/>
  <c r="AQ646" i="6"/>
  <c r="AH646" i="6"/>
  <c r="AJ646" i="6"/>
  <c r="AL646" i="6"/>
  <c r="AG646" i="6"/>
  <c r="AK646" i="6"/>
  <c r="AN646" i="6"/>
  <c r="AC107" i="6"/>
  <c r="AG497" i="6"/>
  <c r="AH497" i="6"/>
  <c r="AO497" i="6"/>
  <c r="AE497" i="6"/>
  <c r="AI497" i="6"/>
  <c r="AJ497" i="6"/>
  <c r="AM497" i="6"/>
  <c r="AP497" i="6"/>
  <c r="AD497" i="6"/>
  <c r="AN497" i="6"/>
  <c r="AQ497" i="6"/>
  <c r="AC497" i="6"/>
  <c r="AK497" i="6"/>
  <c r="AF497" i="6"/>
  <c r="AL497" i="6"/>
  <c r="AC284" i="6"/>
  <c r="AI284" i="6"/>
  <c r="AO284" i="6"/>
  <c r="AN284" i="6"/>
  <c r="AF284" i="6"/>
  <c r="AE284" i="6"/>
  <c r="AH284" i="6"/>
  <c r="AD284" i="6"/>
  <c r="AQ284" i="6"/>
  <c r="AP284" i="6"/>
  <c r="AL284" i="6"/>
  <c r="AK284" i="6"/>
  <c r="AM284" i="6"/>
  <c r="AJ284" i="6"/>
  <c r="AG284" i="6"/>
  <c r="AC923" i="6"/>
  <c r="AO923" i="6"/>
  <c r="AQ923" i="6"/>
  <c r="AM923" i="6"/>
  <c r="AE923" i="6"/>
  <c r="AG923" i="6"/>
  <c r="AD923" i="6"/>
  <c r="AI923" i="6"/>
  <c r="AH923" i="6"/>
  <c r="AL923" i="6"/>
  <c r="AF923" i="6"/>
  <c r="AP923" i="6"/>
  <c r="AN923" i="6"/>
  <c r="AK923" i="6"/>
  <c r="AJ923" i="6"/>
  <c r="AG558" i="6"/>
  <c r="AC558" i="6"/>
  <c r="AO558" i="6"/>
  <c r="AE558" i="6"/>
  <c r="AI558" i="6"/>
  <c r="AN558" i="6"/>
  <c r="AM558" i="6"/>
  <c r="AK558" i="6"/>
  <c r="AQ558" i="6"/>
  <c r="AD558" i="6"/>
  <c r="AF558" i="6"/>
  <c r="AH558" i="6"/>
  <c r="AJ558" i="6"/>
  <c r="AL558" i="6"/>
  <c r="AP558" i="6"/>
  <c r="AQ333" i="6"/>
  <c r="AC333" i="6"/>
  <c r="AK333" i="6"/>
  <c r="AN333" i="6"/>
  <c r="AD333" i="6"/>
  <c r="AL333" i="6"/>
  <c r="AF333" i="6"/>
  <c r="AE333" i="6"/>
  <c r="AP333" i="6"/>
  <c r="AJ333" i="6"/>
  <c r="AM333" i="6"/>
  <c r="AG333" i="6"/>
  <c r="AO333" i="6"/>
  <c r="AI333" i="6"/>
  <c r="AH333" i="6"/>
  <c r="AI844" i="6"/>
  <c r="AE844" i="6"/>
  <c r="AN844" i="6"/>
  <c r="AP844" i="6"/>
  <c r="AQ844" i="6"/>
  <c r="AL844" i="6"/>
  <c r="AG844" i="6"/>
  <c r="AJ844" i="6"/>
  <c r="AK844" i="6"/>
  <c r="AM844" i="6"/>
  <c r="AO844" i="6"/>
  <c r="AD844" i="6"/>
  <c r="AC844" i="6"/>
  <c r="AH844" i="6"/>
  <c r="AF844" i="6"/>
  <c r="AO957" i="6"/>
  <c r="AQ957" i="6"/>
  <c r="AC957" i="6"/>
  <c r="AL957" i="6"/>
  <c r="AK957" i="6"/>
  <c r="AE957" i="6"/>
  <c r="AM957" i="6"/>
  <c r="AF957" i="6"/>
  <c r="AP957" i="6"/>
  <c r="AN957" i="6"/>
  <c r="AD957" i="6"/>
  <c r="AG957" i="6"/>
  <c r="AJ957" i="6"/>
  <c r="AI957" i="6"/>
  <c r="AH957" i="6"/>
  <c r="AM893" i="6"/>
  <c r="AO893" i="6"/>
  <c r="AG893" i="6"/>
  <c r="AP893" i="6"/>
  <c r="AE893" i="6"/>
  <c r="AQ893" i="6"/>
  <c r="AJ893" i="6"/>
  <c r="AH893" i="6"/>
  <c r="AI893" i="6"/>
  <c r="AC893" i="6"/>
  <c r="AL893" i="6"/>
  <c r="AK893" i="6"/>
  <c r="AF893" i="6"/>
  <c r="AN893" i="6"/>
  <c r="AD893" i="6"/>
  <c r="AC189" i="6"/>
  <c r="AD189" i="6" s="1"/>
  <c r="AC866" i="6"/>
  <c r="AN866" i="6"/>
  <c r="AD866" i="6"/>
  <c r="AO866" i="6"/>
  <c r="AQ866" i="6"/>
  <c r="AL866" i="6"/>
  <c r="AK866" i="6"/>
  <c r="AJ866" i="6"/>
  <c r="AH866" i="6"/>
  <c r="AI866" i="6"/>
  <c r="AE866" i="6"/>
  <c r="AF866" i="6"/>
  <c r="AP866" i="6"/>
  <c r="AG866" i="6"/>
  <c r="AM866" i="6"/>
  <c r="AL758" i="6"/>
  <c r="AF758" i="6"/>
  <c r="AD758" i="6"/>
  <c r="AQ758" i="6"/>
  <c r="AN758" i="6"/>
  <c r="AJ758" i="6"/>
  <c r="AH758" i="6"/>
  <c r="AO758" i="6"/>
  <c r="AC758" i="6"/>
  <c r="AI758" i="6"/>
  <c r="AE758" i="6"/>
  <c r="AM758" i="6"/>
  <c r="AK758" i="6"/>
  <c r="AG758" i="6"/>
  <c r="AP758" i="6"/>
  <c r="AQ571" i="6"/>
  <c r="AG571" i="6"/>
  <c r="AJ571" i="6"/>
  <c r="AE571" i="6"/>
  <c r="AH571" i="6"/>
  <c r="AN571" i="6"/>
  <c r="AL571" i="6"/>
  <c r="AD571" i="6"/>
  <c r="AP571" i="6"/>
  <c r="AI571" i="6"/>
  <c r="AM571" i="6"/>
  <c r="AK571" i="6"/>
  <c r="AO571" i="6"/>
  <c r="AC571" i="6"/>
  <c r="AF571" i="6"/>
  <c r="AE897" i="6"/>
  <c r="AP897" i="6"/>
  <c r="AD897" i="6"/>
  <c r="AI897" i="6"/>
  <c r="AJ897" i="6"/>
  <c r="AN897" i="6"/>
  <c r="AQ897" i="6"/>
  <c r="AC897" i="6"/>
  <c r="AF897" i="6"/>
  <c r="AK897" i="6"/>
  <c r="AG897" i="6"/>
  <c r="AL897" i="6"/>
  <c r="AO897" i="6"/>
  <c r="AM897" i="6"/>
  <c r="AH897" i="6"/>
  <c r="AL647" i="6"/>
  <c r="AJ647" i="6"/>
  <c r="AC647" i="6"/>
  <c r="AQ647" i="6"/>
  <c r="AK647" i="6"/>
  <c r="AG647" i="6"/>
  <c r="AE647" i="6"/>
  <c r="AD647" i="6"/>
  <c r="AM647" i="6"/>
  <c r="AI647" i="6"/>
  <c r="AH647" i="6"/>
  <c r="AO647" i="6"/>
  <c r="AF647" i="6"/>
  <c r="AP647" i="6"/>
  <c r="AN647" i="6"/>
  <c r="AN540" i="6"/>
  <c r="AL540" i="6"/>
  <c r="AC540" i="6"/>
  <c r="AF540" i="6"/>
  <c r="AK540" i="6"/>
  <c r="AG540" i="6"/>
  <c r="AD540" i="6"/>
  <c r="AJ540" i="6"/>
  <c r="AH540" i="6"/>
  <c r="AP540" i="6"/>
  <c r="AE540" i="6"/>
  <c r="AI540" i="6"/>
  <c r="AM540" i="6"/>
  <c r="AO540" i="6"/>
  <c r="AQ540" i="6"/>
  <c r="AO809" i="6"/>
  <c r="AL809" i="6"/>
  <c r="AI809" i="6"/>
  <c r="AM809" i="6"/>
  <c r="AC809" i="6"/>
  <c r="AE809" i="6"/>
  <c r="AN809" i="6"/>
  <c r="AJ809" i="6"/>
  <c r="AQ809" i="6"/>
  <c r="AG809" i="6"/>
  <c r="AD809" i="6"/>
  <c r="AH809" i="6"/>
  <c r="AP809" i="6"/>
  <c r="AK809" i="6"/>
  <c r="AF809" i="6"/>
  <c r="AP724" i="6"/>
  <c r="AH724" i="6"/>
  <c r="AF724" i="6"/>
  <c r="AL724" i="6"/>
  <c r="AO724" i="6"/>
  <c r="AN724" i="6"/>
  <c r="AM724" i="6"/>
  <c r="AC724" i="6"/>
  <c r="AJ724" i="6"/>
  <c r="AI724" i="6"/>
  <c r="AQ724" i="6"/>
  <c r="AD724" i="6"/>
  <c r="AG724" i="6"/>
  <c r="AK724" i="6"/>
  <c r="AE724" i="6"/>
  <c r="AI843" i="6"/>
  <c r="AP843" i="6"/>
  <c r="AF843" i="6"/>
  <c r="AN843" i="6"/>
  <c r="AK843" i="6"/>
  <c r="AH843" i="6"/>
  <c r="AL843" i="6"/>
  <c r="AM843" i="6"/>
  <c r="AO843" i="6"/>
  <c r="AQ843" i="6"/>
  <c r="AE843" i="6"/>
  <c r="AC843" i="6"/>
  <c r="AJ843" i="6"/>
  <c r="AG843" i="6"/>
  <c r="AD843" i="6"/>
  <c r="AD714" i="6"/>
  <c r="AO714" i="6"/>
  <c r="AF714" i="6"/>
  <c r="AJ714" i="6"/>
  <c r="AG714" i="6"/>
  <c r="AH714" i="6"/>
  <c r="AE714" i="6"/>
  <c r="AL714" i="6"/>
  <c r="AM714" i="6"/>
  <c r="AK714" i="6"/>
  <c r="AN714" i="6"/>
  <c r="AP714" i="6"/>
  <c r="AQ714" i="6"/>
  <c r="AC714" i="6"/>
  <c r="AI714" i="6"/>
  <c r="AF829" i="6"/>
  <c r="AC829" i="6"/>
  <c r="AH829" i="6"/>
  <c r="AL829" i="6"/>
  <c r="AK829" i="6"/>
  <c r="AN829" i="6"/>
  <c r="AP829" i="6"/>
  <c r="AE829" i="6"/>
  <c r="AD829" i="6"/>
  <c r="AG829" i="6"/>
  <c r="AI829" i="6"/>
  <c r="AQ829" i="6"/>
  <c r="AM829" i="6"/>
  <c r="AJ829" i="6"/>
  <c r="AO829" i="6"/>
  <c r="AC232" i="6"/>
  <c r="AD815" i="6"/>
  <c r="AQ815" i="6"/>
  <c r="AP815" i="6"/>
  <c r="AO815" i="6"/>
  <c r="AC815" i="6"/>
  <c r="AF815" i="6"/>
  <c r="AM815" i="6"/>
  <c r="AL815" i="6"/>
  <c r="AH815" i="6"/>
  <c r="AN815" i="6"/>
  <c r="AG815" i="6"/>
  <c r="AK815" i="6"/>
  <c r="AE815" i="6"/>
  <c r="AJ815" i="6"/>
  <c r="AI815" i="6"/>
  <c r="AP837" i="6"/>
  <c r="AQ837" i="6"/>
  <c r="AI837" i="6"/>
  <c r="AE837" i="6"/>
  <c r="AH837" i="6"/>
  <c r="AG837" i="6"/>
  <c r="AC837" i="6"/>
  <c r="AF837" i="6"/>
  <c r="AM837" i="6"/>
  <c r="AJ837" i="6"/>
  <c r="AO837" i="6"/>
  <c r="AK837" i="6"/>
  <c r="AD837" i="6"/>
  <c r="AL837" i="6"/>
  <c r="AN837" i="6"/>
  <c r="AF695" i="6"/>
  <c r="AG695" i="6"/>
  <c r="AI695" i="6"/>
  <c r="AH695" i="6"/>
  <c r="AN695" i="6"/>
  <c r="AE695" i="6"/>
  <c r="AP695" i="6"/>
  <c r="AD695" i="6"/>
  <c r="AC695" i="6"/>
  <c r="AQ695" i="6"/>
  <c r="AL695" i="6"/>
  <c r="AJ695" i="6"/>
  <c r="AM695" i="6"/>
  <c r="AO695" i="6"/>
  <c r="AK695" i="6"/>
  <c r="AF965" i="6"/>
  <c r="AH965" i="6"/>
  <c r="AE965" i="6"/>
  <c r="AI965" i="6"/>
  <c r="AK965" i="6"/>
  <c r="AM965" i="6"/>
  <c r="AJ965" i="6"/>
  <c r="AP965" i="6"/>
  <c r="AO965" i="6"/>
  <c r="AD965" i="6"/>
  <c r="AC965" i="6"/>
  <c r="AQ965" i="6"/>
  <c r="AN965" i="6"/>
  <c r="AL965" i="6"/>
  <c r="AG965" i="6"/>
  <c r="AQ985" i="6"/>
  <c r="AO985" i="6"/>
  <c r="AN985" i="6"/>
  <c r="AK985" i="6"/>
  <c r="AJ985" i="6"/>
  <c r="AM985" i="6"/>
  <c r="AP985" i="6"/>
  <c r="AI985" i="6"/>
  <c r="AG985" i="6"/>
  <c r="AL985" i="6"/>
  <c r="AC985" i="6"/>
  <c r="AH985" i="6"/>
  <c r="AF985" i="6"/>
  <c r="AE985" i="6"/>
  <c r="AD985" i="6"/>
  <c r="AC198" i="6"/>
  <c r="AD198" i="6" s="1"/>
  <c r="AN506" i="6"/>
  <c r="AF506" i="6"/>
  <c r="AP506" i="6"/>
  <c r="AO506" i="6"/>
  <c r="AQ506" i="6"/>
  <c r="AL506" i="6"/>
  <c r="AH506" i="6"/>
  <c r="AK506" i="6"/>
  <c r="AJ506" i="6"/>
  <c r="AM506" i="6"/>
  <c r="AI506" i="6"/>
  <c r="AD506" i="6"/>
  <c r="AE506" i="6"/>
  <c r="AG506" i="6"/>
  <c r="AC506" i="6"/>
  <c r="AF686" i="6"/>
  <c r="AI686" i="6"/>
  <c r="AQ686" i="6"/>
  <c r="AN686" i="6"/>
  <c r="AL686" i="6"/>
  <c r="AM686" i="6"/>
  <c r="AC686" i="6"/>
  <c r="AE686" i="6"/>
  <c r="AK686" i="6"/>
  <c r="AG686" i="6"/>
  <c r="AJ686" i="6"/>
  <c r="AP686" i="6"/>
  <c r="AO686" i="6"/>
  <c r="AD686" i="6"/>
  <c r="AH686" i="6"/>
  <c r="AF418" i="6"/>
  <c r="AJ418" i="6"/>
  <c r="AH418" i="6"/>
  <c r="AP418" i="6"/>
  <c r="AG418" i="6"/>
  <c r="AE418" i="6"/>
  <c r="AI418" i="6"/>
  <c r="AM418" i="6"/>
  <c r="AL418" i="6"/>
  <c r="AQ418" i="6"/>
  <c r="AK418" i="6"/>
  <c r="AN418" i="6"/>
  <c r="AD418" i="6"/>
  <c r="AC418" i="6"/>
  <c r="AO418" i="6"/>
  <c r="AC85" i="6"/>
  <c r="AD85" i="6" s="1"/>
  <c r="AE85" i="6" s="1"/>
  <c r="AI475" i="6"/>
  <c r="AL475" i="6"/>
  <c r="AD475" i="6"/>
  <c r="AE475" i="6"/>
  <c r="AC475" i="6"/>
  <c r="AM475" i="6"/>
  <c r="AF475" i="6"/>
  <c r="AO475" i="6"/>
  <c r="AN475" i="6"/>
  <c r="AP475" i="6"/>
  <c r="AQ475" i="6"/>
  <c r="AJ475" i="6"/>
  <c r="AG475" i="6"/>
  <c r="AH475" i="6"/>
  <c r="AK475" i="6"/>
  <c r="AG726" i="6"/>
  <c r="AO726" i="6"/>
  <c r="AI726" i="6"/>
  <c r="AH726" i="6"/>
  <c r="AN726" i="6"/>
  <c r="AJ726" i="6"/>
  <c r="AK726" i="6"/>
  <c r="AC726" i="6"/>
  <c r="AE726" i="6"/>
  <c r="AD726" i="6"/>
  <c r="AF726" i="6"/>
  <c r="AP726" i="6"/>
  <c r="AL726" i="6"/>
  <c r="AM726" i="6"/>
  <c r="AQ726" i="6"/>
  <c r="AG927" i="6"/>
  <c r="AN927" i="6"/>
  <c r="AQ927" i="6"/>
  <c r="AC927" i="6"/>
  <c r="AJ927" i="6"/>
  <c r="AH927" i="6"/>
  <c r="AI927" i="6"/>
  <c r="AK927" i="6"/>
  <c r="AD927" i="6"/>
  <c r="AF927" i="6"/>
  <c r="AP927" i="6"/>
  <c r="AL927" i="6"/>
  <c r="AE927" i="6"/>
  <c r="AM927" i="6"/>
  <c r="AO927" i="6"/>
  <c r="AH508" i="6"/>
  <c r="AM508" i="6"/>
  <c r="AE508" i="6"/>
  <c r="AL508" i="6"/>
  <c r="AF508" i="6"/>
  <c r="AP508" i="6"/>
  <c r="AN508" i="6"/>
  <c r="AI508" i="6"/>
  <c r="AG508" i="6"/>
  <c r="AQ508" i="6"/>
  <c r="AK508" i="6"/>
  <c r="AJ508" i="6"/>
  <c r="AO508" i="6"/>
  <c r="AC508" i="6"/>
  <c r="AD508" i="6"/>
  <c r="AC834" i="6"/>
  <c r="AO834" i="6"/>
  <c r="AP834" i="6"/>
  <c r="AG834" i="6"/>
  <c r="AH834" i="6"/>
  <c r="AI834" i="6"/>
  <c r="AK834" i="6"/>
  <c r="AL834" i="6"/>
  <c r="AM834" i="6"/>
  <c r="AJ834" i="6"/>
  <c r="AQ834" i="6"/>
  <c r="AN834" i="6"/>
  <c r="AD834" i="6"/>
  <c r="AF834" i="6"/>
  <c r="AE834" i="6"/>
  <c r="AO943" i="6"/>
  <c r="AM943" i="6"/>
  <c r="AP943" i="6"/>
  <c r="AF943" i="6"/>
  <c r="AD943" i="6"/>
  <c r="AQ943" i="6"/>
  <c r="AH943" i="6"/>
  <c r="AI943" i="6"/>
  <c r="AC943" i="6"/>
  <c r="AL943" i="6"/>
  <c r="AE943" i="6"/>
  <c r="AN943" i="6"/>
  <c r="AJ943" i="6"/>
  <c r="AK943" i="6"/>
  <c r="AG943" i="6"/>
  <c r="AJ973" i="6"/>
  <c r="AF973" i="6"/>
  <c r="AO973" i="6"/>
  <c r="AM973" i="6"/>
  <c r="AC973" i="6"/>
  <c r="AL973" i="6"/>
  <c r="AH973" i="6"/>
  <c r="AN973" i="6"/>
  <c r="AK973" i="6"/>
  <c r="AG973" i="6"/>
  <c r="AP973" i="6"/>
  <c r="AI973" i="6"/>
  <c r="AD973" i="6"/>
  <c r="AQ973" i="6"/>
  <c r="AE973" i="6"/>
  <c r="AD537" i="6"/>
  <c r="AL537" i="6"/>
  <c r="AH537" i="6"/>
  <c r="AI537" i="6"/>
  <c r="AP537" i="6"/>
  <c r="AM537" i="6"/>
  <c r="AN537" i="6"/>
  <c r="AC537" i="6"/>
  <c r="AQ537" i="6"/>
  <c r="AE537" i="6"/>
  <c r="AF537" i="6"/>
  <c r="AO537" i="6"/>
  <c r="AK537" i="6"/>
  <c r="AJ537" i="6"/>
  <c r="AG537" i="6"/>
  <c r="AH552" i="6"/>
  <c r="AG552" i="6"/>
  <c r="AI552" i="6"/>
  <c r="AK552" i="6"/>
  <c r="AM552" i="6"/>
  <c r="AO552" i="6"/>
  <c r="AQ552" i="6"/>
  <c r="AD552" i="6"/>
  <c r="AL552" i="6"/>
  <c r="AF552" i="6"/>
  <c r="AP552" i="6"/>
  <c r="AJ552" i="6"/>
  <c r="AE552" i="6"/>
  <c r="AC552" i="6"/>
  <c r="AN552" i="6"/>
  <c r="AC178" i="6"/>
  <c r="AC188" i="6"/>
  <c r="AL967" i="6"/>
  <c r="AH967" i="6"/>
  <c r="AK967" i="6"/>
  <c r="AQ967" i="6"/>
  <c r="AN967" i="6"/>
  <c r="AG967" i="6"/>
  <c r="AJ967" i="6"/>
  <c r="AF967" i="6"/>
  <c r="AE967" i="6"/>
  <c r="AP967" i="6"/>
  <c r="AI967" i="6"/>
  <c r="AD967" i="6"/>
  <c r="AM967" i="6"/>
  <c r="AO967" i="6"/>
  <c r="AC967" i="6"/>
  <c r="AC446" i="6"/>
  <c r="AF446" i="6"/>
  <c r="AP446" i="6"/>
  <c r="AN446" i="6"/>
  <c r="AM446" i="6"/>
  <c r="AJ446" i="6"/>
  <c r="AH446" i="6"/>
  <c r="AD446" i="6"/>
  <c r="AI446" i="6"/>
  <c r="AK446" i="6"/>
  <c r="AL446" i="6"/>
  <c r="AQ446" i="6"/>
  <c r="AO446" i="6"/>
  <c r="AG446" i="6"/>
  <c r="AE446" i="6"/>
  <c r="AJ300" i="6"/>
  <c r="AO300" i="6"/>
  <c r="AC300" i="6"/>
  <c r="AL300" i="6"/>
  <c r="AH300" i="6"/>
  <c r="AF300" i="6"/>
  <c r="AN300" i="6"/>
  <c r="AQ300" i="6"/>
  <c r="AM300" i="6"/>
  <c r="AI300" i="6"/>
  <c r="AE300" i="6"/>
  <c r="AK300" i="6"/>
  <c r="AD300" i="6"/>
  <c r="AG300" i="6"/>
  <c r="AP300" i="6"/>
  <c r="AM951" i="6"/>
  <c r="AE951" i="6"/>
  <c r="AG951" i="6"/>
  <c r="AD951" i="6"/>
  <c r="AC951" i="6"/>
  <c r="AI951" i="6"/>
  <c r="AF951" i="6"/>
  <c r="AN951" i="6"/>
  <c r="AL951" i="6"/>
  <c r="AK951" i="6"/>
  <c r="AO951" i="6"/>
  <c r="AQ951" i="6"/>
  <c r="AJ951" i="6"/>
  <c r="AP951" i="6"/>
  <c r="AH951" i="6"/>
  <c r="AC221" i="6"/>
  <c r="AM743" i="6"/>
  <c r="AD743" i="6"/>
  <c r="AQ743" i="6"/>
  <c r="AL743" i="6"/>
  <c r="AJ743" i="6"/>
  <c r="AP743" i="6"/>
  <c r="AN743" i="6"/>
  <c r="AH743" i="6"/>
  <c r="AG743" i="6"/>
  <c r="AC743" i="6"/>
  <c r="AF743" i="6"/>
  <c r="AE743" i="6"/>
  <c r="AI743" i="6"/>
  <c r="AK743" i="6"/>
  <c r="AO743" i="6"/>
  <c r="AC194" i="6"/>
  <c r="AQ334" i="6"/>
  <c r="AI334" i="6"/>
  <c r="AJ334" i="6"/>
  <c r="AO334" i="6"/>
  <c r="AC334" i="6"/>
  <c r="AN334" i="6"/>
  <c r="AK334" i="6"/>
  <c r="AM334" i="6"/>
  <c r="AL334" i="6"/>
  <c r="AD334" i="6"/>
  <c r="AP334" i="6"/>
  <c r="AG334" i="6"/>
  <c r="AE334" i="6"/>
  <c r="AF334" i="6"/>
  <c r="AH334" i="6"/>
  <c r="AC127" i="6"/>
  <c r="AN544" i="6"/>
  <c r="AJ544" i="6"/>
  <c r="AQ544" i="6"/>
  <c r="AC544" i="6"/>
  <c r="AD544" i="6"/>
  <c r="AM544" i="6"/>
  <c r="AG544" i="6"/>
  <c r="AL544" i="6"/>
  <c r="AK544" i="6"/>
  <c r="AP544" i="6"/>
  <c r="AF544" i="6"/>
  <c r="AE544" i="6"/>
  <c r="AO544" i="6"/>
  <c r="AI544" i="6"/>
  <c r="AH544" i="6"/>
  <c r="AM395" i="6"/>
  <c r="AH395" i="6"/>
  <c r="AL395" i="6"/>
  <c r="AI395" i="6"/>
  <c r="AC395" i="6"/>
  <c r="AQ395" i="6"/>
  <c r="AD395" i="6"/>
  <c r="AJ395" i="6"/>
  <c r="AF395" i="6"/>
  <c r="AO395" i="6"/>
  <c r="AK395" i="6"/>
  <c r="AE395" i="6"/>
  <c r="AG395" i="6"/>
  <c r="AN395" i="6"/>
  <c r="AP395" i="6"/>
  <c r="AC106" i="6"/>
  <c r="AC609" i="6"/>
  <c r="AO609" i="6"/>
  <c r="AG609" i="6"/>
  <c r="AL609" i="6"/>
  <c r="AN609" i="6"/>
  <c r="AQ609" i="6"/>
  <c r="AM609" i="6"/>
  <c r="AH609" i="6"/>
  <c r="AK609" i="6"/>
  <c r="AJ609" i="6"/>
  <c r="AI609" i="6"/>
  <c r="AE609" i="6"/>
  <c r="AF609" i="6"/>
  <c r="AP609" i="6"/>
  <c r="AD609" i="6"/>
  <c r="AG949" i="6"/>
  <c r="AL949" i="6"/>
  <c r="AE949" i="6"/>
  <c r="AP949" i="6"/>
  <c r="AH949" i="6"/>
  <c r="AD949" i="6"/>
  <c r="AK949" i="6"/>
  <c r="AC949" i="6"/>
  <c r="AO949" i="6"/>
  <c r="AJ949" i="6"/>
  <c r="AM949" i="6"/>
  <c r="AQ949" i="6"/>
  <c r="AF949" i="6"/>
  <c r="AN949" i="6"/>
  <c r="AI949" i="6"/>
  <c r="AE259" i="6"/>
  <c r="AO259" i="6"/>
  <c r="AC259" i="6"/>
  <c r="AI259" i="6"/>
  <c r="AN259" i="6"/>
  <c r="AF259" i="6"/>
  <c r="AL259" i="6"/>
  <c r="AP259" i="6"/>
  <c r="AJ259" i="6"/>
  <c r="AK259" i="6"/>
  <c r="AH259" i="6"/>
  <c r="AQ259" i="6"/>
  <c r="AM259" i="6"/>
  <c r="AG259" i="6"/>
  <c r="AD259" i="6"/>
  <c r="AP896" i="6"/>
  <c r="AH896" i="6"/>
  <c r="AQ896" i="6"/>
  <c r="AL896" i="6"/>
  <c r="AF896" i="6"/>
  <c r="AE896" i="6"/>
  <c r="AG896" i="6"/>
  <c r="AK896" i="6"/>
  <c r="AM896" i="6"/>
  <c r="AN896" i="6"/>
  <c r="AO896" i="6"/>
  <c r="AI896" i="6"/>
  <c r="AD896" i="6"/>
  <c r="AC896" i="6"/>
  <c r="AJ896" i="6"/>
  <c r="AO457" i="6"/>
  <c r="AD457" i="6"/>
  <c r="AF457" i="6"/>
  <c r="AH457" i="6"/>
  <c r="AJ457" i="6"/>
  <c r="AL457" i="6"/>
  <c r="AN457" i="6"/>
  <c r="AP457" i="6"/>
  <c r="AC457" i="6"/>
  <c r="AM457" i="6"/>
  <c r="AE457" i="6"/>
  <c r="AG457" i="6"/>
  <c r="AI457" i="6"/>
  <c r="AK457" i="6"/>
  <c r="AQ457" i="6"/>
  <c r="AJ471" i="6"/>
  <c r="AL471" i="6"/>
  <c r="AN471" i="6"/>
  <c r="AP471" i="6"/>
  <c r="AC471" i="6"/>
  <c r="AE471" i="6"/>
  <c r="AG471" i="6"/>
  <c r="AI471" i="6"/>
  <c r="AK471" i="6"/>
  <c r="AQ471" i="6"/>
  <c r="AO471" i="6"/>
  <c r="AM471" i="6"/>
  <c r="AH471" i="6"/>
  <c r="AD471" i="6"/>
  <c r="AF471" i="6"/>
  <c r="AN379" i="6"/>
  <c r="AC379" i="6"/>
  <c r="AD379" i="6"/>
  <c r="AG379" i="6"/>
  <c r="AP379" i="6"/>
  <c r="AL379" i="6"/>
  <c r="AF379" i="6"/>
  <c r="AE379" i="6"/>
  <c r="AI379" i="6"/>
  <c r="AH379" i="6"/>
  <c r="AQ379" i="6"/>
  <c r="AK379" i="6"/>
  <c r="AJ379" i="6"/>
  <c r="AM379" i="6"/>
  <c r="AO379" i="6"/>
  <c r="AC72" i="6"/>
  <c r="AD72" i="6" s="1"/>
  <c r="AE72" i="6" s="1"/>
  <c r="AC143" i="6"/>
  <c r="AO734" i="6"/>
  <c r="AJ734" i="6"/>
  <c r="AM734" i="6"/>
  <c r="AE734" i="6"/>
  <c r="AN734" i="6"/>
  <c r="AQ734" i="6"/>
  <c r="AI734" i="6"/>
  <c r="AC734" i="6"/>
  <c r="AK734" i="6"/>
  <c r="AD734" i="6"/>
  <c r="AH734" i="6"/>
  <c r="AL734" i="6"/>
  <c r="AP734" i="6"/>
  <c r="AG734" i="6"/>
  <c r="AF734" i="6"/>
  <c r="AO625" i="6"/>
  <c r="AL625" i="6"/>
  <c r="AH625" i="6"/>
  <c r="AN625" i="6"/>
  <c r="AM625" i="6"/>
  <c r="AQ625" i="6"/>
  <c r="AC625" i="6"/>
  <c r="AJ625" i="6"/>
  <c r="AF625" i="6"/>
  <c r="AD625" i="6"/>
  <c r="AE625" i="6"/>
  <c r="AK625" i="6"/>
  <c r="AP625" i="6"/>
  <c r="AI625" i="6"/>
  <c r="AG625" i="6"/>
  <c r="AC184" i="6"/>
  <c r="AD184" i="6" s="1"/>
  <c r="AC214" i="6"/>
  <c r="AD214" i="6" s="1"/>
  <c r="AE214" i="6" s="1"/>
  <c r="AQ999" i="6"/>
  <c r="AL999" i="6"/>
  <c r="AD999" i="6"/>
  <c r="AC999" i="6"/>
  <c r="AH999" i="6"/>
  <c r="AO999" i="6"/>
  <c r="AK999" i="6"/>
  <c r="AN999" i="6"/>
  <c r="AP999" i="6"/>
  <c r="AG999" i="6"/>
  <c r="AJ999" i="6"/>
  <c r="AE999" i="6"/>
  <c r="AM999" i="6"/>
  <c r="AF999" i="6"/>
  <c r="AI999" i="6"/>
  <c r="AC186" i="6"/>
  <c r="AE452" i="6"/>
  <c r="AG452" i="6"/>
  <c r="AM452" i="6"/>
  <c r="AQ452" i="6"/>
  <c r="AP452" i="6"/>
  <c r="AO452" i="6"/>
  <c r="AH452" i="6"/>
  <c r="AC452" i="6"/>
  <c r="AI452" i="6"/>
  <c r="AL452" i="6"/>
  <c r="AJ452" i="6"/>
  <c r="AN452" i="6"/>
  <c r="AK452" i="6"/>
  <c r="AD452" i="6"/>
  <c r="AF452" i="6"/>
  <c r="AG616" i="6"/>
  <c r="AL616" i="6"/>
  <c r="AN616" i="6"/>
  <c r="AC616" i="6"/>
  <c r="AO616" i="6"/>
  <c r="AH616" i="6"/>
  <c r="AD616" i="6"/>
  <c r="AP616" i="6"/>
  <c r="AJ616" i="6"/>
  <c r="AI616" i="6"/>
  <c r="AM616" i="6"/>
  <c r="AF616" i="6"/>
  <c r="AQ616" i="6"/>
  <c r="AK616" i="6"/>
  <c r="AE616" i="6"/>
  <c r="AJ262" i="6"/>
  <c r="AE262" i="6"/>
  <c r="AK262" i="6"/>
  <c r="AD262" i="6"/>
  <c r="AF262" i="6"/>
  <c r="AP262" i="6"/>
  <c r="AL262" i="6"/>
  <c r="AO262" i="6"/>
  <c r="AG262" i="6"/>
  <c r="AC262" i="6"/>
  <c r="AQ262" i="6"/>
  <c r="AN262" i="6"/>
  <c r="AI262" i="6"/>
  <c r="AM262" i="6"/>
  <c r="AH262" i="6"/>
  <c r="AG339" i="6"/>
  <c r="AD339" i="6"/>
  <c r="AM339" i="6"/>
  <c r="AJ339" i="6"/>
  <c r="AQ339" i="6"/>
  <c r="AN339" i="6"/>
  <c r="AE339" i="6"/>
  <c r="AF339" i="6"/>
  <c r="AH339" i="6"/>
  <c r="AK339" i="6"/>
  <c r="AL339" i="6"/>
  <c r="AO339" i="6"/>
  <c r="AC339" i="6"/>
  <c r="AI339" i="6"/>
  <c r="AP339" i="6"/>
  <c r="AJ301" i="6"/>
  <c r="AP301" i="6"/>
  <c r="AM301" i="6"/>
  <c r="AG301" i="6"/>
  <c r="AK301" i="6"/>
  <c r="AI301" i="6"/>
  <c r="AO301" i="6"/>
  <c r="AF301" i="6"/>
  <c r="AD301" i="6"/>
  <c r="AQ301" i="6"/>
  <c r="AL301" i="6"/>
  <c r="AN301" i="6"/>
  <c r="AH301" i="6"/>
  <c r="AC301" i="6"/>
  <c r="AE301" i="6"/>
  <c r="AL335" i="6"/>
  <c r="AC335" i="6"/>
  <c r="AO335" i="6"/>
  <c r="AK335" i="6"/>
  <c r="AE335" i="6"/>
  <c r="AF335" i="6"/>
  <c r="AM335" i="6"/>
  <c r="AP335" i="6"/>
  <c r="AH335" i="6"/>
  <c r="AG335" i="6"/>
  <c r="AJ335" i="6"/>
  <c r="AQ335" i="6"/>
  <c r="AD335" i="6"/>
  <c r="AI335" i="6"/>
  <c r="AN335" i="6"/>
  <c r="AC158" i="6"/>
  <c r="AI642" i="6"/>
  <c r="AD642" i="6"/>
  <c r="AK642" i="6"/>
  <c r="AL642" i="6"/>
  <c r="AQ642" i="6"/>
  <c r="AP642" i="6"/>
  <c r="AC642" i="6"/>
  <c r="AJ642" i="6"/>
  <c r="AM642" i="6"/>
  <c r="AE642" i="6"/>
  <c r="AH642" i="6"/>
  <c r="AN642" i="6"/>
  <c r="AO642" i="6"/>
  <c r="AF642" i="6"/>
  <c r="AG642" i="6"/>
  <c r="AO688" i="6"/>
  <c r="AG688" i="6"/>
  <c r="AI688" i="6"/>
  <c r="AK688" i="6"/>
  <c r="AM688" i="6"/>
  <c r="AC688" i="6"/>
  <c r="AQ688" i="6"/>
  <c r="AE688" i="6"/>
  <c r="AJ688" i="6"/>
  <c r="AF688" i="6"/>
  <c r="AN688" i="6"/>
  <c r="AH688" i="6"/>
  <c r="AD688" i="6"/>
  <c r="AP688" i="6"/>
  <c r="AL688" i="6"/>
  <c r="AP503" i="6"/>
  <c r="AO503" i="6"/>
  <c r="AK503" i="6"/>
  <c r="AJ503" i="6"/>
  <c r="AF503" i="6"/>
  <c r="AE503" i="6"/>
  <c r="AG503" i="6"/>
  <c r="AQ503" i="6"/>
  <c r="AM503" i="6"/>
  <c r="AL503" i="6"/>
  <c r="AC503" i="6"/>
  <c r="AI503" i="6"/>
  <c r="AN503" i="6"/>
  <c r="AD503" i="6"/>
  <c r="AH503" i="6"/>
  <c r="AK858" i="6"/>
  <c r="AE858" i="6"/>
  <c r="AN858" i="6"/>
  <c r="AP858" i="6"/>
  <c r="AM858" i="6"/>
  <c r="AG858" i="6"/>
  <c r="AI858" i="6"/>
  <c r="AD858" i="6"/>
  <c r="AF858" i="6"/>
  <c r="AO858" i="6"/>
  <c r="AQ858" i="6"/>
  <c r="AL858" i="6"/>
  <c r="AH858" i="6"/>
  <c r="AJ858" i="6"/>
  <c r="AC858" i="6"/>
  <c r="AD657" i="6"/>
  <c r="AN657" i="6"/>
  <c r="AF657" i="6"/>
  <c r="AC657" i="6"/>
  <c r="AG657" i="6"/>
  <c r="AK657" i="6"/>
  <c r="AL657" i="6"/>
  <c r="AJ657" i="6"/>
  <c r="AE657" i="6"/>
  <c r="AO657" i="6"/>
  <c r="AQ657" i="6"/>
  <c r="AH657" i="6"/>
  <c r="AM657" i="6"/>
  <c r="AP657" i="6"/>
  <c r="AI657" i="6"/>
  <c r="AH891" i="6"/>
  <c r="AN891" i="6"/>
  <c r="AC891" i="6"/>
  <c r="AM891" i="6"/>
  <c r="AL891" i="6"/>
  <c r="AI891" i="6"/>
  <c r="AQ891" i="6"/>
  <c r="AG891" i="6"/>
  <c r="AJ891" i="6"/>
  <c r="AK891" i="6"/>
  <c r="AD891" i="6"/>
  <c r="AE891" i="6"/>
  <c r="AO891" i="6"/>
  <c r="AP891" i="6"/>
  <c r="AF891" i="6"/>
  <c r="AF959" i="6"/>
  <c r="AK959" i="6"/>
  <c r="AN959" i="6"/>
  <c r="AL959" i="6"/>
  <c r="AD959" i="6"/>
  <c r="AI959" i="6"/>
  <c r="AH959" i="6"/>
  <c r="AQ959" i="6"/>
  <c r="AO959" i="6"/>
  <c r="AE959" i="6"/>
  <c r="AG959" i="6"/>
  <c r="AJ959" i="6"/>
  <c r="AC959" i="6"/>
  <c r="AM959" i="6"/>
  <c r="AP959" i="6"/>
  <c r="AK641" i="6"/>
  <c r="AH641" i="6"/>
  <c r="AI641" i="6"/>
  <c r="AN641" i="6"/>
  <c r="AF641" i="6"/>
  <c r="AP641" i="6"/>
  <c r="AE641" i="6"/>
  <c r="AM641" i="6"/>
  <c r="AD641" i="6"/>
  <c r="AQ641" i="6"/>
  <c r="AL641" i="6"/>
  <c r="AG641" i="6"/>
  <c r="AC641" i="6"/>
  <c r="AJ641" i="6"/>
  <c r="AO641" i="6"/>
  <c r="AC37" i="6"/>
  <c r="AD37" i="6" s="1"/>
  <c r="AG838" i="6"/>
  <c r="AN838" i="6"/>
  <c r="AC838" i="6"/>
  <c r="AK838" i="6"/>
  <c r="AP838" i="6"/>
  <c r="AE838" i="6"/>
  <c r="AD838" i="6"/>
  <c r="AJ838" i="6"/>
  <c r="AQ838" i="6"/>
  <c r="AO838" i="6"/>
  <c r="AM838" i="6"/>
  <c r="AL838" i="6"/>
  <c r="AH838" i="6"/>
  <c r="AF838" i="6"/>
  <c r="AI838" i="6"/>
  <c r="AC213" i="6"/>
  <c r="AD213" i="6" s="1"/>
  <c r="AC163" i="6"/>
  <c r="AD163" i="6" s="1"/>
  <c r="AE163" i="6" s="1"/>
  <c r="AF874" i="6"/>
  <c r="AC874" i="6"/>
  <c r="AJ874" i="6"/>
  <c r="AK874" i="6"/>
  <c r="AP874" i="6"/>
  <c r="AD874" i="6"/>
  <c r="AG874" i="6"/>
  <c r="AO874" i="6"/>
  <c r="AE874" i="6"/>
  <c r="AL874" i="6"/>
  <c r="AH874" i="6"/>
  <c r="AQ874" i="6"/>
  <c r="AM874" i="6"/>
  <c r="AN874" i="6"/>
  <c r="AI874" i="6"/>
  <c r="AC55" i="6"/>
  <c r="AQ694" i="6"/>
  <c r="AF694" i="6"/>
  <c r="AE694" i="6"/>
  <c r="AN694" i="6"/>
  <c r="AI694" i="6"/>
  <c r="AJ694" i="6"/>
  <c r="AO694" i="6"/>
  <c r="AK694" i="6"/>
  <c r="AL694" i="6"/>
  <c r="AC694" i="6"/>
  <c r="AH694" i="6"/>
  <c r="AG694" i="6"/>
  <c r="AD694" i="6"/>
  <c r="AM694" i="6"/>
  <c r="AP694" i="6"/>
  <c r="AH865" i="6"/>
  <c r="AE865" i="6"/>
  <c r="AP865" i="6"/>
  <c r="AI865" i="6"/>
  <c r="AJ865" i="6"/>
  <c r="AC865" i="6"/>
  <c r="AD865" i="6"/>
  <c r="AM865" i="6"/>
  <c r="AN865" i="6"/>
  <c r="AK865" i="6"/>
  <c r="AQ865" i="6"/>
  <c r="AO865" i="6"/>
  <c r="AL865" i="6"/>
  <c r="AF865" i="6"/>
  <c r="AG865" i="6"/>
  <c r="AO353" i="6"/>
  <c r="AM353" i="6"/>
  <c r="AP353" i="6"/>
  <c r="AG353" i="6"/>
  <c r="AD353" i="6"/>
  <c r="AI353" i="6"/>
  <c r="AN353" i="6"/>
  <c r="AL353" i="6"/>
  <c r="AJ353" i="6"/>
  <c r="AH353" i="6"/>
  <c r="AE353" i="6"/>
  <c r="AC353" i="6"/>
  <c r="AF353" i="6"/>
  <c r="AK353" i="6"/>
  <c r="AQ353" i="6"/>
  <c r="AI975" i="6"/>
  <c r="AP975" i="6"/>
  <c r="AD975" i="6"/>
  <c r="AM975" i="6"/>
  <c r="AF975" i="6"/>
  <c r="AG975" i="6"/>
  <c r="AL975" i="6"/>
  <c r="AE975" i="6"/>
  <c r="AN975" i="6"/>
  <c r="AC975" i="6"/>
  <c r="AK975" i="6"/>
  <c r="AJ975" i="6"/>
  <c r="AH975" i="6"/>
  <c r="AO975" i="6"/>
  <c r="AQ975" i="6"/>
  <c r="AC546" i="6"/>
  <c r="AM546" i="6"/>
  <c r="AP546" i="6"/>
  <c r="AF546" i="6"/>
  <c r="AJ546" i="6"/>
  <c r="AG546" i="6"/>
  <c r="AK546" i="6"/>
  <c r="AN546" i="6"/>
  <c r="AD546" i="6"/>
  <c r="AH546" i="6"/>
  <c r="AO546" i="6"/>
  <c r="AL546" i="6"/>
  <c r="AE546" i="6"/>
  <c r="AI546" i="6"/>
  <c r="AQ546" i="6"/>
  <c r="AH1000" i="6"/>
  <c r="AP1000" i="6"/>
  <c r="AD1000" i="6"/>
  <c r="AO1000" i="6"/>
  <c r="AM1000" i="6"/>
  <c r="AG1000" i="6"/>
  <c r="AC1000" i="6"/>
  <c r="AF1000" i="6"/>
  <c r="AI1000" i="6"/>
  <c r="AN1000" i="6"/>
  <c r="AQ1000" i="6"/>
  <c r="AE1000" i="6"/>
  <c r="AK1000" i="6"/>
  <c r="AJ1000" i="6"/>
  <c r="AL1000" i="6"/>
  <c r="AI370" i="6"/>
  <c r="AO370" i="6"/>
  <c r="AH370" i="6"/>
  <c r="AK370" i="6"/>
  <c r="AF370" i="6"/>
  <c r="AJ370" i="6"/>
  <c r="AD370" i="6"/>
  <c r="AM370" i="6"/>
  <c r="AG370" i="6"/>
  <c r="AQ370" i="6"/>
  <c r="AE370" i="6"/>
  <c r="AL370" i="6"/>
  <c r="AC370" i="6"/>
  <c r="AP370" i="6"/>
  <c r="AN370" i="6"/>
  <c r="AC414" i="6"/>
  <c r="AJ414" i="6"/>
  <c r="AQ414" i="6"/>
  <c r="AN414" i="6"/>
  <c r="AF414" i="6"/>
  <c r="AH414" i="6"/>
  <c r="AD414" i="6"/>
  <c r="AO414" i="6"/>
  <c r="AG414" i="6"/>
  <c r="AK414" i="6"/>
  <c r="AE414" i="6"/>
  <c r="AM414" i="6"/>
  <c r="AP414" i="6"/>
  <c r="AL414" i="6"/>
  <c r="AI414" i="6"/>
  <c r="AL349" i="6"/>
  <c r="AK349" i="6"/>
  <c r="AD349" i="6"/>
  <c r="AC349" i="6"/>
  <c r="AO349" i="6"/>
  <c r="AE349" i="6"/>
  <c r="AH349" i="6"/>
  <c r="AJ349" i="6"/>
  <c r="AF349" i="6"/>
  <c r="AQ349" i="6"/>
  <c r="AP349" i="6"/>
  <c r="AG349" i="6"/>
  <c r="AN349" i="6"/>
  <c r="AI349" i="6"/>
  <c r="AM349" i="6"/>
  <c r="AO945" i="6"/>
  <c r="AN945" i="6"/>
  <c r="AD945" i="6"/>
  <c r="AQ945" i="6"/>
  <c r="AJ945" i="6"/>
  <c r="AM945" i="6"/>
  <c r="AE945" i="6"/>
  <c r="AP945" i="6"/>
  <c r="AI945" i="6"/>
  <c r="AK945" i="6"/>
  <c r="AH945" i="6"/>
  <c r="AL945" i="6"/>
  <c r="AF945" i="6"/>
  <c r="AC945" i="6"/>
  <c r="AG945" i="6"/>
  <c r="AK561" i="6"/>
  <c r="AG561" i="6"/>
  <c r="AE561" i="6"/>
  <c r="AO561" i="6"/>
  <c r="AM561" i="6"/>
  <c r="AH561" i="6"/>
  <c r="AQ561" i="6"/>
  <c r="AL561" i="6"/>
  <c r="AF561" i="6"/>
  <c r="AJ561" i="6"/>
  <c r="AN561" i="6"/>
  <c r="AC561" i="6"/>
  <c r="AD561" i="6"/>
  <c r="AP561" i="6"/>
  <c r="AI561" i="6"/>
  <c r="AI562" i="6"/>
  <c r="AN562" i="6"/>
  <c r="AP562" i="6"/>
  <c r="AF562" i="6"/>
  <c r="AG562" i="6"/>
  <c r="AM562" i="6"/>
  <c r="AH562" i="6"/>
  <c r="AL562" i="6"/>
  <c r="AE562" i="6"/>
  <c r="AQ562" i="6"/>
  <c r="AJ562" i="6"/>
  <c r="AC562" i="6"/>
  <c r="AO562" i="6"/>
  <c r="AK562" i="6"/>
  <c r="AD562" i="6"/>
  <c r="AG681" i="6"/>
  <c r="AK681" i="6"/>
  <c r="AF681" i="6"/>
  <c r="AO681" i="6"/>
  <c r="AQ681" i="6"/>
  <c r="AM681" i="6"/>
  <c r="AJ681" i="6"/>
  <c r="AI681" i="6"/>
  <c r="AD681" i="6"/>
  <c r="AC681" i="6"/>
  <c r="AL681" i="6"/>
  <c r="AE681" i="6"/>
  <c r="AH681" i="6"/>
  <c r="AN681" i="6"/>
  <c r="AP681" i="6"/>
  <c r="AJ368" i="6"/>
  <c r="AH368" i="6"/>
  <c r="AQ368" i="6"/>
  <c r="AL368" i="6"/>
  <c r="AE368" i="6"/>
  <c r="AC368" i="6"/>
  <c r="AM368" i="6"/>
  <c r="AK368" i="6"/>
  <c r="AF368" i="6"/>
  <c r="AI368" i="6"/>
  <c r="AP368" i="6"/>
  <c r="AD368" i="6"/>
  <c r="AN368" i="6"/>
  <c r="AG368" i="6"/>
  <c r="AO368" i="6"/>
  <c r="AC62" i="6"/>
  <c r="AD62" i="6" s="1"/>
  <c r="AG473" i="6"/>
  <c r="AE473" i="6"/>
  <c r="AO473" i="6"/>
  <c r="AM473" i="6"/>
  <c r="AH473" i="6"/>
  <c r="AC473" i="6"/>
  <c r="AQ473" i="6"/>
  <c r="AL473" i="6"/>
  <c r="AF473" i="6"/>
  <c r="AP473" i="6"/>
  <c r="AJ473" i="6"/>
  <c r="AN473" i="6"/>
  <c r="AI473" i="6"/>
  <c r="AK473" i="6"/>
  <c r="AD473" i="6"/>
  <c r="AM423" i="6"/>
  <c r="AL423" i="6"/>
  <c r="AH423" i="6"/>
  <c r="AJ423" i="6"/>
  <c r="AP423" i="6"/>
  <c r="AI423" i="6"/>
  <c r="AC423" i="6"/>
  <c r="AQ423" i="6"/>
  <c r="AF423" i="6"/>
  <c r="AN423" i="6"/>
  <c r="AG423" i="6"/>
  <c r="AK423" i="6"/>
  <c r="AD423" i="6"/>
  <c r="AO423" i="6"/>
  <c r="AE423" i="6"/>
  <c r="AF878" i="6"/>
  <c r="AO878" i="6"/>
  <c r="AG878" i="6"/>
  <c r="AH878" i="6"/>
  <c r="AJ878" i="6"/>
  <c r="AK878" i="6"/>
  <c r="AP878" i="6"/>
  <c r="AD878" i="6"/>
  <c r="AI878" i="6"/>
  <c r="AM878" i="6"/>
  <c r="AL878" i="6"/>
  <c r="AN878" i="6"/>
  <c r="AQ878" i="6"/>
  <c r="AC878" i="6"/>
  <c r="AE878" i="6"/>
  <c r="AM267" i="6"/>
  <c r="AH267" i="6"/>
  <c r="AI267" i="6"/>
  <c r="AK267" i="6"/>
  <c r="AP267" i="6"/>
  <c r="AE267" i="6"/>
  <c r="AN267" i="6"/>
  <c r="AQ267" i="6"/>
  <c r="AO267" i="6"/>
  <c r="AJ267" i="6"/>
  <c r="AL267" i="6"/>
  <c r="AC267" i="6"/>
  <c r="AG267" i="6"/>
  <c r="AD267" i="6"/>
  <c r="AF267" i="6"/>
  <c r="AC217" i="6"/>
  <c r="AC239" i="6"/>
  <c r="AI581" i="6"/>
  <c r="AH581" i="6"/>
  <c r="AF581" i="6"/>
  <c r="AQ581" i="6"/>
  <c r="AC581" i="6"/>
  <c r="AG581" i="6"/>
  <c r="AL581" i="6"/>
  <c r="AK581" i="6"/>
  <c r="AP581" i="6"/>
  <c r="AO581" i="6"/>
  <c r="AJ581" i="6"/>
  <c r="AD581" i="6"/>
  <c r="AE581" i="6"/>
  <c r="AN581" i="6"/>
  <c r="AM581" i="6"/>
  <c r="AC140" i="6"/>
  <c r="AN467" i="6"/>
  <c r="AD467" i="6"/>
  <c r="AG467" i="6"/>
  <c r="AI467" i="6"/>
  <c r="AH467" i="6"/>
  <c r="AM467" i="6"/>
  <c r="AP467" i="6"/>
  <c r="AQ467" i="6"/>
  <c r="AC467" i="6"/>
  <c r="AE467" i="6"/>
  <c r="AF467" i="6"/>
  <c r="AK467" i="6"/>
  <c r="AJ467" i="6"/>
  <c r="AL467" i="6"/>
  <c r="AO467" i="6"/>
  <c r="AK607" i="6"/>
  <c r="AP607" i="6"/>
  <c r="AO607" i="6"/>
  <c r="AQ607" i="6"/>
  <c r="AG607" i="6"/>
  <c r="AE607" i="6"/>
  <c r="AJ607" i="6"/>
  <c r="AH607" i="6"/>
  <c r="AL607" i="6"/>
  <c r="AM607" i="6"/>
  <c r="AN607" i="6"/>
  <c r="AI607" i="6"/>
  <c r="AF607" i="6"/>
  <c r="AC607" i="6"/>
  <c r="AD607" i="6"/>
  <c r="AC182" i="6"/>
  <c r="AE813" i="6"/>
  <c r="AJ813" i="6"/>
  <c r="AL813" i="6"/>
  <c r="AI813" i="6"/>
  <c r="AF813" i="6"/>
  <c r="AN813" i="6"/>
  <c r="AG813" i="6"/>
  <c r="AK813" i="6"/>
  <c r="AP813" i="6"/>
  <c r="AH813" i="6"/>
  <c r="AO813" i="6"/>
  <c r="AD813" i="6"/>
  <c r="AQ813" i="6"/>
  <c r="AM813" i="6"/>
  <c r="AC813" i="6"/>
  <c r="AI464" i="6"/>
  <c r="AF464" i="6"/>
  <c r="AH464" i="6"/>
  <c r="AG464" i="6"/>
  <c r="AC464" i="6"/>
  <c r="AE464" i="6"/>
  <c r="AK464" i="6"/>
  <c r="AO464" i="6"/>
  <c r="AM464" i="6"/>
  <c r="AD464" i="6"/>
  <c r="AL464" i="6"/>
  <c r="AQ464" i="6"/>
  <c r="AP464" i="6"/>
  <c r="AJ464" i="6"/>
  <c r="AN464" i="6"/>
  <c r="AJ752" i="6"/>
  <c r="AE752" i="6"/>
  <c r="AN752" i="6"/>
  <c r="AH752" i="6"/>
  <c r="AC752" i="6"/>
  <c r="AQ752" i="6"/>
  <c r="AG752" i="6"/>
  <c r="AK752" i="6"/>
  <c r="AM752" i="6"/>
  <c r="AO752" i="6"/>
  <c r="AI752" i="6"/>
  <c r="AD752" i="6"/>
  <c r="AP752" i="6"/>
  <c r="AL752" i="6"/>
  <c r="AF752" i="6"/>
  <c r="AN294" i="6"/>
  <c r="AC294" i="6"/>
  <c r="AM294" i="6"/>
  <c r="AE294" i="6"/>
  <c r="AK294" i="6"/>
  <c r="AJ294" i="6"/>
  <c r="AL294" i="6"/>
  <c r="AD294" i="6"/>
  <c r="AP294" i="6"/>
  <c r="AQ294" i="6"/>
  <c r="AH294" i="6"/>
  <c r="AI294" i="6"/>
  <c r="AG294" i="6"/>
  <c r="AF294" i="6"/>
  <c r="AO294" i="6"/>
  <c r="AI485" i="6"/>
  <c r="AG485" i="6"/>
  <c r="AN485" i="6"/>
  <c r="AO485" i="6"/>
  <c r="AM485" i="6"/>
  <c r="AC485" i="6"/>
  <c r="AF485" i="6"/>
  <c r="AD485" i="6"/>
  <c r="AH485" i="6"/>
  <c r="AK485" i="6"/>
  <c r="AL485" i="6"/>
  <c r="AP485" i="6"/>
  <c r="AE485" i="6"/>
  <c r="AJ485" i="6"/>
  <c r="AQ485" i="6"/>
  <c r="AQ939" i="6"/>
  <c r="AI939" i="6"/>
  <c r="AG939" i="6"/>
  <c r="AD939" i="6"/>
  <c r="AK939" i="6"/>
  <c r="AJ939" i="6"/>
  <c r="AN939" i="6"/>
  <c r="AE939" i="6"/>
  <c r="AO939" i="6"/>
  <c r="AL939" i="6"/>
  <c r="AC939" i="6"/>
  <c r="AF939" i="6"/>
  <c r="AP939" i="6"/>
  <c r="AM939" i="6"/>
  <c r="AH939" i="6"/>
  <c r="AJ320" i="6"/>
  <c r="AN320" i="6"/>
  <c r="AI320" i="6"/>
  <c r="AD320" i="6"/>
  <c r="AO320" i="6"/>
  <c r="AK320" i="6"/>
  <c r="AC320" i="6"/>
  <c r="AG320" i="6"/>
  <c r="AF320" i="6"/>
  <c r="AE320" i="6"/>
  <c r="AP320" i="6"/>
  <c r="AQ320" i="6"/>
  <c r="AL320" i="6"/>
  <c r="AM320" i="6"/>
  <c r="AH320" i="6"/>
  <c r="AQ391" i="6"/>
  <c r="AJ391" i="6"/>
  <c r="AP391" i="6"/>
  <c r="AL391" i="6"/>
  <c r="AM391" i="6"/>
  <c r="AC391" i="6"/>
  <c r="AG391" i="6"/>
  <c r="AO391" i="6"/>
  <c r="AK391" i="6"/>
  <c r="AH391" i="6"/>
  <c r="AE391" i="6"/>
  <c r="AD391" i="6"/>
  <c r="AI391" i="6"/>
  <c r="AN391" i="6"/>
  <c r="AF391" i="6"/>
  <c r="AD1005" i="6"/>
  <c r="AL1005" i="6"/>
  <c r="AO1005" i="6"/>
  <c r="AP1005" i="6"/>
  <c r="AK1005" i="6"/>
  <c r="AI1005" i="6"/>
  <c r="AM1005" i="6"/>
  <c r="AH1005" i="6"/>
  <c r="AF1005" i="6"/>
  <c r="AE1005" i="6"/>
  <c r="AN1005" i="6"/>
  <c r="AQ1005" i="6"/>
  <c r="AJ1005" i="6"/>
  <c r="AG1005" i="6"/>
  <c r="AC1005" i="6"/>
  <c r="AC241" i="6"/>
  <c r="AL469" i="6"/>
  <c r="AP469" i="6"/>
  <c r="AE469" i="6"/>
  <c r="AO469" i="6"/>
  <c r="AC469" i="6"/>
  <c r="AD469" i="6"/>
  <c r="AG469" i="6"/>
  <c r="AI469" i="6"/>
  <c r="AK469" i="6"/>
  <c r="AM469" i="6"/>
  <c r="AQ469" i="6"/>
  <c r="AF469" i="6"/>
  <c r="AJ469" i="6"/>
  <c r="AH469" i="6"/>
  <c r="AN469" i="6"/>
  <c r="AQ611" i="6"/>
  <c r="AP611" i="6"/>
  <c r="AF611" i="6"/>
  <c r="AI611" i="6"/>
  <c r="AE611" i="6"/>
  <c r="AO611" i="6"/>
  <c r="AL611" i="6"/>
  <c r="AJ611" i="6"/>
  <c r="AD611" i="6"/>
  <c r="AH611" i="6"/>
  <c r="AN611" i="6"/>
  <c r="AM611" i="6"/>
  <c r="AC611" i="6"/>
  <c r="AG611" i="6"/>
  <c r="AK611" i="6"/>
  <c r="AK902" i="6"/>
  <c r="AN902" i="6"/>
  <c r="AG902" i="6"/>
  <c r="AQ902" i="6"/>
  <c r="AJ902" i="6"/>
  <c r="AD902" i="6"/>
  <c r="AP902" i="6"/>
  <c r="AM902" i="6"/>
  <c r="AF902" i="6"/>
  <c r="AH902" i="6"/>
  <c r="AE902" i="6"/>
  <c r="AC902" i="6"/>
  <c r="AI902" i="6"/>
  <c r="AL902" i="6"/>
  <c r="AO902" i="6"/>
  <c r="AC141" i="6"/>
  <c r="AD141" i="6" s="1"/>
  <c r="AC122" i="6"/>
  <c r="AD122" i="6" s="1"/>
  <c r="AJ459" i="6"/>
  <c r="AG459" i="6"/>
  <c r="AP459" i="6"/>
  <c r="AI459" i="6"/>
  <c r="AF459" i="6"/>
  <c r="AK459" i="6"/>
  <c r="AM459" i="6"/>
  <c r="AO459" i="6"/>
  <c r="AQ459" i="6"/>
  <c r="AD459" i="6"/>
  <c r="AN459" i="6"/>
  <c r="AH459" i="6"/>
  <c r="AC459" i="6"/>
  <c r="AL459" i="6"/>
  <c r="AE459" i="6"/>
  <c r="AC125" i="6"/>
  <c r="AD125" i="6" s="1"/>
  <c r="AC111" i="6"/>
  <c r="AD111" i="6" s="1"/>
  <c r="AE111" i="6" s="1"/>
  <c r="AF111" i="6" s="1"/>
  <c r="AC73" i="6"/>
  <c r="AD73" i="6" s="1"/>
  <c r="AC620" i="6"/>
  <c r="AM620" i="6"/>
  <c r="AN620" i="6"/>
  <c r="AF620" i="6"/>
  <c r="AL620" i="6"/>
  <c r="AP620" i="6"/>
  <c r="AK620" i="6"/>
  <c r="AQ620" i="6"/>
  <c r="AG620" i="6"/>
  <c r="AI620" i="6"/>
  <c r="AJ620" i="6"/>
  <c r="AH620" i="6"/>
  <c r="AO620" i="6"/>
  <c r="AE620" i="6"/>
  <c r="AD620" i="6"/>
  <c r="AP274" i="6"/>
  <c r="AK274" i="6"/>
  <c r="AQ274" i="6"/>
  <c r="AN274" i="6"/>
  <c r="AH274" i="6"/>
  <c r="AJ274" i="6"/>
  <c r="AL274" i="6"/>
  <c r="AF274" i="6"/>
  <c r="AD274" i="6"/>
  <c r="AE274" i="6"/>
  <c r="AG274" i="6"/>
  <c r="AM274" i="6"/>
  <c r="AI274" i="6"/>
  <c r="AO274" i="6"/>
  <c r="AC274" i="6"/>
  <c r="AO640" i="6"/>
  <c r="AC640" i="6"/>
  <c r="AL640" i="6"/>
  <c r="AE640" i="6"/>
  <c r="AI640" i="6"/>
  <c r="AP640" i="6"/>
  <c r="AG640" i="6"/>
  <c r="AF640" i="6"/>
  <c r="AK640" i="6"/>
  <c r="AH640" i="6"/>
  <c r="AD640" i="6"/>
  <c r="AN640" i="6"/>
  <c r="AJ640" i="6"/>
  <c r="AM640" i="6"/>
  <c r="AQ640" i="6"/>
  <c r="AC30" i="6"/>
  <c r="AC63" i="6"/>
  <c r="AC311" i="6"/>
  <c r="AQ311" i="6"/>
  <c r="AH311" i="6"/>
  <c r="AM311" i="6"/>
  <c r="AF311" i="6"/>
  <c r="AJ311" i="6"/>
  <c r="AO311" i="6"/>
  <c r="AD311" i="6"/>
  <c r="AE311" i="6"/>
  <c r="AK311" i="6"/>
  <c r="AL311" i="6"/>
  <c r="AN311" i="6"/>
  <c r="AG311" i="6"/>
  <c r="AI311" i="6"/>
  <c r="AP311" i="6"/>
  <c r="AO802" i="6"/>
  <c r="AL802" i="6"/>
  <c r="AK802" i="6"/>
  <c r="AC802" i="6"/>
  <c r="AE802" i="6"/>
  <c r="AD802" i="6"/>
  <c r="AP802" i="6"/>
  <c r="AN802" i="6"/>
  <c r="AF802" i="6"/>
  <c r="AH802" i="6"/>
  <c r="AJ802" i="6"/>
  <c r="AI802" i="6"/>
  <c r="AG802" i="6"/>
  <c r="AM802" i="6"/>
  <c r="AQ802" i="6"/>
  <c r="AL673" i="6"/>
  <c r="AJ673" i="6"/>
  <c r="AO673" i="6"/>
  <c r="AH673" i="6"/>
  <c r="AC673" i="6"/>
  <c r="AM673" i="6"/>
  <c r="AN673" i="6"/>
  <c r="AQ673" i="6"/>
  <c r="AP673" i="6"/>
  <c r="AK673" i="6"/>
  <c r="AI673" i="6"/>
  <c r="AG673" i="6"/>
  <c r="AE673" i="6"/>
  <c r="AD673" i="6"/>
  <c r="AF673" i="6"/>
  <c r="AE820" i="6"/>
  <c r="AL820" i="6"/>
  <c r="AO820" i="6"/>
  <c r="AN820" i="6"/>
  <c r="AD820" i="6"/>
  <c r="AH820" i="6"/>
  <c r="AQ820" i="6"/>
  <c r="AK820" i="6"/>
  <c r="AP820" i="6"/>
  <c r="AJ820" i="6"/>
  <c r="AG820" i="6"/>
  <c r="AM820" i="6"/>
  <c r="AI820" i="6"/>
  <c r="AF820" i="6"/>
  <c r="AC820" i="6"/>
  <c r="AJ913" i="6"/>
  <c r="AM913" i="6"/>
  <c r="AG913" i="6"/>
  <c r="AN913" i="6"/>
  <c r="AE913" i="6"/>
  <c r="AK913" i="6"/>
  <c r="AI913" i="6"/>
  <c r="AH913" i="6"/>
  <c r="AO913" i="6"/>
  <c r="AC913" i="6"/>
  <c r="AP913" i="6"/>
  <c r="AL913" i="6"/>
  <c r="AF913" i="6"/>
  <c r="AD913" i="6"/>
  <c r="AQ913" i="6"/>
  <c r="AD479" i="6"/>
  <c r="AF479" i="6"/>
  <c r="AH479" i="6"/>
  <c r="AN479" i="6"/>
  <c r="AL479" i="6"/>
  <c r="AI479" i="6"/>
  <c r="AP479" i="6"/>
  <c r="AQ479" i="6"/>
  <c r="AM479" i="6"/>
  <c r="AE479" i="6"/>
  <c r="AO479" i="6"/>
  <c r="AJ479" i="6"/>
  <c r="AG479" i="6"/>
  <c r="AK479" i="6"/>
  <c r="AC479" i="6"/>
  <c r="AK862" i="6"/>
  <c r="AN862" i="6"/>
  <c r="AH862" i="6"/>
  <c r="AP862" i="6"/>
  <c r="AE862" i="6"/>
  <c r="AD862" i="6"/>
  <c r="AM862" i="6"/>
  <c r="AI862" i="6"/>
  <c r="AG862" i="6"/>
  <c r="AL862" i="6"/>
  <c r="AO862" i="6"/>
  <c r="AQ862" i="6"/>
  <c r="AC862" i="6"/>
  <c r="AF862" i="6"/>
  <c r="AJ862" i="6"/>
  <c r="AC215" i="6"/>
  <c r="AM429" i="6"/>
  <c r="AP429" i="6"/>
  <c r="AI429" i="6"/>
  <c r="AN429" i="6"/>
  <c r="AJ429" i="6"/>
  <c r="AH429" i="6"/>
  <c r="AL429" i="6"/>
  <c r="AK429" i="6"/>
  <c r="AE429" i="6"/>
  <c r="AQ429" i="6"/>
  <c r="AG429" i="6"/>
  <c r="AF429" i="6"/>
  <c r="AC429" i="6"/>
  <c r="AO429" i="6"/>
  <c r="AD429" i="6"/>
  <c r="AN584" i="6"/>
  <c r="AK584" i="6"/>
  <c r="AF584" i="6"/>
  <c r="AL584" i="6"/>
  <c r="AJ584" i="6"/>
  <c r="AI584" i="6"/>
  <c r="AE584" i="6"/>
  <c r="AC584" i="6"/>
  <c r="AG584" i="6"/>
  <c r="AM584" i="6"/>
  <c r="AO584" i="6"/>
  <c r="AD584" i="6"/>
  <c r="AH584" i="6"/>
  <c r="AP584" i="6"/>
  <c r="AQ584" i="6"/>
  <c r="AC179" i="6"/>
  <c r="AD179" i="6" s="1"/>
  <c r="AE774" i="6"/>
  <c r="AI774" i="6"/>
  <c r="AF774" i="6"/>
  <c r="AQ774" i="6"/>
  <c r="AJ774" i="6"/>
  <c r="AH774" i="6"/>
  <c r="AC774" i="6"/>
  <c r="AG774" i="6"/>
  <c r="AN774" i="6"/>
  <c r="AP774" i="6"/>
  <c r="AK774" i="6"/>
  <c r="AO774" i="6"/>
  <c r="AL774" i="6"/>
  <c r="AM774" i="6"/>
  <c r="AD774" i="6"/>
  <c r="AC177" i="6"/>
  <c r="AD177" i="6" s="1"/>
  <c r="AC156" i="6"/>
  <c r="AH830" i="6"/>
  <c r="AK830" i="6"/>
  <c r="AG830" i="6"/>
  <c r="AI830" i="6"/>
  <c r="AO830" i="6"/>
  <c r="AD830" i="6"/>
  <c r="AC830" i="6"/>
  <c r="AF830" i="6"/>
  <c r="AP830" i="6"/>
  <c r="AE830" i="6"/>
  <c r="AJ830" i="6"/>
  <c r="AL830" i="6"/>
  <c r="AM830" i="6"/>
  <c r="AQ830" i="6"/>
  <c r="AN830" i="6"/>
  <c r="AF653" i="6"/>
  <c r="AC653" i="6"/>
  <c r="AJ653" i="6"/>
  <c r="AH653" i="6"/>
  <c r="AO653" i="6"/>
  <c r="AL653" i="6"/>
  <c r="AP653" i="6"/>
  <c r="AD653" i="6"/>
  <c r="AK653" i="6"/>
  <c r="AM653" i="6"/>
  <c r="AI653" i="6"/>
  <c r="AN653" i="6"/>
  <c r="AG653" i="6"/>
  <c r="AQ653" i="6"/>
  <c r="AE653" i="6"/>
  <c r="AN539" i="6"/>
  <c r="AL539" i="6"/>
  <c r="AI539" i="6"/>
  <c r="AE539" i="6"/>
  <c r="AO539" i="6"/>
  <c r="AF539" i="6"/>
  <c r="AD539" i="6"/>
  <c r="AP539" i="6"/>
  <c r="AJ539" i="6"/>
  <c r="AC539" i="6"/>
  <c r="AQ539" i="6"/>
  <c r="AG539" i="6"/>
  <c r="AM539" i="6"/>
  <c r="AK539" i="6"/>
  <c r="AH539" i="6"/>
  <c r="AN855" i="6"/>
  <c r="AF855" i="6"/>
  <c r="AG855" i="6"/>
  <c r="AM855" i="6"/>
  <c r="AC855" i="6"/>
  <c r="AJ855" i="6"/>
  <c r="AQ855" i="6"/>
  <c r="AE855" i="6"/>
  <c r="AL855" i="6"/>
  <c r="AO855" i="6"/>
  <c r="AH855" i="6"/>
  <c r="AI855" i="6"/>
  <c r="AD855" i="6"/>
  <c r="AP855" i="6"/>
  <c r="AK855" i="6"/>
  <c r="AC498" i="6"/>
  <c r="AE498" i="6"/>
  <c r="AM498" i="6"/>
  <c r="AG498" i="6"/>
  <c r="AO498" i="6"/>
  <c r="AD498" i="6"/>
  <c r="AH498" i="6"/>
  <c r="AQ498" i="6"/>
  <c r="AP498" i="6"/>
  <c r="AN498" i="6"/>
  <c r="AF498" i="6"/>
  <c r="AI498" i="6"/>
  <c r="AJ498" i="6"/>
  <c r="AK498" i="6"/>
  <c r="AL498" i="6"/>
  <c r="AG388" i="6"/>
  <c r="AL388" i="6"/>
  <c r="AI388" i="6"/>
  <c r="AP388" i="6"/>
  <c r="AH388" i="6"/>
  <c r="AM388" i="6"/>
  <c r="AF388" i="6"/>
  <c r="AK388" i="6"/>
  <c r="AE388" i="6"/>
  <c r="AJ388" i="6"/>
  <c r="AN388" i="6"/>
  <c r="AD388" i="6"/>
  <c r="AC388" i="6"/>
  <c r="AO388" i="6"/>
  <c r="AQ388" i="6"/>
  <c r="AP426" i="6"/>
  <c r="AG426" i="6"/>
  <c r="AK426" i="6"/>
  <c r="AF426" i="6"/>
  <c r="AE426" i="6"/>
  <c r="AO426" i="6"/>
  <c r="AM426" i="6"/>
  <c r="AI426" i="6"/>
  <c r="AJ426" i="6"/>
  <c r="AL426" i="6"/>
  <c r="AQ426" i="6"/>
  <c r="AD426" i="6"/>
  <c r="AN426" i="6"/>
  <c r="AH426" i="6"/>
  <c r="AC426" i="6"/>
  <c r="AQ869" i="6"/>
  <c r="AO869" i="6"/>
  <c r="AE869" i="6"/>
  <c r="AI869" i="6"/>
  <c r="AC869" i="6"/>
  <c r="AM869" i="6"/>
  <c r="AH869" i="6"/>
  <c r="AJ869" i="6"/>
  <c r="AK869" i="6"/>
  <c r="AD869" i="6"/>
  <c r="AG869" i="6"/>
  <c r="AP869" i="6"/>
  <c r="AL869" i="6"/>
  <c r="AF869" i="6"/>
  <c r="AN869" i="6"/>
  <c r="AP362" i="6"/>
  <c r="AK362" i="6"/>
  <c r="AC362" i="6"/>
  <c r="AM362" i="6"/>
  <c r="AQ362" i="6"/>
  <c r="AI362" i="6"/>
  <c r="AH362" i="6"/>
  <c r="AG362" i="6"/>
  <c r="AN362" i="6"/>
  <c r="AD362" i="6"/>
  <c r="AJ362" i="6"/>
  <c r="AL362" i="6"/>
  <c r="AO362" i="6"/>
  <c r="AF362" i="6"/>
  <c r="AE362" i="6"/>
  <c r="AJ529" i="6"/>
  <c r="AN529" i="6"/>
  <c r="AI529" i="6"/>
  <c r="AD529" i="6"/>
  <c r="AM529" i="6"/>
  <c r="AH529" i="6"/>
  <c r="AK529" i="6"/>
  <c r="AL529" i="6"/>
  <c r="AQ529" i="6"/>
  <c r="AF529" i="6"/>
  <c r="AP529" i="6"/>
  <c r="AC529" i="6"/>
  <c r="AE529" i="6"/>
  <c r="AO529" i="6"/>
  <c r="AG529" i="6"/>
  <c r="AH643" i="6"/>
  <c r="AL643" i="6"/>
  <c r="AO643" i="6"/>
  <c r="AQ643" i="6"/>
  <c r="AI643" i="6"/>
  <c r="AM643" i="6"/>
  <c r="AE643" i="6"/>
  <c r="AD643" i="6"/>
  <c r="AJ643" i="6"/>
  <c r="AK643" i="6"/>
  <c r="AG643" i="6"/>
  <c r="AN643" i="6"/>
  <c r="AP643" i="6"/>
  <c r="AC643" i="6"/>
  <c r="AF643" i="6"/>
  <c r="AI521" i="6"/>
  <c r="AE521" i="6"/>
  <c r="AL521" i="6"/>
  <c r="AC521" i="6"/>
  <c r="AN521" i="6"/>
  <c r="AD521" i="6"/>
  <c r="AP521" i="6"/>
  <c r="AK521" i="6"/>
  <c r="AH521" i="6"/>
  <c r="AM521" i="6"/>
  <c r="AQ521" i="6"/>
  <c r="AF521" i="6"/>
  <c r="AO521" i="6"/>
  <c r="AG521" i="6"/>
  <c r="AJ521" i="6"/>
  <c r="AP730" i="6"/>
  <c r="AG730" i="6"/>
  <c r="AO730" i="6"/>
  <c r="AH730" i="6"/>
  <c r="AN730" i="6"/>
  <c r="AM730" i="6"/>
  <c r="AI730" i="6"/>
  <c r="AC730" i="6"/>
  <c r="AE730" i="6"/>
  <c r="AK730" i="6"/>
  <c r="AF730" i="6"/>
  <c r="AQ730" i="6"/>
  <c r="AD730" i="6"/>
  <c r="AL730" i="6"/>
  <c r="AJ730" i="6"/>
  <c r="AC135" i="6"/>
  <c r="AD135" i="6" s="1"/>
  <c r="AJ720" i="6"/>
  <c r="AM720" i="6"/>
  <c r="AG720" i="6"/>
  <c r="AL720" i="6"/>
  <c r="AN720" i="6"/>
  <c r="AQ720" i="6"/>
  <c r="AE720" i="6"/>
  <c r="AD720" i="6"/>
  <c r="AH720" i="6"/>
  <c r="AP720" i="6"/>
  <c r="AI720" i="6"/>
  <c r="AF720" i="6"/>
  <c r="AK720" i="6"/>
  <c r="AC720" i="6"/>
  <c r="AO720" i="6"/>
  <c r="AC199" i="6"/>
  <c r="AH859" i="6"/>
  <c r="AI859" i="6"/>
  <c r="AL859" i="6"/>
  <c r="AM859" i="6"/>
  <c r="AF859" i="6"/>
  <c r="AN859" i="6"/>
  <c r="AC859" i="6"/>
  <c r="AQ859" i="6"/>
  <c r="AE859" i="6"/>
  <c r="AO859" i="6"/>
  <c r="AG859" i="6"/>
  <c r="AJ859" i="6"/>
  <c r="AK859" i="6"/>
  <c r="AP859" i="6"/>
  <c r="AD859" i="6"/>
  <c r="AF776" i="6"/>
  <c r="AH776" i="6"/>
  <c r="AN776" i="6"/>
  <c r="AI776" i="6"/>
  <c r="AC776" i="6"/>
  <c r="AP776" i="6"/>
  <c r="AQ776" i="6"/>
  <c r="AK776" i="6"/>
  <c r="AM776" i="6"/>
  <c r="AE776" i="6"/>
  <c r="AJ776" i="6"/>
  <c r="AL776" i="6"/>
  <c r="AG776" i="6"/>
  <c r="AD776" i="6"/>
  <c r="AO776" i="6"/>
  <c r="AF817" i="6"/>
  <c r="AJ817" i="6"/>
  <c r="AC817" i="6"/>
  <c r="AP817" i="6"/>
  <c r="AD817" i="6"/>
  <c r="AL817" i="6"/>
  <c r="AG817" i="6"/>
  <c r="AK817" i="6"/>
  <c r="AE817" i="6"/>
  <c r="AI817" i="6"/>
  <c r="AO817" i="6"/>
  <c r="AN817" i="6"/>
  <c r="AQ817" i="6"/>
  <c r="AM817" i="6"/>
  <c r="AH817" i="6"/>
  <c r="AJ513" i="6"/>
  <c r="AI513" i="6"/>
  <c r="AM513" i="6"/>
  <c r="AE513" i="6"/>
  <c r="AK513" i="6"/>
  <c r="AG513" i="6"/>
  <c r="AP513" i="6"/>
  <c r="AC513" i="6"/>
  <c r="AL513" i="6"/>
  <c r="AQ513" i="6"/>
  <c r="AF513" i="6"/>
  <c r="AO513" i="6"/>
  <c r="AN513" i="6"/>
  <c r="AH513" i="6"/>
  <c r="AD513" i="6"/>
  <c r="AQ762" i="6"/>
  <c r="AH762" i="6"/>
  <c r="AL762" i="6"/>
  <c r="AC762" i="6"/>
  <c r="AP762" i="6"/>
  <c r="AG762" i="6"/>
  <c r="AI762" i="6"/>
  <c r="AE762" i="6"/>
  <c r="AM762" i="6"/>
  <c r="AO762" i="6"/>
  <c r="AD762" i="6"/>
  <c r="AN762" i="6"/>
  <c r="AF762" i="6"/>
  <c r="AJ762" i="6"/>
  <c r="AK762" i="6"/>
  <c r="AM988" i="6"/>
  <c r="AF988" i="6"/>
  <c r="AC988" i="6"/>
  <c r="AH988" i="6"/>
  <c r="AI988" i="6"/>
  <c r="AQ988" i="6"/>
  <c r="AN988" i="6"/>
  <c r="AD988" i="6"/>
  <c r="AJ988" i="6"/>
  <c r="AP988" i="6"/>
  <c r="AL988" i="6"/>
  <c r="AK988" i="6"/>
  <c r="AO988" i="6"/>
  <c r="AE988" i="6"/>
  <c r="AG988" i="6"/>
  <c r="AQ914" i="6"/>
  <c r="AM914" i="6"/>
  <c r="AE914" i="6"/>
  <c r="AD914" i="6"/>
  <c r="AJ914" i="6"/>
  <c r="AK914" i="6"/>
  <c r="AL914" i="6"/>
  <c r="AN914" i="6"/>
  <c r="AO914" i="6"/>
  <c r="AG914" i="6"/>
  <c r="AF914" i="6"/>
  <c r="AP914" i="6"/>
  <c r="AC914" i="6"/>
  <c r="AH914" i="6"/>
  <c r="AI914" i="6"/>
  <c r="AC245" i="6"/>
  <c r="AE269" i="6"/>
  <c r="AK269" i="6"/>
  <c r="AQ269" i="6"/>
  <c r="AN269" i="6"/>
  <c r="AJ269" i="6"/>
  <c r="AG269" i="6"/>
  <c r="AP269" i="6"/>
  <c r="AF269" i="6"/>
  <c r="AC269" i="6"/>
  <c r="AD269" i="6"/>
  <c r="AI269" i="6"/>
  <c r="AH269" i="6"/>
  <c r="AL269" i="6"/>
  <c r="AM269" i="6"/>
  <c r="AO269" i="6"/>
  <c r="AC226" i="6"/>
  <c r="AD422" i="6"/>
  <c r="AJ422" i="6"/>
  <c r="AN422" i="6"/>
  <c r="AO422" i="6"/>
  <c r="AF422" i="6"/>
  <c r="AP422" i="6"/>
  <c r="AK422" i="6"/>
  <c r="AQ422" i="6"/>
  <c r="AM422" i="6"/>
  <c r="AL422" i="6"/>
  <c r="AI422" i="6"/>
  <c r="AH422" i="6"/>
  <c r="AG422" i="6"/>
  <c r="AC422" i="6"/>
  <c r="AE422" i="6"/>
  <c r="AI677" i="6"/>
  <c r="AO677" i="6"/>
  <c r="AN677" i="6"/>
  <c r="AL677" i="6"/>
  <c r="AK677" i="6"/>
  <c r="AC677" i="6"/>
  <c r="AM677" i="6"/>
  <c r="AD677" i="6"/>
  <c r="AE677" i="6"/>
  <c r="AH677" i="6"/>
  <c r="AF677" i="6"/>
  <c r="AP677" i="6"/>
  <c r="AQ677" i="6"/>
  <c r="AG677" i="6"/>
  <c r="AJ677" i="6"/>
  <c r="AE435" i="6"/>
  <c r="AP435" i="6"/>
  <c r="AM435" i="6"/>
  <c r="AO435" i="6"/>
  <c r="AI435" i="6"/>
  <c r="AN435" i="6"/>
  <c r="AJ435" i="6"/>
  <c r="AC435" i="6"/>
  <c r="AG435" i="6"/>
  <c r="AK435" i="6"/>
  <c r="AD435" i="6"/>
  <c r="AH435" i="6"/>
  <c r="AQ435" i="6"/>
  <c r="AF435" i="6"/>
  <c r="AL435" i="6"/>
  <c r="AH887" i="6"/>
  <c r="AG887" i="6"/>
  <c r="AP887" i="6"/>
  <c r="AQ887" i="6"/>
  <c r="AL887" i="6"/>
  <c r="AK887" i="6"/>
  <c r="AJ887" i="6"/>
  <c r="AE887" i="6"/>
  <c r="AO887" i="6"/>
  <c r="AD887" i="6"/>
  <c r="AC887" i="6"/>
  <c r="AM887" i="6"/>
  <c r="AF887" i="6"/>
  <c r="AI887" i="6"/>
  <c r="AN887" i="6"/>
  <c r="AC139" i="6"/>
  <c r="AD139" i="6" s="1"/>
  <c r="AG784" i="6"/>
  <c r="AF784" i="6"/>
  <c r="AN784" i="6"/>
  <c r="AD784" i="6"/>
  <c r="AQ784" i="6"/>
  <c r="AI784" i="6"/>
  <c r="AM784" i="6"/>
  <c r="AJ784" i="6"/>
  <c r="AP784" i="6"/>
  <c r="AC784" i="6"/>
  <c r="AO784" i="6"/>
  <c r="AE784" i="6"/>
  <c r="AK784" i="6"/>
  <c r="AH784" i="6"/>
  <c r="AL784" i="6"/>
  <c r="AH827" i="6"/>
  <c r="AG827" i="6"/>
  <c r="AM827" i="6"/>
  <c r="AQ827" i="6"/>
  <c r="AP827" i="6"/>
  <c r="AK827" i="6"/>
  <c r="AN827" i="6"/>
  <c r="AJ827" i="6"/>
  <c r="AO827" i="6"/>
  <c r="AF827" i="6"/>
  <c r="AD827" i="6"/>
  <c r="AE827" i="6"/>
  <c r="AC827" i="6"/>
  <c r="AI827" i="6"/>
  <c r="AL827" i="6"/>
  <c r="AM792" i="6"/>
  <c r="AQ792" i="6"/>
  <c r="AJ792" i="6"/>
  <c r="AN792" i="6"/>
  <c r="AD792" i="6"/>
  <c r="AP792" i="6"/>
  <c r="AL792" i="6"/>
  <c r="AK792" i="6"/>
  <c r="AG792" i="6"/>
  <c r="AF792" i="6"/>
  <c r="AE792" i="6"/>
  <c r="AI792" i="6"/>
  <c r="AH792" i="6"/>
  <c r="AO792" i="6"/>
  <c r="AC792" i="6"/>
  <c r="AC554" i="6"/>
  <c r="AJ554" i="6"/>
  <c r="AF554" i="6"/>
  <c r="AQ554" i="6"/>
  <c r="AE554" i="6"/>
  <c r="AM554" i="6"/>
  <c r="AN554" i="6"/>
  <c r="AI554" i="6"/>
  <c r="AL554" i="6"/>
  <c r="AD554" i="6"/>
  <c r="AH554" i="6"/>
  <c r="AP554" i="6"/>
  <c r="AG554" i="6"/>
  <c r="AK554" i="6"/>
  <c r="AO554" i="6"/>
  <c r="AC705" i="6"/>
  <c r="AP705" i="6"/>
  <c r="AO705" i="6"/>
  <c r="AL705" i="6"/>
  <c r="AE705" i="6"/>
  <c r="AN705" i="6"/>
  <c r="AI705" i="6"/>
  <c r="AK705" i="6"/>
  <c r="AM705" i="6"/>
  <c r="AQ705" i="6"/>
  <c r="AF705" i="6"/>
  <c r="AD705" i="6"/>
  <c r="AG705" i="6"/>
  <c r="AH705" i="6"/>
  <c r="AJ705" i="6"/>
  <c r="AG675" i="6"/>
  <c r="AD675" i="6"/>
  <c r="AM675" i="6"/>
  <c r="AK675" i="6"/>
  <c r="AL675" i="6"/>
  <c r="AE675" i="6"/>
  <c r="AQ675" i="6"/>
  <c r="AI675" i="6"/>
  <c r="AF675" i="6"/>
  <c r="AC675" i="6"/>
  <c r="AH675" i="6"/>
  <c r="AP675" i="6"/>
  <c r="AJ675" i="6"/>
  <c r="AN675" i="6"/>
  <c r="AO675" i="6"/>
  <c r="AK352" i="6"/>
  <c r="AH352" i="6"/>
  <c r="AJ352" i="6"/>
  <c r="AN352" i="6"/>
  <c r="AP352" i="6"/>
  <c r="AQ352" i="6"/>
  <c r="AL352" i="6"/>
  <c r="AI352" i="6"/>
  <c r="AF352" i="6"/>
  <c r="AG352" i="6"/>
  <c r="AM352" i="6"/>
  <c r="AC352" i="6"/>
  <c r="AD352" i="6"/>
  <c r="AO352" i="6"/>
  <c r="AE352" i="6"/>
  <c r="AC96" i="6"/>
  <c r="AK719" i="6"/>
  <c r="AG719" i="6"/>
  <c r="AM719" i="6"/>
  <c r="AE719" i="6"/>
  <c r="AD719" i="6"/>
  <c r="AO719" i="6"/>
  <c r="AN719" i="6"/>
  <c r="AJ719" i="6"/>
  <c r="AF719" i="6"/>
  <c r="AC719" i="6"/>
  <c r="AP719" i="6"/>
  <c r="AL719" i="6"/>
  <c r="AQ719" i="6"/>
  <c r="AH719" i="6"/>
  <c r="AI719" i="6"/>
  <c r="AG997" i="6"/>
  <c r="AL997" i="6"/>
  <c r="AE997" i="6"/>
  <c r="AJ997" i="6"/>
  <c r="AI997" i="6"/>
  <c r="AM997" i="6"/>
  <c r="AO997" i="6"/>
  <c r="AC997" i="6"/>
  <c r="AH997" i="6"/>
  <c r="AF997" i="6"/>
  <c r="AP997" i="6"/>
  <c r="AK997" i="6"/>
  <c r="AD997" i="6"/>
  <c r="AN997" i="6"/>
  <c r="AQ997" i="6"/>
  <c r="AF417" i="6"/>
  <c r="AC417" i="6"/>
  <c r="AJ417" i="6"/>
  <c r="AI417" i="6"/>
  <c r="AH417" i="6"/>
  <c r="AE417" i="6"/>
  <c r="AP417" i="6"/>
  <c r="AD417" i="6"/>
  <c r="AL417" i="6"/>
  <c r="AG417" i="6"/>
  <c r="AN417" i="6"/>
  <c r="AQ417" i="6"/>
  <c r="AM417" i="6"/>
  <c r="AO417" i="6"/>
  <c r="AK417" i="6"/>
  <c r="AH894" i="6"/>
  <c r="AI894" i="6"/>
  <c r="AO894" i="6"/>
  <c r="AD894" i="6"/>
  <c r="AC894" i="6"/>
  <c r="AF894" i="6"/>
  <c r="AP894" i="6"/>
  <c r="AE894" i="6"/>
  <c r="AJ894" i="6"/>
  <c r="AL894" i="6"/>
  <c r="AM894" i="6"/>
  <c r="AQ894" i="6"/>
  <c r="AN894" i="6"/>
  <c r="AK894" i="6"/>
  <c r="AG894" i="6"/>
  <c r="AM770" i="6"/>
  <c r="AN770" i="6"/>
  <c r="AD770" i="6"/>
  <c r="AP770" i="6"/>
  <c r="AQ770" i="6"/>
  <c r="AI770" i="6"/>
  <c r="AC770" i="6"/>
  <c r="AG770" i="6"/>
  <c r="AE770" i="6"/>
  <c r="AO770" i="6"/>
  <c r="AF770" i="6"/>
  <c r="AH770" i="6"/>
  <c r="AJ770" i="6"/>
  <c r="AK770" i="6"/>
  <c r="AL770" i="6"/>
  <c r="AI597" i="6"/>
  <c r="AK597" i="6"/>
  <c r="AG597" i="6"/>
  <c r="AO597" i="6"/>
  <c r="AP597" i="6"/>
  <c r="AJ597" i="6"/>
  <c r="AD597" i="6"/>
  <c r="AH597" i="6"/>
  <c r="AM597" i="6"/>
  <c r="AC597" i="6"/>
  <c r="AN597" i="6"/>
  <c r="AQ597" i="6"/>
  <c r="AL597" i="6"/>
  <c r="AF597" i="6"/>
  <c r="AE597" i="6"/>
  <c r="AG361" i="6"/>
  <c r="AN361" i="6"/>
  <c r="AI361" i="6"/>
  <c r="AL361" i="6"/>
  <c r="AO361" i="6"/>
  <c r="AK361" i="6"/>
  <c r="AQ361" i="6"/>
  <c r="AH361" i="6"/>
  <c r="AF361" i="6"/>
  <c r="AE361" i="6"/>
  <c r="AJ361" i="6"/>
  <c r="AC361" i="6"/>
  <c r="AP361" i="6"/>
  <c r="AM361" i="6"/>
  <c r="AD361" i="6"/>
  <c r="AK289" i="6"/>
  <c r="AO289" i="6"/>
  <c r="AG289" i="6"/>
  <c r="AH289" i="6"/>
  <c r="AE289" i="6"/>
  <c r="AP289" i="6"/>
  <c r="AQ289" i="6"/>
  <c r="AD289" i="6"/>
  <c r="AM289" i="6"/>
  <c r="AC289" i="6"/>
  <c r="AI289" i="6"/>
  <c r="AF289" i="6"/>
  <c r="AL289" i="6"/>
  <c r="AN289" i="6"/>
  <c r="AJ289" i="6"/>
  <c r="AC242" i="6"/>
  <c r="AF780" i="6"/>
  <c r="AP780" i="6"/>
  <c r="AN780" i="6"/>
  <c r="AK780" i="6"/>
  <c r="AD780" i="6"/>
  <c r="AE780" i="6"/>
  <c r="AM780" i="6"/>
  <c r="AO780" i="6"/>
  <c r="AC780" i="6"/>
  <c r="AH780" i="6"/>
  <c r="AQ780" i="6"/>
  <c r="AL780" i="6"/>
  <c r="AG780" i="6"/>
  <c r="AJ780" i="6"/>
  <c r="AI780" i="6"/>
  <c r="AD286" i="6"/>
  <c r="AI286" i="6"/>
  <c r="AH286" i="6"/>
  <c r="AP286" i="6"/>
  <c r="AF286" i="6"/>
  <c r="AE286" i="6"/>
  <c r="AQ286" i="6"/>
  <c r="AK286" i="6"/>
  <c r="AC286" i="6"/>
  <c r="AN286" i="6"/>
  <c r="AM286" i="6"/>
  <c r="AG286" i="6"/>
  <c r="AO286" i="6"/>
  <c r="AL286" i="6"/>
  <c r="AJ286" i="6"/>
  <c r="AJ590" i="6"/>
  <c r="AQ590" i="6"/>
  <c r="AH590" i="6"/>
  <c r="AM590" i="6"/>
  <c r="AC590" i="6"/>
  <c r="AL590" i="6"/>
  <c r="AP590" i="6"/>
  <c r="AI590" i="6"/>
  <c r="AF590" i="6"/>
  <c r="AE590" i="6"/>
  <c r="AG590" i="6"/>
  <c r="AN590" i="6"/>
  <c r="AK590" i="6"/>
  <c r="AD590" i="6"/>
  <c r="AO590" i="6"/>
  <c r="AJ487" i="6"/>
  <c r="AQ487" i="6"/>
  <c r="AI487" i="6"/>
  <c r="AK487" i="6"/>
  <c r="AD487" i="6"/>
  <c r="AN487" i="6"/>
  <c r="AH487" i="6"/>
  <c r="AF487" i="6"/>
  <c r="AL487" i="6"/>
  <c r="AM487" i="6"/>
  <c r="AP487" i="6"/>
  <c r="AE487" i="6"/>
  <c r="AO487" i="6"/>
  <c r="AC487" i="6"/>
  <c r="AG487" i="6"/>
  <c r="AG623" i="6"/>
  <c r="AH623" i="6"/>
  <c r="AF623" i="6"/>
  <c r="AC623" i="6"/>
  <c r="AL623" i="6"/>
  <c r="AD623" i="6"/>
  <c r="AM623" i="6"/>
  <c r="AE623" i="6"/>
  <c r="AJ623" i="6"/>
  <c r="AN623" i="6"/>
  <c r="AK623" i="6"/>
  <c r="AQ623" i="6"/>
  <c r="AO623" i="6"/>
  <c r="AI623" i="6"/>
  <c r="AP623" i="6"/>
  <c r="AC70" i="6"/>
  <c r="AO332" i="6"/>
  <c r="AQ332" i="6"/>
  <c r="AM332" i="6"/>
  <c r="AN332" i="6"/>
  <c r="AG332" i="6"/>
  <c r="AF332" i="6"/>
  <c r="AK332" i="6"/>
  <c r="AI332" i="6"/>
  <c r="AL332" i="6"/>
  <c r="AE332" i="6"/>
  <c r="AP332" i="6"/>
  <c r="AC332" i="6"/>
  <c r="AJ332" i="6"/>
  <c r="AD332" i="6"/>
  <c r="AH332" i="6"/>
  <c r="AH403" i="6"/>
  <c r="AM403" i="6"/>
  <c r="AQ403" i="6"/>
  <c r="AG403" i="6"/>
  <c r="AF403" i="6"/>
  <c r="AI403" i="6"/>
  <c r="AK403" i="6"/>
  <c r="AJ403" i="6"/>
  <c r="AO403" i="6"/>
  <c r="AN403" i="6"/>
  <c r="AE403" i="6"/>
  <c r="AD403" i="6"/>
  <c r="AL403" i="6"/>
  <c r="AC403" i="6"/>
  <c r="AP403" i="6"/>
  <c r="AH731" i="6"/>
  <c r="AL731" i="6"/>
  <c r="AC731" i="6"/>
  <c r="AG731" i="6"/>
  <c r="AI731" i="6"/>
  <c r="AK731" i="6"/>
  <c r="AQ731" i="6"/>
  <c r="AD731" i="6"/>
  <c r="AF731" i="6"/>
  <c r="AJ731" i="6"/>
  <c r="AN731" i="6"/>
  <c r="AM731" i="6"/>
  <c r="AO731" i="6"/>
  <c r="AP731" i="6"/>
  <c r="AE731" i="6"/>
  <c r="AC145" i="6"/>
  <c r="AP690" i="6"/>
  <c r="AK690" i="6"/>
  <c r="AQ690" i="6"/>
  <c r="AG690" i="6"/>
  <c r="AC690" i="6"/>
  <c r="AN690" i="6"/>
  <c r="AJ690" i="6"/>
  <c r="AE690" i="6"/>
  <c r="AF690" i="6"/>
  <c r="AI690" i="6"/>
  <c r="AL690" i="6"/>
  <c r="AM690" i="6"/>
  <c r="AH690" i="6"/>
  <c r="AD690" i="6"/>
  <c r="AO690" i="6"/>
  <c r="AD478" i="6"/>
  <c r="AK478" i="6"/>
  <c r="AQ478" i="6"/>
  <c r="AL478" i="6"/>
  <c r="AF478" i="6"/>
  <c r="AP478" i="6"/>
  <c r="AJ478" i="6"/>
  <c r="AE478" i="6"/>
  <c r="AN478" i="6"/>
  <c r="AI478" i="6"/>
  <c r="AO478" i="6"/>
  <c r="AC478" i="6"/>
  <c r="AM478" i="6"/>
  <c r="AG478" i="6"/>
  <c r="AH478" i="6"/>
  <c r="AI308" i="6"/>
  <c r="AK308" i="6"/>
  <c r="AJ308" i="6"/>
  <c r="AL308" i="6"/>
  <c r="AH308" i="6"/>
  <c r="AM308" i="6"/>
  <c r="AN308" i="6"/>
  <c r="AQ308" i="6"/>
  <c r="AE308" i="6"/>
  <c r="AG308" i="6"/>
  <c r="AO308" i="6"/>
  <c r="AP308" i="6"/>
  <c r="AC308" i="6"/>
  <c r="AD308" i="6"/>
  <c r="AF308" i="6"/>
  <c r="AC229" i="6"/>
  <c r="AD229" i="6" s="1"/>
  <c r="AC243" i="6"/>
  <c r="AO773" i="6"/>
  <c r="AF773" i="6"/>
  <c r="AJ773" i="6"/>
  <c r="AQ773" i="6"/>
  <c r="AP773" i="6"/>
  <c r="AL773" i="6"/>
  <c r="AH773" i="6"/>
  <c r="AN773" i="6"/>
  <c r="AM773" i="6"/>
  <c r="AC773" i="6"/>
  <c r="AG773" i="6"/>
  <c r="AD773" i="6"/>
  <c r="AI773" i="6"/>
  <c r="AK773" i="6"/>
  <c r="AE773" i="6"/>
  <c r="AJ583" i="6"/>
  <c r="AP583" i="6"/>
  <c r="AN583" i="6"/>
  <c r="AL583" i="6"/>
  <c r="AC583" i="6"/>
  <c r="AE583" i="6"/>
  <c r="AG583" i="6"/>
  <c r="AI583" i="6"/>
  <c r="AK583" i="6"/>
  <c r="AF583" i="6"/>
  <c r="AM583" i="6"/>
  <c r="AO583" i="6"/>
  <c r="AH583" i="6"/>
  <c r="AQ583" i="6"/>
  <c r="AD583" i="6"/>
  <c r="AJ292" i="6"/>
  <c r="AO292" i="6"/>
  <c r="AQ292" i="6"/>
  <c r="AG292" i="6"/>
  <c r="AN292" i="6"/>
  <c r="AM292" i="6"/>
  <c r="AC292" i="6"/>
  <c r="AH292" i="6"/>
  <c r="AP292" i="6"/>
  <c r="AD292" i="6"/>
  <c r="AF292" i="6"/>
  <c r="AL292" i="6"/>
  <c r="AI292" i="6"/>
  <c r="AK292" i="6"/>
  <c r="AE292" i="6"/>
  <c r="AC74" i="6"/>
  <c r="AK882" i="6"/>
  <c r="AQ882" i="6"/>
  <c r="AJ882" i="6"/>
  <c r="AC882" i="6"/>
  <c r="AL882" i="6"/>
  <c r="AN882" i="6"/>
  <c r="AO882" i="6"/>
  <c r="AI882" i="6"/>
  <c r="AM882" i="6"/>
  <c r="AP882" i="6"/>
  <c r="AH882" i="6"/>
  <c r="AD882" i="6"/>
  <c r="AF882" i="6"/>
  <c r="AG882" i="6"/>
  <c r="AE882" i="6"/>
  <c r="AE638" i="6"/>
  <c r="AP638" i="6"/>
  <c r="AC638" i="6"/>
  <c r="AL638" i="6"/>
  <c r="AO638" i="6"/>
  <c r="AH638" i="6"/>
  <c r="AD638" i="6"/>
  <c r="AN638" i="6"/>
  <c r="AK638" i="6"/>
  <c r="AI638" i="6"/>
  <c r="AJ638" i="6"/>
  <c r="AQ638" i="6"/>
  <c r="AM638" i="6"/>
  <c r="AF638" i="6"/>
  <c r="AG638" i="6"/>
  <c r="AP476" i="6"/>
  <c r="AO476" i="6"/>
  <c r="AH476" i="6"/>
  <c r="AD476" i="6"/>
  <c r="AG476" i="6"/>
  <c r="AL476" i="6"/>
  <c r="AC476" i="6"/>
  <c r="AN476" i="6"/>
  <c r="AJ476" i="6"/>
  <c r="AQ476" i="6"/>
  <c r="AM476" i="6"/>
  <c r="AF476" i="6"/>
  <c r="AK476" i="6"/>
  <c r="AI476" i="6"/>
  <c r="AE476" i="6"/>
  <c r="AC14" i="6"/>
  <c r="AD325" i="6"/>
  <c r="AL325" i="6"/>
  <c r="AP325" i="6"/>
  <c r="AO325" i="6"/>
  <c r="AM325" i="6"/>
  <c r="AN325" i="6"/>
  <c r="AQ325" i="6"/>
  <c r="AG325" i="6"/>
  <c r="AJ325" i="6"/>
  <c r="AH325" i="6"/>
  <c r="AF325" i="6"/>
  <c r="AC325" i="6"/>
  <c r="AE325" i="6"/>
  <c r="AI325" i="6"/>
  <c r="AK325" i="6"/>
  <c r="AC24" i="6"/>
  <c r="AD24" i="6" s="1"/>
  <c r="AE24" i="6" s="1"/>
  <c r="AC117" i="6"/>
  <c r="AD117" i="6" s="1"/>
  <c r="AE117" i="6" s="1"/>
  <c r="AF117" i="6" s="1"/>
  <c r="AP321" i="6"/>
  <c r="AN321" i="6"/>
  <c r="AF321" i="6"/>
  <c r="AG321" i="6"/>
  <c r="AJ321" i="6"/>
  <c r="AC321" i="6"/>
  <c r="AO321" i="6"/>
  <c r="AE321" i="6"/>
  <c r="AH321" i="6"/>
  <c r="AL321" i="6"/>
  <c r="AI321" i="6"/>
  <c r="AM321" i="6"/>
  <c r="AK321" i="6"/>
  <c r="AQ321" i="6"/>
  <c r="AD321" i="6"/>
  <c r="AC165" i="6"/>
  <c r="AP566" i="6"/>
  <c r="AK566" i="6"/>
  <c r="AC566" i="6"/>
  <c r="AQ566" i="6"/>
  <c r="AE566" i="6"/>
  <c r="AH566" i="6"/>
  <c r="AD566" i="6"/>
  <c r="AL566" i="6"/>
  <c r="AI566" i="6"/>
  <c r="AF566" i="6"/>
  <c r="AG566" i="6"/>
  <c r="AM566" i="6"/>
  <c r="AN566" i="6"/>
  <c r="AO566" i="6"/>
  <c r="AJ566" i="6"/>
  <c r="AM614" i="6"/>
  <c r="AE614" i="6"/>
  <c r="AN614" i="6"/>
  <c r="AC614" i="6"/>
  <c r="AQ614" i="6"/>
  <c r="AH614" i="6"/>
  <c r="AI614" i="6"/>
  <c r="AK614" i="6"/>
  <c r="AF614" i="6"/>
  <c r="AJ614" i="6"/>
  <c r="AP614" i="6"/>
  <c r="AG614" i="6"/>
  <c r="AL614" i="6"/>
  <c r="AO614" i="6"/>
  <c r="AD614" i="6"/>
  <c r="AC121" i="6"/>
  <c r="AD121" i="6" s="1"/>
  <c r="AI602" i="6"/>
  <c r="AM602" i="6"/>
  <c r="AQ602" i="6"/>
  <c r="AD602" i="6"/>
  <c r="AE602" i="6"/>
  <c r="AP602" i="6"/>
  <c r="AJ602" i="6"/>
  <c r="AL602" i="6"/>
  <c r="AN602" i="6"/>
  <c r="AG602" i="6"/>
  <c r="AF602" i="6"/>
  <c r="AC602" i="6"/>
  <c r="AH602" i="6"/>
  <c r="AK602" i="6"/>
  <c r="AO602" i="6"/>
  <c r="AE305" i="6"/>
  <c r="AP305" i="6"/>
  <c r="AJ305" i="6"/>
  <c r="AN305" i="6"/>
  <c r="AO305" i="6"/>
  <c r="AC305" i="6"/>
  <c r="AI305" i="6"/>
  <c r="AM305" i="6"/>
  <c r="AD305" i="6"/>
  <c r="AG305" i="6"/>
  <c r="AH305" i="6"/>
  <c r="AK305" i="6"/>
  <c r="AQ305" i="6"/>
  <c r="AL305" i="6"/>
  <c r="AF305" i="6"/>
  <c r="AP668" i="6"/>
  <c r="AO668" i="6"/>
  <c r="AM668" i="6"/>
  <c r="AQ668" i="6"/>
  <c r="AJ668" i="6"/>
  <c r="AL668" i="6"/>
  <c r="AF668" i="6"/>
  <c r="AC668" i="6"/>
  <c r="AG668" i="6"/>
  <c r="AH668" i="6"/>
  <c r="AN668" i="6"/>
  <c r="AE668" i="6"/>
  <c r="AI668" i="6"/>
  <c r="AK668" i="6"/>
  <c r="AD668" i="6"/>
  <c r="AH596" i="6"/>
  <c r="AM596" i="6"/>
  <c r="AO596" i="6"/>
  <c r="AI596" i="6"/>
  <c r="AL596" i="6"/>
  <c r="AF596" i="6"/>
  <c r="AP596" i="6"/>
  <c r="AJ596" i="6"/>
  <c r="AN596" i="6"/>
  <c r="AC596" i="6"/>
  <c r="AD596" i="6"/>
  <c r="AE596" i="6"/>
  <c r="AG596" i="6"/>
  <c r="AQ596" i="6"/>
  <c r="AK596" i="6"/>
  <c r="AC250" i="6"/>
  <c r="AQ994" i="6"/>
  <c r="AO994" i="6"/>
  <c r="AF994" i="6"/>
  <c r="AP994" i="6"/>
  <c r="AH994" i="6"/>
  <c r="AJ994" i="6"/>
  <c r="AK994" i="6"/>
  <c r="AN994" i="6"/>
  <c r="AL994" i="6"/>
  <c r="AC994" i="6"/>
  <c r="AE994" i="6"/>
  <c r="AG994" i="6"/>
  <c r="AM994" i="6"/>
  <c r="AI994" i="6"/>
  <c r="AD994" i="6"/>
  <c r="AC822" i="6"/>
  <c r="AO822" i="6"/>
  <c r="AN822" i="6"/>
  <c r="AJ822" i="6"/>
  <c r="AG822" i="6"/>
  <c r="AM822" i="6"/>
  <c r="AI822" i="6"/>
  <c r="AD822" i="6"/>
  <c r="AF822" i="6"/>
  <c r="AQ822" i="6"/>
  <c r="AP822" i="6"/>
  <c r="AH822" i="6"/>
  <c r="AE822" i="6"/>
  <c r="AK822" i="6"/>
  <c r="AL822" i="6"/>
  <c r="AL645" i="6"/>
  <c r="AE645" i="6"/>
  <c r="AJ645" i="6"/>
  <c r="AI645" i="6"/>
  <c r="AO645" i="6"/>
  <c r="AD645" i="6"/>
  <c r="AM645" i="6"/>
  <c r="AF645" i="6"/>
  <c r="AK645" i="6"/>
  <c r="AQ645" i="6"/>
  <c r="AN645" i="6"/>
  <c r="AC645" i="6"/>
  <c r="AP645" i="6"/>
  <c r="AH645" i="6"/>
  <c r="AG645" i="6"/>
  <c r="AO850" i="6"/>
  <c r="AK850" i="6"/>
  <c r="AJ850" i="6"/>
  <c r="AN850" i="6"/>
  <c r="AP850" i="6"/>
  <c r="AD850" i="6"/>
  <c r="AE850" i="6"/>
  <c r="AC850" i="6"/>
  <c r="AH850" i="6"/>
  <c r="AL850" i="6"/>
  <c r="AG850" i="6"/>
  <c r="AM850" i="6"/>
  <c r="AF850" i="6"/>
  <c r="AQ850" i="6"/>
  <c r="AI850" i="6"/>
  <c r="AJ717" i="6"/>
  <c r="AO717" i="6"/>
  <c r="AQ717" i="6"/>
  <c r="AP717" i="6"/>
  <c r="AC717" i="6"/>
  <c r="AI717" i="6"/>
  <c r="AM717" i="6"/>
  <c r="AF717" i="6"/>
  <c r="AG717" i="6"/>
  <c r="AK717" i="6"/>
  <c r="AN717" i="6"/>
  <c r="AD717" i="6"/>
  <c r="AH717" i="6"/>
  <c r="AL717" i="6"/>
  <c r="AE717" i="6"/>
  <c r="AN437" i="6"/>
  <c r="AH437" i="6"/>
  <c r="AF437" i="6"/>
  <c r="AI437" i="6"/>
  <c r="AE437" i="6"/>
  <c r="AQ437" i="6"/>
  <c r="AG437" i="6"/>
  <c r="AM437" i="6"/>
  <c r="AD437" i="6"/>
  <c r="AP437" i="6"/>
  <c r="AK437" i="6"/>
  <c r="AO437" i="6"/>
  <c r="AJ437" i="6"/>
  <c r="AL437" i="6"/>
  <c r="AC437" i="6"/>
  <c r="AC777" i="6"/>
  <c r="AQ777" i="6"/>
  <c r="AD777" i="6"/>
  <c r="AG777" i="6"/>
  <c r="AH777" i="6"/>
  <c r="AK777" i="6"/>
  <c r="AM777" i="6"/>
  <c r="AP777" i="6"/>
  <c r="AF777" i="6"/>
  <c r="AE777" i="6"/>
  <c r="AJ777" i="6"/>
  <c r="AN777" i="6"/>
  <c r="AO777" i="6"/>
  <c r="AI777" i="6"/>
  <c r="AL777" i="6"/>
  <c r="AC144" i="6"/>
  <c r="AD144" i="6" s="1"/>
  <c r="AC51" i="6"/>
  <c r="AD51" i="6" s="1"/>
  <c r="AH872" i="6"/>
  <c r="AL872" i="6"/>
  <c r="AE872" i="6"/>
  <c r="AJ872" i="6"/>
  <c r="AO872" i="6"/>
  <c r="AG872" i="6"/>
  <c r="AI872" i="6"/>
  <c r="AP872" i="6"/>
  <c r="AQ872" i="6"/>
  <c r="AM872" i="6"/>
  <c r="AC872" i="6"/>
  <c r="AF872" i="6"/>
  <c r="AN872" i="6"/>
  <c r="AK872" i="6"/>
  <c r="AD872" i="6"/>
  <c r="AC99" i="6"/>
  <c r="AN742" i="6"/>
  <c r="AH742" i="6"/>
  <c r="AF742" i="6"/>
  <c r="AJ742" i="6"/>
  <c r="AQ742" i="6"/>
  <c r="AL742" i="6"/>
  <c r="AI742" i="6"/>
  <c r="AG742" i="6"/>
  <c r="AP742" i="6"/>
  <c r="AC742" i="6"/>
  <c r="AM742" i="6"/>
  <c r="AO742" i="6"/>
  <c r="AE742" i="6"/>
  <c r="AD742" i="6"/>
  <c r="AK742" i="6"/>
  <c r="AC41" i="6"/>
  <c r="AK990" i="6"/>
  <c r="AO990" i="6"/>
  <c r="AQ990" i="6"/>
  <c r="AL990" i="6"/>
  <c r="AN990" i="6"/>
  <c r="AE990" i="6"/>
  <c r="AP990" i="6"/>
  <c r="AM990" i="6"/>
  <c r="AC990" i="6"/>
  <c r="AG990" i="6"/>
  <c r="AF990" i="6"/>
  <c r="AD990" i="6"/>
  <c r="AJ990" i="6"/>
  <c r="AH990" i="6"/>
  <c r="AI990" i="6"/>
  <c r="AG288" i="6"/>
  <c r="AQ288" i="6"/>
  <c r="AD288" i="6"/>
  <c r="AC288" i="6"/>
  <c r="AO288" i="6"/>
  <c r="AE288" i="6"/>
  <c r="AJ288" i="6"/>
  <c r="AI288" i="6"/>
  <c r="AK288" i="6"/>
  <c r="AH288" i="6"/>
  <c r="AM288" i="6"/>
  <c r="AL288" i="6"/>
  <c r="AF288" i="6"/>
  <c r="AN288" i="6"/>
  <c r="AP288" i="6"/>
  <c r="AM721" i="6"/>
  <c r="AJ721" i="6"/>
  <c r="AQ721" i="6"/>
  <c r="AP721" i="6"/>
  <c r="AI721" i="6"/>
  <c r="AF721" i="6"/>
  <c r="AE721" i="6"/>
  <c r="AL721" i="6"/>
  <c r="AC721" i="6"/>
  <c r="AH721" i="6"/>
  <c r="AD721" i="6"/>
  <c r="AO721" i="6"/>
  <c r="AK721" i="6"/>
  <c r="AG721" i="6"/>
  <c r="AN721" i="6"/>
  <c r="AO693" i="6"/>
  <c r="AC693" i="6"/>
  <c r="AM693" i="6"/>
  <c r="AH693" i="6"/>
  <c r="AI693" i="6"/>
  <c r="AD693" i="6"/>
  <c r="AF693" i="6"/>
  <c r="AP693" i="6"/>
  <c r="AQ693" i="6"/>
  <c r="AE693" i="6"/>
  <c r="AN693" i="6"/>
  <c r="AJ693" i="6"/>
  <c r="AL693" i="6"/>
  <c r="AK693" i="6"/>
  <c r="AG693" i="6"/>
  <c r="AI692" i="6"/>
  <c r="AF692" i="6"/>
  <c r="AP692" i="6"/>
  <c r="AD692" i="6"/>
  <c r="AE692" i="6"/>
  <c r="AQ692" i="6"/>
  <c r="AO692" i="6"/>
  <c r="AL692" i="6"/>
  <c r="AK692" i="6"/>
  <c r="AN692" i="6"/>
  <c r="AH692" i="6"/>
  <c r="AG692" i="6"/>
  <c r="AJ692" i="6"/>
  <c r="AC692" i="6"/>
  <c r="AM692" i="6"/>
  <c r="AO577" i="6"/>
  <c r="AK577" i="6"/>
  <c r="AF577" i="6"/>
  <c r="AL577" i="6"/>
  <c r="AD577" i="6"/>
  <c r="AQ577" i="6"/>
  <c r="AH577" i="6"/>
  <c r="AG577" i="6"/>
  <c r="AM577" i="6"/>
  <c r="AE577" i="6"/>
  <c r="AN577" i="6"/>
  <c r="AJ577" i="6"/>
  <c r="AI577" i="6"/>
  <c r="AC577" i="6"/>
  <c r="AP577" i="6"/>
  <c r="AG428" i="6"/>
  <c r="AH428" i="6"/>
  <c r="AK428" i="6"/>
  <c r="AL428" i="6"/>
  <c r="AM428" i="6"/>
  <c r="AJ428" i="6"/>
  <c r="AF428" i="6"/>
  <c r="AQ428" i="6"/>
  <c r="AI428" i="6"/>
  <c r="AN428" i="6"/>
  <c r="AE428" i="6"/>
  <c r="AO428" i="6"/>
  <c r="AD428" i="6"/>
  <c r="AP428" i="6"/>
  <c r="AC428" i="6"/>
  <c r="AE760" i="6"/>
  <c r="AC760" i="6"/>
  <c r="AJ760" i="6"/>
  <c r="AM760" i="6"/>
  <c r="AK760" i="6"/>
  <c r="AH760" i="6"/>
  <c r="AN760" i="6"/>
  <c r="AF760" i="6"/>
  <c r="AL760" i="6"/>
  <c r="AD760" i="6"/>
  <c r="AG760" i="6"/>
  <c r="AQ760" i="6"/>
  <c r="AI760" i="6"/>
  <c r="AP760" i="6"/>
  <c r="AO760" i="6"/>
  <c r="AD420" i="6"/>
  <c r="AP420" i="6"/>
  <c r="AO420" i="6"/>
  <c r="AJ420" i="6"/>
  <c r="AI420" i="6"/>
  <c r="AL420" i="6"/>
  <c r="AC420" i="6"/>
  <c r="AF420" i="6"/>
  <c r="AH420" i="6"/>
  <c r="AN420" i="6"/>
  <c r="AE420" i="6"/>
  <c r="AQ420" i="6"/>
  <c r="AK420" i="6"/>
  <c r="AG420" i="6"/>
  <c r="AM420" i="6"/>
  <c r="AK386" i="6"/>
  <c r="AG386" i="6"/>
  <c r="AC386" i="6"/>
  <c r="AL386" i="6"/>
  <c r="AE386" i="6"/>
  <c r="AN386" i="6"/>
  <c r="AQ386" i="6"/>
  <c r="AH386" i="6"/>
  <c r="AM386" i="6"/>
  <c r="AP386" i="6"/>
  <c r="AD386" i="6"/>
  <c r="AO386" i="6"/>
  <c r="AJ386" i="6"/>
  <c r="AF386" i="6"/>
  <c r="AI386" i="6"/>
  <c r="AF404" i="6"/>
  <c r="AH404" i="6"/>
  <c r="AJ404" i="6"/>
  <c r="AL404" i="6"/>
  <c r="AN404" i="6"/>
  <c r="AP404" i="6"/>
  <c r="AC404" i="6"/>
  <c r="AI404" i="6"/>
  <c r="AG404" i="6"/>
  <c r="AE404" i="6"/>
  <c r="AD404" i="6"/>
  <c r="AK404" i="6"/>
  <c r="AM404" i="6"/>
  <c r="AO404" i="6"/>
  <c r="AQ404" i="6"/>
  <c r="AC190" i="6"/>
  <c r="AI960" i="6"/>
  <c r="AO960" i="6"/>
  <c r="AQ960" i="6"/>
  <c r="AL960" i="6"/>
  <c r="AD960" i="6"/>
  <c r="AN960" i="6"/>
  <c r="AK960" i="6"/>
  <c r="AM960" i="6"/>
  <c r="AE960" i="6"/>
  <c r="AF960" i="6"/>
  <c r="AP960" i="6"/>
  <c r="AH960" i="6"/>
  <c r="AG960" i="6"/>
  <c r="AJ960" i="6"/>
  <c r="AC960" i="6"/>
  <c r="AI480" i="6"/>
  <c r="AP480" i="6"/>
  <c r="AF480" i="6"/>
  <c r="AH480" i="6"/>
  <c r="AM480" i="6"/>
  <c r="AD480" i="6"/>
  <c r="AJ480" i="6"/>
  <c r="AN480" i="6"/>
  <c r="AG480" i="6"/>
  <c r="AL480" i="6"/>
  <c r="AK480" i="6"/>
  <c r="AE480" i="6"/>
  <c r="AC480" i="6"/>
  <c r="AO480" i="6"/>
  <c r="AQ480" i="6"/>
  <c r="AD933" i="6"/>
  <c r="AO933" i="6"/>
  <c r="AF933" i="6"/>
  <c r="AP933" i="6"/>
  <c r="AJ933" i="6"/>
  <c r="AK933" i="6"/>
  <c r="AM933" i="6"/>
  <c r="AN933" i="6"/>
  <c r="AH933" i="6"/>
  <c r="AI933" i="6"/>
  <c r="AG933" i="6"/>
  <c r="AE933" i="6"/>
  <c r="AQ933" i="6"/>
  <c r="AC933" i="6"/>
  <c r="AL933" i="6"/>
  <c r="AE916" i="6"/>
  <c r="AO916" i="6"/>
  <c r="AJ916" i="6"/>
  <c r="AG916" i="6"/>
  <c r="AN916" i="6"/>
  <c r="AF916" i="6"/>
  <c r="AQ916" i="6"/>
  <c r="AI916" i="6"/>
  <c r="AL916" i="6"/>
  <c r="AM916" i="6"/>
  <c r="AC916" i="6"/>
  <c r="AP916" i="6"/>
  <c r="AD916" i="6"/>
  <c r="AH916" i="6"/>
  <c r="AK916" i="6"/>
  <c r="AN991" i="6"/>
  <c r="AE991" i="6"/>
  <c r="AC991" i="6"/>
  <c r="AJ991" i="6"/>
  <c r="AG991" i="6"/>
  <c r="AK991" i="6"/>
  <c r="AH991" i="6"/>
  <c r="AI991" i="6"/>
  <c r="AO991" i="6"/>
  <c r="AM991" i="6"/>
  <c r="AD991" i="6"/>
  <c r="AP991" i="6"/>
  <c r="AQ991" i="6"/>
  <c r="AF991" i="6"/>
  <c r="AL991" i="6"/>
  <c r="AL912" i="6"/>
  <c r="AD912" i="6"/>
  <c r="AE912" i="6"/>
  <c r="AO912" i="6"/>
  <c r="AI912" i="6"/>
  <c r="AH912" i="6"/>
  <c r="AC912" i="6"/>
  <c r="AF912" i="6"/>
  <c r="AQ912" i="6"/>
  <c r="AK912" i="6"/>
  <c r="AJ912" i="6"/>
  <c r="AN912" i="6"/>
  <c r="AM912" i="6"/>
  <c r="AG912" i="6"/>
  <c r="AP912" i="6"/>
  <c r="AC797" i="6"/>
  <c r="AG797" i="6"/>
  <c r="AN797" i="6"/>
  <c r="AQ797" i="6"/>
  <c r="AJ797" i="6"/>
  <c r="AI797" i="6"/>
  <c r="AE797" i="6"/>
  <c r="AP797" i="6"/>
  <c r="AO797" i="6"/>
  <c r="AD797" i="6"/>
  <c r="AM797" i="6"/>
  <c r="AF797" i="6"/>
  <c r="AK797" i="6"/>
  <c r="AH797" i="6"/>
  <c r="AL797" i="6"/>
  <c r="AI273" i="6"/>
  <c r="AE273" i="6"/>
  <c r="AH273" i="6"/>
  <c r="AO273" i="6"/>
  <c r="AN273" i="6"/>
  <c r="AG273" i="6"/>
  <c r="AL273" i="6"/>
  <c r="AC273" i="6"/>
  <c r="AK273" i="6"/>
  <c r="AF273" i="6"/>
  <c r="AJ273" i="6"/>
  <c r="AP273" i="6"/>
  <c r="AQ273" i="6"/>
  <c r="AD273" i="6"/>
  <c r="AM273" i="6"/>
  <c r="AQ906" i="6"/>
  <c r="AG906" i="6"/>
  <c r="AJ906" i="6"/>
  <c r="AF906" i="6"/>
  <c r="AE906" i="6"/>
  <c r="AI906" i="6"/>
  <c r="AH906" i="6"/>
  <c r="AN906" i="6"/>
  <c r="AC906" i="6"/>
  <c r="AM906" i="6"/>
  <c r="AP906" i="6"/>
  <c r="AO906" i="6"/>
  <c r="AD906" i="6"/>
  <c r="AK906" i="6"/>
  <c r="AL906" i="6"/>
  <c r="AP732" i="6"/>
  <c r="AG732" i="6"/>
  <c r="AE732" i="6"/>
  <c r="AD732" i="6"/>
  <c r="AN732" i="6"/>
  <c r="AI732" i="6"/>
  <c r="AO732" i="6"/>
  <c r="AJ732" i="6"/>
  <c r="AM732" i="6"/>
  <c r="AH732" i="6"/>
  <c r="AL732" i="6"/>
  <c r="AQ732" i="6"/>
  <c r="AF732" i="6"/>
  <c r="AC732" i="6"/>
  <c r="AK732" i="6"/>
  <c r="AC237" i="6"/>
  <c r="AG764" i="6"/>
  <c r="AK764" i="6"/>
  <c r="AN764" i="6"/>
  <c r="AE764" i="6"/>
  <c r="AI764" i="6"/>
  <c r="AO764" i="6"/>
  <c r="AH764" i="6"/>
  <c r="AD764" i="6"/>
  <c r="AF764" i="6"/>
  <c r="AL764" i="6"/>
  <c r="AM764" i="6"/>
  <c r="AQ764" i="6"/>
  <c r="AJ764" i="6"/>
  <c r="AC764" i="6"/>
  <c r="AP764" i="6"/>
  <c r="AP591" i="6"/>
  <c r="AN591" i="6"/>
  <c r="AF591" i="6"/>
  <c r="AK591" i="6"/>
  <c r="AG591" i="6"/>
  <c r="AC591" i="6"/>
  <c r="AM591" i="6"/>
  <c r="AL591" i="6"/>
  <c r="AJ591" i="6"/>
  <c r="AD591" i="6"/>
  <c r="AO591" i="6"/>
  <c r="AI591" i="6"/>
  <c r="AE591" i="6"/>
  <c r="AH591" i="6"/>
  <c r="AQ591" i="6"/>
  <c r="AC166" i="6"/>
  <c r="AN357" i="6"/>
  <c r="AO357" i="6"/>
  <c r="AL357" i="6"/>
  <c r="AC357" i="6"/>
  <c r="AG357" i="6"/>
  <c r="AI357" i="6"/>
  <c r="AP357" i="6"/>
  <c r="AE357" i="6"/>
  <c r="AQ357" i="6"/>
  <c r="AF357" i="6"/>
  <c r="AK357" i="6"/>
  <c r="AJ357" i="6"/>
  <c r="AH357" i="6"/>
  <c r="AD357" i="6"/>
  <c r="AM357" i="6"/>
  <c r="AC172" i="6"/>
  <c r="AQ338" i="6"/>
  <c r="AG338" i="6"/>
  <c r="AJ338" i="6"/>
  <c r="AF338" i="6"/>
  <c r="AH338" i="6"/>
  <c r="AN338" i="6"/>
  <c r="AL338" i="6"/>
  <c r="AO338" i="6"/>
  <c r="AM338" i="6"/>
  <c r="AI338" i="6"/>
  <c r="AD338" i="6"/>
  <c r="AP338" i="6"/>
  <c r="AK338" i="6"/>
  <c r="AC338" i="6"/>
  <c r="AE338" i="6"/>
  <c r="AK918" i="6"/>
  <c r="AQ918" i="6"/>
  <c r="AC918" i="6"/>
  <c r="AO918" i="6"/>
  <c r="AN918" i="6"/>
  <c r="AJ918" i="6"/>
  <c r="AL918" i="6"/>
  <c r="AG918" i="6"/>
  <c r="AM918" i="6"/>
  <c r="AF918" i="6"/>
  <c r="AD918" i="6"/>
  <c r="AP918" i="6"/>
  <c r="AH918" i="6"/>
  <c r="AE918" i="6"/>
  <c r="AI918" i="6"/>
  <c r="AC192" i="6"/>
  <c r="AD192" i="6" s="1"/>
  <c r="AC157" i="6"/>
  <c r="AC10" i="6"/>
  <c r="AD10" i="6" s="1"/>
  <c r="AC120" i="6"/>
  <c r="AD120" i="6" s="1"/>
  <c r="AC66" i="6"/>
  <c r="AO631" i="6"/>
  <c r="AK631" i="6"/>
  <c r="AP631" i="6"/>
  <c r="AG631" i="6"/>
  <c r="AE631" i="6"/>
  <c r="AH631" i="6"/>
  <c r="AJ631" i="6"/>
  <c r="AM631" i="6"/>
  <c r="AQ631" i="6"/>
  <c r="AI631" i="6"/>
  <c r="AC631" i="6"/>
  <c r="AL631" i="6"/>
  <c r="AF631" i="6"/>
  <c r="AD631" i="6"/>
  <c r="AN631" i="6"/>
  <c r="AC206" i="6"/>
  <c r="AG411" i="6"/>
  <c r="AN411" i="6"/>
  <c r="AP411" i="6"/>
  <c r="AO411" i="6"/>
  <c r="AM411" i="6"/>
  <c r="AD411" i="6"/>
  <c r="AK411" i="6"/>
  <c r="AH411" i="6"/>
  <c r="AF411" i="6"/>
  <c r="AQ411" i="6"/>
  <c r="AC411" i="6"/>
  <c r="AL411" i="6"/>
  <c r="AE411" i="6"/>
  <c r="AI411" i="6"/>
  <c r="AJ411" i="6"/>
  <c r="AC234" i="6"/>
  <c r="AD234" i="6" s="1"/>
  <c r="AJ518" i="6"/>
  <c r="AG518" i="6"/>
  <c r="AN518" i="6"/>
  <c r="AQ518" i="6"/>
  <c r="AD518" i="6"/>
  <c r="AM518" i="6"/>
  <c r="AO518" i="6"/>
  <c r="AI518" i="6"/>
  <c r="AL518" i="6"/>
  <c r="AK518" i="6"/>
  <c r="AE518" i="6"/>
  <c r="AH518" i="6"/>
  <c r="AC518" i="6"/>
  <c r="AP518" i="6"/>
  <c r="AF518" i="6"/>
  <c r="AG680" i="6"/>
  <c r="AF680" i="6"/>
  <c r="AE680" i="6"/>
  <c r="AN680" i="6"/>
  <c r="AH680" i="6"/>
  <c r="AI680" i="6"/>
  <c r="AO680" i="6"/>
  <c r="AJ680" i="6"/>
  <c r="AK680" i="6"/>
  <c r="AD680" i="6"/>
  <c r="AP680" i="6"/>
  <c r="AM680" i="6"/>
  <c r="AQ680" i="6"/>
  <c r="AL680" i="6"/>
  <c r="AC680" i="6"/>
  <c r="AO650" i="6"/>
  <c r="AJ650" i="6"/>
  <c r="AF650" i="6"/>
  <c r="AQ650" i="6"/>
  <c r="AK650" i="6"/>
  <c r="AC650" i="6"/>
  <c r="AL650" i="6"/>
  <c r="AE650" i="6"/>
  <c r="AN650" i="6"/>
  <c r="AD650" i="6"/>
  <c r="AH650" i="6"/>
  <c r="AM650" i="6"/>
  <c r="AI650" i="6"/>
  <c r="AP650" i="6"/>
  <c r="AG650" i="6"/>
  <c r="AM636" i="6"/>
  <c r="AD636" i="6"/>
  <c r="AN636" i="6"/>
  <c r="AJ636" i="6"/>
  <c r="AO636" i="6"/>
  <c r="AK636" i="6"/>
  <c r="AQ636" i="6"/>
  <c r="AI636" i="6"/>
  <c r="AE636" i="6"/>
  <c r="AH636" i="6"/>
  <c r="AG636" i="6"/>
  <c r="AL636" i="6"/>
  <c r="AF636" i="6"/>
  <c r="AP636" i="6"/>
  <c r="AC636" i="6"/>
  <c r="AC67" i="6"/>
  <c r="AO656" i="6"/>
  <c r="AL656" i="6"/>
  <c r="AH656" i="6"/>
  <c r="AI656" i="6"/>
  <c r="AP656" i="6"/>
  <c r="AC656" i="6"/>
  <c r="AM656" i="6"/>
  <c r="AF656" i="6"/>
  <c r="AQ656" i="6"/>
  <c r="AK656" i="6"/>
  <c r="AE656" i="6"/>
  <c r="AN656" i="6"/>
  <c r="AD656" i="6"/>
  <c r="AG656" i="6"/>
  <c r="AJ656" i="6"/>
  <c r="AC46" i="6"/>
  <c r="AC244" i="6"/>
  <c r="AO443" i="6"/>
  <c r="AI443" i="6"/>
  <c r="AJ443" i="6"/>
  <c r="AD443" i="6"/>
  <c r="AC443" i="6"/>
  <c r="AL443" i="6"/>
  <c r="AH443" i="6"/>
  <c r="AK443" i="6"/>
  <c r="AE443" i="6"/>
  <c r="AM443" i="6"/>
  <c r="AN443" i="6"/>
  <c r="AQ443" i="6"/>
  <c r="AG443" i="6"/>
  <c r="AF443" i="6"/>
  <c r="AP443" i="6"/>
  <c r="AC230" i="6"/>
  <c r="AD230" i="6" s="1"/>
  <c r="AI953" i="6"/>
  <c r="AD953" i="6"/>
  <c r="AN953" i="6"/>
  <c r="AK953" i="6"/>
  <c r="AO953" i="6"/>
  <c r="AQ953" i="6"/>
  <c r="AL953" i="6"/>
  <c r="AP953" i="6"/>
  <c r="AG953" i="6"/>
  <c r="AE953" i="6"/>
  <c r="AF953" i="6"/>
  <c r="AM953" i="6"/>
  <c r="AJ953" i="6"/>
  <c r="AC953" i="6"/>
  <c r="AH953" i="6"/>
  <c r="AG484" i="6"/>
  <c r="AF484" i="6"/>
  <c r="AJ484" i="6"/>
  <c r="AC484" i="6"/>
  <c r="AQ484" i="6"/>
  <c r="AH484" i="6"/>
  <c r="AN484" i="6"/>
  <c r="AM484" i="6"/>
  <c r="AK484" i="6"/>
  <c r="AI484" i="6"/>
  <c r="AD484" i="6"/>
  <c r="AE484" i="6"/>
  <c r="AL484" i="6"/>
  <c r="AO484" i="6"/>
  <c r="AP484" i="6"/>
  <c r="AI934" i="6"/>
  <c r="AC934" i="6"/>
  <c r="AH934" i="6"/>
  <c r="AO934" i="6"/>
  <c r="AN934" i="6"/>
  <c r="AL934" i="6"/>
  <c r="AK934" i="6"/>
  <c r="AE934" i="6"/>
  <c r="AD934" i="6"/>
  <c r="AQ934" i="6"/>
  <c r="AG934" i="6"/>
  <c r="AF934" i="6"/>
  <c r="AP934" i="6"/>
  <c r="AM934" i="6"/>
  <c r="AJ934" i="6"/>
  <c r="AC113" i="6"/>
  <c r="AD113" i="6" s="1"/>
  <c r="AP624" i="6"/>
  <c r="AJ624" i="6"/>
  <c r="AQ624" i="6"/>
  <c r="AL624" i="6"/>
  <c r="AM624" i="6"/>
  <c r="AE624" i="6"/>
  <c r="AF624" i="6"/>
  <c r="AH624" i="6"/>
  <c r="AO624" i="6"/>
  <c r="AD624" i="6"/>
  <c r="AC624" i="6"/>
  <c r="AI624" i="6"/>
  <c r="AG624" i="6"/>
  <c r="AN624" i="6"/>
  <c r="AK624" i="6"/>
  <c r="AC205" i="6"/>
  <c r="AD205" i="6" s="1"/>
  <c r="AC20" i="6"/>
  <c r="AD20" i="6" s="1"/>
  <c r="AQ922" i="6"/>
  <c r="AF922" i="6"/>
  <c r="AC922" i="6"/>
  <c r="AK922" i="6"/>
  <c r="AI922" i="6"/>
  <c r="AD922" i="6"/>
  <c r="AN922" i="6"/>
  <c r="AJ922" i="6"/>
  <c r="AG922" i="6"/>
  <c r="AL922" i="6"/>
  <c r="AO922" i="6"/>
  <c r="AE922" i="6"/>
  <c r="AM922" i="6"/>
  <c r="AH922" i="6"/>
  <c r="AP922" i="6"/>
  <c r="AC47" i="6"/>
  <c r="AM524" i="6"/>
  <c r="AN524" i="6"/>
  <c r="AQ524" i="6"/>
  <c r="AJ524" i="6"/>
  <c r="AG524" i="6"/>
  <c r="AC524" i="6"/>
  <c r="AI524" i="6"/>
  <c r="AE524" i="6"/>
  <c r="AF524" i="6"/>
  <c r="AP524" i="6"/>
  <c r="AD524" i="6"/>
  <c r="AO524" i="6"/>
  <c r="AK524" i="6"/>
  <c r="AL524" i="6"/>
  <c r="AH524" i="6"/>
  <c r="AE978" i="6"/>
  <c r="AH978" i="6"/>
  <c r="AD978" i="6"/>
  <c r="AN978" i="6"/>
  <c r="AM978" i="6"/>
  <c r="AP978" i="6"/>
  <c r="AJ978" i="6"/>
  <c r="AI978" i="6"/>
  <c r="AL978" i="6"/>
  <c r="AG978" i="6"/>
  <c r="AC978" i="6"/>
  <c r="AF978" i="6"/>
  <c r="AQ978" i="6"/>
  <c r="AO978" i="6"/>
  <c r="AK978" i="6"/>
  <c r="AJ572" i="6"/>
  <c r="AC572" i="6"/>
  <c r="AH572" i="6"/>
  <c r="AD572" i="6"/>
  <c r="AG572" i="6"/>
  <c r="AI572" i="6"/>
  <c r="AP572" i="6"/>
  <c r="AF572" i="6"/>
  <c r="AL572" i="6"/>
  <c r="AO572" i="6"/>
  <c r="AK572" i="6"/>
  <c r="AQ572" i="6"/>
  <c r="AE572" i="6"/>
  <c r="AM572" i="6"/>
  <c r="AN572" i="6"/>
  <c r="AC173" i="6"/>
  <c r="AD173" i="6" s="1"/>
  <c r="AG767" i="6"/>
  <c r="AL767" i="6"/>
  <c r="AO767" i="6"/>
  <c r="AN767" i="6"/>
  <c r="AI767" i="6"/>
  <c r="AE767" i="6"/>
  <c r="AH767" i="6"/>
  <c r="AJ767" i="6"/>
  <c r="AQ767" i="6"/>
  <c r="AM767" i="6"/>
  <c r="AP767" i="6"/>
  <c r="AD767" i="6"/>
  <c r="AC767" i="6"/>
  <c r="AK767" i="6"/>
  <c r="AF767" i="6"/>
  <c r="AK846" i="6"/>
  <c r="AQ846" i="6"/>
  <c r="AP846" i="6"/>
  <c r="AN846" i="6"/>
  <c r="AD846" i="6"/>
  <c r="AF846" i="6"/>
  <c r="AI846" i="6"/>
  <c r="AL846" i="6"/>
  <c r="AH846" i="6"/>
  <c r="AE846" i="6"/>
  <c r="AG846" i="6"/>
  <c r="AO846" i="6"/>
  <c r="AJ846" i="6"/>
  <c r="AC846" i="6"/>
  <c r="AM846" i="6"/>
  <c r="AQ555" i="6"/>
  <c r="AG555" i="6"/>
  <c r="AP555" i="6"/>
  <c r="AC555" i="6"/>
  <c r="AF555" i="6"/>
  <c r="AL555" i="6"/>
  <c r="AH555" i="6"/>
  <c r="AD555" i="6"/>
  <c r="AO555" i="6"/>
  <c r="AN555" i="6"/>
  <c r="AK555" i="6"/>
  <c r="AJ555" i="6"/>
  <c r="AE555" i="6"/>
  <c r="AI555" i="6"/>
  <c r="AM555" i="6"/>
  <c r="AG881" i="6"/>
  <c r="AE881" i="6"/>
  <c r="AL881" i="6"/>
  <c r="AP881" i="6"/>
  <c r="AO881" i="6"/>
  <c r="AM881" i="6"/>
  <c r="AJ881" i="6"/>
  <c r="AQ881" i="6"/>
  <c r="AN881" i="6"/>
  <c r="AC881" i="6"/>
  <c r="AD881" i="6"/>
  <c r="AF881" i="6"/>
  <c r="AH881" i="6"/>
  <c r="AK881" i="6"/>
  <c r="AI881" i="6"/>
  <c r="AC848" i="6"/>
  <c r="AL848" i="6"/>
  <c r="AD848" i="6"/>
  <c r="AI848" i="6"/>
  <c r="AF848" i="6"/>
  <c r="AH848" i="6"/>
  <c r="AP848" i="6"/>
  <c r="AO848" i="6"/>
  <c r="AN848" i="6"/>
  <c r="AQ848" i="6"/>
  <c r="AG848" i="6"/>
  <c r="AE848" i="6"/>
  <c r="AJ848" i="6"/>
  <c r="AM848" i="6"/>
  <c r="AK848" i="6"/>
  <c r="AM791" i="6"/>
  <c r="AG791" i="6"/>
  <c r="AL791" i="6"/>
  <c r="AE791" i="6"/>
  <c r="AK791" i="6"/>
  <c r="AP791" i="6"/>
  <c r="AD791" i="6"/>
  <c r="AQ791" i="6"/>
  <c r="AC791" i="6"/>
  <c r="AN791" i="6"/>
  <c r="AH791" i="6"/>
  <c r="AO791" i="6"/>
  <c r="AF791" i="6"/>
  <c r="AI791" i="6"/>
  <c r="AJ791" i="6"/>
  <c r="AE260" i="6"/>
  <c r="AK260" i="6"/>
  <c r="AL260" i="6"/>
  <c r="AP260" i="6"/>
  <c r="AF260" i="6"/>
  <c r="AH260" i="6"/>
  <c r="AJ260" i="6"/>
  <c r="AN260" i="6"/>
  <c r="AM260" i="6"/>
  <c r="AO260" i="6"/>
  <c r="AC260" i="6"/>
  <c r="AI260" i="6"/>
  <c r="AQ260" i="6"/>
  <c r="AG260" i="6"/>
  <c r="AD260" i="6"/>
  <c r="AQ570" i="6"/>
  <c r="AE570" i="6"/>
  <c r="AP570" i="6"/>
  <c r="AH570" i="6"/>
  <c r="AD570" i="6"/>
  <c r="AO570" i="6"/>
  <c r="AK570" i="6"/>
  <c r="AG570" i="6"/>
  <c r="AC570" i="6"/>
  <c r="AN570" i="6"/>
  <c r="AJ570" i="6"/>
  <c r="AM570" i="6"/>
  <c r="AF570" i="6"/>
  <c r="AI570" i="6"/>
  <c r="AL570" i="6"/>
  <c r="AL488" i="6"/>
  <c r="AC488" i="6"/>
  <c r="AH488" i="6"/>
  <c r="AP488" i="6"/>
  <c r="AN488" i="6"/>
  <c r="AE488" i="6"/>
  <c r="AG488" i="6"/>
  <c r="AI488" i="6"/>
  <c r="AJ488" i="6"/>
  <c r="AK488" i="6"/>
  <c r="AM488" i="6"/>
  <c r="AO488" i="6"/>
  <c r="AQ488" i="6"/>
  <c r="AD488" i="6"/>
  <c r="AF488" i="6"/>
  <c r="AI722" i="6"/>
  <c r="AP722" i="6"/>
  <c r="AN722" i="6"/>
  <c r="AC722" i="6"/>
  <c r="AE722" i="6"/>
  <c r="AQ722" i="6"/>
  <c r="AL722" i="6"/>
  <c r="AO722" i="6"/>
  <c r="AH722" i="6"/>
  <c r="AM722" i="6"/>
  <c r="AJ722" i="6"/>
  <c r="AK722" i="6"/>
  <c r="AF722" i="6"/>
  <c r="AG722" i="6"/>
  <c r="AD722" i="6"/>
  <c r="AC137" i="6"/>
  <c r="AD137" i="6" s="1"/>
  <c r="AF831" i="6"/>
  <c r="AQ831" i="6"/>
  <c r="AO831" i="6"/>
  <c r="AK831" i="6"/>
  <c r="AL831" i="6"/>
  <c r="AN831" i="6"/>
  <c r="AD831" i="6"/>
  <c r="AC831" i="6"/>
  <c r="AE831" i="6"/>
  <c r="AH831" i="6"/>
  <c r="AM831" i="6"/>
  <c r="AG831" i="6"/>
  <c r="AI831" i="6"/>
  <c r="AJ831" i="6"/>
  <c r="AP831" i="6"/>
  <c r="AE883" i="6"/>
  <c r="AC883" i="6"/>
  <c r="AQ883" i="6"/>
  <c r="AN883" i="6"/>
  <c r="AF883" i="6"/>
  <c r="AD883" i="6"/>
  <c r="AI883" i="6"/>
  <c r="AP883" i="6"/>
  <c r="AO883" i="6"/>
  <c r="AG883" i="6"/>
  <c r="AL883" i="6"/>
  <c r="AJ883" i="6"/>
  <c r="AM883" i="6"/>
  <c r="AK883" i="6"/>
  <c r="AH883" i="6"/>
  <c r="AQ875" i="6"/>
  <c r="AC875" i="6"/>
  <c r="AD875" i="6"/>
  <c r="AK875" i="6"/>
  <c r="AE875" i="6"/>
  <c r="AJ875" i="6"/>
  <c r="AI875" i="6"/>
  <c r="AG875" i="6"/>
  <c r="AN875" i="6"/>
  <c r="AL875" i="6"/>
  <c r="AO875" i="6"/>
  <c r="AH875" i="6"/>
  <c r="AM875" i="6"/>
  <c r="AP875" i="6"/>
  <c r="AF875" i="6"/>
  <c r="AC196" i="6"/>
  <c r="AD196" i="6" s="1"/>
  <c r="AJ359" i="6"/>
  <c r="AO359" i="6"/>
  <c r="AG359" i="6"/>
  <c r="AH359" i="6"/>
  <c r="AF359" i="6"/>
  <c r="AK359" i="6"/>
  <c r="AI359" i="6"/>
  <c r="AQ359" i="6"/>
  <c r="AN359" i="6"/>
  <c r="AE359" i="6"/>
  <c r="AL359" i="6"/>
  <c r="AD359" i="6"/>
  <c r="AC359" i="6"/>
  <c r="AP359" i="6"/>
  <c r="AM359" i="6"/>
  <c r="AG928" i="6"/>
  <c r="AC928" i="6"/>
  <c r="AL928" i="6"/>
  <c r="AF928" i="6"/>
  <c r="AO928" i="6"/>
  <c r="AH928" i="6"/>
  <c r="AP928" i="6"/>
  <c r="AK928" i="6"/>
  <c r="AI928" i="6"/>
  <c r="AQ928" i="6"/>
  <c r="AN928" i="6"/>
  <c r="AJ928" i="6"/>
  <c r="AM928" i="6"/>
  <c r="AD928" i="6"/>
  <c r="AE928" i="6"/>
  <c r="AF587" i="6"/>
  <c r="AN587" i="6"/>
  <c r="AP587" i="6"/>
  <c r="AG587" i="6"/>
  <c r="AM587" i="6"/>
  <c r="AK587" i="6"/>
  <c r="AO587" i="6"/>
  <c r="AE587" i="6"/>
  <c r="AD587" i="6"/>
  <c r="AH587" i="6"/>
  <c r="AL587" i="6"/>
  <c r="AI587" i="6"/>
  <c r="AJ587" i="6"/>
  <c r="AQ587" i="6"/>
  <c r="AC587" i="6"/>
  <c r="AN367" i="6"/>
  <c r="AH367" i="6"/>
  <c r="AG367" i="6"/>
  <c r="AQ367" i="6"/>
  <c r="AJ367" i="6"/>
  <c r="AE367" i="6"/>
  <c r="AO367" i="6"/>
  <c r="AF367" i="6"/>
  <c r="AP367" i="6"/>
  <c r="AC367" i="6"/>
  <c r="AI367" i="6"/>
  <c r="AK367" i="6"/>
  <c r="AD367" i="6"/>
  <c r="AM367" i="6"/>
  <c r="AL367" i="6"/>
  <c r="AC223" i="6"/>
  <c r="AC118" i="6"/>
  <c r="AD118" i="6" s="1"/>
  <c r="AN579" i="6"/>
  <c r="AQ579" i="6"/>
  <c r="AL579" i="6"/>
  <c r="AC579" i="6"/>
  <c r="AK579" i="6"/>
  <c r="AJ579" i="6"/>
  <c r="AG579" i="6"/>
  <c r="AD579" i="6"/>
  <c r="AM579" i="6"/>
  <c r="AP579" i="6"/>
  <c r="AE579" i="6"/>
  <c r="AO579" i="6"/>
  <c r="AI579" i="6"/>
  <c r="AH579" i="6"/>
  <c r="AF579" i="6"/>
  <c r="AP290" i="6"/>
  <c r="AL290" i="6"/>
  <c r="AF290" i="6"/>
  <c r="AN290" i="6"/>
  <c r="AG290" i="6"/>
  <c r="AD290" i="6"/>
  <c r="AE290" i="6"/>
  <c r="AK290" i="6"/>
  <c r="AH290" i="6"/>
  <c r="AO290" i="6"/>
  <c r="AM290" i="6"/>
  <c r="AQ290" i="6"/>
  <c r="AC290" i="6"/>
  <c r="AI290" i="6"/>
  <c r="AJ290" i="6"/>
  <c r="AI768" i="6"/>
  <c r="AO768" i="6"/>
  <c r="AK768" i="6"/>
  <c r="AH768" i="6"/>
  <c r="AF768" i="6"/>
  <c r="AD768" i="6"/>
  <c r="AL768" i="6"/>
  <c r="AG768" i="6"/>
  <c r="AN768" i="6"/>
  <c r="AC768" i="6"/>
  <c r="AP768" i="6"/>
  <c r="AJ768" i="6"/>
  <c r="AQ768" i="6"/>
  <c r="AE768" i="6"/>
  <c r="AM768" i="6"/>
  <c r="AF265" i="6"/>
  <c r="AN265" i="6"/>
  <c r="AH265" i="6"/>
  <c r="AD265" i="6"/>
  <c r="AQ265" i="6"/>
  <c r="AG265" i="6"/>
  <c r="AI265" i="6"/>
  <c r="AC265" i="6"/>
  <c r="AJ265" i="6"/>
  <c r="AO265" i="6"/>
  <c r="AL265" i="6"/>
  <c r="AM265" i="6"/>
  <c r="AP265" i="6"/>
  <c r="AE265" i="6"/>
  <c r="AK265" i="6"/>
  <c r="AN279" i="6"/>
  <c r="AH279" i="6"/>
  <c r="AE279" i="6"/>
  <c r="AK279" i="6"/>
  <c r="AL279" i="6"/>
  <c r="AO279" i="6"/>
  <c r="AC279" i="6"/>
  <c r="AD279" i="6"/>
  <c r="AM279" i="6"/>
  <c r="AP279" i="6"/>
  <c r="AJ279" i="6"/>
  <c r="AF279" i="6"/>
  <c r="AI279" i="6"/>
  <c r="AG279" i="6"/>
  <c r="AQ279" i="6"/>
  <c r="AI790" i="6"/>
  <c r="AD790" i="6"/>
  <c r="AE790" i="6"/>
  <c r="AJ790" i="6"/>
  <c r="AQ790" i="6"/>
  <c r="AM790" i="6"/>
  <c r="AH790" i="6"/>
  <c r="AC790" i="6"/>
  <c r="AG790" i="6"/>
  <c r="AF790" i="6"/>
  <c r="AP790" i="6"/>
  <c r="AL790" i="6"/>
  <c r="AO790" i="6"/>
  <c r="AN790" i="6"/>
  <c r="AK790" i="6"/>
  <c r="AC102" i="6"/>
  <c r="AH761" i="6"/>
  <c r="AF761" i="6"/>
  <c r="AM761" i="6"/>
  <c r="AI761" i="6"/>
  <c r="AD761" i="6"/>
  <c r="AO761" i="6"/>
  <c r="AQ761" i="6"/>
  <c r="AG761" i="6"/>
  <c r="AP761" i="6"/>
  <c r="AC761" i="6"/>
  <c r="AJ761" i="6"/>
  <c r="AK761" i="6"/>
  <c r="AN761" i="6"/>
  <c r="AL761" i="6"/>
  <c r="AE761" i="6"/>
  <c r="AM759" i="6"/>
  <c r="AL759" i="6"/>
  <c r="AK759" i="6"/>
  <c r="AQ759" i="6"/>
  <c r="AF759" i="6"/>
  <c r="AN759" i="6"/>
  <c r="AI759" i="6"/>
  <c r="AG759" i="6"/>
  <c r="AC759" i="6"/>
  <c r="AD759" i="6"/>
  <c r="AH759" i="6"/>
  <c r="AO759" i="6"/>
  <c r="AJ759" i="6"/>
  <c r="AE759" i="6"/>
  <c r="AP759" i="6"/>
  <c r="AQ512" i="6"/>
  <c r="AI512" i="6"/>
  <c r="AE512" i="6"/>
  <c r="AC512" i="6"/>
  <c r="AH512" i="6"/>
  <c r="AJ512" i="6"/>
  <c r="AF512" i="6"/>
  <c r="AP512" i="6"/>
  <c r="AK512" i="6"/>
  <c r="AM512" i="6"/>
  <c r="AO512" i="6"/>
  <c r="AG512" i="6"/>
  <c r="AD512" i="6"/>
  <c r="AL512" i="6"/>
  <c r="AN512" i="6"/>
  <c r="AH363" i="6"/>
  <c r="AO363" i="6"/>
  <c r="AG363" i="6"/>
  <c r="AP363" i="6"/>
  <c r="AD363" i="6"/>
  <c r="AN363" i="6"/>
  <c r="AK363" i="6"/>
  <c r="AL363" i="6"/>
  <c r="AI363" i="6"/>
  <c r="AQ363" i="6"/>
  <c r="AJ363" i="6"/>
  <c r="AM363" i="6"/>
  <c r="AF363" i="6"/>
  <c r="AE363" i="6"/>
  <c r="AC363" i="6"/>
  <c r="AM972" i="6"/>
  <c r="AN972" i="6"/>
  <c r="AI972" i="6"/>
  <c r="AG972" i="6"/>
  <c r="AQ972" i="6"/>
  <c r="AF972" i="6"/>
  <c r="AD972" i="6"/>
  <c r="AP972" i="6"/>
  <c r="AH972" i="6"/>
  <c r="AE972" i="6"/>
  <c r="AC972" i="6"/>
  <c r="AO972" i="6"/>
  <c r="AL972" i="6"/>
  <c r="AJ972" i="6"/>
  <c r="AK972" i="6"/>
  <c r="AO369" i="6"/>
  <c r="AE369" i="6"/>
  <c r="AH369" i="6"/>
  <c r="AM369" i="6"/>
  <c r="AQ369" i="6"/>
  <c r="AC369" i="6"/>
  <c r="AI369" i="6"/>
  <c r="AP369" i="6"/>
  <c r="AK369" i="6"/>
  <c r="AF369" i="6"/>
  <c r="AN369" i="6"/>
  <c r="AL369" i="6"/>
  <c r="AG369" i="6"/>
  <c r="AJ369" i="6"/>
  <c r="AD369" i="6"/>
  <c r="AC227" i="6"/>
  <c r="AD227" i="6" s="1"/>
  <c r="AN987" i="6"/>
  <c r="AH987" i="6"/>
  <c r="AC987" i="6"/>
  <c r="AL987" i="6"/>
  <c r="AG987" i="6"/>
  <c r="AP987" i="6"/>
  <c r="AQ987" i="6"/>
  <c r="AK987" i="6"/>
  <c r="AO987" i="6"/>
  <c r="AD987" i="6"/>
  <c r="AE987" i="6"/>
  <c r="AM987" i="6"/>
  <c r="AI987" i="6"/>
  <c r="AF987" i="6"/>
  <c r="AJ987" i="6"/>
  <c r="AP766" i="6"/>
  <c r="AM766" i="6"/>
  <c r="AI766" i="6"/>
  <c r="AL766" i="6"/>
  <c r="AQ766" i="6"/>
  <c r="AG766" i="6"/>
  <c r="AE766" i="6"/>
  <c r="AH766" i="6"/>
  <c r="AF766" i="6"/>
  <c r="AO766" i="6"/>
  <c r="AK766" i="6"/>
  <c r="AD766" i="6"/>
  <c r="AN766" i="6"/>
  <c r="AC766" i="6"/>
  <c r="AJ766" i="6"/>
  <c r="AF884" i="6"/>
  <c r="AM884" i="6"/>
  <c r="AC884" i="6"/>
  <c r="AJ884" i="6"/>
  <c r="AK884" i="6"/>
  <c r="AE884" i="6"/>
  <c r="AI884" i="6"/>
  <c r="AN884" i="6"/>
  <c r="AD884" i="6"/>
  <c r="AH884" i="6"/>
  <c r="AG884" i="6"/>
  <c r="AQ884" i="6"/>
  <c r="AP884" i="6"/>
  <c r="AO884" i="6"/>
  <c r="AL884" i="6"/>
  <c r="AC247" i="6"/>
  <c r="AC148" i="6"/>
  <c r="AQ283" i="6"/>
  <c r="AL283" i="6"/>
  <c r="AJ283" i="6"/>
  <c r="AO283" i="6"/>
  <c r="AM283" i="6"/>
  <c r="AD283" i="6"/>
  <c r="AH283" i="6"/>
  <c r="AN283" i="6"/>
  <c r="AE283" i="6"/>
  <c r="AG283" i="6"/>
  <c r="AF283" i="6"/>
  <c r="AI283" i="6"/>
  <c r="AC283" i="6"/>
  <c r="AK283" i="6"/>
  <c r="AP283" i="6"/>
  <c r="AO971" i="6"/>
  <c r="AG971" i="6"/>
  <c r="AE971" i="6"/>
  <c r="AH971" i="6"/>
  <c r="AP971" i="6"/>
  <c r="AM971" i="6"/>
  <c r="AF971" i="6"/>
  <c r="AI971" i="6"/>
  <c r="AL971" i="6"/>
  <c r="AD971" i="6"/>
  <c r="AN971" i="6"/>
  <c r="AK971" i="6"/>
  <c r="AQ971" i="6"/>
  <c r="AC971" i="6"/>
  <c r="AJ971" i="6"/>
  <c r="AE930" i="6"/>
  <c r="AC930" i="6"/>
  <c r="AI930" i="6"/>
  <c r="AH930" i="6"/>
  <c r="AN930" i="6"/>
  <c r="AF930" i="6"/>
  <c r="AK930" i="6"/>
  <c r="AG930" i="6"/>
  <c r="AD930" i="6"/>
  <c r="AO930" i="6"/>
  <c r="AP930" i="6"/>
  <c r="AL930" i="6"/>
  <c r="AM930" i="6"/>
  <c r="AQ930" i="6"/>
  <c r="AJ930" i="6"/>
  <c r="AH337" i="6"/>
  <c r="AE337" i="6"/>
  <c r="AC337" i="6"/>
  <c r="AK337" i="6"/>
  <c r="AP337" i="6"/>
  <c r="AJ337" i="6"/>
  <c r="AM337" i="6"/>
  <c r="AF337" i="6"/>
  <c r="AN337" i="6"/>
  <c r="AD337" i="6"/>
  <c r="AG337" i="6"/>
  <c r="AL337" i="6"/>
  <c r="AO337" i="6"/>
  <c r="AQ337" i="6"/>
  <c r="AI337" i="6"/>
  <c r="AG796" i="6"/>
  <c r="AQ796" i="6"/>
  <c r="AI796" i="6"/>
  <c r="AN796" i="6"/>
  <c r="AE796" i="6"/>
  <c r="AO796" i="6"/>
  <c r="AC796" i="6"/>
  <c r="AP796" i="6"/>
  <c r="AH796" i="6"/>
  <c r="AD796" i="6"/>
  <c r="AK796" i="6"/>
  <c r="AJ796" i="6"/>
  <c r="AL796" i="6"/>
  <c r="AF796" i="6"/>
  <c r="AM796" i="6"/>
  <c r="AQ678" i="6"/>
  <c r="AN678" i="6"/>
  <c r="AI678" i="6"/>
  <c r="AC678" i="6"/>
  <c r="AD678" i="6"/>
  <c r="AF678" i="6"/>
  <c r="AL678" i="6"/>
  <c r="AE678" i="6"/>
  <c r="AJ678" i="6"/>
  <c r="AP678" i="6"/>
  <c r="AG678" i="6"/>
  <c r="AH678" i="6"/>
  <c r="AK678" i="6"/>
  <c r="AM678" i="6"/>
  <c r="AO678" i="6"/>
  <c r="AF535" i="6"/>
  <c r="AI535" i="6"/>
  <c r="AO535" i="6"/>
  <c r="AC535" i="6"/>
  <c r="AE535" i="6"/>
  <c r="AQ535" i="6"/>
  <c r="AH535" i="6"/>
  <c r="AD535" i="6"/>
  <c r="AL535" i="6"/>
  <c r="AN535" i="6"/>
  <c r="AM535" i="6"/>
  <c r="AP535" i="6"/>
  <c r="AK535" i="6"/>
  <c r="AG535" i="6"/>
  <c r="AJ535" i="6"/>
  <c r="AQ804" i="6"/>
  <c r="AF804" i="6"/>
  <c r="AO804" i="6"/>
  <c r="AM804" i="6"/>
  <c r="AJ804" i="6"/>
  <c r="AD804" i="6"/>
  <c r="AP804" i="6"/>
  <c r="AN804" i="6"/>
  <c r="AC804" i="6"/>
  <c r="AG804" i="6"/>
  <c r="AH804" i="6"/>
  <c r="AK804" i="6"/>
  <c r="AI804" i="6"/>
  <c r="AE804" i="6"/>
  <c r="AL804" i="6"/>
  <c r="AP684" i="6"/>
  <c r="AJ684" i="6"/>
  <c r="AD684" i="6"/>
  <c r="AQ684" i="6"/>
  <c r="AK684" i="6"/>
  <c r="AM684" i="6"/>
  <c r="AH684" i="6"/>
  <c r="AG684" i="6"/>
  <c r="AL684" i="6"/>
  <c r="AE684" i="6"/>
  <c r="AO684" i="6"/>
  <c r="AF684" i="6"/>
  <c r="AI684" i="6"/>
  <c r="AC684" i="6"/>
  <c r="AN684" i="6"/>
  <c r="AM499" i="6"/>
  <c r="AE499" i="6"/>
  <c r="AJ499" i="6"/>
  <c r="AO499" i="6"/>
  <c r="AI499" i="6"/>
  <c r="AP499" i="6"/>
  <c r="AN499" i="6"/>
  <c r="AC499" i="6"/>
  <c r="AG499" i="6"/>
  <c r="AK499" i="6"/>
  <c r="AF499" i="6"/>
  <c r="AQ499" i="6"/>
  <c r="AL499" i="6"/>
  <c r="AH499" i="6"/>
  <c r="AD499" i="6"/>
  <c r="AH278" i="6"/>
  <c r="AQ278" i="6"/>
  <c r="AD278" i="6"/>
  <c r="AM278" i="6"/>
  <c r="AO278" i="6"/>
  <c r="AJ278" i="6"/>
  <c r="AL278" i="6"/>
  <c r="AF278" i="6"/>
  <c r="AE278" i="6"/>
  <c r="AK278" i="6"/>
  <c r="AP278" i="6"/>
  <c r="AI278" i="6"/>
  <c r="AN278" i="6"/>
  <c r="AC278" i="6"/>
  <c r="AG278" i="6"/>
  <c r="AC679" i="6"/>
  <c r="AQ679" i="6"/>
  <c r="AG679" i="6"/>
  <c r="AM679" i="6"/>
  <c r="AL679" i="6"/>
  <c r="AJ679" i="6"/>
  <c r="AH679" i="6"/>
  <c r="AN679" i="6"/>
  <c r="AK679" i="6"/>
  <c r="AD679" i="6"/>
  <c r="AE679" i="6"/>
  <c r="AI679" i="6"/>
  <c r="AP679" i="6"/>
  <c r="AF679" i="6"/>
  <c r="AO679" i="6"/>
  <c r="AK870" i="6"/>
  <c r="AJ870" i="6"/>
  <c r="AF870" i="6"/>
  <c r="AM870" i="6"/>
  <c r="AE870" i="6"/>
  <c r="AD870" i="6"/>
  <c r="AO870" i="6"/>
  <c r="AH870" i="6"/>
  <c r="AN870" i="6"/>
  <c r="AG870" i="6"/>
  <c r="AC870" i="6"/>
  <c r="AP870" i="6"/>
  <c r="AQ870" i="6"/>
  <c r="AL870" i="6"/>
  <c r="AI870" i="6"/>
  <c r="AC209" i="6"/>
  <c r="AE671" i="6"/>
  <c r="AI671" i="6"/>
  <c r="AG671" i="6"/>
  <c r="AD671" i="6"/>
  <c r="AN671" i="6"/>
  <c r="AH671" i="6"/>
  <c r="AQ671" i="6"/>
  <c r="AO671" i="6"/>
  <c r="AL671" i="6"/>
  <c r="AJ671" i="6"/>
  <c r="AP671" i="6"/>
  <c r="AC671" i="6"/>
  <c r="AF671" i="6"/>
  <c r="AK671" i="6"/>
  <c r="AM671" i="6"/>
  <c r="AC181" i="6"/>
  <c r="AD181" i="6" s="1"/>
  <c r="AO707" i="6"/>
  <c r="AF707" i="6"/>
  <c r="AD707" i="6"/>
  <c r="AL707" i="6"/>
  <c r="AP707" i="6"/>
  <c r="AH707" i="6"/>
  <c r="AE707" i="6"/>
  <c r="AI707" i="6"/>
  <c r="AJ707" i="6"/>
  <c r="AM707" i="6"/>
  <c r="AC707" i="6"/>
  <c r="AK707" i="6"/>
  <c r="AQ707" i="6"/>
  <c r="AN707" i="6"/>
  <c r="AG707" i="6"/>
  <c r="AN1004" i="6"/>
  <c r="AD1004" i="6"/>
  <c r="AF1004" i="6"/>
  <c r="AG1004" i="6"/>
  <c r="AP1004" i="6"/>
  <c r="AL1004" i="6"/>
  <c r="AI1004" i="6"/>
  <c r="AK1004" i="6"/>
  <c r="AE1004" i="6"/>
  <c r="AO1004" i="6"/>
  <c r="AQ1004" i="6"/>
  <c r="AC1004" i="6"/>
  <c r="AM1004" i="6"/>
  <c r="AH1004" i="6"/>
  <c r="AJ1004" i="6"/>
  <c r="AC171" i="6"/>
  <c r="AL665" i="6"/>
  <c r="AP665" i="6"/>
  <c r="AK665" i="6"/>
  <c r="AG665" i="6"/>
  <c r="AQ665" i="6"/>
  <c r="AN665" i="6"/>
  <c r="AF665" i="6"/>
  <c r="AJ665" i="6"/>
  <c r="AH665" i="6"/>
  <c r="AE665" i="6"/>
  <c r="AC665" i="6"/>
  <c r="AO665" i="6"/>
  <c r="AM665" i="6"/>
  <c r="AD665" i="6"/>
  <c r="AI665" i="6"/>
  <c r="AI800" i="6"/>
  <c r="AG800" i="6"/>
  <c r="AF800" i="6"/>
  <c r="AQ800" i="6"/>
  <c r="AD800" i="6"/>
  <c r="AE800" i="6"/>
  <c r="AH800" i="6"/>
  <c r="AC800" i="6"/>
  <c r="AN800" i="6"/>
  <c r="AL800" i="6"/>
  <c r="AJ800" i="6"/>
  <c r="AO800" i="6"/>
  <c r="AK800" i="6"/>
  <c r="AP800" i="6"/>
  <c r="AM800" i="6"/>
  <c r="AD851" i="6"/>
  <c r="AJ851" i="6"/>
  <c r="AK851" i="6"/>
  <c r="AQ851" i="6"/>
  <c r="AN851" i="6"/>
  <c r="AF851" i="6"/>
  <c r="AE851" i="6"/>
  <c r="AC851" i="6"/>
  <c r="AI851" i="6"/>
  <c r="AP851" i="6"/>
  <c r="AM851" i="6"/>
  <c r="AH851" i="6"/>
  <c r="AG851" i="6"/>
  <c r="AO851" i="6"/>
  <c r="AL851" i="6"/>
  <c r="AH863" i="6"/>
  <c r="AM863" i="6"/>
  <c r="AN863" i="6"/>
  <c r="AK863" i="6"/>
  <c r="AC863" i="6"/>
  <c r="AI863" i="6"/>
  <c r="AO863" i="6"/>
  <c r="AD863" i="6"/>
  <c r="AF863" i="6"/>
  <c r="AJ863" i="6"/>
  <c r="AP863" i="6"/>
  <c r="AE863" i="6"/>
  <c r="AQ863" i="6"/>
  <c r="AL863" i="6"/>
  <c r="AG863" i="6"/>
  <c r="AC133" i="6"/>
  <c r="AD133" i="6" s="1"/>
  <c r="AQ380" i="6"/>
  <c r="AO380" i="6"/>
  <c r="AG380" i="6"/>
  <c r="AE380" i="6"/>
  <c r="AN380" i="6"/>
  <c r="AC380" i="6"/>
  <c r="AF380" i="6"/>
  <c r="AI380" i="6"/>
  <c r="AH380" i="6"/>
  <c r="AK380" i="6"/>
  <c r="AL380" i="6"/>
  <c r="AP380" i="6"/>
  <c r="AJ380" i="6"/>
  <c r="AM380" i="6"/>
  <c r="AD380" i="6"/>
  <c r="AD374" i="6"/>
  <c r="AG374" i="6"/>
  <c r="AO374" i="6"/>
  <c r="AE374" i="6"/>
  <c r="AF374" i="6"/>
  <c r="AH374" i="6"/>
  <c r="AM374" i="6"/>
  <c r="AC374" i="6"/>
  <c r="AL374" i="6"/>
  <c r="AK374" i="6"/>
  <c r="AI374" i="6"/>
  <c r="AJ374" i="6"/>
  <c r="AN374" i="6"/>
  <c r="AP374" i="6"/>
  <c r="AQ374" i="6"/>
  <c r="AN839" i="6"/>
  <c r="AC839" i="6"/>
  <c r="AM839" i="6"/>
  <c r="AF839" i="6"/>
  <c r="AG839" i="6"/>
  <c r="AD839" i="6"/>
  <c r="AO839" i="6"/>
  <c r="AH839" i="6"/>
  <c r="AQ839" i="6"/>
  <c r="AI839" i="6"/>
  <c r="AJ839" i="6"/>
  <c r="AL839" i="6"/>
  <c r="AE839" i="6"/>
  <c r="AK839" i="6"/>
  <c r="AP839" i="6"/>
  <c r="AP500" i="6"/>
  <c r="AO500" i="6"/>
  <c r="AD500" i="6"/>
  <c r="AK500" i="6"/>
  <c r="AM500" i="6"/>
  <c r="AG500" i="6"/>
  <c r="AJ500" i="6"/>
  <c r="AI500" i="6"/>
  <c r="AL500" i="6"/>
  <c r="AC500" i="6"/>
  <c r="AF500" i="6"/>
  <c r="AE500" i="6"/>
  <c r="AH500" i="6"/>
  <c r="AN500" i="6"/>
  <c r="AQ500" i="6"/>
  <c r="AJ449" i="6"/>
  <c r="AI449" i="6"/>
  <c r="AO449" i="6"/>
  <c r="AD449" i="6"/>
  <c r="AF449" i="6"/>
  <c r="AP449" i="6"/>
  <c r="AH449" i="6"/>
  <c r="AK449" i="6"/>
  <c r="AL449" i="6"/>
  <c r="AQ449" i="6"/>
  <c r="AE449" i="6"/>
  <c r="AM449" i="6"/>
  <c r="AN449" i="6"/>
  <c r="AC449" i="6"/>
  <c r="AG449" i="6"/>
  <c r="AM364" i="6"/>
  <c r="AF364" i="6"/>
  <c r="AC364" i="6"/>
  <c r="AQ364" i="6"/>
  <c r="AK364" i="6"/>
  <c r="AG364" i="6"/>
  <c r="AJ364" i="6"/>
  <c r="AD364" i="6"/>
  <c r="AL364" i="6"/>
  <c r="AN364" i="6"/>
  <c r="AO364" i="6"/>
  <c r="AE364" i="6"/>
  <c r="AH364" i="6"/>
  <c r="AI364" i="6"/>
  <c r="AP364" i="6"/>
  <c r="AG823" i="6"/>
  <c r="AJ823" i="6"/>
  <c r="AI823" i="6"/>
  <c r="AE823" i="6"/>
  <c r="AC823" i="6"/>
  <c r="AF823" i="6"/>
  <c r="AO823" i="6"/>
  <c r="AH823" i="6"/>
  <c r="AL823" i="6"/>
  <c r="AP823" i="6"/>
  <c r="AD823" i="6"/>
  <c r="AM823" i="6"/>
  <c r="AK823" i="6"/>
  <c r="AQ823" i="6"/>
  <c r="AN823" i="6"/>
  <c r="AI569" i="6"/>
  <c r="AJ569" i="6"/>
  <c r="AF569" i="6"/>
  <c r="AH569" i="6"/>
  <c r="AQ569" i="6"/>
  <c r="AL569" i="6"/>
  <c r="AO569" i="6"/>
  <c r="AC569" i="6"/>
  <c r="AM569" i="6"/>
  <c r="AN569" i="6"/>
  <c r="AK569" i="6"/>
  <c r="AE569" i="6"/>
  <c r="AG569" i="6"/>
  <c r="AP569" i="6"/>
  <c r="AD569" i="6"/>
  <c r="AP998" i="6"/>
  <c r="AG998" i="6"/>
  <c r="AK998" i="6"/>
  <c r="AH998" i="6"/>
  <c r="AD998" i="6"/>
  <c r="AQ998" i="6"/>
  <c r="AO998" i="6"/>
  <c r="AM998" i="6"/>
  <c r="AI998" i="6"/>
  <c r="AC998" i="6"/>
  <c r="AE998" i="6"/>
  <c r="AN998" i="6"/>
  <c r="AJ998" i="6"/>
  <c r="AL998" i="6"/>
  <c r="AF998" i="6"/>
  <c r="AJ696" i="6"/>
  <c r="AG696" i="6"/>
  <c r="AD696" i="6"/>
  <c r="AO696" i="6"/>
  <c r="AH696" i="6"/>
  <c r="AE696" i="6"/>
  <c r="AN696" i="6"/>
  <c r="AP696" i="6"/>
  <c r="AM696" i="6"/>
  <c r="AI696" i="6"/>
  <c r="AC696" i="6"/>
  <c r="AF696" i="6"/>
  <c r="AQ696" i="6"/>
  <c r="AL696" i="6"/>
  <c r="AK696" i="6"/>
  <c r="AO553" i="6"/>
  <c r="AQ553" i="6"/>
  <c r="AL553" i="6"/>
  <c r="AK553" i="6"/>
  <c r="AH553" i="6"/>
  <c r="AE553" i="6"/>
  <c r="AC553" i="6"/>
  <c r="AJ553" i="6"/>
  <c r="AP553" i="6"/>
  <c r="AN553" i="6"/>
  <c r="AM553" i="6"/>
  <c r="AG553" i="6"/>
  <c r="AI553" i="6"/>
  <c r="AD553" i="6"/>
  <c r="AF553" i="6"/>
  <c r="AQ298" i="6"/>
  <c r="AI298" i="6"/>
  <c r="AH298" i="6"/>
  <c r="AF298" i="6"/>
  <c r="AG298" i="6"/>
  <c r="AK298" i="6"/>
  <c r="AJ298" i="6"/>
  <c r="AN298" i="6"/>
  <c r="AD298" i="6"/>
  <c r="AC298" i="6"/>
  <c r="AM298" i="6"/>
  <c r="AL298" i="6"/>
  <c r="AP298" i="6"/>
  <c r="AE298" i="6"/>
  <c r="AO298" i="6"/>
  <c r="AK381" i="6"/>
  <c r="AJ381" i="6"/>
  <c r="AQ381" i="6"/>
  <c r="AP381" i="6"/>
  <c r="AE381" i="6"/>
  <c r="AD381" i="6"/>
  <c r="AG381" i="6"/>
  <c r="AI381" i="6"/>
  <c r="AO381" i="6"/>
  <c r="AM381" i="6"/>
  <c r="AC381" i="6"/>
  <c r="AN381" i="6"/>
  <c r="AH381" i="6"/>
  <c r="AL381" i="6"/>
  <c r="AF381" i="6"/>
  <c r="AJ409" i="6"/>
  <c r="AK409" i="6"/>
  <c r="AD409" i="6"/>
  <c r="AL409" i="6"/>
  <c r="AM409" i="6"/>
  <c r="AH409" i="6"/>
  <c r="AQ409" i="6"/>
  <c r="AI409" i="6"/>
  <c r="AF409" i="6"/>
  <c r="AP409" i="6"/>
  <c r="AN409" i="6"/>
  <c r="AE409" i="6"/>
  <c r="AC409" i="6"/>
  <c r="AO409" i="6"/>
  <c r="AG409" i="6"/>
  <c r="AC225" i="6"/>
  <c r="AD225" i="6" s="1"/>
  <c r="AD453" i="6"/>
  <c r="AG453" i="6"/>
  <c r="AH453" i="6"/>
  <c r="AQ453" i="6"/>
  <c r="AL453" i="6"/>
  <c r="AJ453" i="6"/>
  <c r="AP453" i="6"/>
  <c r="AC453" i="6"/>
  <c r="AE453" i="6"/>
  <c r="AF453" i="6"/>
  <c r="AI453" i="6"/>
  <c r="AK453" i="6"/>
  <c r="AO453" i="6"/>
  <c r="AM453" i="6"/>
  <c r="AN453" i="6"/>
  <c r="AI466" i="6"/>
  <c r="AK466" i="6"/>
  <c r="AM466" i="6"/>
  <c r="AO466" i="6"/>
  <c r="AQ466" i="6"/>
  <c r="AL466" i="6"/>
  <c r="AF466" i="6"/>
  <c r="AP466" i="6"/>
  <c r="AJ466" i="6"/>
  <c r="AN466" i="6"/>
  <c r="AC466" i="6"/>
  <c r="AH466" i="6"/>
  <c r="AD466" i="6"/>
  <c r="AE466" i="6"/>
  <c r="AG466" i="6"/>
  <c r="AO287" i="6"/>
  <c r="AL287" i="6"/>
  <c r="AF287" i="6"/>
  <c r="AI287" i="6"/>
  <c r="AC287" i="6"/>
  <c r="AG287" i="6"/>
  <c r="AE287" i="6"/>
  <c r="AP287" i="6"/>
  <c r="AK287" i="6"/>
  <c r="AN287" i="6"/>
  <c r="AM287" i="6"/>
  <c r="AQ287" i="6"/>
  <c r="AJ287" i="6"/>
  <c r="AD287" i="6"/>
  <c r="AH287" i="6"/>
  <c r="AP629" i="6"/>
  <c r="AJ629" i="6"/>
  <c r="AG629" i="6"/>
  <c r="AK629" i="6"/>
  <c r="AE629" i="6"/>
  <c r="AO629" i="6"/>
  <c r="AL629" i="6"/>
  <c r="AD629" i="6"/>
  <c r="AM629" i="6"/>
  <c r="AN629" i="6"/>
  <c r="AI629" i="6"/>
  <c r="AQ629" i="6"/>
  <c r="AF629" i="6"/>
  <c r="AH629" i="6"/>
  <c r="AC629" i="6"/>
  <c r="AC98" i="6"/>
  <c r="AC336" i="6"/>
  <c r="AG336" i="6"/>
  <c r="AQ336" i="6"/>
  <c r="AN336" i="6"/>
  <c r="AI336" i="6"/>
  <c r="AJ336" i="6"/>
  <c r="AK336" i="6"/>
  <c r="AM336" i="6"/>
  <c r="AD336" i="6"/>
  <c r="AE336" i="6"/>
  <c r="AP336" i="6"/>
  <c r="AL336" i="6"/>
  <c r="AO336" i="6"/>
  <c r="AF336" i="6"/>
  <c r="AH336" i="6"/>
  <c r="AK251" i="6"/>
  <c r="AE251" i="6"/>
  <c r="AH251" i="6"/>
  <c r="AP251" i="6"/>
  <c r="AN251" i="6"/>
  <c r="AF251" i="6"/>
  <c r="AL251" i="6"/>
  <c r="AM251" i="6"/>
  <c r="AI251" i="6"/>
  <c r="AJ251" i="6"/>
  <c r="AG251" i="6"/>
  <c r="AC251" i="6"/>
  <c r="AQ251" i="6"/>
  <c r="AO251" i="6"/>
  <c r="AD251" i="6"/>
  <c r="AN755" i="6"/>
  <c r="AD755" i="6"/>
  <c r="AG755" i="6"/>
  <c r="AO755" i="6"/>
  <c r="AQ755" i="6"/>
  <c r="AC755" i="6"/>
  <c r="AH755" i="6"/>
  <c r="AK755" i="6"/>
  <c r="AP755" i="6"/>
  <c r="AL755" i="6"/>
  <c r="AE755" i="6"/>
  <c r="AF755" i="6"/>
  <c r="AI755" i="6"/>
  <c r="AJ755" i="6"/>
  <c r="AM755" i="6"/>
  <c r="AD904" i="6"/>
  <c r="AN904" i="6"/>
  <c r="AI904" i="6"/>
  <c r="AO904" i="6"/>
  <c r="AP904" i="6"/>
  <c r="AH904" i="6"/>
  <c r="AK904" i="6"/>
  <c r="AJ904" i="6"/>
  <c r="AG904" i="6"/>
  <c r="AF904" i="6"/>
  <c r="AC904" i="6"/>
  <c r="AQ904" i="6"/>
  <c r="AL904" i="6"/>
  <c r="AM904" i="6"/>
  <c r="AE904" i="6"/>
  <c r="AG739" i="6"/>
  <c r="AF739" i="6"/>
  <c r="AJ739" i="6"/>
  <c r="AQ739" i="6"/>
  <c r="AE739" i="6"/>
  <c r="AH739" i="6"/>
  <c r="AK739" i="6"/>
  <c r="AO739" i="6"/>
  <c r="AI739" i="6"/>
  <c r="AL739" i="6"/>
  <c r="AC739" i="6"/>
  <c r="AM739" i="6"/>
  <c r="AD739" i="6"/>
  <c r="AP739" i="6"/>
  <c r="AN739" i="6"/>
  <c r="AG271" i="6"/>
  <c r="AC271" i="6"/>
  <c r="AD271" i="6"/>
  <c r="AI271" i="6"/>
  <c r="AJ271" i="6"/>
  <c r="AO271" i="6"/>
  <c r="AM271" i="6"/>
  <c r="AQ271" i="6"/>
  <c r="AH271" i="6"/>
  <c r="AP271" i="6"/>
  <c r="AE271" i="6"/>
  <c r="AK271" i="6"/>
  <c r="AF271" i="6"/>
  <c r="AN271" i="6"/>
  <c r="AL271" i="6"/>
  <c r="AD377" i="6"/>
  <c r="AI377" i="6"/>
  <c r="AM377" i="6"/>
  <c r="AF377" i="6"/>
  <c r="AL377" i="6"/>
  <c r="AC377" i="6"/>
  <c r="AE377" i="6"/>
  <c r="AH377" i="6"/>
  <c r="AJ377" i="6"/>
  <c r="AN377" i="6"/>
  <c r="AG377" i="6"/>
  <c r="AK377" i="6"/>
  <c r="AO377" i="6"/>
  <c r="AP377" i="6"/>
  <c r="AQ377" i="6"/>
  <c r="AC235" i="6"/>
  <c r="AF1003" i="6"/>
  <c r="AM1003" i="6"/>
  <c r="AE1003" i="6"/>
  <c r="AI1003" i="6"/>
  <c r="AQ1003" i="6"/>
  <c r="AG1003" i="6"/>
  <c r="AO1003" i="6"/>
  <c r="AC1003" i="6"/>
  <c r="AD1003" i="6"/>
  <c r="AK1003" i="6"/>
  <c r="AL1003" i="6"/>
  <c r="AN1003" i="6"/>
  <c r="AJ1003" i="6"/>
  <c r="AP1003" i="6"/>
  <c r="AH1003" i="6"/>
  <c r="AC150" i="6"/>
  <c r="AD150" i="6" s="1"/>
  <c r="AG483" i="6"/>
  <c r="AM483" i="6"/>
  <c r="AJ483" i="6"/>
  <c r="AN483" i="6"/>
  <c r="AI483" i="6"/>
  <c r="AO483" i="6"/>
  <c r="AL483" i="6"/>
  <c r="AQ483" i="6"/>
  <c r="AC483" i="6"/>
  <c r="AP483" i="6"/>
  <c r="AD483" i="6"/>
  <c r="AE483" i="6"/>
  <c r="AH483" i="6"/>
  <c r="AK483" i="6"/>
  <c r="AF483" i="6"/>
  <c r="AM940" i="6"/>
  <c r="AL940" i="6"/>
  <c r="AC940" i="6"/>
  <c r="AO940" i="6"/>
  <c r="AK940" i="6"/>
  <c r="AJ940" i="6"/>
  <c r="AF940" i="6"/>
  <c r="AG940" i="6"/>
  <c r="AQ940" i="6"/>
  <c r="AD940" i="6"/>
  <c r="AP940" i="6"/>
  <c r="AE940" i="6"/>
  <c r="AN940" i="6"/>
  <c r="AI940" i="6"/>
  <c r="AH940" i="6"/>
  <c r="AF935" i="6"/>
  <c r="AM935" i="6"/>
  <c r="AG935" i="6"/>
  <c r="AE935" i="6"/>
  <c r="AI935" i="6"/>
  <c r="AJ935" i="6"/>
  <c r="AL935" i="6"/>
  <c r="AN935" i="6"/>
  <c r="AQ935" i="6"/>
  <c r="AK935" i="6"/>
  <c r="AH935" i="6"/>
  <c r="AC935" i="6"/>
  <c r="AO935" i="6"/>
  <c r="AP935" i="6"/>
  <c r="AD935" i="6"/>
  <c r="AE617" i="6"/>
  <c r="AF617" i="6"/>
  <c r="AI617" i="6"/>
  <c r="AN617" i="6"/>
  <c r="AP617" i="6"/>
  <c r="AK617" i="6"/>
  <c r="AM617" i="6"/>
  <c r="AO617" i="6"/>
  <c r="AQ617" i="6"/>
  <c r="AD617" i="6"/>
  <c r="AG617" i="6"/>
  <c r="AH617" i="6"/>
  <c r="AJ617" i="6"/>
  <c r="AL617" i="6"/>
  <c r="AC617" i="6"/>
  <c r="AG560" i="6"/>
  <c r="AJ560" i="6"/>
  <c r="AF560" i="6"/>
  <c r="AH560" i="6"/>
  <c r="AO560" i="6"/>
  <c r="AC560" i="6"/>
  <c r="AN560" i="6"/>
  <c r="AQ560" i="6"/>
  <c r="AM560" i="6"/>
  <c r="AI560" i="6"/>
  <c r="AE560" i="6"/>
  <c r="AL560" i="6"/>
  <c r="AP560" i="6"/>
  <c r="AK560" i="6"/>
  <c r="AD560" i="6"/>
  <c r="AA13" i="6"/>
  <c r="BH9" i="6" s="1"/>
  <c r="BC24" i="6"/>
  <c r="AC75" i="6"/>
  <c r="AC203" i="6"/>
  <c r="AL805" i="6"/>
  <c r="AE805" i="6"/>
  <c r="AC805" i="6"/>
  <c r="AQ805" i="6"/>
  <c r="AD805" i="6"/>
  <c r="AF805" i="6"/>
  <c r="AI805" i="6"/>
  <c r="AJ805" i="6"/>
  <c r="AH805" i="6"/>
  <c r="AN805" i="6"/>
  <c r="AP805" i="6"/>
  <c r="AG805" i="6"/>
  <c r="AM805" i="6"/>
  <c r="AK805" i="6"/>
  <c r="AO805" i="6"/>
  <c r="AC32" i="6"/>
  <c r="AH517" i="6"/>
  <c r="AJ517" i="6"/>
  <c r="AD517" i="6"/>
  <c r="AI517" i="6"/>
  <c r="AN517" i="6"/>
  <c r="AM517" i="6"/>
  <c r="AG517" i="6"/>
  <c r="AE517" i="6"/>
  <c r="AP517" i="6"/>
  <c r="AC517" i="6"/>
  <c r="AF517" i="6"/>
  <c r="AL517" i="6"/>
  <c r="AQ517" i="6"/>
  <c r="AO517" i="6"/>
  <c r="AK517" i="6"/>
  <c r="AC246" i="6"/>
  <c r="AD246" i="6" s="1"/>
  <c r="AD789" i="6"/>
  <c r="AI789" i="6"/>
  <c r="AF789" i="6"/>
  <c r="AJ789" i="6"/>
  <c r="AQ789" i="6"/>
  <c r="AK789" i="6"/>
  <c r="AC789" i="6"/>
  <c r="AH789" i="6"/>
  <c r="AE789" i="6"/>
  <c r="AM789" i="6"/>
  <c r="AG789" i="6"/>
  <c r="AP789" i="6"/>
  <c r="AO789" i="6"/>
  <c r="AN789" i="6"/>
  <c r="AL789" i="6"/>
  <c r="AF658" i="6"/>
  <c r="AP658" i="6"/>
  <c r="AO658" i="6"/>
  <c r="AN658" i="6"/>
  <c r="AL658" i="6"/>
  <c r="AI658" i="6"/>
  <c r="AM658" i="6"/>
  <c r="AG658" i="6"/>
  <c r="AQ658" i="6"/>
  <c r="AD658" i="6"/>
  <c r="AJ658" i="6"/>
  <c r="AE658" i="6"/>
  <c r="AH658" i="6"/>
  <c r="AK658" i="6"/>
  <c r="AC658" i="6"/>
  <c r="AG634" i="6"/>
  <c r="AF634" i="6"/>
  <c r="AC634" i="6"/>
  <c r="AO634" i="6"/>
  <c r="AM634" i="6"/>
  <c r="AN634" i="6"/>
  <c r="AD634" i="6"/>
  <c r="AJ634" i="6"/>
  <c r="AK634" i="6"/>
  <c r="AE634" i="6"/>
  <c r="AH634" i="6"/>
  <c r="AL634" i="6"/>
  <c r="AQ634" i="6"/>
  <c r="AP634" i="6"/>
  <c r="AI634" i="6"/>
  <c r="AH327" i="6"/>
  <c r="AG327" i="6"/>
  <c r="AC327" i="6"/>
  <c r="AP327" i="6"/>
  <c r="AQ327" i="6"/>
  <c r="AL327" i="6"/>
  <c r="AO327" i="6"/>
  <c r="AE327" i="6"/>
  <c r="AK327" i="6"/>
  <c r="AF327" i="6"/>
  <c r="AN327" i="6"/>
  <c r="AI327" i="6"/>
  <c r="AJ327" i="6"/>
  <c r="AD327" i="6"/>
  <c r="AM327" i="6"/>
  <c r="AL534" i="6"/>
  <c r="AP534" i="6"/>
  <c r="AD534" i="6"/>
  <c r="AM534" i="6"/>
  <c r="AE534" i="6"/>
  <c r="AH534" i="6"/>
  <c r="AC534" i="6"/>
  <c r="AI534" i="6"/>
  <c r="AG534" i="6"/>
  <c r="AF534" i="6"/>
  <c r="AQ534" i="6"/>
  <c r="AJ534" i="6"/>
  <c r="AK534" i="6"/>
  <c r="AN534" i="6"/>
  <c r="AO534" i="6"/>
  <c r="AH291" i="6"/>
  <c r="AD291" i="6"/>
  <c r="AN291" i="6"/>
  <c r="AF291" i="6"/>
  <c r="AL291" i="6"/>
  <c r="AQ291" i="6"/>
  <c r="AI291" i="6"/>
  <c r="AJ291" i="6"/>
  <c r="AK291" i="6"/>
  <c r="AO291" i="6"/>
  <c r="AC291" i="6"/>
  <c r="AE291" i="6"/>
  <c r="AP291" i="6"/>
  <c r="AG291" i="6"/>
  <c r="AM291" i="6"/>
  <c r="AP795" i="6"/>
  <c r="AJ795" i="6"/>
  <c r="AO795" i="6"/>
  <c r="AN795" i="6"/>
  <c r="AK795" i="6"/>
  <c r="AD795" i="6"/>
  <c r="AI795" i="6"/>
  <c r="AQ795" i="6"/>
  <c r="AE795" i="6"/>
  <c r="AC795" i="6"/>
  <c r="AG795" i="6"/>
  <c r="AL795" i="6"/>
  <c r="AF795" i="6"/>
  <c r="AM795" i="6"/>
  <c r="AH795" i="6"/>
  <c r="AL270" i="6"/>
  <c r="AK270" i="6"/>
  <c r="AE270" i="6"/>
  <c r="AC270" i="6"/>
  <c r="AN270" i="6"/>
  <c r="AJ270" i="6"/>
  <c r="AI270" i="6"/>
  <c r="AD270" i="6"/>
  <c r="AH270" i="6"/>
  <c r="AG270" i="6"/>
  <c r="AQ270" i="6"/>
  <c r="AM270" i="6"/>
  <c r="AP270" i="6"/>
  <c r="AO270" i="6"/>
  <c r="AF270" i="6"/>
  <c r="AO516" i="6"/>
  <c r="AQ516" i="6"/>
  <c r="AD516" i="6"/>
  <c r="AF516" i="6"/>
  <c r="AH516" i="6"/>
  <c r="AI516" i="6"/>
  <c r="AJ516" i="6"/>
  <c r="AL516" i="6"/>
  <c r="AN516" i="6"/>
  <c r="AP516" i="6"/>
  <c r="AC516" i="6"/>
  <c r="AE516" i="6"/>
  <c r="AG516" i="6"/>
  <c r="AM516" i="6"/>
  <c r="AK516" i="6"/>
  <c r="AC25" i="6"/>
  <c r="AD25" i="6" s="1"/>
  <c r="AQ523" i="6"/>
  <c r="AI523" i="6"/>
  <c r="AC523" i="6"/>
  <c r="AE523" i="6"/>
  <c r="AO523" i="6"/>
  <c r="AP523" i="6"/>
  <c r="AJ523" i="6"/>
  <c r="AF523" i="6"/>
  <c r="AN523" i="6"/>
  <c r="AL523" i="6"/>
  <c r="AD523" i="6"/>
  <c r="AG523" i="6"/>
  <c r="AH523" i="6"/>
  <c r="AM523" i="6"/>
  <c r="AK523" i="6"/>
  <c r="AN793" i="6"/>
  <c r="AE793" i="6"/>
  <c r="AC793" i="6"/>
  <c r="AO793" i="6"/>
  <c r="AL793" i="6"/>
  <c r="AH793" i="6"/>
  <c r="AJ793" i="6"/>
  <c r="AM793" i="6"/>
  <c r="AD793" i="6"/>
  <c r="AP793" i="6"/>
  <c r="AI793" i="6"/>
  <c r="AF793" i="6"/>
  <c r="AK793" i="6"/>
  <c r="AQ793" i="6"/>
  <c r="AG793" i="6"/>
  <c r="AJ909" i="6"/>
  <c r="AH909" i="6"/>
  <c r="AK909" i="6"/>
  <c r="AC909" i="6"/>
  <c r="AE909" i="6"/>
  <c r="AP909" i="6"/>
  <c r="AD909" i="6"/>
  <c r="AM909" i="6"/>
  <c r="AO909" i="6"/>
  <c r="AG909" i="6"/>
  <c r="AF909" i="6"/>
  <c r="AI909" i="6"/>
  <c r="AQ909" i="6"/>
  <c r="AL909" i="6"/>
  <c r="AN909" i="6"/>
  <c r="AC151" i="6"/>
  <c r="AD151" i="6" s="1"/>
  <c r="AC59" i="6"/>
  <c r="AD59" i="6" s="1"/>
  <c r="AK463" i="6"/>
  <c r="AP463" i="6"/>
  <c r="AO463" i="6"/>
  <c r="AN463" i="6"/>
  <c r="AD463" i="6"/>
  <c r="AJ463" i="6"/>
  <c r="AM463" i="6"/>
  <c r="AE463" i="6"/>
  <c r="AI463" i="6"/>
  <c r="AF463" i="6"/>
  <c r="AL463" i="6"/>
  <c r="AG463" i="6"/>
  <c r="AQ463" i="6"/>
  <c r="AH463" i="6"/>
  <c r="AC463" i="6"/>
  <c r="AQ669" i="6"/>
  <c r="AF669" i="6"/>
  <c r="AM669" i="6"/>
  <c r="AH669" i="6"/>
  <c r="AC669" i="6"/>
  <c r="AG669" i="6"/>
  <c r="AN669" i="6"/>
  <c r="AL669" i="6"/>
  <c r="AK669" i="6"/>
  <c r="AP669" i="6"/>
  <c r="AD669" i="6"/>
  <c r="AI669" i="6"/>
  <c r="AE669" i="6"/>
  <c r="AJ669" i="6"/>
  <c r="AO669" i="6"/>
  <c r="AH427" i="6"/>
  <c r="AP427" i="6"/>
  <c r="AO427" i="6"/>
  <c r="AD427" i="6"/>
  <c r="AL427" i="6"/>
  <c r="AN427" i="6"/>
  <c r="AK427" i="6"/>
  <c r="AI427" i="6"/>
  <c r="AG427" i="6"/>
  <c r="AE427" i="6"/>
  <c r="AJ427" i="6"/>
  <c r="AQ427" i="6"/>
  <c r="AF427" i="6"/>
  <c r="AM427" i="6"/>
  <c r="AC427" i="6"/>
  <c r="AC49" i="6"/>
  <c r="AD49" i="6" s="1"/>
  <c r="AC183" i="6"/>
  <c r="AD183" i="6" s="1"/>
  <c r="AD416" i="6"/>
  <c r="AF416" i="6"/>
  <c r="AI416" i="6"/>
  <c r="AK416" i="6"/>
  <c r="AE416" i="6"/>
  <c r="AH416" i="6"/>
  <c r="AG416" i="6"/>
  <c r="AQ416" i="6"/>
  <c r="AP416" i="6"/>
  <c r="AC416" i="6"/>
  <c r="AN416" i="6"/>
  <c r="AM416" i="6"/>
  <c r="AL416" i="6"/>
  <c r="AO416" i="6"/>
  <c r="AJ416" i="6"/>
  <c r="AG486" i="6"/>
  <c r="AC486" i="6"/>
  <c r="AJ486" i="6"/>
  <c r="AI486" i="6"/>
  <c r="AE486" i="6"/>
  <c r="AN486" i="6"/>
  <c r="AP486" i="6"/>
  <c r="AD486" i="6"/>
  <c r="AF486" i="6"/>
  <c r="AL486" i="6"/>
  <c r="AO486" i="6"/>
  <c r="AQ486" i="6"/>
  <c r="AH486" i="6"/>
  <c r="AM486" i="6"/>
  <c r="AK486" i="6"/>
  <c r="AK936" i="6"/>
  <c r="AC936" i="6"/>
  <c r="AE936" i="6"/>
  <c r="AI936" i="6"/>
  <c r="AJ936" i="6"/>
  <c r="AP936" i="6"/>
  <c r="AN936" i="6"/>
  <c r="AQ936" i="6"/>
  <c r="AF936" i="6"/>
  <c r="AD936" i="6"/>
  <c r="AG936" i="6"/>
  <c r="AM936" i="6"/>
  <c r="AH936" i="6"/>
  <c r="AO936" i="6"/>
  <c r="AL936" i="6"/>
  <c r="AI899" i="6"/>
  <c r="AP899" i="6"/>
  <c r="AE899" i="6"/>
  <c r="AM899" i="6"/>
  <c r="AQ899" i="6"/>
  <c r="AJ899" i="6"/>
  <c r="AL899" i="6"/>
  <c r="AK899" i="6"/>
  <c r="AC899" i="6"/>
  <c r="AF899" i="6"/>
  <c r="AD899" i="6"/>
  <c r="AG899" i="6"/>
  <c r="AH899" i="6"/>
  <c r="AN899" i="6"/>
  <c r="AO899" i="6"/>
  <c r="AO911" i="6"/>
  <c r="AE911" i="6"/>
  <c r="AJ911" i="6"/>
  <c r="AP911" i="6"/>
  <c r="AF911" i="6"/>
  <c r="AD911" i="6"/>
  <c r="AN911" i="6"/>
  <c r="AI911" i="6"/>
  <c r="AC911" i="6"/>
  <c r="AL911" i="6"/>
  <c r="AG911" i="6"/>
  <c r="AH911" i="6"/>
  <c r="AQ911" i="6"/>
  <c r="AK911" i="6"/>
  <c r="AM911" i="6"/>
  <c r="AP408" i="6"/>
  <c r="AE408" i="6"/>
  <c r="AN408" i="6"/>
  <c r="AI408" i="6"/>
  <c r="AH408" i="6"/>
  <c r="AM408" i="6"/>
  <c r="AF408" i="6"/>
  <c r="AQ408" i="6"/>
  <c r="AC408" i="6"/>
  <c r="AJ408" i="6"/>
  <c r="AG408" i="6"/>
  <c r="AD408" i="6"/>
  <c r="AK408" i="6"/>
  <c r="AL408" i="6"/>
  <c r="AO408" i="6"/>
  <c r="AC131" i="6"/>
  <c r="AD131" i="6" s="1"/>
  <c r="AE131" i="6" s="1"/>
  <c r="AJ430" i="6"/>
  <c r="AI430" i="6"/>
  <c r="AN430" i="6"/>
  <c r="AG430" i="6"/>
  <c r="AE430" i="6"/>
  <c r="AL430" i="6"/>
  <c r="AQ430" i="6"/>
  <c r="AF430" i="6"/>
  <c r="AO430" i="6"/>
  <c r="AH430" i="6"/>
  <c r="AC430" i="6"/>
  <c r="AD430" i="6"/>
  <c r="AM430" i="6"/>
  <c r="AK430" i="6"/>
  <c r="AP430" i="6"/>
  <c r="AI871" i="6"/>
  <c r="AO871" i="6"/>
  <c r="AL871" i="6"/>
  <c r="AE871" i="6"/>
  <c r="AQ871" i="6"/>
  <c r="AM871" i="6"/>
  <c r="AC871" i="6"/>
  <c r="AF871" i="6"/>
  <c r="AH871" i="6"/>
  <c r="AD871" i="6"/>
  <c r="AG871" i="6"/>
  <c r="AP871" i="6"/>
  <c r="AN871" i="6"/>
  <c r="AJ871" i="6"/>
  <c r="AK871" i="6"/>
  <c r="AI376" i="6"/>
  <c r="AF376" i="6"/>
  <c r="AD376" i="6"/>
  <c r="AO376" i="6"/>
  <c r="AJ376" i="6"/>
  <c r="AQ376" i="6"/>
  <c r="AM376" i="6"/>
  <c r="AG376" i="6"/>
  <c r="AE376" i="6"/>
  <c r="AK376" i="6"/>
  <c r="AL376" i="6"/>
  <c r="AN376" i="6"/>
  <c r="AP376" i="6"/>
  <c r="AH376" i="6"/>
  <c r="AC376" i="6"/>
  <c r="AK412" i="6"/>
  <c r="AH412" i="6"/>
  <c r="AJ412" i="6"/>
  <c r="AL412" i="6"/>
  <c r="AN412" i="6"/>
  <c r="AP412" i="6"/>
  <c r="AC412" i="6"/>
  <c r="AE412" i="6"/>
  <c r="AO412" i="6"/>
  <c r="AI412" i="6"/>
  <c r="AD412" i="6"/>
  <c r="AM412" i="6"/>
  <c r="AQ412" i="6"/>
  <c r="AG412" i="6"/>
  <c r="AF412" i="6"/>
  <c r="AN895" i="6"/>
  <c r="AH895" i="6"/>
  <c r="AF895" i="6"/>
  <c r="AO895" i="6"/>
  <c r="AG895" i="6"/>
  <c r="AI895" i="6"/>
  <c r="AJ895" i="6"/>
  <c r="AK895" i="6"/>
  <c r="AE895" i="6"/>
  <c r="AC895" i="6"/>
  <c r="AM895" i="6"/>
  <c r="AP895" i="6"/>
  <c r="AD895" i="6"/>
  <c r="AQ895" i="6"/>
  <c r="AL895" i="6"/>
  <c r="AC706" i="6"/>
  <c r="AN706" i="6"/>
  <c r="AE706" i="6"/>
  <c r="AI706" i="6"/>
  <c r="AJ706" i="6"/>
  <c r="AF706" i="6"/>
  <c r="AP706" i="6"/>
  <c r="AM706" i="6"/>
  <c r="AQ706" i="6"/>
  <c r="AD706" i="6"/>
  <c r="AO706" i="6"/>
  <c r="AK706" i="6"/>
  <c r="AG706" i="6"/>
  <c r="AL706" i="6"/>
  <c r="AH706" i="6"/>
  <c r="AK807" i="6"/>
  <c r="AG807" i="6"/>
  <c r="AO807" i="6"/>
  <c r="AE807" i="6"/>
  <c r="AM807" i="6"/>
  <c r="AP807" i="6"/>
  <c r="AF807" i="6"/>
  <c r="AD807" i="6"/>
  <c r="AL807" i="6"/>
  <c r="AC807" i="6"/>
  <c r="AN807" i="6"/>
  <c r="AJ807" i="6"/>
  <c r="AI807" i="6"/>
  <c r="AQ807" i="6"/>
  <c r="AH807" i="6"/>
  <c r="AE819" i="6"/>
  <c r="AD819" i="6"/>
  <c r="AI819" i="6"/>
  <c r="AH819" i="6"/>
  <c r="AG819" i="6"/>
  <c r="AL819" i="6"/>
  <c r="AJ819" i="6"/>
  <c r="AN819" i="6"/>
  <c r="AM819" i="6"/>
  <c r="AC819" i="6"/>
  <c r="AP819" i="6"/>
  <c r="AO819" i="6"/>
  <c r="AK819" i="6"/>
  <c r="AF819" i="6"/>
  <c r="AQ819" i="6"/>
  <c r="AK1002" i="6"/>
  <c r="AI1002" i="6"/>
  <c r="AH1002" i="6"/>
  <c r="AJ1002" i="6"/>
  <c r="AP1002" i="6"/>
  <c r="AD1002" i="6"/>
  <c r="AF1002" i="6"/>
  <c r="AL1002" i="6"/>
  <c r="AG1002" i="6"/>
  <c r="AQ1002" i="6"/>
  <c r="AC1002" i="6"/>
  <c r="AE1002" i="6"/>
  <c r="AN1002" i="6"/>
  <c r="AM1002" i="6"/>
  <c r="AO1002" i="6"/>
  <c r="AG392" i="6"/>
  <c r="AO392" i="6"/>
  <c r="AH392" i="6"/>
  <c r="AP392" i="6"/>
  <c r="AI392" i="6"/>
  <c r="AC392" i="6"/>
  <c r="AN392" i="6"/>
  <c r="AE392" i="6"/>
  <c r="AJ392" i="6"/>
  <c r="AK392" i="6"/>
  <c r="AQ392" i="6"/>
  <c r="AL392" i="6"/>
  <c r="AF392" i="6"/>
  <c r="AD392" i="6"/>
  <c r="AM392" i="6"/>
  <c r="AM980" i="6"/>
  <c r="AQ980" i="6"/>
  <c r="AK980" i="6"/>
  <c r="AF980" i="6"/>
  <c r="AO980" i="6"/>
  <c r="AJ980" i="6"/>
  <c r="AD980" i="6"/>
  <c r="AH980" i="6"/>
  <c r="AL980" i="6"/>
  <c r="AN980" i="6"/>
  <c r="AP980" i="6"/>
  <c r="AC980" i="6"/>
  <c r="AE980" i="6"/>
  <c r="AG980" i="6"/>
  <c r="AI980" i="6"/>
  <c r="AK983" i="6"/>
  <c r="AH983" i="6"/>
  <c r="AD983" i="6"/>
  <c r="AM983" i="6"/>
  <c r="AP983" i="6"/>
  <c r="AE983" i="6"/>
  <c r="AN983" i="6"/>
  <c r="AI983" i="6"/>
  <c r="AF983" i="6"/>
  <c r="AC983" i="6"/>
  <c r="AQ983" i="6"/>
  <c r="AO983" i="6"/>
  <c r="AJ983" i="6"/>
  <c r="AL983" i="6"/>
  <c r="AG983" i="6"/>
  <c r="AC231" i="6"/>
  <c r="AD231" i="6" s="1"/>
  <c r="AG886" i="6"/>
  <c r="AL886" i="6"/>
  <c r="AM886" i="6"/>
  <c r="AQ886" i="6"/>
  <c r="AJ886" i="6"/>
  <c r="AD886" i="6"/>
  <c r="AP886" i="6"/>
  <c r="AH886" i="6"/>
  <c r="AF886" i="6"/>
  <c r="AC886" i="6"/>
  <c r="AE886" i="6"/>
  <c r="AO886" i="6"/>
  <c r="AI886" i="6"/>
  <c r="AK886" i="6"/>
  <c r="AN886" i="6"/>
  <c r="AC296" i="6"/>
  <c r="AH296" i="6"/>
  <c r="AP296" i="6"/>
  <c r="AQ296" i="6"/>
  <c r="AD296" i="6"/>
  <c r="AE296" i="6"/>
  <c r="AK296" i="6"/>
  <c r="AL296" i="6"/>
  <c r="AN296" i="6"/>
  <c r="AF296" i="6"/>
  <c r="AM296" i="6"/>
  <c r="AG296" i="6"/>
  <c r="AO296" i="6"/>
  <c r="AJ296" i="6"/>
  <c r="AI296" i="6"/>
  <c r="AC147" i="6"/>
  <c r="AL963" i="6"/>
  <c r="AC963" i="6"/>
  <c r="AG963" i="6"/>
  <c r="AD963" i="6"/>
  <c r="AK963" i="6"/>
  <c r="AO963" i="6"/>
  <c r="AM963" i="6"/>
  <c r="AQ963" i="6"/>
  <c r="AN963" i="6"/>
  <c r="AH963" i="6"/>
  <c r="AJ963" i="6"/>
  <c r="AI963" i="6"/>
  <c r="AF963" i="6"/>
  <c r="AP963" i="6"/>
  <c r="AE963" i="6"/>
  <c r="AL806" i="6"/>
  <c r="AQ806" i="6"/>
  <c r="AD806" i="6"/>
  <c r="AG806" i="6"/>
  <c r="AH806" i="6"/>
  <c r="AO806" i="6"/>
  <c r="AJ806" i="6"/>
  <c r="AP806" i="6"/>
  <c r="AE806" i="6"/>
  <c r="AI806" i="6"/>
  <c r="AC806" i="6"/>
  <c r="AM806" i="6"/>
  <c r="AK806" i="6"/>
  <c r="AF806" i="6"/>
  <c r="AN806" i="6"/>
  <c r="AC88" i="6"/>
  <c r="AD88" i="6" s="1"/>
  <c r="AN920" i="6"/>
  <c r="AE920" i="6"/>
  <c r="AQ920" i="6"/>
  <c r="AP920" i="6"/>
  <c r="AO920" i="6"/>
  <c r="AI920" i="6"/>
  <c r="AD920" i="6"/>
  <c r="AC920" i="6"/>
  <c r="AM920" i="6"/>
  <c r="AH920" i="6"/>
  <c r="AK920" i="6"/>
  <c r="AG920" i="6"/>
  <c r="AF920" i="6"/>
  <c r="AL920" i="6"/>
  <c r="AJ920" i="6"/>
  <c r="AP713" i="6"/>
  <c r="AG713" i="6"/>
  <c r="AK713" i="6"/>
  <c r="AN713" i="6"/>
  <c r="AJ713" i="6"/>
  <c r="AL713" i="6"/>
  <c r="AF713" i="6"/>
  <c r="AH713" i="6"/>
  <c r="AD713" i="6"/>
  <c r="AQ713" i="6"/>
  <c r="AI713" i="6"/>
  <c r="AC713" i="6"/>
  <c r="AE713" i="6"/>
  <c r="AM713" i="6"/>
  <c r="AO713" i="6"/>
  <c r="AC16" i="6"/>
  <c r="AD16" i="6" s="1"/>
  <c r="AC180" i="6"/>
  <c r="AI346" i="6"/>
  <c r="AH346" i="6"/>
  <c r="AQ346" i="6"/>
  <c r="AF346" i="6"/>
  <c r="AD346" i="6"/>
  <c r="AO346" i="6"/>
  <c r="AN346" i="6"/>
  <c r="AC346" i="6"/>
  <c r="AP346" i="6"/>
  <c r="AK346" i="6"/>
  <c r="AL346" i="6"/>
  <c r="AJ346" i="6"/>
  <c r="AE346" i="6"/>
  <c r="AM346" i="6"/>
  <c r="AG346" i="6"/>
  <c r="AH962" i="6"/>
  <c r="AP962" i="6"/>
  <c r="AJ962" i="6"/>
  <c r="AE962" i="6"/>
  <c r="AI962" i="6"/>
  <c r="AD962" i="6"/>
  <c r="AQ962" i="6"/>
  <c r="AK962" i="6"/>
  <c r="AC962" i="6"/>
  <c r="AM962" i="6"/>
  <c r="AL962" i="6"/>
  <c r="AN962" i="6"/>
  <c r="AO962" i="6"/>
  <c r="AF962" i="6"/>
  <c r="AG962" i="6"/>
  <c r="AM520" i="6"/>
  <c r="AH520" i="6"/>
  <c r="AG520" i="6"/>
  <c r="AP520" i="6"/>
  <c r="AI520" i="6"/>
  <c r="AJ520" i="6"/>
  <c r="AN520" i="6"/>
  <c r="AC520" i="6"/>
  <c r="AK520" i="6"/>
  <c r="AE520" i="6"/>
  <c r="AQ520" i="6"/>
  <c r="AO520" i="6"/>
  <c r="AD520" i="6"/>
  <c r="AL520" i="6"/>
  <c r="AF520" i="6"/>
  <c r="AI455" i="6"/>
  <c r="AO455" i="6"/>
  <c r="AJ455" i="6"/>
  <c r="AH455" i="6"/>
  <c r="AC455" i="6"/>
  <c r="AM455" i="6"/>
  <c r="AL455" i="6"/>
  <c r="AG455" i="6"/>
  <c r="AP455" i="6"/>
  <c r="AE455" i="6"/>
  <c r="AQ455" i="6"/>
  <c r="AK455" i="6"/>
  <c r="AD455" i="6"/>
  <c r="AF455" i="6"/>
  <c r="AN455" i="6"/>
  <c r="AC164" i="6"/>
  <c r="AK511" i="6"/>
  <c r="AJ511" i="6"/>
  <c r="AG511" i="6"/>
  <c r="AD511" i="6"/>
  <c r="AC511" i="6"/>
  <c r="AO511" i="6"/>
  <c r="AN511" i="6"/>
  <c r="AL511" i="6"/>
  <c r="AF511" i="6"/>
  <c r="AM511" i="6"/>
  <c r="AH511" i="6"/>
  <c r="AP511" i="6"/>
  <c r="AQ511" i="6"/>
  <c r="AI511" i="6"/>
  <c r="AE511" i="6"/>
  <c r="AC86" i="6"/>
  <c r="AH348" i="6"/>
  <c r="AI348" i="6"/>
  <c r="AF348" i="6"/>
  <c r="AP348" i="6"/>
  <c r="AC348" i="6"/>
  <c r="AG348" i="6"/>
  <c r="AN348" i="6"/>
  <c r="AM348" i="6"/>
  <c r="AK348" i="6"/>
  <c r="AD348" i="6"/>
  <c r="AQ348" i="6"/>
  <c r="AJ348" i="6"/>
  <c r="AO348" i="6"/>
  <c r="AL348" i="6"/>
  <c r="AE348" i="6"/>
  <c r="AG551" i="6"/>
  <c r="AP551" i="6"/>
  <c r="AK551" i="6"/>
  <c r="AM551" i="6"/>
  <c r="AO551" i="6"/>
  <c r="AQ551" i="6"/>
  <c r="AD551" i="6"/>
  <c r="AF551" i="6"/>
  <c r="AH551" i="6"/>
  <c r="AJ551" i="6"/>
  <c r="AL551" i="6"/>
  <c r="AE551" i="6"/>
  <c r="AN551" i="6"/>
  <c r="AI551" i="6"/>
  <c r="AC551" i="6"/>
  <c r="AK812" i="6"/>
  <c r="AJ812" i="6"/>
  <c r="AD812" i="6"/>
  <c r="AE812" i="6"/>
  <c r="AC812" i="6"/>
  <c r="AO812" i="6"/>
  <c r="AQ812" i="6"/>
  <c r="AH812" i="6"/>
  <c r="AP812" i="6"/>
  <c r="AN812" i="6"/>
  <c r="AL812" i="6"/>
  <c r="AM812" i="6"/>
  <c r="AI812" i="6"/>
  <c r="AF812" i="6"/>
  <c r="AG812" i="6"/>
  <c r="AF715" i="6"/>
  <c r="AE715" i="6"/>
  <c r="AM715" i="6"/>
  <c r="AP715" i="6"/>
  <c r="AD715" i="6"/>
  <c r="AL715" i="6"/>
  <c r="AQ715" i="6"/>
  <c r="AH715" i="6"/>
  <c r="AN715" i="6"/>
  <c r="AJ715" i="6"/>
  <c r="AC715" i="6"/>
  <c r="AI715" i="6"/>
  <c r="AG715" i="6"/>
  <c r="AK715" i="6"/>
  <c r="AO715" i="6"/>
  <c r="AL574" i="6"/>
  <c r="AH574" i="6"/>
  <c r="AE574" i="6"/>
  <c r="AD574" i="6"/>
  <c r="AI574" i="6"/>
  <c r="AO574" i="6"/>
  <c r="AP574" i="6"/>
  <c r="AK574" i="6"/>
  <c r="AQ574" i="6"/>
  <c r="AG574" i="6"/>
  <c r="AJ574" i="6"/>
  <c r="AM574" i="6"/>
  <c r="AF574" i="6"/>
  <c r="AC574" i="6"/>
  <c r="AN574" i="6"/>
  <c r="AC81" i="6"/>
  <c r="AD81" i="6" s="1"/>
  <c r="AC238" i="6"/>
  <c r="AD238" i="6" s="1"/>
  <c r="AE238" i="6" s="1"/>
  <c r="AQ628" i="6"/>
  <c r="AD628" i="6"/>
  <c r="AE628" i="6"/>
  <c r="AG628" i="6"/>
  <c r="AH628" i="6"/>
  <c r="AJ628" i="6"/>
  <c r="AN628" i="6"/>
  <c r="AF628" i="6"/>
  <c r="AO628" i="6"/>
  <c r="AI628" i="6"/>
  <c r="AM628" i="6"/>
  <c r="AC628" i="6"/>
  <c r="AL628" i="6"/>
  <c r="AK628" i="6"/>
  <c r="AP628" i="6"/>
  <c r="AC65" i="6"/>
  <c r="AC115" i="6"/>
  <c r="AJ626" i="6"/>
  <c r="AN626" i="6"/>
  <c r="AL626" i="6"/>
  <c r="AM626" i="6"/>
  <c r="AF626" i="6"/>
  <c r="AD626" i="6"/>
  <c r="AO626" i="6"/>
  <c r="AC626" i="6"/>
  <c r="AQ626" i="6"/>
  <c r="AG626" i="6"/>
  <c r="AP626" i="6"/>
  <c r="AH626" i="6"/>
  <c r="AE626" i="6"/>
  <c r="AI626" i="6"/>
  <c r="AK626" i="6"/>
  <c r="AP670" i="6"/>
  <c r="AL670" i="6"/>
  <c r="AO670" i="6"/>
  <c r="AC670" i="6"/>
  <c r="AE670" i="6"/>
  <c r="AM670" i="6"/>
  <c r="AJ670" i="6"/>
  <c r="AF670" i="6"/>
  <c r="AN670" i="6"/>
  <c r="AG670" i="6"/>
  <c r="AD670" i="6"/>
  <c r="AQ670" i="6"/>
  <c r="AI670" i="6"/>
  <c r="AH670" i="6"/>
  <c r="AK670" i="6"/>
  <c r="AC266" i="6"/>
  <c r="AO266" i="6"/>
  <c r="AF266" i="6"/>
  <c r="AP266" i="6"/>
  <c r="AI266" i="6"/>
  <c r="AG266" i="6"/>
  <c r="AK266" i="6"/>
  <c r="AE266" i="6"/>
  <c r="AQ266" i="6"/>
  <c r="AL266" i="6"/>
  <c r="AN266" i="6"/>
  <c r="AM266" i="6"/>
  <c r="AH266" i="6"/>
  <c r="AJ266" i="6"/>
  <c r="AD266" i="6"/>
  <c r="AM632" i="6"/>
  <c r="AN632" i="6"/>
  <c r="AF632" i="6"/>
  <c r="AD632" i="6"/>
  <c r="AL632" i="6"/>
  <c r="AP632" i="6"/>
  <c r="AG632" i="6"/>
  <c r="AK632" i="6"/>
  <c r="AI632" i="6"/>
  <c r="AO632" i="6"/>
  <c r="AJ632" i="6"/>
  <c r="AE632" i="6"/>
  <c r="AC632" i="6"/>
  <c r="AQ632" i="6"/>
  <c r="AH632" i="6"/>
  <c r="AG606" i="6"/>
  <c r="AF606" i="6"/>
  <c r="AE606" i="6"/>
  <c r="AL606" i="6"/>
  <c r="AK606" i="6"/>
  <c r="AC606" i="6"/>
  <c r="AQ606" i="6"/>
  <c r="AI606" i="6"/>
  <c r="AP606" i="6"/>
  <c r="AO606" i="6"/>
  <c r="AD606" i="6"/>
  <c r="AH606" i="6"/>
  <c r="AN606" i="6"/>
  <c r="AJ606" i="6"/>
  <c r="AM606" i="6"/>
  <c r="AC240" i="6"/>
  <c r="AC119" i="6"/>
  <c r="AD119" i="6" s="1"/>
  <c r="AC276" i="6"/>
  <c r="AP276" i="6"/>
  <c r="AO276" i="6"/>
  <c r="AE276" i="6"/>
  <c r="AD276" i="6"/>
  <c r="AN276" i="6"/>
  <c r="AG276" i="6"/>
  <c r="AH276" i="6"/>
  <c r="AJ276" i="6"/>
  <c r="AM276" i="6"/>
  <c r="AK276" i="6"/>
  <c r="AQ276" i="6"/>
  <c r="AL276" i="6"/>
  <c r="AF276" i="6"/>
  <c r="AI276" i="6"/>
  <c r="AD919" i="6"/>
  <c r="AP919" i="6"/>
  <c r="AO919" i="6"/>
  <c r="AJ919" i="6"/>
  <c r="AQ919" i="6"/>
  <c r="AL919" i="6"/>
  <c r="AI919" i="6"/>
  <c r="AH919" i="6"/>
  <c r="AK919" i="6"/>
  <c r="AG919" i="6"/>
  <c r="AE919" i="6"/>
  <c r="AN919" i="6"/>
  <c r="AF919" i="6"/>
  <c r="AC919" i="6"/>
  <c r="AM919" i="6"/>
  <c r="AJ832" i="6"/>
  <c r="AF832" i="6"/>
  <c r="AE832" i="6"/>
  <c r="AK832" i="6"/>
  <c r="AM832" i="6"/>
  <c r="AC832" i="6"/>
  <c r="AN832" i="6"/>
  <c r="AI832" i="6"/>
  <c r="AD832" i="6"/>
  <c r="AG832" i="6"/>
  <c r="AH832" i="6"/>
  <c r="AQ832" i="6"/>
  <c r="AL832" i="6"/>
  <c r="AP832" i="6"/>
  <c r="AO832" i="6"/>
  <c r="AE852" i="6"/>
  <c r="AC852" i="6"/>
  <c r="AD852" i="6"/>
  <c r="AN852" i="6"/>
  <c r="AK852" i="6"/>
  <c r="AI852" i="6"/>
  <c r="AH852" i="6"/>
  <c r="AP852" i="6"/>
  <c r="AF852" i="6"/>
  <c r="AG852" i="6"/>
  <c r="AL852" i="6"/>
  <c r="AQ852" i="6"/>
  <c r="AM852" i="6"/>
  <c r="AO852" i="6"/>
  <c r="AJ852" i="6"/>
  <c r="AK778" i="6"/>
  <c r="AG778" i="6"/>
  <c r="AC778" i="6"/>
  <c r="AE778" i="6"/>
  <c r="AD778" i="6"/>
  <c r="AH778" i="6"/>
  <c r="AO778" i="6"/>
  <c r="AM778" i="6"/>
  <c r="AL778" i="6"/>
  <c r="AN778" i="6"/>
  <c r="AP778" i="6"/>
  <c r="AF778" i="6"/>
  <c r="AJ778" i="6"/>
  <c r="AQ778" i="6"/>
  <c r="AI778" i="6"/>
  <c r="AJ586" i="6"/>
  <c r="AH586" i="6"/>
  <c r="AN586" i="6"/>
  <c r="AO586" i="6"/>
  <c r="AM586" i="6"/>
  <c r="AC586" i="6"/>
  <c r="AP586" i="6"/>
  <c r="AF586" i="6"/>
  <c r="AG586" i="6"/>
  <c r="AQ586" i="6"/>
  <c r="AD586" i="6"/>
  <c r="AK586" i="6"/>
  <c r="AL586" i="6"/>
  <c r="AI586" i="6"/>
  <c r="AE586" i="6"/>
  <c r="AG854" i="6"/>
  <c r="AP854" i="6"/>
  <c r="AO854" i="6"/>
  <c r="AK854" i="6"/>
  <c r="AJ854" i="6"/>
  <c r="AN854" i="6"/>
  <c r="AM854" i="6"/>
  <c r="AH854" i="6"/>
  <c r="AQ854" i="6"/>
  <c r="AC854" i="6"/>
  <c r="AF854" i="6"/>
  <c r="AL854" i="6"/>
  <c r="AE854" i="6"/>
  <c r="AI854" i="6"/>
  <c r="AD854" i="6"/>
  <c r="AJ655" i="6"/>
  <c r="AI655" i="6"/>
  <c r="AN655" i="6"/>
  <c r="AP655" i="6"/>
  <c r="AE655" i="6"/>
  <c r="AO655" i="6"/>
  <c r="AM655" i="6"/>
  <c r="AQ655" i="6"/>
  <c r="AF655" i="6"/>
  <c r="AD655" i="6"/>
  <c r="AH655" i="6"/>
  <c r="AG655" i="6"/>
  <c r="AC655" i="6"/>
  <c r="AL655" i="6"/>
  <c r="AK655" i="6"/>
  <c r="AK492" i="6"/>
  <c r="AH492" i="6"/>
  <c r="AG492" i="6"/>
  <c r="AL492" i="6"/>
  <c r="AC492" i="6"/>
  <c r="AO492" i="6"/>
  <c r="AN492" i="6"/>
  <c r="AJ492" i="6"/>
  <c r="AF492" i="6"/>
  <c r="AQ492" i="6"/>
  <c r="AP492" i="6"/>
  <c r="AM492" i="6"/>
  <c r="AI492" i="6"/>
  <c r="AD492" i="6"/>
  <c r="AE492" i="6"/>
  <c r="AC185" i="6"/>
  <c r="AK490" i="6"/>
  <c r="AN490" i="6"/>
  <c r="AI490" i="6"/>
  <c r="AL490" i="6"/>
  <c r="AH490" i="6"/>
  <c r="AE490" i="6"/>
  <c r="AD490" i="6"/>
  <c r="AG490" i="6"/>
  <c r="AF490" i="6"/>
  <c r="AC490" i="6"/>
  <c r="AQ490" i="6"/>
  <c r="AM490" i="6"/>
  <c r="AO490" i="6"/>
  <c r="AP490" i="6"/>
  <c r="AJ490" i="6"/>
  <c r="AC21" i="6"/>
  <c r="AD21" i="6" s="1"/>
  <c r="AC153" i="6"/>
  <c r="AD153" i="6" s="1"/>
  <c r="AM538" i="6"/>
  <c r="AK538" i="6"/>
  <c r="AQ538" i="6"/>
  <c r="AE538" i="6"/>
  <c r="AO538" i="6"/>
  <c r="AG538" i="6"/>
  <c r="AN538" i="6"/>
  <c r="AH538" i="6"/>
  <c r="AJ538" i="6"/>
  <c r="AC538" i="6"/>
  <c r="AL538" i="6"/>
  <c r="AP538" i="6"/>
  <c r="AF538" i="6"/>
  <c r="AI538" i="6"/>
  <c r="AD538" i="6"/>
  <c r="AK470" i="6"/>
  <c r="AH470" i="6"/>
  <c r="AG470" i="6"/>
  <c r="AE470" i="6"/>
  <c r="AN470" i="6"/>
  <c r="AM470" i="6"/>
  <c r="AP470" i="6"/>
  <c r="AJ470" i="6"/>
  <c r="AF470" i="6"/>
  <c r="AI470" i="6"/>
  <c r="AL470" i="6"/>
  <c r="AD470" i="6"/>
  <c r="AQ470" i="6"/>
  <c r="AO470" i="6"/>
  <c r="AC470" i="6"/>
  <c r="AQ718" i="6"/>
  <c r="AC718" i="6"/>
  <c r="AM718" i="6"/>
  <c r="AF718" i="6"/>
  <c r="AH718" i="6"/>
  <c r="AE718" i="6"/>
  <c r="AK718" i="6"/>
  <c r="AP718" i="6"/>
  <c r="AG718" i="6"/>
  <c r="AN718" i="6"/>
  <c r="AL718" i="6"/>
  <c r="AJ718" i="6"/>
  <c r="AI718" i="6"/>
  <c r="AO718" i="6"/>
  <c r="AD718" i="6"/>
  <c r="AD465" i="6"/>
  <c r="AF465" i="6"/>
  <c r="AK465" i="6"/>
  <c r="AO465" i="6"/>
  <c r="AN465" i="6"/>
  <c r="AM465" i="6"/>
  <c r="AI465" i="6"/>
  <c r="AL465" i="6"/>
  <c r="AJ465" i="6"/>
  <c r="AE465" i="6"/>
  <c r="AC465" i="6"/>
  <c r="AG465" i="6"/>
  <c r="AP465" i="6"/>
  <c r="AQ465" i="6"/>
  <c r="AH465" i="6"/>
  <c r="AQ845" i="6"/>
  <c r="AJ845" i="6"/>
  <c r="AF845" i="6"/>
  <c r="AN845" i="6"/>
  <c r="AM845" i="6"/>
  <c r="AG845" i="6"/>
  <c r="AK845" i="6"/>
  <c r="AO845" i="6"/>
  <c r="AE845" i="6"/>
  <c r="AC845" i="6"/>
  <c r="AD845" i="6"/>
  <c r="AP845" i="6"/>
  <c r="AH845" i="6"/>
  <c r="AI845" i="6"/>
  <c r="AL845" i="6"/>
  <c r="AJ723" i="6"/>
  <c r="AC723" i="6"/>
  <c r="AQ723" i="6"/>
  <c r="AF723" i="6"/>
  <c r="AM723" i="6"/>
  <c r="AI723" i="6"/>
  <c r="AD723" i="6"/>
  <c r="AK723" i="6"/>
  <c r="AE723" i="6"/>
  <c r="AO723" i="6"/>
  <c r="AG723" i="6"/>
  <c r="AL723" i="6"/>
  <c r="AH723" i="6"/>
  <c r="AP723" i="6"/>
  <c r="AN723" i="6"/>
  <c r="AL821" i="6"/>
  <c r="AM821" i="6"/>
  <c r="AC821" i="6"/>
  <c r="AN821" i="6"/>
  <c r="AI821" i="6"/>
  <c r="AH821" i="6"/>
  <c r="AQ821" i="6"/>
  <c r="AK821" i="6"/>
  <c r="AJ821" i="6"/>
  <c r="AG821" i="6"/>
  <c r="AP821" i="6"/>
  <c r="AO821" i="6"/>
  <c r="AD821" i="6"/>
  <c r="AE821" i="6"/>
  <c r="AF821" i="6"/>
  <c r="AK877" i="6"/>
  <c r="AM877" i="6"/>
  <c r="AD877" i="6"/>
  <c r="AQ877" i="6"/>
  <c r="AL877" i="6"/>
  <c r="AF877" i="6"/>
  <c r="AG877" i="6"/>
  <c r="AE877" i="6"/>
  <c r="AP877" i="6"/>
  <c r="AI877" i="6"/>
  <c r="AC877" i="6"/>
  <c r="AO877" i="6"/>
  <c r="AH877" i="6"/>
  <c r="AN877" i="6"/>
  <c r="AJ877" i="6"/>
  <c r="AD728" i="6"/>
  <c r="AC728" i="6"/>
  <c r="AG728" i="6"/>
  <c r="AO728" i="6"/>
  <c r="AN728" i="6"/>
  <c r="AJ728" i="6"/>
  <c r="AF728" i="6"/>
  <c r="AQ728" i="6"/>
  <c r="AH728" i="6"/>
  <c r="AM728" i="6"/>
  <c r="AI728" i="6"/>
  <c r="AE728" i="6"/>
  <c r="AP728" i="6"/>
  <c r="AL728" i="6"/>
  <c r="AK728" i="6"/>
  <c r="AG744" i="6"/>
  <c r="AC744" i="6"/>
  <c r="AF744" i="6"/>
  <c r="AL744" i="6"/>
  <c r="AN744" i="6"/>
  <c r="AM744" i="6"/>
  <c r="AI744" i="6"/>
  <c r="AK744" i="6"/>
  <c r="AP744" i="6"/>
  <c r="AJ744" i="6"/>
  <c r="AD744" i="6"/>
  <c r="AQ744" i="6"/>
  <c r="AO744" i="6"/>
  <c r="AH744" i="6"/>
  <c r="AE744" i="6"/>
  <c r="AN853" i="6"/>
  <c r="AI853" i="6"/>
  <c r="AM853" i="6"/>
  <c r="AC853" i="6"/>
  <c r="AO853" i="6"/>
  <c r="AE853" i="6"/>
  <c r="AH853" i="6"/>
  <c r="AF853" i="6"/>
  <c r="AK853" i="6"/>
  <c r="AP853" i="6"/>
  <c r="AQ853" i="6"/>
  <c r="AG853" i="6"/>
  <c r="AD853" i="6"/>
  <c r="AJ853" i="6"/>
  <c r="AL853" i="6"/>
  <c r="AC169" i="6"/>
  <c r="AD169" i="6" s="1"/>
  <c r="AJ347" i="6"/>
  <c r="AM347" i="6"/>
  <c r="AN347" i="6"/>
  <c r="AQ347" i="6"/>
  <c r="AC347" i="6"/>
  <c r="AK347" i="6"/>
  <c r="AG347" i="6"/>
  <c r="AL347" i="6"/>
  <c r="AD347" i="6"/>
  <c r="AF347" i="6"/>
  <c r="AO347" i="6"/>
  <c r="AE347" i="6"/>
  <c r="AH347" i="6"/>
  <c r="AP347" i="6"/>
  <c r="AI347" i="6"/>
  <c r="AF253" i="6"/>
  <c r="AM253" i="6"/>
  <c r="AJ253" i="6"/>
  <c r="AG253" i="6"/>
  <c r="AN253" i="6"/>
  <c r="AP253" i="6"/>
  <c r="AO253" i="6"/>
  <c r="AK253" i="6"/>
  <c r="AE253" i="6"/>
  <c r="AI253" i="6"/>
  <c r="AC253" i="6"/>
  <c r="AQ253" i="6"/>
  <c r="AH253" i="6"/>
  <c r="AD253" i="6"/>
  <c r="AL253" i="6"/>
  <c r="AG926" i="6"/>
  <c r="AI926" i="6"/>
  <c r="AJ926" i="6"/>
  <c r="AD926" i="6"/>
  <c r="AF926" i="6"/>
  <c r="AE926" i="6"/>
  <c r="AM926" i="6"/>
  <c r="AK926" i="6"/>
  <c r="AH926" i="6"/>
  <c r="AO926" i="6"/>
  <c r="AN926" i="6"/>
  <c r="AQ926" i="6"/>
  <c r="AC926" i="6"/>
  <c r="AL926" i="6"/>
  <c r="AP926" i="6"/>
  <c r="AC104" i="6"/>
  <c r="AD104" i="6" s="1"/>
  <c r="AE275" i="6"/>
  <c r="AH275" i="6"/>
  <c r="AM275" i="6"/>
  <c r="AN275" i="6"/>
  <c r="AL275" i="6"/>
  <c r="AP275" i="6"/>
  <c r="AI275" i="6"/>
  <c r="AC275" i="6"/>
  <c r="AK275" i="6"/>
  <c r="AD275" i="6"/>
  <c r="AG275" i="6"/>
  <c r="AO275" i="6"/>
  <c r="AF275" i="6"/>
  <c r="AJ275" i="6"/>
  <c r="AQ275" i="6"/>
  <c r="AC152" i="6"/>
  <c r="AD152" i="6" s="1"/>
  <c r="AH444" i="6"/>
  <c r="AK444" i="6"/>
  <c r="AQ444" i="6"/>
  <c r="AD444" i="6"/>
  <c r="AE444" i="6"/>
  <c r="AJ444" i="6"/>
  <c r="AM444" i="6"/>
  <c r="AF444" i="6"/>
  <c r="AN444" i="6"/>
  <c r="AL444" i="6"/>
  <c r="AC444" i="6"/>
  <c r="AG444" i="6"/>
  <c r="AI444" i="6"/>
  <c r="AO444" i="6"/>
  <c r="AP444" i="6"/>
  <c r="AO387" i="6"/>
  <c r="AH387" i="6"/>
  <c r="AE387" i="6"/>
  <c r="AI387" i="6"/>
  <c r="AF387" i="6"/>
  <c r="AG387" i="6"/>
  <c r="AC387" i="6"/>
  <c r="AD387" i="6"/>
  <c r="AN387" i="6"/>
  <c r="AQ387" i="6"/>
  <c r="AP387" i="6"/>
  <c r="AJ387" i="6"/>
  <c r="AL387" i="6"/>
  <c r="AK387" i="6"/>
  <c r="AM387" i="6"/>
  <c r="AM981" i="6"/>
  <c r="AQ981" i="6"/>
  <c r="AD981" i="6"/>
  <c r="AH981" i="6"/>
  <c r="AL981" i="6"/>
  <c r="AN981" i="6"/>
  <c r="AP981" i="6"/>
  <c r="AC981" i="6"/>
  <c r="AE981" i="6"/>
  <c r="AG981" i="6"/>
  <c r="AI981" i="6"/>
  <c r="AK981" i="6"/>
  <c r="AF981" i="6"/>
  <c r="AJ981" i="6"/>
  <c r="AO981" i="6"/>
  <c r="AK407" i="6"/>
  <c r="AC407" i="6"/>
  <c r="AI407" i="6"/>
  <c r="AD407" i="6"/>
  <c r="AM407" i="6"/>
  <c r="AH407" i="6"/>
  <c r="AQ407" i="6"/>
  <c r="AL407" i="6"/>
  <c r="AO407" i="6"/>
  <c r="AF407" i="6"/>
  <c r="AP407" i="6"/>
  <c r="AJ407" i="6"/>
  <c r="AE407" i="6"/>
  <c r="AN407" i="6"/>
  <c r="AG407" i="6"/>
  <c r="AP482" i="6"/>
  <c r="AC482" i="6"/>
  <c r="AD482" i="6"/>
  <c r="AF482" i="6"/>
  <c r="AJ482" i="6"/>
  <c r="AO482" i="6"/>
  <c r="AE482" i="6"/>
  <c r="AK482" i="6"/>
  <c r="AM482" i="6"/>
  <c r="AL482" i="6"/>
  <c r="AH482" i="6"/>
  <c r="AG482" i="6"/>
  <c r="AN482" i="6"/>
  <c r="AI482" i="6"/>
  <c r="AQ482" i="6"/>
  <c r="AC136" i="6"/>
  <c r="AD136" i="6" s="1"/>
  <c r="AE136" i="6" s="1"/>
  <c r="AN627" i="6"/>
  <c r="AI627" i="6"/>
  <c r="AF627" i="6"/>
  <c r="AK627" i="6"/>
  <c r="AJ627" i="6"/>
  <c r="AH627" i="6"/>
  <c r="AM627" i="6"/>
  <c r="AL627" i="6"/>
  <c r="AC627" i="6"/>
  <c r="AO627" i="6"/>
  <c r="AQ627" i="6"/>
  <c r="AP627" i="6"/>
  <c r="AG627" i="6"/>
  <c r="AD627" i="6"/>
  <c r="AE627" i="6"/>
  <c r="AC210" i="6"/>
  <c r="AC94" i="6"/>
  <c r="AD94" i="6" s="1"/>
  <c r="AE995" i="6"/>
  <c r="AM995" i="6"/>
  <c r="AL995" i="6"/>
  <c r="AG995" i="6"/>
  <c r="AJ995" i="6"/>
  <c r="AC995" i="6"/>
  <c r="AO995" i="6"/>
  <c r="AP995" i="6"/>
  <c r="AK995" i="6"/>
  <c r="AD995" i="6"/>
  <c r="AN995" i="6"/>
  <c r="AI995" i="6"/>
  <c r="AH995" i="6"/>
  <c r="AQ995" i="6"/>
  <c r="AF995" i="6"/>
  <c r="AE703" i="6"/>
  <c r="AK703" i="6"/>
  <c r="AO703" i="6"/>
  <c r="AC703" i="6"/>
  <c r="AL703" i="6"/>
  <c r="AG703" i="6"/>
  <c r="AI703" i="6"/>
  <c r="AP703" i="6"/>
  <c r="AD703" i="6"/>
  <c r="AM703" i="6"/>
  <c r="AH703" i="6"/>
  <c r="AQ703" i="6"/>
  <c r="AF703" i="6"/>
  <c r="AJ703" i="6"/>
  <c r="AN703" i="6"/>
  <c r="AK277" i="6"/>
  <c r="AJ277" i="6"/>
  <c r="AM277" i="6"/>
  <c r="AH277" i="6"/>
  <c r="AL277" i="6"/>
  <c r="AI277" i="6"/>
  <c r="AC277" i="6"/>
  <c r="AF277" i="6"/>
  <c r="AO277" i="6"/>
  <c r="AE277" i="6"/>
  <c r="AN277" i="6"/>
  <c r="AP277" i="6"/>
  <c r="AQ277" i="6"/>
  <c r="AD277" i="6"/>
  <c r="AG277" i="6"/>
  <c r="AC78" i="6"/>
  <c r="AD78" i="6" s="1"/>
  <c r="AJ340" i="6"/>
  <c r="AL340" i="6"/>
  <c r="AC340" i="6"/>
  <c r="AD340" i="6"/>
  <c r="AI340" i="6"/>
  <c r="AG340" i="6"/>
  <c r="AF340" i="6"/>
  <c r="AP340" i="6"/>
  <c r="AQ340" i="6"/>
  <c r="AE340" i="6"/>
  <c r="AK340" i="6"/>
  <c r="AO340" i="6"/>
  <c r="AM340" i="6"/>
  <c r="AH340" i="6"/>
  <c r="AN340" i="6"/>
  <c r="AQ779" i="6"/>
  <c r="AE779" i="6"/>
  <c r="AI779" i="6"/>
  <c r="AL779" i="6"/>
  <c r="AF779" i="6"/>
  <c r="AM779" i="6"/>
  <c r="AJ779" i="6"/>
  <c r="AN779" i="6"/>
  <c r="AK779" i="6"/>
  <c r="AH779" i="6"/>
  <c r="AO779" i="6"/>
  <c r="AG779" i="6"/>
  <c r="AD779" i="6"/>
  <c r="AP779" i="6"/>
  <c r="AC779" i="6"/>
  <c r="AH740" i="6"/>
  <c r="AK740" i="6"/>
  <c r="AM740" i="6"/>
  <c r="AP740" i="6"/>
  <c r="AC740" i="6"/>
  <c r="AG740" i="6"/>
  <c r="AJ740" i="6"/>
  <c r="AQ740" i="6"/>
  <c r="AL740" i="6"/>
  <c r="AE740" i="6"/>
  <c r="AN740" i="6"/>
  <c r="AI740" i="6"/>
  <c r="AD740" i="6"/>
  <c r="AF740" i="6"/>
  <c r="AO740" i="6"/>
  <c r="AQ610" i="6"/>
  <c r="AD610" i="6"/>
  <c r="AE610" i="6"/>
  <c r="AC610" i="6"/>
  <c r="AG610" i="6"/>
  <c r="AP610" i="6"/>
  <c r="AM610" i="6"/>
  <c r="AK610" i="6"/>
  <c r="AF610" i="6"/>
  <c r="AI610" i="6"/>
  <c r="AO610" i="6"/>
  <c r="AN610" i="6"/>
  <c r="AH610" i="6"/>
  <c r="AJ610" i="6"/>
  <c r="AL610" i="6"/>
  <c r="AC40" i="6"/>
  <c r="AI662" i="6"/>
  <c r="AG662" i="6"/>
  <c r="AM662" i="6"/>
  <c r="AC662" i="6"/>
  <c r="AQ662" i="6"/>
  <c r="AE662" i="6"/>
  <c r="AK662" i="6"/>
  <c r="AN662" i="6"/>
  <c r="AP662" i="6"/>
  <c r="AD662" i="6"/>
  <c r="AH662" i="6"/>
  <c r="AO662" i="6"/>
  <c r="AF662" i="6"/>
  <c r="AJ662" i="6"/>
  <c r="AL662" i="6"/>
  <c r="AC34" i="6"/>
  <c r="AP343" i="6"/>
  <c r="AN343" i="6"/>
  <c r="AF343" i="6"/>
  <c r="AD343" i="6"/>
  <c r="AM343" i="6"/>
  <c r="AO343" i="6"/>
  <c r="AG343" i="6"/>
  <c r="AL343" i="6"/>
  <c r="AH343" i="6"/>
  <c r="AK343" i="6"/>
  <c r="AE343" i="6"/>
  <c r="AJ343" i="6"/>
  <c r="AQ343" i="6"/>
  <c r="AI343" i="6"/>
  <c r="AC343" i="6"/>
  <c r="AE557" i="6"/>
  <c r="AJ557" i="6"/>
  <c r="AF557" i="6"/>
  <c r="AI557" i="6"/>
  <c r="AC557" i="6"/>
  <c r="AO557" i="6"/>
  <c r="AD557" i="6"/>
  <c r="AH557" i="6"/>
  <c r="AL557" i="6"/>
  <c r="AM557" i="6"/>
  <c r="AP557" i="6"/>
  <c r="AG557" i="6"/>
  <c r="AQ557" i="6"/>
  <c r="AN557" i="6"/>
  <c r="AK557" i="6"/>
  <c r="AC52" i="6"/>
  <c r="AD52" i="6" s="1"/>
  <c r="AC123" i="6"/>
  <c r="AK541" i="6"/>
  <c r="AN541" i="6"/>
  <c r="AG541" i="6"/>
  <c r="AC541" i="6"/>
  <c r="AJ541" i="6"/>
  <c r="AQ541" i="6"/>
  <c r="AF541" i="6"/>
  <c r="AM541" i="6"/>
  <c r="AI541" i="6"/>
  <c r="AE541" i="6"/>
  <c r="AP541" i="6"/>
  <c r="AL541" i="6"/>
  <c r="AH541" i="6"/>
  <c r="AO541" i="6"/>
  <c r="AD541" i="6"/>
  <c r="AC36" i="6"/>
  <c r="AD36" i="6" s="1"/>
  <c r="AF674" i="6"/>
  <c r="AJ674" i="6"/>
  <c r="AE674" i="6"/>
  <c r="AO674" i="6"/>
  <c r="AD674" i="6"/>
  <c r="AC674" i="6"/>
  <c r="AN674" i="6"/>
  <c r="AK674" i="6"/>
  <c r="AG674" i="6"/>
  <c r="AH674" i="6"/>
  <c r="AM674" i="6"/>
  <c r="AQ674" i="6"/>
  <c r="AP674" i="6"/>
  <c r="AL674" i="6"/>
  <c r="AI674" i="6"/>
  <c r="AC248" i="6"/>
  <c r="AN533" i="6"/>
  <c r="AF533" i="6"/>
  <c r="AC533" i="6"/>
  <c r="AJ533" i="6"/>
  <c r="AP533" i="6"/>
  <c r="AM533" i="6"/>
  <c r="AD533" i="6"/>
  <c r="AH533" i="6"/>
  <c r="AQ533" i="6"/>
  <c r="AK533" i="6"/>
  <c r="AG533" i="6"/>
  <c r="AE533" i="6"/>
  <c r="AI533" i="6"/>
  <c r="AO533" i="6"/>
  <c r="AL533" i="6"/>
  <c r="AC77" i="6"/>
  <c r="AJ921" i="6"/>
  <c r="AM921" i="6"/>
  <c r="AG921" i="6"/>
  <c r="AD921" i="6"/>
  <c r="AN921" i="6"/>
  <c r="AE921" i="6"/>
  <c r="AF921" i="6"/>
  <c r="AO921" i="6"/>
  <c r="AI921" i="6"/>
  <c r="AC921" i="6"/>
  <c r="AK921" i="6"/>
  <c r="AQ921" i="6"/>
  <c r="AP921" i="6"/>
  <c r="AL921" i="6"/>
  <c r="AH921" i="6"/>
  <c r="AL801" i="6"/>
  <c r="AK801" i="6"/>
  <c r="AH801" i="6"/>
  <c r="AF801" i="6"/>
  <c r="AP801" i="6"/>
  <c r="AE801" i="6"/>
  <c r="AN801" i="6"/>
  <c r="AG801" i="6"/>
  <c r="AI801" i="6"/>
  <c r="AC801" i="6"/>
  <c r="AO801" i="6"/>
  <c r="AJ801" i="6"/>
  <c r="AD801" i="6"/>
  <c r="AM801" i="6"/>
  <c r="AQ801" i="6"/>
  <c r="AC33" i="6"/>
  <c r="AM709" i="6"/>
  <c r="AE709" i="6"/>
  <c r="AO709" i="6"/>
  <c r="AN709" i="6"/>
  <c r="AL709" i="6"/>
  <c r="AQ709" i="6"/>
  <c r="AH709" i="6"/>
  <c r="AF709" i="6"/>
  <c r="AI709" i="6"/>
  <c r="AC709" i="6"/>
  <c r="AP709" i="6"/>
  <c r="AG709" i="6"/>
  <c r="AJ709" i="6"/>
  <c r="AK709" i="6"/>
  <c r="AD709" i="6"/>
  <c r="AC531" i="6"/>
  <c r="AQ531" i="6"/>
  <c r="AF531" i="6"/>
  <c r="AD531" i="6"/>
  <c r="AK531" i="6"/>
  <c r="AN531" i="6"/>
  <c r="AJ531" i="6"/>
  <c r="AM531" i="6"/>
  <c r="AI531" i="6"/>
  <c r="AE531" i="6"/>
  <c r="AP531" i="6"/>
  <c r="AG531" i="6"/>
  <c r="AL531" i="6"/>
  <c r="AO531" i="6"/>
  <c r="AH531" i="6"/>
  <c r="AC201" i="6"/>
  <c r="AC45" i="6"/>
  <c r="AD45" i="6" s="1"/>
  <c r="AK964" i="6"/>
  <c r="AJ964" i="6"/>
  <c r="AH964" i="6"/>
  <c r="AC964" i="6"/>
  <c r="AG964" i="6"/>
  <c r="AQ964" i="6"/>
  <c r="AE964" i="6"/>
  <c r="AN964" i="6"/>
  <c r="AL964" i="6"/>
  <c r="AM964" i="6"/>
  <c r="AO964" i="6"/>
  <c r="AP964" i="6"/>
  <c r="AI964" i="6"/>
  <c r="AF964" i="6"/>
  <c r="AD964" i="6"/>
  <c r="AQ917" i="6"/>
  <c r="AE917" i="6"/>
  <c r="AL917" i="6"/>
  <c r="AJ917" i="6"/>
  <c r="AC917" i="6"/>
  <c r="AM917" i="6"/>
  <c r="AO917" i="6"/>
  <c r="AN917" i="6"/>
  <c r="AK917" i="6"/>
  <c r="AP917" i="6"/>
  <c r="AD917" i="6"/>
  <c r="AI917" i="6"/>
  <c r="AF917" i="6"/>
  <c r="AH917" i="6"/>
  <c r="AG917" i="6"/>
  <c r="AH447" i="6"/>
  <c r="AG447" i="6"/>
  <c r="AO447" i="6"/>
  <c r="AC447" i="6"/>
  <c r="AQ447" i="6"/>
  <c r="AE447" i="6"/>
  <c r="AM447" i="6"/>
  <c r="AL447" i="6"/>
  <c r="AF447" i="6"/>
  <c r="AI447" i="6"/>
  <c r="AJ447" i="6"/>
  <c r="AP447" i="6"/>
  <c r="AN447" i="6"/>
  <c r="AK447" i="6"/>
  <c r="AD447" i="6"/>
  <c r="AO547" i="6"/>
  <c r="AM547" i="6"/>
  <c r="AF547" i="6"/>
  <c r="AN547" i="6"/>
  <c r="AD547" i="6"/>
  <c r="AJ547" i="6"/>
  <c r="AG547" i="6"/>
  <c r="AH547" i="6"/>
  <c r="AC547" i="6"/>
  <c r="AL547" i="6"/>
  <c r="AK547" i="6"/>
  <c r="AP547" i="6"/>
  <c r="AI547" i="6"/>
  <c r="AQ547" i="6"/>
  <c r="AE547" i="6"/>
  <c r="AH810" i="6"/>
  <c r="AG810" i="6"/>
  <c r="AM810" i="6"/>
  <c r="AO810" i="6"/>
  <c r="AP810" i="6"/>
  <c r="AI810" i="6"/>
  <c r="AK810" i="6"/>
  <c r="AN810" i="6"/>
  <c r="AD810" i="6"/>
  <c r="AQ810" i="6"/>
  <c r="AC810" i="6"/>
  <c r="AF810" i="6"/>
  <c r="AL810" i="6"/>
  <c r="AJ810" i="6"/>
  <c r="AE810" i="6"/>
  <c r="AK532" i="6"/>
  <c r="AH532" i="6"/>
  <c r="AE532" i="6"/>
  <c r="AQ532" i="6"/>
  <c r="AL532" i="6"/>
  <c r="AM532" i="6"/>
  <c r="AJ532" i="6"/>
  <c r="AI532" i="6"/>
  <c r="AF532" i="6"/>
  <c r="AP532" i="6"/>
  <c r="AN532" i="6"/>
  <c r="AC532" i="6"/>
  <c r="AO532" i="6"/>
  <c r="AG532" i="6"/>
  <c r="AD532" i="6"/>
  <c r="AC27" i="6"/>
  <c r="AF651" i="6"/>
  <c r="AH651" i="6"/>
  <c r="AP651" i="6"/>
  <c r="AL651" i="6"/>
  <c r="AE651" i="6"/>
  <c r="AM651" i="6"/>
  <c r="AI651" i="6"/>
  <c r="AN651" i="6"/>
  <c r="AG651" i="6"/>
  <c r="AQ651" i="6"/>
  <c r="AK651" i="6"/>
  <c r="AC651" i="6"/>
  <c r="AO651" i="6"/>
  <c r="AJ651" i="6"/>
  <c r="AD651" i="6"/>
  <c r="AJ986" i="6"/>
  <c r="AL986" i="6"/>
  <c r="AM986" i="6"/>
  <c r="AN986" i="6"/>
  <c r="AP986" i="6"/>
  <c r="AC986" i="6"/>
  <c r="AE986" i="6"/>
  <c r="AG986" i="6"/>
  <c r="AQ986" i="6"/>
  <c r="AI986" i="6"/>
  <c r="AK986" i="6"/>
  <c r="AF986" i="6"/>
  <c r="AO986" i="6"/>
  <c r="AD986" i="6"/>
  <c r="AH986" i="6"/>
  <c r="AK857" i="6"/>
  <c r="AM857" i="6"/>
  <c r="AF857" i="6"/>
  <c r="AP857" i="6"/>
  <c r="AD857" i="6"/>
  <c r="AQ857" i="6"/>
  <c r="AN857" i="6"/>
  <c r="AC857" i="6"/>
  <c r="AL857" i="6"/>
  <c r="AG857" i="6"/>
  <c r="AO857" i="6"/>
  <c r="AI857" i="6"/>
  <c r="AJ857" i="6"/>
  <c r="AE857" i="6"/>
  <c r="AH857" i="6"/>
  <c r="AD530" i="6"/>
  <c r="AC530" i="6"/>
  <c r="AG530" i="6"/>
  <c r="AO530" i="6"/>
  <c r="AP530" i="6"/>
  <c r="AQ530" i="6"/>
  <c r="AM530" i="6"/>
  <c r="AH530" i="6"/>
  <c r="AI530" i="6"/>
  <c r="AF530" i="6"/>
  <c r="AE530" i="6"/>
  <c r="AK530" i="6"/>
  <c r="AN530" i="6"/>
  <c r="AJ530" i="6"/>
  <c r="AL530" i="6"/>
  <c r="AE424" i="6"/>
  <c r="AK424" i="6"/>
  <c r="AO424" i="6"/>
  <c r="AL424" i="6"/>
  <c r="AC424" i="6"/>
  <c r="AN424" i="6"/>
  <c r="AJ424" i="6"/>
  <c r="AQ424" i="6"/>
  <c r="AM424" i="6"/>
  <c r="AH424" i="6"/>
  <c r="AI424" i="6"/>
  <c r="AD424" i="6"/>
  <c r="AF424" i="6"/>
  <c r="AG424" i="6"/>
  <c r="AP424" i="6"/>
  <c r="AQ835" i="6"/>
  <c r="AC835" i="6"/>
  <c r="AF835" i="6"/>
  <c r="AP835" i="6"/>
  <c r="AG835" i="6"/>
  <c r="AO835" i="6"/>
  <c r="AJ835" i="6"/>
  <c r="AD835" i="6"/>
  <c r="AI835" i="6"/>
  <c r="AN835" i="6"/>
  <c r="AL835" i="6"/>
  <c r="AK835" i="6"/>
  <c r="AE835" i="6"/>
  <c r="AH835" i="6"/>
  <c r="AM835" i="6"/>
  <c r="AO849" i="6"/>
  <c r="AI849" i="6"/>
  <c r="AH849" i="6"/>
  <c r="AL849" i="6"/>
  <c r="AG849" i="6"/>
  <c r="AD849" i="6"/>
  <c r="AK849" i="6"/>
  <c r="AE849" i="6"/>
  <c r="AC849" i="6"/>
  <c r="AQ849" i="6"/>
  <c r="AJ849" i="6"/>
  <c r="AM849" i="6"/>
  <c r="AP849" i="6"/>
  <c r="AN849" i="6"/>
  <c r="AF849" i="6"/>
  <c r="AN436" i="6"/>
  <c r="AE436" i="6"/>
  <c r="AM436" i="6"/>
  <c r="AI436" i="6"/>
  <c r="AL436" i="6"/>
  <c r="AF436" i="6"/>
  <c r="AJ436" i="6"/>
  <c r="AP436" i="6"/>
  <c r="AG436" i="6"/>
  <c r="AC436" i="6"/>
  <c r="AK436" i="6"/>
  <c r="AO436" i="6"/>
  <c r="AD436" i="6"/>
  <c r="AQ436" i="6"/>
  <c r="AH436" i="6"/>
  <c r="AP390" i="6"/>
  <c r="AD390" i="6"/>
  <c r="AH390" i="6"/>
  <c r="AG390" i="6"/>
  <c r="AC390" i="6"/>
  <c r="AI390" i="6"/>
  <c r="AN390" i="6"/>
  <c r="AL390" i="6"/>
  <c r="AK390" i="6"/>
  <c r="AO390" i="6"/>
  <c r="AQ390" i="6"/>
  <c r="AF390" i="6"/>
  <c r="AJ390" i="6"/>
  <c r="AE390" i="6"/>
  <c r="AM390" i="6"/>
  <c r="AI355" i="6"/>
  <c r="AP355" i="6"/>
  <c r="AQ355" i="6"/>
  <c r="AJ355" i="6"/>
  <c r="AF355" i="6"/>
  <c r="AH355" i="6"/>
  <c r="AE355" i="6"/>
  <c r="AL355" i="6"/>
  <c r="AN355" i="6"/>
  <c r="AK355" i="6"/>
  <c r="AO355" i="6"/>
  <c r="AC355" i="6"/>
  <c r="AM355" i="6"/>
  <c r="AG355" i="6"/>
  <c r="AD355" i="6"/>
  <c r="AC382" i="6"/>
  <c r="AN382" i="6"/>
  <c r="AG382" i="6"/>
  <c r="AI382" i="6"/>
  <c r="AM382" i="6"/>
  <c r="AQ382" i="6"/>
  <c r="AL382" i="6"/>
  <c r="AD382" i="6"/>
  <c r="AE382" i="6"/>
  <c r="AF382" i="6"/>
  <c r="AO382" i="6"/>
  <c r="AH382" i="6"/>
  <c r="AJ382" i="6"/>
  <c r="AP382" i="6"/>
  <c r="AK382" i="6"/>
  <c r="AH861" i="6"/>
  <c r="AE861" i="6"/>
  <c r="AC861" i="6"/>
  <c r="AP861" i="6"/>
  <c r="AM861" i="6"/>
  <c r="AQ861" i="6"/>
  <c r="AN861" i="6"/>
  <c r="AK861" i="6"/>
  <c r="AG861" i="6"/>
  <c r="AJ861" i="6"/>
  <c r="AD861" i="6"/>
  <c r="AO861" i="6"/>
  <c r="AI861" i="6"/>
  <c r="AL861" i="6"/>
  <c r="AF861" i="6"/>
  <c r="AN879" i="6"/>
  <c r="AC879" i="6"/>
  <c r="AM879" i="6"/>
  <c r="AQ879" i="6"/>
  <c r="AO879" i="6"/>
  <c r="AK879" i="6"/>
  <c r="AL879" i="6"/>
  <c r="AP879" i="6"/>
  <c r="AH879" i="6"/>
  <c r="AJ879" i="6"/>
  <c r="AG879" i="6"/>
  <c r="AE879" i="6"/>
  <c r="AF879" i="6"/>
  <c r="AI879" i="6"/>
  <c r="AD879" i="6"/>
  <c r="AP272" i="6"/>
  <c r="AE272" i="6"/>
  <c r="AQ272" i="6"/>
  <c r="AN272" i="6"/>
  <c r="AI272" i="6"/>
  <c r="AC272" i="6"/>
  <c r="AG272" i="6"/>
  <c r="AJ272" i="6"/>
  <c r="AL272" i="6"/>
  <c r="AK272" i="6"/>
  <c r="AO272" i="6"/>
  <c r="AD272" i="6"/>
  <c r="AF272" i="6"/>
  <c r="AM272" i="6"/>
  <c r="AH272" i="6"/>
  <c r="AG892" i="6"/>
  <c r="AM892" i="6"/>
  <c r="AD892" i="6"/>
  <c r="AO892" i="6"/>
  <c r="AL892" i="6"/>
  <c r="AC892" i="6"/>
  <c r="AN892" i="6"/>
  <c r="AQ892" i="6"/>
  <c r="AJ892" i="6"/>
  <c r="AK892" i="6"/>
  <c r="AE892" i="6"/>
  <c r="AH892" i="6"/>
  <c r="AP892" i="6"/>
  <c r="AF892" i="6"/>
  <c r="AI892" i="6"/>
  <c r="AO324" i="6"/>
  <c r="AH324" i="6"/>
  <c r="AK324" i="6"/>
  <c r="AM324" i="6"/>
  <c r="AP324" i="6"/>
  <c r="AN324" i="6"/>
  <c r="AC324" i="6"/>
  <c r="AD324" i="6"/>
  <c r="AJ324" i="6"/>
  <c r="AL324" i="6"/>
  <c r="AE324" i="6"/>
  <c r="AI324" i="6"/>
  <c r="AG324" i="6"/>
  <c r="AQ324" i="6"/>
  <c r="AF324" i="6"/>
  <c r="AE637" i="6"/>
  <c r="AM637" i="6"/>
  <c r="AC637" i="6"/>
  <c r="AQ637" i="6"/>
  <c r="AK637" i="6"/>
  <c r="AL637" i="6"/>
  <c r="AN637" i="6"/>
  <c r="AF637" i="6"/>
  <c r="AI637" i="6"/>
  <c r="AH637" i="6"/>
  <c r="AD637" i="6"/>
  <c r="AO637" i="6"/>
  <c r="AG637" i="6"/>
  <c r="AP637" i="6"/>
  <c r="AJ637" i="6"/>
  <c r="AJ910" i="6"/>
  <c r="AH910" i="6"/>
  <c r="AK910" i="6"/>
  <c r="AG910" i="6"/>
  <c r="AD910" i="6"/>
  <c r="AP910" i="6"/>
  <c r="AF910" i="6"/>
  <c r="AO910" i="6"/>
  <c r="AI910" i="6"/>
  <c r="AN910" i="6"/>
  <c r="AE910" i="6"/>
  <c r="AL910" i="6"/>
  <c r="AC910" i="6"/>
  <c r="AQ910" i="6"/>
  <c r="AM910" i="6"/>
  <c r="AM389" i="6"/>
  <c r="AN389" i="6"/>
  <c r="AQ389" i="6"/>
  <c r="AD389" i="6"/>
  <c r="AJ389" i="6"/>
  <c r="AI389" i="6"/>
  <c r="AP389" i="6"/>
  <c r="AG389" i="6"/>
  <c r="AF389" i="6"/>
  <c r="AH389" i="6"/>
  <c r="AL389" i="6"/>
  <c r="AC389" i="6"/>
  <c r="AO389" i="6"/>
  <c r="AK389" i="6"/>
  <c r="AE389" i="6"/>
  <c r="AC204" i="6"/>
  <c r="AC159" i="6"/>
  <c r="AD159" i="6" s="1"/>
  <c r="AP775" i="6"/>
  <c r="AM775" i="6"/>
  <c r="AL775" i="6"/>
  <c r="AN775" i="6"/>
  <c r="AH775" i="6"/>
  <c r="AE775" i="6"/>
  <c r="AO775" i="6"/>
  <c r="AI775" i="6"/>
  <c r="AC775" i="6"/>
  <c r="AF775" i="6"/>
  <c r="AG775" i="6"/>
  <c r="AD775" i="6"/>
  <c r="AQ775" i="6"/>
  <c r="AJ775" i="6"/>
  <c r="AK775" i="6"/>
  <c r="AJ621" i="6"/>
  <c r="AP621" i="6"/>
  <c r="AL621" i="6"/>
  <c r="AF621" i="6"/>
  <c r="AQ621" i="6"/>
  <c r="AH621" i="6"/>
  <c r="AG621" i="6"/>
  <c r="AD621" i="6"/>
  <c r="AI621" i="6"/>
  <c r="AE621" i="6"/>
  <c r="AM621" i="6"/>
  <c r="AC621" i="6"/>
  <c r="AK621" i="6"/>
  <c r="AN621" i="6"/>
  <c r="AO621" i="6"/>
  <c r="AC90" i="6"/>
  <c r="AC527" i="6"/>
  <c r="AM527" i="6"/>
  <c r="AF527" i="6"/>
  <c r="AP527" i="6"/>
  <c r="AD527" i="6"/>
  <c r="AK527" i="6"/>
  <c r="AI527" i="6"/>
  <c r="AO527" i="6"/>
  <c r="AN527" i="6"/>
  <c r="AQ527" i="6"/>
  <c r="AH527" i="6"/>
  <c r="AE527" i="6"/>
  <c r="AL527" i="6"/>
  <c r="AG527" i="6"/>
  <c r="AJ527" i="6"/>
  <c r="AK697" i="6"/>
  <c r="AH697" i="6"/>
  <c r="AO697" i="6"/>
  <c r="AP697" i="6"/>
  <c r="AQ697" i="6"/>
  <c r="AE697" i="6"/>
  <c r="AJ697" i="6"/>
  <c r="AG697" i="6"/>
  <c r="AI697" i="6"/>
  <c r="AD697" i="6"/>
  <c r="AL697" i="6"/>
  <c r="AN697" i="6"/>
  <c r="AM697" i="6"/>
  <c r="AC697" i="6"/>
  <c r="AF697" i="6"/>
  <c r="AH605" i="6"/>
  <c r="AP605" i="6"/>
  <c r="AI605" i="6"/>
  <c r="AQ605" i="6"/>
  <c r="AD605" i="6"/>
  <c r="AM605" i="6"/>
  <c r="AF605" i="6"/>
  <c r="AE605" i="6"/>
  <c r="AL605" i="6"/>
  <c r="AC605" i="6"/>
  <c r="AN605" i="6"/>
  <c r="AJ605" i="6"/>
  <c r="AG605" i="6"/>
  <c r="AO605" i="6"/>
  <c r="AK605" i="6"/>
  <c r="AJ330" i="6"/>
  <c r="AN330" i="6"/>
  <c r="AI330" i="6"/>
  <c r="AL330" i="6"/>
  <c r="AK330" i="6"/>
  <c r="AD330" i="6"/>
  <c r="AE330" i="6"/>
  <c r="AC330" i="6"/>
  <c r="AP330" i="6"/>
  <c r="AH330" i="6"/>
  <c r="AQ330" i="6"/>
  <c r="AO330" i="6"/>
  <c r="AF330" i="6"/>
  <c r="AG330" i="6"/>
  <c r="AM330" i="6"/>
  <c r="AF924" i="6"/>
  <c r="AM924" i="6"/>
  <c r="AG924" i="6"/>
  <c r="AH924" i="6"/>
  <c r="AD924" i="6"/>
  <c r="AQ924" i="6"/>
  <c r="AL924" i="6"/>
  <c r="AK924" i="6"/>
  <c r="AC924" i="6"/>
  <c r="AO924" i="6"/>
  <c r="AE924" i="6"/>
  <c r="AJ924" i="6"/>
  <c r="AN924" i="6"/>
  <c r="AP924" i="6"/>
  <c r="AI924" i="6"/>
  <c r="AC383" i="6"/>
  <c r="AN383" i="6"/>
  <c r="AD383" i="6"/>
  <c r="AG383" i="6"/>
  <c r="AJ383" i="6"/>
  <c r="AF383" i="6"/>
  <c r="AP383" i="6"/>
  <c r="AH383" i="6"/>
  <c r="AL383" i="6"/>
  <c r="AO383" i="6"/>
  <c r="AE383" i="6"/>
  <c r="AI383" i="6"/>
  <c r="AQ383" i="6"/>
  <c r="AK383" i="6"/>
  <c r="AM383" i="6"/>
  <c r="AH589" i="6"/>
  <c r="AO589" i="6"/>
  <c r="AG589" i="6"/>
  <c r="AD589" i="6"/>
  <c r="AK589" i="6"/>
  <c r="AC589" i="6"/>
  <c r="AQ589" i="6"/>
  <c r="AN589" i="6"/>
  <c r="AM589" i="6"/>
  <c r="AF589" i="6"/>
  <c r="AI589" i="6"/>
  <c r="AP589" i="6"/>
  <c r="AJ589" i="6"/>
  <c r="AE589" i="6"/>
  <c r="AL589" i="6"/>
  <c r="AC542" i="6"/>
  <c r="AJ542" i="6"/>
  <c r="AM542" i="6"/>
  <c r="AO542" i="6"/>
  <c r="AE542" i="6"/>
  <c r="AK542" i="6"/>
  <c r="AL542" i="6"/>
  <c r="AF542" i="6"/>
  <c r="AQ542" i="6"/>
  <c r="AH542" i="6"/>
  <c r="AN542" i="6"/>
  <c r="AG542" i="6"/>
  <c r="AD542" i="6"/>
  <c r="AP542" i="6"/>
  <c r="AI542" i="6"/>
  <c r="AE303" i="6"/>
  <c r="AH303" i="6"/>
  <c r="AI303" i="6"/>
  <c r="AQ303" i="6"/>
  <c r="AK303" i="6"/>
  <c r="AF303" i="6"/>
  <c r="AL303" i="6"/>
  <c r="AJ303" i="6"/>
  <c r="AN303" i="6"/>
  <c r="AG303" i="6"/>
  <c r="AC303" i="6"/>
  <c r="AM303" i="6"/>
  <c r="AO303" i="6"/>
  <c r="AD303" i="6"/>
  <c r="AP303" i="6"/>
  <c r="AC69" i="6"/>
  <c r="AD69" i="6" s="1"/>
  <c r="AC54" i="6"/>
  <c r="AQ252" i="6"/>
  <c r="AG252" i="6"/>
  <c r="AK252" i="6"/>
  <c r="AJ252" i="6"/>
  <c r="AN252" i="6"/>
  <c r="AO252" i="6"/>
  <c r="AE252" i="6"/>
  <c r="AL252" i="6"/>
  <c r="AP252" i="6"/>
  <c r="AH252" i="6"/>
  <c r="AC252" i="6"/>
  <c r="AI252" i="6"/>
  <c r="AF252" i="6"/>
  <c r="AD252" i="6"/>
  <c r="AM252" i="6"/>
  <c r="AE630" i="6"/>
  <c r="AJ630" i="6"/>
  <c r="AC630" i="6"/>
  <c r="AO630" i="6"/>
  <c r="AQ630" i="6"/>
  <c r="AM630" i="6"/>
  <c r="AL630" i="6"/>
  <c r="AK630" i="6"/>
  <c r="AN630" i="6"/>
  <c r="AH630" i="6"/>
  <c r="AD630" i="6"/>
  <c r="AF630" i="6"/>
  <c r="AP630" i="6"/>
  <c r="AI630" i="6"/>
  <c r="AG630" i="6"/>
  <c r="AM756" i="6"/>
  <c r="AO756" i="6"/>
  <c r="AG756" i="6"/>
  <c r="AP756" i="6"/>
  <c r="AI756" i="6"/>
  <c r="AL756" i="6"/>
  <c r="AK756" i="6"/>
  <c r="AF756" i="6"/>
  <c r="AJ756" i="6"/>
  <c r="AD756" i="6"/>
  <c r="AE756" i="6"/>
  <c r="AN756" i="6"/>
  <c r="AQ756" i="6"/>
  <c r="AH756" i="6"/>
  <c r="AC756" i="6"/>
  <c r="AH282" i="6"/>
  <c r="AL282" i="6"/>
  <c r="AP282" i="6"/>
  <c r="AQ282" i="6"/>
  <c r="AI282" i="6"/>
  <c r="AN282" i="6"/>
  <c r="AC282" i="6"/>
  <c r="AJ282" i="6"/>
  <c r="AF282" i="6"/>
  <c r="AM282" i="6"/>
  <c r="AO282" i="6"/>
  <c r="AG282" i="6"/>
  <c r="AE282" i="6"/>
  <c r="AD282" i="6"/>
  <c r="AK282" i="6"/>
  <c r="AC79" i="6"/>
  <c r="AD79" i="6" s="1"/>
  <c r="AF772" i="6"/>
  <c r="AJ772" i="6"/>
  <c r="AM772" i="6"/>
  <c r="AP772" i="6"/>
  <c r="AC772" i="6"/>
  <c r="AG772" i="6"/>
  <c r="AD772" i="6"/>
  <c r="AK772" i="6"/>
  <c r="AE772" i="6"/>
  <c r="AH772" i="6"/>
  <c r="AN772" i="6"/>
  <c r="AI772" i="6"/>
  <c r="AO772" i="6"/>
  <c r="AL772" i="6"/>
  <c r="AQ772" i="6"/>
  <c r="AD256" i="6"/>
  <c r="AJ256" i="6"/>
  <c r="AP256" i="6"/>
  <c r="AC256" i="6"/>
  <c r="AM256" i="6"/>
  <c r="AH256" i="6"/>
  <c r="AQ256" i="6"/>
  <c r="AF256" i="6"/>
  <c r="AN256" i="6"/>
  <c r="AE256" i="6"/>
  <c r="AG256" i="6"/>
  <c r="AI256" i="6"/>
  <c r="AL256" i="6"/>
  <c r="AK256" i="6"/>
  <c r="AO256" i="6"/>
  <c r="AM612" i="6"/>
  <c r="AF612" i="6"/>
  <c r="AO612" i="6"/>
  <c r="AE612" i="6"/>
  <c r="AL612" i="6"/>
  <c r="AQ612" i="6"/>
  <c r="AN612" i="6"/>
  <c r="AP612" i="6"/>
  <c r="AH612" i="6"/>
  <c r="AC612" i="6"/>
  <c r="AI612" i="6"/>
  <c r="AG612" i="6"/>
  <c r="AJ612" i="6"/>
  <c r="AK612" i="6"/>
  <c r="AD612" i="6"/>
  <c r="AC22" i="6"/>
  <c r="AC28" i="6"/>
  <c r="AJ550" i="6"/>
  <c r="AF550" i="6"/>
  <c r="AD550" i="6"/>
  <c r="AM550" i="6"/>
  <c r="AH550" i="6"/>
  <c r="AL550" i="6"/>
  <c r="AG550" i="6"/>
  <c r="AC550" i="6"/>
  <c r="AP550" i="6"/>
  <c r="AO550" i="6"/>
  <c r="AE550" i="6"/>
  <c r="AI550" i="6"/>
  <c r="AQ550" i="6"/>
  <c r="AN550" i="6"/>
  <c r="AK550" i="6"/>
  <c r="AI868" i="6"/>
  <c r="AE868" i="6"/>
  <c r="AL868" i="6"/>
  <c r="AM868" i="6"/>
  <c r="AO868" i="6"/>
  <c r="AQ868" i="6"/>
  <c r="AP868" i="6"/>
  <c r="AC868" i="6"/>
  <c r="AF868" i="6"/>
  <c r="AD868" i="6"/>
  <c r="AN868" i="6"/>
  <c r="AK868" i="6"/>
  <c r="AG868" i="6"/>
  <c r="AJ868" i="6"/>
  <c r="AH868" i="6"/>
  <c r="AE915" i="6"/>
  <c r="AQ915" i="6"/>
  <c r="AI915" i="6"/>
  <c r="AH915" i="6"/>
  <c r="AG915" i="6"/>
  <c r="AO915" i="6"/>
  <c r="AJ915" i="6"/>
  <c r="AF915" i="6"/>
  <c r="AL915" i="6"/>
  <c r="AP915" i="6"/>
  <c r="AN915" i="6"/>
  <c r="AC915" i="6"/>
  <c r="AK915" i="6"/>
  <c r="AD915" i="6"/>
  <c r="AM915" i="6"/>
  <c r="AC211" i="6"/>
  <c r="AO786" i="6"/>
  <c r="AE786" i="6"/>
  <c r="AG786" i="6"/>
  <c r="AK786" i="6"/>
  <c r="AL786" i="6"/>
  <c r="AM786" i="6"/>
  <c r="AF786" i="6"/>
  <c r="AJ786" i="6"/>
  <c r="AP786" i="6"/>
  <c r="AC786" i="6"/>
  <c r="AD786" i="6"/>
  <c r="AN786" i="6"/>
  <c r="AH786" i="6"/>
  <c r="AI786" i="6"/>
  <c r="AQ786" i="6"/>
  <c r="AC95" i="6"/>
  <c r="AC53" i="6"/>
  <c r="AD53" i="6" s="1"/>
  <c r="AE53" i="6" s="1"/>
  <c r="AQ515" i="6"/>
  <c r="AO515" i="6"/>
  <c r="AN515" i="6"/>
  <c r="AP515" i="6"/>
  <c r="AJ515" i="6"/>
  <c r="AE515" i="6"/>
  <c r="AI515" i="6"/>
  <c r="AD515" i="6"/>
  <c r="AG515" i="6"/>
  <c r="AK515" i="6"/>
  <c r="AC515" i="6"/>
  <c r="AL515" i="6"/>
  <c r="AM515" i="6"/>
  <c r="AF515" i="6"/>
  <c r="AH515" i="6"/>
  <c r="AP903" i="6"/>
  <c r="AN903" i="6"/>
  <c r="AI903" i="6"/>
  <c r="AD903" i="6"/>
  <c r="AK903" i="6"/>
  <c r="AC903" i="6"/>
  <c r="AQ903" i="6"/>
  <c r="AM903" i="6"/>
  <c r="AL903" i="6"/>
  <c r="AO903" i="6"/>
  <c r="AG903" i="6"/>
  <c r="AJ903" i="6"/>
  <c r="AF903" i="6"/>
  <c r="AH903" i="6"/>
  <c r="AE903" i="6"/>
  <c r="AP691" i="6"/>
  <c r="AH691" i="6"/>
  <c r="AL691" i="6"/>
  <c r="AG691" i="6"/>
  <c r="AE691" i="6"/>
  <c r="AM691" i="6"/>
  <c r="AI691" i="6"/>
  <c r="AK691" i="6"/>
  <c r="AQ691" i="6"/>
  <c r="AF691" i="6"/>
  <c r="AJ691" i="6"/>
  <c r="AN691" i="6"/>
  <c r="AC691" i="6"/>
  <c r="AO691" i="6"/>
  <c r="AD691" i="6"/>
  <c r="AL889" i="6"/>
  <c r="AQ889" i="6"/>
  <c r="AG889" i="6"/>
  <c r="AC889" i="6"/>
  <c r="AE889" i="6"/>
  <c r="AO889" i="6"/>
  <c r="AF889" i="6"/>
  <c r="AI889" i="6"/>
  <c r="AK889" i="6"/>
  <c r="AH889" i="6"/>
  <c r="AD889" i="6"/>
  <c r="AM889" i="6"/>
  <c r="AJ889" i="6"/>
  <c r="AN889" i="6"/>
  <c r="AP889" i="6"/>
  <c r="AC57" i="6"/>
  <c r="AP856" i="6"/>
  <c r="AL856" i="6"/>
  <c r="AO856" i="6"/>
  <c r="AQ856" i="6"/>
  <c r="AI856" i="6"/>
  <c r="AD856" i="6"/>
  <c r="AM856" i="6"/>
  <c r="AJ856" i="6"/>
  <c r="AC856" i="6"/>
  <c r="AE856" i="6"/>
  <c r="AF856" i="6"/>
  <c r="AK856" i="6"/>
  <c r="AN856" i="6"/>
  <c r="AG856" i="6"/>
  <c r="AH856" i="6"/>
  <c r="AC35" i="6"/>
  <c r="AD35" i="6" s="1"/>
  <c r="AD737" i="6"/>
  <c r="AQ737" i="6"/>
  <c r="AN737" i="6"/>
  <c r="AJ737" i="6"/>
  <c r="AL737" i="6"/>
  <c r="AE737" i="6"/>
  <c r="AG737" i="6"/>
  <c r="AC737" i="6"/>
  <c r="AO737" i="6"/>
  <c r="AM737" i="6"/>
  <c r="AI737" i="6"/>
  <c r="AK737" i="6"/>
  <c r="AP737" i="6"/>
  <c r="AF737" i="6"/>
  <c r="AH737" i="6"/>
  <c r="AD783" i="6"/>
  <c r="AF783" i="6"/>
  <c r="AC783" i="6"/>
  <c r="AO783" i="6"/>
  <c r="AL783" i="6"/>
  <c r="AI783" i="6"/>
  <c r="AK783" i="6"/>
  <c r="AG783" i="6"/>
  <c r="AN783" i="6"/>
  <c r="AE783" i="6"/>
  <c r="AH783" i="6"/>
  <c r="AJ783" i="6"/>
  <c r="AQ783" i="6"/>
  <c r="AM783" i="6"/>
  <c r="AP783" i="6"/>
  <c r="AC970" i="6"/>
  <c r="AD970" i="6"/>
  <c r="AI970" i="6"/>
  <c r="AL970" i="6"/>
  <c r="AE970" i="6"/>
  <c r="AP970" i="6"/>
  <c r="AM970" i="6"/>
  <c r="AJ970" i="6"/>
  <c r="AF970" i="6"/>
  <c r="AK970" i="6"/>
  <c r="AG970" i="6"/>
  <c r="AH970" i="6"/>
  <c r="AN970" i="6"/>
  <c r="AO970" i="6"/>
  <c r="AQ970" i="6"/>
  <c r="AC384" i="6"/>
  <c r="AQ384" i="6"/>
  <c r="AE384" i="6"/>
  <c r="AO384" i="6"/>
  <c r="AG384" i="6"/>
  <c r="AI384" i="6"/>
  <c r="AP384" i="6"/>
  <c r="AK384" i="6"/>
  <c r="AF384" i="6"/>
  <c r="AM384" i="6"/>
  <c r="AL384" i="6"/>
  <c r="AJ384" i="6"/>
  <c r="AN384" i="6"/>
  <c r="AD384" i="6"/>
  <c r="AH384" i="6"/>
  <c r="AI661" i="6"/>
  <c r="AO661" i="6"/>
  <c r="AQ661" i="6"/>
  <c r="AM661" i="6"/>
  <c r="AN661" i="6"/>
  <c r="AC661" i="6"/>
  <c r="AF661" i="6"/>
  <c r="AD661" i="6"/>
  <c r="AK661" i="6"/>
  <c r="AL661" i="6"/>
  <c r="AG661" i="6"/>
  <c r="AJ661" i="6"/>
  <c r="AE661" i="6"/>
  <c r="AH661" i="6"/>
  <c r="AP661" i="6"/>
  <c r="AH698" i="6"/>
  <c r="AK698" i="6"/>
  <c r="AG698" i="6"/>
  <c r="AD698" i="6"/>
  <c r="AN698" i="6"/>
  <c r="AO698" i="6"/>
  <c r="AL698" i="6"/>
  <c r="AQ698" i="6"/>
  <c r="AJ698" i="6"/>
  <c r="AM698" i="6"/>
  <c r="AF698" i="6"/>
  <c r="AE698" i="6"/>
  <c r="AP698" i="6"/>
  <c r="AI698" i="6"/>
  <c r="AC698" i="6"/>
  <c r="AC142" i="6"/>
  <c r="AD142" i="6" s="1"/>
  <c r="AE142" i="6" s="1"/>
  <c r="AC155" i="6"/>
  <c r="AD155" i="6" s="1"/>
  <c r="AC132" i="6"/>
  <c r="AD132" i="6" s="1"/>
  <c r="AP989" i="6"/>
  <c r="AI989" i="6"/>
  <c r="AD989" i="6"/>
  <c r="AJ989" i="6"/>
  <c r="AN989" i="6"/>
  <c r="AF989" i="6"/>
  <c r="AC989" i="6"/>
  <c r="AG989" i="6"/>
  <c r="AL989" i="6"/>
  <c r="AK989" i="6"/>
  <c r="AE989" i="6"/>
  <c r="AM989" i="6"/>
  <c r="AO989" i="6"/>
  <c r="AH989" i="6"/>
  <c r="AQ989" i="6"/>
  <c r="AO814" i="6"/>
  <c r="AI814" i="6"/>
  <c r="AK814" i="6"/>
  <c r="AE814" i="6"/>
  <c r="AC814" i="6"/>
  <c r="AH814" i="6"/>
  <c r="AF814" i="6"/>
  <c r="AL814" i="6"/>
  <c r="AP814" i="6"/>
  <c r="AM814" i="6"/>
  <c r="AJ814" i="6"/>
  <c r="AG814" i="6"/>
  <c r="AD814" i="6"/>
  <c r="AQ814" i="6"/>
  <c r="AN814" i="6"/>
  <c r="AN908" i="6"/>
  <c r="AG908" i="6"/>
  <c r="AE908" i="6"/>
  <c r="AQ908" i="6"/>
  <c r="AF908" i="6"/>
  <c r="AP908" i="6"/>
  <c r="AJ908" i="6"/>
  <c r="AM908" i="6"/>
  <c r="AI908" i="6"/>
  <c r="AO908" i="6"/>
  <c r="AD908" i="6"/>
  <c r="AC908" i="6"/>
  <c r="AH908" i="6"/>
  <c r="AK908" i="6"/>
  <c r="AL908" i="6"/>
  <c r="AK736" i="6"/>
  <c r="AQ736" i="6"/>
  <c r="AC736" i="6"/>
  <c r="AG736" i="6"/>
  <c r="AL736" i="6"/>
  <c r="AD736" i="6"/>
  <c r="AF736" i="6"/>
  <c r="AI736" i="6"/>
  <c r="AE736" i="6"/>
  <c r="AO736" i="6"/>
  <c r="AN736" i="6"/>
  <c r="AP736" i="6"/>
  <c r="AJ736" i="6"/>
  <c r="AM736" i="6"/>
  <c r="AH736" i="6"/>
  <c r="AM993" i="6"/>
  <c r="AH993" i="6"/>
  <c r="AQ993" i="6"/>
  <c r="AJ993" i="6"/>
  <c r="AL993" i="6"/>
  <c r="AN993" i="6"/>
  <c r="AP993" i="6"/>
  <c r="AF993" i="6"/>
  <c r="AC993" i="6"/>
  <c r="AE993" i="6"/>
  <c r="AG993" i="6"/>
  <c r="AI993" i="6"/>
  <c r="AK993" i="6"/>
  <c r="AO993" i="6"/>
  <c r="AD993" i="6"/>
  <c r="AC161" i="6"/>
  <c r="AC134" i="6"/>
  <c r="AO261" i="6"/>
  <c r="AF261" i="6"/>
  <c r="AC261" i="6"/>
  <c r="AI261" i="6"/>
  <c r="AK261" i="6"/>
  <c r="AE261" i="6"/>
  <c r="AQ261" i="6"/>
  <c r="AJ261" i="6"/>
  <c r="AM261" i="6"/>
  <c r="AH261" i="6"/>
  <c r="AP261" i="6"/>
  <c r="AD261" i="6"/>
  <c r="AL261" i="6"/>
  <c r="AG261" i="6"/>
  <c r="AN261" i="6"/>
  <c r="AP955" i="6"/>
  <c r="AF955" i="6"/>
  <c r="AO955" i="6"/>
  <c r="AL955" i="6"/>
  <c r="AC955" i="6"/>
  <c r="AE955" i="6"/>
  <c r="AD955" i="6"/>
  <c r="AI955" i="6"/>
  <c r="AH955" i="6"/>
  <c r="AJ955" i="6"/>
  <c r="AM955" i="6"/>
  <c r="AK955" i="6"/>
  <c r="AN955" i="6"/>
  <c r="AQ955" i="6"/>
  <c r="AG955" i="6"/>
  <c r="AN969" i="6"/>
  <c r="AH969" i="6"/>
  <c r="AO969" i="6"/>
  <c r="AD969" i="6"/>
  <c r="AL969" i="6"/>
  <c r="AE969" i="6"/>
  <c r="AM969" i="6"/>
  <c r="AP969" i="6"/>
  <c r="AG969" i="6"/>
  <c r="AK969" i="6"/>
  <c r="AI969" i="6"/>
  <c r="AF969" i="6"/>
  <c r="AQ969" i="6"/>
  <c r="AJ969" i="6"/>
  <c r="AC969" i="6"/>
  <c r="AL257" i="6"/>
  <c r="AO257" i="6"/>
  <c r="AK257" i="6"/>
  <c r="AN257" i="6"/>
  <c r="AH257" i="6"/>
  <c r="AE257" i="6"/>
  <c r="AQ257" i="6"/>
  <c r="AP257" i="6"/>
  <c r="AF257" i="6"/>
  <c r="AJ257" i="6"/>
  <c r="AC257" i="6"/>
  <c r="AI257" i="6"/>
  <c r="AG257" i="6"/>
  <c r="AD257" i="6"/>
  <c r="AM257" i="6"/>
  <c r="AC101" i="6"/>
  <c r="AD101" i="6" s="1"/>
  <c r="AE101" i="6" s="1"/>
  <c r="AC82" i="6"/>
  <c r="AD82" i="6" s="1"/>
  <c r="AG890" i="6"/>
  <c r="AF890" i="6"/>
  <c r="AO890" i="6"/>
  <c r="AJ890" i="6"/>
  <c r="AL890" i="6"/>
  <c r="AQ890" i="6"/>
  <c r="AE890" i="6"/>
  <c r="AD890" i="6"/>
  <c r="AH890" i="6"/>
  <c r="AI890" i="6"/>
  <c r="AM890" i="6"/>
  <c r="AP890" i="6"/>
  <c r="AC890" i="6"/>
  <c r="AK890" i="6"/>
  <c r="AN890" i="6"/>
  <c r="AM956" i="6"/>
  <c r="AI956" i="6"/>
  <c r="AG956" i="6"/>
  <c r="AQ956" i="6"/>
  <c r="AH956" i="6"/>
  <c r="AN956" i="6"/>
  <c r="AK956" i="6"/>
  <c r="AL956" i="6"/>
  <c r="AE956" i="6"/>
  <c r="AO956" i="6"/>
  <c r="AP956" i="6"/>
  <c r="AF956" i="6"/>
  <c r="AD956" i="6"/>
  <c r="AC956" i="6"/>
  <c r="AJ956" i="6"/>
  <c r="AJ576" i="6"/>
  <c r="AP576" i="6"/>
  <c r="AE576" i="6"/>
  <c r="AQ576" i="6"/>
  <c r="AN576" i="6"/>
  <c r="AF576" i="6"/>
  <c r="AC576" i="6"/>
  <c r="AM576" i="6"/>
  <c r="AI576" i="6"/>
  <c r="AG576" i="6"/>
  <c r="AO576" i="6"/>
  <c r="AK576" i="6"/>
  <c r="AH576" i="6"/>
  <c r="AL576" i="6"/>
  <c r="AD576" i="6"/>
  <c r="AI568" i="6"/>
  <c r="AO568" i="6"/>
  <c r="AL568" i="6"/>
  <c r="AK568" i="6"/>
  <c r="AC568" i="6"/>
  <c r="AQ568" i="6"/>
  <c r="AN568" i="6"/>
  <c r="AF568" i="6"/>
  <c r="AJ568" i="6"/>
  <c r="AE568" i="6"/>
  <c r="AD568" i="6"/>
  <c r="AH568" i="6"/>
  <c r="AG568" i="6"/>
  <c r="AP568" i="6"/>
  <c r="AM568" i="6"/>
  <c r="AP322" i="6"/>
  <c r="AH322" i="6"/>
  <c r="AQ322" i="6"/>
  <c r="AM322" i="6"/>
  <c r="AN322" i="6"/>
  <c r="AI322" i="6"/>
  <c r="AK322" i="6"/>
  <c r="AF322" i="6"/>
  <c r="AG322" i="6"/>
  <c r="AC322" i="6"/>
  <c r="AD322" i="6"/>
  <c r="AL322" i="6"/>
  <c r="AE322" i="6"/>
  <c r="AJ322" i="6"/>
  <c r="AO322" i="6"/>
  <c r="AP458" i="6"/>
  <c r="AC458" i="6"/>
  <c r="AM458" i="6"/>
  <c r="AG458" i="6"/>
  <c r="AQ458" i="6"/>
  <c r="AL458" i="6"/>
  <c r="AK458" i="6"/>
  <c r="AI458" i="6"/>
  <c r="AO458" i="6"/>
  <c r="AJ458" i="6"/>
  <c r="AN458" i="6"/>
  <c r="AD458" i="6"/>
  <c r="AE458" i="6"/>
  <c r="AH458" i="6"/>
  <c r="AF458" i="6"/>
  <c r="AJ304" i="6"/>
  <c r="AN304" i="6"/>
  <c r="AF304" i="6"/>
  <c r="AE304" i="6"/>
  <c r="AC304" i="6"/>
  <c r="AI304" i="6"/>
  <c r="AQ304" i="6"/>
  <c r="AG304" i="6"/>
  <c r="AK304" i="6"/>
  <c r="AO304" i="6"/>
  <c r="AD304" i="6"/>
  <c r="AH304" i="6"/>
  <c r="AL304" i="6"/>
  <c r="AM304" i="6"/>
  <c r="AP304" i="6"/>
  <c r="AJ375" i="6"/>
  <c r="AI375" i="6"/>
  <c r="AP375" i="6"/>
  <c r="AK375" i="6"/>
  <c r="AL375" i="6"/>
  <c r="AE375" i="6"/>
  <c r="AQ375" i="6"/>
  <c r="AH375" i="6"/>
  <c r="AM375" i="6"/>
  <c r="AN375" i="6"/>
  <c r="AG375" i="6"/>
  <c r="AD375" i="6"/>
  <c r="AO375" i="6"/>
  <c r="AF375" i="6"/>
  <c r="AC375" i="6"/>
  <c r="AP345" i="6"/>
  <c r="AG345" i="6"/>
  <c r="AK345" i="6"/>
  <c r="AI345" i="6"/>
  <c r="AL345" i="6"/>
  <c r="AD345" i="6"/>
  <c r="AQ345" i="6"/>
  <c r="AM345" i="6"/>
  <c r="AJ345" i="6"/>
  <c r="AH345" i="6"/>
  <c r="AC345" i="6"/>
  <c r="AO345" i="6"/>
  <c r="AE345" i="6"/>
  <c r="AF345" i="6"/>
  <c r="AN345" i="6"/>
  <c r="AN254" i="6"/>
  <c r="AO254" i="6"/>
  <c r="AH254" i="6"/>
  <c r="AC254" i="6"/>
  <c r="AP254" i="6"/>
  <c r="AM254" i="6"/>
  <c r="AD254" i="6"/>
  <c r="AG254" i="6"/>
  <c r="AK254" i="6"/>
  <c r="AF254" i="6"/>
  <c r="AJ254" i="6"/>
  <c r="AL254" i="6"/>
  <c r="AE254" i="6"/>
  <c r="AI254" i="6"/>
  <c r="AQ254" i="6"/>
  <c r="AH749" i="6"/>
  <c r="AG749" i="6"/>
  <c r="AJ749" i="6"/>
  <c r="AL749" i="6"/>
  <c r="AK749" i="6"/>
  <c r="AE749" i="6"/>
  <c r="AM749" i="6"/>
  <c r="AF749" i="6"/>
  <c r="AO749" i="6"/>
  <c r="AP749" i="6"/>
  <c r="AN749" i="6"/>
  <c r="AI749" i="6"/>
  <c r="AQ749" i="6"/>
  <c r="AC749" i="6"/>
  <c r="AD749" i="6"/>
  <c r="AF268" i="6"/>
  <c r="AO268" i="6"/>
  <c r="AG268" i="6"/>
  <c r="AL268" i="6"/>
  <c r="AJ268" i="6"/>
  <c r="AN268" i="6"/>
  <c r="AD268" i="6"/>
  <c r="AC268" i="6"/>
  <c r="AP268" i="6"/>
  <c r="AE268" i="6"/>
  <c r="AQ268" i="6"/>
  <c r="AH268" i="6"/>
  <c r="AK268" i="6"/>
  <c r="AI268" i="6"/>
  <c r="AM268" i="6"/>
  <c r="AG600" i="6"/>
  <c r="AJ600" i="6"/>
  <c r="AQ600" i="6"/>
  <c r="AD600" i="6"/>
  <c r="AK600" i="6"/>
  <c r="AO600" i="6"/>
  <c r="AE600" i="6"/>
  <c r="AL600" i="6"/>
  <c r="AI600" i="6"/>
  <c r="AN600" i="6"/>
  <c r="AH600" i="6"/>
  <c r="AC600" i="6"/>
  <c r="AF600" i="6"/>
  <c r="AM600" i="6"/>
  <c r="AP600" i="6"/>
  <c r="AF565" i="6"/>
  <c r="AE565" i="6"/>
  <c r="AI565" i="6"/>
  <c r="AO565" i="6"/>
  <c r="AL565" i="6"/>
  <c r="AD565" i="6"/>
  <c r="AC565" i="6"/>
  <c r="AQ565" i="6"/>
  <c r="AP565" i="6"/>
  <c r="AG565" i="6"/>
  <c r="AN565" i="6"/>
  <c r="AH565" i="6"/>
  <c r="AK565" i="6"/>
  <c r="AJ565" i="6"/>
  <c r="AM565" i="6"/>
  <c r="AG654" i="6"/>
  <c r="AD654" i="6"/>
  <c r="AK654" i="6"/>
  <c r="AJ654" i="6"/>
  <c r="AN654" i="6"/>
  <c r="AE654" i="6"/>
  <c r="AO654" i="6"/>
  <c r="AC654" i="6"/>
  <c r="AQ654" i="6"/>
  <c r="AF654" i="6"/>
  <c r="AL654" i="6"/>
  <c r="AI654" i="6"/>
  <c r="AP654" i="6"/>
  <c r="AM654" i="6"/>
  <c r="AH654" i="6"/>
  <c r="AN549" i="6"/>
  <c r="AH549" i="6"/>
  <c r="AF549" i="6"/>
  <c r="AK549" i="6"/>
  <c r="AC549" i="6"/>
  <c r="AI549" i="6"/>
  <c r="AG549" i="6"/>
  <c r="AM549" i="6"/>
  <c r="AO549" i="6"/>
  <c r="AJ549" i="6"/>
  <c r="AL549" i="6"/>
  <c r="AD549" i="6"/>
  <c r="AQ549" i="6"/>
  <c r="AP549" i="6"/>
  <c r="AE549" i="6"/>
  <c r="AI307" i="6"/>
  <c r="AG307" i="6"/>
  <c r="AJ307" i="6"/>
  <c r="AK307" i="6"/>
  <c r="AD307" i="6"/>
  <c r="AN307" i="6"/>
  <c r="AC307" i="6"/>
  <c r="AM307" i="6"/>
  <c r="AF307" i="6"/>
  <c r="AP307" i="6"/>
  <c r="AQ307" i="6"/>
  <c r="AE307" i="6"/>
  <c r="AL307" i="6"/>
  <c r="AH307" i="6"/>
  <c r="AO307" i="6"/>
  <c r="AD811" i="6"/>
  <c r="AO811" i="6"/>
  <c r="AQ811" i="6"/>
  <c r="AK811" i="6"/>
  <c r="AP811" i="6"/>
  <c r="AC811" i="6"/>
  <c r="AJ811" i="6"/>
  <c r="AF811" i="6"/>
  <c r="AM811" i="6"/>
  <c r="AH811" i="6"/>
  <c r="AN811" i="6"/>
  <c r="AI811" i="6"/>
  <c r="AL811" i="6"/>
  <c r="AE811" i="6"/>
  <c r="AG811" i="6"/>
  <c r="AC93" i="6"/>
  <c r="AD93" i="6" s="1"/>
  <c r="AM491" i="6"/>
  <c r="AH491" i="6"/>
  <c r="AQ491" i="6"/>
  <c r="AD491" i="6"/>
  <c r="AE491" i="6"/>
  <c r="AJ491" i="6"/>
  <c r="AG491" i="6"/>
  <c r="AP491" i="6"/>
  <c r="AC491" i="6"/>
  <c r="AL491" i="6"/>
  <c r="AO491" i="6"/>
  <c r="AN491" i="6"/>
  <c r="AI491" i="6"/>
  <c r="AF491" i="6"/>
  <c r="AK491" i="6"/>
  <c r="AK594" i="6"/>
  <c r="AH594" i="6"/>
  <c r="AG594" i="6"/>
  <c r="AQ594" i="6"/>
  <c r="AI594" i="6"/>
  <c r="AD594" i="6"/>
  <c r="AM594" i="6"/>
  <c r="AL594" i="6"/>
  <c r="AJ594" i="6"/>
  <c r="AE594" i="6"/>
  <c r="AF594" i="6"/>
  <c r="AO594" i="6"/>
  <c r="AN594" i="6"/>
  <c r="AC594" i="6"/>
  <c r="AP594" i="6"/>
  <c r="AL765" i="6"/>
  <c r="AO765" i="6"/>
  <c r="AE765" i="6"/>
  <c r="AF765" i="6"/>
  <c r="AD765" i="6"/>
  <c r="AI765" i="6"/>
  <c r="AJ765" i="6"/>
  <c r="AP765" i="6"/>
  <c r="AH765" i="6"/>
  <c r="AQ765" i="6"/>
  <c r="AC765" i="6"/>
  <c r="AK765" i="6"/>
  <c r="AN765" i="6"/>
  <c r="AG765" i="6"/>
  <c r="AM765" i="6"/>
  <c r="AE258" i="6"/>
  <c r="AL258" i="6"/>
  <c r="AO258" i="6"/>
  <c r="AM258" i="6"/>
  <c r="AN258" i="6"/>
  <c r="AG258" i="6"/>
  <c r="AP258" i="6"/>
  <c r="AH258" i="6"/>
  <c r="AQ258" i="6"/>
  <c r="AJ258" i="6"/>
  <c r="AC258" i="6"/>
  <c r="AK258" i="6"/>
  <c r="AD258" i="6"/>
  <c r="AI258" i="6"/>
  <c r="AF258" i="6"/>
  <c r="AH937" i="6"/>
  <c r="AL937" i="6"/>
  <c r="AI937" i="6"/>
  <c r="AK937" i="6"/>
  <c r="AF937" i="6"/>
  <c r="AM937" i="6"/>
  <c r="AQ937" i="6"/>
  <c r="AP937" i="6"/>
  <c r="AD937" i="6"/>
  <c r="AJ937" i="6"/>
  <c r="AE937" i="6"/>
  <c r="AN937" i="6"/>
  <c r="AC937" i="6"/>
  <c r="AG937" i="6"/>
  <c r="AO937" i="6"/>
  <c r="AC91" i="6"/>
  <c r="AD91" i="6" s="1"/>
  <c r="AK701" i="6"/>
  <c r="AJ701" i="6"/>
  <c r="AN701" i="6"/>
  <c r="AC701" i="6"/>
  <c r="AG701" i="6"/>
  <c r="AQ701" i="6"/>
  <c r="AM701" i="6"/>
  <c r="AE701" i="6"/>
  <c r="AI701" i="6"/>
  <c r="AP701" i="6"/>
  <c r="AL701" i="6"/>
  <c r="AH701" i="6"/>
  <c r="AO701" i="6"/>
  <c r="AF701" i="6"/>
  <c r="AD701" i="6"/>
  <c r="AM794" i="6"/>
  <c r="AC794" i="6"/>
  <c r="AE794" i="6"/>
  <c r="AL794" i="6"/>
  <c r="AK794" i="6"/>
  <c r="AO794" i="6"/>
  <c r="AI794" i="6"/>
  <c r="AP794" i="6"/>
  <c r="AF794" i="6"/>
  <c r="AH794" i="6"/>
  <c r="AG794" i="6"/>
  <c r="AN794" i="6"/>
  <c r="AQ794" i="6"/>
  <c r="AJ794" i="6"/>
  <c r="AD794" i="6"/>
  <c r="AC224" i="6"/>
  <c r="AM787" i="6"/>
  <c r="AJ787" i="6"/>
  <c r="AQ787" i="6"/>
  <c r="AK787" i="6"/>
  <c r="AI787" i="6"/>
  <c r="AD787" i="6"/>
  <c r="AF787" i="6"/>
  <c r="AL787" i="6"/>
  <c r="AH787" i="6"/>
  <c r="AE787" i="6"/>
  <c r="AC787" i="6"/>
  <c r="AG787" i="6"/>
  <c r="AP787" i="6"/>
  <c r="AO787" i="6"/>
  <c r="AN787" i="6"/>
  <c r="AC735" i="6"/>
  <c r="AK735" i="6"/>
  <c r="AF735" i="6"/>
  <c r="AP735" i="6"/>
  <c r="AD735" i="6"/>
  <c r="AL735" i="6"/>
  <c r="AO735" i="6"/>
  <c r="AN735" i="6"/>
  <c r="AQ735" i="6"/>
  <c r="AM735" i="6"/>
  <c r="AI735" i="6"/>
  <c r="AJ735" i="6"/>
  <c r="AE735" i="6"/>
  <c r="AH735" i="6"/>
  <c r="AG735" i="6"/>
  <c r="AC687" i="6"/>
  <c r="AO687" i="6"/>
  <c r="AK687" i="6"/>
  <c r="AE687" i="6"/>
  <c r="AP687" i="6"/>
  <c r="AD687" i="6"/>
  <c r="AL687" i="6"/>
  <c r="AF687" i="6"/>
  <c r="AI687" i="6"/>
  <c r="AN687" i="6"/>
  <c r="AM687" i="6"/>
  <c r="AG687" i="6"/>
  <c r="AJ687" i="6"/>
  <c r="AH687" i="6"/>
  <c r="AQ687" i="6"/>
  <c r="AC197" i="6"/>
  <c r="AD197" i="6" s="1"/>
  <c r="AE842" i="6"/>
  <c r="AK842" i="6"/>
  <c r="AP842" i="6"/>
  <c r="AD842" i="6"/>
  <c r="AM842" i="6"/>
  <c r="AG842" i="6"/>
  <c r="AI842" i="6"/>
  <c r="AL842" i="6"/>
  <c r="AJ842" i="6"/>
  <c r="AH842" i="6"/>
  <c r="AQ842" i="6"/>
  <c r="AF842" i="6"/>
  <c r="AN842" i="6"/>
  <c r="AO842" i="6"/>
  <c r="AC842" i="6"/>
  <c r="AC23" i="6"/>
  <c r="AC218" i="6"/>
  <c r="AD218" i="6" s="1"/>
  <c r="AE218" i="6" s="1"/>
  <c r="AD996" i="6"/>
  <c r="AE996" i="6"/>
  <c r="AO996" i="6"/>
  <c r="AI996" i="6"/>
  <c r="AG996" i="6"/>
  <c r="AK996" i="6"/>
  <c r="AJ996" i="6"/>
  <c r="AF996" i="6"/>
  <c r="AP996" i="6"/>
  <c r="AH996" i="6"/>
  <c r="AN996" i="6"/>
  <c r="AL996" i="6"/>
  <c r="AC996" i="6"/>
  <c r="AQ996" i="6"/>
  <c r="AM996" i="6"/>
  <c r="AJ556" i="6"/>
  <c r="AO556" i="6"/>
  <c r="AC556" i="6"/>
  <c r="AP556" i="6"/>
  <c r="AD556" i="6"/>
  <c r="AM556" i="6"/>
  <c r="AI556" i="6"/>
  <c r="AF556" i="6"/>
  <c r="AQ556" i="6"/>
  <c r="AL556" i="6"/>
  <c r="AE556" i="6"/>
  <c r="AH556" i="6"/>
  <c r="AG556" i="6"/>
  <c r="AK556" i="6"/>
  <c r="AN556" i="6"/>
  <c r="AC29" i="6"/>
  <c r="AC43" i="6"/>
  <c r="AD43" i="6" s="1"/>
  <c r="AC751" i="6"/>
  <c r="AO751" i="6"/>
  <c r="AP751" i="6"/>
  <c r="AN751" i="6"/>
  <c r="AL751" i="6"/>
  <c r="AK751" i="6"/>
  <c r="AH751" i="6"/>
  <c r="AJ751" i="6"/>
  <c r="AM751" i="6"/>
  <c r="AE751" i="6"/>
  <c r="AI751" i="6"/>
  <c r="AG751" i="6"/>
  <c r="AF751" i="6"/>
  <c r="AD751" i="6"/>
  <c r="AQ751" i="6"/>
  <c r="AJ689" i="6"/>
  <c r="AP689" i="6"/>
  <c r="AN689" i="6"/>
  <c r="AE689" i="6"/>
  <c r="AI689" i="6"/>
  <c r="AO689" i="6"/>
  <c r="AH689" i="6"/>
  <c r="AD689" i="6"/>
  <c r="AK689" i="6"/>
  <c r="AM689" i="6"/>
  <c r="AG689" i="6"/>
  <c r="AQ689" i="6"/>
  <c r="AL689" i="6"/>
  <c r="AC689" i="6"/>
  <c r="AF689" i="6"/>
  <c r="AJ948" i="6"/>
  <c r="AP948" i="6"/>
  <c r="AQ948" i="6"/>
  <c r="AC948" i="6"/>
  <c r="AF948" i="6"/>
  <c r="AH948" i="6"/>
  <c r="AD948" i="6"/>
  <c r="AO948" i="6"/>
  <c r="AE948" i="6"/>
  <c r="AK948" i="6"/>
  <c r="AL948" i="6"/>
  <c r="AM948" i="6"/>
  <c r="AN948" i="6"/>
  <c r="AG948" i="6"/>
  <c r="AI948" i="6"/>
  <c r="AF840" i="6"/>
  <c r="AH840" i="6"/>
  <c r="AQ840" i="6"/>
  <c r="AG840" i="6"/>
  <c r="AP840" i="6"/>
  <c r="AI840" i="6"/>
  <c r="AL840" i="6"/>
  <c r="AD840" i="6"/>
  <c r="AE840" i="6"/>
  <c r="AO840" i="6"/>
  <c r="AN840" i="6"/>
  <c r="AK840" i="6"/>
  <c r="AC840" i="6"/>
  <c r="AM840" i="6"/>
  <c r="AJ840" i="6"/>
  <c r="AC494" i="6"/>
  <c r="AK494" i="6"/>
  <c r="AM494" i="6"/>
  <c r="AL494" i="6"/>
  <c r="AF494" i="6"/>
  <c r="AE494" i="6"/>
  <c r="AJ494" i="6"/>
  <c r="AG494" i="6"/>
  <c r="AN494" i="6"/>
  <c r="AO494" i="6"/>
  <c r="AD494" i="6"/>
  <c r="AI494" i="6"/>
  <c r="AQ494" i="6"/>
  <c r="AH494" i="6"/>
  <c r="AP494" i="6"/>
  <c r="AE708" i="6"/>
  <c r="AH708" i="6"/>
  <c r="AP708" i="6"/>
  <c r="AK708" i="6"/>
  <c r="AO708" i="6"/>
  <c r="AF708" i="6"/>
  <c r="AN708" i="6"/>
  <c r="AM708" i="6"/>
  <c r="AJ708" i="6"/>
  <c r="AI708" i="6"/>
  <c r="AL708" i="6"/>
  <c r="AD708" i="6"/>
  <c r="AG708" i="6"/>
  <c r="AC708" i="6"/>
  <c r="AQ708" i="6"/>
  <c r="AK438" i="6"/>
  <c r="AF438" i="6"/>
  <c r="AD438" i="6"/>
  <c r="AQ438" i="6"/>
  <c r="AE438" i="6"/>
  <c r="AO438" i="6"/>
  <c r="AP438" i="6"/>
  <c r="AN438" i="6"/>
  <c r="AJ438" i="6"/>
  <c r="AM438" i="6"/>
  <c r="AI438" i="6"/>
  <c r="AG438" i="6"/>
  <c r="AL438" i="6"/>
  <c r="AC438" i="6"/>
  <c r="AH438" i="6"/>
  <c r="AL799" i="6"/>
  <c r="AM799" i="6"/>
  <c r="AO799" i="6"/>
  <c r="AG799" i="6"/>
  <c r="AF799" i="6"/>
  <c r="AK799" i="6"/>
  <c r="AN799" i="6"/>
  <c r="AC799" i="6"/>
  <c r="AI799" i="6"/>
  <c r="AH799" i="6"/>
  <c r="AQ799" i="6"/>
  <c r="AP799" i="6"/>
  <c r="AJ799" i="6"/>
  <c r="AD799" i="6"/>
  <c r="AE799" i="6"/>
  <c r="AC396" i="6"/>
  <c r="AI396" i="6"/>
  <c r="AN396" i="6"/>
  <c r="AK396" i="6"/>
  <c r="AD396" i="6"/>
  <c r="AO396" i="6"/>
  <c r="AF396" i="6"/>
  <c r="AP396" i="6"/>
  <c r="AL396" i="6"/>
  <c r="AQ396" i="6"/>
  <c r="AH396" i="6"/>
  <c r="AM396" i="6"/>
  <c r="AG396" i="6"/>
  <c r="AJ396" i="6"/>
  <c r="AE396" i="6"/>
  <c r="AK847" i="6"/>
  <c r="AQ847" i="6"/>
  <c r="AM847" i="6"/>
  <c r="AE847" i="6"/>
  <c r="AH847" i="6"/>
  <c r="AO847" i="6"/>
  <c r="AJ847" i="6"/>
  <c r="AP847" i="6"/>
  <c r="AF847" i="6"/>
  <c r="AI847" i="6"/>
  <c r="AL847" i="6"/>
  <c r="AG847" i="6"/>
  <c r="AN847" i="6"/>
  <c r="AD847" i="6"/>
  <c r="AC847" i="6"/>
  <c r="AF351" i="6"/>
  <c r="AO351" i="6"/>
  <c r="AJ351" i="6"/>
  <c r="AG351" i="6"/>
  <c r="AE351" i="6"/>
  <c r="AK351" i="6"/>
  <c r="AI351" i="6"/>
  <c r="AP351" i="6"/>
  <c r="AM351" i="6"/>
  <c r="AL351" i="6"/>
  <c r="AN351" i="6"/>
  <c r="AH351" i="6"/>
  <c r="AC351" i="6"/>
  <c r="AQ351" i="6"/>
  <c r="AD351" i="6"/>
  <c r="AI667" i="6"/>
  <c r="AP667" i="6"/>
  <c r="AQ667" i="6"/>
  <c r="AE667" i="6"/>
  <c r="AO667" i="6"/>
  <c r="AF667" i="6"/>
  <c r="AC667" i="6"/>
  <c r="AD667" i="6"/>
  <c r="AG667" i="6"/>
  <c r="AM667" i="6"/>
  <c r="AH667" i="6"/>
  <c r="AN667" i="6"/>
  <c r="AK667" i="6"/>
  <c r="AJ667" i="6"/>
  <c r="AL667" i="6"/>
  <c r="AC833" i="6"/>
  <c r="AG833" i="6"/>
  <c r="AO833" i="6"/>
  <c r="AF833" i="6"/>
  <c r="AQ833" i="6"/>
  <c r="AN833" i="6"/>
  <c r="AI833" i="6"/>
  <c r="AJ833" i="6"/>
  <c r="AD833" i="6"/>
  <c r="AL833" i="6"/>
  <c r="AM833" i="6"/>
  <c r="AP833" i="6"/>
  <c r="AH833" i="6"/>
  <c r="AE833" i="6"/>
  <c r="AK833" i="6"/>
  <c r="AM356" i="6"/>
  <c r="AJ356" i="6"/>
  <c r="AG356" i="6"/>
  <c r="AO356" i="6"/>
  <c r="AE356" i="6"/>
  <c r="AN356" i="6"/>
  <c r="AC356" i="6"/>
  <c r="AH356" i="6"/>
  <c r="AI356" i="6"/>
  <c r="AQ356" i="6"/>
  <c r="AF356" i="6"/>
  <c r="AK356" i="6"/>
  <c r="AP356" i="6"/>
  <c r="AL356" i="6"/>
  <c r="AD356" i="6"/>
  <c r="AD410" i="6"/>
  <c r="AJ410" i="6"/>
  <c r="AF410" i="6"/>
  <c r="AI410" i="6"/>
  <c r="AH410" i="6"/>
  <c r="AE410" i="6"/>
  <c r="AK410" i="6"/>
  <c r="AQ410" i="6"/>
  <c r="AP410" i="6"/>
  <c r="AO410" i="6"/>
  <c r="AG410" i="6"/>
  <c r="AC410" i="6"/>
  <c r="AM410" i="6"/>
  <c r="AL410" i="6"/>
  <c r="AN410" i="6"/>
  <c r="AQ496" i="6"/>
  <c r="AP496" i="6"/>
  <c r="AO496" i="6"/>
  <c r="AM496" i="6"/>
  <c r="AF496" i="6"/>
  <c r="AG496" i="6"/>
  <c r="AJ496" i="6"/>
  <c r="AK496" i="6"/>
  <c r="AH496" i="6"/>
  <c r="AL496" i="6"/>
  <c r="AN496" i="6"/>
  <c r="AI496" i="6"/>
  <c r="AC496" i="6"/>
  <c r="AD496" i="6"/>
  <c r="AE496" i="6"/>
  <c r="AQ873" i="6"/>
  <c r="AJ873" i="6"/>
  <c r="AK873" i="6"/>
  <c r="AI873" i="6"/>
  <c r="AN873" i="6"/>
  <c r="AP873" i="6"/>
  <c r="AD873" i="6"/>
  <c r="AM873" i="6"/>
  <c r="AG873" i="6"/>
  <c r="AL873" i="6"/>
  <c r="AO873" i="6"/>
  <c r="AC873" i="6"/>
  <c r="AF873" i="6"/>
  <c r="AE873" i="6"/>
  <c r="AH873" i="6"/>
  <c r="AN968" i="6"/>
  <c r="AC968" i="6"/>
  <c r="AQ968" i="6"/>
  <c r="AP968" i="6"/>
  <c r="AL968" i="6"/>
  <c r="AD968" i="6"/>
  <c r="AM968" i="6"/>
  <c r="AI968" i="6"/>
  <c r="AO968" i="6"/>
  <c r="AK968" i="6"/>
  <c r="AJ968" i="6"/>
  <c r="AF968" i="6"/>
  <c r="AE968" i="6"/>
  <c r="AH968" i="6"/>
  <c r="AG968" i="6"/>
  <c r="AO372" i="6"/>
  <c r="AC372" i="6"/>
  <c r="AG372" i="6"/>
  <c r="AI372" i="6"/>
  <c r="AE372" i="6"/>
  <c r="AM372" i="6"/>
  <c r="AL372" i="6"/>
  <c r="AD372" i="6"/>
  <c r="AK372" i="6"/>
  <c r="AN372" i="6"/>
  <c r="AQ372" i="6"/>
  <c r="AP372" i="6"/>
  <c r="AH372" i="6"/>
  <c r="AF372" i="6"/>
  <c r="AJ372" i="6"/>
  <c r="AM704" i="6"/>
  <c r="AL704" i="6"/>
  <c r="AN704" i="6"/>
  <c r="AO704" i="6"/>
  <c r="AH704" i="6"/>
  <c r="AC704" i="6"/>
  <c r="AG704" i="6"/>
  <c r="AK704" i="6"/>
  <c r="AQ704" i="6"/>
  <c r="AD704" i="6"/>
  <c r="AJ704" i="6"/>
  <c r="AE704" i="6"/>
  <c r="AF704" i="6"/>
  <c r="AI704" i="6"/>
  <c r="AP704" i="6"/>
  <c r="AC7" i="6"/>
  <c r="AM974" i="6"/>
  <c r="AD974" i="6"/>
  <c r="AI974" i="6"/>
  <c r="AE974" i="6"/>
  <c r="AL974" i="6"/>
  <c r="AO974" i="6"/>
  <c r="AP974" i="6"/>
  <c r="AF974" i="6"/>
  <c r="AK974" i="6"/>
  <c r="AG974" i="6"/>
  <c r="AN974" i="6"/>
  <c r="AH974" i="6"/>
  <c r="AC974" i="6"/>
  <c r="AJ974" i="6"/>
  <c r="AQ974" i="6"/>
  <c r="AE942" i="6"/>
  <c r="AD942" i="6"/>
  <c r="AI942" i="6"/>
  <c r="AP942" i="6"/>
  <c r="AG942" i="6"/>
  <c r="AQ942" i="6"/>
  <c r="AK942" i="6"/>
  <c r="AL942" i="6"/>
  <c r="AO942" i="6"/>
  <c r="AH942" i="6"/>
  <c r="AN942" i="6"/>
  <c r="AF942" i="6"/>
  <c r="AJ942" i="6"/>
  <c r="AC942" i="6"/>
  <c r="AM942" i="6"/>
  <c r="AO603" i="6"/>
  <c r="AN603" i="6"/>
  <c r="AL603" i="6"/>
  <c r="AG603" i="6"/>
  <c r="AE603" i="6"/>
  <c r="AP603" i="6"/>
  <c r="AK603" i="6"/>
  <c r="AM603" i="6"/>
  <c r="AQ603" i="6"/>
  <c r="AD603" i="6"/>
  <c r="AF603" i="6"/>
  <c r="AH603" i="6"/>
  <c r="AI603" i="6"/>
  <c r="AC603" i="6"/>
  <c r="AJ603" i="6"/>
  <c r="AI644" i="6"/>
  <c r="AL644" i="6"/>
  <c r="AJ644" i="6"/>
  <c r="AF644" i="6"/>
  <c r="AC644" i="6"/>
  <c r="AO644" i="6"/>
  <c r="AQ644" i="6"/>
  <c r="AD644" i="6"/>
  <c r="AM644" i="6"/>
  <c r="AN644" i="6"/>
  <c r="AG644" i="6"/>
  <c r="AE644" i="6"/>
  <c r="AP644" i="6"/>
  <c r="AK644" i="6"/>
  <c r="AH644" i="6"/>
  <c r="AI295" i="6"/>
  <c r="AP295" i="6"/>
  <c r="AM295" i="6"/>
  <c r="AL295" i="6"/>
  <c r="AG295" i="6"/>
  <c r="AF295" i="6"/>
  <c r="AO295" i="6"/>
  <c r="AK295" i="6"/>
  <c r="AD295" i="6"/>
  <c r="AJ295" i="6"/>
  <c r="AQ295" i="6"/>
  <c r="AE295" i="6"/>
  <c r="AC295" i="6"/>
  <c r="AN295" i="6"/>
  <c r="AH295" i="6"/>
  <c r="AC50" i="6"/>
  <c r="AI315" i="6"/>
  <c r="AK315" i="6"/>
  <c r="AH315" i="6"/>
  <c r="AL315" i="6"/>
  <c r="AD315" i="6"/>
  <c r="AF315" i="6"/>
  <c r="AQ315" i="6"/>
  <c r="AJ315" i="6"/>
  <c r="AE315" i="6"/>
  <c r="AN315" i="6"/>
  <c r="AP315" i="6"/>
  <c r="AC315" i="6"/>
  <c r="AM315" i="6"/>
  <c r="AG315" i="6"/>
  <c r="AO315" i="6"/>
  <c r="AQ622" i="6"/>
  <c r="AK622" i="6"/>
  <c r="AO622" i="6"/>
  <c r="AL622" i="6"/>
  <c r="AF622" i="6"/>
  <c r="AD622" i="6"/>
  <c r="AM622" i="6"/>
  <c r="AJ622" i="6"/>
  <c r="AE622" i="6"/>
  <c r="AP622" i="6"/>
  <c r="AI622" i="6"/>
  <c r="AH622" i="6"/>
  <c r="AG622" i="6"/>
  <c r="AC622" i="6"/>
  <c r="AN622" i="6"/>
  <c r="AC615" i="6"/>
  <c r="AJ615" i="6"/>
  <c r="AM615" i="6"/>
  <c r="AP615" i="6"/>
  <c r="AF615" i="6"/>
  <c r="AD615" i="6"/>
  <c r="AQ615" i="6"/>
  <c r="AI615" i="6"/>
  <c r="AL615" i="6"/>
  <c r="AO615" i="6"/>
  <c r="AE615" i="6"/>
  <c r="AH615" i="6"/>
  <c r="AN615" i="6"/>
  <c r="AK615" i="6"/>
  <c r="AG615" i="6"/>
  <c r="AC126" i="6"/>
  <c r="AD126" i="6" s="1"/>
  <c r="AE126" i="6" s="1"/>
  <c r="AF126" i="6" s="1"/>
  <c r="AC168" i="6"/>
  <c r="AD168" i="6" s="1"/>
  <c r="AL326" i="6"/>
  <c r="AE326" i="6"/>
  <c r="AC326" i="6"/>
  <c r="AI326" i="6"/>
  <c r="AG326" i="6"/>
  <c r="AH326" i="6"/>
  <c r="AP326" i="6"/>
  <c r="AM326" i="6"/>
  <c r="AO326" i="6"/>
  <c r="AD326" i="6"/>
  <c r="AK326" i="6"/>
  <c r="AF326" i="6"/>
  <c r="AN326" i="6"/>
  <c r="AQ326" i="6"/>
  <c r="AJ326" i="6"/>
  <c r="AC76" i="6"/>
  <c r="AD76" i="6" s="1"/>
  <c r="AQ944" i="6"/>
  <c r="AO944" i="6"/>
  <c r="AL944" i="6"/>
  <c r="AD944" i="6"/>
  <c r="AN944" i="6"/>
  <c r="AK944" i="6"/>
  <c r="AC944" i="6"/>
  <c r="AF944" i="6"/>
  <c r="AM944" i="6"/>
  <c r="AH944" i="6"/>
  <c r="AP944" i="6"/>
  <c r="AI944" i="6"/>
  <c r="AG944" i="6"/>
  <c r="AJ944" i="6"/>
  <c r="AE944" i="6"/>
  <c r="AC401" i="6"/>
  <c r="AN401" i="6"/>
  <c r="AF401" i="6"/>
  <c r="AJ401" i="6"/>
  <c r="AI401" i="6"/>
  <c r="AO401" i="6"/>
  <c r="AG401" i="6"/>
  <c r="AE401" i="6"/>
  <c r="AP401" i="6"/>
  <c r="AK401" i="6"/>
  <c r="AL401" i="6"/>
  <c r="AH401" i="6"/>
  <c r="AD401" i="6"/>
  <c r="AQ401" i="6"/>
  <c r="AM401" i="6"/>
  <c r="AQ536" i="6"/>
  <c r="AN536" i="6"/>
  <c r="AI536" i="6"/>
  <c r="AH536" i="6"/>
  <c r="AG536" i="6"/>
  <c r="AD536" i="6"/>
  <c r="AK536" i="6"/>
  <c r="AO536" i="6"/>
  <c r="AP536" i="6"/>
  <c r="AM536" i="6"/>
  <c r="AL536" i="6"/>
  <c r="AE536" i="6"/>
  <c r="AF536" i="6"/>
  <c r="AC536" i="6"/>
  <c r="AJ536" i="6"/>
  <c r="AC9" i="6"/>
  <c r="AI302" i="6"/>
  <c r="AM302" i="6"/>
  <c r="AQ302" i="6"/>
  <c r="AE302" i="6"/>
  <c r="AG302" i="6"/>
  <c r="AC302" i="6"/>
  <c r="AH302" i="6"/>
  <c r="AD302" i="6"/>
  <c r="AO302" i="6"/>
  <c r="AK302" i="6"/>
  <c r="AP302" i="6"/>
  <c r="AL302" i="6"/>
  <c r="AN302" i="6"/>
  <c r="AJ302" i="6"/>
  <c r="AF302" i="6"/>
  <c r="AQ898" i="6"/>
  <c r="AK898" i="6"/>
  <c r="AJ898" i="6"/>
  <c r="AE898" i="6"/>
  <c r="AM898" i="6"/>
  <c r="AG898" i="6"/>
  <c r="AI898" i="6"/>
  <c r="AD898" i="6"/>
  <c r="AF898" i="6"/>
  <c r="AO898" i="6"/>
  <c r="AC898" i="6"/>
  <c r="AL898" i="6"/>
  <c r="AN898" i="6"/>
  <c r="AH898" i="6"/>
  <c r="AP898" i="6"/>
  <c r="AO442" i="6"/>
  <c r="AN442" i="6"/>
  <c r="AJ442" i="6"/>
  <c r="AP442" i="6"/>
  <c r="AF442" i="6"/>
  <c r="AI442" i="6"/>
  <c r="AL442" i="6"/>
  <c r="AE442" i="6"/>
  <c r="AH442" i="6"/>
  <c r="AD442" i="6"/>
  <c r="AG442" i="6"/>
  <c r="AQ442" i="6"/>
  <c r="AM442" i="6"/>
  <c r="AK442" i="6"/>
  <c r="AC442" i="6"/>
  <c r="AQ328" i="6"/>
  <c r="AE328" i="6"/>
  <c r="AN328" i="6"/>
  <c r="AI328" i="6"/>
  <c r="AP328" i="6"/>
  <c r="AM328" i="6"/>
  <c r="AD328" i="6"/>
  <c r="AG328" i="6"/>
  <c r="AK328" i="6"/>
  <c r="AC328" i="6"/>
  <c r="AL328" i="6"/>
  <c r="AF328" i="6"/>
  <c r="AO328" i="6"/>
  <c r="AH328" i="6"/>
  <c r="AJ328" i="6"/>
  <c r="AC108" i="6"/>
  <c r="AD108" i="6" s="1"/>
  <c r="AE108" i="6" s="1"/>
  <c r="AC18" i="6"/>
  <c r="AP888" i="6"/>
  <c r="AG888" i="6"/>
  <c r="AE888" i="6"/>
  <c r="AL888" i="6"/>
  <c r="AM888" i="6"/>
  <c r="AH888" i="6"/>
  <c r="AF888" i="6"/>
  <c r="AO888" i="6"/>
  <c r="AJ888" i="6"/>
  <c r="AN888" i="6"/>
  <c r="AC888" i="6"/>
  <c r="AD888" i="6"/>
  <c r="AI888" i="6"/>
  <c r="AQ888" i="6"/>
  <c r="AK888" i="6"/>
  <c r="AN782" i="6"/>
  <c r="AG782" i="6"/>
  <c r="AI782" i="6"/>
  <c r="AO782" i="6"/>
  <c r="AK782" i="6"/>
  <c r="AC782" i="6"/>
  <c r="AD782" i="6"/>
  <c r="AF782" i="6"/>
  <c r="AL782" i="6"/>
  <c r="AE782" i="6"/>
  <c r="AQ782" i="6"/>
  <c r="AM782" i="6"/>
  <c r="AP782" i="6"/>
  <c r="AH782" i="6"/>
  <c r="AJ782" i="6"/>
  <c r="AC128" i="6"/>
  <c r="AG263" i="6"/>
  <c r="AQ263" i="6"/>
  <c r="AH263" i="6"/>
  <c r="AP263" i="6"/>
  <c r="AI263" i="6"/>
  <c r="AJ263" i="6"/>
  <c r="AK263" i="6"/>
  <c r="AC263" i="6"/>
  <c r="AL263" i="6"/>
  <c r="AE263" i="6"/>
  <c r="AM263" i="6"/>
  <c r="AD263" i="6"/>
  <c r="AF263" i="6"/>
  <c r="AN263" i="6"/>
  <c r="AO263" i="6"/>
  <c r="AF931" i="6"/>
  <c r="AG931" i="6"/>
  <c r="AP931" i="6"/>
  <c r="AI931" i="6"/>
  <c r="AD931" i="6"/>
  <c r="AN931" i="6"/>
  <c r="AM931" i="6"/>
  <c r="AQ931" i="6"/>
  <c r="AO931" i="6"/>
  <c r="AJ931" i="6"/>
  <c r="AC931" i="6"/>
  <c r="AL931" i="6"/>
  <c r="AK931" i="6"/>
  <c r="AE931" i="6"/>
  <c r="AH931" i="6"/>
  <c r="AC92" i="6"/>
  <c r="AD92" i="6" s="1"/>
  <c r="AC130" i="6"/>
  <c r="AD130" i="6" s="1"/>
  <c r="AF900" i="6"/>
  <c r="AL900" i="6"/>
  <c r="AE900" i="6"/>
  <c r="AN900" i="6"/>
  <c r="AI900" i="6"/>
  <c r="AC900" i="6"/>
  <c r="AQ900" i="6"/>
  <c r="AP900" i="6"/>
  <c r="AH900" i="6"/>
  <c r="AO900" i="6"/>
  <c r="AM900" i="6"/>
  <c r="AK900" i="6"/>
  <c r="AJ900" i="6"/>
  <c r="AD900" i="6"/>
  <c r="AG900" i="6"/>
  <c r="AH1001" i="6"/>
  <c r="AG1001" i="6"/>
  <c r="AJ1001" i="6"/>
  <c r="AP1001" i="6"/>
  <c r="AO1001" i="6"/>
  <c r="AC1001" i="6"/>
  <c r="AM1001" i="6"/>
  <c r="AD1001" i="6"/>
  <c r="AF1001" i="6"/>
  <c r="AL1001" i="6"/>
  <c r="AQ1001" i="6"/>
  <c r="AK1001" i="6"/>
  <c r="AN1001" i="6"/>
  <c r="AI1001" i="6"/>
  <c r="AE1001" i="6"/>
  <c r="AC112" i="6"/>
  <c r="AC103" i="6"/>
  <c r="AC167" i="6"/>
  <c r="AD167" i="6" s="1"/>
  <c r="AE167" i="6" s="1"/>
  <c r="AM331" i="6"/>
  <c r="AE331" i="6"/>
  <c r="AI331" i="6"/>
  <c r="AH331" i="6"/>
  <c r="AK331" i="6"/>
  <c r="AG331" i="6"/>
  <c r="AQ331" i="6"/>
  <c r="AJ331" i="6"/>
  <c r="AD331" i="6"/>
  <c r="AO331" i="6"/>
  <c r="AP331" i="6"/>
  <c r="AN331" i="6"/>
  <c r="AC331" i="6"/>
  <c r="AL331" i="6"/>
  <c r="AF331" i="6"/>
  <c r="AJ652" i="6"/>
  <c r="AH652" i="6"/>
  <c r="AI652" i="6"/>
  <c r="AC652" i="6"/>
  <c r="AN652" i="6"/>
  <c r="AO652" i="6"/>
  <c r="AM652" i="6"/>
  <c r="AP652" i="6"/>
  <c r="AF652" i="6"/>
  <c r="AQ652" i="6"/>
  <c r="AK652" i="6"/>
  <c r="AG652" i="6"/>
  <c r="AD652" i="6"/>
  <c r="AL652" i="6"/>
  <c r="AE652" i="6"/>
  <c r="AC83" i="6"/>
  <c r="AK925" i="6"/>
  <c r="AC925" i="6"/>
  <c r="AL925" i="6"/>
  <c r="AQ925" i="6"/>
  <c r="AM925" i="6"/>
  <c r="AD925" i="6"/>
  <c r="AE925" i="6"/>
  <c r="AO925" i="6"/>
  <c r="AH925" i="6"/>
  <c r="AF925" i="6"/>
  <c r="AP925" i="6"/>
  <c r="AN925" i="6"/>
  <c r="AJ925" i="6"/>
  <c r="AG925" i="6"/>
  <c r="AI925" i="6"/>
  <c r="AO664" i="6"/>
  <c r="AD664" i="6"/>
  <c r="AP664" i="6"/>
  <c r="AJ664" i="6"/>
  <c r="AH664" i="6"/>
  <c r="AQ664" i="6"/>
  <c r="AF664" i="6"/>
  <c r="AK664" i="6"/>
  <c r="AL664" i="6"/>
  <c r="AG664" i="6"/>
  <c r="AI664" i="6"/>
  <c r="AN664" i="6"/>
  <c r="AM664" i="6"/>
  <c r="AE664" i="6"/>
  <c r="AC664" i="6"/>
  <c r="AJ592" i="6"/>
  <c r="AQ592" i="6"/>
  <c r="AC592" i="6"/>
  <c r="AF592" i="6"/>
  <c r="AM592" i="6"/>
  <c r="AP592" i="6"/>
  <c r="AH592" i="6"/>
  <c r="AL592" i="6"/>
  <c r="AN592" i="6"/>
  <c r="AI592" i="6"/>
  <c r="AE592" i="6"/>
  <c r="AG592" i="6"/>
  <c r="AK592" i="6"/>
  <c r="AO592" i="6"/>
  <c r="AD592" i="6"/>
  <c r="AL648" i="6"/>
  <c r="AQ648" i="6"/>
  <c r="AI648" i="6"/>
  <c r="AE648" i="6"/>
  <c r="AO648" i="6"/>
  <c r="AC648" i="6"/>
  <c r="AF648" i="6"/>
  <c r="AH648" i="6"/>
  <c r="AJ648" i="6"/>
  <c r="AN648" i="6"/>
  <c r="AK648" i="6"/>
  <c r="AG648" i="6"/>
  <c r="AD648" i="6"/>
  <c r="AM648" i="6"/>
  <c r="AP648" i="6"/>
  <c r="AC236" i="6"/>
  <c r="AD236" i="6" s="1"/>
  <c r="AH505" i="6"/>
  <c r="AJ505" i="6"/>
  <c r="AL505" i="6"/>
  <c r="AQ505" i="6"/>
  <c r="AN505" i="6"/>
  <c r="AP505" i="6"/>
  <c r="AC505" i="6"/>
  <c r="AE505" i="6"/>
  <c r="AG505" i="6"/>
  <c r="AI505" i="6"/>
  <c r="AD505" i="6"/>
  <c r="AK505" i="6"/>
  <c r="AM505" i="6"/>
  <c r="AO505" i="6"/>
  <c r="AF505" i="6"/>
  <c r="AC618" i="6"/>
  <c r="AH618" i="6"/>
  <c r="AQ618" i="6"/>
  <c r="AI618" i="6"/>
  <c r="AP618" i="6"/>
  <c r="AJ618" i="6"/>
  <c r="AD618" i="6"/>
  <c r="AN618" i="6"/>
  <c r="AG618" i="6"/>
  <c r="AF618" i="6"/>
  <c r="AL618" i="6"/>
  <c r="AO618" i="6"/>
  <c r="AK618" i="6"/>
  <c r="AE618" i="6"/>
  <c r="AM618" i="6"/>
  <c r="AK341" i="6"/>
  <c r="AL341" i="6"/>
  <c r="AQ341" i="6"/>
  <c r="AO341" i="6"/>
  <c r="AG341" i="6"/>
  <c r="AE341" i="6"/>
  <c r="AN341" i="6"/>
  <c r="AD341" i="6"/>
  <c r="AF341" i="6"/>
  <c r="AH341" i="6"/>
  <c r="AJ341" i="6"/>
  <c r="AP341" i="6"/>
  <c r="AM341" i="6"/>
  <c r="AI341" i="6"/>
  <c r="AC341" i="6"/>
  <c r="AH950" i="6"/>
  <c r="AO950" i="6"/>
  <c r="AG950" i="6"/>
  <c r="AE950" i="6"/>
  <c r="AN950" i="6"/>
  <c r="AI950" i="6"/>
  <c r="AF950" i="6"/>
  <c r="AD950" i="6"/>
  <c r="AC950" i="6"/>
  <c r="AM950" i="6"/>
  <c r="AJ950" i="6"/>
  <c r="AL950" i="6"/>
  <c r="AQ950" i="6"/>
  <c r="AK950" i="6"/>
  <c r="AP950" i="6"/>
  <c r="AC160" i="6"/>
  <c r="AD160" i="6" s="1"/>
  <c r="AD824" i="6"/>
  <c r="AC824" i="6"/>
  <c r="AF824" i="6"/>
  <c r="AE824" i="6"/>
  <c r="AK824" i="6"/>
  <c r="AH824" i="6"/>
  <c r="AN824" i="6"/>
  <c r="AJ824" i="6"/>
  <c r="AP824" i="6"/>
  <c r="AQ824" i="6"/>
  <c r="AO824" i="6"/>
  <c r="AG824" i="6"/>
  <c r="AM824" i="6"/>
  <c r="AL824" i="6"/>
  <c r="AI824" i="6"/>
  <c r="AF901" i="6"/>
  <c r="AE901" i="6"/>
  <c r="AQ901" i="6"/>
  <c r="AL901" i="6"/>
  <c r="AP901" i="6"/>
  <c r="AG901" i="6"/>
  <c r="AK901" i="6"/>
  <c r="AH901" i="6"/>
  <c r="AN901" i="6"/>
  <c r="AI901" i="6"/>
  <c r="AC901" i="6"/>
  <c r="AO901" i="6"/>
  <c r="AD901" i="6"/>
  <c r="AJ901" i="6"/>
  <c r="AM901" i="6"/>
  <c r="AC31" i="6"/>
  <c r="AQ828" i="6"/>
  <c r="AH828" i="6"/>
  <c r="AF828" i="6"/>
  <c r="AL828" i="6"/>
  <c r="AI828" i="6"/>
  <c r="AN828" i="6"/>
  <c r="AJ828" i="6"/>
  <c r="AO828" i="6"/>
  <c r="AG828" i="6"/>
  <c r="AC828" i="6"/>
  <c r="AP828" i="6"/>
  <c r="AD828" i="6"/>
  <c r="AE828" i="6"/>
  <c r="AM828" i="6"/>
  <c r="AK828" i="6"/>
  <c r="AC187" i="6"/>
  <c r="AL941" i="6"/>
  <c r="AJ941" i="6"/>
  <c r="AM941" i="6"/>
  <c r="AI941" i="6"/>
  <c r="AC941" i="6"/>
  <c r="AN941" i="6"/>
  <c r="AH941" i="6"/>
  <c r="AQ941" i="6"/>
  <c r="AK941" i="6"/>
  <c r="AF941" i="6"/>
  <c r="AP941" i="6"/>
  <c r="AG941" i="6"/>
  <c r="AD941" i="6"/>
  <c r="AO941" i="6"/>
  <c r="AE941" i="6"/>
  <c r="AC207" i="6"/>
  <c r="AD818" i="6"/>
  <c r="AQ818" i="6"/>
  <c r="AP818" i="6"/>
  <c r="AK818" i="6"/>
  <c r="AM818" i="6"/>
  <c r="AL818" i="6"/>
  <c r="AI818" i="6"/>
  <c r="AJ818" i="6"/>
  <c r="AH818" i="6"/>
  <c r="AF818" i="6"/>
  <c r="AE818" i="6"/>
  <c r="AO818" i="6"/>
  <c r="AG818" i="6"/>
  <c r="AN818" i="6"/>
  <c r="AC818" i="6"/>
  <c r="AK639" i="6"/>
  <c r="AP639" i="6"/>
  <c r="AE639" i="6"/>
  <c r="AL639" i="6"/>
  <c r="AC639" i="6"/>
  <c r="AJ639" i="6"/>
  <c r="AQ639" i="6"/>
  <c r="AM639" i="6"/>
  <c r="AH639" i="6"/>
  <c r="AD639" i="6"/>
  <c r="AN639" i="6"/>
  <c r="AG639" i="6"/>
  <c r="AO639" i="6"/>
  <c r="AF639" i="6"/>
  <c r="AI639" i="6"/>
  <c r="AC220" i="6"/>
  <c r="AD220" i="6" s="1"/>
  <c r="AN929" i="6"/>
  <c r="AC929" i="6"/>
  <c r="AF929" i="6"/>
  <c r="AD929" i="6"/>
  <c r="AI929" i="6"/>
  <c r="AM929" i="6"/>
  <c r="AJ929" i="6"/>
  <c r="AE929" i="6"/>
  <c r="AO929" i="6"/>
  <c r="AP929" i="6"/>
  <c r="AQ929" i="6"/>
  <c r="AH929" i="6"/>
  <c r="AL929" i="6"/>
  <c r="AK929" i="6"/>
  <c r="AG929" i="6"/>
  <c r="AI716" i="6"/>
  <c r="AL716" i="6"/>
  <c r="AH716" i="6"/>
  <c r="AG716" i="6"/>
  <c r="AC716" i="6"/>
  <c r="AN716" i="6"/>
  <c r="AJ716" i="6"/>
  <c r="AF716" i="6"/>
  <c r="AM716" i="6"/>
  <c r="AQ716" i="6"/>
  <c r="AE716" i="6"/>
  <c r="AD716" i="6"/>
  <c r="AP716" i="6"/>
  <c r="AO716" i="6"/>
  <c r="AK716" i="6"/>
  <c r="AC162" i="6"/>
  <c r="AN841" i="6"/>
  <c r="AC841" i="6"/>
  <c r="AF841" i="6"/>
  <c r="AI841" i="6"/>
  <c r="AH841" i="6"/>
  <c r="AM841" i="6"/>
  <c r="AL841" i="6"/>
  <c r="AP841" i="6"/>
  <c r="AE841" i="6"/>
  <c r="AG841" i="6"/>
  <c r="AQ841" i="6"/>
  <c r="AO841" i="6"/>
  <c r="AD841" i="6"/>
  <c r="AJ841" i="6"/>
  <c r="AK841" i="6"/>
  <c r="AO400" i="6"/>
  <c r="AK400" i="6"/>
  <c r="AQ400" i="6"/>
  <c r="AL400" i="6"/>
  <c r="AJ400" i="6"/>
  <c r="AN400" i="6"/>
  <c r="AC400" i="6"/>
  <c r="AE400" i="6"/>
  <c r="AG400" i="6"/>
  <c r="AI400" i="6"/>
  <c r="AD400" i="6"/>
  <c r="AH400" i="6"/>
  <c r="AP400" i="6"/>
  <c r="AM400" i="6"/>
  <c r="AF400" i="6"/>
  <c r="AF961" i="6"/>
  <c r="AK961" i="6"/>
  <c r="AI961" i="6"/>
  <c r="AQ961" i="6"/>
  <c r="AD961" i="6"/>
  <c r="AL961" i="6"/>
  <c r="AJ961" i="6"/>
  <c r="AG961" i="6"/>
  <c r="AE961" i="6"/>
  <c r="AH961" i="6"/>
  <c r="AN961" i="6"/>
  <c r="AP961" i="6"/>
  <c r="AC961" i="6"/>
  <c r="AM961" i="6"/>
  <c r="AO961" i="6"/>
  <c r="AC702" i="6"/>
  <c r="AM702" i="6"/>
  <c r="AI702" i="6"/>
  <c r="AG702" i="6"/>
  <c r="AJ702" i="6"/>
  <c r="AF702" i="6"/>
  <c r="AQ702" i="6"/>
  <c r="AE702" i="6"/>
  <c r="AH702" i="6"/>
  <c r="AD702" i="6"/>
  <c r="AP702" i="6"/>
  <c r="AO702" i="6"/>
  <c r="AL702" i="6"/>
  <c r="AK702" i="6"/>
  <c r="AN702" i="6"/>
  <c r="AJ712" i="6"/>
  <c r="AM712" i="6"/>
  <c r="AL712" i="6"/>
  <c r="AK712" i="6"/>
  <c r="AP712" i="6"/>
  <c r="AN712" i="6"/>
  <c r="AI712" i="6"/>
  <c r="AG712" i="6"/>
  <c r="AC712" i="6"/>
  <c r="AD712" i="6"/>
  <c r="AO712" i="6"/>
  <c r="AF712" i="6"/>
  <c r="AQ712" i="6"/>
  <c r="AH712" i="6"/>
  <c r="AE712" i="6"/>
  <c r="AC146" i="6"/>
  <c r="AJ825" i="6"/>
  <c r="AQ825" i="6"/>
  <c r="AF825" i="6"/>
  <c r="AC825" i="6"/>
  <c r="AO825" i="6"/>
  <c r="AN825" i="6"/>
  <c r="AE825" i="6"/>
  <c r="AD825" i="6"/>
  <c r="AH825" i="6"/>
  <c r="AG825" i="6"/>
  <c r="AI825" i="6"/>
  <c r="AL825" i="6"/>
  <c r="AP825" i="6"/>
  <c r="AM825" i="6"/>
  <c r="AK825" i="6"/>
  <c r="AG502" i="6"/>
  <c r="AN502" i="6"/>
  <c r="AJ502" i="6"/>
  <c r="AF502" i="6"/>
  <c r="AQ502" i="6"/>
  <c r="AL502" i="6"/>
  <c r="AE502" i="6"/>
  <c r="AH502" i="6"/>
  <c r="AD502" i="6"/>
  <c r="AP502" i="6"/>
  <c r="AO502" i="6"/>
  <c r="AC502" i="6"/>
  <c r="AM502" i="6"/>
  <c r="AK502" i="6"/>
  <c r="AI502" i="6"/>
  <c r="AH750" i="6"/>
  <c r="AK750" i="6"/>
  <c r="AF750" i="6"/>
  <c r="AQ750" i="6"/>
  <c r="AN750" i="6"/>
  <c r="AC750" i="6"/>
  <c r="AE750" i="6"/>
  <c r="AO750" i="6"/>
  <c r="AP750" i="6"/>
  <c r="AL750" i="6"/>
  <c r="AJ750" i="6"/>
  <c r="AM750" i="6"/>
  <c r="AD750" i="6"/>
  <c r="AG750" i="6"/>
  <c r="AI750" i="6"/>
  <c r="AO601" i="6"/>
  <c r="AJ601" i="6"/>
  <c r="AK601" i="6"/>
  <c r="AE601" i="6"/>
  <c r="AG601" i="6"/>
  <c r="AP601" i="6"/>
  <c r="AH601" i="6"/>
  <c r="AF601" i="6"/>
  <c r="AC601" i="6"/>
  <c r="AQ601" i="6"/>
  <c r="AN601" i="6"/>
  <c r="AM601" i="6"/>
  <c r="AD601" i="6"/>
  <c r="AL601" i="6"/>
  <c r="AI601" i="6"/>
  <c r="AM979" i="6"/>
  <c r="AN979" i="6"/>
  <c r="AP979" i="6"/>
  <c r="AO979" i="6"/>
  <c r="AK979" i="6"/>
  <c r="AD979" i="6"/>
  <c r="AH979" i="6"/>
  <c r="AL979" i="6"/>
  <c r="AI979" i="6"/>
  <c r="AE979" i="6"/>
  <c r="AF979" i="6"/>
  <c r="AJ979" i="6"/>
  <c r="AQ979" i="6"/>
  <c r="AC979" i="6"/>
  <c r="AG979" i="6"/>
  <c r="AO350" i="6"/>
  <c r="AG350" i="6"/>
  <c r="AE350" i="6"/>
  <c r="AJ350" i="6"/>
  <c r="AD350" i="6"/>
  <c r="AQ350" i="6"/>
  <c r="AP350" i="6"/>
  <c r="AH350" i="6"/>
  <c r="AM350" i="6"/>
  <c r="AC350" i="6"/>
  <c r="AL350" i="6"/>
  <c r="AI350" i="6"/>
  <c r="AK350" i="6"/>
  <c r="AF350" i="6"/>
  <c r="AN350" i="6"/>
  <c r="AE559" i="6"/>
  <c r="AL559" i="6"/>
  <c r="AI559" i="6"/>
  <c r="AH559" i="6"/>
  <c r="AK559" i="6"/>
  <c r="AG559" i="6"/>
  <c r="AQ559" i="6"/>
  <c r="AJ559" i="6"/>
  <c r="AM559" i="6"/>
  <c r="AN559" i="6"/>
  <c r="AD559" i="6"/>
  <c r="AO559" i="6"/>
  <c r="AF559" i="6"/>
  <c r="AP559" i="6"/>
  <c r="AC559" i="6"/>
  <c r="AC595" i="6"/>
  <c r="AG595" i="6"/>
  <c r="AE595" i="6"/>
  <c r="AH595" i="6"/>
  <c r="AD595" i="6"/>
  <c r="AL595" i="6"/>
  <c r="AP595" i="6"/>
  <c r="AI595" i="6"/>
  <c r="AM595" i="6"/>
  <c r="AQ595" i="6"/>
  <c r="AF595" i="6"/>
  <c r="AJ595" i="6"/>
  <c r="AN595" i="6"/>
  <c r="AK595" i="6"/>
  <c r="AO595" i="6"/>
  <c r="AK306" i="6"/>
  <c r="AC306" i="6"/>
  <c r="AD306" i="6"/>
  <c r="AF306" i="6"/>
  <c r="AP306" i="6"/>
  <c r="AQ306" i="6"/>
  <c r="AG306" i="6"/>
  <c r="AM306" i="6"/>
  <c r="AI306" i="6"/>
  <c r="AH306" i="6"/>
  <c r="AE306" i="6"/>
  <c r="AN306" i="6"/>
  <c r="AO306" i="6"/>
  <c r="AJ306" i="6"/>
  <c r="AL306" i="6"/>
  <c r="AO593" i="6"/>
  <c r="AK593" i="6"/>
  <c r="AG593" i="6"/>
  <c r="AF593" i="6"/>
  <c r="AN593" i="6"/>
  <c r="AQ593" i="6"/>
  <c r="AI593" i="6"/>
  <c r="AH593" i="6"/>
  <c r="AJ593" i="6"/>
  <c r="AE593" i="6"/>
  <c r="AC593" i="6"/>
  <c r="AD593" i="6"/>
  <c r="AP593" i="6"/>
  <c r="AM593" i="6"/>
  <c r="AL593" i="6"/>
  <c r="AC17" i="6"/>
  <c r="AK316" i="6"/>
  <c r="AH316" i="6"/>
  <c r="AM316" i="6"/>
  <c r="AQ316" i="6"/>
  <c r="AC316" i="6"/>
  <c r="AF316" i="6"/>
  <c r="AG316" i="6"/>
  <c r="AN316" i="6"/>
  <c r="AL316" i="6"/>
  <c r="AO316" i="6"/>
  <c r="AJ316" i="6"/>
  <c r="AD316" i="6"/>
  <c r="AE316" i="6"/>
  <c r="AP316" i="6"/>
  <c r="AI316" i="6"/>
  <c r="AG474" i="6"/>
  <c r="AI474" i="6"/>
  <c r="AK474" i="6"/>
  <c r="AM474" i="6"/>
  <c r="AO474" i="6"/>
  <c r="AF474" i="6"/>
  <c r="AC474" i="6"/>
  <c r="AD474" i="6"/>
  <c r="AQ474" i="6"/>
  <c r="AE474" i="6"/>
  <c r="AH474" i="6"/>
  <c r="AJ474" i="6"/>
  <c r="AL474" i="6"/>
  <c r="AN474" i="6"/>
  <c r="AP474" i="6"/>
  <c r="AC208" i="6"/>
  <c r="AC110" i="6"/>
  <c r="AD110" i="6" s="1"/>
  <c r="AQ748" i="6"/>
  <c r="AI748" i="6"/>
  <c r="AP748" i="6"/>
  <c r="AL748" i="6"/>
  <c r="AF748" i="6"/>
  <c r="AJ748" i="6"/>
  <c r="AO748" i="6"/>
  <c r="AN748" i="6"/>
  <c r="AE748" i="6"/>
  <c r="AC748" i="6"/>
  <c r="AH748" i="6"/>
  <c r="AG748" i="6"/>
  <c r="AM748" i="6"/>
  <c r="AD748" i="6"/>
  <c r="AK748" i="6"/>
  <c r="AM880" i="6"/>
  <c r="AE880" i="6"/>
  <c r="AH880" i="6"/>
  <c r="AI880" i="6"/>
  <c r="AJ880" i="6"/>
  <c r="AL880" i="6"/>
  <c r="AN880" i="6"/>
  <c r="AC880" i="6"/>
  <c r="AQ880" i="6"/>
  <c r="AD880" i="6"/>
  <c r="AP880" i="6"/>
  <c r="AK880" i="6"/>
  <c r="AO880" i="6"/>
  <c r="AF880" i="6"/>
  <c r="AG880" i="6"/>
  <c r="AJ371" i="6"/>
  <c r="AF371" i="6"/>
  <c r="AI371" i="6"/>
  <c r="AL371" i="6"/>
  <c r="AH371" i="6"/>
  <c r="AM371" i="6"/>
  <c r="AG371" i="6"/>
  <c r="AK371" i="6"/>
  <c r="AO371" i="6"/>
  <c r="AN371" i="6"/>
  <c r="AC371" i="6"/>
  <c r="AQ371" i="6"/>
  <c r="AE371" i="6"/>
  <c r="AD371" i="6"/>
  <c r="AP371" i="6"/>
  <c r="AC64" i="6"/>
  <c r="AJ413" i="6"/>
  <c r="AL413" i="6"/>
  <c r="AQ413" i="6"/>
  <c r="AP413" i="6"/>
  <c r="AG413" i="6"/>
  <c r="AI413" i="6"/>
  <c r="AK413" i="6"/>
  <c r="AM413" i="6"/>
  <c r="AF413" i="6"/>
  <c r="AO413" i="6"/>
  <c r="AD413" i="6"/>
  <c r="AC413" i="6"/>
  <c r="AH413" i="6"/>
  <c r="AN413" i="6"/>
  <c r="AE413" i="6"/>
  <c r="AO754" i="6"/>
  <c r="AQ754" i="6"/>
  <c r="AM754" i="6"/>
  <c r="AK754" i="6"/>
  <c r="AC754" i="6"/>
  <c r="AP754" i="6"/>
  <c r="AN754" i="6"/>
  <c r="AF754" i="6"/>
  <c r="AI754" i="6"/>
  <c r="AL754" i="6"/>
  <c r="AJ754" i="6"/>
  <c r="AE754" i="6"/>
  <c r="AG754" i="6"/>
  <c r="AH754" i="6"/>
  <c r="AD754" i="6"/>
  <c r="AN489" i="6"/>
  <c r="AK489" i="6"/>
  <c r="AH489" i="6"/>
  <c r="AE489" i="6"/>
  <c r="AF489" i="6"/>
  <c r="AC489" i="6"/>
  <c r="AJ489" i="6"/>
  <c r="AO489" i="6"/>
  <c r="AG489" i="6"/>
  <c r="AD489" i="6"/>
  <c r="AP489" i="6"/>
  <c r="AL489" i="6"/>
  <c r="AQ489" i="6"/>
  <c r="AM489" i="6"/>
  <c r="AI489" i="6"/>
  <c r="AC219" i="6"/>
  <c r="AD219" i="6" s="1"/>
  <c r="AQ672" i="6"/>
  <c r="AG672" i="6"/>
  <c r="AD672" i="6"/>
  <c r="AP672" i="6"/>
  <c r="AO672" i="6"/>
  <c r="AE672" i="6"/>
  <c r="AC672" i="6"/>
  <c r="AH672" i="6"/>
  <c r="AL672" i="6"/>
  <c r="AK672" i="6"/>
  <c r="AI672" i="6"/>
  <c r="AF672" i="6"/>
  <c r="AJ672" i="6"/>
  <c r="AN672" i="6"/>
  <c r="AM672" i="6"/>
  <c r="AI510" i="6"/>
  <c r="AJ510" i="6"/>
  <c r="AM510" i="6"/>
  <c r="AQ510" i="6"/>
  <c r="AH510" i="6"/>
  <c r="AK510" i="6"/>
  <c r="AN510" i="6"/>
  <c r="AE510" i="6"/>
  <c r="AG510" i="6"/>
  <c r="AP510" i="6"/>
  <c r="AD510" i="6"/>
  <c r="AC510" i="6"/>
  <c r="AL510" i="6"/>
  <c r="AF510" i="6"/>
  <c r="AO510" i="6"/>
  <c r="AI329" i="6"/>
  <c r="AP329" i="6"/>
  <c r="AH329" i="6"/>
  <c r="AD329" i="6"/>
  <c r="AE329" i="6"/>
  <c r="AG329" i="6"/>
  <c r="AO329" i="6"/>
  <c r="AN329" i="6"/>
  <c r="AQ329" i="6"/>
  <c r="AC329" i="6"/>
  <c r="AK329" i="6"/>
  <c r="AJ329" i="6"/>
  <c r="AM329" i="6"/>
  <c r="AF329" i="6"/>
  <c r="AL329" i="6"/>
  <c r="AQ493" i="6"/>
  <c r="AC493" i="6"/>
  <c r="AE493" i="6"/>
  <c r="AG493" i="6"/>
  <c r="AI493" i="6"/>
  <c r="AK493" i="6"/>
  <c r="AM493" i="6"/>
  <c r="AO493" i="6"/>
  <c r="AF493" i="6"/>
  <c r="AH493" i="6"/>
  <c r="AJ493" i="6"/>
  <c r="AN493" i="6"/>
  <c r="AD493" i="6"/>
  <c r="AL493" i="6"/>
  <c r="AP493" i="6"/>
  <c r="AH699" i="6"/>
  <c r="AG699" i="6"/>
  <c r="AP699" i="6"/>
  <c r="AE699" i="6"/>
  <c r="AK699" i="6"/>
  <c r="AN699" i="6"/>
  <c r="AM699" i="6"/>
  <c r="AD699" i="6"/>
  <c r="AL699" i="6"/>
  <c r="AO699" i="6"/>
  <c r="AC699" i="6"/>
  <c r="AF699" i="6"/>
  <c r="AJ699" i="6"/>
  <c r="AQ699" i="6"/>
  <c r="AI699" i="6"/>
  <c r="AN598" i="6"/>
  <c r="AQ598" i="6"/>
  <c r="AM598" i="6"/>
  <c r="AF598" i="6"/>
  <c r="AE598" i="6"/>
  <c r="AK598" i="6"/>
  <c r="AC598" i="6"/>
  <c r="AP598" i="6"/>
  <c r="AO598" i="6"/>
  <c r="AG598" i="6"/>
  <c r="AL598" i="6"/>
  <c r="AH598" i="6"/>
  <c r="AD598" i="6"/>
  <c r="AI598" i="6"/>
  <c r="AJ598" i="6"/>
  <c r="AC71" i="6"/>
  <c r="AC56" i="6"/>
  <c r="AG604" i="6"/>
  <c r="AD604" i="6"/>
  <c r="AF604" i="6"/>
  <c r="AH604" i="6"/>
  <c r="AI604" i="6"/>
  <c r="AL604" i="6"/>
  <c r="AN604" i="6"/>
  <c r="AP604" i="6"/>
  <c r="AK604" i="6"/>
  <c r="AE604" i="6"/>
  <c r="AO604" i="6"/>
  <c r="AJ604" i="6"/>
  <c r="AM604" i="6"/>
  <c r="AC604" i="6"/>
  <c r="AQ604" i="6"/>
  <c r="AF567" i="6"/>
  <c r="AQ567" i="6"/>
  <c r="AO567" i="6"/>
  <c r="AD567" i="6"/>
  <c r="AC567" i="6"/>
  <c r="AH567" i="6"/>
  <c r="AN567" i="6"/>
  <c r="AI567" i="6"/>
  <c r="AE567" i="6"/>
  <c r="AK567" i="6"/>
  <c r="AJ567" i="6"/>
  <c r="AP567" i="6"/>
  <c r="AG567" i="6"/>
  <c r="AM567" i="6"/>
  <c r="AL567" i="6"/>
  <c r="AJ525" i="6"/>
  <c r="AF525" i="6"/>
  <c r="AI525" i="6"/>
  <c r="AH525" i="6"/>
  <c r="AM525" i="6"/>
  <c r="AN525" i="6"/>
  <c r="AP525" i="6"/>
  <c r="AC525" i="6"/>
  <c r="AE525" i="6"/>
  <c r="AG525" i="6"/>
  <c r="AQ525" i="6"/>
  <c r="AK525" i="6"/>
  <c r="AO525" i="6"/>
  <c r="AD525" i="6"/>
  <c r="AL525" i="6"/>
  <c r="AE660" i="6"/>
  <c r="AP660" i="6"/>
  <c r="AG660" i="6"/>
  <c r="AK660" i="6"/>
  <c r="AJ660" i="6"/>
  <c r="AL660" i="6"/>
  <c r="AO660" i="6"/>
  <c r="AN660" i="6"/>
  <c r="AI660" i="6"/>
  <c r="AD660" i="6"/>
  <c r="AQ660" i="6"/>
  <c r="AH660" i="6"/>
  <c r="AM660" i="6"/>
  <c r="AC660" i="6"/>
  <c r="AF660" i="6"/>
  <c r="AP907" i="6"/>
  <c r="AN907" i="6"/>
  <c r="AF907" i="6"/>
  <c r="AG907" i="6"/>
  <c r="AD907" i="6"/>
  <c r="AK907" i="6"/>
  <c r="AH907" i="6"/>
  <c r="AL907" i="6"/>
  <c r="AM907" i="6"/>
  <c r="AO907" i="6"/>
  <c r="AQ907" i="6"/>
  <c r="AE907" i="6"/>
  <c r="AC907" i="6"/>
  <c r="AJ907" i="6"/>
  <c r="AI907" i="6"/>
  <c r="AC39" i="6"/>
  <c r="AD39" i="6" s="1"/>
  <c r="AD564" i="6"/>
  <c r="AL564" i="6"/>
  <c r="AN564" i="6"/>
  <c r="AH564" i="6"/>
  <c r="AQ564" i="6"/>
  <c r="AP564" i="6"/>
  <c r="AF564" i="6"/>
  <c r="AM564" i="6"/>
  <c r="AE564" i="6"/>
  <c r="AI564" i="6"/>
  <c r="AK564" i="6"/>
  <c r="AO564" i="6"/>
  <c r="AC564" i="6"/>
  <c r="AG564" i="6"/>
  <c r="AJ564" i="6"/>
  <c r="AO826" i="6"/>
  <c r="AG826" i="6"/>
  <c r="AQ826" i="6"/>
  <c r="AD826" i="6"/>
  <c r="AJ826" i="6"/>
  <c r="AP826" i="6"/>
  <c r="AM826" i="6"/>
  <c r="AF826" i="6"/>
  <c r="AC826" i="6"/>
  <c r="AK826" i="6"/>
  <c r="AL826" i="6"/>
  <c r="AH826" i="6"/>
  <c r="AE826" i="6"/>
  <c r="AN826" i="6"/>
  <c r="AI826" i="6"/>
  <c r="AF582" i="6"/>
  <c r="AL582" i="6"/>
  <c r="AP582" i="6"/>
  <c r="AN582" i="6"/>
  <c r="AM582" i="6"/>
  <c r="AI582" i="6"/>
  <c r="AC582" i="6"/>
  <c r="AG582" i="6"/>
  <c r="AO582" i="6"/>
  <c r="AD582" i="6"/>
  <c r="AQ582" i="6"/>
  <c r="AJ582" i="6"/>
  <c r="AH582" i="6"/>
  <c r="AK582" i="6"/>
  <c r="AE582" i="6"/>
  <c r="AI816" i="6"/>
  <c r="AF816" i="6"/>
  <c r="AJ816" i="6"/>
  <c r="AM816" i="6"/>
  <c r="AQ816" i="6"/>
  <c r="AN816" i="6"/>
  <c r="AE816" i="6"/>
  <c r="AD816" i="6"/>
  <c r="AL816" i="6"/>
  <c r="AG816" i="6"/>
  <c r="AC816" i="6"/>
  <c r="AP816" i="6"/>
  <c r="AH816" i="6"/>
  <c r="AO816" i="6"/>
  <c r="AK816" i="6"/>
  <c r="AC61" i="6"/>
  <c r="AD61" i="6" s="1"/>
  <c r="AE61" i="6" s="1"/>
  <c r="AN481" i="6"/>
  <c r="AH481" i="6"/>
  <c r="AC481" i="6"/>
  <c r="AI481" i="6"/>
  <c r="AJ481" i="6"/>
  <c r="AG481" i="6"/>
  <c r="AQ481" i="6"/>
  <c r="AK481" i="6"/>
  <c r="AD481" i="6"/>
  <c r="AO481" i="6"/>
  <c r="AE481" i="6"/>
  <c r="AL481" i="6"/>
  <c r="AF481" i="6"/>
  <c r="AP481" i="6"/>
  <c r="AM481" i="6"/>
  <c r="AF360" i="6"/>
  <c r="AE360" i="6"/>
  <c r="AD360" i="6"/>
  <c r="AQ360" i="6"/>
  <c r="AL360" i="6"/>
  <c r="AM360" i="6"/>
  <c r="AC360" i="6"/>
  <c r="AH360" i="6"/>
  <c r="AP360" i="6"/>
  <c r="AN360" i="6"/>
  <c r="AK360" i="6"/>
  <c r="AJ360" i="6"/>
  <c r="AI360" i="6"/>
  <c r="AG360" i="6"/>
  <c r="AO360" i="6"/>
  <c r="AI454" i="6"/>
  <c r="AH454" i="6"/>
  <c r="AE454" i="6"/>
  <c r="AG454" i="6"/>
  <c r="AP454" i="6"/>
  <c r="AK454" i="6"/>
  <c r="AL454" i="6"/>
  <c r="AO454" i="6"/>
  <c r="AJ454" i="6"/>
  <c r="AQ454" i="6"/>
  <c r="AD454" i="6"/>
  <c r="AM454" i="6"/>
  <c r="AC454" i="6"/>
  <c r="AF454" i="6"/>
  <c r="AN454" i="6"/>
  <c r="AG434" i="6"/>
  <c r="AC434" i="6"/>
  <c r="AE434" i="6"/>
  <c r="AD434" i="6"/>
  <c r="AF434" i="6"/>
  <c r="AQ434" i="6"/>
  <c r="AM434" i="6"/>
  <c r="AO434" i="6"/>
  <c r="AN434" i="6"/>
  <c r="AJ434" i="6"/>
  <c r="AP434" i="6"/>
  <c r="AK434" i="6"/>
  <c r="AL434" i="6"/>
  <c r="AI434" i="6"/>
  <c r="AH434" i="6"/>
  <c r="AM649" i="6"/>
  <c r="AJ649" i="6"/>
  <c r="AD649" i="6"/>
  <c r="AO649" i="6"/>
  <c r="AL649" i="6"/>
  <c r="AF649" i="6"/>
  <c r="AH649" i="6"/>
  <c r="AE649" i="6"/>
  <c r="AN649" i="6"/>
  <c r="AI649" i="6"/>
  <c r="AP649" i="6"/>
  <c r="AG649" i="6"/>
  <c r="AQ649" i="6"/>
  <c r="AC649" i="6"/>
  <c r="AK649" i="6"/>
  <c r="AE522" i="6"/>
  <c r="AO522" i="6"/>
  <c r="AC522" i="6"/>
  <c r="AD522" i="6"/>
  <c r="AH522" i="6"/>
  <c r="AN522" i="6"/>
  <c r="AQ522" i="6"/>
  <c r="AK522" i="6"/>
  <c r="AJ522" i="6"/>
  <c r="AL522" i="6"/>
  <c r="AM522" i="6"/>
  <c r="AF522" i="6"/>
  <c r="AI522" i="6"/>
  <c r="AP522" i="6"/>
  <c r="AG522" i="6"/>
  <c r="AI746" i="6"/>
  <c r="AJ746" i="6"/>
  <c r="AO746" i="6"/>
  <c r="AG746" i="6"/>
  <c r="AH746" i="6"/>
  <c r="AN746" i="6"/>
  <c r="AD746" i="6"/>
  <c r="AP746" i="6"/>
  <c r="AL746" i="6"/>
  <c r="AC746" i="6"/>
  <c r="AE746" i="6"/>
  <c r="AK746" i="6"/>
  <c r="AF746" i="6"/>
  <c r="AM746" i="6"/>
  <c r="AQ746" i="6"/>
  <c r="AQ984" i="6"/>
  <c r="AE984" i="6"/>
  <c r="AJ984" i="6"/>
  <c r="AN984" i="6"/>
  <c r="AK984" i="6"/>
  <c r="AC984" i="6"/>
  <c r="AG984" i="6"/>
  <c r="AP984" i="6"/>
  <c r="AO984" i="6"/>
  <c r="AF984" i="6"/>
  <c r="AM984" i="6"/>
  <c r="AL984" i="6"/>
  <c r="AI984" i="6"/>
  <c r="AH984" i="6"/>
  <c r="AD984" i="6"/>
  <c r="AO992" i="6"/>
  <c r="AN992" i="6"/>
  <c r="AD992" i="6"/>
  <c r="AC992" i="6"/>
  <c r="AQ992" i="6"/>
  <c r="AL992" i="6"/>
  <c r="AP992" i="6"/>
  <c r="AE992" i="6"/>
  <c r="AJ992" i="6"/>
  <c r="AI992" i="6"/>
  <c r="AF992" i="6"/>
  <c r="AM992" i="6"/>
  <c r="AG992" i="6"/>
  <c r="AK992" i="6"/>
  <c r="AH992" i="6"/>
  <c r="AP398" i="6"/>
  <c r="AF398" i="6"/>
  <c r="AN398" i="6"/>
  <c r="AL398" i="6"/>
  <c r="AC398" i="6"/>
  <c r="AE398" i="6"/>
  <c r="AJ398" i="6"/>
  <c r="AG398" i="6"/>
  <c r="AM398" i="6"/>
  <c r="AK398" i="6"/>
  <c r="AO398" i="6"/>
  <c r="AD398" i="6"/>
  <c r="AH398" i="6"/>
  <c r="AQ398" i="6"/>
  <c r="AI398" i="6"/>
  <c r="AC228" i="6"/>
  <c r="AK769" i="6"/>
  <c r="AJ769" i="6"/>
  <c r="AL769" i="6"/>
  <c r="AE769" i="6"/>
  <c r="AN769" i="6"/>
  <c r="AC769" i="6"/>
  <c r="AH769" i="6"/>
  <c r="AG769" i="6"/>
  <c r="AM769" i="6"/>
  <c r="AP769" i="6"/>
  <c r="AI769" i="6"/>
  <c r="AF769" i="6"/>
  <c r="AD769" i="6"/>
  <c r="AO769" i="6"/>
  <c r="AQ769" i="6"/>
  <c r="AH683" i="6"/>
  <c r="AQ683" i="6"/>
  <c r="AG683" i="6"/>
  <c r="AD683" i="6"/>
  <c r="AC683" i="6"/>
  <c r="AN683" i="6"/>
  <c r="AI683" i="6"/>
  <c r="AK683" i="6"/>
  <c r="AE683" i="6"/>
  <c r="AM683" i="6"/>
  <c r="AL683" i="6"/>
  <c r="AP683" i="6"/>
  <c r="AJ683" i="6"/>
  <c r="AF683" i="6"/>
  <c r="AO683" i="6"/>
  <c r="AE460" i="6"/>
  <c r="AG460" i="6"/>
  <c r="AM460" i="6"/>
  <c r="AP460" i="6"/>
  <c r="AN460" i="6"/>
  <c r="AH460" i="6"/>
  <c r="AQ460" i="6"/>
  <c r="AC460" i="6"/>
  <c r="AD460" i="6"/>
  <c r="AK460" i="6"/>
  <c r="AO460" i="6"/>
  <c r="AI460" i="6"/>
  <c r="AJ460" i="6"/>
  <c r="AF460" i="6"/>
  <c r="AL460" i="6"/>
  <c r="AK344" i="6"/>
  <c r="AL344" i="6"/>
  <c r="AP344" i="6"/>
  <c r="AH344" i="6"/>
  <c r="AI344" i="6"/>
  <c r="AF344" i="6"/>
  <c r="AQ344" i="6"/>
  <c r="AJ344" i="6"/>
  <c r="AG344" i="6"/>
  <c r="AE344" i="6"/>
  <c r="AD344" i="6"/>
  <c r="AO344" i="6"/>
  <c r="AN344" i="6"/>
  <c r="AM344" i="6"/>
  <c r="AC344" i="6"/>
  <c r="AH415" i="6"/>
  <c r="AF415" i="6"/>
  <c r="AN415" i="6"/>
  <c r="AP415" i="6"/>
  <c r="AL415" i="6"/>
  <c r="AE415" i="6"/>
  <c r="AI415" i="6"/>
  <c r="AO415" i="6"/>
  <c r="AM415" i="6"/>
  <c r="AC415" i="6"/>
  <c r="AQ415" i="6"/>
  <c r="AJ415" i="6"/>
  <c r="AD415" i="6"/>
  <c r="AG415" i="6"/>
  <c r="AK415" i="6"/>
  <c r="AC60" i="6"/>
  <c r="AC174" i="6"/>
  <c r="AL619" i="6"/>
  <c r="AM619" i="6"/>
  <c r="AQ619" i="6"/>
  <c r="AK619" i="6"/>
  <c r="AD619" i="6"/>
  <c r="AH619" i="6"/>
  <c r="AE619" i="6"/>
  <c r="AI619" i="6"/>
  <c r="AG619" i="6"/>
  <c r="AN619" i="6"/>
  <c r="AF619" i="6"/>
  <c r="AJ619" i="6"/>
  <c r="AC619" i="6"/>
  <c r="AP619" i="6"/>
  <c r="AO619" i="6"/>
  <c r="AG419" i="6"/>
  <c r="AN419" i="6"/>
  <c r="AC419" i="6"/>
  <c r="AH419" i="6"/>
  <c r="AJ419" i="6"/>
  <c r="AI419" i="6"/>
  <c r="AO419" i="6"/>
  <c r="AD419" i="6"/>
  <c r="AK419" i="6"/>
  <c r="AL419" i="6"/>
  <c r="AE419" i="6"/>
  <c r="AP419" i="6"/>
  <c r="AM419" i="6"/>
  <c r="AQ419" i="6"/>
  <c r="AF419" i="6"/>
  <c r="AJ608" i="6"/>
  <c r="AP608" i="6"/>
  <c r="AC608" i="6"/>
  <c r="AF608" i="6"/>
  <c r="AO608" i="6"/>
  <c r="AK608" i="6"/>
  <c r="AI608" i="6"/>
  <c r="AD608" i="6"/>
  <c r="AN608" i="6"/>
  <c r="AH608" i="6"/>
  <c r="AQ608" i="6"/>
  <c r="AL608" i="6"/>
  <c r="AG608" i="6"/>
  <c r="AE608" i="6"/>
  <c r="AM608" i="6"/>
  <c r="AQ932" i="6"/>
  <c r="AI932" i="6"/>
  <c r="AN932" i="6"/>
  <c r="AD932" i="6"/>
  <c r="AK932" i="6"/>
  <c r="AH932" i="6"/>
  <c r="AE932" i="6"/>
  <c r="AF932" i="6"/>
  <c r="AL932" i="6"/>
  <c r="AJ932" i="6"/>
  <c r="AM932" i="6"/>
  <c r="AG932" i="6"/>
  <c r="AO932" i="6"/>
  <c r="AP932" i="6"/>
  <c r="AC932" i="6"/>
  <c r="AD281" i="6"/>
  <c r="AI281" i="6"/>
  <c r="AJ281" i="6"/>
  <c r="AN281" i="6"/>
  <c r="AL281" i="6"/>
  <c r="AQ281" i="6"/>
  <c r="AO281" i="6"/>
  <c r="AE281" i="6"/>
  <c r="AH281" i="6"/>
  <c r="AF281" i="6"/>
  <c r="AM281" i="6"/>
  <c r="AP281" i="6"/>
  <c r="AG281" i="6"/>
  <c r="AK281" i="6"/>
  <c r="AC281" i="6"/>
  <c r="AO318" i="6"/>
  <c r="AC318" i="6"/>
  <c r="AM318" i="6"/>
  <c r="AH318" i="6"/>
  <c r="AF318" i="6"/>
  <c r="AP318" i="6"/>
  <c r="AJ318" i="6"/>
  <c r="AN318" i="6"/>
  <c r="AD318" i="6"/>
  <c r="AE318" i="6"/>
  <c r="AG318" i="6"/>
  <c r="AI318" i="6"/>
  <c r="AQ318" i="6"/>
  <c r="AL318" i="6"/>
  <c r="AK318" i="6"/>
  <c r="AC114" i="6"/>
  <c r="AH741" i="6"/>
  <c r="AE741" i="6"/>
  <c r="AG741" i="6"/>
  <c r="AF741" i="6"/>
  <c r="AO741" i="6"/>
  <c r="AD741" i="6"/>
  <c r="AI741" i="6"/>
  <c r="AJ741" i="6"/>
  <c r="AM741" i="6"/>
  <c r="AL741" i="6"/>
  <c r="AK741" i="6"/>
  <c r="AN741" i="6"/>
  <c r="AP741" i="6"/>
  <c r="AQ741" i="6"/>
  <c r="AC741" i="6"/>
  <c r="AO543" i="6"/>
  <c r="AP543" i="6"/>
  <c r="AM543" i="6"/>
  <c r="AL543" i="6"/>
  <c r="AH543" i="6"/>
  <c r="AJ543" i="6"/>
  <c r="AI543" i="6"/>
  <c r="AD543" i="6"/>
  <c r="AF543" i="6"/>
  <c r="AE543" i="6"/>
  <c r="AC543" i="6"/>
  <c r="AK543" i="6"/>
  <c r="AG543" i="6"/>
  <c r="AN543" i="6"/>
  <c r="AQ543" i="6"/>
  <c r="AC124" i="6"/>
  <c r="AC451" i="6"/>
  <c r="AO451" i="6"/>
  <c r="AP451" i="6"/>
  <c r="AJ451" i="6"/>
  <c r="AK451" i="6"/>
  <c r="AD451" i="6"/>
  <c r="AN451" i="6"/>
  <c r="AH451" i="6"/>
  <c r="AL451" i="6"/>
  <c r="AE451" i="6"/>
  <c r="AI451" i="6"/>
  <c r="AM451" i="6"/>
  <c r="AG451" i="6"/>
  <c r="AQ451" i="6"/>
  <c r="AF451" i="6"/>
  <c r="AF763" i="6"/>
  <c r="AM763" i="6"/>
  <c r="AG763" i="6"/>
  <c r="AD763" i="6"/>
  <c r="AQ763" i="6"/>
  <c r="AK763" i="6"/>
  <c r="AL763" i="6"/>
  <c r="AN763" i="6"/>
  <c r="AJ763" i="6"/>
  <c r="AI763" i="6"/>
  <c r="AH763" i="6"/>
  <c r="AC763" i="6"/>
  <c r="AP763" i="6"/>
  <c r="AO763" i="6"/>
  <c r="AE763" i="6"/>
  <c r="AP958" i="6"/>
  <c r="AN958" i="6"/>
  <c r="AH958" i="6"/>
  <c r="AC958" i="6"/>
  <c r="AD958" i="6"/>
  <c r="AQ958" i="6"/>
  <c r="AI958" i="6"/>
  <c r="AK958" i="6"/>
  <c r="AO958" i="6"/>
  <c r="AF958" i="6"/>
  <c r="AM958" i="6"/>
  <c r="AL958" i="6"/>
  <c r="AJ958" i="6"/>
  <c r="AG958" i="6"/>
  <c r="AE958" i="6"/>
  <c r="AP798" i="6"/>
  <c r="AI798" i="6"/>
  <c r="AM798" i="6"/>
  <c r="AE798" i="6"/>
  <c r="AO798" i="6"/>
  <c r="AC798" i="6"/>
  <c r="AD798" i="6"/>
  <c r="AF798" i="6"/>
  <c r="AJ798" i="6"/>
  <c r="AQ798" i="6"/>
  <c r="AK798" i="6"/>
  <c r="AL798" i="6"/>
  <c r="AG798" i="6"/>
  <c r="AH798" i="6"/>
  <c r="AN798" i="6"/>
  <c r="AG585" i="6"/>
  <c r="AF585" i="6"/>
  <c r="AM585" i="6"/>
  <c r="AE585" i="6"/>
  <c r="AC585" i="6"/>
  <c r="AQ585" i="6"/>
  <c r="AN585" i="6"/>
  <c r="AO585" i="6"/>
  <c r="AD585" i="6"/>
  <c r="AK585" i="6"/>
  <c r="AH585" i="6"/>
  <c r="AL585" i="6"/>
  <c r="AI585" i="6"/>
  <c r="AJ585" i="6"/>
  <c r="AP585" i="6"/>
  <c r="AF528" i="6"/>
  <c r="AH528" i="6"/>
  <c r="AI528" i="6"/>
  <c r="AG528" i="6"/>
  <c r="AL528" i="6"/>
  <c r="AQ528" i="6"/>
  <c r="AP528" i="6"/>
  <c r="AJ528" i="6"/>
  <c r="AM528" i="6"/>
  <c r="AN528" i="6"/>
  <c r="AC528" i="6"/>
  <c r="AE528" i="6"/>
  <c r="AK528" i="6"/>
  <c r="AO528" i="6"/>
  <c r="AD528" i="6"/>
  <c r="AF599" i="6"/>
  <c r="AJ599" i="6"/>
  <c r="AH599" i="6"/>
  <c r="AE599" i="6"/>
  <c r="AG599" i="6"/>
  <c r="AO599" i="6"/>
  <c r="AK599" i="6"/>
  <c r="AD599" i="6"/>
  <c r="AI599" i="6"/>
  <c r="AM599" i="6"/>
  <c r="AQ599" i="6"/>
  <c r="AN599" i="6"/>
  <c r="AC599" i="6"/>
  <c r="AP599" i="6"/>
  <c r="AL599" i="6"/>
  <c r="AI365" i="6"/>
  <c r="AH365" i="6"/>
  <c r="AE365" i="6"/>
  <c r="AK365" i="6"/>
  <c r="AF365" i="6"/>
  <c r="AO365" i="6"/>
  <c r="AG365" i="6"/>
  <c r="AP365" i="6"/>
  <c r="AL365" i="6"/>
  <c r="AJ365" i="6"/>
  <c r="AQ365" i="6"/>
  <c r="AN365" i="6"/>
  <c r="AM365" i="6"/>
  <c r="AC365" i="6"/>
  <c r="AD365" i="6"/>
  <c r="AP635" i="6"/>
  <c r="AG635" i="6"/>
  <c r="AF635" i="6"/>
  <c r="AH635" i="6"/>
  <c r="AL635" i="6"/>
  <c r="AN635" i="6"/>
  <c r="AQ635" i="6"/>
  <c r="AM635" i="6"/>
  <c r="AE635" i="6"/>
  <c r="AI635" i="6"/>
  <c r="AJ635" i="6"/>
  <c r="AK635" i="6"/>
  <c r="AC635" i="6"/>
  <c r="AO635" i="6"/>
  <c r="AD635" i="6"/>
  <c r="AK947" i="6"/>
  <c r="AF947" i="6"/>
  <c r="AP947" i="6"/>
  <c r="AQ947" i="6"/>
  <c r="AD947" i="6"/>
  <c r="AG947" i="6"/>
  <c r="AN947" i="6"/>
  <c r="AL947" i="6"/>
  <c r="AI947" i="6"/>
  <c r="AC947" i="6"/>
  <c r="AO947" i="6"/>
  <c r="AE947" i="6"/>
  <c r="AM947" i="6"/>
  <c r="AJ947" i="6"/>
  <c r="AH947" i="6"/>
  <c r="AC200" i="6"/>
  <c r="AD200" i="6" s="1"/>
  <c r="AF399" i="6"/>
  <c r="AC399" i="6"/>
  <c r="AQ399" i="6"/>
  <c r="AE399" i="6"/>
  <c r="AP399" i="6"/>
  <c r="AD399" i="6"/>
  <c r="AN399" i="6"/>
  <c r="AL399" i="6"/>
  <c r="AG399" i="6"/>
  <c r="AJ399" i="6"/>
  <c r="AM399" i="6"/>
  <c r="AI399" i="6"/>
  <c r="AO399" i="6"/>
  <c r="AH399" i="6"/>
  <c r="AK399" i="6"/>
  <c r="AH421" i="6"/>
  <c r="AQ421" i="6"/>
  <c r="AJ421" i="6"/>
  <c r="AK421" i="6"/>
  <c r="AD421" i="6"/>
  <c r="AE421" i="6"/>
  <c r="AO421" i="6"/>
  <c r="AC421" i="6"/>
  <c r="AP421" i="6"/>
  <c r="AG421" i="6"/>
  <c r="AF421" i="6"/>
  <c r="AM421" i="6"/>
  <c r="AI421" i="6"/>
  <c r="AL421" i="6"/>
  <c r="AN421" i="6"/>
  <c r="AG747" i="6"/>
  <c r="AH747" i="6"/>
  <c r="AJ747" i="6"/>
  <c r="AO747" i="6"/>
  <c r="AE747" i="6"/>
  <c r="AK747" i="6"/>
  <c r="AM747" i="6"/>
  <c r="AP747" i="6"/>
  <c r="AF747" i="6"/>
  <c r="AL747" i="6"/>
  <c r="AC747" i="6"/>
  <c r="AN747" i="6"/>
  <c r="AI747" i="6"/>
  <c r="AD747" i="6"/>
  <c r="AQ747" i="6"/>
  <c r="AC249" i="6"/>
  <c r="AC285" i="6"/>
  <c r="AP285" i="6"/>
  <c r="AF285" i="6"/>
  <c r="AH285" i="6"/>
  <c r="AN285" i="6"/>
  <c r="AG285" i="6"/>
  <c r="AO285" i="6"/>
  <c r="AJ285" i="6"/>
  <c r="AD285" i="6"/>
  <c r="AI285" i="6"/>
  <c r="AK285" i="6"/>
  <c r="AM285" i="6"/>
  <c r="AL285" i="6"/>
  <c r="AE285" i="6"/>
  <c r="AQ285" i="6"/>
  <c r="AC202" i="6"/>
  <c r="AH312" i="6"/>
  <c r="AN312" i="6"/>
  <c r="AF312" i="6"/>
  <c r="AD312" i="6"/>
  <c r="AP312" i="6"/>
  <c r="AC312" i="6"/>
  <c r="AI312" i="6"/>
  <c r="AQ312" i="6"/>
  <c r="AL312" i="6"/>
  <c r="AE312" i="6"/>
  <c r="AM312" i="6"/>
  <c r="AK312" i="6"/>
  <c r="AG312" i="6"/>
  <c r="AJ312" i="6"/>
  <c r="AO312" i="6"/>
  <c r="AI405" i="6"/>
  <c r="AH405" i="6"/>
  <c r="AL405" i="6"/>
  <c r="AK405" i="6"/>
  <c r="AF405" i="6"/>
  <c r="AG405" i="6"/>
  <c r="AN405" i="6"/>
  <c r="AQ405" i="6"/>
  <c r="AE405" i="6"/>
  <c r="AD405" i="6"/>
  <c r="AC405" i="6"/>
  <c r="AJ405" i="6"/>
  <c r="AM405" i="6"/>
  <c r="AP405" i="6"/>
  <c r="AO405" i="6"/>
  <c r="AE757" i="6"/>
  <c r="AF757" i="6"/>
  <c r="AI757" i="6"/>
  <c r="AN757" i="6"/>
  <c r="AK757" i="6"/>
  <c r="AJ757" i="6"/>
  <c r="AC757" i="6"/>
  <c r="AM757" i="6"/>
  <c r="AP757" i="6"/>
  <c r="AG757" i="6"/>
  <c r="AD757" i="6"/>
  <c r="AL757" i="6"/>
  <c r="AH757" i="6"/>
  <c r="AQ757" i="6"/>
  <c r="AO757" i="6"/>
  <c r="AC233" i="6"/>
  <c r="AK314" i="6"/>
  <c r="AI314" i="6"/>
  <c r="AG314" i="6"/>
  <c r="AN314" i="6"/>
  <c r="AP314" i="6"/>
  <c r="AH314" i="6"/>
  <c r="AF314" i="6"/>
  <c r="AQ314" i="6"/>
  <c r="AJ314" i="6"/>
  <c r="AL314" i="6"/>
  <c r="AO314" i="6"/>
  <c r="AE314" i="6"/>
  <c r="AM314" i="6"/>
  <c r="AD314" i="6"/>
  <c r="AC314" i="6"/>
  <c r="AC42" i="6"/>
  <c r="AD42" i="6" s="1"/>
  <c r="AD526" i="6"/>
  <c r="AJ526" i="6"/>
  <c r="AH526" i="6"/>
  <c r="AC526" i="6"/>
  <c r="AL526" i="6"/>
  <c r="AF526" i="6"/>
  <c r="AP526" i="6"/>
  <c r="AE526" i="6"/>
  <c r="AO526" i="6"/>
  <c r="AI526" i="6"/>
  <c r="AM526" i="6"/>
  <c r="AG526" i="6"/>
  <c r="AQ526" i="6"/>
  <c r="AK526" i="6"/>
  <c r="AN526" i="6"/>
  <c r="AC97" i="6"/>
  <c r="AD97" i="6" s="1"/>
  <c r="AD977" i="6"/>
  <c r="AK977" i="6"/>
  <c r="AC977" i="6"/>
  <c r="AO977" i="6"/>
  <c r="AG977" i="6"/>
  <c r="AM977" i="6"/>
  <c r="AP977" i="6"/>
  <c r="AH977" i="6"/>
  <c r="AE977" i="6"/>
  <c r="AI977" i="6"/>
  <c r="AL977" i="6"/>
  <c r="AN977" i="6"/>
  <c r="AF977" i="6"/>
  <c r="AJ977" i="6"/>
  <c r="AQ977" i="6"/>
  <c r="AD501" i="6"/>
  <c r="AK501" i="6"/>
  <c r="AP501" i="6"/>
  <c r="AE501" i="6"/>
  <c r="AI501" i="6"/>
  <c r="AG501" i="6"/>
  <c r="AM501" i="6"/>
  <c r="AN501" i="6"/>
  <c r="AQ501" i="6"/>
  <c r="AC501" i="6"/>
  <c r="AF501" i="6"/>
  <c r="AH501" i="6"/>
  <c r="AJ501" i="6"/>
  <c r="AL501" i="6"/>
  <c r="AO501" i="6"/>
  <c r="AC26" i="6"/>
  <c r="AD26" i="6" s="1"/>
  <c r="AC38" i="6"/>
  <c r="AC44" i="6"/>
  <c r="AD44" i="6" s="1"/>
  <c r="AE44" i="6" s="1"/>
  <c r="AG519" i="6"/>
  <c r="AQ519" i="6"/>
  <c r="AI519" i="6"/>
  <c r="AK519" i="6"/>
  <c r="AD519" i="6"/>
  <c r="AM519" i="6"/>
  <c r="AO519" i="6"/>
  <c r="AF519" i="6"/>
  <c r="AH519" i="6"/>
  <c r="AJ519" i="6"/>
  <c r="AP519" i="6"/>
  <c r="AC519" i="6"/>
  <c r="AN519" i="6"/>
  <c r="AL519" i="6"/>
  <c r="AE519" i="6"/>
  <c r="AN319" i="6"/>
  <c r="AQ319" i="6"/>
  <c r="AL319" i="6"/>
  <c r="AD319" i="6"/>
  <c r="AP319" i="6"/>
  <c r="AE319" i="6"/>
  <c r="AC319" i="6"/>
  <c r="AM319" i="6"/>
  <c r="AO319" i="6"/>
  <c r="AK319" i="6"/>
  <c r="AH319" i="6"/>
  <c r="AG319" i="6"/>
  <c r="AJ319" i="6"/>
  <c r="AI319" i="6"/>
  <c r="AF319" i="6"/>
  <c r="AC105" i="6"/>
  <c r="AC48" i="6"/>
  <c r="AD48" i="6" s="1"/>
  <c r="AF876" i="6"/>
  <c r="AP876" i="6"/>
  <c r="AI876" i="6"/>
  <c r="AE876" i="6"/>
  <c r="AN876" i="6"/>
  <c r="AL876" i="6"/>
  <c r="AK876" i="6"/>
  <c r="AO876" i="6"/>
  <c r="AJ876" i="6"/>
  <c r="AH876" i="6"/>
  <c r="AG876" i="6"/>
  <c r="AD876" i="6"/>
  <c r="AC876" i="6"/>
  <c r="AQ876" i="6"/>
  <c r="AM876" i="6"/>
  <c r="AC175" i="6"/>
  <c r="AD175" i="6" s="1"/>
  <c r="AC19" i="6"/>
  <c r="AD19" i="6" s="1"/>
  <c r="AH785" i="6"/>
  <c r="AP785" i="6"/>
  <c r="AN785" i="6"/>
  <c r="AL785" i="6"/>
  <c r="AD785" i="6"/>
  <c r="AF785" i="6"/>
  <c r="AJ785" i="6"/>
  <c r="AO785" i="6"/>
  <c r="AQ785" i="6"/>
  <c r="AC785" i="6"/>
  <c r="AG785" i="6"/>
  <c r="AI785" i="6"/>
  <c r="AE785" i="6"/>
  <c r="AM785" i="6"/>
  <c r="AK785" i="6"/>
  <c r="AC216" i="6"/>
  <c r="AD216" i="6" s="1"/>
  <c r="AH905" i="6"/>
  <c r="AG905" i="6"/>
  <c r="AK905" i="6"/>
  <c r="AQ905" i="6"/>
  <c r="AL905" i="6"/>
  <c r="AF905" i="6"/>
  <c r="AC905" i="6"/>
  <c r="AJ905" i="6"/>
  <c r="AI905" i="6"/>
  <c r="AE905" i="6"/>
  <c r="AD905" i="6"/>
  <c r="AO905" i="6"/>
  <c r="AN905" i="6"/>
  <c r="AM905" i="6"/>
  <c r="AP905" i="6"/>
  <c r="AC222" i="6"/>
  <c r="AD222" i="6" s="1"/>
  <c r="AM982" i="6"/>
  <c r="AE982" i="6"/>
  <c r="AJ982" i="6"/>
  <c r="AC982" i="6"/>
  <c r="AH982" i="6"/>
  <c r="AL982" i="6"/>
  <c r="AK982" i="6"/>
  <c r="AP982" i="6"/>
  <c r="AO982" i="6"/>
  <c r="AN982" i="6"/>
  <c r="AF982" i="6"/>
  <c r="AD982" i="6"/>
  <c r="AG982" i="6"/>
  <c r="AI982" i="6"/>
  <c r="AQ982" i="6"/>
  <c r="AC191" i="6"/>
  <c r="AD191" i="6" s="1"/>
  <c r="AI725" i="6"/>
  <c r="AE725" i="6"/>
  <c r="AM725" i="6"/>
  <c r="AJ725" i="6"/>
  <c r="AO725" i="6"/>
  <c r="AF725" i="6"/>
  <c r="AP725" i="6"/>
  <c r="AK725" i="6"/>
  <c r="AQ725" i="6"/>
  <c r="AL725" i="6"/>
  <c r="AH725" i="6"/>
  <c r="AD725" i="6"/>
  <c r="AG725" i="6"/>
  <c r="AC725" i="6"/>
  <c r="AN725" i="6"/>
  <c r="AC439" i="6"/>
  <c r="AQ439" i="6"/>
  <c r="AM439" i="6"/>
  <c r="AL439" i="6"/>
  <c r="AK439" i="6"/>
  <c r="AI439" i="6"/>
  <c r="AN439" i="6"/>
  <c r="AE439" i="6"/>
  <c r="AG439" i="6"/>
  <c r="AH439" i="6"/>
  <c r="AJ439" i="6"/>
  <c r="AD439" i="6"/>
  <c r="AP439" i="6"/>
  <c r="AO439" i="6"/>
  <c r="AF439" i="6"/>
  <c r="AG445" i="6"/>
  <c r="AM445" i="6"/>
  <c r="AO445" i="6"/>
  <c r="AJ445" i="6"/>
  <c r="AH445" i="6"/>
  <c r="AC445" i="6"/>
  <c r="AK445" i="6"/>
  <c r="AN445" i="6"/>
  <c r="AP445" i="6"/>
  <c r="AL445" i="6"/>
  <c r="AE445" i="6"/>
  <c r="AF445" i="6"/>
  <c r="AQ445" i="6"/>
  <c r="AD445" i="6"/>
  <c r="AI445" i="6"/>
  <c r="AC170" i="6"/>
  <c r="AD170" i="6" s="1"/>
  <c r="AP545" i="6"/>
  <c r="AG545" i="6"/>
  <c r="AN545" i="6"/>
  <c r="AL545" i="6"/>
  <c r="AD545" i="6"/>
  <c r="AQ545" i="6"/>
  <c r="AC545" i="6"/>
  <c r="AH545" i="6"/>
  <c r="AO545" i="6"/>
  <c r="AK545" i="6"/>
  <c r="AM545" i="6"/>
  <c r="AI545" i="6"/>
  <c r="AF545" i="6"/>
  <c r="AE545" i="6"/>
  <c r="AJ545" i="6"/>
  <c r="AI659" i="6"/>
  <c r="AH659" i="6"/>
  <c r="AD659" i="6"/>
  <c r="AN659" i="6"/>
  <c r="AG659" i="6"/>
  <c r="AP659" i="6"/>
  <c r="AJ659" i="6"/>
  <c r="AO659" i="6"/>
  <c r="AK659" i="6"/>
  <c r="AC659" i="6"/>
  <c r="AF659" i="6"/>
  <c r="AQ659" i="6"/>
  <c r="AL659" i="6"/>
  <c r="AM659" i="6"/>
  <c r="AE659" i="6"/>
  <c r="AD710" i="6"/>
  <c r="AJ710" i="6"/>
  <c r="AE710" i="6"/>
  <c r="AN710" i="6"/>
  <c r="AI710" i="6"/>
  <c r="AP710" i="6"/>
  <c r="AL710" i="6"/>
  <c r="AC710" i="6"/>
  <c r="AM710" i="6"/>
  <c r="AG710" i="6"/>
  <c r="AQ710" i="6"/>
  <c r="AK710" i="6"/>
  <c r="AF710" i="6"/>
  <c r="AO710" i="6"/>
  <c r="AH710" i="6"/>
  <c r="AL472" i="6"/>
  <c r="AD472" i="6"/>
  <c r="AP472" i="6"/>
  <c r="AH472" i="6"/>
  <c r="AE472" i="6"/>
  <c r="AG472" i="6"/>
  <c r="AI472" i="6"/>
  <c r="AM472" i="6"/>
  <c r="AQ472" i="6"/>
  <c r="AF472" i="6"/>
  <c r="AJ472" i="6"/>
  <c r="AK472" i="6"/>
  <c r="AN472" i="6"/>
  <c r="AO472" i="6"/>
  <c r="AC472" i="6"/>
  <c r="AC456" i="6"/>
  <c r="AQ456" i="6"/>
  <c r="AF456" i="6"/>
  <c r="AO456" i="6"/>
  <c r="AK456" i="6"/>
  <c r="AE456" i="6"/>
  <c r="AH456" i="6"/>
  <c r="AP456" i="6"/>
  <c r="AD456" i="6"/>
  <c r="AG456" i="6"/>
  <c r="AN456" i="6"/>
  <c r="AL456" i="6"/>
  <c r="AJ456" i="6"/>
  <c r="AM456" i="6"/>
  <c r="AI456" i="6"/>
  <c r="AN954" i="6"/>
  <c r="AJ954" i="6"/>
  <c r="AF954" i="6"/>
  <c r="AC954" i="6"/>
  <c r="AH954" i="6"/>
  <c r="AM954" i="6"/>
  <c r="AG954" i="6"/>
  <c r="AQ954" i="6"/>
  <c r="AL954" i="6"/>
  <c r="AO954" i="6"/>
  <c r="AD954" i="6"/>
  <c r="AK954" i="6"/>
  <c r="AP954" i="6"/>
  <c r="AE954" i="6"/>
  <c r="AI954" i="6"/>
  <c r="AI366" i="6"/>
  <c r="AP366" i="6"/>
  <c r="AC366" i="6"/>
  <c r="AG366" i="6"/>
  <c r="AF366" i="6"/>
  <c r="AE366" i="6"/>
  <c r="AJ366" i="6"/>
  <c r="AM366" i="6"/>
  <c r="AQ366" i="6"/>
  <c r="AH366" i="6"/>
  <c r="AN366" i="6"/>
  <c r="AL366" i="6"/>
  <c r="AD366" i="6"/>
  <c r="AO366" i="6"/>
  <c r="AK366" i="6"/>
  <c r="AI358" i="6"/>
  <c r="AL358" i="6"/>
  <c r="AJ358" i="6"/>
  <c r="AH358" i="6"/>
  <c r="AC358" i="6"/>
  <c r="AO358" i="6"/>
  <c r="AN358" i="6"/>
  <c r="AM358" i="6"/>
  <c r="AE358" i="6"/>
  <c r="AD358" i="6"/>
  <c r="AQ358" i="6"/>
  <c r="AK358" i="6"/>
  <c r="AG358" i="6"/>
  <c r="AP358" i="6"/>
  <c r="AF358" i="6"/>
  <c r="AF477" i="6"/>
  <c r="AP477" i="6"/>
  <c r="AE477" i="6"/>
  <c r="AG477" i="6"/>
  <c r="AI477" i="6"/>
  <c r="AK477" i="6"/>
  <c r="AM477" i="6"/>
  <c r="AJ477" i="6"/>
  <c r="AD477" i="6"/>
  <c r="AN477" i="6"/>
  <c r="AL477" i="6"/>
  <c r="AH477" i="6"/>
  <c r="AQ477" i="6"/>
  <c r="AC477" i="6"/>
  <c r="AO477" i="6"/>
  <c r="AQ867" i="6"/>
  <c r="AE867" i="6"/>
  <c r="AO867" i="6"/>
  <c r="AF867" i="6"/>
  <c r="AH867" i="6"/>
  <c r="AN867" i="6"/>
  <c r="AM867" i="6"/>
  <c r="AC867" i="6"/>
  <c r="AJ867" i="6"/>
  <c r="AG867" i="6"/>
  <c r="AK867" i="6"/>
  <c r="AP867" i="6"/>
  <c r="AL867" i="6"/>
  <c r="AD867" i="6"/>
  <c r="AI867" i="6"/>
  <c r="AQ378" i="6"/>
  <c r="AF378" i="6"/>
  <c r="AL378" i="6"/>
  <c r="AO378" i="6"/>
  <c r="AE378" i="6"/>
  <c r="AJ378" i="6"/>
  <c r="AC378" i="6"/>
  <c r="AK378" i="6"/>
  <c r="AH378" i="6"/>
  <c r="AM378" i="6"/>
  <c r="AI378" i="6"/>
  <c r="AD378" i="6"/>
  <c r="AP378" i="6"/>
  <c r="AG378" i="6"/>
  <c r="AN378" i="6"/>
  <c r="AC149" i="6"/>
  <c r="AN952" i="6"/>
  <c r="AK952" i="6"/>
  <c r="AH952" i="6"/>
  <c r="AG952" i="6"/>
  <c r="AF952" i="6"/>
  <c r="AQ952" i="6"/>
  <c r="AD952" i="6"/>
  <c r="AC952" i="6"/>
  <c r="AM952" i="6"/>
  <c r="AL952" i="6"/>
  <c r="AO952" i="6"/>
  <c r="AP952" i="6"/>
  <c r="AI952" i="6"/>
  <c r="AJ952" i="6"/>
  <c r="AE952" i="6"/>
  <c r="AH461" i="6"/>
  <c r="AG461" i="6"/>
  <c r="AJ461" i="6"/>
  <c r="AI461" i="6"/>
  <c r="AC461" i="6"/>
  <c r="AF461" i="6"/>
  <c r="AD461" i="6"/>
  <c r="AQ461" i="6"/>
  <c r="AN461" i="6"/>
  <c r="AE461" i="6"/>
  <c r="AL461" i="6"/>
  <c r="AO461" i="6"/>
  <c r="AM461" i="6"/>
  <c r="AK461" i="6"/>
  <c r="AP461" i="6"/>
  <c r="AM727" i="6"/>
  <c r="AP727" i="6"/>
  <c r="AF727" i="6"/>
  <c r="AI727" i="6"/>
  <c r="AE727" i="6"/>
  <c r="AG727" i="6"/>
  <c r="AN727" i="6"/>
  <c r="AQ727" i="6"/>
  <c r="AC727" i="6"/>
  <c r="AL727" i="6"/>
  <c r="AH727" i="6"/>
  <c r="AD727" i="6"/>
  <c r="AJ727" i="6"/>
  <c r="AK727" i="6"/>
  <c r="AO727" i="6"/>
  <c r="AC68" i="6"/>
  <c r="AD68" i="6" s="1"/>
  <c r="AQ976" i="6"/>
  <c r="AL976" i="6"/>
  <c r="AO976" i="6"/>
  <c r="AG976" i="6"/>
  <c r="AD976" i="6"/>
  <c r="AC976" i="6"/>
  <c r="AF976" i="6"/>
  <c r="AM976" i="6"/>
  <c r="AK976" i="6"/>
  <c r="AE976" i="6"/>
  <c r="AP976" i="6"/>
  <c r="AH976" i="6"/>
  <c r="AI976" i="6"/>
  <c r="AN976" i="6"/>
  <c r="AJ976" i="6"/>
  <c r="AF771" i="6"/>
  <c r="AC771" i="6"/>
  <c r="AI771" i="6"/>
  <c r="AL771" i="6"/>
  <c r="AN771" i="6"/>
  <c r="AK771" i="6"/>
  <c r="AQ771" i="6"/>
  <c r="AO771" i="6"/>
  <c r="AH771" i="6"/>
  <c r="AM771" i="6"/>
  <c r="AE771" i="6"/>
  <c r="AG771" i="6"/>
  <c r="AJ771" i="6"/>
  <c r="AP771" i="6"/>
  <c r="AD771" i="6"/>
  <c r="AQ462" i="6"/>
  <c r="AN462" i="6"/>
  <c r="AD462" i="6"/>
  <c r="AF462" i="6"/>
  <c r="AH462" i="6"/>
  <c r="AL462" i="6"/>
  <c r="AP462" i="6"/>
  <c r="AC462" i="6"/>
  <c r="AE462" i="6"/>
  <c r="AG462" i="6"/>
  <c r="AI462" i="6"/>
  <c r="AK462" i="6"/>
  <c r="AO462" i="6"/>
  <c r="AM462" i="6"/>
  <c r="AJ462" i="6"/>
  <c r="AD310" i="6"/>
  <c r="AQ310" i="6"/>
  <c r="AL310" i="6"/>
  <c r="AF310" i="6"/>
  <c r="AP310" i="6"/>
  <c r="AJ310" i="6"/>
  <c r="AN310" i="6"/>
  <c r="AC310" i="6"/>
  <c r="AE310" i="6"/>
  <c r="AG310" i="6"/>
  <c r="AI310" i="6"/>
  <c r="AH310" i="6"/>
  <c r="AM310" i="6"/>
  <c r="AK310" i="6"/>
  <c r="AO310" i="6"/>
  <c r="AJ373" i="6"/>
  <c r="AD373" i="6"/>
  <c r="AK373" i="6"/>
  <c r="AF373" i="6"/>
  <c r="AH373" i="6"/>
  <c r="AM373" i="6"/>
  <c r="AG373" i="6"/>
  <c r="AP373" i="6"/>
  <c r="AL373" i="6"/>
  <c r="AI373" i="6"/>
  <c r="AN373" i="6"/>
  <c r="AQ373" i="6"/>
  <c r="AO373" i="6"/>
  <c r="AC373" i="6"/>
  <c r="AE373" i="6"/>
  <c r="AL354" i="6"/>
  <c r="AP354" i="6"/>
  <c r="AQ354" i="6"/>
  <c r="AI354" i="6"/>
  <c r="AE354" i="6"/>
  <c r="AC354" i="6"/>
  <c r="AN354" i="6"/>
  <c r="AM354" i="6"/>
  <c r="AH354" i="6"/>
  <c r="AJ354" i="6"/>
  <c r="AD354" i="6"/>
  <c r="AF354" i="6"/>
  <c r="AG354" i="6"/>
  <c r="AO354" i="6"/>
  <c r="AK354" i="6"/>
  <c r="AO393" i="6"/>
  <c r="AG393" i="6"/>
  <c r="AP393" i="6"/>
  <c r="AE393" i="6"/>
  <c r="AH393" i="6"/>
  <c r="AQ393" i="6"/>
  <c r="AC393" i="6"/>
  <c r="AM393" i="6"/>
  <c r="AJ393" i="6"/>
  <c r="AD393" i="6"/>
  <c r="AF393" i="6"/>
  <c r="AN393" i="6"/>
  <c r="AL393" i="6"/>
  <c r="AI393" i="6"/>
  <c r="AK393" i="6"/>
  <c r="AC80" i="6"/>
  <c r="AC116" i="6"/>
  <c r="AD116" i="6" s="1"/>
  <c r="AC154" i="6"/>
  <c r="AD154" i="6" s="1"/>
  <c r="AF781" i="6"/>
  <c r="AE781" i="6"/>
  <c r="AO781" i="6"/>
  <c r="AD781" i="6"/>
  <c r="AP781" i="6"/>
  <c r="AM781" i="6"/>
  <c r="AQ781" i="6"/>
  <c r="AL781" i="6"/>
  <c r="AI781" i="6"/>
  <c r="AN781" i="6"/>
  <c r="AC781" i="6"/>
  <c r="AH781" i="6"/>
  <c r="AG781" i="6"/>
  <c r="AJ781" i="6"/>
  <c r="AK781" i="6"/>
  <c r="AC15" i="6"/>
  <c r="AD15" i="6" s="1"/>
  <c r="AQ613" i="6"/>
  <c r="AD613" i="6"/>
  <c r="AI613" i="6"/>
  <c r="AJ613" i="6"/>
  <c r="AH613" i="6"/>
  <c r="AL613" i="6"/>
  <c r="AK613" i="6"/>
  <c r="AP613" i="6"/>
  <c r="AF613" i="6"/>
  <c r="AE613" i="6"/>
  <c r="AC613" i="6"/>
  <c r="AM613" i="6"/>
  <c r="AN613" i="6"/>
  <c r="AG613" i="6"/>
  <c r="AO613" i="6"/>
  <c r="AG448" i="6"/>
  <c r="AF448" i="6"/>
  <c r="AC448" i="6"/>
  <c r="AP448" i="6"/>
  <c r="AN448" i="6"/>
  <c r="AO448" i="6"/>
  <c r="AJ448" i="6"/>
  <c r="AM448" i="6"/>
  <c r="AI448" i="6"/>
  <c r="AL448" i="6"/>
  <c r="AE448" i="6"/>
  <c r="AK448" i="6"/>
  <c r="AQ448" i="6"/>
  <c r="AD448" i="6"/>
  <c r="AH448" i="6"/>
  <c r="AC100" i="6"/>
  <c r="AD100" i="6" s="1"/>
  <c r="AC138" i="6"/>
  <c r="AM738" i="6"/>
  <c r="AL738" i="6"/>
  <c r="AG738" i="6"/>
  <c r="AN738" i="6"/>
  <c r="AE738" i="6"/>
  <c r="AQ738" i="6"/>
  <c r="AJ738" i="6"/>
  <c r="AP738" i="6"/>
  <c r="AF738" i="6"/>
  <c r="AK738" i="6"/>
  <c r="AO738" i="6"/>
  <c r="AH738" i="6"/>
  <c r="AC738" i="6"/>
  <c r="AD738" i="6"/>
  <c r="AI738" i="6"/>
  <c r="AL504" i="6"/>
  <c r="AM504" i="6"/>
  <c r="AC504" i="6"/>
  <c r="AQ504" i="6"/>
  <c r="AF504" i="6"/>
  <c r="AK504" i="6"/>
  <c r="AE504" i="6"/>
  <c r="AI504" i="6"/>
  <c r="AO504" i="6"/>
  <c r="AN504" i="6"/>
  <c r="AD504" i="6"/>
  <c r="AG504" i="6"/>
  <c r="AH504" i="6"/>
  <c r="AP504" i="6"/>
  <c r="AJ504" i="6"/>
  <c r="AE575" i="6"/>
  <c r="AC575" i="6"/>
  <c r="AJ575" i="6"/>
  <c r="AH575" i="6"/>
  <c r="AN575" i="6"/>
  <c r="AF575" i="6"/>
  <c r="AM575" i="6"/>
  <c r="AQ575" i="6"/>
  <c r="AG575" i="6"/>
  <c r="AK575" i="6"/>
  <c r="AO575" i="6"/>
  <c r="AL575" i="6"/>
  <c r="AD575" i="6"/>
  <c r="AI575" i="6"/>
  <c r="AP575" i="6"/>
  <c r="AO745" i="6"/>
  <c r="AI745" i="6"/>
  <c r="AE745" i="6"/>
  <c r="AJ745" i="6"/>
  <c r="AC745" i="6"/>
  <c r="AN745" i="6"/>
  <c r="AG745" i="6"/>
  <c r="AH745" i="6"/>
  <c r="AQ745" i="6"/>
  <c r="AD745" i="6"/>
  <c r="AL745" i="6"/>
  <c r="AF745" i="6"/>
  <c r="AP745" i="6"/>
  <c r="AM745" i="6"/>
  <c r="AK745" i="6"/>
  <c r="AC176" i="6"/>
  <c r="AE397" i="6"/>
  <c r="AD397" i="6"/>
  <c r="AL397" i="6"/>
  <c r="AQ397" i="6"/>
  <c r="AI397" i="6"/>
  <c r="AF397" i="6"/>
  <c r="AH397" i="6"/>
  <c r="AP397" i="6"/>
  <c r="AM397" i="6"/>
  <c r="AJ397" i="6"/>
  <c r="AO397" i="6"/>
  <c r="AK397" i="6"/>
  <c r="AG397" i="6"/>
  <c r="AC397" i="6"/>
  <c r="AN397" i="6"/>
  <c r="AC212" i="6"/>
  <c r="AK682" i="6"/>
  <c r="AD682" i="6"/>
  <c r="AG682" i="6"/>
  <c r="AM682" i="6"/>
  <c r="AL682" i="6"/>
  <c r="AO682" i="6"/>
  <c r="AI682" i="6"/>
  <c r="AH682" i="6"/>
  <c r="AC682" i="6"/>
  <c r="AP682" i="6"/>
  <c r="AJ682" i="6"/>
  <c r="AF682" i="6"/>
  <c r="AE682" i="6"/>
  <c r="AN682" i="6"/>
  <c r="AQ682" i="6"/>
  <c r="AC89" i="6"/>
  <c r="AD89" i="6" s="1"/>
  <c r="AJ573" i="6"/>
  <c r="AQ573" i="6"/>
  <c r="AP573" i="6"/>
  <c r="AI573" i="6"/>
  <c r="AF573" i="6"/>
  <c r="AC573" i="6"/>
  <c r="AE573" i="6"/>
  <c r="AG573" i="6"/>
  <c r="AN573" i="6"/>
  <c r="AL573" i="6"/>
  <c r="AK573" i="6"/>
  <c r="AO573" i="6"/>
  <c r="AD573" i="6"/>
  <c r="AH573" i="6"/>
  <c r="AM573" i="6"/>
  <c r="AK509" i="6"/>
  <c r="AO509" i="6"/>
  <c r="AQ509" i="6"/>
  <c r="AP509" i="6"/>
  <c r="AF509" i="6"/>
  <c r="AJ509" i="6"/>
  <c r="AG509" i="6"/>
  <c r="AN509" i="6"/>
  <c r="AD509" i="6"/>
  <c r="AH509" i="6"/>
  <c r="AL509" i="6"/>
  <c r="AM509" i="6"/>
  <c r="AC509" i="6"/>
  <c r="AI509" i="6"/>
  <c r="AE509" i="6"/>
  <c r="AI733" i="6"/>
  <c r="AG733" i="6"/>
  <c r="AO733" i="6"/>
  <c r="AM733" i="6"/>
  <c r="AH733" i="6"/>
  <c r="AJ733" i="6"/>
  <c r="AD733" i="6"/>
  <c r="AP733" i="6"/>
  <c r="AF733" i="6"/>
  <c r="AE733" i="6"/>
  <c r="AQ733" i="6"/>
  <c r="AL733" i="6"/>
  <c r="AK733" i="6"/>
  <c r="AC733" i="6"/>
  <c r="AN733" i="6"/>
  <c r="AC495" i="6"/>
  <c r="AJ495" i="6"/>
  <c r="AN495" i="6"/>
  <c r="AI495" i="6"/>
  <c r="AF495" i="6"/>
  <c r="AH495" i="6"/>
  <c r="AM495" i="6"/>
  <c r="AP495" i="6"/>
  <c r="AL495" i="6"/>
  <c r="AG495" i="6"/>
  <c r="AD495" i="6"/>
  <c r="AQ495" i="6"/>
  <c r="AO495" i="6"/>
  <c r="AK495" i="6"/>
  <c r="AE495" i="6"/>
  <c r="AN280" i="6"/>
  <c r="AP280" i="6"/>
  <c r="AH280" i="6"/>
  <c r="AL280" i="6"/>
  <c r="AJ280" i="6"/>
  <c r="AG280" i="6"/>
  <c r="AM280" i="6"/>
  <c r="AK280" i="6"/>
  <c r="AO280" i="6"/>
  <c r="AI280" i="6"/>
  <c r="AE280" i="6"/>
  <c r="AQ280" i="6"/>
  <c r="AF280" i="6"/>
  <c r="AC280" i="6"/>
  <c r="AD280" i="6"/>
  <c r="AP309" i="6"/>
  <c r="AH309" i="6"/>
  <c r="AD309" i="6"/>
  <c r="AM309" i="6"/>
  <c r="AG309" i="6"/>
  <c r="AI309" i="6"/>
  <c r="AC309" i="6"/>
  <c r="AN309" i="6"/>
  <c r="AL309" i="6"/>
  <c r="AO309" i="6"/>
  <c r="AJ309" i="6"/>
  <c r="AF309" i="6"/>
  <c r="AK309" i="6"/>
  <c r="AQ309" i="6"/>
  <c r="AE309" i="6"/>
  <c r="AD323" i="6"/>
  <c r="AF323" i="6"/>
  <c r="AE323" i="6"/>
  <c r="AN323" i="6"/>
  <c r="AO323" i="6"/>
  <c r="AG323" i="6"/>
  <c r="AM323" i="6"/>
  <c r="AI323" i="6"/>
  <c r="AJ323" i="6"/>
  <c r="AL323" i="6"/>
  <c r="AC323" i="6"/>
  <c r="AH323" i="6"/>
  <c r="AQ323" i="6"/>
  <c r="AP323" i="6"/>
  <c r="AK323" i="6"/>
  <c r="AF788" i="6"/>
  <c r="AE788" i="6"/>
  <c r="AM788" i="6"/>
  <c r="AN788" i="6"/>
  <c r="AQ788" i="6"/>
  <c r="AL788" i="6"/>
  <c r="AJ788" i="6"/>
  <c r="AD788" i="6"/>
  <c r="AK788" i="6"/>
  <c r="AP788" i="6"/>
  <c r="AO788" i="6"/>
  <c r="AI788" i="6"/>
  <c r="AC788" i="6"/>
  <c r="AG788" i="6"/>
  <c r="AH788" i="6"/>
  <c r="AC109" i="6"/>
  <c r="AL507" i="6"/>
  <c r="AJ507" i="6"/>
  <c r="AI507" i="6"/>
  <c r="AE507" i="6"/>
  <c r="AD507" i="6"/>
  <c r="AQ507" i="6"/>
  <c r="AM507" i="6"/>
  <c r="AH507" i="6"/>
  <c r="AF507" i="6"/>
  <c r="AN507" i="6"/>
  <c r="AK507" i="6"/>
  <c r="AG507" i="6"/>
  <c r="AO507" i="6"/>
  <c r="AP507" i="6"/>
  <c r="AC507" i="6"/>
  <c r="AL293" i="6"/>
  <c r="AQ293" i="6"/>
  <c r="AJ293" i="6"/>
  <c r="AE293" i="6"/>
  <c r="AO293" i="6"/>
  <c r="AP293" i="6"/>
  <c r="AK293" i="6"/>
  <c r="AN293" i="6"/>
  <c r="AM293" i="6"/>
  <c r="AI293" i="6"/>
  <c r="AF293" i="6"/>
  <c r="AH293" i="6"/>
  <c r="AD293" i="6"/>
  <c r="AC293" i="6"/>
  <c r="AG293" i="6"/>
  <c r="AQ666" i="6"/>
  <c r="AL666" i="6"/>
  <c r="AN666" i="6"/>
  <c r="AG666" i="6"/>
  <c r="AF666" i="6"/>
  <c r="AD666" i="6"/>
  <c r="AE666" i="6"/>
  <c r="AP666" i="6"/>
  <c r="AO666" i="6"/>
  <c r="AI666" i="6"/>
  <c r="AK666" i="6"/>
  <c r="AM666" i="6"/>
  <c r="AJ666" i="6"/>
  <c r="AC666" i="6"/>
  <c r="AH666" i="6"/>
  <c r="AJ313" i="6"/>
  <c r="AF313" i="6"/>
  <c r="AN313" i="6"/>
  <c r="AE313" i="6"/>
  <c r="AO313" i="6"/>
  <c r="AG313" i="6"/>
  <c r="AK313" i="6"/>
  <c r="AM313" i="6"/>
  <c r="AD313" i="6"/>
  <c r="AH313" i="6"/>
  <c r="AP313" i="6"/>
  <c r="AC313" i="6"/>
  <c r="AI313" i="6"/>
  <c r="AQ313" i="6"/>
  <c r="AL313" i="6"/>
  <c r="AH676" i="6"/>
  <c r="AF676" i="6"/>
  <c r="AG676" i="6"/>
  <c r="AQ676" i="6"/>
  <c r="AO676" i="6"/>
  <c r="AP676" i="6"/>
  <c r="AM676" i="6"/>
  <c r="AN676" i="6"/>
  <c r="AL676" i="6"/>
  <c r="AD676" i="6"/>
  <c r="AC676" i="6"/>
  <c r="AE676" i="6"/>
  <c r="AK676" i="6"/>
  <c r="AI676" i="6"/>
  <c r="AJ676" i="6"/>
  <c r="AJ297" i="6"/>
  <c r="AG297" i="6"/>
  <c r="AC297" i="6"/>
  <c r="AM297" i="6"/>
  <c r="AF297" i="6"/>
  <c r="AL297" i="6"/>
  <c r="AN297" i="6"/>
  <c r="AI297" i="6"/>
  <c r="AH297" i="6"/>
  <c r="AP297" i="6"/>
  <c r="AE297" i="6"/>
  <c r="AQ297" i="6"/>
  <c r="AO297" i="6"/>
  <c r="AD297" i="6"/>
  <c r="AK297" i="6"/>
  <c r="AG468" i="6"/>
  <c r="AL468" i="6"/>
  <c r="AC468" i="6"/>
  <c r="AE468" i="6"/>
  <c r="AO468" i="6"/>
  <c r="AP468" i="6"/>
  <c r="AK468" i="6"/>
  <c r="AF468" i="6"/>
  <c r="AN468" i="6"/>
  <c r="AD468" i="6"/>
  <c r="AH468" i="6"/>
  <c r="AI468" i="6"/>
  <c r="AM468" i="6"/>
  <c r="AQ468" i="6"/>
  <c r="AJ468" i="6"/>
  <c r="AC58" i="6"/>
  <c r="AD58" i="6" s="1"/>
  <c r="AE58" i="6" s="1"/>
  <c r="AC578" i="6"/>
  <c r="AF578" i="6"/>
  <c r="AQ578" i="6"/>
  <c r="AE578" i="6"/>
  <c r="AI578" i="6"/>
  <c r="AP578" i="6"/>
  <c r="AM578" i="6"/>
  <c r="AD578" i="6"/>
  <c r="AL578" i="6"/>
  <c r="AO578" i="6"/>
  <c r="AN578" i="6"/>
  <c r="AH578" i="6"/>
  <c r="AK578" i="6"/>
  <c r="AJ578" i="6"/>
  <c r="AG578" i="6"/>
  <c r="AH580" i="6"/>
  <c r="AM580" i="6"/>
  <c r="AO580" i="6"/>
  <c r="AC580" i="6"/>
  <c r="AP580" i="6"/>
  <c r="AG580" i="6"/>
  <c r="AD580" i="6"/>
  <c r="AK580" i="6"/>
  <c r="AE580" i="6"/>
  <c r="AI580" i="6"/>
  <c r="AF580" i="6"/>
  <c r="AJ580" i="6"/>
  <c r="AN580" i="6"/>
  <c r="AQ580" i="6"/>
  <c r="AL580" i="6"/>
  <c r="AO431" i="6"/>
  <c r="AK431" i="6"/>
  <c r="AJ431" i="6"/>
  <c r="AN431" i="6"/>
  <c r="AL431" i="6"/>
  <c r="AH431" i="6"/>
  <c r="AM431" i="6"/>
  <c r="AF431" i="6"/>
  <c r="AI431" i="6"/>
  <c r="AE431" i="6"/>
  <c r="AP431" i="6"/>
  <c r="AG431" i="6"/>
  <c r="AQ431" i="6"/>
  <c r="AD431" i="6"/>
  <c r="AC431" i="6"/>
  <c r="AD588" i="6"/>
  <c r="AL588" i="6"/>
  <c r="AG588" i="6"/>
  <c r="AC588" i="6"/>
  <c r="AP588" i="6"/>
  <c r="AF588" i="6"/>
  <c r="AE588" i="6"/>
  <c r="AH588" i="6"/>
  <c r="AN588" i="6"/>
  <c r="AI588" i="6"/>
  <c r="AO588" i="6"/>
  <c r="AJ588" i="6"/>
  <c r="AM588" i="6"/>
  <c r="AK588" i="6"/>
  <c r="AQ588" i="6"/>
  <c r="AQ836" i="6"/>
  <c r="AI836" i="6"/>
  <c r="AD836" i="6"/>
  <c r="AG836" i="6"/>
  <c r="AL836" i="6"/>
  <c r="AH836" i="6"/>
  <c r="AO836" i="6"/>
  <c r="AF836" i="6"/>
  <c r="AE836" i="6"/>
  <c r="AK836" i="6"/>
  <c r="AJ836" i="6"/>
  <c r="AM836" i="6"/>
  <c r="AN836" i="6"/>
  <c r="AC836" i="6"/>
  <c r="AP836" i="6"/>
  <c r="AM860" i="6"/>
  <c r="AK860" i="6"/>
  <c r="AH860" i="6"/>
  <c r="AG860" i="6"/>
  <c r="AF860" i="6"/>
  <c r="AL860" i="6"/>
  <c r="AQ860" i="6"/>
  <c r="AE860" i="6"/>
  <c r="AO860" i="6"/>
  <c r="AP860" i="6"/>
  <c r="AJ860" i="6"/>
  <c r="AN860" i="6"/>
  <c r="AD860" i="6"/>
  <c r="AC860" i="6"/>
  <c r="AI860" i="6"/>
  <c r="AC195" i="6"/>
  <c r="AK885" i="6"/>
  <c r="AD885" i="6"/>
  <c r="AC885" i="6"/>
  <c r="AE885" i="6"/>
  <c r="AH885" i="6"/>
  <c r="AQ885" i="6"/>
  <c r="AN885" i="6"/>
  <c r="AO885" i="6"/>
  <c r="AJ885" i="6"/>
  <c r="AM885" i="6"/>
  <c r="AF885" i="6"/>
  <c r="AG885" i="6"/>
  <c r="AI885" i="6"/>
  <c r="AL885" i="6"/>
  <c r="AP885" i="6"/>
  <c r="AQ663" i="6"/>
  <c r="AF663" i="6"/>
  <c r="AC663" i="6"/>
  <c r="AO663" i="6"/>
  <c r="AK663" i="6"/>
  <c r="AE663" i="6"/>
  <c r="AI663" i="6"/>
  <c r="AN663" i="6"/>
  <c r="AM663" i="6"/>
  <c r="AP663" i="6"/>
  <c r="AD663" i="6"/>
  <c r="AH663" i="6"/>
  <c r="AL663" i="6"/>
  <c r="AJ663" i="6"/>
  <c r="AG663" i="6"/>
  <c r="AK685" i="6"/>
  <c r="AO685" i="6"/>
  <c r="AJ685" i="6"/>
  <c r="AF685" i="6"/>
  <c r="AN685" i="6"/>
  <c r="AE685" i="6"/>
  <c r="AD685" i="6"/>
  <c r="AQ685" i="6"/>
  <c r="AI685" i="6"/>
  <c r="AC685" i="6"/>
  <c r="AM685" i="6"/>
  <c r="AH685" i="6"/>
  <c r="AP685" i="6"/>
  <c r="AG685" i="6"/>
  <c r="AL685" i="6"/>
  <c r="AC193" i="6"/>
  <c r="AC563" i="6"/>
  <c r="AN563" i="6"/>
  <c r="AO563" i="6"/>
  <c r="AM563" i="6"/>
  <c r="AQ563" i="6"/>
  <c r="AI563" i="6"/>
  <c r="AK563" i="6"/>
  <c r="AP563" i="6"/>
  <c r="AJ563" i="6"/>
  <c r="AE563" i="6"/>
  <c r="AL563" i="6"/>
  <c r="AH563" i="6"/>
  <c r="AD563" i="6"/>
  <c r="AG563" i="6"/>
  <c r="AF563" i="6"/>
  <c r="AN864" i="6"/>
  <c r="AO864" i="6"/>
  <c r="AD864" i="6"/>
  <c r="AP864" i="6"/>
  <c r="AC864" i="6"/>
  <c r="AI864" i="6"/>
  <c r="AH864" i="6"/>
  <c r="AM864" i="6"/>
  <c r="AQ864" i="6"/>
  <c r="AG864" i="6"/>
  <c r="AJ864" i="6"/>
  <c r="AE864" i="6"/>
  <c r="AK864" i="6"/>
  <c r="AF864" i="6"/>
  <c r="AL864" i="6"/>
  <c r="AI548" i="6"/>
  <c r="AO548" i="6"/>
  <c r="AJ548" i="6"/>
  <c r="AH548" i="6"/>
  <c r="AL548" i="6"/>
  <c r="AE548" i="6"/>
  <c r="AP548" i="6"/>
  <c r="AC548" i="6"/>
  <c r="AM548" i="6"/>
  <c r="AG548" i="6"/>
  <c r="AQ548" i="6"/>
  <c r="AF548" i="6"/>
  <c r="AN548" i="6"/>
  <c r="AK548" i="6"/>
  <c r="AD548" i="6"/>
  <c r="AL803" i="6"/>
  <c r="AC803" i="6"/>
  <c r="AH803" i="6"/>
  <c r="AJ803" i="6"/>
  <c r="AF803" i="6"/>
  <c r="AG803" i="6"/>
  <c r="AP803" i="6"/>
  <c r="AN803" i="6"/>
  <c r="AI803" i="6"/>
  <c r="AE803" i="6"/>
  <c r="AK803" i="6"/>
  <c r="AM803" i="6"/>
  <c r="AD803" i="6"/>
  <c r="AO803" i="6"/>
  <c r="AQ803" i="6"/>
  <c r="AN433" i="6"/>
  <c r="AL433" i="6"/>
  <c r="AF433" i="6"/>
  <c r="AJ433" i="6"/>
  <c r="AK433" i="6"/>
  <c r="AD433" i="6"/>
  <c r="AH433" i="6"/>
  <c r="AC433" i="6"/>
  <c r="AG433" i="6"/>
  <c r="AE433" i="6"/>
  <c r="AO433" i="6"/>
  <c r="AP433" i="6"/>
  <c r="AM433" i="6"/>
  <c r="AI433" i="6"/>
  <c r="AQ433" i="6"/>
  <c r="AE394" i="6"/>
  <c r="AI394" i="6"/>
  <c r="AL394" i="6"/>
  <c r="AD394" i="6"/>
  <c r="AK394" i="6"/>
  <c r="AP394" i="6"/>
  <c r="AG394" i="6"/>
  <c r="AM394" i="6"/>
  <c r="AJ394" i="6"/>
  <c r="AO394" i="6"/>
  <c r="AC394" i="6"/>
  <c r="AN394" i="6"/>
  <c r="AQ394" i="6"/>
  <c r="AH394" i="6"/>
  <c r="AF394" i="6"/>
  <c r="AE406" i="6"/>
  <c r="AN406" i="6"/>
  <c r="AJ406" i="6"/>
  <c r="AP406" i="6"/>
  <c r="AH406" i="6"/>
  <c r="AQ406" i="6"/>
  <c r="AL406" i="6"/>
  <c r="AF406" i="6"/>
  <c r="AI406" i="6"/>
  <c r="AC406" i="6"/>
  <c r="AM406" i="6"/>
  <c r="AO406" i="6"/>
  <c r="AK406" i="6"/>
  <c r="AG406" i="6"/>
  <c r="AD406" i="6"/>
  <c r="AI808" i="6"/>
  <c r="AF808" i="6"/>
  <c r="AH808" i="6"/>
  <c r="AM808" i="6"/>
  <c r="AQ808" i="6"/>
  <c r="AJ808" i="6"/>
  <c r="AL808" i="6"/>
  <c r="AO808" i="6"/>
  <c r="AC808" i="6"/>
  <c r="AK808" i="6"/>
  <c r="AG808" i="6"/>
  <c r="AD808" i="6"/>
  <c r="AE808" i="6"/>
  <c r="AP808" i="6"/>
  <c r="AN808" i="6"/>
  <c r="AK700" i="6"/>
  <c r="AL700" i="6"/>
  <c r="AF700" i="6"/>
  <c r="AM700" i="6"/>
  <c r="AH700" i="6"/>
  <c r="AQ700" i="6"/>
  <c r="AI700" i="6"/>
  <c r="AE700" i="6"/>
  <c r="AJ700" i="6"/>
  <c r="AP700" i="6"/>
  <c r="AD700" i="6"/>
  <c r="AG700" i="6"/>
  <c r="AO700" i="6"/>
  <c r="AC700" i="6"/>
  <c r="AN700" i="6"/>
  <c r="AK514" i="6"/>
  <c r="AN514" i="6"/>
  <c r="AO514" i="6"/>
  <c r="AG514" i="6"/>
  <c r="AD514" i="6"/>
  <c r="AP514" i="6"/>
  <c r="AH514" i="6"/>
  <c r="AI514" i="6"/>
  <c r="AM514" i="6"/>
  <c r="AC514" i="6"/>
  <c r="AJ514" i="6"/>
  <c r="AQ514" i="6"/>
  <c r="AL514" i="6"/>
  <c r="AF514" i="6"/>
  <c r="AE514" i="6"/>
  <c r="AO402" i="6"/>
  <c r="AG402" i="6"/>
  <c r="AC402" i="6"/>
  <c r="AF402" i="6"/>
  <c r="AE402" i="6"/>
  <c r="AK402" i="6"/>
  <c r="AQ402" i="6"/>
  <c r="AN402" i="6"/>
  <c r="AM402" i="6"/>
  <c r="AD402" i="6"/>
  <c r="AI402" i="6"/>
  <c r="AH402" i="6"/>
  <c r="AJ402" i="6"/>
  <c r="AP402" i="6"/>
  <c r="AL402" i="6"/>
  <c r="AO753" i="6"/>
  <c r="AL753" i="6"/>
  <c r="AK753" i="6"/>
  <c r="AE753" i="6"/>
  <c r="AJ753" i="6"/>
  <c r="AC753" i="6"/>
  <c r="AF753" i="6"/>
  <c r="AI753" i="6"/>
  <c r="AN753" i="6"/>
  <c r="AM753" i="6"/>
  <c r="AH753" i="6"/>
  <c r="AQ753" i="6"/>
  <c r="AG753" i="6"/>
  <c r="AD753" i="6"/>
  <c r="AP753" i="6"/>
  <c r="AO264" i="6"/>
  <c r="AD264" i="6"/>
  <c r="AN264" i="6"/>
  <c r="AG264" i="6"/>
  <c r="AQ264" i="6"/>
  <c r="AE264" i="6"/>
  <c r="AL264" i="6"/>
  <c r="AK264" i="6"/>
  <c r="AJ264" i="6"/>
  <c r="AC264" i="6"/>
  <c r="AI264" i="6"/>
  <c r="AM264" i="6"/>
  <c r="AP264" i="6"/>
  <c r="AH264" i="6"/>
  <c r="AF264" i="6"/>
  <c r="AE711" i="6"/>
  <c r="AF711" i="6"/>
  <c r="AD711" i="6"/>
  <c r="AM711" i="6"/>
  <c r="AQ711" i="6"/>
  <c r="AH711" i="6"/>
  <c r="AC711" i="6"/>
  <c r="AG711" i="6"/>
  <c r="AL711" i="6"/>
  <c r="AP711" i="6"/>
  <c r="AJ711" i="6"/>
  <c r="AN711" i="6"/>
  <c r="AI711" i="6"/>
  <c r="AK711" i="6"/>
  <c r="AO711" i="6"/>
  <c r="AE440" i="6"/>
  <c r="AF440" i="6"/>
  <c r="AM440" i="6"/>
  <c r="AP440" i="6"/>
  <c r="AQ440" i="6"/>
  <c r="AC440" i="6"/>
  <c r="AJ440" i="6"/>
  <c r="AN440" i="6"/>
  <c r="AG440" i="6"/>
  <c r="AK440" i="6"/>
  <c r="AO440" i="6"/>
  <c r="AL440" i="6"/>
  <c r="AD440" i="6"/>
  <c r="AI440" i="6"/>
  <c r="AH440" i="6"/>
  <c r="AC6" i="6"/>
  <c r="AD6" i="6" s="1"/>
  <c r="AA6" i="6"/>
  <c r="BE24" i="6"/>
  <c r="BH7" i="6" l="1"/>
  <c r="BF8" i="6"/>
  <c r="BE8" i="6"/>
  <c r="BG8" i="6" s="1"/>
  <c r="BG7" i="6"/>
  <c r="BC8" i="6"/>
  <c r="BH8" i="6"/>
  <c r="BE9" i="6"/>
  <c r="BF9" i="6"/>
  <c r="BF7" i="6"/>
  <c r="BD9" i="6"/>
  <c r="BD19" i="6" s="1"/>
  <c r="BC7" i="6"/>
  <c r="F10" i="4" a="1"/>
  <c r="F10" i="4" s="1"/>
  <c r="J15" i="4" a="1"/>
  <c r="J15" i="4" s="1"/>
  <c r="N10" i="4" a="1"/>
  <c r="N10" i="4" s="1"/>
  <c r="H14" i="4" a="1"/>
  <c r="H14" i="4" s="1"/>
  <c r="L12" i="4" a="1"/>
  <c r="L12" i="4" s="1"/>
  <c r="F13" i="4" a="1"/>
  <c r="F13" i="4" s="1"/>
  <c r="H11" i="4" a="1"/>
  <c r="H11" i="4" s="1"/>
  <c r="L14" i="4" a="1"/>
  <c r="L14" i="4" s="1"/>
  <c r="H15" i="4" a="1"/>
  <c r="H15" i="4" s="1"/>
  <c r="L13" i="4" a="1"/>
  <c r="L13" i="4" s="1"/>
  <c r="L11" i="4" a="1"/>
  <c r="L11" i="4" s="1"/>
  <c r="H12" i="4" a="1"/>
  <c r="H12" i="4" s="1"/>
  <c r="H16" i="4" a="1"/>
  <c r="H16" i="4" s="1"/>
  <c r="D11" i="4" a="1"/>
  <c r="D11" i="4" s="1"/>
  <c r="J14" i="4" a="1"/>
  <c r="J14" i="4" s="1"/>
  <c r="N12" i="4" a="1"/>
  <c r="N12" i="4" s="1"/>
  <c r="N16" i="4" a="1"/>
  <c r="N16" i="4" s="1"/>
  <c r="J11" i="4" a="1"/>
  <c r="J11" i="4" s="1"/>
  <c r="L15" i="4" a="1"/>
  <c r="L15" i="4" s="1"/>
  <c r="P10" i="4" a="1"/>
  <c r="P10" i="4" s="1"/>
  <c r="N13" i="4" a="1"/>
  <c r="N13" i="4" s="1"/>
  <c r="N11" i="4" a="1"/>
  <c r="N11" i="4" s="1"/>
  <c r="D14" i="4" a="1"/>
  <c r="D14" i="4" s="1"/>
  <c r="J16" i="4" a="1"/>
  <c r="J16" i="4" s="1"/>
  <c r="N14" i="4" a="1"/>
  <c r="N14" i="4" s="1"/>
  <c r="J10" i="4" a="1"/>
  <c r="J10" i="4" s="1"/>
  <c r="P12" i="4" a="1"/>
  <c r="P12" i="4" s="1"/>
  <c r="P16" i="4" a="1"/>
  <c r="P16" i="4" s="1"/>
  <c r="H13" i="4" a="1"/>
  <c r="H13" i="4" s="1"/>
  <c r="N15" i="4" a="1"/>
  <c r="N15" i="4" s="1"/>
  <c r="D12" i="4" a="1"/>
  <c r="D12" i="4" s="1"/>
  <c r="D10" i="4" a="1"/>
  <c r="D10" i="4" s="1"/>
  <c r="P11" i="4" a="1"/>
  <c r="P11" i="4" s="1"/>
  <c r="D15" i="4" a="1"/>
  <c r="D15" i="4" s="1"/>
  <c r="J12" i="4" a="1"/>
  <c r="J12" i="4" s="1"/>
  <c r="P14" i="4" a="1"/>
  <c r="P14" i="4" s="1"/>
  <c r="F11" i="4" a="1"/>
  <c r="F11" i="4" s="1"/>
  <c r="H10" i="4" a="1"/>
  <c r="H10" i="4" s="1"/>
  <c r="D16" i="4" a="1"/>
  <c r="D16" i="4" s="1"/>
  <c r="F14" i="4" a="1"/>
  <c r="F14" i="4" s="1"/>
  <c r="L16" i="4" a="1"/>
  <c r="L16" i="4" s="1"/>
  <c r="D13" i="4" a="1"/>
  <c r="D13" i="4" s="1"/>
  <c r="F16" i="4" a="1"/>
  <c r="F16" i="4" s="1"/>
  <c r="L10" i="4" a="1"/>
  <c r="L10" i="4" s="1"/>
  <c r="F15" i="4" a="1"/>
  <c r="F15" i="4" s="1"/>
  <c r="J13" i="4" a="1"/>
  <c r="J13" i="4" s="1"/>
  <c r="P15" i="4" a="1"/>
  <c r="P15" i="4" s="1"/>
  <c r="F12" i="4" a="1"/>
  <c r="F12" i="4" s="1"/>
  <c r="P13" i="4" a="1"/>
  <c r="P13" i="4" s="1"/>
  <c r="N17" i="4" a="1"/>
  <c r="N17" i="4" s="1"/>
  <c r="P17" i="4" a="1"/>
  <c r="P17" i="4" s="1"/>
  <c r="L17" i="4" a="1"/>
  <c r="L17" i="4" s="1"/>
  <c r="F17" i="4" a="1"/>
  <c r="F17" i="4" s="1"/>
  <c r="H17" i="4" a="1"/>
  <c r="H17" i="4" s="1"/>
  <c r="D17" i="4" a="1"/>
  <c r="D17" i="4" s="1"/>
  <c r="J17" i="4" a="1"/>
  <c r="J17" i="4" s="1"/>
  <c r="AH13" i="6"/>
  <c r="AI13" i="6" s="1"/>
  <c r="AJ13" i="6" s="1"/>
  <c r="AE110" i="6"/>
  <c r="AF110" i="6" s="1"/>
  <c r="AE62" i="6"/>
  <c r="AE68" i="6"/>
  <c r="AF68" i="6" s="1"/>
  <c r="AG68" i="6" s="1"/>
  <c r="AH68" i="6" s="1"/>
  <c r="AE93" i="6"/>
  <c r="AF93" i="6" s="1"/>
  <c r="AE26" i="6"/>
  <c r="AD67" i="6"/>
  <c r="AE67" i="6" s="1"/>
  <c r="AE181" i="6"/>
  <c r="AF181" i="6" s="1"/>
  <c r="AE81" i="6"/>
  <c r="AF81" i="6" s="1"/>
  <c r="AD180" i="6"/>
  <c r="AE180" i="6" s="1"/>
  <c r="AF180" i="6" s="1"/>
  <c r="AE155" i="6"/>
  <c r="AD40" i="6"/>
  <c r="AE40" i="6" s="1"/>
  <c r="AF40" i="6" s="1"/>
  <c r="AG40" i="6" s="1"/>
  <c r="AH40" i="6" s="1"/>
  <c r="AD166" i="6"/>
  <c r="AE170" i="6"/>
  <c r="AF170" i="6" s="1"/>
  <c r="AE216" i="6"/>
  <c r="AF216" i="6" s="1"/>
  <c r="AD105" i="6"/>
  <c r="AE105" i="6" s="1"/>
  <c r="AF61" i="6"/>
  <c r="AG61" i="6" s="1"/>
  <c r="AE168" i="6"/>
  <c r="AF168" i="6" s="1"/>
  <c r="AF155" i="6"/>
  <c r="AE94" i="6"/>
  <c r="AF94" i="6" s="1"/>
  <c r="AE49" i="6"/>
  <c r="AE25" i="6"/>
  <c r="AF25" i="6" s="1"/>
  <c r="AG25" i="6" s="1"/>
  <c r="AF58" i="6"/>
  <c r="AG58" i="6" s="1"/>
  <c r="AF131" i="6"/>
  <c r="AG131" i="6" s="1"/>
  <c r="AH131" i="6" s="1"/>
  <c r="AE246" i="6"/>
  <c r="AF246" i="6" s="1"/>
  <c r="AE205" i="6"/>
  <c r="AE113" i="6"/>
  <c r="AF113" i="6" s="1"/>
  <c r="AG113" i="6" s="1"/>
  <c r="AD244" i="6"/>
  <c r="AE244" i="6" s="1"/>
  <c r="AF244" i="6" s="1"/>
  <c r="AE179" i="6"/>
  <c r="AF179" i="6" s="1"/>
  <c r="AD235" i="6"/>
  <c r="AE235" i="6" s="1"/>
  <c r="AE16" i="6"/>
  <c r="AF16" i="6" s="1"/>
  <c r="AG16" i="6" s="1"/>
  <c r="AE79" i="6"/>
  <c r="AF79" i="6" s="1"/>
  <c r="AG79" i="6" s="1"/>
  <c r="AH79" i="6" s="1"/>
  <c r="AE139" i="6"/>
  <c r="AF139" i="6" s="1"/>
  <c r="AE89" i="6"/>
  <c r="AF89" i="6" s="1"/>
  <c r="AD195" i="6"/>
  <c r="AD109" i="6"/>
  <c r="AD193" i="6"/>
  <c r="AE236" i="6"/>
  <c r="AF236" i="6" s="1"/>
  <c r="AE92" i="6"/>
  <c r="AF92" i="6" s="1"/>
  <c r="AD212" i="6"/>
  <c r="AE154" i="6"/>
  <c r="AF101" i="6"/>
  <c r="AE132" i="6"/>
  <c r="AE191" i="6"/>
  <c r="AF191" i="6" s="1"/>
  <c r="AE200" i="6"/>
  <c r="AD17" i="6"/>
  <c r="AD187" i="6"/>
  <c r="AD29" i="6"/>
  <c r="AE29" i="6" s="1"/>
  <c r="AD161" i="6"/>
  <c r="AF142" i="6"/>
  <c r="AF53" i="6"/>
  <c r="AG53" i="6" s="1"/>
  <c r="AD95" i="6"/>
  <c r="AD248" i="6"/>
  <c r="AE59" i="6"/>
  <c r="AF59" i="6" s="1"/>
  <c r="AD176" i="6"/>
  <c r="AE19" i="6"/>
  <c r="AD60" i="6"/>
  <c r="AE60" i="6" s="1"/>
  <c r="AD23" i="6"/>
  <c r="AE23" i="6" s="1"/>
  <c r="AD134" i="6"/>
  <c r="AE134" i="6" s="1"/>
  <c r="AF134" i="6" s="1"/>
  <c r="AD90" i="6"/>
  <c r="AE90" i="6" s="1"/>
  <c r="AD34" i="6"/>
  <c r="AF205" i="6"/>
  <c r="AG205" i="6" s="1"/>
  <c r="AD138" i="6"/>
  <c r="AE138" i="6" s="1"/>
  <c r="AE116" i="6"/>
  <c r="AF116" i="6" s="1"/>
  <c r="AD80" i="6"/>
  <c r="AE80" i="6" s="1"/>
  <c r="AE175" i="6"/>
  <c r="AF44" i="6"/>
  <c r="AG44" i="6" s="1"/>
  <c r="AD38" i="6"/>
  <c r="AE39" i="6"/>
  <c r="AD56" i="6"/>
  <c r="AD71" i="6"/>
  <c r="AE219" i="6"/>
  <c r="AF219" i="6" s="1"/>
  <c r="AE220" i="6"/>
  <c r="AF220" i="6" s="1"/>
  <c r="AD207" i="6"/>
  <c r="AE207" i="6" s="1"/>
  <c r="AE160" i="6"/>
  <c r="AF160" i="6" s="1"/>
  <c r="AG160" i="6" s="1"/>
  <c r="AF167" i="6"/>
  <c r="AE130" i="6"/>
  <c r="AD128" i="6"/>
  <c r="AE128" i="6" s="1"/>
  <c r="AE76" i="6"/>
  <c r="AF76" i="6" s="1"/>
  <c r="AG126" i="6"/>
  <c r="AH126" i="6" s="1"/>
  <c r="AF218" i="6"/>
  <c r="AD224" i="6"/>
  <c r="AD211" i="6"/>
  <c r="AE159" i="6"/>
  <c r="AF159" i="6" s="1"/>
  <c r="AE15" i="6"/>
  <c r="AF15" i="6" s="1"/>
  <c r="AD149" i="6"/>
  <c r="AD249" i="6"/>
  <c r="AE249" i="6" s="1"/>
  <c r="AD54" i="6"/>
  <c r="AE100" i="6"/>
  <c r="AE222" i="6"/>
  <c r="AE48" i="6"/>
  <c r="AF48" i="6" s="1"/>
  <c r="AE97" i="6"/>
  <c r="AF97" i="6" s="1"/>
  <c r="AE42" i="6"/>
  <c r="AD233" i="6"/>
  <c r="AD64" i="6"/>
  <c r="AE64" i="6" s="1"/>
  <c r="AF108" i="6"/>
  <c r="AD50" i="6"/>
  <c r="AE82" i="6"/>
  <c r="AF82" i="6" s="1"/>
  <c r="AD202" i="6"/>
  <c r="AE202" i="6" s="1"/>
  <c r="AD174" i="6"/>
  <c r="AD228" i="6"/>
  <c r="AD31" i="6"/>
  <c r="AE91" i="6"/>
  <c r="AF91" i="6" s="1"/>
  <c r="AD114" i="6"/>
  <c r="AG110" i="6"/>
  <c r="AD208" i="6"/>
  <c r="AD146" i="6"/>
  <c r="AD162" i="6"/>
  <c r="AD83" i="6"/>
  <c r="AD103" i="6"/>
  <c r="AD112" i="6"/>
  <c r="AD18" i="6"/>
  <c r="AE43" i="6"/>
  <c r="AF43" i="6" s="1"/>
  <c r="AE197" i="6"/>
  <c r="AF197" i="6" s="1"/>
  <c r="AE35" i="6"/>
  <c r="AD22" i="6"/>
  <c r="AD204" i="6"/>
  <c r="AD124" i="6"/>
  <c r="AD57" i="6"/>
  <c r="AD28" i="6"/>
  <c r="AE45" i="6"/>
  <c r="AF45" i="6" s="1"/>
  <c r="AE152" i="6"/>
  <c r="AF152" i="6" s="1"/>
  <c r="AE231" i="6"/>
  <c r="AF49" i="6"/>
  <c r="AG49" i="6" s="1"/>
  <c r="AH49" i="6" s="1"/>
  <c r="AD247" i="6"/>
  <c r="AE247" i="6" s="1"/>
  <c r="AD172" i="6"/>
  <c r="AE172" i="6" s="1"/>
  <c r="AD237" i="6"/>
  <c r="AD165" i="6"/>
  <c r="AD27" i="6"/>
  <c r="AD201" i="6"/>
  <c r="AD123" i="6"/>
  <c r="AE123" i="6" s="1"/>
  <c r="AE52" i="6"/>
  <c r="AD210" i="6"/>
  <c r="AE21" i="6"/>
  <c r="AE88" i="6"/>
  <c r="AD147" i="6"/>
  <c r="AE147" i="6" s="1"/>
  <c r="AE183" i="6"/>
  <c r="AF183" i="6" s="1"/>
  <c r="AG183" i="6" s="1"/>
  <c r="AE151" i="6"/>
  <c r="AD203" i="6"/>
  <c r="AE203" i="6" s="1"/>
  <c r="AF203" i="6" s="1"/>
  <c r="AE150" i="6"/>
  <c r="AF150" i="6" s="1"/>
  <c r="AG150" i="6" s="1"/>
  <c r="AE225" i="6"/>
  <c r="AD148" i="6"/>
  <c r="AD223" i="6"/>
  <c r="AE196" i="6"/>
  <c r="AF196" i="6" s="1"/>
  <c r="AG196" i="6" s="1"/>
  <c r="AE137" i="6"/>
  <c r="AE230" i="6"/>
  <c r="AE234" i="6"/>
  <c r="AD66" i="6"/>
  <c r="AE78" i="6"/>
  <c r="AE169" i="6"/>
  <c r="AD185" i="6"/>
  <c r="AD75" i="6"/>
  <c r="AE75" i="6" s="1"/>
  <c r="AE133" i="6"/>
  <c r="AD171" i="6"/>
  <c r="AD209" i="6"/>
  <c r="AE209" i="6" s="1"/>
  <c r="AD46" i="6"/>
  <c r="AD157" i="6"/>
  <c r="AD99" i="6"/>
  <c r="AE99" i="6" s="1"/>
  <c r="AE36" i="6"/>
  <c r="AF238" i="6"/>
  <c r="AG238" i="6" s="1"/>
  <c r="AE227" i="6"/>
  <c r="AF227" i="6" s="1"/>
  <c r="AD47" i="6"/>
  <c r="AE20" i="6"/>
  <c r="AF20" i="6" s="1"/>
  <c r="AD206" i="6"/>
  <c r="AE206" i="6" s="1"/>
  <c r="AF206" i="6" s="1"/>
  <c r="AE120" i="6"/>
  <c r="AE192" i="6"/>
  <c r="AE51" i="6"/>
  <c r="AD250" i="6"/>
  <c r="AE229" i="6"/>
  <c r="AF229" i="6" s="1"/>
  <c r="AG229" i="6" s="1"/>
  <c r="AD30" i="6"/>
  <c r="AE30" i="6" s="1"/>
  <c r="AE69" i="6"/>
  <c r="AD33" i="6"/>
  <c r="AD77" i="6"/>
  <c r="AF136" i="6"/>
  <c r="AE104" i="6"/>
  <c r="AD86" i="6"/>
  <c r="AD164" i="6"/>
  <c r="AE164" i="6" s="1"/>
  <c r="AD32" i="6"/>
  <c r="AD190" i="6"/>
  <c r="AD96" i="6"/>
  <c r="AE96" i="6" s="1"/>
  <c r="AE121" i="6"/>
  <c r="AF121" i="6" s="1"/>
  <c r="AE153" i="6"/>
  <c r="AE119" i="6"/>
  <c r="AD240" i="6"/>
  <c r="AD65" i="6"/>
  <c r="AD98" i="6"/>
  <c r="AD102" i="6"/>
  <c r="AE173" i="6"/>
  <c r="AD115" i="6"/>
  <c r="AE118" i="6"/>
  <c r="AE177" i="6"/>
  <c r="AF177" i="6" s="1"/>
  <c r="AF24" i="6"/>
  <c r="AG24" i="6" s="1"/>
  <c r="AD74" i="6"/>
  <c r="AD243" i="6"/>
  <c r="AE122" i="6"/>
  <c r="AD241" i="6"/>
  <c r="AE241" i="6" s="1"/>
  <c r="AE37" i="6"/>
  <c r="AF37" i="6" s="1"/>
  <c r="AG37" i="6" s="1"/>
  <c r="AF214" i="6"/>
  <c r="AG214" i="6" s="1"/>
  <c r="AE184" i="6"/>
  <c r="AF184" i="6" s="1"/>
  <c r="AD178" i="6"/>
  <c r="AE178" i="6" s="1"/>
  <c r="AD232" i="6"/>
  <c r="AE232" i="6" s="1"/>
  <c r="AD84" i="6"/>
  <c r="AE129" i="6"/>
  <c r="AF129" i="6" s="1"/>
  <c r="AD145" i="6"/>
  <c r="AE189" i="6"/>
  <c r="AF189" i="6" s="1"/>
  <c r="AG117" i="6"/>
  <c r="AH117" i="6" s="1"/>
  <c r="AD182" i="6"/>
  <c r="AD140" i="6"/>
  <c r="AE140" i="6" s="1"/>
  <c r="AD239" i="6"/>
  <c r="AE239" i="6" s="1"/>
  <c r="AF239" i="6" s="1"/>
  <c r="AD107" i="6"/>
  <c r="AE107" i="6" s="1"/>
  <c r="AD127" i="6"/>
  <c r="AE127" i="6" s="1"/>
  <c r="AD41" i="6"/>
  <c r="AD70" i="6"/>
  <c r="AD226" i="6"/>
  <c r="AE226" i="6" s="1"/>
  <c r="AD245" i="6"/>
  <c r="AE245" i="6" s="1"/>
  <c r="AD156" i="6"/>
  <c r="AG111" i="6"/>
  <c r="AE125" i="6"/>
  <c r="AF125" i="6" s="1"/>
  <c r="AE141" i="6"/>
  <c r="AF163" i="6"/>
  <c r="AD143" i="6"/>
  <c r="AF72" i="6"/>
  <c r="AE144" i="6"/>
  <c r="AF144" i="6" s="1"/>
  <c r="AD14" i="6"/>
  <c r="AD63" i="6"/>
  <c r="AD217" i="6"/>
  <c r="AF62" i="6"/>
  <c r="AD194" i="6"/>
  <c r="AD221" i="6"/>
  <c r="AD188" i="6"/>
  <c r="AF85" i="6"/>
  <c r="AE198" i="6"/>
  <c r="AD242" i="6"/>
  <c r="AD215" i="6"/>
  <c r="AE73" i="6"/>
  <c r="AD55" i="6"/>
  <c r="AD158" i="6"/>
  <c r="AD186" i="6"/>
  <c r="AD106" i="6"/>
  <c r="AD199" i="6"/>
  <c r="AE135" i="6"/>
  <c r="AE213" i="6"/>
  <c r="AD87" i="6"/>
  <c r="AH8" i="6"/>
  <c r="AI8" i="6" s="1"/>
  <c r="AF12" i="6"/>
  <c r="AG12" i="6" s="1"/>
  <c r="AD9" i="6"/>
  <c r="AD7" i="6"/>
  <c r="AE10" i="6"/>
  <c r="AF10" i="6" s="1"/>
  <c r="AC3" i="6"/>
  <c r="AE6" i="6"/>
  <c r="AF6" i="6" s="1"/>
  <c r="AG6" i="6" s="1"/>
  <c r="AX7" i="6"/>
  <c r="AC2" i="6"/>
  <c r="AY7" i="6" s="1"/>
  <c r="AF11" i="6"/>
  <c r="BP7" i="6" l="1"/>
  <c r="BP9" i="6"/>
  <c r="BP11" i="6"/>
  <c r="BP6" i="6"/>
  <c r="BP13" i="6"/>
  <c r="BP12" i="6"/>
  <c r="BP8" i="6"/>
  <c r="BP10" i="6"/>
  <c r="BG12" i="6"/>
  <c r="BF19" i="6"/>
  <c r="BC19" i="6"/>
  <c r="BJ7" i="6" s="1"/>
  <c r="BG9" i="6"/>
  <c r="BG17" i="6"/>
  <c r="BE19" i="6"/>
  <c r="BJ9" i="6" s="1"/>
  <c r="BG13" i="6"/>
  <c r="BG14" i="6"/>
  <c r="BG10" i="6"/>
  <c r="BG15" i="6"/>
  <c r="BG18" i="6"/>
  <c r="BG11" i="6"/>
  <c r="BG16" i="6"/>
  <c r="D18" i="4" a="1"/>
  <c r="D18" i="4" s="1"/>
  <c r="L18" i="4" a="1"/>
  <c r="L18" i="4" s="1"/>
  <c r="J18" i="4" a="1"/>
  <c r="J18" i="4" s="1"/>
  <c r="P18" i="4" a="1"/>
  <c r="P18" i="4" s="1"/>
  <c r="H18" i="4" a="1"/>
  <c r="H18" i="4" s="1"/>
  <c r="F18" i="4" a="1"/>
  <c r="F18" i="4" s="1"/>
  <c r="N18" i="4" a="1"/>
  <c r="N18" i="4" s="1"/>
  <c r="BH19" i="6"/>
  <c r="BJ8" i="6" s="1"/>
  <c r="AG155" i="6"/>
  <c r="AH155" i="6" s="1"/>
  <c r="AI155" i="6" s="1"/>
  <c r="AJ155" i="6" s="1"/>
  <c r="AG184" i="6"/>
  <c r="AH184" i="6" s="1"/>
  <c r="AG15" i="6"/>
  <c r="AH15" i="6" s="1"/>
  <c r="AI15" i="6" s="1"/>
  <c r="AJ15" i="6" s="1"/>
  <c r="AG59" i="6"/>
  <c r="AH59" i="6" s="1"/>
  <c r="AF67" i="6"/>
  <c r="AG67" i="6" s="1"/>
  <c r="AH67" i="6" s="1"/>
  <c r="AG125" i="6"/>
  <c r="AF128" i="6"/>
  <c r="AG128" i="6" s="1"/>
  <c r="AH128" i="6" s="1"/>
  <c r="AF107" i="6"/>
  <c r="AE166" i="6"/>
  <c r="AF127" i="6"/>
  <c r="AG127" i="6" s="1"/>
  <c r="AH127" i="6" s="1"/>
  <c r="AE221" i="6"/>
  <c r="AF221" i="6" s="1"/>
  <c r="AG221" i="6" s="1"/>
  <c r="AF26" i="6"/>
  <c r="AG26" i="6" s="1"/>
  <c r="AG142" i="6"/>
  <c r="AH142" i="6" s="1"/>
  <c r="AI142" i="6" s="1"/>
  <c r="AG139" i="6"/>
  <c r="AH139" i="6" s="1"/>
  <c r="AG168" i="6"/>
  <c r="AH168" i="6" s="1"/>
  <c r="AF105" i="6"/>
  <c r="AF235" i="6"/>
  <c r="AG235" i="6" s="1"/>
  <c r="AH235" i="6" s="1"/>
  <c r="AF241" i="6"/>
  <c r="AG241" i="6" s="1"/>
  <c r="AH241" i="6" s="1"/>
  <c r="AI117" i="6"/>
  <c r="AJ117" i="6" s="1"/>
  <c r="AG206" i="6"/>
  <c r="AH206" i="6" s="1"/>
  <c r="AI206" i="6" s="1"/>
  <c r="AJ206" i="6" s="1"/>
  <c r="AG197" i="6"/>
  <c r="AH197" i="6" s="1"/>
  <c r="AI79" i="6"/>
  <c r="AJ79" i="6" s="1"/>
  <c r="AK79" i="6" s="1"/>
  <c r="AG97" i="6"/>
  <c r="AH97" i="6" s="1"/>
  <c r="AI97" i="6" s="1"/>
  <c r="AJ97" i="6" s="1"/>
  <c r="AG94" i="6"/>
  <c r="AI126" i="6"/>
  <c r="AJ126" i="6" s="1"/>
  <c r="AH214" i="6"/>
  <c r="AI214" i="6" s="1"/>
  <c r="AF64" i="6"/>
  <c r="AH160" i="6"/>
  <c r="AH205" i="6"/>
  <c r="AI205" i="6" s="1"/>
  <c r="AJ205" i="6" s="1"/>
  <c r="AH113" i="6"/>
  <c r="AI113" i="6" s="1"/>
  <c r="AJ113" i="6" s="1"/>
  <c r="AK113" i="6" s="1"/>
  <c r="AG179" i="6"/>
  <c r="AE84" i="6"/>
  <c r="AG82" i="6"/>
  <c r="AH82" i="6" s="1"/>
  <c r="AI82" i="6" s="1"/>
  <c r="AE34" i="6"/>
  <c r="AF34" i="6" s="1"/>
  <c r="AG219" i="6"/>
  <c r="AH219" i="6" s="1"/>
  <c r="AE199" i="6"/>
  <c r="AF199" i="6" s="1"/>
  <c r="AH37" i="6"/>
  <c r="AF245" i="6"/>
  <c r="AG245" i="6" s="1"/>
  <c r="AF213" i="6"/>
  <c r="AG107" i="6"/>
  <c r="AH107" i="6" s="1"/>
  <c r="AG144" i="6"/>
  <c r="AH24" i="6"/>
  <c r="AI24" i="6" s="1"/>
  <c r="AE215" i="6"/>
  <c r="AF215" i="6" s="1"/>
  <c r="AE188" i="6"/>
  <c r="AF188" i="6" s="1"/>
  <c r="AG189" i="6"/>
  <c r="AG62" i="6"/>
  <c r="AG177" i="6"/>
  <c r="AH177" i="6" s="1"/>
  <c r="AI177" i="6" s="1"/>
  <c r="AE55" i="6"/>
  <c r="AG129" i="6"/>
  <c r="AE14" i="6"/>
  <c r="AF14" i="6" s="1"/>
  <c r="AH196" i="6"/>
  <c r="AF135" i="6"/>
  <c r="AE186" i="6"/>
  <c r="AF198" i="6"/>
  <c r="AG198" i="6" s="1"/>
  <c r="AE194" i="6"/>
  <c r="AF194" i="6" s="1"/>
  <c r="AE217" i="6"/>
  <c r="AH229" i="6"/>
  <c r="AI229" i="6" s="1"/>
  <c r="AE87" i="6"/>
  <c r="AF87" i="6" s="1"/>
  <c r="AE106" i="6"/>
  <c r="AF73" i="6"/>
  <c r="AG73" i="6" s="1"/>
  <c r="AE242" i="6"/>
  <c r="AE158" i="6"/>
  <c r="AE63" i="6"/>
  <c r="AG85" i="6"/>
  <c r="AH85" i="6" s="1"/>
  <c r="AI85" i="6" s="1"/>
  <c r="AE143" i="6"/>
  <c r="AF143" i="6" s="1"/>
  <c r="AF141" i="6"/>
  <c r="AG141" i="6" s="1"/>
  <c r="AH141" i="6" s="1"/>
  <c r="AI141" i="6" s="1"/>
  <c r="AE41" i="6"/>
  <c r="AF41" i="6" s="1"/>
  <c r="AG239" i="6"/>
  <c r="AH239" i="6" s="1"/>
  <c r="AH125" i="6"/>
  <c r="AI125" i="6" s="1"/>
  <c r="AF178" i="6"/>
  <c r="AE102" i="6"/>
  <c r="AG121" i="6"/>
  <c r="AH121" i="6" s="1"/>
  <c r="AG136" i="6"/>
  <c r="AH136" i="6" s="1"/>
  <c r="AI136" i="6" s="1"/>
  <c r="AF51" i="6"/>
  <c r="AG51" i="6" s="1"/>
  <c r="AF75" i="6"/>
  <c r="AG75" i="6" s="1"/>
  <c r="AE237" i="6"/>
  <c r="AE204" i="6"/>
  <c r="AF204" i="6" s="1"/>
  <c r="AF29" i="6"/>
  <c r="AG29" i="6" s="1"/>
  <c r="AG92" i="6"/>
  <c r="AG163" i="6"/>
  <c r="AF140" i="6"/>
  <c r="AG140" i="6" s="1"/>
  <c r="AF122" i="6"/>
  <c r="AE243" i="6"/>
  <c r="AH238" i="6"/>
  <c r="AF164" i="6"/>
  <c r="AF153" i="6"/>
  <c r="AG153" i="6" s="1"/>
  <c r="AF192" i="6"/>
  <c r="AF78" i="6"/>
  <c r="AG159" i="6"/>
  <c r="AH159" i="6" s="1"/>
  <c r="AF130" i="6"/>
  <c r="AH53" i="6"/>
  <c r="AE98" i="6"/>
  <c r="AF98" i="6" s="1"/>
  <c r="AE32" i="6"/>
  <c r="AE77" i="6"/>
  <c r="AH150" i="6"/>
  <c r="AI150" i="6" s="1"/>
  <c r="AJ150" i="6" s="1"/>
  <c r="AK150" i="6" s="1"/>
  <c r="AF172" i="6"/>
  <c r="AE223" i="6"/>
  <c r="AF223" i="6" s="1"/>
  <c r="AI40" i="6"/>
  <c r="AJ40" i="6" s="1"/>
  <c r="AE174" i="6"/>
  <c r="AF174" i="6" s="1"/>
  <c r="AG170" i="6"/>
  <c r="AH170" i="6" s="1"/>
  <c r="AG116" i="6"/>
  <c r="AH116" i="6" s="1"/>
  <c r="AI116" i="6" s="1"/>
  <c r="AE115" i="6"/>
  <c r="AF200" i="6"/>
  <c r="AF226" i="6"/>
  <c r="AE182" i="6"/>
  <c r="AF99" i="6"/>
  <c r="AH183" i="6"/>
  <c r="AI183" i="6" s="1"/>
  <c r="AF96" i="6"/>
  <c r="AG96" i="6" s="1"/>
  <c r="AE190" i="6"/>
  <c r="AE240" i="6"/>
  <c r="AF240" i="6" s="1"/>
  <c r="AG240" i="6" s="1"/>
  <c r="AF30" i="6"/>
  <c r="AG30" i="6" s="1"/>
  <c r="AE157" i="6"/>
  <c r="AE46" i="6"/>
  <c r="AF46" i="6" s="1"/>
  <c r="AF118" i="6"/>
  <c r="AG118" i="6" s="1"/>
  <c r="AE185" i="6"/>
  <c r="AF69" i="6"/>
  <c r="AG69" i="6" s="1"/>
  <c r="AF230" i="6"/>
  <c r="AG230" i="6" s="1"/>
  <c r="AF225" i="6"/>
  <c r="AH111" i="6"/>
  <c r="AI111" i="6" s="1"/>
  <c r="AJ111" i="6" s="1"/>
  <c r="AF120" i="6"/>
  <c r="AG120" i="6" s="1"/>
  <c r="AG81" i="6"/>
  <c r="AE114" i="6"/>
  <c r="AE124" i="6"/>
  <c r="AE156" i="6"/>
  <c r="AF156" i="6" s="1"/>
  <c r="AF232" i="6"/>
  <c r="AE70" i="6"/>
  <c r="AE74" i="6"/>
  <c r="AF173" i="6"/>
  <c r="AE65" i="6"/>
  <c r="AF65" i="6" s="1"/>
  <c r="AF36" i="6"/>
  <c r="AF209" i="6"/>
  <c r="AE66" i="6"/>
  <c r="AE56" i="6"/>
  <c r="AF104" i="6"/>
  <c r="AE33" i="6"/>
  <c r="AF33" i="6" s="1"/>
  <c r="AE250" i="6"/>
  <c r="AE86" i="6"/>
  <c r="AF119" i="6"/>
  <c r="AE171" i="6"/>
  <c r="AF171" i="6" s="1"/>
  <c r="AG180" i="6"/>
  <c r="AH180" i="6" s="1"/>
  <c r="AI180" i="6" s="1"/>
  <c r="AE165" i="6"/>
  <c r="AF165" i="6" s="1"/>
  <c r="AG72" i="6"/>
  <c r="AG244" i="6"/>
  <c r="AG20" i="6"/>
  <c r="AH25" i="6"/>
  <c r="AG246" i="6"/>
  <c r="AH246" i="6" s="1"/>
  <c r="AI246" i="6" s="1"/>
  <c r="AE57" i="6"/>
  <c r="AE83" i="6"/>
  <c r="AF83" i="6" s="1"/>
  <c r="AG83" i="6" s="1"/>
  <c r="AE212" i="6"/>
  <c r="AE145" i="6"/>
  <c r="AE47" i="6"/>
  <c r="AF133" i="6"/>
  <c r="AI131" i="6"/>
  <c r="AF169" i="6"/>
  <c r="AG45" i="6"/>
  <c r="AG43" i="6"/>
  <c r="AG227" i="6"/>
  <c r="AF90" i="6"/>
  <c r="AG90" i="6" s="1"/>
  <c r="AE211" i="6"/>
  <c r="AE149" i="6"/>
  <c r="AE208" i="6"/>
  <c r="AF222" i="6"/>
  <c r="AH110" i="6"/>
  <c r="AF138" i="6"/>
  <c r="AG138" i="6" s="1"/>
  <c r="AE28" i="6"/>
  <c r="AF28" i="6" s="1"/>
  <c r="AF23" i="6"/>
  <c r="AE31" i="6"/>
  <c r="AF100" i="6"/>
  <c r="AG167" i="6"/>
  <c r="AG220" i="6"/>
  <c r="AH220" i="6" s="1"/>
  <c r="AE109" i="6"/>
  <c r="AF109" i="6" s="1"/>
  <c r="AI68" i="6"/>
  <c r="AJ68" i="6" s="1"/>
  <c r="AK68" i="6" s="1"/>
  <c r="AH44" i="6"/>
  <c r="AE148" i="6"/>
  <c r="AE201" i="6"/>
  <c r="AF201" i="6" s="1"/>
  <c r="AG181" i="6"/>
  <c r="AH181" i="6" s="1"/>
  <c r="AE50" i="6"/>
  <c r="AE18" i="6"/>
  <c r="AF52" i="6"/>
  <c r="AF137" i="6"/>
  <c r="AG137" i="6" s="1"/>
  <c r="AE248" i="6"/>
  <c r="AE17" i="6"/>
  <c r="AF17" i="6" s="1"/>
  <c r="AF132" i="6"/>
  <c r="AG64" i="6"/>
  <c r="AE193" i="6"/>
  <c r="AG108" i="6"/>
  <c r="AH108" i="6" s="1"/>
  <c r="AH58" i="6"/>
  <c r="AF234" i="6"/>
  <c r="AE210" i="6"/>
  <c r="AF210" i="6" s="1"/>
  <c r="AF231" i="6"/>
  <c r="AE22" i="6"/>
  <c r="AE162" i="6"/>
  <c r="AF162" i="6" s="1"/>
  <c r="AF42" i="6"/>
  <c r="AE54" i="6"/>
  <c r="AF207" i="6"/>
  <c r="AG207" i="6" s="1"/>
  <c r="AF202" i="6"/>
  <c r="AG152" i="6"/>
  <c r="AE176" i="6"/>
  <c r="AF176" i="6" s="1"/>
  <c r="AE95" i="6"/>
  <c r="AF95" i="6" s="1"/>
  <c r="AG218" i="6"/>
  <c r="AE187" i="6"/>
  <c r="AF80" i="6"/>
  <c r="AF154" i="6"/>
  <c r="AG236" i="6"/>
  <c r="AH236" i="6" s="1"/>
  <c r="AG216" i="6"/>
  <c r="AF88" i="6"/>
  <c r="AG88" i="6" s="1"/>
  <c r="AF123" i="6"/>
  <c r="AE112" i="6"/>
  <c r="AH16" i="6"/>
  <c r="AE228" i="6"/>
  <c r="AG48" i="6"/>
  <c r="AG134" i="6"/>
  <c r="AH134" i="6" s="1"/>
  <c r="AG93" i="6"/>
  <c r="AF151" i="6"/>
  <c r="AG191" i="6"/>
  <c r="AH61" i="6"/>
  <c r="AG89" i="6"/>
  <c r="AF35" i="6"/>
  <c r="AF247" i="6"/>
  <c r="AG247" i="6" s="1"/>
  <c r="AG203" i="6"/>
  <c r="AE146" i="6"/>
  <c r="AF39" i="6"/>
  <c r="AE71" i="6"/>
  <c r="AF71" i="6" s="1"/>
  <c r="AF60" i="6"/>
  <c r="AE161" i="6"/>
  <c r="AF161" i="6" s="1"/>
  <c r="AE233" i="6"/>
  <c r="AG101" i="6"/>
  <c r="AI160" i="6"/>
  <c r="AI53" i="6"/>
  <c r="AE27" i="6"/>
  <c r="AI49" i="6"/>
  <c r="AJ49" i="6" s="1"/>
  <c r="AE103" i="6"/>
  <c r="AF103" i="6" s="1"/>
  <c r="AG91" i="6"/>
  <c r="AF249" i="6"/>
  <c r="AF147" i="6"/>
  <c r="AG147" i="6" s="1"/>
  <c r="AF21" i="6"/>
  <c r="AG76" i="6"/>
  <c r="AE38" i="6"/>
  <c r="AF19" i="6"/>
  <c r="AE224" i="6"/>
  <c r="AF175" i="6"/>
  <c r="AE195" i="6"/>
  <c r="AJ8" i="6"/>
  <c r="AK8" i="6" s="1"/>
  <c r="AE9" i="6"/>
  <c r="AH12" i="6"/>
  <c r="AI12" i="6" s="1"/>
  <c r="AD3" i="6"/>
  <c r="AX8" i="6"/>
  <c r="AD2" i="6"/>
  <c r="AY8" i="6" s="1"/>
  <c r="AG10" i="6"/>
  <c r="AE7" i="6"/>
  <c r="AK13" i="6"/>
  <c r="AL13" i="6" s="1"/>
  <c r="AM13" i="6" s="1"/>
  <c r="AG11" i="6"/>
  <c r="AH6" i="6"/>
  <c r="BP14" i="6" l="1"/>
  <c r="BG19" i="6"/>
  <c r="F19" i="4" a="1"/>
  <c r="F19" i="4" s="1"/>
  <c r="D19" i="4" a="1"/>
  <c r="D19" i="4" s="1"/>
  <c r="P19" i="4" a="1"/>
  <c r="P19" i="4" s="1"/>
  <c r="J19" i="4" a="1"/>
  <c r="J19" i="4" s="1"/>
  <c r="H19" i="4" a="1"/>
  <c r="H19" i="4" s="1"/>
  <c r="N19" i="4" a="1"/>
  <c r="N19" i="4" s="1"/>
  <c r="L19" i="4" a="1"/>
  <c r="L19" i="4" s="1"/>
  <c r="AI59" i="6"/>
  <c r="AJ59" i="6" s="1"/>
  <c r="AG109" i="6"/>
  <c r="AH138" i="6"/>
  <c r="AJ214" i="6"/>
  <c r="AK214" i="6" s="1"/>
  <c r="AH26" i="6"/>
  <c r="AG223" i="6"/>
  <c r="AH223" i="6" s="1"/>
  <c r="AI223" i="6" s="1"/>
  <c r="AG14" i="6"/>
  <c r="AH14" i="6" s="1"/>
  <c r="AI168" i="6"/>
  <c r="AJ168" i="6" s="1"/>
  <c r="AH73" i="6"/>
  <c r="AI73" i="6" s="1"/>
  <c r="AJ73" i="6" s="1"/>
  <c r="AK117" i="6"/>
  <c r="AL117" i="6" s="1"/>
  <c r="AF166" i="6"/>
  <c r="AK155" i="6"/>
  <c r="AL155" i="6" s="1"/>
  <c r="AG34" i="6"/>
  <c r="AH34" i="6" s="1"/>
  <c r="AI34" i="6" s="1"/>
  <c r="AJ34" i="6" s="1"/>
  <c r="AI139" i="6"/>
  <c r="AJ139" i="6" s="1"/>
  <c r="AK139" i="6" s="1"/>
  <c r="AG161" i="6"/>
  <c r="AH161" i="6" s="1"/>
  <c r="AL68" i="6"/>
  <c r="AM68" i="6" s="1"/>
  <c r="AI121" i="6"/>
  <c r="AJ121" i="6" s="1"/>
  <c r="AK121" i="6" s="1"/>
  <c r="AI107" i="6"/>
  <c r="AJ107" i="6" s="1"/>
  <c r="AF84" i="6"/>
  <c r="AG17" i="6"/>
  <c r="AH17" i="6" s="1"/>
  <c r="AI17" i="6" s="1"/>
  <c r="AJ17" i="6" s="1"/>
  <c r="AF211" i="6"/>
  <c r="AG211" i="6" s="1"/>
  <c r="AI37" i="6"/>
  <c r="AJ37" i="6" s="1"/>
  <c r="AK97" i="6"/>
  <c r="AL97" i="6" s="1"/>
  <c r="AG105" i="6"/>
  <c r="AH69" i="6"/>
  <c r="AI69" i="6" s="1"/>
  <c r="AJ69" i="6" s="1"/>
  <c r="AG201" i="6"/>
  <c r="AH179" i="6"/>
  <c r="AI179" i="6" s="1"/>
  <c r="AF114" i="6"/>
  <c r="AG41" i="6"/>
  <c r="AI219" i="6"/>
  <c r="AJ219" i="6" s="1"/>
  <c r="AH94" i="6"/>
  <c r="AF195" i="6"/>
  <c r="AG195" i="6" s="1"/>
  <c r="AH195" i="6" s="1"/>
  <c r="AG103" i="6"/>
  <c r="AH103" i="6" s="1"/>
  <c r="AH203" i="6"/>
  <c r="AI203" i="6" s="1"/>
  <c r="AJ203" i="6" s="1"/>
  <c r="AG176" i="6"/>
  <c r="AF54" i="6"/>
  <c r="AG19" i="6"/>
  <c r="AF38" i="6"/>
  <c r="AH93" i="6"/>
  <c r="AI93" i="6" s="1"/>
  <c r="AG42" i="6"/>
  <c r="AH42" i="6" s="1"/>
  <c r="AI159" i="6"/>
  <c r="AH109" i="6"/>
  <c r="AI109" i="6" s="1"/>
  <c r="AF22" i="6"/>
  <c r="AG22" i="6" s="1"/>
  <c r="AH22" i="6" s="1"/>
  <c r="AG249" i="6"/>
  <c r="AH249" i="6" s="1"/>
  <c r="AG175" i="6"/>
  <c r="AH175" i="6" s="1"/>
  <c r="AI175" i="6" s="1"/>
  <c r="AJ175" i="6" s="1"/>
  <c r="AI16" i="6"/>
  <c r="AJ16" i="6" s="1"/>
  <c r="AG95" i="6"/>
  <c r="AK49" i="6"/>
  <c r="AL49" i="6" s="1"/>
  <c r="AF112" i="6"/>
  <c r="AG112" i="6" s="1"/>
  <c r="AH216" i="6"/>
  <c r="AI216" i="6" s="1"/>
  <c r="AJ216" i="6" s="1"/>
  <c r="AH218" i="6"/>
  <c r="AI108" i="6"/>
  <c r="AG162" i="6"/>
  <c r="AH162" i="6" s="1"/>
  <c r="AI138" i="6"/>
  <c r="AJ138" i="6" s="1"/>
  <c r="AK138" i="6" s="1"/>
  <c r="AG21" i="6"/>
  <c r="AJ142" i="6"/>
  <c r="AK142" i="6" s="1"/>
  <c r="AG39" i="6"/>
  <c r="AH39" i="6" s="1"/>
  <c r="AI39" i="6" s="1"/>
  <c r="AJ39" i="6" s="1"/>
  <c r="AF149" i="6"/>
  <c r="AG133" i="6"/>
  <c r="AG143" i="6"/>
  <c r="AH143" i="6" s="1"/>
  <c r="AF212" i="6"/>
  <c r="AG212" i="6" s="1"/>
  <c r="AH83" i="6"/>
  <c r="AI83" i="6" s="1"/>
  <c r="AH240" i="6"/>
  <c r="AI240" i="6" s="1"/>
  <c r="AH72" i="6"/>
  <c r="AI72" i="6" s="1"/>
  <c r="AG171" i="6"/>
  <c r="AH171" i="6" s="1"/>
  <c r="AG209" i="6"/>
  <c r="AH209" i="6" s="1"/>
  <c r="AI209" i="6" s="1"/>
  <c r="AJ209" i="6" s="1"/>
  <c r="AF66" i="6"/>
  <c r="AK111" i="6"/>
  <c r="AG225" i="6"/>
  <c r="AH225" i="6" s="1"/>
  <c r="AJ180" i="6"/>
  <c r="AK180" i="6" s="1"/>
  <c r="AI67" i="6"/>
  <c r="AJ67" i="6" s="1"/>
  <c r="AF32" i="6"/>
  <c r="AG164" i="6"/>
  <c r="AG122" i="6"/>
  <c r="AH163" i="6"/>
  <c r="AI163" i="6" s="1"/>
  <c r="AH64" i="6"/>
  <c r="AH75" i="6"/>
  <c r="AF63" i="6"/>
  <c r="AG63" i="6" s="1"/>
  <c r="AG194" i="6"/>
  <c r="AH101" i="6"/>
  <c r="AI101" i="6" s="1"/>
  <c r="AH48" i="6"/>
  <c r="AI48" i="6" s="1"/>
  <c r="AH201" i="6"/>
  <c r="AI44" i="6"/>
  <c r="AF208" i="6"/>
  <c r="AF224" i="6"/>
  <c r="AG224" i="6" s="1"/>
  <c r="AJ131" i="6"/>
  <c r="AL113" i="6"/>
  <c r="AH244" i="6"/>
  <c r="AI244" i="6" s="1"/>
  <c r="AH245" i="6"/>
  <c r="AF250" i="6"/>
  <c r="AI241" i="6"/>
  <c r="AJ241" i="6" s="1"/>
  <c r="AK241" i="6" s="1"/>
  <c r="AH30" i="6"/>
  <c r="AI30" i="6" s="1"/>
  <c r="AH81" i="6"/>
  <c r="AF190" i="6"/>
  <c r="AG98" i="6"/>
  <c r="AH98" i="6" s="1"/>
  <c r="AH153" i="6"/>
  <c r="AF115" i="6"/>
  <c r="AG60" i="6"/>
  <c r="AH60" i="6" s="1"/>
  <c r="AG132" i="6"/>
  <c r="AH132" i="6" s="1"/>
  <c r="AJ160" i="6"/>
  <c r="AK160" i="6" s="1"/>
  <c r="AG35" i="6"/>
  <c r="AG33" i="6"/>
  <c r="AG78" i="6"/>
  <c r="AH78" i="6" s="1"/>
  <c r="AH247" i="6"/>
  <c r="AI247" i="6" s="1"/>
  <c r="AJ247" i="6" s="1"/>
  <c r="AK15" i="6"/>
  <c r="AF233" i="6"/>
  <c r="AG233" i="6" s="1"/>
  <c r="AH191" i="6"/>
  <c r="AF228" i="6"/>
  <c r="AH137" i="6"/>
  <c r="AF187" i="6"/>
  <c r="AG187" i="6" s="1"/>
  <c r="AH152" i="6"/>
  <c r="AI152" i="6" s="1"/>
  <c r="AF27" i="6"/>
  <c r="AI58" i="6"/>
  <c r="AG151" i="6"/>
  <c r="AJ108" i="6"/>
  <c r="AH91" i="6"/>
  <c r="AG28" i="6"/>
  <c r="AH90" i="6"/>
  <c r="AI90" i="6" s="1"/>
  <c r="AJ90" i="6" s="1"/>
  <c r="AJ246" i="6"/>
  <c r="AH20" i="6"/>
  <c r="AG156" i="6"/>
  <c r="AH156" i="6" s="1"/>
  <c r="AI156" i="6" s="1"/>
  <c r="AG173" i="6"/>
  <c r="AG46" i="6"/>
  <c r="AI25" i="6"/>
  <c r="AI170" i="6"/>
  <c r="AJ170" i="6" s="1"/>
  <c r="AJ53" i="6"/>
  <c r="AK53" i="6" s="1"/>
  <c r="AH92" i="6"/>
  <c r="AG202" i="6"/>
  <c r="AI184" i="6"/>
  <c r="AJ177" i="6"/>
  <c r="AH89" i="6"/>
  <c r="AF31" i="6"/>
  <c r="AG31" i="6" s="1"/>
  <c r="AI128" i="6"/>
  <c r="AJ128" i="6" s="1"/>
  <c r="AH207" i="6"/>
  <c r="AI207" i="6" s="1"/>
  <c r="AG210" i="6"/>
  <c r="AH210" i="6" s="1"/>
  <c r="AI61" i="6"/>
  <c r="AI197" i="6"/>
  <c r="AL150" i="6"/>
  <c r="AM150" i="6" s="1"/>
  <c r="AI220" i="6"/>
  <c r="AJ220" i="6" s="1"/>
  <c r="AI110" i="6"/>
  <c r="AH45" i="6"/>
  <c r="AH133" i="6"/>
  <c r="AF47" i="6"/>
  <c r="AG47" i="6" s="1"/>
  <c r="AF57" i="6"/>
  <c r="AF145" i="6"/>
  <c r="AG145" i="6" s="1"/>
  <c r="AG165" i="6"/>
  <c r="AH165" i="6" s="1"/>
  <c r="AG36" i="6"/>
  <c r="AH36" i="6" s="1"/>
  <c r="AJ183" i="6"/>
  <c r="AJ24" i="6"/>
  <c r="AI127" i="6"/>
  <c r="AJ127" i="6" s="1"/>
  <c r="AG200" i="6"/>
  <c r="AG104" i="6"/>
  <c r="AF86" i="6"/>
  <c r="AG86" i="6" s="1"/>
  <c r="AF243" i="6"/>
  <c r="AG71" i="6"/>
  <c r="AH88" i="6"/>
  <c r="AH176" i="6"/>
  <c r="AI134" i="6"/>
  <c r="AG231" i="6"/>
  <c r="AH231" i="6" s="1"/>
  <c r="AG234" i="6"/>
  <c r="AF193" i="6"/>
  <c r="AG193" i="6" s="1"/>
  <c r="AH193" i="6" s="1"/>
  <c r="AF248" i="6"/>
  <c r="AF50" i="6"/>
  <c r="AG50" i="6" s="1"/>
  <c r="AH167" i="6"/>
  <c r="AI167" i="6" s="1"/>
  <c r="AF146" i="6"/>
  <c r="AF18" i="6"/>
  <c r="AJ82" i="6"/>
  <c r="AK126" i="6"/>
  <c r="AK206" i="6"/>
  <c r="AG119" i="6"/>
  <c r="AL111" i="6"/>
  <c r="AG80" i="6"/>
  <c r="AF157" i="6"/>
  <c r="AG99" i="6"/>
  <c r="AJ116" i="6"/>
  <c r="AK131" i="6"/>
  <c r="AL131" i="6" s="1"/>
  <c r="AM131" i="6" s="1"/>
  <c r="AN131" i="6" s="1"/>
  <c r="AK205" i="6"/>
  <c r="AL205" i="6" s="1"/>
  <c r="AM205" i="6" s="1"/>
  <c r="AN205" i="6" s="1"/>
  <c r="AF124" i="6"/>
  <c r="AG192" i="6"/>
  <c r="AH192" i="6" s="1"/>
  <c r="AL79" i="6"/>
  <c r="AJ141" i="6"/>
  <c r="AG123" i="6"/>
  <c r="AI236" i="6"/>
  <c r="AG52" i="6"/>
  <c r="AF148" i="6"/>
  <c r="AG100" i="6"/>
  <c r="AG23" i="6"/>
  <c r="AH23" i="6" s="1"/>
  <c r="AG222" i="6"/>
  <c r="AI181" i="6"/>
  <c r="AH43" i="6"/>
  <c r="AG169" i="6"/>
  <c r="AH76" i="6"/>
  <c r="AH227" i="6"/>
  <c r="AG154" i="6"/>
  <c r="AH118" i="6"/>
  <c r="AH147" i="6"/>
  <c r="AI238" i="6"/>
  <c r="AI75" i="6"/>
  <c r="AJ75" i="6" s="1"/>
  <c r="AH96" i="6"/>
  <c r="AF102" i="6"/>
  <c r="AF106" i="6"/>
  <c r="AG199" i="6"/>
  <c r="AG174" i="6"/>
  <c r="AH174" i="6" s="1"/>
  <c r="AG65" i="6"/>
  <c r="AH65" i="6" s="1"/>
  <c r="AI153" i="6"/>
  <c r="AJ153" i="6" s="1"/>
  <c r="AF70" i="6"/>
  <c r="AJ85" i="6"/>
  <c r="AK85" i="6" s="1"/>
  <c r="AG135" i="6"/>
  <c r="AH135" i="6" s="1"/>
  <c r="AI196" i="6"/>
  <c r="AJ196" i="6" s="1"/>
  <c r="AH221" i="6"/>
  <c r="AG226" i="6"/>
  <c r="AG215" i="6"/>
  <c r="AH215" i="6" s="1"/>
  <c r="AF56" i="6"/>
  <c r="AF186" i="6"/>
  <c r="AG186" i="6" s="1"/>
  <c r="AF74" i="6"/>
  <c r="AG74" i="6" s="1"/>
  <c r="AH120" i="6"/>
  <c r="AF77" i="6"/>
  <c r="AG204" i="6"/>
  <c r="AF237" i="6"/>
  <c r="AG237" i="6" s="1"/>
  <c r="AH51" i="6"/>
  <c r="AI239" i="6"/>
  <c r="AH140" i="6"/>
  <c r="AI140" i="6" s="1"/>
  <c r="AF242" i="6"/>
  <c r="AF158" i="6"/>
  <c r="AF217" i="6"/>
  <c r="AH198" i="6"/>
  <c r="AK177" i="6"/>
  <c r="AG188" i="6"/>
  <c r="AG87" i="6"/>
  <c r="AG232" i="6"/>
  <c r="AH230" i="6"/>
  <c r="AF185" i="6"/>
  <c r="AF182" i="6"/>
  <c r="AG130" i="6"/>
  <c r="AH29" i="6"/>
  <c r="AG172" i="6"/>
  <c r="AH172" i="6" s="1"/>
  <c r="AI172" i="6" s="1"/>
  <c r="AG178" i="6"/>
  <c r="AH178" i="6" s="1"/>
  <c r="AH129" i="6"/>
  <c r="AH144" i="6"/>
  <c r="AI144" i="6" s="1"/>
  <c r="AG213" i="6"/>
  <c r="AH213" i="6" s="1"/>
  <c r="AK40" i="6"/>
  <c r="AI235" i="6"/>
  <c r="AJ136" i="6"/>
  <c r="AH41" i="6"/>
  <c r="AJ229" i="6"/>
  <c r="AK229" i="6" s="1"/>
  <c r="AH189" i="6"/>
  <c r="AH62" i="6"/>
  <c r="AI62" i="6" s="1"/>
  <c r="AF55" i="6"/>
  <c r="AJ125" i="6"/>
  <c r="AL8" i="6"/>
  <c r="AM8" i="6" s="1"/>
  <c r="AE3" i="6"/>
  <c r="AJ12" i="6"/>
  <c r="AK12" i="6" s="1"/>
  <c r="AF9" i="6"/>
  <c r="AG9" i="6" s="1"/>
  <c r="AH10" i="6"/>
  <c r="AI10" i="6" s="1"/>
  <c r="AF7" i="6"/>
  <c r="AE2" i="6"/>
  <c r="AY9" i="6" s="1"/>
  <c r="AX9" i="6"/>
  <c r="AN13" i="6"/>
  <c r="AO13" i="6" s="1"/>
  <c r="AH11" i="6"/>
  <c r="AI6" i="6"/>
  <c r="AJ6" i="6"/>
  <c r="BP15" i="6" l="1"/>
  <c r="L20" i="4" a="1"/>
  <c r="L20" i="4" s="1"/>
  <c r="J20" i="4" a="1"/>
  <c r="J20" i="4" s="1"/>
  <c r="H20" i="4" a="1"/>
  <c r="H20" i="4" s="1"/>
  <c r="F20" i="4" a="1"/>
  <c r="F20" i="4" s="1"/>
  <c r="N20" i="4" a="1"/>
  <c r="N20" i="4" s="1"/>
  <c r="D20" i="4" a="1"/>
  <c r="D20" i="4" s="1"/>
  <c r="P20" i="4" a="1"/>
  <c r="P20" i="4" s="1"/>
  <c r="AK59" i="6"/>
  <c r="AL59" i="6" s="1"/>
  <c r="AH21" i="6"/>
  <c r="AI21" i="6" s="1"/>
  <c r="AK168" i="6"/>
  <c r="AJ144" i="6"/>
  <c r="AI26" i="6"/>
  <c r="AJ26" i="6" s="1"/>
  <c r="AK26" i="6" s="1"/>
  <c r="AL214" i="6"/>
  <c r="AM214" i="6" s="1"/>
  <c r="AM155" i="6"/>
  <c r="AN155" i="6" s="1"/>
  <c r="AO155" i="6" s="1"/>
  <c r="AP155" i="6" s="1"/>
  <c r="AQ155" i="6" s="1"/>
  <c r="AH86" i="6"/>
  <c r="AI86" i="6" s="1"/>
  <c r="AJ101" i="6"/>
  <c r="AK101" i="6" s="1"/>
  <c r="AJ30" i="6"/>
  <c r="AK30" i="6" s="1"/>
  <c r="AK219" i="6"/>
  <c r="AL219" i="6" s="1"/>
  <c r="AM219" i="6" s="1"/>
  <c r="AG166" i="6"/>
  <c r="AI135" i="6"/>
  <c r="AJ135" i="6" s="1"/>
  <c r="AH224" i="6"/>
  <c r="AI224" i="6" s="1"/>
  <c r="AJ224" i="6" s="1"/>
  <c r="AK224" i="6" s="1"/>
  <c r="AH211" i="6"/>
  <c r="AI211" i="6" s="1"/>
  <c r="AI22" i="6"/>
  <c r="AJ22" i="6" s="1"/>
  <c r="AK22" i="6" s="1"/>
  <c r="AJ179" i="6"/>
  <c r="AK179" i="6" s="1"/>
  <c r="AL179" i="6" s="1"/>
  <c r="AK107" i="6"/>
  <c r="AL107" i="6" s="1"/>
  <c r="AM107" i="6" s="1"/>
  <c r="AN107" i="6" s="1"/>
  <c r="AG102" i="6"/>
  <c r="AH102" i="6" s="1"/>
  <c r="AL160" i="6"/>
  <c r="AI42" i="6"/>
  <c r="AJ42" i="6" s="1"/>
  <c r="AK42" i="6" s="1"/>
  <c r="AL42" i="6" s="1"/>
  <c r="AG114" i="6"/>
  <c r="AH114" i="6" s="1"/>
  <c r="AK220" i="6"/>
  <c r="AL220" i="6" s="1"/>
  <c r="AI213" i="6"/>
  <c r="AJ213" i="6" s="1"/>
  <c r="AK213" i="6" s="1"/>
  <c r="AL213" i="6" s="1"/>
  <c r="AH234" i="6"/>
  <c r="AI234" i="6" s="1"/>
  <c r="AH105" i="6"/>
  <c r="AI94" i="6"/>
  <c r="AK37" i="6"/>
  <c r="AL37" i="6" s="1"/>
  <c r="AG84" i="6"/>
  <c r="AI162" i="6"/>
  <c r="AJ162" i="6" s="1"/>
  <c r="AP13" i="6"/>
  <c r="AQ13" i="6" s="1"/>
  <c r="AH232" i="6"/>
  <c r="AH237" i="6"/>
  <c r="AI237" i="6" s="1"/>
  <c r="AH74" i="6"/>
  <c r="AG55" i="6"/>
  <c r="AH186" i="6"/>
  <c r="AH222" i="6"/>
  <c r="AG124" i="6"/>
  <c r="AK82" i="6"/>
  <c r="AH47" i="6"/>
  <c r="AI47" i="6" s="1"/>
  <c r="AJ47" i="6" s="1"/>
  <c r="AM117" i="6"/>
  <c r="AN117" i="6" s="1"/>
  <c r="AI178" i="6"/>
  <c r="AJ178" i="6" s="1"/>
  <c r="AK178" i="6" s="1"/>
  <c r="AG242" i="6"/>
  <c r="AH242" i="6" s="1"/>
  <c r="AI242" i="6" s="1"/>
  <c r="AG77" i="6"/>
  <c r="AH77" i="6" s="1"/>
  <c r="AK75" i="6"/>
  <c r="AL75" i="6" s="1"/>
  <c r="AI174" i="6"/>
  <c r="AJ174" i="6" s="1"/>
  <c r="AH100" i="6"/>
  <c r="AJ72" i="6"/>
  <c r="AO131" i="6"/>
  <c r="AP131" i="6" s="1"/>
  <c r="AQ131" i="6" s="1"/>
  <c r="AH99" i="6"/>
  <c r="AI99" i="6" s="1"/>
  <c r="AH212" i="6"/>
  <c r="AI212" i="6" s="1"/>
  <c r="AJ212" i="6" s="1"/>
  <c r="AH112" i="6"/>
  <c r="AJ109" i="6"/>
  <c r="AK125" i="6"/>
  <c r="AL125" i="6" s="1"/>
  <c r="AM125" i="6" s="1"/>
  <c r="AJ140" i="6"/>
  <c r="AK140" i="6" s="1"/>
  <c r="AL140" i="6" s="1"/>
  <c r="AH204" i="6"/>
  <c r="AG185" i="6"/>
  <c r="AH185" i="6" s="1"/>
  <c r="AI185" i="6" s="1"/>
  <c r="AI96" i="6"/>
  <c r="AJ96" i="6" s="1"/>
  <c r="AI227" i="6"/>
  <c r="AI29" i="6"/>
  <c r="AH119" i="6"/>
  <c r="AJ83" i="6"/>
  <c r="AK83" i="6" s="1"/>
  <c r="AL138" i="6"/>
  <c r="AM138" i="6" s="1"/>
  <c r="AI129" i="6"/>
  <c r="AJ129" i="6" s="1"/>
  <c r="AG70" i="6"/>
  <c r="AI147" i="6"/>
  <c r="AJ147" i="6" s="1"/>
  <c r="AG148" i="6"/>
  <c r="AH148" i="6" s="1"/>
  <c r="AJ236" i="6"/>
  <c r="AK236" i="6" s="1"/>
  <c r="AI65" i="6"/>
  <c r="AJ65" i="6" s="1"/>
  <c r="AK65" i="6" s="1"/>
  <c r="AL65" i="6" s="1"/>
  <c r="AL206" i="6"/>
  <c r="AM206" i="6" s="1"/>
  <c r="AK209" i="6"/>
  <c r="AJ172" i="6"/>
  <c r="AL177" i="6"/>
  <c r="AJ239" i="6"/>
  <c r="AH226" i="6"/>
  <c r="AI226" i="6" s="1"/>
  <c r="AI215" i="6"/>
  <c r="AJ215" i="6" s="1"/>
  <c r="AI221" i="6"/>
  <c r="AJ221" i="6" s="1"/>
  <c r="AH199" i="6"/>
  <c r="AI199" i="6" s="1"/>
  <c r="AG106" i="6"/>
  <c r="AH106" i="6" s="1"/>
  <c r="AK247" i="6"/>
  <c r="AG146" i="6"/>
  <c r="AH146" i="6" s="1"/>
  <c r="AI249" i="6"/>
  <c r="AK136" i="6"/>
  <c r="AK196" i="6"/>
  <c r="AI230" i="6"/>
  <c r="AJ230" i="6" s="1"/>
  <c r="AI198" i="6"/>
  <c r="AJ198" i="6" s="1"/>
  <c r="AI120" i="6"/>
  <c r="AH188" i="6"/>
  <c r="AI188" i="6" s="1"/>
  <c r="AK73" i="6"/>
  <c r="AL73" i="6" s="1"/>
  <c r="AM73" i="6" s="1"/>
  <c r="AN73" i="6" s="1"/>
  <c r="AJ62" i="6"/>
  <c r="AK62" i="6" s="1"/>
  <c r="AK144" i="6"/>
  <c r="AJ238" i="6"/>
  <c r="AK238" i="6" s="1"/>
  <c r="AI76" i="6"/>
  <c r="AJ76" i="6" s="1"/>
  <c r="AH169" i="6"/>
  <c r="AJ181" i="6"/>
  <c r="AK181" i="6" s="1"/>
  <c r="AH52" i="6"/>
  <c r="AI52" i="6" s="1"/>
  <c r="AH123" i="6"/>
  <c r="AI123" i="6" s="1"/>
  <c r="AK141" i="6"/>
  <c r="AL141" i="6" s="1"/>
  <c r="AI192" i="6"/>
  <c r="AJ192" i="6" s="1"/>
  <c r="AL168" i="6"/>
  <c r="AJ134" i="6"/>
  <c r="AK17" i="6"/>
  <c r="AL17" i="6" s="1"/>
  <c r="AH63" i="6"/>
  <c r="AI63" i="6" s="1"/>
  <c r="AJ223" i="6"/>
  <c r="AH130" i="6"/>
  <c r="AI130" i="6" s="1"/>
  <c r="AJ235" i="6"/>
  <c r="AI14" i="6"/>
  <c r="AL85" i="6"/>
  <c r="AK69" i="6"/>
  <c r="AL69" i="6" s="1"/>
  <c r="AH87" i="6"/>
  <c r="AG157" i="6"/>
  <c r="AL126" i="6"/>
  <c r="AM126" i="6" s="1"/>
  <c r="AN126" i="6" s="1"/>
  <c r="AI193" i="6"/>
  <c r="AJ193" i="6" s="1"/>
  <c r="AI103" i="6"/>
  <c r="AJ103" i="6" s="1"/>
  <c r="AI189" i="6"/>
  <c r="AI41" i="6"/>
  <c r="AL40" i="6"/>
  <c r="AG182" i="6"/>
  <c r="AG217" i="6"/>
  <c r="AG158" i="6"/>
  <c r="AH158" i="6" s="1"/>
  <c r="AI51" i="6"/>
  <c r="AJ51" i="6" s="1"/>
  <c r="AL229" i="6"/>
  <c r="AG56" i="6"/>
  <c r="AH56" i="6" s="1"/>
  <c r="AI118" i="6"/>
  <c r="AH154" i="6"/>
  <c r="AI43" i="6"/>
  <c r="AI23" i="6"/>
  <c r="AM79" i="6"/>
  <c r="AJ99" i="6"/>
  <c r="AK99" i="6" s="1"/>
  <c r="AK16" i="6"/>
  <c r="AJ167" i="6"/>
  <c r="AK167" i="6" s="1"/>
  <c r="AG243" i="6"/>
  <c r="AH243" i="6" s="1"/>
  <c r="AK127" i="6"/>
  <c r="AJ48" i="6"/>
  <c r="AK48" i="6" s="1"/>
  <c r="AJ61" i="6"/>
  <c r="AK61" i="6" s="1"/>
  <c r="AJ58" i="6"/>
  <c r="AK58" i="6" s="1"/>
  <c r="AH187" i="6"/>
  <c r="AH233" i="6"/>
  <c r="AL241" i="6"/>
  <c r="AM241" i="6" s="1"/>
  <c r="AJ184" i="6"/>
  <c r="AK184" i="6" s="1"/>
  <c r="AL184" i="6" s="1"/>
  <c r="AM184" i="6" s="1"/>
  <c r="AI81" i="6"/>
  <c r="AH50" i="6"/>
  <c r="AI50" i="6" s="1"/>
  <c r="AH95" i="6"/>
  <c r="AI95" i="6" s="1"/>
  <c r="AJ95" i="6" s="1"/>
  <c r="AM113" i="6"/>
  <c r="AJ152" i="6"/>
  <c r="AI88" i="6"/>
  <c r="AJ88" i="6" s="1"/>
  <c r="AK39" i="6"/>
  <c r="AL39" i="6" s="1"/>
  <c r="AI89" i="6"/>
  <c r="AJ89" i="6" s="1"/>
  <c r="AK170" i="6"/>
  <c r="AG228" i="6"/>
  <c r="AH228" i="6" s="1"/>
  <c r="AL209" i="6"/>
  <c r="AM209" i="6" s="1"/>
  <c r="AI132" i="6"/>
  <c r="AK116" i="6"/>
  <c r="AL116" i="6" s="1"/>
  <c r="AM116" i="6" s="1"/>
  <c r="AI245" i="6"/>
  <c r="AI45" i="6"/>
  <c r="AJ44" i="6"/>
  <c r="AH194" i="6"/>
  <c r="AK216" i="6"/>
  <c r="AM49" i="6"/>
  <c r="AK175" i="6"/>
  <c r="AL175" i="6" s="1"/>
  <c r="AH19" i="6"/>
  <c r="AI19" i="6" s="1"/>
  <c r="AG54" i="6"/>
  <c r="AI20" i="6"/>
  <c r="AJ20" i="6" s="1"/>
  <c r="AK20" i="6" s="1"/>
  <c r="AI60" i="6"/>
  <c r="AL53" i="6"/>
  <c r="AM53" i="6" s="1"/>
  <c r="AK153" i="6"/>
  <c r="AG57" i="6"/>
  <c r="AJ197" i="6"/>
  <c r="AK197" i="6" s="1"/>
  <c r="AL197" i="6" s="1"/>
  <c r="AM197" i="6" s="1"/>
  <c r="AN197" i="6" s="1"/>
  <c r="AJ156" i="6"/>
  <c r="AK156" i="6" s="1"/>
  <c r="AL156" i="6" s="1"/>
  <c r="AJ93" i="6"/>
  <c r="AG38" i="6"/>
  <c r="AK203" i="6"/>
  <c r="AL203" i="6" s="1"/>
  <c r="AI231" i="6"/>
  <c r="AM111" i="6"/>
  <c r="AN111" i="6" s="1"/>
  <c r="AH35" i="6"/>
  <c r="AI35" i="6" s="1"/>
  <c r="AJ207" i="6"/>
  <c r="AH80" i="6"/>
  <c r="AI64" i="6"/>
  <c r="AJ64" i="6" s="1"/>
  <c r="AK64" i="6" s="1"/>
  <c r="AI133" i="6"/>
  <c r="AH151" i="6"/>
  <c r="AI161" i="6"/>
  <c r="AJ161" i="6" s="1"/>
  <c r="AI210" i="6"/>
  <c r="AI201" i="6"/>
  <c r="AN68" i="6"/>
  <c r="AO68" i="6" s="1"/>
  <c r="AP68" i="6" s="1"/>
  <c r="AQ68" i="6" s="1"/>
  <c r="AK183" i="6"/>
  <c r="AL183" i="6" s="1"/>
  <c r="AI36" i="6"/>
  <c r="AJ36" i="6" s="1"/>
  <c r="AH173" i="6"/>
  <c r="AJ240" i="6"/>
  <c r="AK240" i="6" s="1"/>
  <c r="AI78" i="6"/>
  <c r="AJ78" i="6" s="1"/>
  <c r="AH104" i="6"/>
  <c r="AL121" i="6"/>
  <c r="AM121" i="6" s="1"/>
  <c r="AI98" i="6"/>
  <c r="AL15" i="6"/>
  <c r="AM15" i="6" s="1"/>
  <c r="AK90" i="6"/>
  <c r="AI92" i="6"/>
  <c r="AJ92" i="6" s="1"/>
  <c r="AH122" i="6"/>
  <c r="AL180" i="6"/>
  <c r="AM180" i="6" s="1"/>
  <c r="AI225" i="6"/>
  <c r="AK34" i="6"/>
  <c r="AG248" i="6"/>
  <c r="AI195" i="6"/>
  <c r="AI143" i="6"/>
  <c r="AJ143" i="6" s="1"/>
  <c r="AO205" i="6"/>
  <c r="AH200" i="6"/>
  <c r="AI200" i="6" s="1"/>
  <c r="AJ200" i="6" s="1"/>
  <c r="AJ110" i="6"/>
  <c r="AK110" i="6" s="1"/>
  <c r="AG115" i="6"/>
  <c r="AG66" i="6"/>
  <c r="AJ25" i="6"/>
  <c r="AI137" i="6"/>
  <c r="AK24" i="6"/>
  <c r="AG18" i="6"/>
  <c r="AH18" i="6" s="1"/>
  <c r="AK128" i="6"/>
  <c r="AH202" i="6"/>
  <c r="AI202" i="6" s="1"/>
  <c r="AL139" i="6"/>
  <c r="AK246" i="6"/>
  <c r="AH145" i="6"/>
  <c r="AI145" i="6" s="1"/>
  <c r="AI191" i="6"/>
  <c r="AI165" i="6"/>
  <c r="AI91" i="6"/>
  <c r="AH164" i="6"/>
  <c r="AI171" i="6"/>
  <c r="AJ244" i="6"/>
  <c r="AK244" i="6" s="1"/>
  <c r="AL244" i="6" s="1"/>
  <c r="AM244" i="6" s="1"/>
  <c r="AG149" i="6"/>
  <c r="AH149" i="6" s="1"/>
  <c r="AL142" i="6"/>
  <c r="AK108" i="6"/>
  <c r="AI218" i="6"/>
  <c r="AN150" i="6"/>
  <c r="AH71" i="6"/>
  <c r="AI71" i="6" s="1"/>
  <c r="AJ159" i="6"/>
  <c r="AI176" i="6"/>
  <c r="AM97" i="6"/>
  <c r="AN97" i="6" s="1"/>
  <c r="AO97" i="6" s="1"/>
  <c r="AH46" i="6"/>
  <c r="AG190" i="6"/>
  <c r="AG250" i="6"/>
  <c r="AG208" i="6"/>
  <c r="AH208" i="6" s="1"/>
  <c r="AG27" i="6"/>
  <c r="AJ163" i="6"/>
  <c r="AK163" i="6" s="1"/>
  <c r="AG32" i="6"/>
  <c r="AH32" i="6" s="1"/>
  <c r="AK67" i="6"/>
  <c r="AH33" i="6"/>
  <c r="AH31" i="6"/>
  <c r="AI112" i="6"/>
  <c r="AM160" i="6"/>
  <c r="AH28" i="6"/>
  <c r="AN8" i="6"/>
  <c r="AO8" i="6" s="1"/>
  <c r="AP8" i="6" s="1"/>
  <c r="AQ8" i="6" s="1"/>
  <c r="AJ10" i="6"/>
  <c r="AK10" i="6" s="1"/>
  <c r="AL10" i="6" s="1"/>
  <c r="AL12" i="6"/>
  <c r="AM12" i="6" s="1"/>
  <c r="AI11" i="6"/>
  <c r="AH9" i="6"/>
  <c r="AI9" i="6" s="1"/>
  <c r="AG7" i="6"/>
  <c r="AH7" i="6" s="1"/>
  <c r="AF3" i="6"/>
  <c r="AX10" i="6"/>
  <c r="AF2" i="6"/>
  <c r="AY10" i="6" s="1"/>
  <c r="AK6" i="6"/>
  <c r="BP16" i="6" l="1"/>
  <c r="H21" i="4" a="1"/>
  <c r="H21" i="4" s="1"/>
  <c r="D21" i="4" a="1"/>
  <c r="D21" i="4" s="1"/>
  <c r="L21" i="4" a="1"/>
  <c r="L21" i="4" s="1"/>
  <c r="F21" i="4" a="1"/>
  <c r="F21" i="4" s="1"/>
  <c r="P21" i="4" a="1"/>
  <c r="P21" i="4" s="1"/>
  <c r="J21" i="4" a="1"/>
  <c r="J21" i="4" s="1"/>
  <c r="N21" i="4" a="1"/>
  <c r="N21" i="4" s="1"/>
  <c r="AL83" i="6"/>
  <c r="AM83" i="6" s="1"/>
  <c r="AN83" i="6" s="1"/>
  <c r="AM59" i="6"/>
  <c r="AN59" i="6" s="1"/>
  <c r="AJ86" i="6"/>
  <c r="AK86" i="6" s="1"/>
  <c r="AL22" i="6"/>
  <c r="AM22" i="6" s="1"/>
  <c r="AJ21" i="6"/>
  <c r="AK21" i="6" s="1"/>
  <c r="AL21" i="6" s="1"/>
  <c r="AM21" i="6" s="1"/>
  <c r="AL30" i="6"/>
  <c r="AM30" i="6" s="1"/>
  <c r="AN30" i="6" s="1"/>
  <c r="AK135" i="6"/>
  <c r="AL135" i="6" s="1"/>
  <c r="AJ71" i="6"/>
  <c r="AK71" i="6" s="1"/>
  <c r="AL71" i="6" s="1"/>
  <c r="AL26" i="6"/>
  <c r="AM26" i="6" s="1"/>
  <c r="AI77" i="6"/>
  <c r="AL101" i="6"/>
  <c r="AM101" i="6" s="1"/>
  <c r="AN101" i="6" s="1"/>
  <c r="AN214" i="6"/>
  <c r="AO214" i="6" s="1"/>
  <c r="AP214" i="6" s="1"/>
  <c r="AM168" i="6"/>
  <c r="AN168" i="6" s="1"/>
  <c r="AO168" i="6" s="1"/>
  <c r="AP168" i="6" s="1"/>
  <c r="AQ168" i="6" s="1"/>
  <c r="AI102" i="6"/>
  <c r="AJ102" i="6" s="1"/>
  <c r="AK102" i="6" s="1"/>
  <c r="AH166" i="6"/>
  <c r="AI166" i="6" s="1"/>
  <c r="AL224" i="6"/>
  <c r="AM224" i="6" s="1"/>
  <c r="AN224" i="6" s="1"/>
  <c r="AO224" i="6" s="1"/>
  <c r="AP224" i="6" s="1"/>
  <c r="AQ224" i="6" s="1"/>
  <c r="AJ234" i="6"/>
  <c r="AK234" i="6" s="1"/>
  <c r="AJ9" i="6"/>
  <c r="AK9" i="6" s="1"/>
  <c r="AL9" i="6" s="1"/>
  <c r="AK162" i="6"/>
  <c r="AL162" i="6" s="1"/>
  <c r="AM220" i="6"/>
  <c r="AN180" i="6"/>
  <c r="AO180" i="6" s="1"/>
  <c r="AP180" i="6" s="1"/>
  <c r="AQ180" i="6" s="1"/>
  <c r="AL167" i="6"/>
  <c r="AM167" i="6" s="1"/>
  <c r="AN167" i="6" s="1"/>
  <c r="AO167" i="6" s="1"/>
  <c r="AP167" i="6" s="1"/>
  <c r="AJ211" i="6"/>
  <c r="AK211" i="6" s="1"/>
  <c r="AL211" i="6" s="1"/>
  <c r="AM37" i="6"/>
  <c r="AN37" i="6" s="1"/>
  <c r="AO37" i="6" s="1"/>
  <c r="AP37" i="6" s="1"/>
  <c r="AQ37" i="6" s="1"/>
  <c r="AM175" i="6"/>
  <c r="AN175" i="6" s="1"/>
  <c r="AL127" i="6"/>
  <c r="AM127" i="6" s="1"/>
  <c r="AN127" i="6" s="1"/>
  <c r="AO127" i="6" s="1"/>
  <c r="AP127" i="6" s="1"/>
  <c r="AQ127" i="6" s="1"/>
  <c r="AJ118" i="6"/>
  <c r="AJ63" i="6"/>
  <c r="AL181" i="6"/>
  <c r="AM181" i="6" s="1"/>
  <c r="AP97" i="6"/>
  <c r="AQ97" i="6" s="1"/>
  <c r="AJ94" i="6"/>
  <c r="AK78" i="6"/>
  <c r="AL78" i="6" s="1"/>
  <c r="AJ231" i="6"/>
  <c r="AK231" i="6" s="1"/>
  <c r="AO73" i="6"/>
  <c r="AP73" i="6" s="1"/>
  <c r="AJ35" i="6"/>
  <c r="AK35" i="6" s="1"/>
  <c r="AL35" i="6" s="1"/>
  <c r="AM35" i="6" s="1"/>
  <c r="AN35" i="6" s="1"/>
  <c r="AN219" i="6"/>
  <c r="AO219" i="6" s="1"/>
  <c r="AP219" i="6" s="1"/>
  <c r="AQ219" i="6" s="1"/>
  <c r="AK47" i="6"/>
  <c r="AL47" i="6" s="1"/>
  <c r="AK193" i="6"/>
  <c r="AL193" i="6" s="1"/>
  <c r="AM193" i="6" s="1"/>
  <c r="AN193" i="6" s="1"/>
  <c r="AO193" i="6" s="1"/>
  <c r="AP193" i="6" s="1"/>
  <c r="AQ193" i="6" s="1"/>
  <c r="AJ123" i="6"/>
  <c r="AK123" i="6" s="1"/>
  <c r="AI114" i="6"/>
  <c r="AJ114" i="6" s="1"/>
  <c r="AK114" i="6" s="1"/>
  <c r="AL246" i="6"/>
  <c r="AM246" i="6" s="1"/>
  <c r="AI56" i="6"/>
  <c r="AJ56" i="6" s="1"/>
  <c r="AK56" i="6" s="1"/>
  <c r="AL56" i="6" s="1"/>
  <c r="AM56" i="6" s="1"/>
  <c r="AN56" i="6" s="1"/>
  <c r="AJ199" i="6"/>
  <c r="AK199" i="6" s="1"/>
  <c r="AL199" i="6" s="1"/>
  <c r="AM199" i="6" s="1"/>
  <c r="AN125" i="6"/>
  <c r="AO125" i="6" s="1"/>
  <c r="AP125" i="6" s="1"/>
  <c r="AQ125" i="6" s="1"/>
  <c r="AL178" i="6"/>
  <c r="AM178" i="6" s="1"/>
  <c r="AN178" i="6" s="1"/>
  <c r="AO178" i="6" s="1"/>
  <c r="AP178" i="6" s="1"/>
  <c r="AI105" i="6"/>
  <c r="AJ105" i="6" s="1"/>
  <c r="AH84" i="6"/>
  <c r="AI84" i="6" s="1"/>
  <c r="AJ202" i="6"/>
  <c r="AK202" i="6" s="1"/>
  <c r="AL202" i="6" s="1"/>
  <c r="AM202" i="6" s="1"/>
  <c r="AN202" i="6" s="1"/>
  <c r="AM183" i="6"/>
  <c r="AN183" i="6" s="1"/>
  <c r="AO183" i="6" s="1"/>
  <c r="AP183" i="6" s="1"/>
  <c r="AQ183" i="6" s="1"/>
  <c r="AM42" i="6"/>
  <c r="AN42" i="6" s="1"/>
  <c r="AJ52" i="6"/>
  <c r="AK52" i="6" s="1"/>
  <c r="AL236" i="6"/>
  <c r="AM236" i="6" s="1"/>
  <c r="AN236" i="6" s="1"/>
  <c r="AO236" i="6" s="1"/>
  <c r="AP236" i="6" s="1"/>
  <c r="AQ236" i="6" s="1"/>
  <c r="AI149" i="6"/>
  <c r="AJ149" i="6" s="1"/>
  <c r="AK89" i="6"/>
  <c r="AL89" i="6" s="1"/>
  <c r="AM89" i="6" s="1"/>
  <c r="AK221" i="6"/>
  <c r="AL221" i="6" s="1"/>
  <c r="AL163" i="6"/>
  <c r="AN116" i="6"/>
  <c r="AO116" i="6" s="1"/>
  <c r="AP116" i="6" s="1"/>
  <c r="AM39" i="6"/>
  <c r="AN39" i="6" s="1"/>
  <c r="AL62" i="6"/>
  <c r="AM62" i="6" s="1"/>
  <c r="AO30" i="6"/>
  <c r="AP30" i="6" s="1"/>
  <c r="AQ30" i="6" s="1"/>
  <c r="AK174" i="6"/>
  <c r="AL174" i="6" s="1"/>
  <c r="AM174" i="6" s="1"/>
  <c r="AM140" i="6"/>
  <c r="AN140" i="6" s="1"/>
  <c r="AN53" i="6"/>
  <c r="AO53" i="6" s="1"/>
  <c r="AP53" i="6" s="1"/>
  <c r="AQ53" i="6" s="1"/>
  <c r="AN209" i="6"/>
  <c r="AO209" i="6" s="1"/>
  <c r="AP209" i="6" s="1"/>
  <c r="AQ209" i="6" s="1"/>
  <c r="AL61" i="6"/>
  <c r="AM61" i="6" s="1"/>
  <c r="AN206" i="6"/>
  <c r="AO206" i="6" s="1"/>
  <c r="AP206" i="6" s="1"/>
  <c r="AQ206" i="6" s="1"/>
  <c r="AJ237" i="6"/>
  <c r="AK237" i="6" s="1"/>
  <c r="AK212" i="6"/>
  <c r="AL86" i="6"/>
  <c r="AM86" i="6" s="1"/>
  <c r="AN86" i="6" s="1"/>
  <c r="AO86" i="6" s="1"/>
  <c r="AP86" i="6" s="1"/>
  <c r="AQ86" i="6" s="1"/>
  <c r="AI243" i="6"/>
  <c r="AM65" i="6"/>
  <c r="AN160" i="6"/>
  <c r="AO160" i="6" s="1"/>
  <c r="AP160" i="6" s="1"/>
  <c r="AQ160" i="6" s="1"/>
  <c r="AO197" i="6"/>
  <c r="AP197" i="6" s="1"/>
  <c r="AQ197" i="6" s="1"/>
  <c r="AI122" i="6"/>
  <c r="AJ122" i="6" s="1"/>
  <c r="AI18" i="6"/>
  <c r="AJ18" i="6" s="1"/>
  <c r="AK18" i="6" s="1"/>
  <c r="AL18" i="6" s="1"/>
  <c r="AL24" i="6"/>
  <c r="AJ191" i="6"/>
  <c r="AK191" i="6" s="1"/>
  <c r="AL90" i="6"/>
  <c r="AH248" i="6"/>
  <c r="AI248" i="6" s="1"/>
  <c r="AN244" i="6"/>
  <c r="AO244" i="6" s="1"/>
  <c r="AP244" i="6" s="1"/>
  <c r="AQ244" i="6" s="1"/>
  <c r="AI173" i="6"/>
  <c r="AO111" i="6"/>
  <c r="AP111" i="6" s="1"/>
  <c r="AM17" i="6"/>
  <c r="AN17" i="6" s="1"/>
  <c r="AK93" i="6"/>
  <c r="AK36" i="6"/>
  <c r="AL36" i="6" s="1"/>
  <c r="AM36" i="6" s="1"/>
  <c r="AN36" i="6" s="1"/>
  <c r="AO36" i="6" s="1"/>
  <c r="AI194" i="6"/>
  <c r="AJ194" i="6" s="1"/>
  <c r="AJ245" i="6"/>
  <c r="AK245" i="6" s="1"/>
  <c r="AJ132" i="6"/>
  <c r="AK132" i="6" s="1"/>
  <c r="AK92" i="6"/>
  <c r="AL92" i="6" s="1"/>
  <c r="AH54" i="6"/>
  <c r="AI54" i="6" s="1"/>
  <c r="AJ54" i="6" s="1"/>
  <c r="AK95" i="6"/>
  <c r="AL16" i="6"/>
  <c r="AM16" i="6" s="1"/>
  <c r="AO83" i="6"/>
  <c r="AP83" i="6" s="1"/>
  <c r="AQ83" i="6" s="1"/>
  <c r="AJ43" i="6"/>
  <c r="AI169" i="6"/>
  <c r="AJ169" i="6" s="1"/>
  <c r="AK147" i="6"/>
  <c r="AI164" i="6"/>
  <c r="AK200" i="6"/>
  <c r="AL200" i="6" s="1"/>
  <c r="AM200" i="6" s="1"/>
  <c r="AJ242" i="6"/>
  <c r="AH55" i="6"/>
  <c r="AM142" i="6"/>
  <c r="AN142" i="6" s="1"/>
  <c r="AI32" i="6"/>
  <c r="AJ32" i="6" s="1"/>
  <c r="AK32" i="6" s="1"/>
  <c r="AK159" i="6"/>
  <c r="AL159" i="6" s="1"/>
  <c r="AM159" i="6" s="1"/>
  <c r="AJ165" i="6"/>
  <c r="AJ137" i="6"/>
  <c r="AK137" i="6" s="1"/>
  <c r="AL137" i="6" s="1"/>
  <c r="AM137" i="6" s="1"/>
  <c r="AN137" i="6" s="1"/>
  <c r="AH66" i="6"/>
  <c r="AL110" i="6"/>
  <c r="AM110" i="6" s="1"/>
  <c r="AN110" i="6" s="1"/>
  <c r="AO110" i="6" s="1"/>
  <c r="AP110" i="6" s="1"/>
  <c r="AQ110" i="6" s="1"/>
  <c r="AI28" i="6"/>
  <c r="AK44" i="6"/>
  <c r="AM139" i="6"/>
  <c r="AP205" i="6"/>
  <c r="AQ205" i="6" s="1"/>
  <c r="AN113" i="6"/>
  <c r="AO113" i="6" s="1"/>
  <c r="AK152" i="6"/>
  <c r="AL152" i="6" s="1"/>
  <c r="AJ81" i="6"/>
  <c r="AH217" i="6"/>
  <c r="AI217" i="6" s="1"/>
  <c r="AH182" i="6"/>
  <c r="AI182" i="6" s="1"/>
  <c r="AJ182" i="6" s="1"/>
  <c r="AK182" i="6" s="1"/>
  <c r="AM40" i="6"/>
  <c r="AN40" i="6" s="1"/>
  <c r="AO40" i="6" s="1"/>
  <c r="AP40" i="6" s="1"/>
  <c r="AQ40" i="6" s="1"/>
  <c r="AM69" i="6"/>
  <c r="AN69" i="6" s="1"/>
  <c r="AO69" i="6" s="1"/>
  <c r="AP69" i="6" s="1"/>
  <c r="AQ69" i="6" s="1"/>
  <c r="AN181" i="6"/>
  <c r="AK76" i="6"/>
  <c r="AL238" i="6"/>
  <c r="AK230" i="6"/>
  <c r="AL230" i="6" s="1"/>
  <c r="AM230" i="6" s="1"/>
  <c r="AI148" i="6"/>
  <c r="AJ227" i="6"/>
  <c r="AL144" i="6"/>
  <c r="AM144" i="6" s="1"/>
  <c r="AN144" i="6" s="1"/>
  <c r="AO144" i="6" s="1"/>
  <c r="AP144" i="6" s="1"/>
  <c r="AQ144" i="6" s="1"/>
  <c r="AJ19" i="6"/>
  <c r="AK19" i="6" s="1"/>
  <c r="AO117" i="6"/>
  <c r="AP117" i="6" s="1"/>
  <c r="AQ117" i="6" s="1"/>
  <c r="AL82" i="6"/>
  <c r="AM82" i="6" s="1"/>
  <c r="AN79" i="6"/>
  <c r="AO79" i="6" s="1"/>
  <c r="AP79" i="6" s="1"/>
  <c r="AQ79" i="6" s="1"/>
  <c r="AI87" i="6"/>
  <c r="AJ87" i="6" s="1"/>
  <c r="AK87" i="6" s="1"/>
  <c r="AL87" i="6" s="1"/>
  <c r="AM87" i="6" s="1"/>
  <c r="AI154" i="6"/>
  <c r="AL196" i="6"/>
  <c r="AJ218" i="6"/>
  <c r="AK218" i="6" s="1"/>
  <c r="AL218" i="6" s="1"/>
  <c r="AI46" i="6"/>
  <c r="AJ46" i="6" s="1"/>
  <c r="AH250" i="6"/>
  <c r="AI250" i="6" s="1"/>
  <c r="AI228" i="6"/>
  <c r="AH190" i="6"/>
  <c r="AI233" i="6"/>
  <c r="AJ233" i="6" s="1"/>
  <c r="AL99" i="6"/>
  <c r="AM99" i="6" s="1"/>
  <c r="AN99" i="6" s="1"/>
  <c r="AK103" i="6"/>
  <c r="AJ120" i="6"/>
  <c r="AK120" i="6" s="1"/>
  <c r="AI146" i="6"/>
  <c r="AI106" i="6"/>
  <c r="AJ106" i="6" s="1"/>
  <c r="AK106" i="6" s="1"/>
  <c r="AL106" i="6" s="1"/>
  <c r="AM106" i="6" s="1"/>
  <c r="AN106" i="6" s="1"/>
  <c r="AO106" i="6" s="1"/>
  <c r="AP106" i="6" s="1"/>
  <c r="AM179" i="6"/>
  <c r="AK235" i="6"/>
  <c r="AL235" i="6" s="1"/>
  <c r="AM235" i="6" s="1"/>
  <c r="AJ50" i="6"/>
  <c r="AK50" i="6" s="1"/>
  <c r="AO107" i="6"/>
  <c r="AP107" i="6" s="1"/>
  <c r="AQ107" i="6" s="1"/>
  <c r="AK109" i="6"/>
  <c r="AI74" i="6"/>
  <c r="AI151" i="6"/>
  <c r="AJ195" i="6"/>
  <c r="AI208" i="6"/>
  <c r="AN15" i="6"/>
  <c r="AO15" i="6" s="1"/>
  <c r="AP15" i="6" s="1"/>
  <c r="AN241" i="6"/>
  <c r="AO241" i="6" s="1"/>
  <c r="AJ45" i="6"/>
  <c r="AK45" i="6" s="1"/>
  <c r="AL153" i="6"/>
  <c r="AJ98" i="6"/>
  <c r="AK98" i="6" s="1"/>
  <c r="AL98" i="6" s="1"/>
  <c r="AM98" i="6" s="1"/>
  <c r="AK134" i="6"/>
  <c r="AL134" i="6" s="1"/>
  <c r="AM134" i="6" s="1"/>
  <c r="AN134" i="6" s="1"/>
  <c r="AO134" i="6" s="1"/>
  <c r="AL136" i="6"/>
  <c r="AM136" i="6" s="1"/>
  <c r="AN136" i="6" s="1"/>
  <c r="AO136" i="6" s="1"/>
  <c r="AP136" i="6" s="1"/>
  <c r="AQ136" i="6" s="1"/>
  <c r="AJ249" i="6"/>
  <c r="AK249" i="6" s="1"/>
  <c r="AL249" i="6" s="1"/>
  <c r="AM249" i="6" s="1"/>
  <c r="AN249" i="6" s="1"/>
  <c r="AO249" i="6" s="1"/>
  <c r="AK51" i="6"/>
  <c r="AL51" i="6" s="1"/>
  <c r="AM51" i="6" s="1"/>
  <c r="AN138" i="6"/>
  <c r="AO138" i="6" s="1"/>
  <c r="AP138" i="6" s="1"/>
  <c r="AQ138" i="6" s="1"/>
  <c r="AK239" i="6"/>
  <c r="AL239" i="6" s="1"/>
  <c r="AM239" i="6" s="1"/>
  <c r="AJ112" i="6"/>
  <c r="AK112" i="6" s="1"/>
  <c r="AK88" i="6"/>
  <c r="AL88" i="6" s="1"/>
  <c r="AM75" i="6"/>
  <c r="AN75" i="6" s="1"/>
  <c r="AK129" i="6"/>
  <c r="AJ91" i="6"/>
  <c r="AL128" i="6"/>
  <c r="AM128" i="6" s="1"/>
  <c r="AN128" i="6" s="1"/>
  <c r="AM24" i="6"/>
  <c r="AN24" i="6" s="1"/>
  <c r="AO24" i="6" s="1"/>
  <c r="AP24" i="6" s="1"/>
  <c r="AJ133" i="6"/>
  <c r="AH27" i="6"/>
  <c r="AJ145" i="6"/>
  <c r="AL240" i="6"/>
  <c r="AN49" i="6"/>
  <c r="AO49" i="6" s="1"/>
  <c r="AP49" i="6" s="1"/>
  <c r="AQ49" i="6" s="1"/>
  <c r="AJ225" i="6"/>
  <c r="AL48" i="6"/>
  <c r="AM48" i="6" s="1"/>
  <c r="AM213" i="6"/>
  <c r="AN213" i="6" s="1"/>
  <c r="AJ189" i="6"/>
  <c r="AM85" i="6"/>
  <c r="AN85" i="6" s="1"/>
  <c r="AJ130" i="6"/>
  <c r="AK63" i="6"/>
  <c r="AL63" i="6" s="1"/>
  <c r="AK161" i="6"/>
  <c r="AK96" i="6"/>
  <c r="AL96" i="6" s="1"/>
  <c r="AM96" i="6" s="1"/>
  <c r="AN96" i="6" s="1"/>
  <c r="AO96" i="6" s="1"/>
  <c r="AP96" i="6" s="1"/>
  <c r="AQ96" i="6" s="1"/>
  <c r="AJ185" i="6"/>
  <c r="AK185" i="6" s="1"/>
  <c r="AH157" i="6"/>
  <c r="AI157" i="6" s="1"/>
  <c r="AK192" i="6"/>
  <c r="AL34" i="6"/>
  <c r="AM34" i="6" s="1"/>
  <c r="AJ151" i="6"/>
  <c r="AK151" i="6" s="1"/>
  <c r="AK207" i="6"/>
  <c r="AL207" i="6" s="1"/>
  <c r="AM207" i="6" s="1"/>
  <c r="AN207" i="6" s="1"/>
  <c r="AO207" i="6" s="1"/>
  <c r="AI80" i="6"/>
  <c r="AK143" i="6"/>
  <c r="AJ60" i="6"/>
  <c r="AH115" i="6"/>
  <c r="AI115" i="6" s="1"/>
  <c r="AJ115" i="6" s="1"/>
  <c r="AK115" i="6" s="1"/>
  <c r="AI187" i="6"/>
  <c r="AJ154" i="6"/>
  <c r="AJ226" i="6"/>
  <c r="AL247" i="6"/>
  <c r="AM247" i="6" s="1"/>
  <c r="AN247" i="6" s="1"/>
  <c r="AM229" i="6"/>
  <c r="AN229" i="6" s="1"/>
  <c r="AO229" i="6" s="1"/>
  <c r="AP229" i="6" s="1"/>
  <c r="AQ229" i="6" s="1"/>
  <c r="AJ77" i="6"/>
  <c r="AK77" i="6" s="1"/>
  <c r="AL77" i="6" s="1"/>
  <c r="AK242" i="6"/>
  <c r="AJ29" i="6"/>
  <c r="AK29" i="6" s="1"/>
  <c r="AL29" i="6" s="1"/>
  <c r="AM29" i="6" s="1"/>
  <c r="AI104" i="6"/>
  <c r="AH38" i="6"/>
  <c r="AK25" i="6"/>
  <c r="AL25" i="6" s="1"/>
  <c r="AM25" i="6" s="1"/>
  <c r="AJ201" i="6"/>
  <c r="AJ210" i="6"/>
  <c r="AK210" i="6" s="1"/>
  <c r="AL210" i="6" s="1"/>
  <c r="AN184" i="6"/>
  <c r="AO184" i="6" s="1"/>
  <c r="AP184" i="6" s="1"/>
  <c r="AQ184" i="6" s="1"/>
  <c r="AJ28" i="6"/>
  <c r="AK28" i="6" s="1"/>
  <c r="AL28" i="6" s="1"/>
  <c r="AL95" i="6"/>
  <c r="AO126" i="6"/>
  <c r="AK223" i="6"/>
  <c r="AM203" i="6"/>
  <c r="AN203" i="6" s="1"/>
  <c r="AO203" i="6" s="1"/>
  <c r="AI33" i="6"/>
  <c r="AJ33" i="6" s="1"/>
  <c r="AK198" i="6"/>
  <c r="AL198" i="6" s="1"/>
  <c r="AI204" i="6"/>
  <c r="AJ204" i="6" s="1"/>
  <c r="AK72" i="6"/>
  <c r="AL72" i="6" s="1"/>
  <c r="AM72" i="6" s="1"/>
  <c r="AL170" i="6"/>
  <c r="AH124" i="6"/>
  <c r="AI124" i="6" s="1"/>
  <c r="AI222" i="6"/>
  <c r="AI232" i="6"/>
  <c r="AM177" i="6"/>
  <c r="AN177" i="6" s="1"/>
  <c r="AM141" i="6"/>
  <c r="AN141" i="6" s="1"/>
  <c r="AO141" i="6" s="1"/>
  <c r="AP141" i="6" s="1"/>
  <c r="AJ23" i="6"/>
  <c r="AK23" i="6" s="1"/>
  <c r="AH70" i="6"/>
  <c r="AI31" i="6"/>
  <c r="AJ31" i="6" s="1"/>
  <c r="AK31" i="6" s="1"/>
  <c r="AL67" i="6"/>
  <c r="AM67" i="6" s="1"/>
  <c r="AJ176" i="6"/>
  <c r="AJ164" i="6"/>
  <c r="AM156" i="6"/>
  <c r="AN121" i="6"/>
  <c r="AO121" i="6" s="1"/>
  <c r="AP121" i="6" s="1"/>
  <c r="AQ121" i="6" s="1"/>
  <c r="AO150" i="6"/>
  <c r="AP150" i="6" s="1"/>
  <c r="AQ150" i="6" s="1"/>
  <c r="AJ171" i="6"/>
  <c r="AK171" i="6" s="1"/>
  <c r="AL171" i="6" s="1"/>
  <c r="AM171" i="6" s="1"/>
  <c r="AN171" i="6" s="1"/>
  <c r="AL64" i="6"/>
  <c r="AL216" i="6"/>
  <c r="AH57" i="6"/>
  <c r="AO175" i="6"/>
  <c r="AP175" i="6" s="1"/>
  <c r="AQ175" i="6" s="1"/>
  <c r="AL58" i="6"/>
  <c r="AL20" i="6"/>
  <c r="AI158" i="6"/>
  <c r="AL108" i="6"/>
  <c r="AJ14" i="6"/>
  <c r="AK14" i="6" s="1"/>
  <c r="AL14" i="6" s="1"/>
  <c r="AM14" i="6" s="1"/>
  <c r="AJ188" i="6"/>
  <c r="AK215" i="6"/>
  <c r="AL215" i="6" s="1"/>
  <c r="AM215" i="6" s="1"/>
  <c r="AN215" i="6" s="1"/>
  <c r="AO215" i="6" s="1"/>
  <c r="AK172" i="6"/>
  <c r="AL172" i="6" s="1"/>
  <c r="AM172" i="6" s="1"/>
  <c r="AI186" i="6"/>
  <c r="AI119" i="6"/>
  <c r="AJ41" i="6"/>
  <c r="AI100" i="6"/>
  <c r="AM10" i="6"/>
  <c r="AN12" i="6"/>
  <c r="AO12" i="6" s="1"/>
  <c r="AP12" i="6" s="1"/>
  <c r="AQ12" i="6" s="1"/>
  <c r="AJ11" i="6"/>
  <c r="AX11" i="6"/>
  <c r="AG3" i="6"/>
  <c r="AG2" i="6"/>
  <c r="AY11" i="6" s="1"/>
  <c r="AI7" i="6"/>
  <c r="AJ7" i="6" s="1"/>
  <c r="AK7" i="6" s="1"/>
  <c r="AL6" i="6"/>
  <c r="BP17" i="6" l="1"/>
  <c r="N22" i="4" a="1"/>
  <c r="N22" i="4" s="1"/>
  <c r="H22" i="4" a="1"/>
  <c r="H22" i="4" s="1"/>
  <c r="L22" i="4" a="1"/>
  <c r="L22" i="4" s="1"/>
  <c r="D22" i="4" a="1"/>
  <c r="D22" i="4" s="1"/>
  <c r="P22" i="4" a="1"/>
  <c r="P22" i="4" s="1"/>
  <c r="J22" i="4" a="1"/>
  <c r="J22" i="4" s="1"/>
  <c r="F22" i="4" a="1"/>
  <c r="F22" i="4" s="1"/>
  <c r="AQ111" i="6"/>
  <c r="AM78" i="6"/>
  <c r="AN78" i="6" s="1"/>
  <c r="AO78" i="6" s="1"/>
  <c r="AP78" i="6" s="1"/>
  <c r="AQ78" i="6" s="1"/>
  <c r="AO59" i="6"/>
  <c r="AP59" i="6" s="1"/>
  <c r="AQ59" i="6" s="1"/>
  <c r="AO42" i="6"/>
  <c r="AQ116" i="6"/>
  <c r="AQ73" i="6"/>
  <c r="AN22" i="6"/>
  <c r="AO22" i="6" s="1"/>
  <c r="AP22" i="6" s="1"/>
  <c r="AQ22" i="6" s="1"/>
  <c r="AM221" i="6"/>
  <c r="AN221" i="6" s="1"/>
  <c r="AN61" i="6"/>
  <c r="AO61" i="6" s="1"/>
  <c r="AQ214" i="6"/>
  <c r="AH2" i="6"/>
  <c r="AY12" i="6" s="1"/>
  <c r="AM135" i="6"/>
  <c r="AN135" i="6" s="1"/>
  <c r="AN62" i="6"/>
  <c r="AO62" i="6" s="1"/>
  <c r="AP62" i="6" s="1"/>
  <c r="AQ62" i="6" s="1"/>
  <c r="AH3" i="6"/>
  <c r="AJ166" i="6"/>
  <c r="AK166" i="6" s="1"/>
  <c r="AK46" i="6"/>
  <c r="AL102" i="6"/>
  <c r="AM102" i="6" s="1"/>
  <c r="AN102" i="6" s="1"/>
  <c r="AN26" i="6"/>
  <c r="AO26" i="6" s="1"/>
  <c r="AN239" i="6"/>
  <c r="AO239" i="6" s="1"/>
  <c r="AP239" i="6" s="1"/>
  <c r="AQ239" i="6" s="1"/>
  <c r="AN246" i="6"/>
  <c r="AO246" i="6" s="1"/>
  <c r="AP246" i="6" s="1"/>
  <c r="AL212" i="6"/>
  <c r="AM212" i="6" s="1"/>
  <c r="AO101" i="6"/>
  <c r="AP101" i="6" s="1"/>
  <c r="AQ101" i="6" s="1"/>
  <c r="AM162" i="6"/>
  <c r="AN162" i="6" s="1"/>
  <c r="AO162" i="6" s="1"/>
  <c r="AP162" i="6" s="1"/>
  <c r="AQ162" i="6" s="1"/>
  <c r="AL123" i="6"/>
  <c r="AM123" i="6" s="1"/>
  <c r="AN123" i="6" s="1"/>
  <c r="AO123" i="6" s="1"/>
  <c r="AP123" i="6" s="1"/>
  <c r="AQ123" i="6" s="1"/>
  <c r="AL231" i="6"/>
  <c r="AM231" i="6" s="1"/>
  <c r="AL237" i="6"/>
  <c r="AM237" i="6" s="1"/>
  <c r="AX12" i="6"/>
  <c r="AN25" i="6"/>
  <c r="AO25" i="6" s="1"/>
  <c r="AP25" i="6" s="1"/>
  <c r="AQ25" i="6" s="1"/>
  <c r="AP113" i="6"/>
  <c r="AQ113" i="6" s="1"/>
  <c r="AM211" i="6"/>
  <c r="AN211" i="6" s="1"/>
  <c r="AO211" i="6" s="1"/>
  <c r="AP211" i="6" s="1"/>
  <c r="AM210" i="6"/>
  <c r="AN210" i="6" s="1"/>
  <c r="AJ124" i="6"/>
  <c r="AK124" i="6" s="1"/>
  <c r="AL124" i="6" s="1"/>
  <c r="AL115" i="6"/>
  <c r="AM115" i="6" s="1"/>
  <c r="AO142" i="6"/>
  <c r="AP142" i="6" s="1"/>
  <c r="AQ142" i="6" s="1"/>
  <c r="AI190" i="6"/>
  <c r="AL234" i="6"/>
  <c r="AM234" i="6" s="1"/>
  <c r="AL32" i="6"/>
  <c r="AM32" i="6" s="1"/>
  <c r="AN174" i="6"/>
  <c r="AO174" i="6" s="1"/>
  <c r="AP174" i="6" s="1"/>
  <c r="AQ174" i="6" s="1"/>
  <c r="AK149" i="6"/>
  <c r="AL149" i="6" s="1"/>
  <c r="AM149" i="6" s="1"/>
  <c r="AN149" i="6" s="1"/>
  <c r="AO149" i="6" s="1"/>
  <c r="AP149" i="6" s="1"/>
  <c r="AQ149" i="6" s="1"/>
  <c r="AK105" i="6"/>
  <c r="AM9" i="6"/>
  <c r="AM63" i="6"/>
  <c r="AN63" i="6" s="1"/>
  <c r="AO63" i="6" s="1"/>
  <c r="AP63" i="6" s="1"/>
  <c r="AQ63" i="6" s="1"/>
  <c r="AJ84" i="6"/>
  <c r="AK118" i="6"/>
  <c r="AL118" i="6" s="1"/>
  <c r="AK94" i="6"/>
  <c r="AM153" i="6"/>
  <c r="AN153" i="6" s="1"/>
  <c r="AO153" i="6" s="1"/>
  <c r="AQ106" i="6"/>
  <c r="AK164" i="6"/>
  <c r="AN220" i="6"/>
  <c r="AO220" i="6" s="1"/>
  <c r="AN199" i="6"/>
  <c r="AO199" i="6" s="1"/>
  <c r="AP199" i="6" s="1"/>
  <c r="AQ199" i="6" s="1"/>
  <c r="AL182" i="6"/>
  <c r="AM71" i="6"/>
  <c r="AN71" i="6" s="1"/>
  <c r="AO71" i="6" s="1"/>
  <c r="AP71" i="6" s="1"/>
  <c r="AQ71" i="6" s="1"/>
  <c r="AL245" i="6"/>
  <c r="AM245" i="6" s="1"/>
  <c r="AO140" i="6"/>
  <c r="AP140" i="6" s="1"/>
  <c r="AQ140" i="6" s="1"/>
  <c r="AP203" i="6"/>
  <c r="AQ203" i="6" s="1"/>
  <c r="AO75" i="6"/>
  <c r="AP75" i="6" s="1"/>
  <c r="AN21" i="6"/>
  <c r="AO21" i="6" s="1"/>
  <c r="AP21" i="6" s="1"/>
  <c r="AQ21" i="6" s="1"/>
  <c r="AN200" i="6"/>
  <c r="AO200" i="6" s="1"/>
  <c r="AK233" i="6"/>
  <c r="AL233" i="6" s="1"/>
  <c r="AN98" i="6"/>
  <c r="AO98" i="6" s="1"/>
  <c r="AP98" i="6" s="1"/>
  <c r="AQ98" i="6" s="1"/>
  <c r="AP36" i="6"/>
  <c r="AQ36" i="6" s="1"/>
  <c r="AM218" i="6"/>
  <c r="AN218" i="6" s="1"/>
  <c r="AO35" i="6"/>
  <c r="AP35" i="6" s="1"/>
  <c r="AQ35" i="6" s="1"/>
  <c r="AL19" i="6"/>
  <c r="AM19" i="6" s="1"/>
  <c r="AN19" i="6" s="1"/>
  <c r="AN159" i="6"/>
  <c r="AL31" i="6"/>
  <c r="AM31" i="6" s="1"/>
  <c r="AN31" i="6" s="1"/>
  <c r="AO31" i="6" s="1"/>
  <c r="AP31" i="6" s="1"/>
  <c r="AQ31" i="6" s="1"/>
  <c r="AM198" i="6"/>
  <c r="AN198" i="6" s="1"/>
  <c r="AN34" i="6"/>
  <c r="AO34" i="6" s="1"/>
  <c r="AP34" i="6" s="1"/>
  <c r="AQ34" i="6" s="1"/>
  <c r="AM92" i="6"/>
  <c r="AN92" i="6" s="1"/>
  <c r="AO92" i="6" s="1"/>
  <c r="AP92" i="6" s="1"/>
  <c r="AQ92" i="6" s="1"/>
  <c r="AO39" i="6"/>
  <c r="AP39" i="6" s="1"/>
  <c r="AQ39" i="6" s="1"/>
  <c r="AM58" i="6"/>
  <c r="AN58" i="6" s="1"/>
  <c r="AO58" i="6" s="1"/>
  <c r="AP58" i="6" s="1"/>
  <c r="AI38" i="6"/>
  <c r="AJ38" i="6" s="1"/>
  <c r="AK38" i="6" s="1"/>
  <c r="AQ141" i="6"/>
  <c r="AQ15" i="6"/>
  <c r="AL192" i="6"/>
  <c r="AM192" i="6" s="1"/>
  <c r="AN192" i="6" s="1"/>
  <c r="AO192" i="6" s="1"/>
  <c r="AP192" i="6" s="1"/>
  <c r="AQ192" i="6" s="1"/>
  <c r="AO85" i="6"/>
  <c r="AP85" i="6" s="1"/>
  <c r="AQ85" i="6" s="1"/>
  <c r="AL191" i="6"/>
  <c r="AN235" i="6"/>
  <c r="AO235" i="6" s="1"/>
  <c r="AP235" i="6" s="1"/>
  <c r="AQ235" i="6" s="1"/>
  <c r="AN16" i="6"/>
  <c r="AO16" i="6" s="1"/>
  <c r="AP16" i="6" s="1"/>
  <c r="AQ16" i="6" s="1"/>
  <c r="AK130" i="6"/>
  <c r="AK81" i="6"/>
  <c r="AL81" i="6" s="1"/>
  <c r="AM81" i="6" s="1"/>
  <c r="AJ80" i="6"/>
  <c r="AK80" i="6" s="1"/>
  <c r="AL80" i="6" s="1"/>
  <c r="AM80" i="6" s="1"/>
  <c r="AN80" i="6" s="1"/>
  <c r="AO80" i="6" s="1"/>
  <c r="AP80" i="6" s="1"/>
  <c r="AQ80" i="6" s="1"/>
  <c r="AL52" i="6"/>
  <c r="AM52" i="6" s="1"/>
  <c r="AN52" i="6" s="1"/>
  <c r="AO52" i="6" s="1"/>
  <c r="AP52" i="6" s="1"/>
  <c r="AQ52" i="6" s="1"/>
  <c r="AM95" i="6"/>
  <c r="AN95" i="6" s="1"/>
  <c r="AM163" i="6"/>
  <c r="AN163" i="6" s="1"/>
  <c r="AO163" i="6" s="1"/>
  <c r="AP163" i="6" s="1"/>
  <c r="AQ163" i="6" s="1"/>
  <c r="AP126" i="6"/>
  <c r="AQ126" i="6" s="1"/>
  <c r="AK188" i="6"/>
  <c r="AL188" i="6" s="1"/>
  <c r="AJ100" i="6"/>
  <c r="AK100" i="6" s="1"/>
  <c r="AL100" i="6" s="1"/>
  <c r="AM100" i="6" s="1"/>
  <c r="AN100" i="6" s="1"/>
  <c r="AO100" i="6" s="1"/>
  <c r="AP100" i="6" s="1"/>
  <c r="AQ100" i="6" s="1"/>
  <c r="AP215" i="6"/>
  <c r="AQ215" i="6" s="1"/>
  <c r="AJ157" i="6"/>
  <c r="AK157" i="6" s="1"/>
  <c r="AM20" i="6"/>
  <c r="AN20" i="6" s="1"/>
  <c r="AO20" i="6" s="1"/>
  <c r="AP20" i="6" s="1"/>
  <c r="AQ20" i="6" s="1"/>
  <c r="AP134" i="6"/>
  <c r="AQ134" i="6" s="1"/>
  <c r="AN179" i="6"/>
  <c r="AO179" i="6" s="1"/>
  <c r="AP179" i="6" s="1"/>
  <c r="AL45" i="6"/>
  <c r="AM45" i="6" s="1"/>
  <c r="AN45" i="6" s="1"/>
  <c r="AN156" i="6"/>
  <c r="AO156" i="6" s="1"/>
  <c r="AP156" i="6" s="1"/>
  <c r="AQ156" i="6" s="1"/>
  <c r="AM28" i="6"/>
  <c r="AN28" i="6" s="1"/>
  <c r="AO137" i="6"/>
  <c r="AP137" i="6" s="1"/>
  <c r="AQ137" i="6" s="1"/>
  <c r="AN51" i="6"/>
  <c r="AO51" i="6" s="1"/>
  <c r="AP51" i="6" s="1"/>
  <c r="AQ51" i="6" s="1"/>
  <c r="AK194" i="6"/>
  <c r="AL194" i="6" s="1"/>
  <c r="AM194" i="6" s="1"/>
  <c r="AN194" i="6" s="1"/>
  <c r="AM90" i="6"/>
  <c r="AN90" i="6" s="1"/>
  <c r="AO90" i="6" s="1"/>
  <c r="AP90" i="6" s="1"/>
  <c r="AQ90" i="6" s="1"/>
  <c r="AJ243" i="6"/>
  <c r="AK243" i="6" s="1"/>
  <c r="AL243" i="6" s="1"/>
  <c r="AM243" i="6" s="1"/>
  <c r="AN243" i="6" s="1"/>
  <c r="AO243" i="6" s="1"/>
  <c r="AJ250" i="6"/>
  <c r="AM77" i="6"/>
  <c r="AN77" i="6" s="1"/>
  <c r="AO77" i="6" s="1"/>
  <c r="AP77" i="6" s="1"/>
  <c r="AQ77" i="6" s="1"/>
  <c r="AK60" i="6"/>
  <c r="AL103" i="6"/>
  <c r="AM103" i="6" s="1"/>
  <c r="AN103" i="6" s="1"/>
  <c r="AO103" i="6" s="1"/>
  <c r="AP103" i="6" s="1"/>
  <c r="AQ103" i="6" s="1"/>
  <c r="AK189" i="6"/>
  <c r="AO202" i="6"/>
  <c r="AP202" i="6" s="1"/>
  <c r="AQ202" i="6" s="1"/>
  <c r="AK41" i="6"/>
  <c r="AL41" i="6" s="1"/>
  <c r="AJ232" i="6"/>
  <c r="AN72" i="6"/>
  <c r="AO72" i="6" s="1"/>
  <c r="AP72" i="6" s="1"/>
  <c r="AQ72" i="6" s="1"/>
  <c r="AO247" i="6"/>
  <c r="AP247" i="6" s="1"/>
  <c r="AI70" i="6"/>
  <c r="AO177" i="6"/>
  <c r="AP177" i="6" s="1"/>
  <c r="AQ177" i="6" s="1"/>
  <c r="AN172" i="6"/>
  <c r="AO172" i="6" s="1"/>
  <c r="AP172" i="6" s="1"/>
  <c r="AN230" i="6"/>
  <c r="AO230" i="6" s="1"/>
  <c r="AP230" i="6" s="1"/>
  <c r="AQ230" i="6" s="1"/>
  <c r="AN87" i="6"/>
  <c r="AO87" i="6" s="1"/>
  <c r="AP87" i="6" s="1"/>
  <c r="AQ87" i="6" s="1"/>
  <c r="AK33" i="6"/>
  <c r="AL33" i="6" s="1"/>
  <c r="AM33" i="6" s="1"/>
  <c r="AN33" i="6" s="1"/>
  <c r="AO33" i="6" s="1"/>
  <c r="AJ74" i="6"/>
  <c r="AK74" i="6" s="1"/>
  <c r="AL74" i="6" s="1"/>
  <c r="AL120" i="6"/>
  <c r="AK145" i="6"/>
  <c r="AO128" i="6"/>
  <c r="AP128" i="6" s="1"/>
  <c r="AQ128" i="6" s="1"/>
  <c r="AO181" i="6"/>
  <c r="AP181" i="6" s="1"/>
  <c r="AN139" i="6"/>
  <c r="AO139" i="6" s="1"/>
  <c r="AP139" i="6" s="1"/>
  <c r="AQ139" i="6" s="1"/>
  <c r="AL114" i="6"/>
  <c r="AM114" i="6" s="1"/>
  <c r="AN114" i="6" s="1"/>
  <c r="AO114" i="6" s="1"/>
  <c r="AP114" i="6" s="1"/>
  <c r="AQ114" i="6" s="1"/>
  <c r="AL46" i="6"/>
  <c r="AM46" i="6" s="1"/>
  <c r="AN46" i="6" s="1"/>
  <c r="AO46" i="6" s="1"/>
  <c r="AP46" i="6" s="1"/>
  <c r="AQ46" i="6" s="1"/>
  <c r="AQ167" i="6"/>
  <c r="AM216" i="6"/>
  <c r="AN216" i="6" s="1"/>
  <c r="AO216" i="6" s="1"/>
  <c r="AP216" i="6" s="1"/>
  <c r="AQ216" i="6" s="1"/>
  <c r="AN14" i="6"/>
  <c r="AK176" i="6"/>
  <c r="AL176" i="6" s="1"/>
  <c r="AP207" i="6"/>
  <c r="AQ207" i="6" s="1"/>
  <c r="AM240" i="6"/>
  <c r="AN240" i="6" s="1"/>
  <c r="AO240" i="6" s="1"/>
  <c r="AK226" i="6"/>
  <c r="AL226" i="6" s="1"/>
  <c r="AP249" i="6"/>
  <c r="AQ249" i="6" s="1"/>
  <c r="AL109" i="6"/>
  <c r="AM152" i="6"/>
  <c r="AN152" i="6" s="1"/>
  <c r="AJ228" i="6"/>
  <c r="AK228" i="6" s="1"/>
  <c r="AL228" i="6" s="1"/>
  <c r="AM228" i="6" s="1"/>
  <c r="AN228" i="6" s="1"/>
  <c r="AM196" i="6"/>
  <c r="AN196" i="6" s="1"/>
  <c r="AO196" i="6" s="1"/>
  <c r="AP196" i="6" s="1"/>
  <c r="AQ196" i="6" s="1"/>
  <c r="AK165" i="6"/>
  <c r="AL165" i="6" s="1"/>
  <c r="AM165" i="6" s="1"/>
  <c r="AK204" i="6"/>
  <c r="AM18" i="6"/>
  <c r="AN18" i="6" s="1"/>
  <c r="AL242" i="6"/>
  <c r="AM242" i="6" s="1"/>
  <c r="AN242" i="6" s="1"/>
  <c r="AO242" i="6" s="1"/>
  <c r="AP242" i="6" s="1"/>
  <c r="AK133" i="6"/>
  <c r="AJ119" i="6"/>
  <c r="AK119" i="6" s="1"/>
  <c r="AL119" i="6" s="1"/>
  <c r="AM119" i="6" s="1"/>
  <c r="AN119" i="6" s="1"/>
  <c r="AO119" i="6" s="1"/>
  <c r="AP119" i="6" s="1"/>
  <c r="AQ119" i="6" s="1"/>
  <c r="AM108" i="6"/>
  <c r="AN108" i="6" s="1"/>
  <c r="AJ104" i="6"/>
  <c r="AK104" i="6" s="1"/>
  <c r="AL104" i="6" s="1"/>
  <c r="AL223" i="6"/>
  <c r="AM223" i="6" s="1"/>
  <c r="AM170" i="6"/>
  <c r="AN170" i="6" s="1"/>
  <c r="AO170" i="6" s="1"/>
  <c r="AK91" i="6"/>
  <c r="AL91" i="6" s="1"/>
  <c r="AM91" i="6" s="1"/>
  <c r="AN91" i="6" s="1"/>
  <c r="AO91" i="6" s="1"/>
  <c r="AP91" i="6" s="1"/>
  <c r="AQ91" i="6" s="1"/>
  <c r="AL129" i="6"/>
  <c r="AM129" i="6" s="1"/>
  <c r="AJ146" i="6"/>
  <c r="AK146" i="6" s="1"/>
  <c r="AL151" i="6"/>
  <c r="AM151" i="6" s="1"/>
  <c r="AN151" i="6" s="1"/>
  <c r="AO151" i="6" s="1"/>
  <c r="AP151" i="6" s="1"/>
  <c r="AL143" i="6"/>
  <c r="AM143" i="6" s="1"/>
  <c r="AN143" i="6" s="1"/>
  <c r="AO143" i="6" s="1"/>
  <c r="AP143" i="6" s="1"/>
  <c r="AQ143" i="6" s="1"/>
  <c r="AK227" i="6"/>
  <c r="AL227" i="6" s="1"/>
  <c r="AM227" i="6" s="1"/>
  <c r="AN227" i="6" s="1"/>
  <c r="AN48" i="6"/>
  <c r="AO48" i="6" s="1"/>
  <c r="AK225" i="6"/>
  <c r="AL93" i="6"/>
  <c r="AM93" i="6" s="1"/>
  <c r="AM88" i="6"/>
  <c r="AN65" i="6"/>
  <c r="AK201" i="6"/>
  <c r="AJ173" i="6"/>
  <c r="AK173" i="6" s="1"/>
  <c r="AL173" i="6" s="1"/>
  <c r="AM173" i="6" s="1"/>
  <c r="AN173" i="6" s="1"/>
  <c r="AO173" i="6" s="1"/>
  <c r="AP173" i="6" s="1"/>
  <c r="AQ173" i="6" s="1"/>
  <c r="AL147" i="6"/>
  <c r="AM147" i="6" s="1"/>
  <c r="AK122" i="6"/>
  <c r="AJ186" i="6"/>
  <c r="AJ187" i="6"/>
  <c r="AK187" i="6" s="1"/>
  <c r="AQ178" i="6"/>
  <c r="AO210" i="6"/>
  <c r="AP210" i="6" s="1"/>
  <c r="AQ210" i="6" s="1"/>
  <c r="AL112" i="6"/>
  <c r="AM112" i="6" s="1"/>
  <c r="AO56" i="6"/>
  <c r="AP56" i="6" s="1"/>
  <c r="AQ56" i="6" s="1"/>
  <c r="AN29" i="6"/>
  <c r="AO29" i="6" s="1"/>
  <c r="AP29" i="6" s="1"/>
  <c r="AQ29" i="6" s="1"/>
  <c r="AI55" i="6"/>
  <c r="AL185" i="6"/>
  <c r="AM185" i="6" s="1"/>
  <c r="AN185" i="6" s="1"/>
  <c r="AO185" i="6" s="1"/>
  <c r="AP185" i="6" s="1"/>
  <c r="AQ185" i="6" s="1"/>
  <c r="AO213" i="6"/>
  <c r="AP213" i="6" s="1"/>
  <c r="AQ213" i="6" s="1"/>
  <c r="AJ248" i="6"/>
  <c r="AK248" i="6" s="1"/>
  <c r="AL248" i="6" s="1"/>
  <c r="AM248" i="6" s="1"/>
  <c r="AN248" i="6" s="1"/>
  <c r="AO248" i="6" s="1"/>
  <c r="AP248" i="6" s="1"/>
  <c r="AQ248" i="6" s="1"/>
  <c r="AI66" i="6"/>
  <c r="AJ217" i="6"/>
  <c r="AK195" i="6"/>
  <c r="AL195" i="6" s="1"/>
  <c r="AN89" i="6"/>
  <c r="AO89" i="6" s="1"/>
  <c r="AP89" i="6" s="1"/>
  <c r="AQ89" i="6" s="1"/>
  <c r="AM47" i="6"/>
  <c r="AN47" i="6" s="1"/>
  <c r="AO47" i="6" s="1"/>
  <c r="AP47" i="6" s="1"/>
  <c r="AQ47" i="6" s="1"/>
  <c r="AI57" i="6"/>
  <c r="AN67" i="6"/>
  <c r="AO67" i="6" s="1"/>
  <c r="AP67" i="6" s="1"/>
  <c r="AQ67" i="6" s="1"/>
  <c r="AJ222" i="6"/>
  <c r="AM64" i="6"/>
  <c r="AN64" i="6" s="1"/>
  <c r="AO64" i="6" s="1"/>
  <c r="AP64" i="6" s="1"/>
  <c r="AQ64" i="6" s="1"/>
  <c r="AL23" i="6"/>
  <c r="AM23" i="6" s="1"/>
  <c r="AN23" i="6" s="1"/>
  <c r="AO23" i="6" s="1"/>
  <c r="AP23" i="6" s="1"/>
  <c r="AQ23" i="6" s="1"/>
  <c r="AN82" i="6"/>
  <c r="AO82" i="6" s="1"/>
  <c r="AP82" i="6" s="1"/>
  <c r="AK154" i="6"/>
  <c r="AL154" i="6" s="1"/>
  <c r="AM154" i="6" s="1"/>
  <c r="AN154" i="6" s="1"/>
  <c r="AO154" i="6" s="1"/>
  <c r="AP154" i="6" s="1"/>
  <c r="AQ154" i="6" s="1"/>
  <c r="AL44" i="6"/>
  <c r="AM44" i="6" s="1"/>
  <c r="AK54" i="6"/>
  <c r="AL54" i="6" s="1"/>
  <c r="AM54" i="6" s="1"/>
  <c r="AN54" i="6" s="1"/>
  <c r="AO54" i="6" s="1"/>
  <c r="AP54" i="6" s="1"/>
  <c r="AQ54" i="6" s="1"/>
  <c r="AL132" i="6"/>
  <c r="AM132" i="6" s="1"/>
  <c r="AO17" i="6"/>
  <c r="AP17" i="6" s="1"/>
  <c r="AQ17" i="6" s="1"/>
  <c r="AQ24" i="6"/>
  <c r="AL76" i="6"/>
  <c r="AM76" i="6" s="1"/>
  <c r="AN76" i="6" s="1"/>
  <c r="AO76" i="6" s="1"/>
  <c r="AL50" i="6"/>
  <c r="AM50" i="6" s="1"/>
  <c r="AN50" i="6" s="1"/>
  <c r="AO50" i="6" s="1"/>
  <c r="AP42" i="6"/>
  <c r="AQ42" i="6" s="1"/>
  <c r="AJ158" i="6"/>
  <c r="AK158" i="6" s="1"/>
  <c r="AO171" i="6"/>
  <c r="AP171" i="6" s="1"/>
  <c r="AQ171" i="6" s="1"/>
  <c r="AI27" i="6"/>
  <c r="AP241" i="6"/>
  <c r="AQ241" i="6" s="1"/>
  <c r="AJ208" i="6"/>
  <c r="AL161" i="6"/>
  <c r="AO99" i="6"/>
  <c r="AP99" i="6" s="1"/>
  <c r="AQ99" i="6" s="1"/>
  <c r="AN32" i="6"/>
  <c r="AO32" i="6" s="1"/>
  <c r="AP32" i="6" s="1"/>
  <c r="AQ32" i="6" s="1"/>
  <c r="AK169" i="6"/>
  <c r="AL169" i="6" s="1"/>
  <c r="AK43" i="6"/>
  <c r="AL43" i="6" s="1"/>
  <c r="AM43" i="6" s="1"/>
  <c r="AJ148" i="6"/>
  <c r="AM238" i="6"/>
  <c r="AN238" i="6" s="1"/>
  <c r="AO238" i="6" s="1"/>
  <c r="AP238" i="6" s="1"/>
  <c r="AQ238" i="6" s="1"/>
  <c r="AN10" i="6"/>
  <c r="AO10" i="6" s="1"/>
  <c r="AP10" i="6" s="1"/>
  <c r="AL7" i="6"/>
  <c r="AM7" i="6" s="1"/>
  <c r="AK11" i="6"/>
  <c r="AL11" i="6" s="1"/>
  <c r="AM6" i="6"/>
  <c r="AN6" i="6" s="1"/>
  <c r="BP18" i="6" l="1"/>
  <c r="N23" i="4" a="1"/>
  <c r="N23" i="4" s="1"/>
  <c r="F23" i="4" a="1"/>
  <c r="F23" i="4" s="1"/>
  <c r="D23" i="4" a="1"/>
  <c r="D23" i="4" s="1"/>
  <c r="J23" i="4" a="1"/>
  <c r="J23" i="4" s="1"/>
  <c r="P23" i="4" a="1"/>
  <c r="P23" i="4" s="1"/>
  <c r="L23" i="4" a="1"/>
  <c r="L23" i="4" s="1"/>
  <c r="H23" i="4" a="1"/>
  <c r="H23" i="4" s="1"/>
  <c r="AN234" i="6"/>
  <c r="AO234" i="6" s="1"/>
  <c r="AP234" i="6" s="1"/>
  <c r="AQ234" i="6" s="1"/>
  <c r="AQ211" i="6"/>
  <c r="AO221" i="6"/>
  <c r="AP221" i="6" s="1"/>
  <c r="AO102" i="6"/>
  <c r="AP102" i="6" s="1"/>
  <c r="AQ102" i="6" s="1"/>
  <c r="AM124" i="6"/>
  <c r="AN124" i="6" s="1"/>
  <c r="AO124" i="6" s="1"/>
  <c r="AP124" i="6" s="1"/>
  <c r="AQ124" i="6" s="1"/>
  <c r="AO95" i="6"/>
  <c r="AP95" i="6" s="1"/>
  <c r="AP48" i="6"/>
  <c r="AQ48" i="6" s="1"/>
  <c r="AP200" i="6"/>
  <c r="AQ200" i="6" s="1"/>
  <c r="AO159" i="6"/>
  <c r="AP159" i="6" s="1"/>
  <c r="AQ159" i="6" s="1"/>
  <c r="AL166" i="6"/>
  <c r="AM166" i="6" s="1"/>
  <c r="AM195" i="6"/>
  <c r="AN195" i="6" s="1"/>
  <c r="AO195" i="6" s="1"/>
  <c r="AP195" i="6" s="1"/>
  <c r="AQ195" i="6" s="1"/>
  <c r="AX13" i="6"/>
  <c r="AQ246" i="6"/>
  <c r="AO135" i="6"/>
  <c r="AP135" i="6" s="1"/>
  <c r="AQ135" i="6" s="1"/>
  <c r="AL146" i="6"/>
  <c r="AM146" i="6" s="1"/>
  <c r="AO218" i="6"/>
  <c r="AP218" i="6" s="1"/>
  <c r="AQ218" i="6" s="1"/>
  <c r="AQ82" i="6"/>
  <c r="AN223" i="6"/>
  <c r="AO223" i="6" s="1"/>
  <c r="AN212" i="6"/>
  <c r="AO212" i="6" s="1"/>
  <c r="AP212" i="6" s="1"/>
  <c r="AQ212" i="6" s="1"/>
  <c r="AP26" i="6"/>
  <c r="AQ26" i="6" s="1"/>
  <c r="AI2" i="6"/>
  <c r="AY13" i="6" s="1"/>
  <c r="AN237" i="6"/>
  <c r="AO237" i="6" s="1"/>
  <c r="AP237" i="6" s="1"/>
  <c r="AQ237" i="6" s="1"/>
  <c r="AM169" i="6"/>
  <c r="AN169" i="6" s="1"/>
  <c r="AO152" i="6"/>
  <c r="AP152" i="6" s="1"/>
  <c r="AQ152" i="6" s="1"/>
  <c r="AP220" i="6"/>
  <c r="AQ220" i="6" s="1"/>
  <c r="AN166" i="6"/>
  <c r="AN231" i="6"/>
  <c r="AO231" i="6" s="1"/>
  <c r="AP231" i="6" s="1"/>
  <c r="AQ231" i="6" s="1"/>
  <c r="AQ172" i="6"/>
  <c r="AM41" i="6"/>
  <c r="AN41" i="6" s="1"/>
  <c r="AK84" i="6"/>
  <c r="AL84" i="6" s="1"/>
  <c r="AN115" i="6"/>
  <c r="AO115" i="6" s="1"/>
  <c r="AP115" i="6" s="1"/>
  <c r="AL94" i="6"/>
  <c r="AI3" i="6"/>
  <c r="AN245" i="6"/>
  <c r="AO245" i="6" s="1"/>
  <c r="AP245" i="6" s="1"/>
  <c r="AQ245" i="6" s="1"/>
  <c r="AL157" i="6"/>
  <c r="AM157" i="6" s="1"/>
  <c r="AN157" i="6" s="1"/>
  <c r="AO157" i="6" s="1"/>
  <c r="AL164" i="6"/>
  <c r="AL105" i="6"/>
  <c r="AM118" i="6"/>
  <c r="AN118" i="6" s="1"/>
  <c r="AO118" i="6" s="1"/>
  <c r="AP118" i="6" s="1"/>
  <c r="AQ118" i="6" s="1"/>
  <c r="AN9" i="6"/>
  <c r="AO9" i="6" s="1"/>
  <c r="AP9" i="6" s="1"/>
  <c r="AP153" i="6"/>
  <c r="AQ153" i="6" s="1"/>
  <c r="AP240" i="6"/>
  <c r="AQ240" i="6" s="1"/>
  <c r="AO198" i="6"/>
  <c r="AP198" i="6" s="1"/>
  <c r="AQ198" i="6" s="1"/>
  <c r="AQ179" i="6"/>
  <c r="AN93" i="6"/>
  <c r="AO93" i="6" s="1"/>
  <c r="AP93" i="6" s="1"/>
  <c r="AQ93" i="6" s="1"/>
  <c r="AQ115" i="6"/>
  <c r="AJ190" i="6"/>
  <c r="AK190" i="6" s="1"/>
  <c r="AN44" i="6"/>
  <c r="AO44" i="6" s="1"/>
  <c r="AP44" i="6" s="1"/>
  <c r="AQ44" i="6" s="1"/>
  <c r="AQ247" i="6"/>
  <c r="AO28" i="6"/>
  <c r="AP28" i="6" s="1"/>
  <c r="AQ28" i="6" s="1"/>
  <c r="AN129" i="6"/>
  <c r="AO129" i="6" s="1"/>
  <c r="AP129" i="6" s="1"/>
  <c r="AQ129" i="6" s="1"/>
  <c r="AO45" i="6"/>
  <c r="AP45" i="6" s="1"/>
  <c r="AQ45" i="6" s="1"/>
  <c r="AN132" i="6"/>
  <c r="AO132" i="6" s="1"/>
  <c r="AP132" i="6" s="1"/>
  <c r="AQ132" i="6" s="1"/>
  <c r="AM188" i="6"/>
  <c r="AN188" i="6" s="1"/>
  <c r="AL158" i="6"/>
  <c r="AM158" i="6" s="1"/>
  <c r="AN158" i="6" s="1"/>
  <c r="AN43" i="6"/>
  <c r="AO43" i="6" s="1"/>
  <c r="AK222" i="6"/>
  <c r="AL222" i="6" s="1"/>
  <c r="AM222" i="6" s="1"/>
  <c r="AN222" i="6" s="1"/>
  <c r="AO222" i="6" s="1"/>
  <c r="AP222" i="6" s="1"/>
  <c r="AN112" i="6"/>
  <c r="AK186" i="6"/>
  <c r="AL186" i="6" s="1"/>
  <c r="AO65" i="6"/>
  <c r="AP65" i="6" s="1"/>
  <c r="AM104" i="6"/>
  <c r="AN104" i="6" s="1"/>
  <c r="AO104" i="6" s="1"/>
  <c r="AP104" i="6" s="1"/>
  <c r="AQ104" i="6" s="1"/>
  <c r="AQ95" i="6"/>
  <c r="AQ181" i="6"/>
  <c r="AM120" i="6"/>
  <c r="AJ70" i="6"/>
  <c r="AL60" i="6"/>
  <c r="AM60" i="6" s="1"/>
  <c r="AN60" i="6" s="1"/>
  <c r="AO60" i="6" s="1"/>
  <c r="AP60" i="6" s="1"/>
  <c r="AQ60" i="6" s="1"/>
  <c r="AM233" i="6"/>
  <c r="AN233" i="6" s="1"/>
  <c r="AO233" i="6" s="1"/>
  <c r="AP233" i="6" s="1"/>
  <c r="AQ233" i="6" s="1"/>
  <c r="AK148" i="6"/>
  <c r="AL148" i="6" s="1"/>
  <c r="AM148" i="6" s="1"/>
  <c r="AN148" i="6" s="1"/>
  <c r="AO148" i="6" s="1"/>
  <c r="AP148" i="6" s="1"/>
  <c r="AQ148" i="6" s="1"/>
  <c r="AJ57" i="6"/>
  <c r="AK57" i="6" s="1"/>
  <c r="AL57" i="6" s="1"/>
  <c r="AJ66" i="6"/>
  <c r="AK66" i="6" s="1"/>
  <c r="AL66" i="6" s="1"/>
  <c r="AL122" i="6"/>
  <c r="AM122" i="6" s="1"/>
  <c r="AN122" i="6" s="1"/>
  <c r="AO122" i="6" s="1"/>
  <c r="AQ151" i="6"/>
  <c r="AM161" i="6"/>
  <c r="AN161" i="6" s="1"/>
  <c r="AO161" i="6" s="1"/>
  <c r="AP161" i="6" s="1"/>
  <c r="AQ161" i="6" s="1"/>
  <c r="AL133" i="6"/>
  <c r="AM133" i="6" s="1"/>
  <c r="AN133" i="6" s="1"/>
  <c r="AM226" i="6"/>
  <c r="AN226" i="6" s="1"/>
  <c r="AO226" i="6" s="1"/>
  <c r="AP226" i="6" s="1"/>
  <c r="AQ226" i="6" s="1"/>
  <c r="AN81" i="6"/>
  <c r="AO81" i="6" s="1"/>
  <c r="AM176" i="6"/>
  <c r="AN176" i="6" s="1"/>
  <c r="AL201" i="6"/>
  <c r="AM201" i="6" s="1"/>
  <c r="AN201" i="6" s="1"/>
  <c r="AO201" i="6" s="1"/>
  <c r="AP201" i="6" s="1"/>
  <c r="AQ201" i="6" s="1"/>
  <c r="AM182" i="6"/>
  <c r="AP43" i="6"/>
  <c r="AQ43" i="6" s="1"/>
  <c r="AP223" i="6"/>
  <c r="AQ223" i="6" s="1"/>
  <c r="AM109" i="6"/>
  <c r="AN109" i="6" s="1"/>
  <c r="AO109" i="6" s="1"/>
  <c r="AP109" i="6" s="1"/>
  <c r="AQ109" i="6" s="1"/>
  <c r="AP243" i="6"/>
  <c r="AQ243" i="6" s="1"/>
  <c r="AL130" i="6"/>
  <c r="AM130" i="6" s="1"/>
  <c r="AK232" i="6"/>
  <c r="AN88" i="6"/>
  <c r="AO88" i="6" s="1"/>
  <c r="AP88" i="6" s="1"/>
  <c r="AQ88" i="6" s="1"/>
  <c r="AO108" i="6"/>
  <c r="AP108" i="6" s="1"/>
  <c r="AQ108" i="6" s="1"/>
  <c r="AP33" i="6"/>
  <c r="AQ33" i="6" s="1"/>
  <c r="AP50" i="6"/>
  <c r="AQ50" i="6" s="1"/>
  <c r="AM191" i="6"/>
  <c r="AN191" i="6" s="1"/>
  <c r="AO191" i="6" s="1"/>
  <c r="AP191" i="6" s="1"/>
  <c r="AQ191" i="6" s="1"/>
  <c r="AP61" i="6"/>
  <c r="AQ61" i="6" s="1"/>
  <c r="AL225" i="6"/>
  <c r="AM225" i="6" s="1"/>
  <c r="AN225" i="6" s="1"/>
  <c r="AO227" i="6"/>
  <c r="AP227" i="6" s="1"/>
  <c r="AL204" i="6"/>
  <c r="AM204" i="6" s="1"/>
  <c r="AN204" i="6" s="1"/>
  <c r="AO204" i="6" s="1"/>
  <c r="AP204" i="6" s="1"/>
  <c r="AL189" i="6"/>
  <c r="AQ242" i="6"/>
  <c r="AQ58" i="6"/>
  <c r="AK250" i="6"/>
  <c r="AL250" i="6" s="1"/>
  <c r="AM250" i="6" s="1"/>
  <c r="AN250" i="6" s="1"/>
  <c r="AO250" i="6" s="1"/>
  <c r="AP250" i="6" s="1"/>
  <c r="AQ250" i="6" s="1"/>
  <c r="AJ27" i="6"/>
  <c r="AK27" i="6" s="1"/>
  <c r="AO18" i="6"/>
  <c r="AP18" i="6" s="1"/>
  <c r="AO228" i="6"/>
  <c r="AP228" i="6" s="1"/>
  <c r="AL145" i="6"/>
  <c r="AM145" i="6" s="1"/>
  <c r="AN145" i="6" s="1"/>
  <c r="AO145" i="6" s="1"/>
  <c r="AP145" i="6" s="1"/>
  <c r="AQ145" i="6" s="1"/>
  <c r="AM74" i="6"/>
  <c r="AN74" i="6" s="1"/>
  <c r="AO194" i="6"/>
  <c r="AP194" i="6" s="1"/>
  <c r="AQ194" i="6" s="1"/>
  <c r="AP76" i="6"/>
  <c r="AQ76" i="6" s="1"/>
  <c r="AQ75" i="6"/>
  <c r="AJ55" i="6"/>
  <c r="AK55" i="6" s="1"/>
  <c r="AL55" i="6" s="1"/>
  <c r="AM55" i="6" s="1"/>
  <c r="AN55" i="6" s="1"/>
  <c r="AO55" i="6" s="1"/>
  <c r="AP55" i="6" s="1"/>
  <c r="AQ55" i="6" s="1"/>
  <c r="AN165" i="6"/>
  <c r="AO165" i="6" s="1"/>
  <c r="AN147" i="6"/>
  <c r="AO147" i="6" s="1"/>
  <c r="AP147" i="6" s="1"/>
  <c r="AQ147" i="6" s="1"/>
  <c r="AN120" i="6"/>
  <c r="AO120" i="6" s="1"/>
  <c r="AP120" i="6" s="1"/>
  <c r="AQ120" i="6" s="1"/>
  <c r="AP170" i="6"/>
  <c r="AQ170" i="6" s="1"/>
  <c r="AL38" i="6"/>
  <c r="AM38" i="6" s="1"/>
  <c r="AN38" i="6" s="1"/>
  <c r="AO38" i="6" s="1"/>
  <c r="AP38" i="6" s="1"/>
  <c r="AQ38" i="6" s="1"/>
  <c r="AK208" i="6"/>
  <c r="AK217" i="6"/>
  <c r="AL217" i="6" s="1"/>
  <c r="AL187" i="6"/>
  <c r="AM187" i="6" s="1"/>
  <c r="AO14" i="6"/>
  <c r="AP14" i="6" s="1"/>
  <c r="AO19" i="6"/>
  <c r="AP19" i="6" s="1"/>
  <c r="AQ19" i="6" s="1"/>
  <c r="AQ10" i="6"/>
  <c r="AM11" i="6"/>
  <c r="AN11" i="6" s="1"/>
  <c r="AO11" i="6" s="1"/>
  <c r="AN7" i="6"/>
  <c r="AO6" i="6"/>
  <c r="BP19" i="6" l="1"/>
  <c r="D24" i="4" a="1"/>
  <c r="D24" i="4" s="1"/>
  <c r="H24" i="4" a="1"/>
  <c r="H24" i="4" s="1"/>
  <c r="L24" i="4" a="1"/>
  <c r="L24" i="4" s="1"/>
  <c r="F24" i="4" a="1"/>
  <c r="F24" i="4" s="1"/>
  <c r="N24" i="4" a="1"/>
  <c r="N24" i="4" s="1"/>
  <c r="J24" i="4" a="1"/>
  <c r="J24" i="4" s="1"/>
  <c r="P24" i="4" a="1"/>
  <c r="P24" i="4" s="1"/>
  <c r="AO158" i="6"/>
  <c r="AP158" i="6" s="1"/>
  <c r="AQ158" i="6" s="1"/>
  <c r="AN146" i="6"/>
  <c r="AO146" i="6" s="1"/>
  <c r="AP146" i="6" s="1"/>
  <c r="AQ146" i="6" s="1"/>
  <c r="AQ221" i="6"/>
  <c r="AO133" i="6"/>
  <c r="AP133" i="6" s="1"/>
  <c r="AQ133" i="6" s="1"/>
  <c r="AO176" i="6"/>
  <c r="AP176" i="6" s="1"/>
  <c r="AQ176" i="6" s="1"/>
  <c r="AN130" i="6"/>
  <c r="AO130" i="6" s="1"/>
  <c r="AP130" i="6" s="1"/>
  <c r="AQ130" i="6" s="1"/>
  <c r="AP157" i="6"/>
  <c r="AQ157" i="6" s="1"/>
  <c r="AO225" i="6"/>
  <c r="AP225" i="6" s="1"/>
  <c r="AO169" i="6"/>
  <c r="AQ227" i="6"/>
  <c r="AQ228" i="6"/>
  <c r="AM84" i="6"/>
  <c r="AN84" i="6" s="1"/>
  <c r="AO188" i="6"/>
  <c r="AP188" i="6" s="1"/>
  <c r="AQ188" i="6" s="1"/>
  <c r="AQ18" i="6"/>
  <c r="AO166" i="6"/>
  <c r="AP166" i="6" s="1"/>
  <c r="AM94" i="6"/>
  <c r="AQ65" i="6"/>
  <c r="AO41" i="6"/>
  <c r="AP41" i="6" s="1"/>
  <c r="AQ41" i="6" s="1"/>
  <c r="AM57" i="6"/>
  <c r="AN57" i="6" s="1"/>
  <c r="AO57" i="6" s="1"/>
  <c r="AP57" i="6" s="1"/>
  <c r="AQ57" i="6" s="1"/>
  <c r="AP81" i="6"/>
  <c r="AQ81" i="6" s="1"/>
  <c r="AM186" i="6"/>
  <c r="AN186" i="6" s="1"/>
  <c r="AO186" i="6" s="1"/>
  <c r="AP186" i="6" s="1"/>
  <c r="AQ186" i="6" s="1"/>
  <c r="AM105" i="6"/>
  <c r="AN105" i="6" s="1"/>
  <c r="AO105" i="6" s="1"/>
  <c r="AM164" i="6"/>
  <c r="AN164" i="6" s="1"/>
  <c r="AO164" i="6" s="1"/>
  <c r="AP164" i="6" s="1"/>
  <c r="AQ164" i="6" s="1"/>
  <c r="AM217" i="6"/>
  <c r="AN217" i="6" s="1"/>
  <c r="AO217" i="6" s="1"/>
  <c r="AP217" i="6" s="1"/>
  <c r="AQ217" i="6" s="1"/>
  <c r="AO74" i="6"/>
  <c r="AP74" i="6" s="1"/>
  <c r="AQ74" i="6" s="1"/>
  <c r="AL190" i="6"/>
  <c r="AM190" i="6" s="1"/>
  <c r="AN190" i="6" s="1"/>
  <c r="AO190" i="6" s="1"/>
  <c r="AP190" i="6" s="1"/>
  <c r="AQ190" i="6" s="1"/>
  <c r="AQ9" i="6"/>
  <c r="AL208" i="6"/>
  <c r="AM208" i="6" s="1"/>
  <c r="AN208" i="6" s="1"/>
  <c r="AQ204" i="6"/>
  <c r="AM66" i="6"/>
  <c r="AN66" i="6" s="1"/>
  <c r="AO66" i="6" s="1"/>
  <c r="AP66" i="6" s="1"/>
  <c r="AQ66" i="6" s="1"/>
  <c r="AQ14" i="6"/>
  <c r="AO112" i="6"/>
  <c r="AP112" i="6" s="1"/>
  <c r="AQ112" i="6" s="1"/>
  <c r="AQ222" i="6"/>
  <c r="AN187" i="6"/>
  <c r="AO187" i="6" s="1"/>
  <c r="AP187" i="6" s="1"/>
  <c r="AQ187" i="6" s="1"/>
  <c r="AP165" i="6"/>
  <c r="AQ165" i="6" s="1"/>
  <c r="AM189" i="6"/>
  <c r="AN189" i="6" s="1"/>
  <c r="AO189" i="6" s="1"/>
  <c r="AP189" i="6" s="1"/>
  <c r="AQ189" i="6" s="1"/>
  <c r="AO7" i="6"/>
  <c r="AP7" i="6" s="1"/>
  <c r="AL232" i="6"/>
  <c r="AM232" i="6" s="1"/>
  <c r="AN232" i="6" s="1"/>
  <c r="AO232" i="6" s="1"/>
  <c r="AP232" i="6" s="1"/>
  <c r="AQ232" i="6" s="1"/>
  <c r="AP122" i="6"/>
  <c r="AQ122" i="6" s="1"/>
  <c r="AX14" i="6"/>
  <c r="AJ2" i="6"/>
  <c r="AY14" i="6" s="1"/>
  <c r="AJ3" i="6"/>
  <c r="AL27" i="6"/>
  <c r="AM27" i="6" s="1"/>
  <c r="AK70" i="6"/>
  <c r="AK2" i="6" s="1"/>
  <c r="AY15" i="6" s="1"/>
  <c r="AN182" i="6"/>
  <c r="AO182" i="6" s="1"/>
  <c r="AP182" i="6" s="1"/>
  <c r="AQ182" i="6" s="1"/>
  <c r="AP11" i="6"/>
  <c r="AQ11" i="6" s="1"/>
  <c r="AP6" i="6"/>
  <c r="BP20" i="6" l="1"/>
  <c r="D25" i="4" a="1"/>
  <c r="D25" i="4" s="1"/>
  <c r="P25" i="4" a="1"/>
  <c r="P25" i="4" s="1"/>
  <c r="N25" i="4" a="1"/>
  <c r="N25" i="4" s="1"/>
  <c r="J25" i="4" a="1"/>
  <c r="J25" i="4" s="1"/>
  <c r="F25" i="4" a="1"/>
  <c r="F25" i="4" s="1"/>
  <c r="H25" i="4" a="1"/>
  <c r="H25" i="4" s="1"/>
  <c r="L25" i="4" a="1"/>
  <c r="L25" i="4" s="1"/>
  <c r="AQ225" i="6"/>
  <c r="AP169" i="6"/>
  <c r="AQ169" i="6" s="1"/>
  <c r="AO208" i="6"/>
  <c r="AP208" i="6" s="1"/>
  <c r="AQ208" i="6" s="1"/>
  <c r="AP105" i="6"/>
  <c r="AQ105" i="6" s="1"/>
  <c r="AQ166" i="6"/>
  <c r="AO84" i="6"/>
  <c r="AP84" i="6" s="1"/>
  <c r="AQ84" i="6" s="1"/>
  <c r="AN94" i="6"/>
  <c r="AN27" i="6"/>
  <c r="AQ7" i="6"/>
  <c r="AX15" i="6"/>
  <c r="AL70" i="6"/>
  <c r="AM70" i="6" s="1"/>
  <c r="AN70" i="6" s="1"/>
  <c r="AO70" i="6" s="1"/>
  <c r="AP70" i="6" s="1"/>
  <c r="AQ70" i="6" s="1"/>
  <c r="AK3" i="6"/>
  <c r="AQ6" i="6"/>
  <c r="BP21" i="6" l="1"/>
  <c r="D26" i="4" a="1"/>
  <c r="D26" i="4" s="1"/>
  <c r="J26" i="4" a="1"/>
  <c r="J26" i="4" s="1"/>
  <c r="H26" i="4" a="1"/>
  <c r="H26" i="4" s="1"/>
  <c r="P26" i="4" a="1"/>
  <c r="P26" i="4" s="1"/>
  <c r="F26" i="4" a="1"/>
  <c r="F26" i="4" s="1"/>
  <c r="L26" i="4" a="1"/>
  <c r="L26" i="4" s="1"/>
  <c r="N26" i="4" a="1"/>
  <c r="N26" i="4" s="1"/>
  <c r="AX16" i="6"/>
  <c r="AL2" i="6"/>
  <c r="AY16" i="6" s="1"/>
  <c r="AL3" i="6"/>
  <c r="AO94" i="6"/>
  <c r="AP94" i="6" s="1"/>
  <c r="AX17" i="6"/>
  <c r="AM2" i="6"/>
  <c r="AY17" i="6" s="1"/>
  <c r="AM3" i="6"/>
  <c r="AN3" i="6"/>
  <c r="AN2" i="6"/>
  <c r="AY18" i="6" s="1"/>
  <c r="AO27" i="6"/>
  <c r="AX18" i="6"/>
  <c r="BP22" i="6" l="1"/>
  <c r="D27" i="4" a="1"/>
  <c r="D27" i="4" s="1"/>
  <c r="H27" i="4" a="1"/>
  <c r="H27" i="4" s="1"/>
  <c r="P27" i="4" a="1"/>
  <c r="P27" i="4" s="1"/>
  <c r="L27" i="4" a="1"/>
  <c r="L27" i="4" s="1"/>
  <c r="J27" i="4" a="1"/>
  <c r="J27" i="4" s="1"/>
  <c r="F27" i="4" a="1"/>
  <c r="F27" i="4" s="1"/>
  <c r="N27" i="4" a="1"/>
  <c r="N27" i="4" s="1"/>
  <c r="AZ10" i="6"/>
  <c r="AQ94" i="6"/>
  <c r="AZ18" i="6"/>
  <c r="AZ11" i="6"/>
  <c r="AZ13" i="6"/>
  <c r="AZ12" i="6"/>
  <c r="AZ15" i="6"/>
  <c r="AZ19" i="6"/>
  <c r="AZ8" i="6"/>
  <c r="AZ21" i="6"/>
  <c r="AZ17" i="6"/>
  <c r="AZ20" i="6"/>
  <c r="AZ14" i="6"/>
  <c r="AZ7" i="6"/>
  <c r="AZ16" i="6"/>
  <c r="AZ9" i="6"/>
  <c r="AP27" i="6"/>
  <c r="AO3" i="6"/>
  <c r="AO2" i="6"/>
  <c r="BP23" i="6" l="1"/>
  <c r="D28" i="4" a="1"/>
  <c r="D28" i="4" s="1"/>
  <c r="F28" i="4" a="1"/>
  <c r="F28" i="4" s="1"/>
  <c r="J28" i="4" a="1"/>
  <c r="J28" i="4" s="1"/>
  <c r="H28" i="4" a="1"/>
  <c r="H28" i="4" s="1"/>
  <c r="P28" i="4" a="1"/>
  <c r="P28" i="4" s="1"/>
  <c r="N28" i="4" a="1"/>
  <c r="N28" i="4" s="1"/>
  <c r="L28" i="4" a="1"/>
  <c r="L28" i="4" s="1"/>
  <c r="AY19" i="6"/>
  <c r="AY20" i="6"/>
  <c r="AY21" i="6"/>
  <c r="AQ27" i="6"/>
  <c r="AP3" i="6"/>
  <c r="AP2" i="6"/>
  <c r="BP24" i="6" l="1"/>
  <c r="D29" i="4" a="1"/>
  <c r="D29" i="4" s="1"/>
  <c r="L29" i="4" a="1"/>
  <c r="L29" i="4" s="1"/>
  <c r="N29" i="4" a="1"/>
  <c r="N29" i="4" s="1"/>
  <c r="P29" i="4" a="1"/>
  <c r="P29" i="4" s="1"/>
  <c r="J29" i="4" a="1"/>
  <c r="J29" i="4" s="1"/>
  <c r="F29" i="4" a="1"/>
  <c r="F29" i="4" s="1"/>
  <c r="H29" i="4" a="1"/>
  <c r="H29" i="4" s="1"/>
  <c r="AQ2" i="6"/>
  <c r="AQ3" i="6"/>
  <c r="BP25" i="6" l="1"/>
  <c r="D30" i="4" a="1"/>
  <c r="D30" i="4" s="1"/>
  <c r="H30" i="4" a="1"/>
  <c r="H30" i="4" s="1"/>
  <c r="J30" i="4" a="1"/>
  <c r="J30" i="4" s="1"/>
  <c r="F30" i="4" a="1"/>
  <c r="F30" i="4" s="1"/>
  <c r="N30" i="4" a="1"/>
  <c r="N30" i="4" s="1"/>
  <c r="P30" i="4" a="1"/>
  <c r="P30" i="4" s="1"/>
  <c r="L30" i="4" a="1"/>
  <c r="L30" i="4" s="1"/>
  <c r="BP26" i="6" l="1"/>
  <c r="D31" i="4" a="1"/>
  <c r="D31" i="4" s="1"/>
  <c r="P31" i="4" a="1"/>
  <c r="P31" i="4" s="1"/>
  <c r="L31" i="4" a="1"/>
  <c r="L31" i="4" s="1"/>
  <c r="H31" i="4" a="1"/>
  <c r="H31" i="4" s="1"/>
  <c r="N31" i="4" a="1"/>
  <c r="N31" i="4" s="1"/>
  <c r="F31" i="4" a="1"/>
  <c r="F31" i="4" s="1"/>
  <c r="J31" i="4" a="1"/>
  <c r="J31" i="4" s="1"/>
  <c r="BP27" i="6" l="1"/>
  <c r="D32" i="4" a="1"/>
  <c r="D32" i="4" s="1"/>
  <c r="P32" i="4" a="1"/>
  <c r="P32" i="4" s="1"/>
  <c r="L32" i="4" a="1"/>
  <c r="L32" i="4" s="1"/>
  <c r="F32" i="4" a="1"/>
  <c r="F32" i="4" s="1"/>
  <c r="N32" i="4" a="1"/>
  <c r="N32" i="4" s="1"/>
  <c r="J32" i="4" a="1"/>
  <c r="J32" i="4" s="1"/>
  <c r="H32" i="4" a="1"/>
  <c r="H32" i="4" s="1"/>
  <c r="BP28" i="6" l="1"/>
  <c r="D33" i="4" a="1"/>
  <c r="D33" i="4" s="1"/>
  <c r="P33" i="4" a="1"/>
  <c r="P33" i="4" s="1"/>
  <c r="F33" i="4" a="1"/>
  <c r="F33" i="4" s="1"/>
  <c r="J33" i="4" a="1"/>
  <c r="J33" i="4" s="1"/>
  <c r="N33" i="4" a="1"/>
  <c r="N33" i="4" s="1"/>
  <c r="L33" i="4" a="1"/>
  <c r="L33" i="4" s="1"/>
  <c r="H33" i="4" a="1"/>
  <c r="H33" i="4" s="1"/>
  <c r="BP29" i="6" l="1"/>
  <c r="D34" i="4" a="1"/>
  <c r="D34" i="4" s="1"/>
  <c r="F34" i="4" a="1"/>
  <c r="F34" i="4" s="1"/>
  <c r="J34" i="4" a="1"/>
  <c r="J34" i="4" s="1"/>
  <c r="P34" i="4" a="1"/>
  <c r="P34" i="4" s="1"/>
  <c r="H34" i="4" a="1"/>
  <c r="H34" i="4" s="1"/>
  <c r="N34" i="4" a="1"/>
  <c r="N34" i="4" s="1"/>
  <c r="L34" i="4" a="1"/>
  <c r="L34" i="4" s="1"/>
  <c r="BP30" i="6" l="1"/>
  <c r="D35" i="4" a="1"/>
  <c r="D35" i="4" s="1"/>
  <c r="N35" i="4" a="1"/>
  <c r="N35" i="4" s="1"/>
  <c r="L35" i="4" a="1"/>
  <c r="L35" i="4" s="1"/>
  <c r="F35" i="4" a="1"/>
  <c r="F35" i="4" s="1"/>
  <c r="J35" i="4" a="1"/>
  <c r="J35" i="4" s="1"/>
  <c r="H35" i="4" a="1"/>
  <c r="H35" i="4" s="1"/>
  <c r="P35" i="4" a="1"/>
  <c r="P35" i="4" s="1"/>
  <c r="BP31" i="6" l="1"/>
  <c r="D36" i="4" a="1"/>
  <c r="D36" i="4" s="1"/>
  <c r="P36" i="4" a="1"/>
  <c r="P36" i="4" s="1"/>
  <c r="J36" i="4" a="1"/>
  <c r="J36" i="4" s="1"/>
  <c r="L36" i="4" a="1"/>
  <c r="L36" i="4" s="1"/>
  <c r="F36" i="4" a="1"/>
  <c r="F36" i="4" s="1"/>
  <c r="N36" i="4" a="1"/>
  <c r="N36" i="4" s="1"/>
  <c r="H36" i="4" a="1"/>
  <c r="H36" i="4" s="1"/>
  <c r="BP32" i="6" l="1"/>
  <c r="D37" i="4" a="1"/>
  <c r="D37" i="4" s="1"/>
  <c r="N37" i="4" a="1"/>
  <c r="N37" i="4" s="1"/>
  <c r="H37" i="4" a="1"/>
  <c r="H37" i="4" s="1"/>
  <c r="J37" i="4" a="1"/>
  <c r="J37" i="4" s="1"/>
  <c r="F37" i="4" a="1"/>
  <c r="F37" i="4" s="1"/>
  <c r="L37" i="4" a="1"/>
  <c r="L37" i="4" s="1"/>
  <c r="P37" i="4" a="1"/>
  <c r="P37" i="4" s="1"/>
  <c r="BP33" i="6" l="1"/>
  <c r="F38" i="4" a="1"/>
  <c r="F38" i="4" s="1"/>
  <c r="J38" i="4" a="1"/>
  <c r="J38" i="4" s="1"/>
  <c r="D38" i="4" a="1"/>
  <c r="D38" i="4" s="1"/>
  <c r="L38" i="4" a="1"/>
  <c r="L38" i="4" s="1"/>
  <c r="H38" i="4" a="1"/>
  <c r="H38" i="4" s="1"/>
  <c r="P38" i="4" a="1"/>
  <c r="P38" i="4" s="1"/>
  <c r="N38" i="4" a="1"/>
  <c r="N38" i="4" s="1"/>
  <c r="BP34" i="6" l="1"/>
  <c r="L39" i="4" a="1"/>
  <c r="L39" i="4" s="1"/>
  <c r="N39" i="4" a="1"/>
  <c r="N39" i="4" s="1"/>
  <c r="D39" i="4" a="1"/>
  <c r="D39" i="4" s="1"/>
  <c r="H39" i="4" a="1"/>
  <c r="H39" i="4" s="1"/>
  <c r="P39" i="4" a="1"/>
  <c r="P39" i="4" s="1"/>
  <c r="F39" i="4" a="1"/>
  <c r="F39" i="4" s="1"/>
  <c r="J39" i="4" a="1"/>
  <c r="J39" i="4" s="1"/>
  <c r="BP35" i="6" l="1"/>
  <c r="L40" i="4" a="1"/>
  <c r="L40" i="4" s="1"/>
  <c r="P40" i="4" a="1"/>
  <c r="P40" i="4" s="1"/>
  <c r="F40" i="4" a="1"/>
  <c r="F40" i="4" s="1"/>
  <c r="H40" i="4" a="1"/>
  <c r="H40" i="4" s="1"/>
  <c r="J40" i="4" a="1"/>
  <c r="J40" i="4" s="1"/>
  <c r="N40" i="4" a="1"/>
  <c r="N40" i="4" s="1"/>
  <c r="D40" i="4" a="1"/>
  <c r="D40" i="4" s="1"/>
  <c r="BP36" i="6" l="1"/>
  <c r="D41" i="4" a="1"/>
  <c r="D41" i="4" s="1"/>
  <c r="P41" i="4" a="1"/>
  <c r="P41" i="4" s="1"/>
  <c r="N41" i="4" a="1"/>
  <c r="N41" i="4" s="1"/>
  <c r="F41" i="4" a="1"/>
  <c r="F41" i="4" s="1"/>
  <c r="J41" i="4" a="1"/>
  <c r="J41" i="4" s="1"/>
  <c r="H41" i="4" a="1"/>
  <c r="H41" i="4" s="1"/>
  <c r="L41" i="4" a="1"/>
  <c r="L41" i="4" s="1"/>
  <c r="BP37" i="6" l="1"/>
  <c r="L42" i="4" a="1"/>
  <c r="L42" i="4" s="1"/>
  <c r="D42" i="4" a="1"/>
  <c r="D42" i="4" s="1"/>
  <c r="J42" i="4" a="1"/>
  <c r="J42" i="4" s="1"/>
  <c r="F42" i="4" a="1"/>
  <c r="F42" i="4" s="1"/>
  <c r="P42" i="4" a="1"/>
  <c r="P42" i="4" s="1"/>
  <c r="N42" i="4" a="1"/>
  <c r="N42" i="4" s="1"/>
  <c r="H42" i="4" a="1"/>
  <c r="H42" i="4" s="1"/>
  <c r="BP38" i="6" l="1"/>
  <c r="N43" i="4" a="1"/>
  <c r="N43" i="4" s="1"/>
  <c r="J43" i="4" a="1"/>
  <c r="J43" i="4" s="1"/>
  <c r="D43" i="4" a="1"/>
  <c r="D43" i="4" s="1"/>
  <c r="L43" i="4" a="1"/>
  <c r="L43" i="4" s="1"/>
  <c r="H43" i="4" a="1"/>
  <c r="H43" i="4" s="1"/>
  <c r="P43" i="4" a="1"/>
  <c r="P43" i="4" s="1"/>
  <c r="F43" i="4" a="1"/>
  <c r="F43" i="4" s="1"/>
  <c r="BP39" i="6" l="1"/>
  <c r="H44" i="4" a="1"/>
  <c r="H44" i="4" s="1"/>
  <c r="J44" i="4" a="1"/>
  <c r="J44" i="4" s="1"/>
  <c r="L44" i="4" a="1"/>
  <c r="L44" i="4" s="1"/>
  <c r="F44" i="4" a="1"/>
  <c r="F44" i="4" s="1"/>
  <c r="P44" i="4" a="1"/>
  <c r="P44" i="4" s="1"/>
  <c r="D44" i="4" a="1"/>
  <c r="D44" i="4" s="1"/>
  <c r="N44" i="4" a="1"/>
  <c r="N44" i="4" s="1"/>
  <c r="BP40" i="6" l="1"/>
  <c r="J45" i="4" a="1"/>
  <c r="J45" i="4" s="1"/>
  <c r="H45" i="4" a="1"/>
  <c r="H45" i="4" s="1"/>
  <c r="D45" i="4" a="1"/>
  <c r="D45" i="4" s="1"/>
  <c r="F45" i="4" a="1"/>
  <c r="F45" i="4" s="1"/>
  <c r="P45" i="4" a="1"/>
  <c r="P45" i="4" s="1"/>
  <c r="L45" i="4" a="1"/>
  <c r="L45" i="4" s="1"/>
  <c r="N45" i="4" a="1"/>
  <c r="N45" i="4" s="1"/>
  <c r="BP41" i="6" l="1"/>
  <c r="H46" i="4" a="1"/>
  <c r="H46" i="4" s="1"/>
  <c r="F46" i="4" a="1"/>
  <c r="F46" i="4" s="1"/>
  <c r="P46" i="4" a="1"/>
  <c r="P46" i="4" s="1"/>
  <c r="N46" i="4" a="1"/>
  <c r="N46" i="4" s="1"/>
  <c r="D46" i="4" a="1"/>
  <c r="D46" i="4" s="1"/>
  <c r="L46" i="4" a="1"/>
  <c r="L46" i="4" s="1"/>
  <c r="J46" i="4" a="1"/>
  <c r="J46" i="4" s="1"/>
  <c r="BP42" i="6" l="1"/>
  <c r="N47" i="4" a="1"/>
  <c r="N47" i="4" s="1"/>
  <c r="L47" i="4" a="1"/>
  <c r="L47" i="4" s="1"/>
  <c r="H47" i="4" a="1"/>
  <c r="H47" i="4" s="1"/>
  <c r="F47" i="4" a="1"/>
  <c r="F47" i="4" s="1"/>
  <c r="J47" i="4" a="1"/>
  <c r="J47" i="4" s="1"/>
  <c r="D47" i="4" a="1"/>
  <c r="D47" i="4" s="1"/>
  <c r="P47" i="4" a="1"/>
  <c r="P47" i="4" s="1"/>
  <c r="BP43" i="6" l="1"/>
  <c r="P48" i="4" a="1"/>
  <c r="P48" i="4" s="1"/>
  <c r="N48" i="4" a="1"/>
  <c r="N48" i="4" s="1"/>
  <c r="J48" i="4" a="1"/>
  <c r="J48" i="4" s="1"/>
  <c r="H48" i="4" a="1"/>
  <c r="H48" i="4" s="1"/>
  <c r="F48" i="4" a="1"/>
  <c r="F48" i="4" s="1"/>
  <c r="D48" i="4" a="1"/>
  <c r="D48" i="4" s="1"/>
  <c r="L48" i="4" a="1"/>
  <c r="L48" i="4" s="1"/>
  <c r="BP44" i="6" l="1"/>
  <c r="N49" i="4" a="1"/>
  <c r="N49" i="4" s="1"/>
  <c r="P49" i="4" a="1"/>
  <c r="P49" i="4" s="1"/>
  <c r="J49" i="4" a="1"/>
  <c r="J49" i="4" s="1"/>
  <c r="D49" i="4" a="1"/>
  <c r="D49" i="4" s="1"/>
  <c r="F49" i="4" a="1"/>
  <c r="F49" i="4" s="1"/>
  <c r="L49" i="4" a="1"/>
  <c r="L49" i="4" s="1"/>
  <c r="H49" i="4" a="1"/>
  <c r="H49" i="4" s="1"/>
  <c r="BP45" i="6" l="1"/>
  <c r="L50" i="4" a="1"/>
  <c r="L50" i="4" s="1"/>
  <c r="N50" i="4" a="1"/>
  <c r="N50" i="4" s="1"/>
  <c r="P50" i="4" a="1"/>
  <c r="P50" i="4" s="1"/>
  <c r="F50" i="4" a="1"/>
  <c r="F50" i="4" s="1"/>
  <c r="D50" i="4" a="1"/>
  <c r="D50" i="4" s="1"/>
  <c r="J50" i="4" a="1"/>
  <c r="J50" i="4" s="1"/>
  <c r="H50" i="4" a="1"/>
  <c r="H50" i="4" s="1"/>
  <c r="BP46" i="6" l="1"/>
  <c r="F51" i="4" a="1"/>
  <c r="F51" i="4" s="1"/>
  <c r="L51" i="4" a="1"/>
  <c r="L51" i="4" s="1"/>
  <c r="H51" i="4" a="1"/>
  <c r="H51" i="4" s="1"/>
  <c r="D51" i="4" a="1"/>
  <c r="D51" i="4" s="1"/>
  <c r="J51" i="4" a="1"/>
  <c r="J51" i="4" s="1"/>
  <c r="N51" i="4" a="1"/>
  <c r="N51" i="4" s="1"/>
  <c r="P51" i="4" a="1"/>
  <c r="P51" i="4" s="1"/>
  <c r="BP47" i="6" l="1"/>
  <c r="F52" i="4" a="1"/>
  <c r="F52" i="4" s="1"/>
  <c r="D52" i="4" a="1"/>
  <c r="D52" i="4" s="1"/>
  <c r="N52" i="4" a="1"/>
  <c r="N52" i="4" s="1"/>
  <c r="H52" i="4" a="1"/>
  <c r="H52" i="4" s="1"/>
  <c r="P52" i="4" a="1"/>
  <c r="P52" i="4" s="1"/>
  <c r="L52" i="4" a="1"/>
  <c r="L52" i="4" s="1"/>
  <c r="J52" i="4" a="1"/>
  <c r="J52" i="4" s="1"/>
  <c r="BP48" i="6" l="1"/>
  <c r="L53" i="4" a="1"/>
  <c r="L53" i="4" s="1"/>
  <c r="D53" i="4" a="1"/>
  <c r="D53" i="4" s="1"/>
  <c r="J53" i="4" a="1"/>
  <c r="J53" i="4" s="1"/>
  <c r="P53" i="4" a="1"/>
  <c r="P53" i="4" s="1"/>
  <c r="F53" i="4" a="1"/>
  <c r="F53" i="4" s="1"/>
  <c r="H53" i="4" a="1"/>
  <c r="H53" i="4" s="1"/>
  <c r="N53" i="4" a="1"/>
  <c r="N53" i="4" s="1"/>
  <c r="BP49" i="6" l="1"/>
  <c r="P54" i="4" a="1"/>
  <c r="P54" i="4" s="1"/>
  <c r="F54" i="4" a="1"/>
  <c r="F54" i="4" s="1"/>
  <c r="D54" i="4" a="1"/>
  <c r="D54" i="4" s="1"/>
  <c r="L54" i="4" a="1"/>
  <c r="L54" i="4" s="1"/>
  <c r="H54" i="4" a="1"/>
  <c r="H54" i="4" s="1"/>
  <c r="J54" i="4" a="1"/>
  <c r="J54" i="4" s="1"/>
  <c r="N54" i="4" a="1"/>
  <c r="N54" i="4" s="1"/>
  <c r="BP50" i="6" l="1"/>
  <c r="D55" i="4" a="1"/>
  <c r="D55" i="4" s="1"/>
  <c r="F55" i="4" a="1"/>
  <c r="F55" i="4" s="1"/>
  <c r="H55" i="4" a="1"/>
  <c r="H55" i="4" s="1"/>
  <c r="P55" i="4" a="1"/>
  <c r="P55" i="4" s="1"/>
  <c r="L55" i="4" a="1"/>
  <c r="L55" i="4" s="1"/>
  <c r="N55" i="4" a="1"/>
  <c r="N55" i="4" s="1"/>
  <c r="J55" i="4" a="1"/>
  <c r="J55" i="4" s="1"/>
  <c r="BP51" i="6" l="1"/>
  <c r="P56" i="4" a="1"/>
  <c r="P56" i="4" s="1"/>
  <c r="L56" i="4" a="1"/>
  <c r="L56" i="4" s="1"/>
  <c r="F56" i="4" a="1"/>
  <c r="F56" i="4" s="1"/>
  <c r="D56" i="4" a="1"/>
  <c r="D56" i="4" s="1"/>
  <c r="J56" i="4" a="1"/>
  <c r="J56" i="4" s="1"/>
  <c r="H56" i="4" a="1"/>
  <c r="H56" i="4" s="1"/>
  <c r="N56" i="4" a="1"/>
  <c r="N56" i="4" s="1"/>
  <c r="BP52" i="6" l="1"/>
  <c r="H57" i="4" a="1"/>
  <c r="H57" i="4" s="1"/>
  <c r="J57" i="4" a="1"/>
  <c r="J57" i="4" s="1"/>
  <c r="P57" i="4" a="1"/>
  <c r="P57" i="4" s="1"/>
  <c r="D57" i="4" a="1"/>
  <c r="D57" i="4" s="1"/>
  <c r="N57" i="4" a="1"/>
  <c r="N57" i="4" s="1"/>
  <c r="L57" i="4" a="1"/>
  <c r="L57" i="4" s="1"/>
  <c r="F57" i="4" a="1"/>
  <c r="F57" i="4" s="1"/>
  <c r="BP53" i="6" l="1"/>
  <c r="L58" i="4" a="1"/>
  <c r="L58" i="4" s="1"/>
  <c r="N58" i="4" a="1"/>
  <c r="N58" i="4" s="1"/>
  <c r="F58" i="4" a="1"/>
  <c r="F58" i="4" s="1"/>
  <c r="P58" i="4" a="1"/>
  <c r="P58" i="4" s="1"/>
  <c r="D58" i="4" a="1"/>
  <c r="D58" i="4" s="1"/>
  <c r="H58" i="4" a="1"/>
  <c r="H58" i="4" s="1"/>
  <c r="J58" i="4" a="1"/>
  <c r="J58" i="4" s="1"/>
  <c r="BP54" i="6" l="1"/>
  <c r="P59" i="4" a="1"/>
  <c r="P59" i="4" s="1"/>
  <c r="F59" i="4" a="1"/>
  <c r="F59" i="4" s="1"/>
  <c r="N59" i="4" a="1"/>
  <c r="N59" i="4" s="1"/>
  <c r="D59" i="4" a="1"/>
  <c r="D59" i="4" s="1"/>
  <c r="L59" i="4" a="1"/>
  <c r="L59" i="4" s="1"/>
  <c r="H59" i="4" a="1"/>
  <c r="H59" i="4" s="1"/>
  <c r="J59" i="4" a="1"/>
  <c r="J59" i="4" s="1"/>
  <c r="BP55" i="6" l="1"/>
  <c r="P60" i="4" a="1"/>
  <c r="P60" i="4" s="1"/>
  <c r="J60" i="4" a="1"/>
  <c r="J60" i="4" s="1"/>
  <c r="H60" i="4" a="1"/>
  <c r="H60" i="4" s="1"/>
  <c r="D60" i="4" a="1"/>
  <c r="D60" i="4" s="1"/>
  <c r="N60" i="4" a="1"/>
  <c r="N60" i="4" s="1"/>
  <c r="L60" i="4" a="1"/>
  <c r="L60" i="4" s="1"/>
  <c r="F60" i="4" a="1"/>
  <c r="F60" i="4" s="1"/>
  <c r="BP56" i="6" l="1"/>
  <c r="N61" i="4" a="1"/>
  <c r="N61" i="4" s="1"/>
  <c r="H61" i="4" a="1"/>
  <c r="H61" i="4" s="1"/>
  <c r="L61" i="4" a="1"/>
  <c r="L61" i="4" s="1"/>
  <c r="F61" i="4" a="1"/>
  <c r="F61" i="4" s="1"/>
  <c r="J61" i="4" a="1"/>
  <c r="J61" i="4" s="1"/>
  <c r="P61" i="4" a="1"/>
  <c r="P61" i="4" s="1"/>
  <c r="D61" i="4" a="1"/>
  <c r="D61" i="4" s="1"/>
  <c r="BP57" i="6" l="1"/>
  <c r="L62" i="4" a="1"/>
  <c r="L62" i="4" s="1"/>
  <c r="N62" i="4" a="1"/>
  <c r="N62" i="4" s="1"/>
  <c r="P62" i="4" a="1"/>
  <c r="P62" i="4" s="1"/>
  <c r="H62" i="4" a="1"/>
  <c r="H62" i="4" s="1"/>
  <c r="F62" i="4" a="1"/>
  <c r="F62" i="4" s="1"/>
  <c r="D62" i="4" a="1"/>
  <c r="D62" i="4" s="1"/>
  <c r="J62" i="4" a="1"/>
  <c r="J62" i="4" s="1"/>
  <c r="BP58" i="6" l="1"/>
  <c r="P63" i="4" a="1"/>
  <c r="P63" i="4" s="1"/>
  <c r="L63" i="4" a="1"/>
  <c r="L63" i="4" s="1"/>
  <c r="N63" i="4" a="1"/>
  <c r="N63" i="4" s="1"/>
  <c r="F63" i="4" a="1"/>
  <c r="F63" i="4" s="1"/>
  <c r="J63" i="4" a="1"/>
  <c r="J63" i="4" s="1"/>
  <c r="H63" i="4" a="1"/>
  <c r="H63" i="4" s="1"/>
  <c r="D63" i="4" a="1"/>
  <c r="D63" i="4" s="1"/>
  <c r="BP59" i="6" l="1"/>
  <c r="N64" i="4" a="1"/>
  <c r="N64" i="4" s="1"/>
  <c r="P64" i="4" a="1"/>
  <c r="P64" i="4" s="1"/>
  <c r="F64" i="4" a="1"/>
  <c r="F64" i="4" s="1"/>
  <c r="H64" i="4" a="1"/>
  <c r="H64" i="4" s="1"/>
  <c r="D64" i="4" a="1"/>
  <c r="D64" i="4" s="1"/>
  <c r="J64" i="4" a="1"/>
  <c r="J64" i="4" s="1"/>
  <c r="L64" i="4" a="1"/>
  <c r="L64" i="4" s="1"/>
  <c r="BP60" i="6" l="1"/>
  <c r="H65" i="4" a="1"/>
  <c r="H65" i="4" s="1"/>
  <c r="L65" i="4" a="1"/>
  <c r="L65" i="4" s="1"/>
  <c r="F65" i="4" a="1"/>
  <c r="F65" i="4" s="1"/>
  <c r="D65" i="4" a="1"/>
  <c r="D65" i="4" s="1"/>
  <c r="J65" i="4" a="1"/>
  <c r="J65" i="4" s="1"/>
  <c r="P65" i="4" a="1"/>
  <c r="P65" i="4" s="1"/>
  <c r="N65" i="4" a="1"/>
  <c r="N65" i="4" s="1"/>
  <c r="BP61" i="6" l="1"/>
  <c r="N66" i="4" a="1"/>
  <c r="N66" i="4" s="1"/>
  <c r="F66" i="4" a="1"/>
  <c r="F66" i="4" s="1"/>
  <c r="H66" i="4" a="1"/>
  <c r="H66" i="4" s="1"/>
  <c r="P66" i="4" a="1"/>
  <c r="P66" i="4" s="1"/>
  <c r="L66" i="4" a="1"/>
  <c r="L66" i="4" s="1"/>
  <c r="D66" i="4" a="1"/>
  <c r="D66" i="4" s="1"/>
  <c r="J66" i="4" a="1"/>
  <c r="J66" i="4" s="1"/>
  <c r="BP62" i="6" l="1"/>
  <c r="J67" i="4" a="1"/>
  <c r="J67" i="4" s="1"/>
  <c r="H67" i="4" a="1"/>
  <c r="H67" i="4" s="1"/>
  <c r="D67" i="4" a="1"/>
  <c r="D67" i="4" s="1"/>
  <c r="F67" i="4" a="1"/>
  <c r="F67" i="4" s="1"/>
  <c r="N67" i="4" a="1"/>
  <c r="N67" i="4" s="1"/>
  <c r="P67" i="4" a="1"/>
  <c r="P67" i="4" s="1"/>
  <c r="L67" i="4" a="1"/>
  <c r="L67" i="4" s="1"/>
  <c r="BP63" i="6" l="1"/>
  <c r="J68" i="4" a="1"/>
  <c r="J68" i="4" s="1"/>
  <c r="P68" i="4" a="1"/>
  <c r="P68" i="4" s="1"/>
  <c r="N68" i="4" a="1"/>
  <c r="N68" i="4" s="1"/>
  <c r="H68" i="4" a="1"/>
  <c r="H68" i="4" s="1"/>
  <c r="F68" i="4" a="1"/>
  <c r="F68" i="4" s="1"/>
  <c r="D68" i="4" a="1"/>
  <c r="D68" i="4" s="1"/>
  <c r="L68" i="4" a="1"/>
  <c r="L68" i="4" s="1"/>
  <c r="BP64" i="6" l="1"/>
  <c r="H69" i="4" a="1"/>
  <c r="H69" i="4" s="1"/>
  <c r="L69" i="4" a="1"/>
  <c r="L69" i="4" s="1"/>
  <c r="J69" i="4" a="1"/>
  <c r="J69" i="4" s="1"/>
  <c r="F69" i="4" a="1"/>
  <c r="F69" i="4" s="1"/>
  <c r="P69" i="4" a="1"/>
  <c r="P69" i="4" s="1"/>
  <c r="N69" i="4" a="1"/>
  <c r="N69" i="4" s="1"/>
  <c r="D69" i="4" a="1"/>
  <c r="D69" i="4" s="1"/>
  <c r="BP65" i="6" l="1"/>
  <c r="D70" i="4" a="1"/>
  <c r="D70" i="4" s="1"/>
  <c r="H70" i="4" a="1"/>
  <c r="H70" i="4" s="1"/>
  <c r="J70" i="4" a="1"/>
  <c r="J70" i="4" s="1"/>
  <c r="F70" i="4" a="1"/>
  <c r="F70" i="4" s="1"/>
  <c r="P70" i="4" a="1"/>
  <c r="P70" i="4" s="1"/>
  <c r="L70" i="4" a="1"/>
  <c r="L70" i="4" s="1"/>
  <c r="N70" i="4" a="1"/>
  <c r="N70" i="4" s="1"/>
  <c r="BP66" i="6" l="1"/>
  <c r="P71" i="4" a="1"/>
  <c r="P71" i="4" s="1"/>
  <c r="N71" i="4" a="1"/>
  <c r="N71" i="4" s="1"/>
  <c r="H71" i="4" a="1"/>
  <c r="H71" i="4" s="1"/>
  <c r="D71" i="4" a="1"/>
  <c r="D71" i="4" s="1"/>
  <c r="L71" i="4" a="1"/>
  <c r="L71" i="4" s="1"/>
  <c r="F71" i="4" a="1"/>
  <c r="F71" i="4" s="1"/>
  <c r="J71" i="4" a="1"/>
  <c r="J71" i="4" s="1"/>
  <c r="BP67" i="6" l="1"/>
  <c r="P72" i="4" a="1"/>
  <c r="P72" i="4" s="1"/>
  <c r="F72" i="4" a="1"/>
  <c r="F72" i="4" s="1"/>
  <c r="D72" i="4" a="1"/>
  <c r="D72" i="4" s="1"/>
  <c r="H72" i="4" a="1"/>
  <c r="H72" i="4" s="1"/>
  <c r="L72" i="4" a="1"/>
  <c r="L72" i="4" s="1"/>
  <c r="J72" i="4" a="1"/>
  <c r="J72" i="4" s="1"/>
  <c r="N72" i="4" a="1"/>
  <c r="N72" i="4" s="1"/>
  <c r="BP68" i="6" l="1"/>
  <c r="J73" i="4" a="1"/>
  <c r="J73" i="4" s="1"/>
  <c r="L73" i="4" a="1"/>
  <c r="L73" i="4" s="1"/>
  <c r="P73" i="4" a="1"/>
  <c r="P73" i="4" s="1"/>
  <c r="H73" i="4" a="1"/>
  <c r="H73" i="4" s="1"/>
  <c r="F73" i="4" a="1"/>
  <c r="F73" i="4" s="1"/>
  <c r="N73" i="4" a="1"/>
  <c r="N73" i="4" s="1"/>
  <c r="D73" i="4" a="1"/>
  <c r="D73" i="4" s="1"/>
  <c r="BP69" i="6" l="1"/>
  <c r="L74" i="4" a="1"/>
  <c r="L74" i="4" s="1"/>
  <c r="P74" i="4" a="1"/>
  <c r="P74" i="4" s="1"/>
  <c r="F74" i="4" a="1"/>
  <c r="F74" i="4" s="1"/>
  <c r="J74" i="4" a="1"/>
  <c r="J74" i="4" s="1"/>
  <c r="H74" i="4" a="1"/>
  <c r="H74" i="4" s="1"/>
  <c r="N74" i="4" a="1"/>
  <c r="N74" i="4" s="1"/>
  <c r="D74" i="4" a="1"/>
  <c r="D74" i="4" s="1"/>
  <c r="BP70" i="6" l="1"/>
  <c r="N75" i="4" a="1"/>
  <c r="N75" i="4" s="1"/>
  <c r="D75" i="4" a="1"/>
  <c r="D75" i="4" s="1"/>
  <c r="P75" i="4" a="1"/>
  <c r="P75" i="4" s="1"/>
  <c r="H75" i="4" a="1"/>
  <c r="H75" i="4" s="1"/>
  <c r="L75" i="4" a="1"/>
  <c r="L75" i="4" s="1"/>
  <c r="J75" i="4" a="1"/>
  <c r="J75" i="4" s="1"/>
  <c r="F75" i="4" a="1"/>
  <c r="F75" i="4" s="1"/>
  <c r="BP71" i="6" l="1"/>
  <c r="L76" i="4" a="1"/>
  <c r="L76" i="4" s="1"/>
  <c r="H76" i="4" a="1"/>
  <c r="H76" i="4" s="1"/>
  <c r="P76" i="4" a="1"/>
  <c r="P76" i="4" s="1"/>
  <c r="F76" i="4" a="1"/>
  <c r="F76" i="4" s="1"/>
  <c r="J76" i="4" a="1"/>
  <c r="J76" i="4" s="1"/>
  <c r="D76" i="4" a="1"/>
  <c r="D76" i="4" s="1"/>
  <c r="N76" i="4" a="1"/>
  <c r="N76" i="4" s="1"/>
  <c r="BP72" i="6" l="1"/>
  <c r="D77" i="4" a="1"/>
  <c r="D77" i="4" s="1"/>
  <c r="H77" i="4" a="1"/>
  <c r="H77" i="4" s="1"/>
  <c r="F77" i="4" a="1"/>
  <c r="F77" i="4" s="1"/>
  <c r="L77" i="4" a="1"/>
  <c r="L77" i="4" s="1"/>
  <c r="P77" i="4" a="1"/>
  <c r="P77" i="4" s="1"/>
  <c r="J77" i="4" a="1"/>
  <c r="J77" i="4" s="1"/>
  <c r="N77" i="4" a="1"/>
  <c r="N77" i="4" s="1"/>
  <c r="BP73" i="6" l="1"/>
  <c r="H78" i="4" a="1"/>
  <c r="H78" i="4" s="1"/>
  <c r="N78" i="4" a="1"/>
  <c r="N78" i="4" s="1"/>
  <c r="L78" i="4" a="1"/>
  <c r="L78" i="4" s="1"/>
  <c r="D78" i="4" a="1"/>
  <c r="D78" i="4" s="1"/>
  <c r="F78" i="4" a="1"/>
  <c r="F78" i="4" s="1"/>
  <c r="P78" i="4" a="1"/>
  <c r="P78" i="4" s="1"/>
  <c r="J78" i="4" a="1"/>
  <c r="J78" i="4" s="1"/>
  <c r="BP74" i="6" l="1"/>
  <c r="N79" i="4" a="1"/>
  <c r="N79" i="4" s="1"/>
  <c r="D79" i="4" a="1"/>
  <c r="D79" i="4" s="1"/>
  <c r="J79" i="4" a="1"/>
  <c r="J79" i="4" s="1"/>
  <c r="L79" i="4" a="1"/>
  <c r="L79" i="4" s="1"/>
  <c r="P79" i="4" a="1"/>
  <c r="P79" i="4" s="1"/>
  <c r="F79" i="4" a="1"/>
  <c r="F79" i="4" s="1"/>
  <c r="H79" i="4" a="1"/>
  <c r="H79" i="4" s="1"/>
  <c r="BP75" i="6" l="1"/>
  <c r="F80" i="4" a="1"/>
  <c r="F80" i="4" s="1"/>
  <c r="P80" i="4" a="1"/>
  <c r="P80" i="4" s="1"/>
  <c r="D80" i="4" a="1"/>
  <c r="D80" i="4" s="1"/>
  <c r="H80" i="4" a="1"/>
  <c r="H80" i="4" s="1"/>
  <c r="J80" i="4" a="1"/>
  <c r="J80" i="4" s="1"/>
  <c r="L80" i="4" a="1"/>
  <c r="L80" i="4" s="1"/>
  <c r="N80" i="4" a="1"/>
  <c r="N80" i="4" s="1"/>
  <c r="BP76" i="6" l="1"/>
  <c r="P81" i="4" a="1"/>
  <c r="P81" i="4" s="1"/>
  <c r="D81" i="4" a="1"/>
  <c r="D81" i="4" s="1"/>
  <c r="N81" i="4" a="1"/>
  <c r="N81" i="4" s="1"/>
  <c r="H81" i="4" a="1"/>
  <c r="H81" i="4" s="1"/>
  <c r="F81" i="4" a="1"/>
  <c r="F81" i="4" s="1"/>
  <c r="J81" i="4" a="1"/>
  <c r="J81" i="4" s="1"/>
  <c r="L81" i="4" a="1"/>
  <c r="L81" i="4" s="1"/>
  <c r="BP77" i="6" l="1"/>
  <c r="J82" i="4" a="1"/>
  <c r="J82" i="4" s="1"/>
  <c r="P82" i="4" a="1"/>
  <c r="P82" i="4" s="1"/>
  <c r="F82" i="4" a="1"/>
  <c r="F82" i="4" s="1"/>
  <c r="D82" i="4" a="1"/>
  <c r="D82" i="4" s="1"/>
  <c r="N82" i="4" a="1"/>
  <c r="N82" i="4" s="1"/>
  <c r="H82" i="4" a="1"/>
  <c r="H82" i="4" s="1"/>
  <c r="L82" i="4" a="1"/>
  <c r="L82" i="4" s="1"/>
  <c r="BP78" i="6" l="1"/>
  <c r="N83" i="4" a="1"/>
  <c r="N83" i="4" s="1"/>
  <c r="F83" i="4" a="1"/>
  <c r="F83" i="4" s="1"/>
  <c r="L83" i="4" a="1"/>
  <c r="L83" i="4" s="1"/>
  <c r="J83" i="4" a="1"/>
  <c r="J83" i="4" s="1"/>
  <c r="D83" i="4" a="1"/>
  <c r="D83" i="4" s="1"/>
  <c r="P83" i="4" a="1"/>
  <c r="P83" i="4" s="1"/>
  <c r="H83" i="4" a="1"/>
  <c r="H83" i="4" s="1"/>
  <c r="BP79" i="6" l="1"/>
  <c r="P84" i="4" a="1"/>
  <c r="P84" i="4" s="1"/>
  <c r="H84" i="4" a="1"/>
  <c r="H84" i="4" s="1"/>
  <c r="D84" i="4" a="1"/>
  <c r="D84" i="4" s="1"/>
  <c r="N84" i="4" a="1"/>
  <c r="N84" i="4" s="1"/>
  <c r="F84" i="4" a="1"/>
  <c r="F84" i="4" s="1"/>
  <c r="L84" i="4" a="1"/>
  <c r="L84" i="4" s="1"/>
  <c r="J84" i="4" a="1"/>
  <c r="J84" i="4" s="1"/>
  <c r="BP80" i="6" l="1"/>
  <c r="H85" i="4" a="1"/>
  <c r="H85" i="4" s="1"/>
  <c r="L85" i="4" a="1"/>
  <c r="L85" i="4" s="1"/>
  <c r="N85" i="4" a="1"/>
  <c r="N85" i="4" s="1"/>
  <c r="P85" i="4" a="1"/>
  <c r="P85" i="4" s="1"/>
  <c r="F85" i="4" a="1"/>
  <c r="F85" i="4" s="1"/>
  <c r="J85" i="4" a="1"/>
  <c r="J85" i="4" s="1"/>
  <c r="D85" i="4" a="1"/>
  <c r="D85" i="4" s="1"/>
  <c r="BP81" i="6" l="1"/>
  <c r="D86" i="4" a="1"/>
  <c r="D86" i="4" s="1"/>
  <c r="H86" i="4" a="1"/>
  <c r="H86" i="4" s="1"/>
  <c r="P86" i="4" a="1"/>
  <c r="P86" i="4" s="1"/>
  <c r="F86" i="4" a="1"/>
  <c r="F86" i="4" s="1"/>
  <c r="N86" i="4" a="1"/>
  <c r="N86" i="4" s="1"/>
  <c r="J86" i="4" a="1"/>
  <c r="J86" i="4" s="1"/>
  <c r="L86" i="4" a="1"/>
  <c r="L86" i="4" s="1"/>
  <c r="BP82" i="6" l="1"/>
  <c r="L87" i="4" a="1"/>
  <c r="L87" i="4" s="1"/>
  <c r="F87" i="4" a="1"/>
  <c r="F87" i="4" s="1"/>
  <c r="D87" i="4" a="1"/>
  <c r="D87" i="4" s="1"/>
  <c r="H87" i="4" a="1"/>
  <c r="H87" i="4" s="1"/>
  <c r="N87" i="4" a="1"/>
  <c r="N87" i="4" s="1"/>
  <c r="P87" i="4" a="1"/>
  <c r="P87" i="4" s="1"/>
  <c r="J87" i="4" a="1"/>
  <c r="J87" i="4" s="1"/>
  <c r="BP83" i="6" l="1"/>
  <c r="P88" i="4" a="1"/>
  <c r="P88" i="4" s="1"/>
  <c r="H88" i="4" a="1"/>
  <c r="H88" i="4" s="1"/>
  <c r="L88" i="4" a="1"/>
  <c r="L88" i="4" s="1"/>
  <c r="J88" i="4" a="1"/>
  <c r="J88" i="4" s="1"/>
  <c r="D88" i="4" a="1"/>
  <c r="D88" i="4" s="1"/>
  <c r="F88" i="4" a="1"/>
  <c r="F88" i="4" s="1"/>
  <c r="N88" i="4" a="1"/>
  <c r="N88" i="4" s="1"/>
  <c r="BP84" i="6" l="1"/>
  <c r="L89" i="4" a="1"/>
  <c r="L89" i="4" s="1"/>
  <c r="F89" i="4" a="1"/>
  <c r="F89" i="4" s="1"/>
  <c r="H89" i="4" a="1"/>
  <c r="H89" i="4" s="1"/>
  <c r="N89" i="4" a="1"/>
  <c r="N89" i="4" s="1"/>
  <c r="J89" i="4" a="1"/>
  <c r="J89" i="4" s="1"/>
  <c r="P89" i="4" a="1"/>
  <c r="P89" i="4" s="1"/>
  <c r="D89" i="4" a="1"/>
  <c r="D89" i="4" s="1"/>
  <c r="BP85" i="6" l="1"/>
  <c r="D90" i="4" a="1"/>
  <c r="D90" i="4" s="1"/>
  <c r="J90" i="4" a="1"/>
  <c r="J90" i="4" s="1"/>
  <c r="F90" i="4" a="1"/>
  <c r="F90" i="4" s="1"/>
  <c r="L90" i="4" a="1"/>
  <c r="L90" i="4" s="1"/>
  <c r="H90" i="4" a="1"/>
  <c r="H90" i="4" s="1"/>
  <c r="N90" i="4" a="1"/>
  <c r="N90" i="4" s="1"/>
  <c r="P90" i="4" a="1"/>
  <c r="P90" i="4" s="1"/>
  <c r="BP86" i="6" l="1"/>
  <c r="N91" i="4" a="1"/>
  <c r="N91" i="4" s="1"/>
  <c r="L91" i="4" a="1"/>
  <c r="L91" i="4" s="1"/>
  <c r="D91" i="4" a="1"/>
  <c r="D91" i="4" s="1"/>
  <c r="H91" i="4" a="1"/>
  <c r="H91" i="4" s="1"/>
  <c r="J91" i="4" a="1"/>
  <c r="J91" i="4" s="1"/>
  <c r="F91" i="4" a="1"/>
  <c r="F91" i="4" s="1"/>
  <c r="P91" i="4" a="1"/>
  <c r="P91" i="4" s="1"/>
  <c r="BP87" i="6" l="1"/>
  <c r="H92" i="4" a="1"/>
  <c r="H92" i="4" s="1"/>
  <c r="F92" i="4" a="1"/>
  <c r="F92" i="4" s="1"/>
  <c r="J92" i="4" a="1"/>
  <c r="J92" i="4" s="1"/>
  <c r="L92" i="4" a="1"/>
  <c r="L92" i="4" s="1"/>
  <c r="P92" i="4" a="1"/>
  <c r="P92" i="4" s="1"/>
  <c r="D92" i="4" a="1"/>
  <c r="D92" i="4" s="1"/>
  <c r="N92" i="4" a="1"/>
  <c r="N92" i="4" s="1"/>
  <c r="BP88" i="6" l="1"/>
  <c r="L93" i="4" a="1"/>
  <c r="L93" i="4" s="1"/>
  <c r="P93" i="4" a="1"/>
  <c r="P93" i="4" s="1"/>
  <c r="N93" i="4" a="1"/>
  <c r="N93" i="4" s="1"/>
  <c r="D93" i="4" a="1"/>
  <c r="D93" i="4" s="1"/>
  <c r="J93" i="4" a="1"/>
  <c r="J93" i="4" s="1"/>
  <c r="F93" i="4" a="1"/>
  <c r="F93" i="4" s="1"/>
  <c r="H93" i="4" a="1"/>
  <c r="H93" i="4" s="1"/>
  <c r="BP89" i="6" l="1"/>
  <c r="D94" i="4" a="1"/>
  <c r="D94" i="4" s="1"/>
  <c r="F94" i="4" a="1"/>
  <c r="F94" i="4" s="1"/>
  <c r="N94" i="4" a="1"/>
  <c r="N94" i="4" s="1"/>
  <c r="H94" i="4" a="1"/>
  <c r="H94" i="4" s="1"/>
  <c r="P94" i="4" a="1"/>
  <c r="P94" i="4" s="1"/>
  <c r="J94" i="4" a="1"/>
  <c r="J94" i="4" s="1"/>
  <c r="L94" i="4" a="1"/>
  <c r="L94" i="4" s="1"/>
  <c r="BP90" i="6" l="1"/>
  <c r="H95" i="4" a="1"/>
  <c r="H95" i="4" s="1"/>
  <c r="F95" i="4" a="1"/>
  <c r="F95" i="4" s="1"/>
  <c r="D95" i="4" a="1"/>
  <c r="D95" i="4" s="1"/>
  <c r="N95" i="4" a="1"/>
  <c r="N95" i="4" s="1"/>
  <c r="L95" i="4" a="1"/>
  <c r="L95" i="4" s="1"/>
  <c r="P95" i="4" a="1"/>
  <c r="P95" i="4" s="1"/>
  <c r="J95" i="4" a="1"/>
  <c r="J95" i="4" s="1"/>
  <c r="BP91" i="6" l="1"/>
  <c r="H96" i="4" a="1"/>
  <c r="H96" i="4" s="1"/>
  <c r="P96" i="4" a="1"/>
  <c r="P96" i="4" s="1"/>
  <c r="L96" i="4" a="1"/>
  <c r="L96" i="4" s="1"/>
  <c r="J96" i="4" a="1"/>
  <c r="J96" i="4" s="1"/>
  <c r="F96" i="4" a="1"/>
  <c r="F96" i="4" s="1"/>
  <c r="D96" i="4" a="1"/>
  <c r="D96" i="4" s="1"/>
  <c r="N96" i="4" a="1"/>
  <c r="N96" i="4" s="1"/>
  <c r="BP92" i="6" l="1"/>
  <c r="F97" i="4" a="1"/>
  <c r="F97" i="4" s="1"/>
  <c r="H97" i="4" a="1"/>
  <c r="H97" i="4" s="1"/>
  <c r="P97" i="4" a="1"/>
  <c r="P97" i="4" s="1"/>
  <c r="N97" i="4" a="1"/>
  <c r="N97" i="4" s="1"/>
  <c r="D97" i="4" a="1"/>
  <c r="D97" i="4" s="1"/>
  <c r="L97" i="4" a="1"/>
  <c r="L97" i="4" s="1"/>
  <c r="J97" i="4" a="1"/>
  <c r="J97" i="4" s="1"/>
  <c r="BP93" i="6" l="1"/>
  <c r="F98" i="4" a="1"/>
  <c r="F98" i="4" s="1"/>
  <c r="D98" i="4" a="1"/>
  <c r="D98" i="4" s="1"/>
  <c r="L98" i="4" a="1"/>
  <c r="L98" i="4" s="1"/>
  <c r="H98" i="4" a="1"/>
  <c r="H98" i="4" s="1"/>
  <c r="J98" i="4" a="1"/>
  <c r="J98" i="4" s="1"/>
  <c r="P98" i="4" a="1"/>
  <c r="P98" i="4" s="1"/>
  <c r="N98" i="4" a="1"/>
  <c r="N98" i="4" s="1"/>
  <c r="BP94" i="6" l="1"/>
  <c r="D99" i="4" a="1"/>
  <c r="D99" i="4" s="1"/>
  <c r="P99" i="4" a="1"/>
  <c r="P99" i="4" s="1"/>
  <c r="N99" i="4" a="1"/>
  <c r="N99" i="4" s="1"/>
  <c r="H99" i="4" a="1"/>
  <c r="H99" i="4" s="1"/>
  <c r="F99" i="4" a="1"/>
  <c r="F99" i="4" s="1"/>
  <c r="L99" i="4" a="1"/>
  <c r="L99" i="4" s="1"/>
  <c r="J99" i="4" a="1"/>
  <c r="J99" i="4" s="1"/>
  <c r="BP95" i="6" l="1"/>
  <c r="F100" i="4" a="1"/>
  <c r="F100" i="4" s="1"/>
  <c r="J100" i="4" a="1"/>
  <c r="J100" i="4" s="1"/>
  <c r="P100" i="4" a="1"/>
  <c r="P100" i="4" s="1"/>
  <c r="N100" i="4" a="1"/>
  <c r="N100" i="4" s="1"/>
  <c r="H100" i="4" a="1"/>
  <c r="H100" i="4" s="1"/>
  <c r="D100" i="4" a="1"/>
  <c r="D100" i="4" s="1"/>
  <c r="L100" i="4" a="1"/>
  <c r="L100" i="4" s="1"/>
  <c r="BP96" i="6" l="1"/>
  <c r="H101" i="4" a="1"/>
  <c r="H101" i="4" s="1"/>
  <c r="D101" i="4" a="1"/>
  <c r="D101" i="4" s="1"/>
  <c r="L101" i="4" a="1"/>
  <c r="L101" i="4" s="1"/>
  <c r="N101" i="4" a="1"/>
  <c r="N101" i="4" s="1"/>
  <c r="F101" i="4" a="1"/>
  <c r="F101" i="4" s="1"/>
  <c r="P101" i="4" a="1"/>
  <c r="P101" i="4" s="1"/>
  <c r="J101" i="4" a="1"/>
  <c r="J101" i="4" s="1"/>
  <c r="BP97" i="6" l="1"/>
  <c r="P102" i="4" a="1"/>
  <c r="P102" i="4" s="1"/>
  <c r="J102" i="4" a="1"/>
  <c r="J102" i="4" s="1"/>
  <c r="D102" i="4" a="1"/>
  <c r="D102" i="4" s="1"/>
  <c r="N102" i="4" a="1"/>
  <c r="N102" i="4" s="1"/>
  <c r="H102" i="4" a="1"/>
  <c r="H102" i="4" s="1"/>
  <c r="F102" i="4" a="1"/>
  <c r="F102" i="4" s="1"/>
  <c r="L102" i="4" a="1"/>
  <c r="L102" i="4" s="1"/>
  <c r="BP98" i="6" l="1"/>
  <c r="N103" i="4" a="1"/>
  <c r="N103" i="4" s="1"/>
  <c r="F103" i="4" a="1"/>
  <c r="F103" i="4" s="1"/>
  <c r="L103" i="4" a="1"/>
  <c r="L103" i="4" s="1"/>
  <c r="P103" i="4" a="1"/>
  <c r="P103" i="4" s="1"/>
  <c r="J103" i="4" a="1"/>
  <c r="J103" i="4" s="1"/>
  <c r="D103" i="4" a="1"/>
  <c r="D103" i="4" s="1"/>
  <c r="H103" i="4" a="1"/>
  <c r="H103" i="4" s="1"/>
  <c r="BP99" i="6" l="1"/>
  <c r="D104" i="4" a="1"/>
  <c r="D104" i="4" s="1"/>
  <c r="F104" i="4" a="1"/>
  <c r="F104" i="4" s="1"/>
  <c r="P104" i="4" a="1"/>
  <c r="P104" i="4" s="1"/>
  <c r="N104" i="4" a="1"/>
  <c r="N104" i="4" s="1"/>
  <c r="H104" i="4" a="1"/>
  <c r="H104" i="4" s="1"/>
  <c r="L104" i="4" a="1"/>
  <c r="L104" i="4" s="1"/>
  <c r="J104" i="4" a="1"/>
  <c r="J104" i="4" s="1"/>
  <c r="BP100" i="6" l="1"/>
  <c r="H105" i="4" a="1"/>
  <c r="H105" i="4" s="1"/>
  <c r="N105" i="4" a="1"/>
  <c r="N105" i="4" s="1"/>
  <c r="D105" i="4" a="1"/>
  <c r="D105" i="4" s="1"/>
  <c r="P105" i="4" a="1"/>
  <c r="P105" i="4" s="1"/>
  <c r="F105" i="4" a="1"/>
  <c r="F105" i="4" s="1"/>
  <c r="L105" i="4" a="1"/>
  <c r="L105" i="4" s="1"/>
  <c r="J105" i="4" a="1"/>
  <c r="J105" i="4" s="1"/>
  <c r="BP101" i="6" l="1"/>
  <c r="D106" i="4" a="1"/>
  <c r="D106" i="4" s="1"/>
  <c r="H106" i="4" a="1"/>
  <c r="H106" i="4" s="1"/>
  <c r="L106" i="4" a="1"/>
  <c r="L106" i="4" s="1"/>
  <c r="F106" i="4" a="1"/>
  <c r="F106" i="4" s="1"/>
  <c r="P106" i="4" a="1"/>
  <c r="P106" i="4" s="1"/>
  <c r="J106" i="4" a="1"/>
  <c r="J106" i="4" s="1"/>
  <c r="N106" i="4" a="1"/>
  <c r="N106" i="4" s="1"/>
  <c r="BP102" i="6" l="1"/>
  <c r="L107" i="4" a="1"/>
  <c r="L107" i="4" s="1"/>
  <c r="D107" i="4" a="1"/>
  <c r="D107" i="4" s="1"/>
  <c r="P107" i="4" a="1"/>
  <c r="P107" i="4" s="1"/>
  <c r="N107" i="4" a="1"/>
  <c r="N107" i="4" s="1"/>
  <c r="F107" i="4" a="1"/>
  <c r="F107" i="4" s="1"/>
  <c r="H107" i="4" a="1"/>
  <c r="H107" i="4" s="1"/>
  <c r="J107" i="4" a="1"/>
  <c r="J107" i="4" s="1"/>
  <c r="BP103" i="6" l="1"/>
  <c r="H108" i="4" a="1"/>
  <c r="H108" i="4" s="1"/>
  <c r="P108" i="4" a="1"/>
  <c r="P108" i="4" s="1"/>
  <c r="F108" i="4" a="1"/>
  <c r="F108" i="4" s="1"/>
  <c r="L108" i="4" a="1"/>
  <c r="L108" i="4" s="1"/>
  <c r="J108" i="4" a="1"/>
  <c r="J108" i="4" s="1"/>
  <c r="D108" i="4" a="1"/>
  <c r="D108" i="4" s="1"/>
  <c r="N108" i="4" a="1"/>
  <c r="N108" i="4" s="1"/>
  <c r="BP104" i="6" l="1"/>
  <c r="D109" i="4" a="1"/>
  <c r="D109" i="4" s="1"/>
  <c r="F109" i="4" a="1"/>
  <c r="F109" i="4" s="1"/>
  <c r="P109" i="4" a="1"/>
  <c r="P109" i="4" s="1"/>
  <c r="H109" i="4" a="1"/>
  <c r="H109" i="4" s="1"/>
  <c r="L109" i="4" a="1"/>
  <c r="L109" i="4" s="1"/>
  <c r="N109" i="4" a="1"/>
  <c r="N109" i="4" s="1"/>
  <c r="J109" i="4" a="1"/>
  <c r="J109" i="4" s="1"/>
  <c r="BP105" i="6" l="1"/>
  <c r="D110" i="4" a="1"/>
  <c r="D110" i="4" s="1"/>
  <c r="F110" i="4" a="1"/>
  <c r="F110" i="4" s="1"/>
  <c r="L110" i="4" a="1"/>
  <c r="L110" i="4" s="1"/>
  <c r="P110" i="4" a="1"/>
  <c r="P110" i="4" s="1"/>
  <c r="J110" i="4" a="1"/>
  <c r="J110" i="4" s="1"/>
  <c r="H110" i="4" a="1"/>
  <c r="H110" i="4" s="1"/>
  <c r="N110" i="4" a="1"/>
  <c r="N110" i="4" s="1"/>
  <c r="BP106" i="6" l="1"/>
  <c r="J111" i="4" a="1"/>
  <c r="J111" i="4" s="1"/>
  <c r="N111" i="4" a="1"/>
  <c r="N111" i="4" s="1"/>
  <c r="L111" i="4" a="1"/>
  <c r="L111" i="4" s="1"/>
  <c r="F111" i="4" a="1"/>
  <c r="F111" i="4" s="1"/>
  <c r="D111" i="4" a="1"/>
  <c r="D111" i="4" s="1"/>
  <c r="H111" i="4" a="1"/>
  <c r="H111" i="4" s="1"/>
  <c r="P111" i="4" a="1"/>
  <c r="P111" i="4" s="1"/>
  <c r="BP107" i="6" l="1"/>
  <c r="J112" i="4" a="1"/>
  <c r="J112" i="4" s="1"/>
  <c r="N112" i="4" a="1"/>
  <c r="N112" i="4" s="1"/>
  <c r="D112" i="4" a="1"/>
  <c r="D112" i="4" s="1"/>
  <c r="L112" i="4" a="1"/>
  <c r="L112" i="4" s="1"/>
  <c r="P112" i="4" a="1"/>
  <c r="P112" i="4" s="1"/>
  <c r="H112" i="4" a="1"/>
  <c r="H112" i="4" s="1"/>
  <c r="F112" i="4" a="1"/>
  <c r="F112" i="4" s="1"/>
  <c r="BP108" i="6" l="1"/>
  <c r="P113" i="4" a="1"/>
  <c r="P113" i="4" s="1"/>
  <c r="L113" i="4" a="1"/>
  <c r="L113" i="4" s="1"/>
  <c r="F113" i="4" a="1"/>
  <c r="F113" i="4" s="1"/>
  <c r="D113" i="4" a="1"/>
  <c r="D113" i="4" s="1"/>
  <c r="N113" i="4" a="1"/>
  <c r="N113" i="4" s="1"/>
  <c r="J113" i="4" a="1"/>
  <c r="J113" i="4" s="1"/>
  <c r="H113" i="4" a="1"/>
  <c r="H113" i="4" s="1"/>
  <c r="BP109" i="6" l="1"/>
  <c r="N114" i="4" a="1"/>
  <c r="N114" i="4" s="1"/>
  <c r="H114" i="4" a="1"/>
  <c r="H114" i="4" s="1"/>
  <c r="D114" i="4" a="1"/>
  <c r="D114" i="4" s="1"/>
  <c r="L114" i="4" a="1"/>
  <c r="L114" i="4" s="1"/>
  <c r="P114" i="4" a="1"/>
  <c r="P114" i="4" s="1"/>
  <c r="F114" i="4" a="1"/>
  <c r="F114" i="4" s="1"/>
  <c r="J114" i="4" a="1"/>
  <c r="J114" i="4" s="1"/>
  <c r="BP110" i="6" l="1"/>
  <c r="J115" i="4" a="1"/>
  <c r="J115" i="4" s="1"/>
  <c r="H115" i="4" a="1"/>
  <c r="H115" i="4" s="1"/>
  <c r="F115" i="4" a="1"/>
  <c r="F115" i="4" s="1"/>
  <c r="L115" i="4" a="1"/>
  <c r="L115" i="4" s="1"/>
  <c r="P115" i="4" a="1"/>
  <c r="P115" i="4" s="1"/>
  <c r="D115" i="4" a="1"/>
  <c r="D115" i="4" s="1"/>
  <c r="N115" i="4" a="1"/>
  <c r="N115" i="4" s="1"/>
  <c r="BP111" i="6" l="1"/>
  <c r="N116" i="4" a="1"/>
  <c r="N116" i="4" s="1"/>
  <c r="J116" i="4" a="1"/>
  <c r="J116" i="4" s="1"/>
  <c r="L116" i="4" a="1"/>
  <c r="L116" i="4" s="1"/>
  <c r="D116" i="4" a="1"/>
  <c r="D116" i="4" s="1"/>
  <c r="P116" i="4" a="1"/>
  <c r="P116" i="4" s="1"/>
  <c r="H116" i="4" a="1"/>
  <c r="H116" i="4" s="1"/>
  <c r="F116" i="4" a="1"/>
  <c r="F116" i="4" s="1"/>
  <c r="BP112" i="6" l="1"/>
  <c r="D117" i="4" a="1"/>
  <c r="D117" i="4" s="1"/>
  <c r="H117" i="4" a="1"/>
  <c r="H117" i="4" s="1"/>
  <c r="J117" i="4" a="1"/>
  <c r="J117" i="4" s="1"/>
  <c r="P117" i="4" a="1"/>
  <c r="P117" i="4" s="1"/>
  <c r="N117" i="4" a="1"/>
  <c r="N117" i="4" s="1"/>
  <c r="F117" i="4" a="1"/>
  <c r="F117" i="4" s="1"/>
  <c r="L117" i="4" a="1"/>
  <c r="L117" i="4" s="1"/>
  <c r="BP113" i="6" l="1"/>
  <c r="L118" i="4" a="1"/>
  <c r="L118" i="4" s="1"/>
  <c r="N118" i="4" a="1"/>
  <c r="N118" i="4" s="1"/>
  <c r="J118" i="4" a="1"/>
  <c r="J118" i="4" s="1"/>
  <c r="F118" i="4" a="1"/>
  <c r="F118" i="4" s="1"/>
  <c r="H118" i="4" a="1"/>
  <c r="H118" i="4" s="1"/>
  <c r="D118" i="4" a="1"/>
  <c r="D118" i="4" s="1"/>
  <c r="P118" i="4" a="1"/>
  <c r="P118" i="4" s="1"/>
  <c r="BP114" i="6" l="1"/>
  <c r="H119" i="4" a="1"/>
  <c r="H119" i="4" s="1"/>
  <c r="N119" i="4" a="1"/>
  <c r="N119" i="4" s="1"/>
  <c r="F119" i="4" a="1"/>
  <c r="F119" i="4" s="1"/>
  <c r="D119" i="4" a="1"/>
  <c r="D119" i="4" s="1"/>
  <c r="J119" i="4" a="1"/>
  <c r="J119" i="4" s="1"/>
  <c r="P119" i="4" a="1"/>
  <c r="P119" i="4" s="1"/>
  <c r="L119" i="4" a="1"/>
  <c r="L119" i="4" s="1"/>
  <c r="BP115" i="6" l="1"/>
  <c r="N120" i="4" a="1"/>
  <c r="N120" i="4" s="1"/>
  <c r="H120" i="4" a="1"/>
  <c r="H120" i="4" s="1"/>
  <c r="F120" i="4" a="1"/>
  <c r="F120" i="4" s="1"/>
  <c r="J120" i="4" a="1"/>
  <c r="J120" i="4" s="1"/>
  <c r="P120" i="4" a="1"/>
  <c r="P120" i="4" s="1"/>
  <c r="D120" i="4" a="1"/>
  <c r="D120" i="4" s="1"/>
  <c r="L120" i="4" a="1"/>
  <c r="L120" i="4" s="1"/>
  <c r="BP116" i="6" l="1"/>
  <c r="L121" i="4" a="1"/>
  <c r="L121" i="4" s="1"/>
  <c r="H121" i="4" a="1"/>
  <c r="H121" i="4" s="1"/>
  <c r="F121" i="4" a="1"/>
  <c r="F121" i="4" s="1"/>
  <c r="P121" i="4" a="1"/>
  <c r="P121" i="4" s="1"/>
  <c r="J121" i="4" a="1"/>
  <c r="J121" i="4" s="1"/>
  <c r="N121" i="4" a="1"/>
  <c r="N121" i="4" s="1"/>
  <c r="D121" i="4" a="1"/>
  <c r="D121" i="4" s="1"/>
  <c r="BP117" i="6" l="1"/>
  <c r="P122" i="4" a="1"/>
  <c r="P122" i="4" s="1"/>
  <c r="J122" i="4" a="1"/>
  <c r="J122" i="4" s="1"/>
  <c r="D122" i="4" a="1"/>
  <c r="D122" i="4" s="1"/>
  <c r="L122" i="4" a="1"/>
  <c r="L122" i="4" s="1"/>
  <c r="F122" i="4" a="1"/>
  <c r="F122" i="4" s="1"/>
  <c r="N122" i="4" a="1"/>
  <c r="N122" i="4" s="1"/>
  <c r="H122" i="4" a="1"/>
  <c r="H122" i="4" s="1"/>
  <c r="BP118" i="6" l="1"/>
  <c r="L123" i="4" a="1"/>
  <c r="L123" i="4" s="1"/>
  <c r="J123" i="4" a="1"/>
  <c r="J123" i="4" s="1"/>
  <c r="P123" i="4" a="1"/>
  <c r="P123" i="4" s="1"/>
  <c r="N123" i="4" a="1"/>
  <c r="N123" i="4" s="1"/>
  <c r="H123" i="4" a="1"/>
  <c r="H123" i="4" s="1"/>
  <c r="D123" i="4" a="1"/>
  <c r="D123" i="4" s="1"/>
  <c r="F123" i="4" a="1"/>
  <c r="F123" i="4" s="1"/>
  <c r="BP119" i="6" l="1"/>
  <c r="N124" i="4" a="1"/>
  <c r="N124" i="4" s="1"/>
  <c r="L124" i="4" a="1"/>
  <c r="L124" i="4" s="1"/>
  <c r="F124" i="4" a="1"/>
  <c r="F124" i="4" s="1"/>
  <c r="H124" i="4" a="1"/>
  <c r="H124" i="4" s="1"/>
  <c r="J124" i="4" a="1"/>
  <c r="J124" i="4" s="1"/>
  <c r="P124" i="4" a="1"/>
  <c r="P124" i="4" s="1"/>
  <c r="D124" i="4" a="1"/>
  <c r="D124" i="4" s="1"/>
  <c r="BP120" i="6" l="1"/>
  <c r="N125" i="4" a="1"/>
  <c r="N125" i="4" s="1"/>
  <c r="P125" i="4" a="1"/>
  <c r="P125" i="4" s="1"/>
  <c r="H125" i="4" a="1"/>
  <c r="H125" i="4" s="1"/>
  <c r="D125" i="4" a="1"/>
  <c r="D125" i="4" s="1"/>
  <c r="J125" i="4" a="1"/>
  <c r="J125" i="4" s="1"/>
  <c r="F125" i="4" a="1"/>
  <c r="F125" i="4" s="1"/>
  <c r="L125" i="4" a="1"/>
  <c r="L125" i="4" s="1"/>
  <c r="BP121" i="6" l="1"/>
  <c r="H126" i="4" a="1"/>
  <c r="H126" i="4" s="1"/>
  <c r="P126" i="4" a="1"/>
  <c r="P126" i="4" s="1"/>
  <c r="N126" i="4" a="1"/>
  <c r="N126" i="4" s="1"/>
  <c r="J126" i="4" a="1"/>
  <c r="J126" i="4" s="1"/>
  <c r="F126" i="4" a="1"/>
  <c r="F126" i="4" s="1"/>
  <c r="D126" i="4" a="1"/>
  <c r="D126" i="4" s="1"/>
  <c r="L126" i="4" a="1"/>
  <c r="L126" i="4" s="1"/>
  <c r="BP122" i="6" l="1"/>
  <c r="L127" i="4" a="1"/>
  <c r="L127" i="4" s="1"/>
  <c r="P127" i="4" a="1"/>
  <c r="P127" i="4" s="1"/>
  <c r="N127" i="4" a="1"/>
  <c r="N127" i="4" s="1"/>
  <c r="J127" i="4" a="1"/>
  <c r="J127" i="4" s="1"/>
  <c r="F127" i="4" a="1"/>
  <c r="F127" i="4" s="1"/>
  <c r="D127" i="4" a="1"/>
  <c r="D127" i="4" s="1"/>
  <c r="H127" i="4" a="1"/>
  <c r="H127" i="4" s="1"/>
  <c r="BP123" i="6" l="1"/>
  <c r="J128" i="4" a="1"/>
  <c r="J128" i="4" s="1"/>
  <c r="L128" i="4" a="1"/>
  <c r="L128" i="4" s="1"/>
  <c r="H128" i="4" a="1"/>
  <c r="H128" i="4" s="1"/>
  <c r="F128" i="4" a="1"/>
  <c r="F128" i="4" s="1"/>
  <c r="D128" i="4" a="1"/>
  <c r="D128" i="4" s="1"/>
  <c r="N128" i="4" a="1"/>
  <c r="N128" i="4" s="1"/>
  <c r="P128" i="4" a="1"/>
  <c r="P128" i="4" s="1"/>
  <c r="BP124" i="6" l="1"/>
  <c r="D129" i="4" a="1"/>
  <c r="D129" i="4" s="1"/>
  <c r="H129" i="4" a="1"/>
  <c r="H129" i="4" s="1"/>
  <c r="N129" i="4" a="1"/>
  <c r="N129" i="4" s="1"/>
  <c r="L129" i="4" a="1"/>
  <c r="L129" i="4" s="1"/>
  <c r="J129" i="4" a="1"/>
  <c r="J129" i="4" s="1"/>
  <c r="F129" i="4" a="1"/>
  <c r="F129" i="4" s="1"/>
  <c r="P129" i="4" a="1"/>
  <c r="P129" i="4" s="1"/>
  <c r="BP125" i="6" l="1"/>
  <c r="J130" i="4" a="1"/>
  <c r="J130" i="4" s="1"/>
  <c r="H130" i="4" a="1"/>
  <c r="H130" i="4" s="1"/>
  <c r="D130" i="4" a="1"/>
  <c r="D130" i="4" s="1"/>
  <c r="N130" i="4" a="1"/>
  <c r="N130" i="4" s="1"/>
  <c r="L130" i="4" a="1"/>
  <c r="L130" i="4" s="1"/>
  <c r="F130" i="4" a="1"/>
  <c r="F130" i="4" s="1"/>
  <c r="P130" i="4" a="1"/>
  <c r="P130" i="4" s="1"/>
  <c r="BP126" i="6" l="1"/>
  <c r="L131" i="4" a="1"/>
  <c r="L131" i="4" s="1"/>
  <c r="H131" i="4" a="1"/>
  <c r="H131" i="4" s="1"/>
  <c r="D131" i="4" a="1"/>
  <c r="D131" i="4" s="1"/>
  <c r="F131" i="4" a="1"/>
  <c r="F131" i="4" s="1"/>
  <c r="P131" i="4" a="1"/>
  <c r="P131" i="4" s="1"/>
  <c r="J131" i="4" a="1"/>
  <c r="J131" i="4" s="1"/>
  <c r="N131" i="4" a="1"/>
  <c r="N131" i="4" s="1"/>
  <c r="BP127" i="6" l="1"/>
  <c r="P132" i="4" a="1"/>
  <c r="P132" i="4" s="1"/>
  <c r="F132" i="4" a="1"/>
  <c r="F132" i="4" s="1"/>
  <c r="N132" i="4" a="1"/>
  <c r="N132" i="4" s="1"/>
  <c r="J132" i="4" a="1"/>
  <c r="J132" i="4" s="1"/>
  <c r="L132" i="4" a="1"/>
  <c r="L132" i="4" s="1"/>
  <c r="H132" i="4" a="1"/>
  <c r="H132" i="4" s="1"/>
  <c r="D132" i="4" a="1"/>
  <c r="D132" i="4" s="1"/>
  <c r="BP128" i="6" l="1"/>
  <c r="P133" i="4" a="1"/>
  <c r="P133" i="4" s="1"/>
  <c r="D133" i="4" a="1"/>
  <c r="D133" i="4" s="1"/>
  <c r="F133" i="4" a="1"/>
  <c r="F133" i="4" s="1"/>
  <c r="J133" i="4" a="1"/>
  <c r="J133" i="4" s="1"/>
  <c r="N133" i="4" a="1"/>
  <c r="N133" i="4" s="1"/>
  <c r="H133" i="4" a="1"/>
  <c r="H133" i="4" s="1"/>
  <c r="L133" i="4" a="1"/>
  <c r="L133" i="4" s="1"/>
  <c r="BP129" i="6" l="1"/>
  <c r="N134" i="4" a="1"/>
  <c r="N134" i="4" s="1"/>
  <c r="P134" i="4" a="1"/>
  <c r="P134" i="4" s="1"/>
  <c r="L134" i="4" a="1"/>
  <c r="L134" i="4" s="1"/>
  <c r="J134" i="4" a="1"/>
  <c r="J134" i="4" s="1"/>
  <c r="D134" i="4" a="1"/>
  <c r="D134" i="4" s="1"/>
  <c r="H134" i="4" a="1"/>
  <c r="H134" i="4" s="1"/>
  <c r="F134" i="4" a="1"/>
  <c r="F134" i="4" s="1"/>
  <c r="BP130" i="6" l="1"/>
  <c r="P135" i="4" a="1"/>
  <c r="P135" i="4" s="1"/>
  <c r="H135" i="4" a="1"/>
  <c r="H135" i="4" s="1"/>
  <c r="D135" i="4" a="1"/>
  <c r="D135" i="4" s="1"/>
  <c r="L135" i="4" a="1"/>
  <c r="L135" i="4" s="1"/>
  <c r="F135" i="4" a="1"/>
  <c r="F135" i="4" s="1"/>
  <c r="J135" i="4" a="1"/>
  <c r="J135" i="4" s="1"/>
  <c r="N135" i="4" a="1"/>
  <c r="N135" i="4" s="1"/>
  <c r="BP131" i="6" l="1"/>
  <c r="J136" i="4" a="1"/>
  <c r="J136" i="4" s="1"/>
  <c r="F136" i="4" a="1"/>
  <c r="F136" i="4" s="1"/>
  <c r="N136" i="4" a="1"/>
  <c r="N136" i="4" s="1"/>
  <c r="L136" i="4" a="1"/>
  <c r="L136" i="4" s="1"/>
  <c r="P136" i="4" a="1"/>
  <c r="P136" i="4" s="1"/>
  <c r="H136" i="4" a="1"/>
  <c r="H136" i="4" s="1"/>
  <c r="D136" i="4" a="1"/>
  <c r="D136" i="4" s="1"/>
  <c r="BP132" i="6" l="1"/>
  <c r="H137" i="4" a="1"/>
  <c r="H137" i="4" s="1"/>
  <c r="D137" i="4" a="1"/>
  <c r="D137" i="4" s="1"/>
  <c r="J137" i="4" a="1"/>
  <c r="J137" i="4" s="1"/>
  <c r="F137" i="4" a="1"/>
  <c r="F137" i="4" s="1"/>
  <c r="L137" i="4" a="1"/>
  <c r="L137" i="4" s="1"/>
  <c r="N137" i="4" a="1"/>
  <c r="N137" i="4" s="1"/>
  <c r="P137" i="4" a="1"/>
  <c r="P137" i="4" s="1"/>
  <c r="BP133" i="6" l="1"/>
  <c r="H138" i="4" a="1"/>
  <c r="H138" i="4" s="1"/>
  <c r="N138" i="4" a="1"/>
  <c r="N138" i="4" s="1"/>
  <c r="J138" i="4" a="1"/>
  <c r="J138" i="4" s="1"/>
  <c r="L138" i="4" a="1"/>
  <c r="L138" i="4" s="1"/>
  <c r="D138" i="4" a="1"/>
  <c r="D138" i="4" s="1"/>
  <c r="F138" i="4" a="1"/>
  <c r="F138" i="4" s="1"/>
  <c r="P138" i="4" a="1"/>
  <c r="P138" i="4" s="1"/>
  <c r="BP134" i="6" l="1"/>
  <c r="F139" i="4" a="1"/>
  <c r="F139" i="4" s="1"/>
  <c r="N139" i="4" a="1"/>
  <c r="N139" i="4" s="1"/>
  <c r="P139" i="4" a="1"/>
  <c r="P139" i="4" s="1"/>
  <c r="L139" i="4" a="1"/>
  <c r="L139" i="4" s="1"/>
  <c r="D139" i="4" a="1"/>
  <c r="D139" i="4" s="1"/>
  <c r="H139" i="4" a="1"/>
  <c r="H139" i="4" s="1"/>
  <c r="J139" i="4" a="1"/>
  <c r="J139" i="4" s="1"/>
  <c r="BP135" i="6" l="1"/>
  <c r="P140" i="4" a="1"/>
  <c r="P140" i="4" s="1"/>
  <c r="F140" i="4" a="1"/>
  <c r="F140" i="4" s="1"/>
  <c r="D140" i="4" a="1"/>
  <c r="D140" i="4" s="1"/>
  <c r="N140" i="4" a="1"/>
  <c r="N140" i="4" s="1"/>
  <c r="L140" i="4" a="1"/>
  <c r="L140" i="4" s="1"/>
  <c r="J140" i="4" a="1"/>
  <c r="J140" i="4" s="1"/>
  <c r="H140" i="4" a="1"/>
  <c r="H140" i="4" s="1"/>
  <c r="BP136" i="6" l="1"/>
  <c r="H141" i="4" a="1"/>
  <c r="H141" i="4" s="1"/>
  <c r="L141" i="4" a="1"/>
  <c r="L141" i="4" s="1"/>
  <c r="D141" i="4" a="1"/>
  <c r="D141" i="4" s="1"/>
  <c r="F141" i="4" a="1"/>
  <c r="F141" i="4" s="1"/>
  <c r="J141" i="4" a="1"/>
  <c r="J141" i="4" s="1"/>
  <c r="N141" i="4" a="1"/>
  <c r="N141" i="4" s="1"/>
  <c r="P141" i="4" a="1"/>
  <c r="P141" i="4" s="1"/>
  <c r="BP137" i="6" l="1"/>
  <c r="N142" i="4" a="1"/>
  <c r="N142" i="4" s="1"/>
  <c r="H142" i="4" a="1"/>
  <c r="H142" i="4" s="1"/>
  <c r="J142" i="4" a="1"/>
  <c r="J142" i="4" s="1"/>
  <c r="D142" i="4" a="1"/>
  <c r="D142" i="4" s="1"/>
  <c r="F142" i="4" a="1"/>
  <c r="F142" i="4" s="1"/>
  <c r="L142" i="4" a="1"/>
  <c r="L142" i="4" s="1"/>
  <c r="P142" i="4" a="1"/>
  <c r="P142" i="4" s="1"/>
  <c r="BP138" i="6" l="1"/>
  <c r="N143" i="4" a="1"/>
  <c r="N143" i="4" s="1"/>
  <c r="L143" i="4" a="1"/>
  <c r="L143" i="4" s="1"/>
  <c r="D143" i="4" a="1"/>
  <c r="D143" i="4" s="1"/>
  <c r="H143" i="4" a="1"/>
  <c r="H143" i="4" s="1"/>
  <c r="P143" i="4" a="1"/>
  <c r="P143" i="4" s="1"/>
  <c r="J143" i="4" a="1"/>
  <c r="J143" i="4" s="1"/>
  <c r="F143" i="4" a="1"/>
  <c r="F143" i="4" s="1"/>
  <c r="BP139" i="6" l="1"/>
  <c r="J144" i="4" a="1"/>
  <c r="J144" i="4" s="1"/>
  <c r="L144" i="4" a="1"/>
  <c r="L144" i="4" s="1"/>
  <c r="P144" i="4" a="1"/>
  <c r="P144" i="4" s="1"/>
  <c r="N144" i="4" a="1"/>
  <c r="N144" i="4" s="1"/>
  <c r="F144" i="4" a="1"/>
  <c r="F144" i="4" s="1"/>
  <c r="D144" i="4" a="1"/>
  <c r="D144" i="4" s="1"/>
  <c r="H144" i="4" a="1"/>
  <c r="H144" i="4" s="1"/>
  <c r="BP140" i="6" l="1"/>
  <c r="F145" i="4" a="1"/>
  <c r="F145" i="4" s="1"/>
  <c r="N145" i="4" a="1"/>
  <c r="N145" i="4" s="1"/>
  <c r="D145" i="4" a="1"/>
  <c r="D145" i="4" s="1"/>
  <c r="H145" i="4" a="1"/>
  <c r="H145" i="4" s="1"/>
  <c r="J145" i="4" a="1"/>
  <c r="J145" i="4" s="1"/>
  <c r="L145" i="4" a="1"/>
  <c r="L145" i="4" s="1"/>
  <c r="P145" i="4" a="1"/>
  <c r="P145" i="4" s="1"/>
  <c r="BP141" i="6" l="1"/>
  <c r="P146" i="4" a="1"/>
  <c r="P146" i="4" s="1"/>
  <c r="D146" i="4" a="1"/>
  <c r="D146" i="4" s="1"/>
  <c r="F146" i="4" a="1"/>
  <c r="F146" i="4" s="1"/>
  <c r="H146" i="4" a="1"/>
  <c r="H146" i="4" s="1"/>
  <c r="N146" i="4" a="1"/>
  <c r="N146" i="4" s="1"/>
  <c r="L146" i="4" a="1"/>
  <c r="L146" i="4" s="1"/>
  <c r="J146" i="4" a="1"/>
  <c r="J146" i="4" s="1"/>
  <c r="BP142" i="6" l="1"/>
  <c r="J147" i="4" a="1"/>
  <c r="J147" i="4" s="1"/>
  <c r="H147" i="4" a="1"/>
  <c r="H147" i="4" s="1"/>
  <c r="L147" i="4" a="1"/>
  <c r="L147" i="4" s="1"/>
  <c r="D147" i="4" a="1"/>
  <c r="D147" i="4" s="1"/>
  <c r="N147" i="4" a="1"/>
  <c r="N147" i="4" s="1"/>
  <c r="F147" i="4" a="1"/>
  <c r="F147" i="4" s="1"/>
  <c r="P147" i="4" a="1"/>
  <c r="P147" i="4" s="1"/>
  <c r="BP143" i="6" l="1"/>
  <c r="P148" i="4" a="1"/>
  <c r="P148" i="4" s="1"/>
  <c r="N148" i="4" a="1"/>
  <c r="N148" i="4" s="1"/>
  <c r="H148" i="4" a="1"/>
  <c r="H148" i="4" s="1"/>
  <c r="F148" i="4" a="1"/>
  <c r="F148" i="4" s="1"/>
  <c r="D148" i="4" a="1"/>
  <c r="D148" i="4" s="1"/>
  <c r="J148" i="4" a="1"/>
  <c r="J148" i="4" s="1"/>
  <c r="L148" i="4" a="1"/>
  <c r="L148" i="4" s="1"/>
  <c r="BP144" i="6" l="1"/>
  <c r="F149" i="4" a="1"/>
  <c r="F149" i="4" s="1"/>
  <c r="P149" i="4" a="1"/>
  <c r="P149" i="4" s="1"/>
  <c r="H149" i="4" a="1"/>
  <c r="H149" i="4" s="1"/>
  <c r="D149" i="4" a="1"/>
  <c r="D149" i="4" s="1"/>
  <c r="N149" i="4" a="1"/>
  <c r="N149" i="4" s="1"/>
  <c r="J149" i="4" a="1"/>
  <c r="J149" i="4" s="1"/>
  <c r="L149" i="4" a="1"/>
  <c r="L149" i="4" s="1"/>
  <c r="BP145" i="6" l="1"/>
  <c r="D150" i="4" a="1"/>
  <c r="D150" i="4" s="1"/>
  <c r="P150" i="4" a="1"/>
  <c r="P150" i="4" s="1"/>
  <c r="J150" i="4" a="1"/>
  <c r="J150" i="4" s="1"/>
  <c r="N150" i="4" a="1"/>
  <c r="N150" i="4" s="1"/>
  <c r="H150" i="4" a="1"/>
  <c r="H150" i="4" s="1"/>
  <c r="F150" i="4" a="1"/>
  <c r="F150" i="4" s="1"/>
  <c r="L150" i="4" a="1"/>
  <c r="L150" i="4" s="1"/>
  <c r="BP146" i="6" l="1"/>
  <c r="L151" i="4" a="1"/>
  <c r="L151" i="4" s="1"/>
  <c r="P151" i="4" a="1"/>
  <c r="P151" i="4" s="1"/>
  <c r="F151" i="4" a="1"/>
  <c r="F151" i="4" s="1"/>
  <c r="H151" i="4" a="1"/>
  <c r="H151" i="4" s="1"/>
  <c r="N151" i="4" a="1"/>
  <c r="N151" i="4" s="1"/>
  <c r="D151" i="4" a="1"/>
  <c r="D151" i="4" s="1"/>
  <c r="J151" i="4" a="1"/>
  <c r="J151" i="4" s="1"/>
  <c r="BP147" i="6" l="1"/>
  <c r="H152" i="4" a="1"/>
  <c r="H152" i="4" s="1"/>
  <c r="D152" i="4" a="1"/>
  <c r="D152" i="4" s="1"/>
  <c r="F152" i="4" a="1"/>
  <c r="F152" i="4" s="1"/>
  <c r="N152" i="4" a="1"/>
  <c r="N152" i="4" s="1"/>
  <c r="L152" i="4" a="1"/>
  <c r="L152" i="4" s="1"/>
  <c r="J152" i="4" a="1"/>
  <c r="J152" i="4" s="1"/>
  <c r="P152" i="4" a="1"/>
  <c r="P152" i="4" s="1"/>
  <c r="BP148" i="6" l="1"/>
  <c r="L153" i="4" a="1"/>
  <c r="L153" i="4" s="1"/>
  <c r="N153" i="4" a="1"/>
  <c r="N153" i="4" s="1"/>
  <c r="J153" i="4" a="1"/>
  <c r="J153" i="4" s="1"/>
  <c r="H153" i="4" a="1"/>
  <c r="H153" i="4" s="1"/>
  <c r="D153" i="4" a="1"/>
  <c r="D153" i="4" s="1"/>
  <c r="F153" i="4" a="1"/>
  <c r="F153" i="4" s="1"/>
  <c r="P153" i="4" a="1"/>
  <c r="P153" i="4" s="1"/>
  <c r="BP149" i="6" l="1"/>
  <c r="L154" i="4" a="1"/>
  <c r="L154" i="4" s="1"/>
  <c r="H154" i="4" a="1"/>
  <c r="H154" i="4" s="1"/>
  <c r="N154" i="4" a="1"/>
  <c r="N154" i="4" s="1"/>
  <c r="D154" i="4" a="1"/>
  <c r="D154" i="4" s="1"/>
  <c r="F154" i="4" a="1"/>
  <c r="F154" i="4" s="1"/>
  <c r="J154" i="4" a="1"/>
  <c r="J154" i="4" s="1"/>
  <c r="P154" i="4" a="1"/>
  <c r="P154" i="4" s="1"/>
  <c r="BP150" i="6" l="1"/>
  <c r="N155" i="4" a="1"/>
  <c r="N155" i="4" s="1"/>
  <c r="J155" i="4" a="1"/>
  <c r="J155" i="4" s="1"/>
  <c r="P155" i="4" a="1"/>
  <c r="P155" i="4" s="1"/>
  <c r="H155" i="4" a="1"/>
  <c r="H155" i="4" s="1"/>
  <c r="F155" i="4" a="1"/>
  <c r="F155" i="4" s="1"/>
  <c r="D155" i="4" a="1"/>
  <c r="D155" i="4" s="1"/>
  <c r="L155" i="4" a="1"/>
  <c r="L155" i="4" s="1"/>
  <c r="BP151" i="6" l="1"/>
  <c r="P156" i="4" a="1"/>
  <c r="P156" i="4" s="1"/>
  <c r="D156" i="4" a="1"/>
  <c r="D156" i="4" s="1"/>
  <c r="H156" i="4" a="1"/>
  <c r="H156" i="4" s="1"/>
  <c r="L156" i="4" a="1"/>
  <c r="L156" i="4" s="1"/>
  <c r="N156" i="4" a="1"/>
  <c r="N156" i="4" s="1"/>
  <c r="J156" i="4" a="1"/>
  <c r="J156" i="4" s="1"/>
  <c r="F156" i="4" a="1"/>
  <c r="F156" i="4" s="1"/>
  <c r="BP152" i="6" l="1"/>
  <c r="D157" i="4" a="1"/>
  <c r="D157" i="4" s="1"/>
  <c r="F157" i="4" a="1"/>
  <c r="F157" i="4" s="1"/>
  <c r="L157" i="4" a="1"/>
  <c r="L157" i="4" s="1"/>
  <c r="H157" i="4" a="1"/>
  <c r="H157" i="4" s="1"/>
  <c r="J157" i="4" a="1"/>
  <c r="J157" i="4" s="1"/>
  <c r="N157" i="4" a="1"/>
  <c r="N157" i="4" s="1"/>
  <c r="P157" i="4" a="1"/>
  <c r="P157" i="4" s="1"/>
  <c r="BP153" i="6" l="1"/>
  <c r="H158" i="4" a="1"/>
  <c r="H158" i="4" s="1"/>
  <c r="D158" i="4" a="1"/>
  <c r="D158" i="4" s="1"/>
  <c r="P158" i="4" a="1"/>
  <c r="P158" i="4" s="1"/>
  <c r="N158" i="4" a="1"/>
  <c r="N158" i="4" s="1"/>
  <c r="J158" i="4" a="1"/>
  <c r="J158" i="4" s="1"/>
  <c r="L158" i="4" a="1"/>
  <c r="L158" i="4" s="1"/>
  <c r="F158" i="4" a="1"/>
  <c r="F158" i="4" s="1"/>
  <c r="BP154" i="6" l="1"/>
  <c r="J159" i="4" a="1"/>
  <c r="J159" i="4" s="1"/>
  <c r="L159" i="4" a="1"/>
  <c r="L159" i="4" s="1"/>
  <c r="N159" i="4" a="1"/>
  <c r="N159" i="4" s="1"/>
  <c r="P159" i="4" a="1"/>
  <c r="P159" i="4" s="1"/>
  <c r="H159" i="4" a="1"/>
  <c r="H159" i="4" s="1"/>
  <c r="F159" i="4" a="1"/>
  <c r="F159" i="4" s="1"/>
  <c r="D159" i="4" a="1"/>
  <c r="D159" i="4" s="1"/>
  <c r="BP155" i="6" l="1"/>
  <c r="D160" i="4" a="1"/>
  <c r="D160" i="4" s="1"/>
  <c r="J160" i="4" a="1"/>
  <c r="J160" i="4" s="1"/>
  <c r="F160" i="4" a="1"/>
  <c r="F160" i="4" s="1"/>
  <c r="L160" i="4" a="1"/>
  <c r="L160" i="4" s="1"/>
  <c r="H160" i="4" a="1"/>
  <c r="H160" i="4" s="1"/>
  <c r="N160" i="4" a="1"/>
  <c r="N160" i="4" s="1"/>
  <c r="P160" i="4" a="1"/>
  <c r="P160" i="4" s="1"/>
  <c r="BP156" i="6" l="1"/>
  <c r="H161" i="4" a="1"/>
  <c r="H161" i="4" s="1"/>
  <c r="P161" i="4" a="1"/>
  <c r="P161" i="4" s="1"/>
  <c r="F161" i="4" a="1"/>
  <c r="F161" i="4" s="1"/>
  <c r="J161" i="4" a="1"/>
  <c r="J161" i="4" s="1"/>
  <c r="D161" i="4" a="1"/>
  <c r="D161" i="4" s="1"/>
  <c r="L161" i="4" a="1"/>
  <c r="L161" i="4" s="1"/>
  <c r="N161" i="4" a="1"/>
  <c r="N161" i="4" s="1"/>
  <c r="BP157" i="6" l="1"/>
  <c r="P162" i="4" a="1"/>
  <c r="P162" i="4" s="1"/>
  <c r="J162" i="4" a="1"/>
  <c r="J162" i="4" s="1"/>
  <c r="H162" i="4" a="1"/>
  <c r="H162" i="4" s="1"/>
  <c r="L162" i="4" a="1"/>
  <c r="L162" i="4" s="1"/>
  <c r="F162" i="4" a="1"/>
  <c r="F162" i="4" s="1"/>
  <c r="N162" i="4" a="1"/>
  <c r="N162" i="4" s="1"/>
  <c r="D162" i="4" a="1"/>
  <c r="D162" i="4" s="1"/>
  <c r="BP158" i="6" l="1"/>
  <c r="J163" i="4" a="1"/>
  <c r="J163" i="4" s="1"/>
  <c r="H163" i="4" a="1"/>
  <c r="H163" i="4" s="1"/>
  <c r="F163" i="4" a="1"/>
  <c r="F163" i="4" s="1"/>
  <c r="D163" i="4" a="1"/>
  <c r="D163" i="4" s="1"/>
  <c r="L163" i="4" a="1"/>
  <c r="L163" i="4" s="1"/>
  <c r="N163" i="4" a="1"/>
  <c r="N163" i="4" s="1"/>
  <c r="P163" i="4" a="1"/>
  <c r="P163" i="4" s="1"/>
  <c r="BP159" i="6" l="1"/>
  <c r="F164" i="4" a="1"/>
  <c r="F164" i="4" s="1"/>
  <c r="J164" i="4" a="1"/>
  <c r="J164" i="4" s="1"/>
  <c r="P164" i="4" a="1"/>
  <c r="P164" i="4" s="1"/>
  <c r="L164" i="4" a="1"/>
  <c r="L164" i="4" s="1"/>
  <c r="N164" i="4" a="1"/>
  <c r="N164" i="4" s="1"/>
  <c r="D164" i="4" a="1"/>
  <c r="D164" i="4" s="1"/>
  <c r="H164" i="4" a="1"/>
  <c r="H164" i="4" s="1"/>
  <c r="BP160" i="6" l="1"/>
  <c r="F165" i="4" a="1"/>
  <c r="F165" i="4" s="1"/>
  <c r="L165" i="4" a="1"/>
  <c r="L165" i="4" s="1"/>
  <c r="D165" i="4" a="1"/>
  <c r="D165" i="4" s="1"/>
  <c r="H165" i="4" a="1"/>
  <c r="H165" i="4" s="1"/>
  <c r="N165" i="4" a="1"/>
  <c r="N165" i="4" s="1"/>
  <c r="J165" i="4" a="1"/>
  <c r="J165" i="4" s="1"/>
  <c r="P165" i="4" a="1"/>
  <c r="P165" i="4" s="1"/>
  <c r="BP161" i="6" l="1"/>
  <c r="F166" i="4" a="1"/>
  <c r="F166" i="4" s="1"/>
  <c r="N166" i="4" a="1"/>
  <c r="N166" i="4" s="1"/>
  <c r="D166" i="4" a="1"/>
  <c r="D166" i="4" s="1"/>
  <c r="L166" i="4" a="1"/>
  <c r="L166" i="4" s="1"/>
  <c r="J166" i="4" a="1"/>
  <c r="J166" i="4" s="1"/>
  <c r="P166" i="4" a="1"/>
  <c r="P166" i="4" s="1"/>
  <c r="H166" i="4" a="1"/>
  <c r="H166" i="4" s="1"/>
  <c r="BP162" i="6" l="1"/>
  <c r="N167" i="4" a="1"/>
  <c r="N167" i="4" s="1"/>
  <c r="P167" i="4" a="1"/>
  <c r="P167" i="4" s="1"/>
  <c r="L167" i="4" a="1"/>
  <c r="L167" i="4" s="1"/>
  <c r="D167" i="4" a="1"/>
  <c r="D167" i="4" s="1"/>
  <c r="J167" i="4" a="1"/>
  <c r="J167" i="4" s="1"/>
  <c r="F167" i="4" a="1"/>
  <c r="F167" i="4" s="1"/>
  <c r="H167" i="4" a="1"/>
  <c r="H167" i="4" s="1"/>
  <c r="BP163" i="6" l="1"/>
  <c r="D168" i="4" a="1"/>
  <c r="D168" i="4" s="1"/>
  <c r="L168" i="4" a="1"/>
  <c r="L168" i="4" s="1"/>
  <c r="J168" i="4" a="1"/>
  <c r="J168" i="4" s="1"/>
  <c r="N168" i="4" a="1"/>
  <c r="N168" i="4" s="1"/>
  <c r="H168" i="4" a="1"/>
  <c r="H168" i="4" s="1"/>
  <c r="P168" i="4" a="1"/>
  <c r="P168" i="4" s="1"/>
  <c r="F168" i="4" a="1"/>
  <c r="F168" i="4" s="1"/>
  <c r="BP164" i="6" l="1"/>
  <c r="H169" i="4" a="1"/>
  <c r="H169" i="4" s="1"/>
  <c r="D169" i="4" a="1"/>
  <c r="D169" i="4" s="1"/>
  <c r="P169" i="4" a="1"/>
  <c r="P169" i="4" s="1"/>
  <c r="N169" i="4" a="1"/>
  <c r="N169" i="4" s="1"/>
  <c r="F169" i="4" a="1"/>
  <c r="F169" i="4" s="1"/>
  <c r="L169" i="4" a="1"/>
  <c r="L169" i="4" s="1"/>
  <c r="J169" i="4" a="1"/>
  <c r="J169" i="4" s="1"/>
  <c r="BP165" i="6" l="1"/>
  <c r="BO5" i="6" s="1"/>
</calcChain>
</file>

<file path=xl/sharedStrings.xml><?xml version="1.0" encoding="utf-8"?>
<sst xmlns="http://schemas.openxmlformats.org/spreadsheetml/2006/main" count="263" uniqueCount="194">
  <si>
    <t>STATUS</t>
  </si>
  <si>
    <t>NOTES</t>
  </si>
  <si>
    <t>complementary (hidden)</t>
  </si>
  <si>
    <t>Lead</t>
  </si>
  <si>
    <t>Potential value</t>
  </si>
  <si>
    <t>General stage</t>
  </si>
  <si>
    <t>Solution</t>
  </si>
  <si>
    <t>Opportunity</t>
  </si>
  <si>
    <t>Qualified Lead</t>
  </si>
  <si>
    <t>Proposal Discussed</t>
  </si>
  <si>
    <t>Written Proposal</t>
  </si>
  <si>
    <t>Contract</t>
  </si>
  <si>
    <t>Purchase Order</t>
  </si>
  <si>
    <t>Invoice</t>
  </si>
  <si>
    <t>Payment</t>
  </si>
  <si>
    <t>Initial Contact</t>
  </si>
  <si>
    <t>Won</t>
  </si>
  <si>
    <t>Lost</t>
  </si>
  <si>
    <t>Open</t>
  </si>
  <si>
    <t>Refund</t>
  </si>
  <si>
    <t>Count Number:</t>
  </si>
  <si>
    <t>Count Value Cumulative:</t>
  </si>
  <si>
    <t>Value current stage:</t>
  </si>
  <si>
    <t>Open Month</t>
  </si>
  <si>
    <t>On Hold</t>
  </si>
  <si>
    <t>Column1</t>
  </si>
  <si>
    <t>SALES REPRESENTATIVE</t>
  </si>
  <si>
    <t>PROBABILITY OF WINNING %</t>
  </si>
  <si>
    <t>Column2</t>
  </si>
  <si>
    <t>COMPANY</t>
  </si>
  <si>
    <t>CONTACT INFORMATION</t>
  </si>
  <si>
    <t>OPEN DATE</t>
  </si>
  <si>
    <t>DEAL VALUE</t>
  </si>
  <si>
    <t>CONTACT NAME</t>
  </si>
  <si>
    <t>SALES INPUT</t>
  </si>
  <si>
    <t>STAGE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</si>
  <si>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</si>
  <si>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</si>
  <si>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</si>
  <si>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</si>
  <si>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</si>
  <si>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</si>
  <si>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</si>
  <si>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</si>
  <si>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</si>
  <si>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</si>
  <si>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</si>
  <si>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</si>
  <si>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Match column:</t>
  </si>
  <si>
    <t>Pipelie counter</t>
  </si>
  <si>
    <t>Pipeline Filter</t>
  </si>
  <si>
    <t>X</t>
  </si>
  <si>
    <t>Show on pipeline</t>
  </si>
  <si>
    <t>AVG. EARNING FORECAST</t>
  </si>
  <si>
    <t>ACTUAL INCOME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</si>
  <si>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</si>
  <si>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</si>
  <si>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</si>
  <si>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</si>
  <si>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</si>
  <si>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</si>
  <si>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</si>
  <si>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</si>
  <si>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</si>
  <si>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</si>
  <si>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</si>
  <si>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Cumulative</t>
  </si>
  <si>
    <t>Close Month</t>
  </si>
  <si>
    <t>Total deals</t>
  </si>
  <si>
    <t>Won deals</t>
  </si>
  <si>
    <t>Total</t>
  </si>
  <si>
    <t>VALUE MIN</t>
  </si>
  <si>
    <t>VALUE MAX</t>
  </si>
  <si>
    <t>Based on the close date</t>
  </si>
  <si>
    <t>Editor</t>
  </si>
  <si>
    <t>Not set</t>
  </si>
  <si>
    <t>Funnel filter</t>
  </si>
  <si>
    <t>Dashboard filter (all)</t>
  </si>
  <si>
    <t>Dashboard filter (no salesman)</t>
  </si>
  <si>
    <t>Forecast Earnings</t>
  </si>
  <si>
    <t>SALES PIPELINE TEMPLATE</t>
  </si>
  <si>
    <t>PIPELINE</t>
  </si>
  <si>
    <t>SHOW ON THE PIPELINE</t>
  </si>
  <si>
    <t>SETTINGS</t>
  </si>
  <si>
    <t xml:space="preserve"> </t>
  </si>
  <si>
    <t>SALES DATA INPUT</t>
  </si>
  <si>
    <t>PP inputs</t>
  </si>
  <si>
    <t>CLOSE DATE</t>
  </si>
  <si>
    <t>SALE TITLE</t>
  </si>
  <si>
    <t>Column92</t>
  </si>
  <si>
    <t>Date format</t>
  </si>
  <si>
    <t>31.1.2021</t>
  </si>
  <si>
    <t>1.31.2021</t>
  </si>
  <si>
    <t>1/31/2021</t>
  </si>
  <si>
    <t>31.1.21</t>
  </si>
  <si>
    <t>1.31.21</t>
  </si>
  <si>
    <t>1/31/21</t>
  </si>
  <si>
    <t>21-1-31</t>
  </si>
  <si>
    <t>2021-1-31</t>
  </si>
  <si>
    <t>31 Jan 2021</t>
  </si>
  <si>
    <t>.</t>
  </si>
  <si>
    <t>/</t>
  </si>
  <si>
    <t>-</t>
  </si>
  <si>
    <t>connector</t>
  </si>
  <si>
    <t>order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</si>
  <si>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</si>
  <si>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</si>
  <si>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</si>
  <si>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</si>
  <si>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</si>
  <si>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</si>
  <si>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</si>
  <si>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</si>
  <si>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</si>
  <si>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</si>
  <si>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</si>
  <si>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Months</t>
  </si>
  <si>
    <t>Basic</t>
  </si>
  <si>
    <t>Short</t>
  </si>
  <si>
    <t>Extended</t>
  </si>
  <si>
    <t>desryption</t>
  </si>
  <si>
    <t>Column15</t>
  </si>
  <si>
    <t>Column112</t>
  </si>
  <si>
    <t>Column102</t>
  </si>
  <si>
    <t>Column132</t>
  </si>
  <si>
    <t>Column142</t>
  </si>
  <si>
    <t>Column16</t>
  </si>
  <si>
    <t>Column17</t>
  </si>
  <si>
    <t>Column18</t>
  </si>
  <si>
    <t>Column19</t>
  </si>
  <si>
    <t>All</t>
  </si>
  <si>
    <t>SALE TITLE1</t>
  </si>
  <si>
    <t>notes1</t>
  </si>
  <si>
    <t>SALE TITLE2</t>
  </si>
  <si>
    <t>notes2</t>
  </si>
  <si>
    <t>SALE TITLE3</t>
  </si>
  <si>
    <t>notes3</t>
  </si>
  <si>
    <t>SALE TITLE4</t>
  </si>
  <si>
    <t>notes4</t>
  </si>
  <si>
    <t>SALE TITLE5</t>
  </si>
  <si>
    <t>notes5</t>
  </si>
  <si>
    <t>SALE TITLE6</t>
  </si>
  <si>
    <t>notes6</t>
  </si>
  <si>
    <t>SALE TITLE7</t>
  </si>
  <si>
    <t>notes7</t>
  </si>
  <si>
    <t>April</t>
  </si>
  <si>
    <t>Do not delete the arrow!</t>
  </si>
  <si>
    <t>Sales Kate</t>
  </si>
  <si>
    <t>Sales John</t>
  </si>
  <si>
    <t>Sales Mia</t>
  </si>
  <si>
    <t>Sales Carl</t>
  </si>
  <si>
    <t>Sales Paul</t>
  </si>
  <si>
    <t>Sales Arnie</t>
  </si>
  <si>
    <t>Sales Ann</t>
  </si>
  <si>
    <t>Sales Peter</t>
  </si>
  <si>
    <t>SALES PERSON</t>
  </si>
  <si>
    <t>CURRENCY</t>
  </si>
  <si>
    <t>CURRENT STAGE</t>
  </si>
  <si>
    <t>$</t>
  </si>
  <si>
    <t>Max Number for Input Section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</si>
  <si>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</si>
  <si>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</si>
  <si>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</si>
  <si>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</si>
  <si>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</si>
  <si>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</si>
  <si>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</si>
  <si>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</si>
  <si>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</si>
  <si>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DASHBOARD</t>
  </si>
  <si>
    <t>Pipeline Settings</t>
  </si>
  <si>
    <t>PIPELINE DATE FORMAT</t>
  </si>
  <si>
    <t>Settings Section</t>
  </si>
  <si>
    <t>Jemima Begum</t>
  </si>
  <si>
    <t>Mercedes Banks</t>
  </si>
  <si>
    <t>Macauley Peck</t>
  </si>
  <si>
    <t>Hannah Shaw</t>
  </si>
  <si>
    <t>Carmel Beltran</t>
  </si>
  <si>
    <t>Sarah-Jayne Morrison</t>
  </si>
  <si>
    <t>Alyce Milner</t>
  </si>
  <si>
    <t>Monahan Ltd</t>
  </si>
  <si>
    <t>Farrell and Sons</t>
  </si>
  <si>
    <t>Nikolaus Ltd</t>
  </si>
  <si>
    <t xml:space="preserve">Walker-Johnson	</t>
  </si>
  <si>
    <t>Dach Ltd</t>
  </si>
  <si>
    <t>Hahn-Wuckert</t>
  </si>
  <si>
    <t>Mitchell PLC</t>
  </si>
  <si>
    <t>jemima@mail.com</t>
  </si>
  <si>
    <t>mercedes@mail.com</t>
  </si>
  <si>
    <t>macauley@mail.com</t>
  </si>
  <si>
    <t>hannah@mail.com</t>
  </si>
  <si>
    <t>carmel@mail.com</t>
  </si>
  <si>
    <t>sarah-jayne@mail.com</t>
  </si>
  <si>
    <t>alyce@mail.com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</si>
</sst>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\$* #,##0.00_-;&quot;-$&quot;* #,##0.00_-;_-\$* \-??_-;_-@_-"/>
    <numFmt numFmtId="165" formatCode="[$$-409]#,##0.00"/>
    <numFmt numFmtId="166" formatCode="[$$-409]#,##0"/>
    <numFmt numFmtId="167" formatCode="yyyy\-mm\-dd;@"/>
  </numFmts>
  <fonts count="42" x14ac:knownFonts="1">
    <font>
      <sz val="11"/>
      <color theme="1"/>
      <name val="Arial"/>
      <family val="2"/>
      <charset val="162"/>
      <scheme val="minor"/>
    </font>
    <font>
      <sz val="12"/>
      <color rgb="FF000000"/>
      <name val="Arial"/>
      <family val="2"/>
      <charset val="1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i/>
      <sz val="9"/>
      <color theme="1"/>
      <name val="Arial"/>
      <family val="2"/>
      <scheme val="minor"/>
    </font>
    <font>
      <sz val="8"/>
      <name val="Arial"/>
      <family val="2"/>
      <charset val="162"/>
      <scheme val="minor"/>
    </font>
    <font>
      <sz val="11"/>
      <color theme="0" tint="-0.34998626667073579"/>
      <name val="Arial"/>
      <family val="2"/>
      <charset val="162"/>
      <scheme val="minor"/>
    </font>
    <font>
      <sz val="9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1.0"/>
      <color theme="0"/>
      <name val="Arial"/>
      <family val="2"/>
      <scheme val="minor"/>
    </font>
    <font>
      <sz val="10"/>
      <color theme="0"/>
      <name val="Arial"/>
      <family val="2"/>
      <charset val="162"/>
      <scheme val="minor"/>
    </font>
    <font>
      <sz val="9"/>
      <color theme="0" tint="-0.34998626667073579"/>
      <name val="Arial"/>
      <family val="2"/>
      <charset val="162"/>
      <scheme val="minor"/>
    </font>
    <font>
      <sz val="11"/>
      <color theme="1"/>
      <name val="Arial"/>
      <family val="2"/>
      <scheme val="major"/>
    </font>
    <font>
      <b/>
      <i/>
      <sz val="11"/>
      <color rgb="FF1F4E78"/>
      <name val="Arial"/>
      <family val="4"/>
    </font>
    <font>
      <b/>
      <sz val="11.0"/>
      <color theme="0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0"/>
      <color theme="4" tint="-0.249977111117893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D9E2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theme="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 tint="-4.9989318521683403E-2"/>
      </left>
      <right/>
      <top/>
      <bottom style="thick">
        <color theme="0" tint="-4.9989318521683403E-2"/>
      </bottom>
      <diagonal/>
    </border>
    <border>
      <left/>
      <right style="thick">
        <color theme="0" tint="-4.9989318521683403E-2"/>
      </right>
      <top/>
      <bottom style="thick">
        <color theme="0" tint="-4.9989318521683403E-2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8">
    <xf numFmtId="0" fontId="0" fillId="0" borderId="0"/>
    <xf numFmtId="0" fontId="1" fillId="0" borderId="0"/>
    <xf numFmtId="9" fontId="1" fillId="0" borderId="0" applyBorder="0" applyProtection="0"/>
    <xf numFmtId="164" fontId="1" fillId="0" borderId="0" applyBorder="0" applyProtection="0"/>
    <xf numFmtId="0" fontId="2" fillId="0" borderId="0"/>
    <xf numFmtId="0" fontId="14" fillId="0" borderId="0"/>
    <xf numFmtId="0" fontId="21" fillId="0" borderId="0"/>
    <xf numFmtId="0" fontId="14" fillId="0" borderId="0"/>
  </cellStyleXfs>
  <cellXfs count="260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3" borderId="0" xfId="0" applyFill="1"/>
    <xf numFmtId="0" fontId="0" fillId="0" borderId="5" xfId="0" applyBorder="1" applyAlignment="1" applyProtection="1">
      <alignment horizontal="left" vertical="center" indent="1"/>
      <protection locked="0"/>
    </xf>
    <xf numFmtId="0" fontId="0" fillId="2" borderId="5" xfId="0" applyFill="1" applyBorder="1" applyAlignment="1" applyProtection="1">
      <alignment horizontal="left" vertical="center" indent="1"/>
      <protection locked="0"/>
    </xf>
    <xf numFmtId="0" fontId="0" fillId="0" borderId="5" xfId="0" applyFill="1" applyBorder="1" applyAlignment="1" applyProtection="1">
      <alignment horizontal="left" vertical="center" indent="1"/>
      <protection locked="0"/>
    </xf>
    <xf numFmtId="0" fontId="8" fillId="3" borderId="0" xfId="0" applyFont="1" applyFill="1"/>
    <xf numFmtId="0" fontId="0" fillId="0" borderId="0" xfId="0" applyAlignment="1">
      <alignment horizontal="center" vertical="center" wrapText="1" shrinkToFi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 shrinkToFit="1"/>
    </xf>
    <xf numFmtId="167" fontId="0" fillId="0" borderId="0" xfId="0" applyNumberFormat="1" applyAlignment="1">
      <alignment horizontal="center" vertical="center" shrinkToFit="1"/>
    </xf>
    <xf numFmtId="0" fontId="13" fillId="3" borderId="0" xfId="1" applyFont="1" applyFill="1" applyAlignment="1">
      <alignment horizontal="left" indent="4"/>
    </xf>
    <xf numFmtId="0" fontId="13" fillId="3" borderId="0" xfId="1" applyFont="1" applyFill="1"/>
    <xf numFmtId="0" fontId="13" fillId="3" borderId="0" xfId="1" applyFont="1" applyFill="1" applyAlignment="1">
      <alignment horizontal="center"/>
    </xf>
    <xf numFmtId="0" fontId="13" fillId="3" borderId="0" xfId="1" applyFont="1" applyFill="1" applyAlignment="1">
      <alignment horizontal="left"/>
    </xf>
    <xf numFmtId="0" fontId="13" fillId="3" borderId="0" xfId="0" applyFont="1" applyFill="1"/>
    <xf numFmtId="0" fontId="13" fillId="3" borderId="0" xfId="1" applyFont="1" applyFill="1" applyAlignment="1">
      <alignment horizontal="left" vertical="center" indent="4"/>
    </xf>
    <xf numFmtId="0" fontId="13" fillId="3" borderId="0" xfId="1" applyFont="1" applyFill="1" applyAlignment="1">
      <alignment horizontal="left" shrinkToFit="1"/>
    </xf>
    <xf numFmtId="0" fontId="13" fillId="3" borderId="0" xfId="0" applyFont="1" applyFill="1" applyAlignment="1">
      <alignment horizontal="left"/>
    </xf>
    <xf numFmtId="0" fontId="13" fillId="3" borderId="0" xfId="0" applyFont="1" applyFill="1" applyAlignment="1">
      <alignment horizontal="center"/>
    </xf>
    <xf numFmtId="0" fontId="2" fillId="3" borderId="0" xfId="4" applyFill="1" applyAlignment="1">
      <alignment vertical="center"/>
    </xf>
    <xf numFmtId="49" fontId="2" fillId="3" borderId="0" xfId="4" applyNumberFormat="1" applyFill="1" applyAlignment="1">
      <alignment horizontal="center" vertical="center"/>
    </xf>
    <xf numFmtId="0" fontId="2" fillId="3" borderId="0" xfId="4" applyFill="1" applyAlignment="1">
      <alignment horizontal="center" vertical="center"/>
    </xf>
    <xf numFmtId="0" fontId="17" fillId="3" borderId="0" xfId="4" applyFont="1" applyFill="1" applyAlignment="1">
      <alignment vertical="center"/>
    </xf>
    <xf numFmtId="49" fontId="18" fillId="5" borderId="0" xfId="4" applyNumberFormat="1" applyFont="1" applyFill="1" applyAlignment="1">
      <alignment vertical="center"/>
    </xf>
    <xf numFmtId="0" fontId="17" fillId="5" borderId="0" xfId="4" applyFont="1" applyFill="1" applyAlignment="1">
      <alignment horizontal="center" vertical="center"/>
    </xf>
    <xf numFmtId="0" fontId="17" fillId="3" borderId="0" xfId="4" applyFont="1" applyFill="1" applyAlignment="1">
      <alignment horizontal="center" vertical="center"/>
    </xf>
    <xf numFmtId="0" fontId="19" fillId="3" borderId="0" xfId="4" applyFont="1" applyFill="1" applyAlignment="1">
      <alignment vertical="center"/>
    </xf>
    <xf numFmtId="49" fontId="20" fillId="6" borderId="0" xfId="4" applyNumberFormat="1" applyFont="1" applyFill="1" applyAlignment="1">
      <alignment vertical="center"/>
    </xf>
    <xf numFmtId="0" fontId="20" fillId="6" borderId="0" xfId="4" applyFont="1" applyFill="1" applyAlignment="1">
      <alignment horizontal="center" vertical="center"/>
    </xf>
    <xf numFmtId="0" fontId="20" fillId="3" borderId="0" xfId="4" applyFont="1" applyFill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shrinkToFit="1"/>
    </xf>
    <xf numFmtId="14" fontId="16" fillId="4" borderId="1" xfId="0" applyNumberFormat="1" applyFont="1" applyFill="1" applyBorder="1" applyAlignment="1">
      <alignment horizontal="center" vertical="center" wrapText="1" shrinkToFit="1"/>
    </xf>
    <xf numFmtId="0" fontId="16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 shrinkToFit="1"/>
    </xf>
    <xf numFmtId="0" fontId="0" fillId="3" borderId="0" xfId="0" applyFill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 shrinkToFit="1"/>
    </xf>
    <xf numFmtId="0" fontId="0" fillId="3" borderId="0" xfId="0" applyFill="1" applyAlignment="1">
      <alignment vertical="center"/>
    </xf>
    <xf numFmtId="0" fontId="2" fillId="3" borderId="0" xfId="4" applyFill="1" applyBorder="1" applyAlignment="1">
      <alignment vertical="center"/>
    </xf>
    <xf numFmtId="0" fontId="20" fillId="6" borderId="0" xfId="4" applyFont="1" applyFill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Border="1" applyAlignment="1">
      <alignment vertical="center"/>
    </xf>
    <xf numFmtId="0" fontId="2" fillId="3" borderId="0" xfId="4" applyFill="1" applyBorder="1" applyAlignment="1">
      <alignment horizontal="center" vertical="center"/>
    </xf>
    <xf numFmtId="49" fontId="20" fillId="6" borderId="0" xfId="4" applyNumberFormat="1" applyFont="1" applyFill="1" applyBorder="1" applyAlignment="1">
      <alignment vertical="center"/>
    </xf>
    <xf numFmtId="49" fontId="2" fillId="3" borderId="0" xfId="4" applyNumberFormat="1" applyFill="1" applyBorder="1" applyAlignment="1">
      <alignment horizontal="center" vertical="center"/>
    </xf>
    <xf numFmtId="49" fontId="20" fillId="6" borderId="0" xfId="4" applyNumberFormat="1" applyFont="1" applyFill="1" applyBorder="1" applyAlignment="1">
      <alignment horizontal="left" vertical="center" indent="8"/>
    </xf>
    <xf numFmtId="0" fontId="0" fillId="3" borderId="0" xfId="0" applyFill="1" applyBorder="1" applyAlignment="1">
      <alignment horizontal="center" vertical="center"/>
    </xf>
    <xf numFmtId="0" fontId="0" fillId="0" borderId="9" xfId="0" applyBorder="1" applyAlignment="1" applyProtection="1">
      <alignment horizontal="left" vertical="center" indent="1"/>
      <protection locked="0"/>
    </xf>
    <xf numFmtId="0" fontId="17" fillId="3" borderId="0" xfId="0" applyFont="1" applyFill="1"/>
    <xf numFmtId="49" fontId="28" fillId="6" borderId="0" xfId="4" applyNumberFormat="1" applyFont="1" applyFill="1" applyAlignment="1">
      <alignment vertical="center"/>
    </xf>
    <xf numFmtId="0" fontId="28" fillId="6" borderId="0" xfId="4" applyFont="1" applyFill="1" applyAlignment="1">
      <alignment horizontal="center" vertical="center"/>
    </xf>
    <xf numFmtId="0" fontId="29" fillId="3" borderId="0" xfId="0" applyFont="1" applyFill="1"/>
    <xf numFmtId="0" fontId="28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vertical="center"/>
    </xf>
    <xf numFmtId="0" fontId="16" fillId="4" borderId="4" xfId="0" applyFont="1" applyFill="1" applyBorder="1" applyAlignment="1">
      <alignment horizontal="center" vertical="center" shrinkToFit="1"/>
    </xf>
    <xf numFmtId="0" fontId="0" fillId="0" borderId="5" xfId="0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>
      <alignment horizontal="right" vertical="center" indent="1"/>
    </xf>
    <xf numFmtId="49" fontId="0" fillId="0" borderId="1" xfId="0" quotePrefix="1" applyNumberFormat="1" applyFill="1" applyBorder="1" applyAlignment="1">
      <alignment horizontal="right" vertical="center" indent="1"/>
    </xf>
    <xf numFmtId="0" fontId="10" fillId="0" borderId="0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 wrapText="1" shrinkToFit="1"/>
    </xf>
    <xf numFmtId="167" fontId="23" fillId="4" borderId="1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shrinkToFit="1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/>
    </xf>
    <xf numFmtId="0" fontId="12" fillId="3" borderId="8" xfId="0" applyFont="1" applyFill="1" applyBorder="1" applyAlignment="1">
      <alignment horizontal="left" vertical="center" shrinkToFit="1"/>
    </xf>
    <xf numFmtId="0" fontId="12" fillId="3" borderId="8" xfId="0" applyFont="1" applyFill="1" applyBorder="1" applyAlignment="1">
      <alignment horizontal="left" shrinkToFit="1"/>
    </xf>
    <xf numFmtId="0" fontId="12" fillId="3" borderId="8" xfId="0" applyFont="1" applyFill="1" applyBorder="1" applyAlignment="1">
      <alignment horizontal="center" vertical="center" shrinkToFit="1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/>
    <xf numFmtId="0" fontId="0" fillId="3" borderId="15" xfId="0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19" fillId="3" borderId="8" xfId="4" applyFont="1" applyFill="1" applyBorder="1" applyAlignment="1">
      <alignment vertical="center"/>
    </xf>
    <xf numFmtId="0" fontId="0" fillId="3" borderId="0" xfId="0" applyFill="1" applyBorder="1" applyAlignment="1">
      <alignment horizontal="left" vertical="center" indent="1"/>
    </xf>
    <xf numFmtId="0" fontId="16" fillId="4" borderId="16" xfId="0" applyFont="1" applyFill="1" applyBorder="1" applyAlignment="1">
      <alignment horizontal="center" vertical="center" shrinkToFit="1"/>
    </xf>
    <xf numFmtId="0" fontId="16" fillId="4" borderId="3" xfId="0" applyFont="1" applyFill="1" applyBorder="1" applyAlignment="1">
      <alignment horizontal="centerContinuous" vertical="center" shrinkToFit="1"/>
    </xf>
    <xf numFmtId="0" fontId="16" fillId="4" borderId="2" xfId="0" applyFont="1" applyFill="1" applyBorder="1" applyAlignment="1">
      <alignment horizontal="centerContinuous" vertical="center" shrinkToFit="1"/>
    </xf>
    <xf numFmtId="14" fontId="16" fillId="4" borderId="16" xfId="0" applyNumberFormat="1" applyFont="1" applyFill="1" applyBorder="1" applyAlignment="1">
      <alignment horizontal="center" vertical="center" shrinkToFit="1"/>
    </xf>
    <xf numFmtId="165" fontId="0" fillId="3" borderId="0" xfId="0" applyNumberFormat="1" applyFill="1" applyBorder="1" applyAlignment="1">
      <alignment horizontal="left" vertical="center" indent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4" xfId="0" applyBorder="1" applyAlignment="1" applyProtection="1">
      <alignment horizontal="center" vertical="center" shrinkToFit="1"/>
      <protection hidden="1"/>
    </xf>
    <xf numFmtId="0" fontId="23" fillId="4" borderId="1" xfId="0" applyFont="1" applyFill="1" applyBorder="1" applyAlignment="1" applyProtection="1">
      <alignment horizontal="center" vertical="center" wrapText="1" shrinkToFit="1"/>
      <protection hidden="1"/>
    </xf>
    <xf numFmtId="0" fontId="10" fillId="0" borderId="11" xfId="0" applyFont="1" applyBorder="1" applyAlignment="1" applyProtection="1">
      <alignment horizontal="center" vertical="center" shrinkToFit="1"/>
      <protection hidden="1"/>
    </xf>
    <xf numFmtId="167" fontId="23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3" fillId="4" borderId="1" xfId="1" applyFont="1" applyFill="1" applyBorder="1" applyAlignment="1" applyProtection="1">
      <alignment horizontal="left" vertical="center" indent="1"/>
      <protection hidden="1"/>
    </xf>
    <xf numFmtId="0" fontId="0" fillId="0" borderId="1" xfId="0" applyFill="1" applyBorder="1" applyAlignment="1" applyProtection="1">
      <alignment horizontal="center" vertical="center" shrinkToFit="1"/>
      <protection hidden="1"/>
    </xf>
    <xf numFmtId="166" fontId="2" fillId="0" borderId="1" xfId="3" applyNumberFormat="1" applyFont="1" applyFill="1" applyBorder="1" applyAlignment="1" applyProtection="1">
      <alignment horizontal="center" vertical="center"/>
      <protection hidden="1"/>
    </xf>
    <xf numFmtId="3" fontId="0" fillId="0" borderId="1" xfId="3" applyNumberFormat="1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 shrinkToFit="1"/>
      <protection hidden="1"/>
    </xf>
    <xf numFmtId="0" fontId="16" fillId="4" borderId="4" xfId="0" applyFont="1" applyFill="1" applyBorder="1" applyAlignment="1" applyProtection="1">
      <alignment horizontal="center"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hidden="1"/>
    </xf>
    <xf numFmtId="0" fontId="11" fillId="0" borderId="1" xfId="0" applyFont="1" applyBorder="1" applyAlignment="1" applyProtection="1">
      <alignment horizontal="center" vertical="center" shrinkToFit="1"/>
      <protection hidden="1"/>
    </xf>
    <xf numFmtId="14" fontId="11" fillId="0" borderId="1" xfId="0" applyNumberFormat="1" applyFont="1" applyBorder="1" applyAlignment="1" applyProtection="1">
      <alignment horizontal="center" vertical="center" shrinkToFit="1"/>
      <protection hidden="1"/>
    </xf>
    <xf numFmtId="1" fontId="0" fillId="0" borderId="1" xfId="0" applyNumberFormat="1" applyBorder="1" applyAlignment="1" applyProtection="1">
      <alignment horizontal="center" vertical="center" shrinkToFit="1"/>
      <protection hidden="1"/>
    </xf>
    <xf numFmtId="0" fontId="0" fillId="0" borderId="2" xfId="0" applyBorder="1" applyAlignment="1" applyProtection="1">
      <alignment horizontal="center" vertical="center" shrinkToFit="1"/>
      <protection hidden="1"/>
    </xf>
    <xf numFmtId="0" fontId="0" fillId="0" borderId="1" xfId="0" applyNumberFormat="1" applyBorder="1" applyAlignment="1" applyProtection="1">
      <alignment horizontal="center" vertical="center" shrinkToFit="1"/>
      <protection hidden="1"/>
    </xf>
    <xf numFmtId="0" fontId="0" fillId="0" borderId="6" xfId="0" applyFill="1" applyBorder="1"/>
    <xf numFmtId="0" fontId="0" fillId="0" borderId="18" xfId="0" applyFill="1" applyBorder="1"/>
    <xf numFmtId="0" fontId="13" fillId="0" borderId="8" xfId="1" applyFont="1" applyFill="1" applyBorder="1" applyAlignment="1">
      <alignment shrinkToFit="1"/>
    </xf>
    <xf numFmtId="0" fontId="13" fillId="0" borderId="8" xfId="1" applyFont="1" applyFill="1" applyBorder="1" applyAlignment="1">
      <alignment horizontal="left" vertical="center" shrinkToFit="1"/>
    </xf>
    <xf numFmtId="0" fontId="13" fillId="0" borderId="0" xfId="1" applyFont="1" applyFill="1" applyBorder="1" applyAlignment="1">
      <alignment horizontal="left" shrinkToFit="1"/>
    </xf>
    <xf numFmtId="0" fontId="13" fillId="0" borderId="8" xfId="0" applyFont="1" applyFill="1" applyBorder="1" applyAlignment="1">
      <alignment shrinkToFit="1"/>
    </xf>
    <xf numFmtId="0" fontId="13" fillId="0" borderId="8" xfId="1" applyFont="1" applyFill="1" applyBorder="1" applyAlignment="1">
      <alignment horizontal="left" shrinkToFit="1"/>
    </xf>
    <xf numFmtId="0" fontId="13" fillId="0" borderId="0" xfId="0" applyFont="1" applyFill="1" applyBorder="1"/>
    <xf numFmtId="0" fontId="13" fillId="0" borderId="0" xfId="1" applyFont="1" applyFill="1" applyBorder="1" applyAlignment="1">
      <alignment horizontal="left" indent="4"/>
    </xf>
    <xf numFmtId="0" fontId="13" fillId="0" borderId="8" xfId="1" applyFont="1" applyFill="1" applyBorder="1" applyAlignment="1">
      <alignment horizontal="left" indent="4"/>
    </xf>
    <xf numFmtId="0" fontId="13" fillId="0" borderId="20" xfId="1" applyFont="1" applyFill="1" applyBorder="1" applyAlignment="1">
      <alignment horizontal="left" indent="4"/>
    </xf>
    <xf numFmtId="0" fontId="13" fillId="0" borderId="21" xfId="1" applyFont="1" applyFill="1" applyBorder="1" applyAlignment="1">
      <alignment horizontal="left" indent="4"/>
    </xf>
    <xf numFmtId="0" fontId="0" fillId="0" borderId="17" xfId="0" applyFill="1" applyBorder="1"/>
    <xf numFmtId="0" fontId="13" fillId="0" borderId="7" xfId="0" applyFont="1" applyFill="1" applyBorder="1"/>
    <xf numFmtId="0" fontId="13" fillId="0" borderId="7" xfId="1" applyFont="1" applyFill="1" applyBorder="1" applyAlignment="1">
      <alignment horizontal="left" indent="4"/>
    </xf>
    <xf numFmtId="0" fontId="13" fillId="0" borderId="19" xfId="1" applyFont="1" applyFill="1" applyBorder="1" applyAlignment="1">
      <alignment horizontal="left" indent="4"/>
    </xf>
    <xf numFmtId="0" fontId="13" fillId="0" borderId="0" xfId="1" applyFont="1" applyFill="1" applyBorder="1" applyAlignment="1">
      <alignment horizontal="center"/>
    </xf>
    <xf numFmtId="0" fontId="13" fillId="0" borderId="20" xfId="1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12" fillId="0" borderId="26" xfId="0" applyFont="1" applyBorder="1" applyAlignment="1" applyProtection="1">
      <alignment horizontal="center" vertical="center" wrapText="1" shrinkToFit="1"/>
      <protection locked="0"/>
    </xf>
    <xf numFmtId="0" fontId="12" fillId="0" borderId="22" xfId="0" applyFont="1" applyBorder="1" applyAlignment="1" applyProtection="1">
      <alignment horizontal="center" vertical="center" wrapText="1" shrinkToFit="1"/>
      <protection locked="0"/>
    </xf>
    <xf numFmtId="14" fontId="12" fillId="0" borderId="22" xfId="0" applyNumberFormat="1" applyFont="1" applyBorder="1" applyAlignment="1" applyProtection="1">
      <alignment horizontal="center" vertical="center" wrapText="1" shrinkToFit="1"/>
      <protection locked="0"/>
    </xf>
    <xf numFmtId="9" fontId="12" fillId="0" borderId="22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22" xfId="0" applyNumberFormat="1" applyFont="1" applyBorder="1" applyAlignment="1" applyProtection="1">
      <alignment horizontal="center" vertical="center" wrapText="1" shrinkToFit="1"/>
      <protection locked="0"/>
    </xf>
    <xf numFmtId="0" fontId="12" fillId="0" borderId="28" xfId="0" applyFont="1" applyBorder="1" applyAlignment="1" applyProtection="1">
      <alignment horizontal="center" vertical="center" wrapText="1" shrinkToFit="1"/>
      <protection locked="0"/>
    </xf>
    <xf numFmtId="0" fontId="12" fillId="0" borderId="29" xfId="0" applyFont="1" applyBorder="1" applyAlignment="1" applyProtection="1">
      <alignment horizontal="center" vertical="center" wrapText="1" shrinkToFit="1"/>
      <protection locked="0"/>
    </xf>
    <xf numFmtId="49" fontId="12" fillId="0" borderId="29" xfId="0" applyNumberFormat="1" applyFont="1" applyBorder="1" applyAlignment="1" applyProtection="1">
      <alignment horizontal="center" vertical="center" wrapText="1" shrinkToFit="1"/>
      <protection locked="0"/>
    </xf>
    <xf numFmtId="14" fontId="12" fillId="0" borderId="29" xfId="0" applyNumberFormat="1" applyFont="1" applyBorder="1" applyAlignment="1" applyProtection="1">
      <alignment horizontal="center" vertical="center" wrapText="1" shrinkToFit="1"/>
      <protection locked="0"/>
    </xf>
    <xf numFmtId="9" fontId="12" fillId="0" borderId="29" xfId="0" applyNumberFormat="1" applyFont="1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 applyProtection="1">
      <alignment horizontal="left" vertical="center" indent="1" shrinkToFit="1"/>
      <protection locked="0"/>
    </xf>
    <xf numFmtId="14" fontId="0" fillId="0" borderId="2" xfId="0" applyNumberFormat="1" applyBorder="1" applyAlignment="1" applyProtection="1">
      <alignment horizontal="left" vertical="center" indent="1" shrinkToFit="1"/>
      <protection locked="0"/>
    </xf>
    <xf numFmtId="165" fontId="0" fillId="0" borderId="2" xfId="0" applyNumberFormat="1" applyBorder="1" applyAlignment="1" applyProtection="1">
      <alignment horizontal="left" vertical="center" indent="1" shrinkToFit="1"/>
      <protection locked="0"/>
    </xf>
    <xf numFmtId="0" fontId="4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 applyProtection="1">
      <alignment horizontal="center" vertical="center" wrapText="1"/>
      <protection locked="0"/>
    </xf>
    <xf numFmtId="0" fontId="5" fillId="12" borderId="14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 applyProtection="1">
      <alignment horizontal="center" vertical="center" wrapText="1"/>
      <protection locked="0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 applyProtection="1">
      <alignment horizontal="center" vertical="center" wrapText="1"/>
      <protection locked="0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 applyProtection="1">
      <alignment horizontal="center" vertical="center" wrapText="1"/>
      <protection locked="0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 wrapText="1"/>
      <protection locked="0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 applyProtection="1">
      <alignment horizontal="center" vertical="center" wrapText="1"/>
      <protection locked="0"/>
    </xf>
    <xf numFmtId="0" fontId="5" fillId="17" borderId="14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  <protection locked="0"/>
    </xf>
    <xf numFmtId="0" fontId="5" fillId="9" borderId="1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 applyProtection="1">
      <alignment horizontal="center" vertical="center"/>
      <protection hidden="1"/>
    </xf>
    <xf numFmtId="0" fontId="11" fillId="0" borderId="1" xfId="0" applyNumberFormat="1" applyFont="1" applyBorder="1" applyAlignment="1" applyProtection="1">
      <alignment horizontal="center" vertical="center" shrinkToFit="1"/>
      <protection hidden="1"/>
    </xf>
    <xf numFmtId="4" fontId="12" fillId="0" borderId="22" xfId="0" applyNumberFormat="1" applyFont="1" applyBorder="1" applyAlignment="1" applyProtection="1">
      <alignment horizontal="center" vertical="center" wrapText="1" shrinkToFit="1"/>
      <protection locked="0"/>
    </xf>
    <xf numFmtId="4" fontId="12" fillId="0" borderId="29" xfId="0" applyNumberFormat="1" applyFont="1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 applyProtection="1">
      <alignment horizontal="center" vertical="center" wrapText="1" shrinkToFit="1"/>
      <protection hidden="1"/>
    </xf>
    <xf numFmtId="0" fontId="15" fillId="0" borderId="1" xfId="0" applyFont="1" applyBorder="1" applyAlignment="1">
      <alignment horizontal="center" vertical="center" shrinkToFit="1"/>
    </xf>
    <xf numFmtId="0" fontId="0" fillId="0" borderId="31" xfId="0" applyBorder="1" applyAlignment="1" applyProtection="1">
      <alignment horizontal="left" vertical="center" indent="1" shrinkToFit="1"/>
      <protection locked="0"/>
    </xf>
    <xf numFmtId="167" fontId="0" fillId="0" borderId="31" xfId="0" applyNumberFormat="1" applyBorder="1" applyAlignment="1" applyProtection="1">
      <alignment horizontal="left" vertical="center" indent="1" shrinkToFit="1"/>
      <protection locked="0"/>
    </xf>
    <xf numFmtId="165" fontId="0" fillId="0" borderId="31" xfId="0" applyNumberFormat="1" applyFill="1" applyBorder="1" applyAlignment="1" applyProtection="1">
      <alignment horizontal="left" vertical="center" indent="1" shrinkToFit="1"/>
      <protection locked="0"/>
    </xf>
    <xf numFmtId="49" fontId="18" fillId="5" borderId="0" xfId="4" applyNumberFormat="1" applyFont="1" applyFill="1" applyAlignment="1">
      <alignment horizontal="left" vertical="center" indent="2"/>
    </xf>
    <xf numFmtId="0" fontId="31" fillId="3" borderId="0" xfId="4" applyFont="1" applyFill="1" applyAlignment="1">
      <alignment horizontal="right" vertical="center"/>
    </xf>
    <xf numFmtId="49" fontId="20" fillId="6" borderId="0" xfId="4" applyNumberFormat="1" applyFont="1" applyFill="1" applyAlignment="1">
      <alignment horizontal="left" vertical="center" indent="2"/>
    </xf>
    <xf numFmtId="0" fontId="32" fillId="3" borderId="0" xfId="4" applyFont="1" applyFill="1" applyAlignment="1">
      <alignment horizontal="right" vertical="center"/>
    </xf>
    <xf numFmtId="0" fontId="2" fillId="3" borderId="0" xfId="4" applyFill="1"/>
    <xf numFmtId="0" fontId="33" fillId="3" borderId="0" xfId="6" applyFont="1" applyFill="1" applyAlignment="1" applyProtection="1">
      <alignment vertical="center"/>
      <protection locked="0"/>
    </xf>
    <xf numFmtId="0" fontId="14" fillId="0" borderId="4" xfId="7" applyBorder="1" applyAlignment="1">
      <alignment horizontal="left" wrapText="1" indent="1"/>
    </xf>
    <xf numFmtId="0" fontId="14" fillId="3" borderId="0" xfId="7" applyFill="1"/>
    <xf numFmtId="0" fontId="34" fillId="3" borderId="0" xfId="6" applyFont="1" applyFill="1" applyAlignment="1" applyProtection="1">
      <alignment vertical="center"/>
      <protection locked="0"/>
    </xf>
    <xf numFmtId="0" fontId="14" fillId="0" borderId="32" xfId="7" applyBorder="1" applyAlignment="1">
      <alignment horizontal="left" indent="1"/>
    </xf>
    <xf numFmtId="0" fontId="14" fillId="0" borderId="32" xfId="7" applyBorder="1" applyAlignment="1">
      <alignment horizontal="left" vertical="center" wrapText="1" indent="1"/>
    </xf>
    <xf numFmtId="0" fontId="14" fillId="0" borderId="32" xfId="7" applyBorder="1" applyAlignment="1">
      <alignment horizontal="left" vertical="top" wrapText="1" indent="2"/>
    </xf>
    <xf numFmtId="0" fontId="35" fillId="3" borderId="0" xfId="6" applyFont="1" applyFill="1" applyAlignment="1" applyProtection="1">
      <alignment vertical="center"/>
      <protection locked="0"/>
    </xf>
    <xf numFmtId="0" fontId="15" fillId="0" borderId="32" xfId="7" applyFont="1" applyBorder="1" applyAlignment="1">
      <alignment horizontal="left" indent="1"/>
    </xf>
    <xf numFmtId="0" fontId="14" fillId="0" borderId="33" xfId="7" applyBorder="1" applyAlignment="1">
      <alignment horizontal="left" indent="1"/>
    </xf>
    <xf numFmtId="0" fontId="12" fillId="0" borderId="23" xfId="0" applyFont="1" applyBorder="1" applyAlignment="1" applyProtection="1">
      <alignment horizontal="center" vertical="center" wrapText="1" shrinkToFit="1"/>
      <protection locked="0"/>
    </xf>
    <xf numFmtId="0" fontId="12" fillId="0" borderId="24" xfId="0" applyFont="1" applyBorder="1" applyAlignment="1" applyProtection="1">
      <alignment horizontal="center" vertical="center" wrapText="1" shrinkToFit="1"/>
      <protection locked="0"/>
    </xf>
    <xf numFmtId="14" fontId="12" fillId="0" borderId="24" xfId="0" applyNumberFormat="1" applyFont="1" applyBorder="1" applyAlignment="1" applyProtection="1">
      <alignment horizontal="center" vertical="center" wrapText="1" shrinkToFit="1"/>
      <protection locked="0"/>
    </xf>
    <xf numFmtId="4" fontId="12" fillId="0" borderId="24" xfId="0" applyNumberFormat="1" applyFont="1" applyBorder="1" applyAlignment="1" applyProtection="1">
      <alignment horizontal="center" vertical="center" wrapText="1" shrinkToFit="1"/>
      <protection locked="0"/>
    </xf>
    <xf numFmtId="9" fontId="12" fillId="0" borderId="24" xfId="0" applyNumberFormat="1" applyFont="1" applyBorder="1" applyAlignment="1" applyProtection="1">
      <alignment horizontal="center" vertical="center" wrapText="1" shrinkToFit="1"/>
      <protection locked="0"/>
    </xf>
    <xf numFmtId="0" fontId="22" fillId="10" borderId="31" xfId="0" applyFont="1" applyFill="1" applyBorder="1" applyAlignment="1" applyProtection="1">
      <alignment horizontal="center" vertical="center" wrapText="1"/>
      <protection locked="0"/>
    </xf>
    <xf numFmtId="0" fontId="22" fillId="10" borderId="31" xfId="0" applyFont="1" applyFill="1" applyBorder="1" applyAlignment="1">
      <alignment horizontal="center" vertical="center" wrapText="1"/>
    </xf>
    <xf numFmtId="0" fontId="22" fillId="10" borderId="31" xfId="0" applyFont="1" applyFill="1" applyBorder="1" applyAlignment="1">
      <alignment horizontal="center" vertical="center"/>
    </xf>
    <xf numFmtId="0" fontId="4" fillId="18" borderId="3" xfId="0" applyFont="1" applyFill="1" applyBorder="1" applyAlignment="1">
      <alignment horizontal="right" vertical="center" indent="1"/>
    </xf>
    <xf numFmtId="0" fontId="4" fillId="18" borderId="30" xfId="0" applyFont="1" applyFill="1" applyBorder="1" applyAlignment="1">
      <alignment horizontal="right" vertical="center" indent="1"/>
    </xf>
    <xf numFmtId="0" fontId="4" fillId="18" borderId="3" xfId="0" applyFont="1" applyFill="1" applyBorder="1" applyAlignment="1" applyProtection="1">
      <alignment horizontal="right" vertical="center" indent="1"/>
      <protection hidden="1"/>
    </xf>
    <xf numFmtId="0" fontId="4" fillId="18" borderId="31" xfId="0" applyFont="1" applyFill="1" applyBorder="1" applyAlignment="1">
      <alignment horizontal="right" vertical="center" indent="1"/>
    </xf>
    <xf numFmtId="0" fontId="0" fillId="7" borderId="0" xfId="0" applyFill="1" applyAlignment="1">
      <alignment horizontal="center"/>
    </xf>
    <xf numFmtId="49" fontId="20" fillId="6" borderId="0" xfId="4" applyNumberFormat="1" applyFont="1" applyFill="1" applyAlignment="1">
      <alignment horizontal="left" vertical="center" indent="7"/>
    </xf>
    <xf numFmtId="49" fontId="18" fillId="5" borderId="0" xfId="4" applyNumberFormat="1" applyFont="1" applyFill="1" applyAlignment="1">
      <alignment horizontal="left" vertical="center" indent="4"/>
    </xf>
    <xf numFmtId="49" fontId="20" fillId="6" borderId="0" xfId="4" applyNumberFormat="1" applyFont="1" applyFill="1" applyAlignment="1">
      <alignment horizontal="left" vertical="center" indent="4"/>
    </xf>
    <xf numFmtId="49" fontId="18" fillId="5" borderId="0" xfId="4" applyNumberFormat="1" applyFont="1" applyFill="1" applyAlignment="1">
      <alignment horizontal="left" vertical="center" indent="9"/>
    </xf>
    <xf numFmtId="49" fontId="20" fillId="6" borderId="0" xfId="4" applyNumberFormat="1" applyFont="1" applyFill="1" applyAlignment="1">
      <alignment horizontal="left" vertical="center" indent="9"/>
    </xf>
    <xf numFmtId="49" fontId="28" fillId="6" borderId="0" xfId="4" applyNumberFormat="1" applyFont="1" applyFill="1" applyAlignment="1">
      <alignment horizontal="left" vertical="center" indent="9"/>
    </xf>
    <xf numFmtId="0" fontId="4" fillId="18" borderId="31" xfId="0" applyFont="1" applyFill="1" applyBorder="1" applyAlignment="1" applyProtection="1">
      <alignment horizontal="right" vertical="center" indent="1"/>
      <protection hidden="1"/>
    </xf>
    <xf numFmtId="0" fontId="39" fillId="3" borderId="24" xfId="0" applyNumberFormat="1" applyFont="1" applyFill="1" applyBorder="1" applyAlignment="1" applyProtection="1">
      <alignment horizontal="center" vertical="center" wrapText="1" shrinkToFit="1"/>
      <protection hidden="1"/>
    </xf>
    <xf numFmtId="0" fontId="39" fillId="3" borderId="25" xfId="0" applyNumberFormat="1" applyFont="1" applyFill="1" applyBorder="1" applyAlignment="1" applyProtection="1">
      <alignment horizontal="center" vertical="center" wrapText="1" shrinkToFit="1"/>
      <protection hidden="1"/>
    </xf>
    <xf numFmtId="0" fontId="39" fillId="3" borderId="22" xfId="0" applyNumberFormat="1" applyFont="1" applyFill="1" applyBorder="1" applyAlignment="1" applyProtection="1">
      <alignment horizontal="center" vertical="center" wrapText="1" shrinkToFit="1"/>
      <protection hidden="1"/>
    </xf>
    <xf numFmtId="0" fontId="39" fillId="3" borderId="27" xfId="0" applyNumberFormat="1" applyFont="1" applyFill="1" applyBorder="1" applyAlignment="1" applyProtection="1">
      <alignment horizontal="center" vertical="center" wrapText="1" shrinkToFit="1"/>
      <protection hidden="1"/>
    </xf>
    <xf numFmtId="0" fontId="2" fillId="0" borderId="0" xfId="4" applyFill="1" applyAlignment="1">
      <alignment horizontal="center" vertical="center"/>
    </xf>
    <xf numFmtId="0" fontId="17" fillId="0" borderId="0" xfId="4" applyFont="1" applyFill="1" applyAlignment="1">
      <alignment horizontal="center" vertical="center"/>
    </xf>
    <xf numFmtId="0" fontId="19" fillId="0" borderId="0" xfId="4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0" borderId="3" xfId="0" applyFont="1" applyFill="1" applyBorder="1" applyAlignment="1">
      <alignment horizontal="centerContinuous" vertical="center"/>
    </xf>
    <xf numFmtId="0" fontId="15" fillId="0" borderId="30" xfId="0" applyFont="1" applyFill="1" applyBorder="1" applyAlignment="1">
      <alignment horizontal="centerContinuous" vertical="center"/>
    </xf>
    <xf numFmtId="0" fontId="15" fillId="0" borderId="2" xfId="0" applyFont="1" applyFill="1" applyBorder="1" applyAlignment="1">
      <alignment horizontal="centerContinuous" vertical="center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 applyProtection="1">
      <alignment horizontal="center" vertical="center" shrinkToFit="1"/>
      <protection hidden="1"/>
    </xf>
    <xf numFmtId="0" fontId="12" fillId="0" borderId="1" xfId="0" applyFont="1" applyFill="1" applyBorder="1" applyAlignment="1">
      <alignment horizontal="center" shrinkToFit="1"/>
    </xf>
    <xf numFmtId="0" fontId="2" fillId="3" borderId="7" xfId="4" applyFill="1" applyBorder="1" applyAlignment="1">
      <alignment vertical="center"/>
    </xf>
    <xf numFmtId="0" fontId="26" fillId="0" borderId="9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8" borderId="9" xfId="0" applyFill="1" applyBorder="1" applyAlignment="1" applyProtection="1">
      <alignment horizontal="left" vertical="center"/>
      <protection locked="0"/>
    </xf>
    <xf numFmtId="0" fontId="2" fillId="0" borderId="0" xfId="4" applyFill="1" applyAlignment="1">
      <alignment vertical="center"/>
    </xf>
    <xf numFmtId="0" fontId="17" fillId="0" borderId="0" xfId="4" applyFont="1" applyFill="1" applyAlignment="1">
      <alignment vertical="center"/>
    </xf>
    <xf numFmtId="0" fontId="29" fillId="0" borderId="0" xfId="4" applyFont="1" applyFill="1" applyAlignment="1">
      <alignment vertical="center"/>
    </xf>
    <xf numFmtId="0" fontId="29" fillId="0" borderId="0" xfId="4" applyFont="1" applyFill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hidden="1"/>
    </xf>
    <xf numFmtId="0" fontId="0" fillId="0" borderId="1" xfId="0" applyFill="1" applyBorder="1" applyAlignment="1" applyProtection="1">
      <alignment horizontal="center" vertical="center"/>
      <protection hidden="1"/>
    </xf>
    <xf numFmtId="0" fontId="25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9" fillId="0" borderId="2" xfId="4" applyFont="1" applyFill="1" applyBorder="1" applyAlignment="1">
      <alignment horizontal="centerContinuous" vertical="center"/>
    </xf>
    <xf numFmtId="0" fontId="40" fillId="3" borderId="8" xfId="4" applyFont="1" applyFill="1" applyBorder="1" applyAlignment="1">
      <alignment vertical="center"/>
    </xf>
    <xf numFmtId="49" fontId="41" fillId="5" borderId="0" xfId="4" applyNumberFormat="1" applyFont="1" applyFill="1" applyBorder="1" applyAlignment="1">
      <alignment vertical="center"/>
    </xf>
    <xf numFmtId="49" fontId="41" fillId="5" borderId="0" xfId="4" applyNumberFormat="1" applyFont="1" applyFill="1" applyAlignment="1">
      <alignment horizontal="left" vertical="center" indent="7"/>
    </xf>
    <xf numFmtId="49" fontId="41" fillId="5" borderId="0" xfId="4" applyNumberFormat="1" applyFont="1" applyFill="1" applyBorder="1" applyAlignment="1">
      <alignment horizontal="left" vertical="center" indent="8"/>
    </xf>
    <xf numFmtId="49" fontId="41" fillId="5" borderId="0" xfId="4" applyNumberFormat="1" applyFont="1" applyFill="1" applyAlignment="1">
      <alignment vertical="center"/>
    </xf>
    <xf numFmtId="0" fontId="40" fillId="5" borderId="0" xfId="4" applyFont="1" applyFill="1" applyAlignment="1">
      <alignment horizontal="center" vertical="center"/>
    </xf>
    <xf numFmtId="0" fontId="40" fillId="5" borderId="0" xfId="4" applyFont="1" applyFill="1" applyBorder="1" applyAlignment="1">
      <alignment horizontal="center" vertical="center"/>
    </xf>
    <xf numFmtId="0" fontId="40" fillId="3" borderId="7" xfId="4" applyFont="1" applyFill="1" applyBorder="1" applyAlignment="1">
      <alignment vertical="center"/>
    </xf>
    <xf numFmtId="0" fontId="40" fillId="3" borderId="0" xfId="4" applyFont="1" applyFill="1" applyAlignment="1">
      <alignment vertical="center"/>
    </xf>
    <xf numFmtId="0" fontId="19" fillId="3" borderId="7" xfId="4" applyFont="1" applyFill="1" applyBorder="1" applyAlignment="1">
      <alignment vertical="center"/>
    </xf>
    <xf numFmtId="0" fontId="39" fillId="3" borderId="29" xfId="0" applyNumberFormat="1" applyFont="1" applyFill="1" applyBorder="1" applyAlignment="1" applyProtection="1">
      <alignment horizontal="center" vertical="center" wrapText="1" shrinkToFit="1"/>
      <protection hidden="1"/>
    </xf>
    <xf numFmtId="0" fontId="39" fillId="3" borderId="34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19" borderId="35" xfId="0" applyFont="1" applyFill="1" applyBorder="1" applyAlignment="1" applyProtection="1">
      <alignment horizontal="center" vertical="center" wrapText="1" shrinkToFit="1"/>
    </xf>
    <xf numFmtId="49" fontId="12" fillId="19" borderId="35" xfId="0" applyNumberFormat="1" applyFont="1" applyFill="1" applyBorder="1" applyAlignment="1" applyProtection="1">
      <alignment horizontal="center" vertical="center" wrapText="1" shrinkToFit="1"/>
    </xf>
    <xf numFmtId="14" fontId="12" fillId="19" borderId="35" xfId="0" applyNumberFormat="1" applyFont="1" applyFill="1" applyBorder="1" applyAlignment="1" applyProtection="1">
      <alignment horizontal="center" vertical="center" wrapText="1" shrinkToFit="1"/>
    </xf>
    <xf numFmtId="4" fontId="12" fillId="19" borderId="35" xfId="0" applyNumberFormat="1" applyFont="1" applyFill="1" applyBorder="1" applyAlignment="1" applyProtection="1">
      <alignment horizontal="center" vertical="center" wrapText="1" shrinkToFit="1"/>
    </xf>
    <xf numFmtId="9" fontId="12" fillId="19" borderId="35" xfId="0" applyNumberFormat="1" applyFont="1" applyFill="1" applyBorder="1" applyAlignment="1" applyProtection="1">
      <alignment horizontal="center" vertical="center" wrapText="1" shrinkToFit="1"/>
    </xf>
    <xf numFmtId="0" fontId="39" fillId="19" borderId="35" xfId="0" applyNumberFormat="1" applyFont="1" applyFill="1" applyBorder="1" applyAlignment="1" applyProtection="1">
      <alignment horizontal="center" vertical="center" wrapText="1" shrinkToFit="1"/>
    </xf>
    <xf numFmtId="49" fontId="0" fillId="0" borderId="0" xfId="0" applyNumberFormat="1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49" fontId="12" fillId="0" borderId="13" xfId="0" applyNumberFormat="1" applyFont="1" applyFill="1" applyBorder="1" applyAlignment="1" applyProtection="1">
      <alignment vertical="center" shrinkToFit="1"/>
      <protection hidden="1"/>
    </xf>
    <xf numFmtId="49" fontId="12" fillId="0" borderId="12" xfId="0" applyNumberFormat="1" applyFont="1" applyFill="1" applyBorder="1" applyAlignment="1">
      <alignment vertical="center" shrinkToFit="1"/>
    </xf>
    <xf numFmtId="49" fontId="12" fillId="0" borderId="0" xfId="0" applyNumberFormat="1" applyFont="1" applyFill="1" applyBorder="1" applyAlignment="1">
      <alignment vertical="center" shrinkToFit="1"/>
    </xf>
    <xf numFmtId="49" fontId="0" fillId="0" borderId="10" xfId="0" applyNumberForma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shrinkToFit="1"/>
    </xf>
    <xf numFmtId="49" fontId="12" fillId="0" borderId="10" xfId="0" applyNumberFormat="1" applyFont="1" applyFill="1" applyBorder="1" applyAlignment="1">
      <alignment horizontal="left" shrinkToFit="1"/>
    </xf>
    <xf numFmtId="49" fontId="12" fillId="0" borderId="0" xfId="0" applyNumberFormat="1" applyFont="1" applyFill="1" applyBorder="1" applyAlignment="1">
      <alignment horizontal="center" vertical="center" shrinkToFit="1"/>
    </xf>
    <xf numFmtId="49" fontId="12" fillId="0" borderId="10" xfId="0" applyNumberFormat="1" applyFont="1" applyFill="1" applyBorder="1" applyAlignment="1">
      <alignment horizontal="center" vertical="center" shrinkToFit="1"/>
    </xf>
    <xf numFmtId="49" fontId="0" fillId="0" borderId="0" xfId="0" applyNumberFormat="1" applyFill="1" applyBorder="1"/>
  </cellXfs>
  <cellStyles count="8">
    <cellStyle name="Currency 2" xfId="3" xr:uid="{656F9E51-A5A3-4AF0-B1CD-1EDE10EB5336}"/>
    <cellStyle name="Normal" xfId="0" builtinId="0"/>
    <cellStyle name="Normal 2" xfId="1" xr:uid="{DCE34499-8ED7-4400-A7B7-BB3D473E6DF0}"/>
    <cellStyle name="Normal 2 2" xfId="5" xr:uid="{1F8036C0-FF3B-4A19-8FCF-C574A3391698}"/>
    <cellStyle name="Normal 2 2 2" xfId="6" xr:uid="{397B0706-EEB4-41BA-A97F-8CF07FFA280F}"/>
    <cellStyle name="Normal 3" xfId="4" xr:uid="{458FEED4-C47C-444B-93E4-CA61CB946E06}"/>
    <cellStyle name="Normal 3 2" xfId="7" xr:uid="{A01434B4-925A-4CFB-9E48-09DBB73830C1}"/>
    <cellStyle name="Percent 2" xfId="2" xr:uid="{88EB91D7-3A4F-4ADF-9F7B-F19EBBFCFEE0}"/>
  </cellStyles>
  <dxfs count="49">
    <dxf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minor"/>
      </font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minor"/>
      </font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charset val="16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alignment horizontal="center" vertical="center" textRotation="0" wrapText="0" indent="0" justifyLastLine="0" shrinkToFit="1" readingOrder="0"/>
      <protection locked="1" hidden="1"/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Calibri"/>
        <family val="2"/>
        <charset val="16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/>
        <vertical/>
        <horizontal/>
      </border>
    </dxf>
    <dxf>
      <fill>
        <patternFill>
          <bgColor rgb="FFFF6161"/>
        </patternFill>
      </fill>
    </dxf>
    <dxf>
      <fill>
        <patternFill>
          <bgColor rgb="FFE6EBF6"/>
        </patternFill>
      </fill>
    </dxf>
    <dxf>
      <font>
        <color theme="0"/>
      </font>
      <fill>
        <patternFill patternType="solid">
          <bgColor rgb="FFF9F9F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1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13" formatCode="0%"/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4" formatCode="#,##0.00"/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19" formatCode="d/mm/yyyy"/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19" formatCode="d/mm/yyyy"/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30" formatCode="@"/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1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border>
        <top style="thin">
          <color theme="0" tint="-0.14996795556505021"/>
        </top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theme="4"/>
          <bgColor rgb="FF333F4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/>
      </border>
    </dxf>
  </dxfs>
  <tableStyles count="1" defaultTableStyle="TableStyleMedium2" defaultPivotStyle="PivotStyleLight16">
    <tableStyle name="Invisible" pivot="0" table="0" count="0" xr9:uid="{3C17A9B9-C35D-4B20-BD2B-9E591F078819}"/>
  </tableStyles>
  <colors>
    <mruColors>
      <color rgb="FFFF6161"/>
      <color rgb="FFA6A6A6"/>
      <color rgb="FFCCCCCC"/>
      <color rgb="FFD9D9D9"/>
      <color rgb="FF333F4F"/>
      <color rgb="FF45EDB5"/>
      <color rgb="FF00CC99"/>
      <color rgb="FF71DD6E"/>
      <color rgb="FF9999FF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rgbClr val="76717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1200" spc="120" baseline="0">
                <a:solidFill>
                  <a:srgbClr val="767171"/>
                </a:solidFill>
                <a:latin typeface="Century Gothic" panose="020B0502020202020204" pitchFamily="34" charset="0"/>
              </a:rPr>
              <a:t>sales </a:t>
            </a:r>
            <a:r>
              <a:rPr lang="tr-TR" sz="1200" spc="120" baseline="0">
                <a:solidFill>
                  <a:srgbClr val="767171"/>
                </a:solidFill>
                <a:latin typeface="Century Gothic" panose="020B0502020202020204" pitchFamily="34" charset="0"/>
              </a:rPr>
              <a:t>Funnel</a:t>
            </a:r>
            <a:endParaRPr lang="en-US" sz="1200" spc="120" baseline="0">
              <a:solidFill>
                <a:srgbClr val="767171"/>
              </a:solidFill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0.48737285342264031"/>
          <c:y val="2.61840443722183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rgbClr val="76717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2968959207698979"/>
          <c:y val="0.13607438271604938"/>
          <c:w val="0.67778278242444623"/>
          <c:h val="0.82080833333333336"/>
        </c:manualLayout>
      </c:layout>
      <c:barChart>
        <c:barDir val="bar"/>
        <c:grouping val="stacked"/>
        <c:varyColors val="0"/>
        <c:ser>
          <c:idx val="1"/>
          <c:order val="0"/>
          <c:tx>
            <c:v>helper</c:v>
          </c:tx>
          <c:spPr>
            <a:noFill/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[0]!FunnelY</c:f>
              <c:strCache>
                <c:ptCount val="12"/>
                <c:pt idx="0">
                  <c:v>Lead</c:v>
                </c:pt>
                <c:pt idx="1">
                  <c:v>Initial Contact</c:v>
                </c:pt>
                <c:pt idx="2">
                  <c:v>Qualified Lead</c:v>
                </c:pt>
                <c:pt idx="3">
                  <c:v>Opportunity</c:v>
                </c:pt>
                <c:pt idx="4">
                  <c:v>Solution</c:v>
                </c:pt>
                <c:pt idx="5">
                  <c:v>Proposal Discussed</c:v>
                </c:pt>
                <c:pt idx="6">
                  <c:v>Written Proposal</c:v>
                </c:pt>
                <c:pt idx="7">
                  <c:v>Contract</c:v>
                </c:pt>
                <c:pt idx="8">
                  <c:v>Purchase Order</c:v>
                </c:pt>
                <c:pt idx="9">
                  <c:v>Invoice</c:v>
                </c:pt>
                <c:pt idx="10">
                  <c:v>Payment</c:v>
                </c:pt>
                <c:pt idx="11">
                  <c:v>Refund</c:v>
                </c:pt>
              </c:strCache>
            </c:strRef>
          </c:cat>
          <c:val>
            <c:numRef>
              <c:f>[0]!FunnelB</c:f>
              <c:numCache>
                <c:formatCode>#,##0</c:formatCode>
                <c:ptCount val="12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9-4316-AB55-CCAE2598AFDB}"/>
            </c:ext>
          </c:extLst>
        </c:ser>
        <c:ser>
          <c:idx val="0"/>
          <c:order val="1"/>
          <c:tx>
            <c:v>Count</c:v>
          </c:tx>
          <c:spPr>
            <a:gradFill>
              <a:gsLst>
                <a:gs pos="0">
                  <a:srgbClr val="FF5D61"/>
                </a:gs>
                <a:gs pos="52000">
                  <a:srgbClr val="FF7C80"/>
                </a:gs>
                <a:gs pos="100000">
                  <a:srgbClr val="FF5D61"/>
                </a:gs>
              </a:gsLst>
              <a:lin ang="5400000" scaled="1"/>
            </a:gra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[0]!FunnelY</c:f>
              <c:strCache>
                <c:ptCount val="12"/>
                <c:pt idx="0">
                  <c:v>Lead</c:v>
                </c:pt>
                <c:pt idx="1">
                  <c:v>Initial Contact</c:v>
                </c:pt>
                <c:pt idx="2">
                  <c:v>Qualified Lead</c:v>
                </c:pt>
                <c:pt idx="3">
                  <c:v>Opportunity</c:v>
                </c:pt>
                <c:pt idx="4">
                  <c:v>Solution</c:v>
                </c:pt>
                <c:pt idx="5">
                  <c:v>Proposal Discussed</c:v>
                </c:pt>
                <c:pt idx="6">
                  <c:v>Written Proposal</c:v>
                </c:pt>
                <c:pt idx="7">
                  <c:v>Contract</c:v>
                </c:pt>
                <c:pt idx="8">
                  <c:v>Purchase Order</c:v>
                </c:pt>
                <c:pt idx="9">
                  <c:v>Invoice</c:v>
                </c:pt>
                <c:pt idx="10">
                  <c:v>Payment</c:v>
                </c:pt>
                <c:pt idx="11">
                  <c:v>Refund</c:v>
                </c:pt>
              </c:strCache>
            </c:strRef>
          </c:cat>
          <c:val>
            <c:numRef>
              <c:f>[0]!FunnelA</c:f>
              <c:numCache>
                <c:formatCode>General</c:formatCode>
                <c:ptCount val="12"/>
                <c:pt idx="0">
                  <c:v>7</c:v>
                </c:pt>
                <c:pt idx="1">
                  <c:v>6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7F9-4316-AB55-CCAE2598AFD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5"/>
        <c:overlap val="100"/>
        <c:axId val="82696230"/>
        <c:axId val="61676896"/>
      </c:barChart>
      <c:catAx>
        <c:axId val="8269623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all" spc="100" normalizeH="0" baseline="0">
                <a:solidFill>
                  <a:schemeClr val="bg2">
                    <a:lumMod val="50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61676896"/>
        <c:crosses val="autoZero"/>
        <c:auto val="1"/>
        <c:lblAlgn val="ctr"/>
        <c:lblOffset val="100"/>
        <c:noMultiLvlLbl val="1"/>
      </c:catAx>
      <c:valAx>
        <c:axId val="61676896"/>
        <c:scaling>
          <c:orientation val="minMax"/>
        </c:scaling>
        <c:delete val="1"/>
        <c:axPos val="t"/>
        <c:numFmt formatCode="&quot; $&quot;* #,##0\ ;&quot;-$&quot;* #,##0\ ;&quot; $&quot;* \-#\ ;@\ " sourceLinked="0"/>
        <c:majorTickMark val="out"/>
        <c:minorTickMark val="none"/>
        <c:tickLblPos val="nextTo"/>
        <c:crossAx val="8269623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noFill/>
    <a:ln w="9525" cap="flat" cmpd="sng" algn="ctr">
      <a:solidFill>
        <a:srgbClr val="D9D9D9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rgbClr val="76717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200" spc="120" baseline="0">
                <a:solidFill>
                  <a:srgbClr val="767171"/>
                </a:solidFill>
                <a:latin typeface="Century Gothic" panose="020B0502020202020204" pitchFamily="34" charset="0"/>
              </a:rPr>
              <a:t>WON VS. LOST (MONTHLY)</a:t>
            </a:r>
            <a:endParaRPr lang="en-US" sz="1200" spc="120" baseline="0">
              <a:solidFill>
                <a:srgbClr val="767171"/>
              </a:solidFill>
              <a:latin typeface="Century Gothic" panose="020B0502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rgbClr val="76717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areaChart>
        <c:grouping val="stacked"/>
        <c:varyColors val="0"/>
        <c:ser>
          <c:idx val="1"/>
          <c:order val="1"/>
          <c:tx>
            <c:v>Lost deals</c:v>
          </c:tx>
          <c:spPr>
            <a:solidFill>
              <a:schemeClr val="tx2">
                <a:lumMod val="20000"/>
                <a:lumOff val="80000"/>
              </a:schemeClr>
            </a:solidFill>
            <a:ln>
              <a:solidFill>
                <a:schemeClr val="tx2">
                  <a:lumMod val="40000"/>
                  <a:lumOff val="60000"/>
                </a:schemeClr>
              </a:solidFill>
            </a:ln>
            <a:effectLst>
              <a:outerShdw blurRad="38100" dist="38100" dir="8100000" algn="tr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CB9-4B88-9E05-A452DCDBD059}"/>
              </c:ext>
            </c:extLst>
          </c:dPt>
          <c:val>
            <c:numRef>
              <c:f>Calc!$BD$7:$BD$18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CA-4DF8-BD0B-E732F0A44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7698063"/>
        <c:axId val="277695983"/>
      </c:areaChart>
      <c:barChart>
        <c:barDir val="col"/>
        <c:grouping val="stacked"/>
        <c:varyColors val="0"/>
        <c:ser>
          <c:idx val="0"/>
          <c:order val="0"/>
          <c:tx>
            <c:v>Won deals</c:v>
          </c:tx>
          <c:spPr>
            <a:solidFill>
              <a:srgbClr val="71DD6E"/>
            </a:solidFill>
            <a:ln>
              <a:noFill/>
            </a:ln>
            <a:effectLst>
              <a:outerShdw blurRad="381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Calc!$BB$7:$BB$18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Calc!$BC$7:$BC$18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CA-4DF8-BD0B-E732F0A4452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277698063"/>
        <c:axId val="277695983"/>
      </c:barChart>
      <c:catAx>
        <c:axId val="2776980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D9D9D9">
                  <a:alpha val="40000"/>
                </a:srgb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00" normalizeH="0" baseline="0">
                <a:solidFill>
                  <a:schemeClr val="bg2">
                    <a:lumMod val="50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77695983"/>
        <c:crosses val="autoZero"/>
        <c:auto val="1"/>
        <c:lblAlgn val="ctr"/>
        <c:lblOffset val="100"/>
        <c:noMultiLvlLbl val="0"/>
      </c:catAx>
      <c:valAx>
        <c:axId val="2776959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7698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20" baseline="0">
                <a:solidFill>
                  <a:srgbClr val="76717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200" b="1" spc="120" baseline="0">
                <a:solidFill>
                  <a:srgbClr val="767171"/>
                </a:solidFill>
                <a:latin typeface="Century Gothic" panose="020B0502020202020204" pitchFamily="34" charset="0"/>
              </a:rPr>
              <a:t>WON VS. LOST (TOTAL)</a:t>
            </a:r>
            <a:endParaRPr lang="en-US" sz="1200" b="1" spc="120" baseline="0">
              <a:solidFill>
                <a:srgbClr val="767171"/>
              </a:solidFill>
              <a:latin typeface="Century Gothic" panose="020B0502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20" baseline="0">
              <a:solidFill>
                <a:srgbClr val="76717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71DD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93A-4047-8EE3-8FC17CF9B3BD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3A-4047-8EE3-8FC17CF9B3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effectLst>
                      <a:outerShdw blurRad="50800" dist="38100" dir="2700000" algn="tl" rotWithShape="0">
                        <a:prstClr val="black">
                          <a:alpha val="40000"/>
                        </a:prstClr>
                      </a:outerShdw>
                    </a:effectLst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Calc!$BC$6:$BD$6</c:f>
              <c:strCache>
                <c:ptCount val="2"/>
                <c:pt idx="0">
                  <c:v>Won</c:v>
                </c:pt>
                <c:pt idx="1">
                  <c:v>Lost</c:v>
                </c:pt>
              </c:strCache>
            </c:strRef>
          </c:cat>
          <c:val>
            <c:numRef>
              <c:f>Calc!$BC$19:$BD$19</c:f>
              <c:numCache>
                <c:formatCode>General</c:formatCode>
                <c:ptCount val="2"/>
                <c:pt idx="0">
                  <c:v>4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3A-4047-8EE3-8FC17CF9B3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baseline="0">
                <a:solidFill>
                  <a:srgbClr val="76717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200" spc="120" baseline="0">
                <a:solidFill>
                  <a:srgbClr val="767171"/>
                </a:solidFill>
                <a:latin typeface="Century Gothic" panose="020B0502020202020204" pitchFamily="34" charset="0"/>
              </a:rPr>
              <a:t>WON DEALS Value</a:t>
            </a:r>
            <a:endParaRPr lang="en-US" sz="1200" spc="120" baseline="0">
              <a:solidFill>
                <a:srgbClr val="767171"/>
              </a:solidFill>
              <a:latin typeface="Century Gothic" panose="020B0502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baseline="0">
              <a:solidFill>
                <a:srgbClr val="76717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Monthly</c:v>
          </c:tx>
          <c:spPr>
            <a:ln w="34925" cap="flat" cmpd="sng" algn="ctr">
              <a:solidFill>
                <a:srgbClr val="9999FF"/>
              </a:solidFill>
              <a:miter lim="800000"/>
            </a:ln>
            <a:effectLst/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Calc!$BB$7:$BB$18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Calc!$BE$7:$BE$18</c:f>
              <c:numCache>
                <c:formatCode>General</c:formatCode>
                <c:ptCount val="12"/>
                <c:pt idx="0">
                  <c:v>1272</c:v>
                </c:pt>
                <c:pt idx="1">
                  <c:v>2510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93-4E38-9DBB-886346C9C4CA}"/>
            </c:ext>
          </c:extLst>
        </c:ser>
        <c:ser>
          <c:idx val="1"/>
          <c:order val="1"/>
          <c:tx>
            <c:v>Cumulative</c:v>
          </c:tx>
          <c:spPr>
            <a:ln w="34925" cap="flat" cmpd="sng" algn="ctr">
              <a:solidFill>
                <a:srgbClr val="45EDB5"/>
              </a:solidFill>
              <a:miter lim="800000"/>
            </a:ln>
            <a:effectLst/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Calc!$BB$7:$BB$18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Calc!$BG$7:$BG$18</c:f>
              <c:numCache>
                <c:formatCode>General</c:formatCode>
                <c:ptCount val="12"/>
                <c:pt idx="0">
                  <c:v>1272</c:v>
                </c:pt>
                <c:pt idx="1">
                  <c:v>3782</c:v>
                </c:pt>
                <c:pt idx="2">
                  <c:v>3782</c:v>
                </c:pt>
                <c:pt idx="3">
                  <c:v>3782</c:v>
                </c:pt>
                <c:pt idx="4">
                  <c:v>3782</c:v>
                </c:pt>
                <c:pt idx="5">
                  <c:v>3782</c:v>
                </c:pt>
                <c:pt idx="6">
                  <c:v>3782</c:v>
                </c:pt>
                <c:pt idx="7">
                  <c:v>3782</c:v>
                </c:pt>
                <c:pt idx="8">
                  <c:v>3782</c:v>
                </c:pt>
                <c:pt idx="9">
                  <c:v>3782</c:v>
                </c:pt>
                <c:pt idx="10">
                  <c:v>3782</c:v>
                </c:pt>
                <c:pt idx="11">
                  <c:v>3782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93-4E38-9DBB-886346C9C4C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7695151"/>
        <c:axId val="277712623"/>
      </c:lineChart>
      <c:catAx>
        <c:axId val="2776951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D9D9D9">
                  <a:alpha val="40000"/>
                </a:srgb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bg2">
                    <a:lumMod val="50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77712623"/>
        <c:crosses val="autoZero"/>
        <c:auto val="1"/>
        <c:lblAlgn val="ctr"/>
        <c:lblOffset val="100"/>
        <c:noMultiLvlLbl val="0"/>
      </c:catAx>
      <c:valAx>
        <c:axId val="27771262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7695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all" baseline="0">
              <a:solidFill>
                <a:schemeClr val="bg2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120" baseline="0">
                <a:solidFill>
                  <a:srgbClr val="767171"/>
                </a:solidFill>
                <a:latin typeface="+mn-lt"/>
                <a:ea typeface="+mn-ea"/>
                <a:cs typeface="+mn-cs"/>
              </a:defRPr>
            </a:pPr>
            <a:r>
              <a:rPr lang="tr-TR" sz="1200" b="1" spc="120" baseline="0">
                <a:solidFill>
                  <a:srgbClr val="767171"/>
                </a:solidFill>
                <a:latin typeface="Century Gothic" panose="020B0502020202020204" pitchFamily="34" charset="0"/>
              </a:rPr>
              <a:t>TASKS PER SALESMAN</a:t>
            </a:r>
            <a:endParaRPr lang="en-US" sz="1200" b="1" spc="120" baseline="0">
              <a:solidFill>
                <a:srgbClr val="767171"/>
              </a:solidFill>
              <a:latin typeface="Century Gothic" panose="020B0502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120" baseline="0">
              <a:solidFill>
                <a:srgbClr val="767171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Calc!$BC$23</c:f>
              <c:strCache>
                <c:ptCount val="1"/>
                <c:pt idx="0">
                  <c:v>Won</c:v>
                </c:pt>
              </c:strCache>
            </c:strRef>
          </c:tx>
          <c:spPr>
            <a:solidFill>
              <a:srgbClr val="71DD6E"/>
            </a:solidFill>
            <a:ln>
              <a:noFill/>
            </a:ln>
            <a:effectLst>
              <a:outerShdw blurRad="381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[0]!Salesman</c:f>
              <c:strCache>
                <c:ptCount val="8"/>
                <c:pt idx="0">
                  <c:v>Sales Kate</c:v>
                </c:pt>
                <c:pt idx="1">
                  <c:v>Sales John</c:v>
                </c:pt>
                <c:pt idx="2">
                  <c:v>Sales Mia</c:v>
                </c:pt>
                <c:pt idx="3">
                  <c:v>Sales Carl</c:v>
                </c:pt>
                <c:pt idx="4">
                  <c:v>Sales Paul</c:v>
                </c:pt>
                <c:pt idx="5">
                  <c:v>Sales Arnie</c:v>
                </c:pt>
                <c:pt idx="6">
                  <c:v>Sales Ann</c:v>
                </c:pt>
                <c:pt idx="7">
                  <c:v>Sales Peter</c:v>
                </c:pt>
              </c:strCache>
            </c:strRef>
          </c:cat>
          <c:val>
            <c:numRef>
              <c:f>[0]!status1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4-42A4-9212-E9B7248FA92B}"/>
            </c:ext>
          </c:extLst>
        </c:ser>
        <c:ser>
          <c:idx val="1"/>
          <c:order val="1"/>
          <c:tx>
            <c:strRef>
              <c:f>Calc!$BD$23</c:f>
              <c:strCache>
                <c:ptCount val="1"/>
                <c:pt idx="0">
                  <c:v>Lost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381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[0]!Salesman</c:f>
              <c:strCache>
                <c:ptCount val="8"/>
                <c:pt idx="0">
                  <c:v>Sales Kate</c:v>
                </c:pt>
                <c:pt idx="1">
                  <c:v>Sales John</c:v>
                </c:pt>
                <c:pt idx="2">
                  <c:v>Sales Mia</c:v>
                </c:pt>
                <c:pt idx="3">
                  <c:v>Sales Carl</c:v>
                </c:pt>
                <c:pt idx="4">
                  <c:v>Sales Paul</c:v>
                </c:pt>
                <c:pt idx="5">
                  <c:v>Sales Arnie</c:v>
                </c:pt>
                <c:pt idx="6">
                  <c:v>Sales Ann</c:v>
                </c:pt>
                <c:pt idx="7">
                  <c:v>Sales Peter</c:v>
                </c:pt>
              </c:strCache>
            </c:strRef>
          </c:cat>
          <c:val>
            <c:numRef>
              <c:f>[0]!status2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4-42A4-9212-E9B7248FA92B}"/>
            </c:ext>
          </c:extLst>
        </c:ser>
        <c:ser>
          <c:idx val="2"/>
          <c:order val="2"/>
          <c:tx>
            <c:strRef>
              <c:f>Calc!$BE$23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rgbClr val="FFE599"/>
            </a:solidFill>
            <a:ln>
              <a:noFill/>
            </a:ln>
            <a:effectLst>
              <a:outerShdw blurRad="381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[0]!Salesman</c:f>
              <c:strCache>
                <c:ptCount val="8"/>
                <c:pt idx="0">
                  <c:v>Sales Kate</c:v>
                </c:pt>
                <c:pt idx="1">
                  <c:v>Sales John</c:v>
                </c:pt>
                <c:pt idx="2">
                  <c:v>Sales Mia</c:v>
                </c:pt>
                <c:pt idx="3">
                  <c:v>Sales Carl</c:v>
                </c:pt>
                <c:pt idx="4">
                  <c:v>Sales Paul</c:v>
                </c:pt>
                <c:pt idx="5">
                  <c:v>Sales Arnie</c:v>
                </c:pt>
                <c:pt idx="6">
                  <c:v>Sales Ann</c:v>
                </c:pt>
                <c:pt idx="7">
                  <c:v>Sales Peter</c:v>
                </c:pt>
              </c:strCache>
            </c:strRef>
          </c:cat>
          <c:val>
            <c:numRef>
              <c:f>[0]!status3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D4-42A4-9212-E9B7248FA92B}"/>
            </c:ext>
          </c:extLst>
        </c:ser>
        <c:ser>
          <c:idx val="4"/>
          <c:order val="3"/>
          <c:tx>
            <c:strRef>
              <c:f>Calc!$BG$23</c:f>
              <c:strCache>
                <c:ptCount val="1"/>
                <c:pt idx="0">
                  <c:v>Not set</c:v>
                </c:pt>
              </c:strCache>
            </c:strRef>
          </c:tx>
          <c:spPr>
            <a:solidFill>
              <a:srgbClr val="9999FF"/>
            </a:solidFill>
            <a:ln>
              <a:noFill/>
            </a:ln>
            <a:effectLst>
              <a:outerShdw blurRad="381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[0]!Salesman</c:f>
              <c:strCache>
                <c:ptCount val="8"/>
                <c:pt idx="0">
                  <c:v>Sales Kate</c:v>
                </c:pt>
                <c:pt idx="1">
                  <c:v>Sales John</c:v>
                </c:pt>
                <c:pt idx="2">
                  <c:v>Sales Mia</c:v>
                </c:pt>
                <c:pt idx="3">
                  <c:v>Sales Carl</c:v>
                </c:pt>
                <c:pt idx="4">
                  <c:v>Sales Paul</c:v>
                </c:pt>
                <c:pt idx="5">
                  <c:v>Sales Arnie</c:v>
                </c:pt>
                <c:pt idx="6">
                  <c:v>Sales Ann</c:v>
                </c:pt>
                <c:pt idx="7">
                  <c:v>Sales Peter</c:v>
                </c:pt>
              </c:strCache>
            </c:strRef>
          </c:cat>
          <c:val>
            <c:numRef>
              <c:f>[0]!status5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D4-42A4-9212-E9B7248FA92B}"/>
            </c:ext>
          </c:extLst>
        </c:ser>
        <c:ser>
          <c:idx val="3"/>
          <c:order val="4"/>
          <c:tx>
            <c:strRef>
              <c:f>Calc!$BF$23</c:f>
              <c:strCache>
                <c:ptCount val="1"/>
                <c:pt idx="0">
                  <c:v>On Hold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>
              <a:outerShdw blurRad="381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[0]!Salesman</c:f>
              <c:strCache>
                <c:ptCount val="8"/>
                <c:pt idx="0">
                  <c:v>Sales Kate</c:v>
                </c:pt>
                <c:pt idx="1">
                  <c:v>Sales John</c:v>
                </c:pt>
                <c:pt idx="2">
                  <c:v>Sales Mia</c:v>
                </c:pt>
                <c:pt idx="3">
                  <c:v>Sales Carl</c:v>
                </c:pt>
                <c:pt idx="4">
                  <c:v>Sales Paul</c:v>
                </c:pt>
                <c:pt idx="5">
                  <c:v>Sales Arnie</c:v>
                </c:pt>
                <c:pt idx="6">
                  <c:v>Sales Ann</c:v>
                </c:pt>
                <c:pt idx="7">
                  <c:v>Sales Peter</c:v>
                </c:pt>
              </c:strCache>
            </c:strRef>
          </c:cat>
          <c:val>
            <c:numRef>
              <c:f>[0]!status4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D4-42A4-9212-E9B7248FA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954648639"/>
        <c:axId val="954638655"/>
      </c:barChart>
      <c:catAx>
        <c:axId val="954648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954638655"/>
        <c:crosses val="autoZero"/>
        <c:auto val="1"/>
        <c:lblAlgn val="ctr"/>
        <c:lblOffset val="100"/>
        <c:noMultiLvlLbl val="0"/>
      </c:catAx>
      <c:valAx>
        <c:axId val="954638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>
                  <a:alpha val="50000"/>
                </a:srgb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954648639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13" Type="http://schemas.openxmlformats.org/officeDocument/2006/relationships/hyperlink" Target="#Settings!A6"/><Relationship Id="rId18" Type="http://schemas.openxmlformats.org/officeDocument/2006/relationships/image" Target="../media/image4.png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2" Type="http://schemas.openxmlformats.org/officeDocument/2006/relationships/chart" Target="../charts/chart2.xml"/><Relationship Id="rId16" Type="http://schemas.openxmlformats.org/officeDocument/2006/relationships/hyperlink" Target="#Dashboard!A9"/><Relationship Id="rId1" Type="http://schemas.openxmlformats.org/officeDocument/2006/relationships/chart" Target="../charts/chart1.xml"/><Relationship Id="rId11" Type="http://schemas.openxmlformats.org/officeDocument/2006/relationships/image" Target="../media/image3.png"/><Relationship Id="rId5" Type="http://schemas.openxmlformats.org/officeDocument/2006/relationships/chart" Target="../charts/chart5.xml"/><Relationship Id="rId15" Type="http://schemas.openxmlformats.org/officeDocument/2006/relationships/hyperlink" Target="#Pipeline!A10"/><Relationship Id="rId4" Type="http://schemas.openxmlformats.org/officeDocument/2006/relationships/chart" Target="../charts/chart4.xml"/><Relationship Id="rId14" Type="http://schemas.openxmlformats.org/officeDocument/2006/relationships/hyperlink" Target="#Input!A6"/><Relationship Id="rId19" Type="http://schemas.openxmlformats.org/officeDocument/2006/relationships/image" Target="../media/image11.png"/><Relationship Id="rId20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ipeline!A10"/><Relationship Id="rId7" Type="http://schemas.openxmlformats.org/officeDocument/2006/relationships/image" Target="../media/image5.png"/><Relationship Id="rId2" Type="http://schemas.openxmlformats.org/officeDocument/2006/relationships/hyperlink" Target="#Input!A6"/><Relationship Id="rId1" Type="http://schemas.openxmlformats.org/officeDocument/2006/relationships/hyperlink" Target="#Settings!A6"/><Relationship Id="rId5" Type="http://schemas.openxmlformats.org/officeDocument/2006/relationships/image" Target="../media/image2.png"/><Relationship Id="rId4" Type="http://schemas.openxmlformats.org/officeDocument/2006/relationships/hyperlink" Target="#Dashboard!A9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Settings!A6"/><Relationship Id="rId7" Type="http://schemas.openxmlformats.org/officeDocument/2006/relationships/image" Target="../media/image2.png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6" Type="http://schemas.openxmlformats.org/officeDocument/2006/relationships/hyperlink" Target="#Dashboard!A9"/><Relationship Id="rId5" Type="http://schemas.openxmlformats.org/officeDocument/2006/relationships/hyperlink" Target="#Pipeline!A10"/><Relationship Id="rId4" Type="http://schemas.openxmlformats.org/officeDocument/2006/relationships/hyperlink" Target="#Input!A6"/><Relationship Id="rId9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ipeline!A10"/><Relationship Id="rId7" Type="http://schemas.openxmlformats.org/officeDocument/2006/relationships/image" Target="../media/image1.png"/><Relationship Id="rId2" Type="http://schemas.openxmlformats.org/officeDocument/2006/relationships/hyperlink" Target="#Input!A6"/><Relationship Id="rId1" Type="http://schemas.openxmlformats.org/officeDocument/2006/relationships/hyperlink" Target="#Settings!A6"/><Relationship Id="rId5" Type="http://schemas.openxmlformats.org/officeDocument/2006/relationships/image" Target="../media/image2.png"/><Relationship Id="rId4" Type="http://schemas.openxmlformats.org/officeDocument/2006/relationships/hyperlink" Target="#Dashboard!A9"/><Relationship Id="rId9" Type="http://schemas.openxmlformats.org/officeDocument/2006/relationships/image" Target="../media/image4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9"/><Relationship Id="rId2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74079</xdr:colOff>
      <xdr:row>8</xdr:row>
      <xdr:rowOff>124499</xdr:rowOff>
    </xdr:from>
    <xdr:to>
      <xdr:col>5</xdr:col>
      <xdr:colOff>438149</xdr:colOff>
      <xdr:row>25</xdr:row>
      <xdr:rowOff>125999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id="{EF44DEE2-1F89-465E-BC4F-529198B59E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85470</xdr:colOff>
      <xdr:row>8</xdr:row>
      <xdr:rowOff>124499</xdr:rowOff>
    </xdr:from>
    <xdr:to>
      <xdr:col>10</xdr:col>
      <xdr:colOff>1281570</xdr:colOff>
      <xdr:row>25</xdr:row>
      <xdr:rowOff>125999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D571872-0F84-46C4-8A4B-4B63A6CD4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525665</xdr:colOff>
      <xdr:row>12</xdr:row>
      <xdr:rowOff>190499</xdr:rowOff>
    </xdr:from>
    <xdr:to>
      <xdr:col>6</xdr:col>
      <xdr:colOff>1664540</xdr:colOff>
      <xdr:row>25</xdr:row>
      <xdr:rowOff>125999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7A9B55C-3B76-4942-AA2E-2DFD229AB3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65240</xdr:colOff>
      <xdr:row>26</xdr:row>
      <xdr:rowOff>30251</xdr:rowOff>
    </xdr:from>
    <xdr:to>
      <xdr:col>7</xdr:col>
      <xdr:colOff>0</xdr:colOff>
      <xdr:row>43</xdr:row>
      <xdr:rowOff>31751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318392A-2AAF-48DD-9170-DCC3069A1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7</xdr:col>
      <xdr:colOff>85470</xdr:colOff>
      <xdr:row>26</xdr:row>
      <xdr:rowOff>30251</xdr:rowOff>
    </xdr:from>
    <xdr:to>
      <xdr:col>10</xdr:col>
      <xdr:colOff>1281570</xdr:colOff>
      <xdr:row>43</xdr:row>
      <xdr:rowOff>31751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E5EE77A-0825-4A30-9B58-C47A1D70C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872540</xdr:colOff>
      <xdr:row>8</xdr:row>
      <xdr:rowOff>95087</xdr:rowOff>
    </xdr:from>
    <xdr:to>
      <xdr:col>6</xdr:col>
      <xdr:colOff>1664540</xdr:colOff>
      <xdr:row>12</xdr:row>
      <xdr:rowOff>53087</xdr:rowOff>
    </xdr:to>
    <xdr:sp macro="" textlink="Calc!$BJ$9">
      <xdr:nvSpPr>
        <xdr:cNvPr id="9" name="Rectangle 8">
          <a:extLst>
            <a:ext uri="{FF2B5EF4-FFF2-40B4-BE49-F238E27FC236}">
              <a16:creationId xmlns:a16="http://schemas.microsoft.com/office/drawing/2014/main" id="{CCD74D37-E060-407D-A7CB-2FDDA73A2349}"/>
            </a:ext>
          </a:extLst>
        </xdr:cNvPr>
        <xdr:cNvSpPr/>
      </xdr:nvSpPr>
      <xdr:spPr>
        <a:xfrm>
          <a:off x="6720890" y="1400012"/>
          <a:ext cx="792000" cy="720000"/>
        </a:xfrm>
        <a:prstGeom prst="rect">
          <a:avLst/>
        </a:prstGeom>
        <a:gradFill>
          <a:gsLst>
            <a:gs pos="0">
              <a:srgbClr val="E7890B"/>
            </a:gs>
            <a:gs pos="100000">
              <a:srgbClr val="FDAD54"/>
            </a:gs>
          </a:gsLst>
          <a:lin ang="7200000" scaled="0"/>
        </a:gradFill>
        <a:ln w="12700">
          <a:solidFill>
            <a:schemeClr val="bg1"/>
          </a:solidFill>
        </a:ln>
        <a:effectLst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fld id="{700E6443-E075-4723-977B-E0ED622F57B5}" type="TxLink">
            <a:rPr lang="en-US" sz="1000" b="1" i="0" u="none" strike="noStrike" baseline="0">
              <a:solidFill>
                <a:schemeClr val="bg1"/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ACTUAL EARNINGS $ 3.782</a:t>
          </a:fld>
          <a:endParaRPr lang="en-US" sz="1000" b="1" i="0" u="none" strike="noStrike" baseline="0">
            <a:solidFill>
              <a:schemeClr val="bg1"/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5</xdr:col>
      <xdr:colOff>1353665</xdr:colOff>
      <xdr:row>8</xdr:row>
      <xdr:rowOff>95087</xdr:rowOff>
    </xdr:from>
    <xdr:to>
      <xdr:col>6</xdr:col>
      <xdr:colOff>836540</xdr:colOff>
      <xdr:row>12</xdr:row>
      <xdr:rowOff>53087</xdr:rowOff>
    </xdr:to>
    <xdr:sp macro="" textlink="Calc!$BJ$8">
      <xdr:nvSpPr>
        <xdr:cNvPr id="12" name="Rectangle 11">
          <a:extLst>
            <a:ext uri="{FF2B5EF4-FFF2-40B4-BE49-F238E27FC236}">
              <a16:creationId xmlns:a16="http://schemas.microsoft.com/office/drawing/2014/main" id="{EA02A6B1-7BCC-48B8-977B-C84694B38955}"/>
            </a:ext>
          </a:extLst>
        </xdr:cNvPr>
        <xdr:cNvSpPr/>
      </xdr:nvSpPr>
      <xdr:spPr>
        <a:xfrm>
          <a:off x="5820890" y="1400012"/>
          <a:ext cx="864000" cy="720000"/>
        </a:xfrm>
        <a:prstGeom prst="rect">
          <a:avLst/>
        </a:prstGeom>
        <a:gradFill>
          <a:gsLst>
            <a:gs pos="0">
              <a:srgbClr val="AF2EFE"/>
            </a:gs>
            <a:gs pos="100000">
              <a:srgbClr val="D58EFD"/>
            </a:gs>
          </a:gsLst>
          <a:lin ang="6600000" scaled="0"/>
        </a:gradFill>
        <a:ln w="12700">
          <a:solidFill>
            <a:schemeClr val="bg1"/>
          </a:solidFill>
        </a:ln>
        <a:effectLst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fld id="{C3A9F3E5-160B-457B-8A84-9E31A0A5FF7A}" type="TxLink">
            <a:rPr lang="en-US" sz="1000" b="1" i="0" u="none" strike="noStrike" baseline="0">
              <a:solidFill>
                <a:schemeClr val="bg1"/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FORECASTED EARNINGS $ 4.630</a:t>
          </a:fld>
          <a:endParaRPr lang="en-US" sz="1000" b="1" i="0" u="none" strike="noStrike" baseline="0">
            <a:solidFill>
              <a:schemeClr val="bg1"/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5</xdr:col>
      <xdr:colOff>525665</xdr:colOff>
      <xdr:row>8</xdr:row>
      <xdr:rowOff>95087</xdr:rowOff>
    </xdr:from>
    <xdr:to>
      <xdr:col>5</xdr:col>
      <xdr:colOff>1317665</xdr:colOff>
      <xdr:row>12</xdr:row>
      <xdr:rowOff>53087</xdr:rowOff>
    </xdr:to>
    <xdr:sp macro="" textlink="Calc!$BJ$7">
      <xdr:nvSpPr>
        <xdr:cNvPr id="13" name="Rectangle 12">
          <a:extLst>
            <a:ext uri="{FF2B5EF4-FFF2-40B4-BE49-F238E27FC236}">
              <a16:creationId xmlns:a16="http://schemas.microsoft.com/office/drawing/2014/main" id="{EF571CC9-ECAF-40FC-9216-B4BF477171FF}"/>
            </a:ext>
          </a:extLst>
        </xdr:cNvPr>
        <xdr:cNvSpPr/>
      </xdr:nvSpPr>
      <xdr:spPr>
        <a:xfrm>
          <a:off x="4992890" y="1400012"/>
          <a:ext cx="792000" cy="720000"/>
        </a:xfrm>
        <a:prstGeom prst="rect">
          <a:avLst/>
        </a:prstGeom>
        <a:gradFill>
          <a:gsLst>
            <a:gs pos="0">
              <a:srgbClr val="059AE5"/>
            </a:gs>
            <a:gs pos="100000">
              <a:srgbClr val="63CDFF"/>
            </a:gs>
          </a:gsLst>
          <a:lin ang="7200000" scaled="0"/>
        </a:gradFill>
        <a:ln w="12700">
          <a:solidFill>
            <a:schemeClr val="bg1"/>
          </a:solidFill>
        </a:ln>
        <a:effectLst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fld id="{2146DDE0-3D04-4EB8-AE3D-A8F2E3D7D8A8}" type="TxLink">
            <a:rPr lang="en-US" sz="1000" b="1" i="0" u="none" strike="noStrike" baseline="0">
              <a:solidFill>
                <a:schemeClr val="bg1"/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WON vs. LOST 80% DEALS</a:t>
          </a:fld>
          <a:endParaRPr lang="en-US" sz="1000" b="1" i="0" u="none" strike="noStrike" baseline="0">
            <a:solidFill>
              <a:schemeClr val="bg1"/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9" name="mainicon">
          <a:extLst>
            <a:ext uri="{FF2B5EF4-FFF2-40B4-BE49-F238E27FC236}">
              <a16:creationId xmlns:a16="http://schemas.microsoft.com/office/drawing/2014/main" id="{FBA6A9CD-AE4A-4780-B5A1-C6A3F317A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30225</xdr:colOff>
      <xdr:row>1</xdr:row>
      <xdr:rowOff>133350</xdr:rowOff>
    </xdr:from>
    <xdr:to>
      <xdr:col>6</xdr:col>
      <xdr:colOff>1038225</xdr:colOff>
      <xdr:row>2</xdr:row>
      <xdr:rowOff>173700</xdr:rowOff>
    </xdr:to>
    <xdr:sp macro="" textlink="">
      <xdr:nvSpPr>
        <xdr:cNvPr id="30" name="Rectangle: Rounded Corners 29">
          <a:hlinkClick xmlns:r="http://schemas.openxmlformats.org/officeDocument/2006/relationships" r:id="rId13" tooltip="Settings"/>
          <a:extLst>
            <a:ext uri="{FF2B5EF4-FFF2-40B4-BE49-F238E27FC236}">
              <a16:creationId xmlns:a16="http://schemas.microsoft.com/office/drawing/2014/main" id="{2BDFB099-5A98-4109-9AEE-61A5841B889C}"/>
            </a:ext>
          </a:extLst>
        </xdr:cNvPr>
        <xdr:cNvSpPr/>
      </xdr:nvSpPr>
      <xdr:spPr>
        <a:xfrm>
          <a:off x="68120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en-US" sz="1100" b="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1476925</xdr:colOff>
      <xdr:row>1</xdr:row>
      <xdr:rowOff>133350</xdr:rowOff>
    </xdr:from>
    <xdr:to>
      <xdr:col>5</xdr:col>
      <xdr:colOff>94150</xdr:colOff>
      <xdr:row>2</xdr:row>
      <xdr:rowOff>173700</xdr:rowOff>
    </xdr:to>
    <xdr:sp macro="" textlink="">
      <xdr:nvSpPr>
        <xdr:cNvPr id="31" name="Rectangle: Rounded Corners 30">
          <a:hlinkClick xmlns:r="http://schemas.openxmlformats.org/officeDocument/2006/relationships" r:id="rId14" tooltip="Input"/>
          <a:extLst>
            <a:ext uri="{FF2B5EF4-FFF2-40B4-BE49-F238E27FC236}">
              <a16:creationId xmlns:a16="http://schemas.microsoft.com/office/drawing/2014/main" id="{FA47E2CE-A890-4ECF-BF4E-8CE3554F1CCF}"/>
            </a:ext>
          </a:extLst>
        </xdr:cNvPr>
        <xdr:cNvSpPr/>
      </xdr:nvSpPr>
      <xdr:spPr>
        <a:xfrm>
          <a:off x="44868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en-US" sz="1100" b="1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5</xdr:col>
      <xdr:colOff>248750</xdr:colOff>
      <xdr:row>1</xdr:row>
      <xdr:rowOff>133350</xdr:rowOff>
    </xdr:from>
    <xdr:to>
      <xdr:col>5</xdr:col>
      <xdr:colOff>1256750</xdr:colOff>
      <xdr:row>2</xdr:row>
      <xdr:rowOff>173700</xdr:rowOff>
    </xdr:to>
    <xdr:sp macro="" textlink="">
      <xdr:nvSpPr>
        <xdr:cNvPr id="32" name="Rectangle: Rounded Corners 31">
          <a:hlinkClick xmlns:r="http://schemas.openxmlformats.org/officeDocument/2006/relationships" r:id="rId15" tooltip="Pipeline"/>
          <a:extLst>
            <a:ext uri="{FF2B5EF4-FFF2-40B4-BE49-F238E27FC236}">
              <a16:creationId xmlns:a16="http://schemas.microsoft.com/office/drawing/2014/main" id="{EFB15B4C-0F22-4EF9-8F0B-7DC792BDBCB4}"/>
            </a:ext>
          </a:extLst>
        </xdr:cNvPr>
        <xdr:cNvSpPr/>
      </xdr:nvSpPr>
      <xdr:spPr>
        <a:xfrm>
          <a:off x="56494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PIPELINE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314325</xdr:colOff>
      <xdr:row>1</xdr:row>
      <xdr:rowOff>133350</xdr:rowOff>
    </xdr:from>
    <xdr:to>
      <xdr:col>3</xdr:col>
      <xdr:colOff>1322325</xdr:colOff>
      <xdr:row>2</xdr:row>
      <xdr:rowOff>173700</xdr:rowOff>
    </xdr:to>
    <xdr:sp macro="" textlink="">
      <xdr:nvSpPr>
        <xdr:cNvPr id="33" name="Rectangle: Rounded Corners 32">
          <a:hlinkClick xmlns:r="http://schemas.openxmlformats.org/officeDocument/2006/relationships" r:id="rId16" tooltip="Dashboard"/>
          <a:extLst>
            <a:ext uri="{FF2B5EF4-FFF2-40B4-BE49-F238E27FC236}">
              <a16:creationId xmlns:a16="http://schemas.microsoft.com/office/drawing/2014/main" id="{5F685EEE-243A-49C9-A719-AB0F4BA3BD33}"/>
            </a:ext>
          </a:extLst>
        </xdr:cNvPr>
        <xdr:cNvSpPr/>
      </xdr:nvSpPr>
      <xdr:spPr>
        <a:xfrm>
          <a:off x="33242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9</xdr:col>
      <xdr:colOff>1647825</xdr:colOff>
      <xdr:row>1</xdr:row>
      <xdr:rowOff>47625</xdr:rowOff>
    </xdr:from>
    <xdr:ext cx="1325166" cy="381000"/>
    <xdr:pic>
      <xdr:nvPicPr>
        <xdr:cNvPr id="1033" name="mpkLogo">
          <a:hlinkClick xmlns:a="http://schemas.openxmlformats.org/drawingml/2006/main" xmlns:r="http://schemas.openxmlformats.org/officeDocument/2006/relationships" r:id="rId2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373125</xdr:colOff>
      <xdr:row>1</xdr:row>
      <xdr:rowOff>133350</xdr:rowOff>
    </xdr:from>
    <xdr:to>
      <xdr:col>6</xdr:col>
      <xdr:colOff>0</xdr:colOff>
      <xdr:row>2</xdr:row>
      <xdr:rowOff>173700</xdr:rowOff>
    </xdr:to>
    <xdr:sp macro="" textlink="">
      <xdr:nvSpPr>
        <xdr:cNvPr id="11" name="Rectangle: Rounded Corners 10">
          <a:hlinkClick xmlns:r="http://schemas.openxmlformats.org/officeDocument/2006/relationships" r:id="rId1" tooltip="Settings"/>
          <a:extLst>
            <a:ext uri="{FF2B5EF4-FFF2-40B4-BE49-F238E27FC236}">
              <a16:creationId xmlns:a16="http://schemas.microsoft.com/office/drawing/2014/main" id="{3BCA0017-7D3F-4356-A291-42050B4CA9D9}"/>
            </a:ext>
          </a:extLst>
        </xdr:cNvPr>
        <xdr:cNvSpPr/>
      </xdr:nvSpPr>
      <xdr:spPr>
        <a:xfrm>
          <a:off x="68120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en-US" sz="1100" b="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1210225</xdr:colOff>
      <xdr:row>1</xdr:row>
      <xdr:rowOff>133350</xdr:rowOff>
    </xdr:from>
    <xdr:to>
      <xdr:col>4</xdr:col>
      <xdr:colOff>703750</xdr:colOff>
      <xdr:row>2</xdr:row>
      <xdr:rowOff>173700</xdr:rowOff>
    </xdr:to>
    <xdr:sp macro="" textlink="">
      <xdr:nvSpPr>
        <xdr:cNvPr id="12" name="Rectangle: Rounded Corners 11">
          <a:hlinkClick xmlns:r="http://schemas.openxmlformats.org/officeDocument/2006/relationships" r:id="rId2" tooltip="Input"/>
          <a:extLst>
            <a:ext uri="{FF2B5EF4-FFF2-40B4-BE49-F238E27FC236}">
              <a16:creationId xmlns:a16="http://schemas.microsoft.com/office/drawing/2014/main" id="{E2CB95CB-31FF-4C0A-AD0B-B43C1EACB16D}"/>
            </a:ext>
          </a:extLst>
        </xdr:cNvPr>
        <xdr:cNvSpPr/>
      </xdr:nvSpPr>
      <xdr:spPr>
        <a:xfrm>
          <a:off x="44868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en-US" sz="1100" b="1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858350</xdr:colOff>
      <xdr:row>1</xdr:row>
      <xdr:rowOff>133350</xdr:rowOff>
    </xdr:from>
    <xdr:to>
      <xdr:col>5</xdr:col>
      <xdr:colOff>218525</xdr:colOff>
      <xdr:row>2</xdr:row>
      <xdr:rowOff>173700</xdr:rowOff>
    </xdr:to>
    <xdr:sp macro="" textlink="">
      <xdr:nvSpPr>
        <xdr:cNvPr id="13" name="Rectangle: Rounded Corners 12">
          <a:hlinkClick xmlns:r="http://schemas.openxmlformats.org/officeDocument/2006/relationships" r:id="rId3" tooltip="Pipeline"/>
          <a:extLst>
            <a:ext uri="{FF2B5EF4-FFF2-40B4-BE49-F238E27FC236}">
              <a16:creationId xmlns:a16="http://schemas.microsoft.com/office/drawing/2014/main" id="{3F843333-ACC3-402A-AF19-3BC09520586F}"/>
            </a:ext>
          </a:extLst>
        </xdr:cNvPr>
        <xdr:cNvSpPr/>
      </xdr:nvSpPr>
      <xdr:spPr>
        <a:xfrm>
          <a:off x="56494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PIPELINE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47625</xdr:colOff>
      <xdr:row>1</xdr:row>
      <xdr:rowOff>133350</xdr:rowOff>
    </xdr:from>
    <xdr:to>
      <xdr:col>3</xdr:col>
      <xdr:colOff>1055625</xdr:colOff>
      <xdr:row>2</xdr:row>
      <xdr:rowOff>173700</xdr:rowOff>
    </xdr:to>
    <xdr:sp macro="" textlink="">
      <xdr:nvSpPr>
        <xdr:cNvPr id="14" name="Rectangle: Rounded Corners 13">
          <a:hlinkClick xmlns:r="http://schemas.openxmlformats.org/officeDocument/2006/relationships" r:id="rId4" tooltip="Dashboard"/>
          <a:extLst>
            <a:ext uri="{FF2B5EF4-FFF2-40B4-BE49-F238E27FC236}">
              <a16:creationId xmlns:a16="http://schemas.microsoft.com/office/drawing/2014/main" id="{D4409701-794B-493C-BC01-8B41EF28A3A2}"/>
            </a:ext>
          </a:extLst>
        </xdr:cNvPr>
        <xdr:cNvSpPr/>
      </xdr:nvSpPr>
      <xdr:spPr>
        <a:xfrm>
          <a:off x="33242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2E7FF223-DBF4-4839-A3DA-029985203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4</xdr:col>
          <xdr:colOff>9525</xdr:colOff>
          <xdr:row>8</xdr:row>
          <xdr:rowOff>7203</xdr:rowOff>
        </xdr:to>
        <xdr:pic>
          <xdr:nvPicPr>
            <xdr:cNvPr id="14" name="Picture 13">
              <a:extLst>
                <a:ext uri="{FF2B5EF4-FFF2-40B4-BE49-F238E27FC236}">
                  <a16:creationId xmlns:a16="http://schemas.microsoft.com/office/drawing/2014/main" id="{77319D24-3C95-478B-8F3B-95EBCA08944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1" spid="_x0000_s1196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08214" y="1224643"/>
              <a:ext cx="1397454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9525</xdr:colOff>
          <xdr:row>8</xdr:row>
          <xdr:rowOff>7203</xdr:rowOff>
        </xdr:to>
        <xdr:pic>
          <xdr:nvPicPr>
            <xdr:cNvPr id="15" name="Picture 14">
              <a:extLst>
                <a:ext uri="{FF2B5EF4-FFF2-40B4-BE49-F238E27FC236}">
                  <a16:creationId xmlns:a16="http://schemas.microsoft.com/office/drawing/2014/main" id="{424B62D8-C90C-4F16-83C1-A840C7A963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2" spid="_x0000_s1196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05000" y="1224643"/>
              <a:ext cx="1397454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9525</xdr:colOff>
          <xdr:row>8</xdr:row>
          <xdr:rowOff>7203</xdr:rowOff>
        </xdr:to>
        <xdr:pic>
          <xdr:nvPicPr>
            <xdr:cNvPr id="16" name="Picture 15">
              <a:extLst>
                <a:ext uri="{FF2B5EF4-FFF2-40B4-BE49-F238E27FC236}">
                  <a16:creationId xmlns:a16="http://schemas.microsoft.com/office/drawing/2014/main" id="{2D568518-2F6C-467E-A99E-56089404D71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3" spid="_x0000_s1196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01786" y="1224643"/>
              <a:ext cx="1397453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10</xdr:col>
          <xdr:colOff>9525</xdr:colOff>
          <xdr:row>8</xdr:row>
          <xdr:rowOff>7203</xdr:rowOff>
        </xdr:to>
        <xdr:pic>
          <xdr:nvPicPr>
            <xdr:cNvPr id="17" name="Picture 16">
              <a:extLst>
                <a:ext uri="{FF2B5EF4-FFF2-40B4-BE49-F238E27FC236}">
                  <a16:creationId xmlns:a16="http://schemas.microsoft.com/office/drawing/2014/main" id="{5E5279D7-D1E0-4961-B858-F04988AD936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4" spid="_x0000_s1196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898571" y="1224643"/>
              <a:ext cx="1397454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7</xdr:row>
          <xdr:rowOff>0</xdr:rowOff>
        </xdr:from>
        <xdr:to>
          <xdr:col>12</xdr:col>
          <xdr:colOff>9525</xdr:colOff>
          <xdr:row>8</xdr:row>
          <xdr:rowOff>7203</xdr:rowOff>
        </xdr:to>
        <xdr:pic>
          <xdr:nvPicPr>
            <xdr:cNvPr id="18" name="Picture 17">
              <a:extLst>
                <a:ext uri="{FF2B5EF4-FFF2-40B4-BE49-F238E27FC236}">
                  <a16:creationId xmlns:a16="http://schemas.microsoft.com/office/drawing/2014/main" id="{FA959AAD-A556-4378-AFFC-00D0E2C1AB6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5" spid="_x0000_s1196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395357" y="1224643"/>
              <a:ext cx="1397454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</xdr:row>
          <xdr:rowOff>0</xdr:rowOff>
        </xdr:from>
        <xdr:to>
          <xdr:col>14</xdr:col>
          <xdr:colOff>9525</xdr:colOff>
          <xdr:row>8</xdr:row>
          <xdr:rowOff>7203</xdr:rowOff>
        </xdr:to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E3D7C266-B986-4511-88B6-F979DCD44EF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6" spid="_x0000_s1196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892143" y="1224643"/>
              <a:ext cx="1397453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</xdr:row>
          <xdr:rowOff>0</xdr:rowOff>
        </xdr:from>
        <xdr:to>
          <xdr:col>16</xdr:col>
          <xdr:colOff>9525</xdr:colOff>
          <xdr:row>8</xdr:row>
          <xdr:rowOff>7203</xdr:rowOff>
        </xdr:to>
        <xdr:pic>
          <xdr:nvPicPr>
            <xdr:cNvPr id="20" name="Picture 19">
              <a:extLst>
                <a:ext uri="{FF2B5EF4-FFF2-40B4-BE49-F238E27FC236}">
                  <a16:creationId xmlns:a16="http://schemas.microsoft.com/office/drawing/2014/main" id="{6CAAA6A8-7978-42E5-A25F-AF467AEC3AB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7" spid="_x0000_s1196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388929" y="1224643"/>
              <a:ext cx="1397453" cy="207228"/>
            </a:xfrm>
            <a:prstGeom prst="rect">
              <a:avLst/>
            </a:prstGeom>
            <a:noFill/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99332</xdr:colOff>
          <xdr:row>7</xdr:row>
          <xdr:rowOff>0</xdr:rowOff>
        </xdr:from>
        <xdr:to>
          <xdr:col>17</xdr:col>
          <xdr:colOff>1364041</xdr:colOff>
          <xdr:row>7</xdr:row>
          <xdr:rowOff>188988</xdr:rowOff>
        </xdr:to>
        <xdr:pic>
          <xdr:nvPicPr>
            <xdr:cNvPr id="21" name="Picture 20">
              <a:extLst>
                <a:ext uri="{FF2B5EF4-FFF2-40B4-BE49-F238E27FC236}">
                  <a16:creationId xmlns:a16="http://schemas.microsoft.com/office/drawing/2014/main" id="{7EBC4AB8-62DC-4DEF-A721-66B859323F7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8" spid="_x0000_s1197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0876189" y="1224643"/>
              <a:ext cx="1373566" cy="1889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7</xdr:row>
          <xdr:rowOff>0</xdr:rowOff>
        </xdr:from>
        <xdr:to>
          <xdr:col>20</xdr:col>
          <xdr:colOff>9525</xdr:colOff>
          <xdr:row>8</xdr:row>
          <xdr:rowOff>7203</xdr:rowOff>
        </xdr:to>
        <xdr:pic>
          <xdr:nvPicPr>
            <xdr:cNvPr id="22" name="Picture 21">
              <a:extLst>
                <a:ext uri="{FF2B5EF4-FFF2-40B4-BE49-F238E27FC236}">
                  <a16:creationId xmlns:a16="http://schemas.microsoft.com/office/drawing/2014/main" id="{2D268606-BDB0-4C3C-B785-17179625595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9" spid="_x0000_s1197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2382500" y="1224643"/>
              <a:ext cx="1397454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</xdr:row>
          <xdr:rowOff>0</xdr:rowOff>
        </xdr:from>
        <xdr:to>
          <xdr:col>22</xdr:col>
          <xdr:colOff>9525</xdr:colOff>
          <xdr:row>8</xdr:row>
          <xdr:rowOff>7203</xdr:rowOff>
        </xdr:to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024B72B3-FDF9-412A-B646-2EF7C765AD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10" spid="_x0000_s1197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3879286" y="1224643"/>
              <a:ext cx="1397453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7</xdr:row>
          <xdr:rowOff>0</xdr:rowOff>
        </xdr:from>
        <xdr:to>
          <xdr:col>24</xdr:col>
          <xdr:colOff>9525</xdr:colOff>
          <xdr:row>8</xdr:row>
          <xdr:rowOff>7203</xdr:rowOff>
        </xdr:to>
        <xdr:pic>
          <xdr:nvPicPr>
            <xdr:cNvPr id="24" name="Picture 23">
              <a:extLst>
                <a:ext uri="{FF2B5EF4-FFF2-40B4-BE49-F238E27FC236}">
                  <a16:creationId xmlns:a16="http://schemas.microsoft.com/office/drawing/2014/main" id="{985D9186-A07D-412F-BFB5-82336684FC9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11" spid="_x0000_s1197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5376071" y="1224643"/>
              <a:ext cx="1397454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7</xdr:row>
          <xdr:rowOff>0</xdr:rowOff>
        </xdr:from>
        <xdr:to>
          <xdr:col>26</xdr:col>
          <xdr:colOff>9525</xdr:colOff>
          <xdr:row>8</xdr:row>
          <xdr:rowOff>7203</xdr:rowOff>
        </xdr:to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6E54178F-1CA4-4319-94FB-940B29711B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12" spid="_x0000_s1197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6872857" y="1224643"/>
              <a:ext cx="1397454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7</xdr:row>
          <xdr:rowOff>0</xdr:rowOff>
        </xdr:from>
        <xdr:to>
          <xdr:col>28</xdr:col>
          <xdr:colOff>9525</xdr:colOff>
          <xdr:row>8</xdr:row>
          <xdr:rowOff>7203</xdr:rowOff>
        </xdr:to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82DBB46B-554B-4118-8E16-73A55A17C8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13" spid="_x0000_s1197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8369643" y="1224643"/>
              <a:ext cx="1397453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7</xdr:row>
          <xdr:rowOff>0</xdr:rowOff>
        </xdr:from>
        <xdr:to>
          <xdr:col>30</xdr:col>
          <xdr:colOff>9525</xdr:colOff>
          <xdr:row>8</xdr:row>
          <xdr:rowOff>7203</xdr:rowOff>
        </xdr:to>
        <xdr:pic>
          <xdr:nvPicPr>
            <xdr:cNvPr id="27" name="Picture 26">
              <a:extLst>
                <a:ext uri="{FF2B5EF4-FFF2-40B4-BE49-F238E27FC236}">
                  <a16:creationId xmlns:a16="http://schemas.microsoft.com/office/drawing/2014/main" id="{3FE722BD-5C05-4A44-B08E-1FADDDBC2BB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14" spid="_x0000_s1197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9866429" y="1224643"/>
              <a:ext cx="1397453" cy="20722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99332</xdr:colOff>
          <xdr:row>7</xdr:row>
          <xdr:rowOff>0</xdr:rowOff>
        </xdr:from>
        <xdr:to>
          <xdr:col>31</xdr:col>
          <xdr:colOff>1364040</xdr:colOff>
          <xdr:row>7</xdr:row>
          <xdr:rowOff>188988</xdr:rowOff>
        </xdr:to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12A7E9F5-D69E-4BFA-A5E8-2B851CD96B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rrow15" spid="_x0000_s1197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1353689" y="1224643"/>
              <a:ext cx="1373565" cy="1889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11</xdr:col>
      <xdr:colOff>420750</xdr:colOff>
      <xdr:row>1</xdr:row>
      <xdr:rowOff>133350</xdr:rowOff>
    </xdr:from>
    <xdr:to>
      <xdr:col>12</xdr:col>
      <xdr:colOff>47625</xdr:colOff>
      <xdr:row>2</xdr:row>
      <xdr:rowOff>173700</xdr:rowOff>
    </xdr:to>
    <xdr:sp macro="" textlink="">
      <xdr:nvSpPr>
        <xdr:cNvPr id="31" name="Rectangle: Rounded Corners 30">
          <a:hlinkClick xmlns:r="http://schemas.openxmlformats.org/officeDocument/2006/relationships" r:id="rId3" tooltip="Settings"/>
          <a:extLst>
            <a:ext uri="{FF2B5EF4-FFF2-40B4-BE49-F238E27FC236}">
              <a16:creationId xmlns:a16="http://schemas.microsoft.com/office/drawing/2014/main" id="{D2850621-C93A-4575-A808-A734A4D961E3}"/>
            </a:ext>
          </a:extLst>
        </xdr:cNvPr>
        <xdr:cNvSpPr/>
      </xdr:nvSpPr>
      <xdr:spPr>
        <a:xfrm>
          <a:off x="68120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 i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en-US" sz="1100" b="0" i="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7</xdr:col>
      <xdr:colOff>1086400</xdr:colOff>
      <xdr:row>1</xdr:row>
      <xdr:rowOff>133350</xdr:rowOff>
    </xdr:from>
    <xdr:to>
      <xdr:col>9</xdr:col>
      <xdr:colOff>598975</xdr:colOff>
      <xdr:row>2</xdr:row>
      <xdr:rowOff>173700</xdr:rowOff>
    </xdr:to>
    <xdr:sp macro="" textlink="">
      <xdr:nvSpPr>
        <xdr:cNvPr id="32" name="Rectangle: Rounded Corners 31">
          <a:hlinkClick xmlns:r="http://schemas.openxmlformats.org/officeDocument/2006/relationships" r:id="rId4" tooltip="Input"/>
          <a:extLst>
            <a:ext uri="{FF2B5EF4-FFF2-40B4-BE49-F238E27FC236}">
              <a16:creationId xmlns:a16="http://schemas.microsoft.com/office/drawing/2014/main" id="{35809BDB-7F5A-4FFF-AA86-32277D8D503B}"/>
            </a:ext>
          </a:extLst>
        </xdr:cNvPr>
        <xdr:cNvSpPr/>
      </xdr:nvSpPr>
      <xdr:spPr>
        <a:xfrm>
          <a:off x="44868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9</xdr:col>
      <xdr:colOff>753575</xdr:colOff>
      <xdr:row>1</xdr:row>
      <xdr:rowOff>133350</xdr:rowOff>
    </xdr:from>
    <xdr:to>
      <xdr:col>11</xdr:col>
      <xdr:colOff>266150</xdr:colOff>
      <xdr:row>2</xdr:row>
      <xdr:rowOff>173700</xdr:rowOff>
    </xdr:to>
    <xdr:sp macro="" textlink="">
      <xdr:nvSpPr>
        <xdr:cNvPr id="33" name="Rectangle: Rounded Corners 32">
          <a:hlinkClick xmlns:r="http://schemas.openxmlformats.org/officeDocument/2006/relationships" r:id="rId5" tooltip="Pipeline"/>
          <a:extLst>
            <a:ext uri="{FF2B5EF4-FFF2-40B4-BE49-F238E27FC236}">
              <a16:creationId xmlns:a16="http://schemas.microsoft.com/office/drawing/2014/main" id="{B8559E62-5BAF-4B40-86AA-157490B953E8}"/>
            </a:ext>
          </a:extLst>
        </xdr:cNvPr>
        <xdr:cNvSpPr/>
      </xdr:nvSpPr>
      <xdr:spPr>
        <a:xfrm>
          <a:off x="56494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PIPELINE</a:t>
          </a:r>
          <a:endParaRPr lang="en-US" sz="1100" b="1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6</xdr:col>
      <xdr:colOff>38100</xdr:colOff>
      <xdr:row>1</xdr:row>
      <xdr:rowOff>133350</xdr:rowOff>
    </xdr:from>
    <xdr:to>
      <xdr:col>7</xdr:col>
      <xdr:colOff>931800</xdr:colOff>
      <xdr:row>2</xdr:row>
      <xdr:rowOff>173700</xdr:rowOff>
    </xdr:to>
    <xdr:sp macro="" textlink="">
      <xdr:nvSpPr>
        <xdr:cNvPr id="35" name="Rectangle: Rounded Corners 34">
          <a:hlinkClick xmlns:r="http://schemas.openxmlformats.org/officeDocument/2006/relationships" r:id="rId6" tooltip="Dashboard"/>
          <a:extLst>
            <a:ext uri="{FF2B5EF4-FFF2-40B4-BE49-F238E27FC236}">
              <a16:creationId xmlns:a16="http://schemas.microsoft.com/office/drawing/2014/main" id="{FB0A64F3-7EAC-4915-99BD-0D22CF5D2D4B}"/>
            </a:ext>
          </a:extLst>
        </xdr:cNvPr>
        <xdr:cNvSpPr/>
      </xdr:nvSpPr>
      <xdr:spPr>
        <a:xfrm>
          <a:off x="33242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22412</xdr:colOff>
      <xdr:row>1</xdr:row>
      <xdr:rowOff>56590</xdr:rowOff>
    </xdr:from>
    <xdr:to>
      <xdr:col>3</xdr:col>
      <xdr:colOff>454412</xdr:colOff>
      <xdr:row>2</xdr:row>
      <xdr:rowOff>240940</xdr:rowOff>
    </xdr:to>
    <xdr:pic>
      <xdr:nvPicPr>
        <xdr:cNvPr id="30" name="mainicon">
          <a:extLst>
            <a:ext uri="{FF2B5EF4-FFF2-40B4-BE49-F238E27FC236}">
              <a16:creationId xmlns:a16="http://schemas.microsoft.com/office/drawing/2014/main" id="{7A3D16C5-2D06-42D4-8DB5-F27D74873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354075</xdr:colOff>
      <xdr:row>1</xdr:row>
      <xdr:rowOff>133350</xdr:rowOff>
    </xdr:from>
    <xdr:to>
      <xdr:col>8</xdr:col>
      <xdr:colOff>180975</xdr:colOff>
      <xdr:row>2</xdr:row>
      <xdr:rowOff>173700</xdr:rowOff>
    </xdr:to>
    <xdr:sp macro="" textlink="">
      <xdr:nvSpPr>
        <xdr:cNvPr id="27" name="Rectangle: Rounded Corners 26">
          <a:hlinkClick xmlns:r="http://schemas.openxmlformats.org/officeDocument/2006/relationships" r:id="rId1" tooltip="Settings"/>
          <a:extLst>
            <a:ext uri="{FF2B5EF4-FFF2-40B4-BE49-F238E27FC236}">
              <a16:creationId xmlns:a16="http://schemas.microsoft.com/office/drawing/2014/main" id="{4DE2FB1C-D367-4FEB-B0E1-ECA47BDA0330}"/>
            </a:ext>
          </a:extLst>
        </xdr:cNvPr>
        <xdr:cNvSpPr/>
      </xdr:nvSpPr>
      <xdr:spPr>
        <a:xfrm>
          <a:off x="68120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solidFill>
            <a:schemeClr val="tx1">
              <a:lumMod val="95000"/>
              <a:lumOff val="5000"/>
            </a:schemeClr>
          </a:solidFill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en-US" sz="1100" b="1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5</xdr:col>
      <xdr:colOff>76750</xdr:colOff>
      <xdr:row>1</xdr:row>
      <xdr:rowOff>133350</xdr:rowOff>
    </xdr:from>
    <xdr:to>
      <xdr:col>5</xdr:col>
      <xdr:colOff>1084750</xdr:colOff>
      <xdr:row>2</xdr:row>
      <xdr:rowOff>173700</xdr:rowOff>
    </xdr:to>
    <xdr:sp macro="" textlink="">
      <xdr:nvSpPr>
        <xdr:cNvPr id="28" name="Rectangle: Rounded Corners 27">
          <a:hlinkClick xmlns:r="http://schemas.openxmlformats.org/officeDocument/2006/relationships" r:id="rId2" tooltip="Input"/>
          <a:extLst>
            <a:ext uri="{FF2B5EF4-FFF2-40B4-BE49-F238E27FC236}">
              <a16:creationId xmlns:a16="http://schemas.microsoft.com/office/drawing/2014/main" id="{3381F7ED-16C7-48D2-9F2C-62EF262E20FE}"/>
            </a:ext>
          </a:extLst>
        </xdr:cNvPr>
        <xdr:cNvSpPr/>
      </xdr:nvSpPr>
      <xdr:spPr>
        <a:xfrm>
          <a:off x="44868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5</xdr:col>
      <xdr:colOff>1239350</xdr:colOff>
      <xdr:row>1</xdr:row>
      <xdr:rowOff>133350</xdr:rowOff>
    </xdr:from>
    <xdr:to>
      <xdr:col>6</xdr:col>
      <xdr:colOff>199475</xdr:colOff>
      <xdr:row>2</xdr:row>
      <xdr:rowOff>173700</xdr:rowOff>
    </xdr:to>
    <xdr:sp macro="" textlink="">
      <xdr:nvSpPr>
        <xdr:cNvPr id="29" name="Rectangle: Rounded Corners 28">
          <a:hlinkClick xmlns:r="http://schemas.openxmlformats.org/officeDocument/2006/relationships" r:id="rId3" tooltip="Pipeline"/>
          <a:extLst>
            <a:ext uri="{FF2B5EF4-FFF2-40B4-BE49-F238E27FC236}">
              <a16:creationId xmlns:a16="http://schemas.microsoft.com/office/drawing/2014/main" id="{4D23D4A9-125A-4FE6-BAEE-97028BE38BF2}"/>
            </a:ext>
          </a:extLst>
        </xdr:cNvPr>
        <xdr:cNvSpPr/>
      </xdr:nvSpPr>
      <xdr:spPr>
        <a:xfrm>
          <a:off x="56494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PIPELINE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781050</xdr:colOff>
      <xdr:row>1</xdr:row>
      <xdr:rowOff>133350</xdr:rowOff>
    </xdr:from>
    <xdr:to>
      <xdr:col>4</xdr:col>
      <xdr:colOff>303150</xdr:colOff>
      <xdr:row>2</xdr:row>
      <xdr:rowOff>173700</xdr:rowOff>
    </xdr:to>
    <xdr:sp macro="" textlink="">
      <xdr:nvSpPr>
        <xdr:cNvPr id="30" name="Rectangle: Rounded Corners 29">
          <a:hlinkClick xmlns:r="http://schemas.openxmlformats.org/officeDocument/2006/relationships" r:id="rId4" tooltip="Dashboard"/>
          <a:extLst>
            <a:ext uri="{FF2B5EF4-FFF2-40B4-BE49-F238E27FC236}">
              <a16:creationId xmlns:a16="http://schemas.microsoft.com/office/drawing/2014/main" id="{510DC69C-4F84-4321-80FC-EBDEF53A4CC3}"/>
            </a:ext>
          </a:extLst>
        </xdr:cNvPr>
        <xdr:cNvSpPr/>
      </xdr:nvSpPr>
      <xdr:spPr>
        <a:xfrm>
          <a:off x="3324225" y="219075"/>
          <a:ext cx="1008000" cy="288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en-US" sz="110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5420161-34CD-4468-BAAB-312A1A53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971550</xdr:colOff>
      <xdr:row>1</xdr:row>
      <xdr:rowOff>47625</xdr:rowOff>
    </xdr:from>
    <xdr:ext cx="1325166" cy="381000"/>
    <xdr:pic>
      <xdr:nvPicPr>
        <xdr:cNvPr id="103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47625</xdr:colOff>
      <xdr:row>7</xdr:row>
      <xdr:rowOff>0</xdr:rowOff>
    </xdr:from>
    <xdr:to>
      <xdr:col>63</xdr:col>
      <xdr:colOff>1343625</xdr:colOff>
      <xdr:row>8</xdr:row>
      <xdr:rowOff>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525CB076-4857-4E93-91F5-768357A9EB95}"/>
            </a:ext>
          </a:extLst>
        </xdr:cNvPr>
        <xdr:cNvSpPr/>
      </xdr:nvSpPr>
      <xdr:spPr>
        <a:xfrm>
          <a:off x="60740925" y="4429125"/>
          <a:ext cx="1296000" cy="190500"/>
        </a:xfrm>
        <a:prstGeom prst="rightArrow">
          <a:avLst/>
        </a:prstGeom>
        <a:solidFill>
          <a:schemeClr val="accent5">
            <a:lumMod val="50000"/>
          </a:scheme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C6C3CE5-E73F-4EDB-B35E-7ACB495A6599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9D00A38-BB15-D9F5-DD3F-5B08B9053CB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2A009EF-8C05-72BF-1164-4AC1F7CD499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A3DC13-E496-4348-B55B-3D1F9547FE01}" name="Table1" displayName="Table1" ref="B5:O1005" totalsRowShown="0" headerRowDxfId="48" headerRowBorderDxfId="47" tableBorderDxfId="46" totalsRowBorderDxfId="45">
  <tableColumns count="14">
    <tableColumn id="1" xr3:uid="{3EA67D89-E109-408B-81F0-7E5E535A12D7}" name="SALE TITLE" dataDxfId="44"/>
    <tableColumn id="2" xr3:uid="{B93CFBAD-236B-4379-9056-BEF46F61F213}" name="CONTACT NAME" dataDxfId="43"/>
    <tableColumn id="3" xr3:uid="{3440CFCB-55A9-46EA-8A78-51169F83C595}" name="COMPANY" dataDxfId="42"/>
    <tableColumn id="4" xr3:uid="{2A64CCFE-8F5B-4278-8379-DDA701594B10}" name="CONTACT INFORMATION" dataDxfId="41"/>
    <tableColumn id="5" xr3:uid="{2623828C-707E-4455-8024-D079B93E2906}" name="SALES REPRESENTATIVE" dataDxfId="40"/>
    <tableColumn id="6" xr3:uid="{292016D8-23EE-4CE7-980D-07380DF39FFF}" name="CURRENT STAGE" dataDxfId="39"/>
    <tableColumn id="7" xr3:uid="{FD09A4F6-7B80-46D1-BD69-9176764D494D}" name="STATUS" dataDxfId="38"/>
    <tableColumn id="8" xr3:uid="{5154D8A2-91E0-4150-8EE6-4945DD92C99B}" name="OPEN DATE" dataDxfId="37"/>
    <tableColumn id="9" xr3:uid="{C686B5E1-0350-475C-87A7-45B847882246}" name="CLOSE DATE" dataDxfId="36"/>
    <tableColumn id="10" xr3:uid="{6069C4A6-0B45-40DC-936C-3E0C63F7034B}" name="DEAL VALUE" dataDxfId="35"/>
    <tableColumn id="11" xr3:uid="{934CE1FD-35F0-4823-A412-191FC56697AE}" name="PROBABILITY OF WINNING %" dataDxfId="34"/>
    <tableColumn id="12" xr3:uid="{AE6062B5-F4A1-4DDC-86FC-4C4472598212}" name="NOTES" dataDxfId="33"/>
    <tableColumn id="13" xr3:uid="{589BD93B-494A-45DA-B267-43F7CA02D0E8}" name="AVG. EARNING FORECAST" dataDxfId="32">
      <calculatedColumnFormula>IF(OR(B6="",K6="",L6=""),"",TEXT(K6*L6,"#.#0,00") &amp; " " &amp;currency)</calculatedColumnFormula>
    </tableColumn>
    <tableColumn id="14" xr3:uid="{30694980-622C-4086-A303-BF64A6098CBE}" name="ACTUAL INCOME" dataDxfId="31">
      <calculatedColumnFormula>IF(H6=Settings!$D$6,TEXT(K6,"#.#0,00") &amp; " " &amp;currency,"")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1D8A2F5-07C5-4DC6-8B99-FD96CBAEF9F5}" name="Table5" displayName="Table5" ref="D5:AA1005" totalsRowShown="0" headerRowDxfId="26" dataDxfId="24" headerRowBorderDxfId="25">
  <autoFilter ref="D5:AA1005" xr:uid="{9783BF7A-3770-494F-9D35-6BC710216EF4}"/>
  <tableColumns count="24">
    <tableColumn id="2" xr3:uid="{D4CE3038-383F-4DBE-B7FA-14D2845FB228}" name="Column1" dataDxfId="23">
      <calculatedColumnFormula>IF(LEN(INDEX(Input!B$6:B$1005,ROW($C6)-ROW($C$5),1))=0,"-",INDEX(Input!B$6:B$1005,ROW($C6)-ROW($C$5),1))</calculatedColumnFormula>
    </tableColumn>
    <tableColumn id="3" xr3:uid="{B8C6840B-8535-4ED7-800A-7EBCE13415B5}" name="Column2" dataDxfId="22">
      <calculatedColumnFormula>IF(LEN(INDEX(Input!C$6:C$1005,ROW($C6)-ROW($C$5),1))=0,"-",INDEX(Input!C$6:C$1005,ROW($C6)-ROW($C$5),1))</calculatedColumnFormula>
    </tableColumn>
    <tableColumn id="1" xr3:uid="{E9F819C0-2778-4F30-A96A-9FCC3EB02AC2}" name="Column3" dataDxfId="21">
      <calculatedColumnFormula>IF(LEN(INDEX(Input!D$6:D$1005,ROW($C6)-ROW($C$5),1))=0,"-",INDEX(Input!D$6:D$1005,ROW($C6)-ROW($C$5),1))</calculatedColumnFormula>
    </tableColumn>
    <tableColumn id="4" xr3:uid="{061E48AB-3C5E-4D26-8509-C96A252BCA49}" name="Column4" dataDxfId="20">
      <calculatedColumnFormula>IF(LEN(INDEX(Input!E$6:E$1005,ROW($C6)-ROW($C$5),1))=0,"-",INDEX(Input!E$6:E$1005,ROW($C6)-ROW($C$5),1))</calculatedColumnFormula>
    </tableColumn>
    <tableColumn id="5" xr3:uid="{0688172E-F9D0-443C-8533-694FE383D323}" name="Column5" dataDxfId="19">
      <calculatedColumnFormula>IF(LEN(INDEX(Input!F$6:F$1005,ROW($C6)-ROW($C$5),1))=0,"-",INDEX(Input!F$6:F$1005,ROW($C6)-ROW($C$5),1))</calculatedColumnFormula>
    </tableColumn>
    <tableColumn id="6" xr3:uid="{CBDF3E0F-6B77-4FAF-9F60-2A36515D6766}" name="Column6" dataDxfId="18">
      <calculatedColumnFormula>IF(LEN(INDEX(Input!G$6:G$1005,ROW($C6)-ROW($C$5),1))=0,"",INDEX(Input!G$6:G$1005,ROW($C6)-ROW($C$5),1))</calculatedColumnFormula>
    </tableColumn>
    <tableColumn id="7" xr3:uid="{937A3D6C-5A9E-49E3-9421-99A1D097C116}" name="Column7" dataDxfId="17">
      <calculatedColumnFormula>IF(LEN(INDEX(Input!B$6:B$1005,ROW($C6)-ROW($C$5),1))=0,"-",IF(INDEX(Input!H$6:H$1005,ROW($C6)-ROW($C$5),1)="","Not set",INDEX(Input!H$6:H$1005,ROW($C6)-ROW($C$5),1)) )</calculatedColumnFormula>
    </tableColumn>
    <tableColumn id="8" xr3:uid="{E0D1E13D-95A8-4FE5-B3C5-6C2DA1082338}" name="Column8" dataDxfId="16">
      <calculatedColumnFormula>IF(LEN(INDEX(Input!I$6:I$1005,ROW($C6)-ROW($C$5),1))=0,"",INDEX(Input!I$6:I$1005,ROW($C6)-ROW($C$5),1))</calculatedColumnFormula>
    </tableColumn>
    <tableColumn id="19" xr3:uid="{10990DB0-88A9-4E8F-80EC-08AB53873303}" name="Column15" dataDxfId="15">
      <calculatedColumnFormula array="1">IFERROR(IF($AY$24=123,DAY(K6)&amp;connector&amp;IF($AZ$24="Extended",INDEX($AT$24:$AT$35,MONTH(K6),1),MONTH(K6))&amp;connector&amp;IF($AZ$24="Short", RIGHT(YEAR(K6),2),YEAR(K6)),IF($AY$24=213, MONTH(K6)&amp;connector&amp;DAY(K6)&amp;connector&amp;IF($AZ$24="Short", RIGHT(YEAR(K6),2),YEAR(K6)),IF($AZ$24="Short", RIGHT(YEAR(K6),2),YEAR(K6))&amp;connector&amp;MONTH(K6)&amp;connector&amp;DAY(K6))),"-")</calculatedColumnFormula>
    </tableColumn>
    <tableColumn id="9" xr3:uid="{39944E5E-E24F-4557-B966-9C2D7E83F7B8}" name="Column9" dataDxfId="14">
      <calculatedColumnFormula>IF(LEN(INDEX(Input!J$6:J$1005,ROW($C6)-ROW($C$5),1))=0,"",INDEX(Input!J$6:J$1005,ROW($C6)-ROW($C$5),1))</calculatedColumnFormula>
    </tableColumn>
    <tableColumn id="20" xr3:uid="{F601B02F-2CE2-4EDA-ADB2-95366B0D0412}" name="Column92" dataDxfId="13">
      <calculatedColumnFormula array="1">IFERROR(IF($AY$24=123,DAY(M6)&amp;connector&amp;IF($AZ$24="Extended",INDEX($AT$24:$AT$35,MONTH(M6),1),MONTH(M6))&amp;connector&amp;IF($AZ$24="Short", RIGHT(YEAR(M6),2),YEAR(M6)),IF($AY$24=213, MONTH(M6)&amp;connector&amp;DAY(M6)&amp;connector&amp;IF($AZ$24="Short", RIGHT(YEAR(M6),2),YEAR(M6)),IF($AZ$24="Short", RIGHT(YEAR(M6),2),YEAR(M6))&amp;connector&amp;MONTH(M6)&amp;connector&amp;DAY(M6))),"-")</calculatedColumnFormula>
    </tableColumn>
    <tableColumn id="10" xr3:uid="{A48A6174-1931-4B49-9ADE-114B01808516}" name="Column10" dataDxfId="12">
      <calculatedColumnFormula>IF(LEN(INDEX(Input!K$6:K$1005,ROW($C6)-ROW($C$5),1))=0,"",INDEX(Input!K$6:K$1005,ROW($C6)-ROW($C$5),1))</calculatedColumnFormula>
    </tableColumn>
    <tableColumn id="22" xr3:uid="{934353FA-EE43-4250-B2EC-51D5828C20A3}" name="Column102" dataDxfId="11">
      <calculatedColumnFormula>IF(O6="","-","Value: " &amp;O6&amp;"$")</calculatedColumnFormula>
    </tableColumn>
    <tableColumn id="11" xr3:uid="{F06D0674-D061-4F5B-8203-AEADA7446FF7}" name="Column11" dataDxfId="10"/>
    <tableColumn id="21" xr3:uid="{95D3C8AC-2E51-4E1A-8B17-0C560841771C}" name="Column112" dataDxfId="9"/>
    <tableColumn id="12" xr3:uid="{2FC53BD4-B3DC-4BE7-B6D2-02580695797F}" name="Column12" dataDxfId="8">
      <calculatedColumnFormula>IF(LEN(INDEX(Input!M$6:M$1005,ROW($C6)-ROW($C$5),1))=0,"-",INDEX(Input!M$6:M$1005,ROW($C6)-ROW($C$5),1))</calculatedColumnFormula>
    </tableColumn>
    <tableColumn id="13" xr3:uid="{E55D2C37-55D8-4222-81B7-E1857ED72827}" name="Column13" dataDxfId="7"/>
    <tableColumn id="23" xr3:uid="{50124DD5-83D7-42C7-8FC5-8B0C24451135}" name="Column132" dataDxfId="6">
      <calculatedColumnFormula>IF(T6="","-","Forecast: "&amp;T6&amp; " " &amp;currency)</calculatedColumnFormula>
    </tableColumn>
    <tableColumn id="14" xr3:uid="{85C03F1F-6133-4FD5-A09F-838D89FB165B}" name="Column14" dataDxfId="5">
      <calculatedColumnFormula>IF(LEN(INDEX(Input!O$6:O$1005,ROW($C6)-ROW($C$5),1))=0,"",INDEX(Input!O$6:O$1005,ROW($C6)-ROW($C$5),1))</calculatedColumnFormula>
    </tableColumn>
    <tableColumn id="24" xr3:uid="{4C4073BE-B34D-4927-9574-17DA935B4F5E}" name="Column142" dataDxfId="4">
      <calculatedColumnFormula>IF(V6="","-","Earned: " &amp;V6)</calculatedColumnFormula>
    </tableColumn>
    <tableColumn id="15" xr3:uid="{CAC92031-FD02-4307-981D-DFEDA008CCD7}" name="Column16" dataDxfId="3">
      <calculatedColumnFormula>IFERROR(IF(K6&lt;&gt;"",MONTH(K6),""),"")</calculatedColumnFormula>
    </tableColumn>
    <tableColumn id="16" xr3:uid="{998E9BDD-CD60-4177-8DB2-D41F47CCFFA7}" name="Column17" dataDxfId="2">
      <calculatedColumnFormula>IFERROR(MONTH(IF(M6&lt;&gt;"",M6,K6)),"")</calculatedColumnFormula>
    </tableColumn>
    <tableColumn id="18" xr3:uid="{62A8B274-8655-40F7-8FB4-5FC5D6FBA063}" name="Column18" dataDxfId="1">
      <calculatedColumnFormula>IF(AND(OR(Dashboard!$D$7=J6,Dashboard!$D$7=""),  OR(Dashboard!$G$6&lt;=K6,Dashboard!$G$6=""), OR(Dashboard!$G$7&gt;=K6,Dashboard!$G$7=""),  OR(Dashboard!$J$6&lt;=O6,Dashboard!$J$6=""), OR(Dashboard!$J$7&gt;=O6,Dashboard!$J$7=""),D6&lt;&gt;""),"x","")</calculatedColumnFormula>
    </tableColumn>
    <tableColumn id="17" xr3:uid="{3724345A-584F-46D9-A238-C6D5ED007114}" name="Column19" dataDxfId="0">
      <calculatedColumnFormula>IF(AND(OR(Dashboard!$D$6=H6,Dashboard!$D$6="",Dashboard!$D$6="All"), Z6="x"),"x","")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13A10-AE6E-4475-8C5A-E768B6BE2181}">
  <sheetPr codeName="Sheet2">
    <pageSetUpPr fitToPage="1"/>
  </sheetPr>
  <dimension ref="A1:Q57"/>
  <sheetViews>
    <sheetView showGridLines="0" showRowColHeaders="0" tabSelected="1" zoomScaleNormal="100" workbookViewId="0">
      <pane ySplit="8" topLeftCell="A9" activePane="bottomLeft" state="frozen"/>
      <selection activeCell="A4" sqref="A4"/>
      <selection pane="bottomLeft" activeCell="A9" sqref="A9"/>
    </sheetView>
  </sheetViews>
  <sheetFormatPr defaultColWidth="9.140625" defaultRowHeight="15" x14ac:dyDescent="0.25"/>
  <cols>
    <col min="1" max="1" width="3.7109375" style="17" customWidth="1"/>
    <col min="2" max="2" width="20.7109375" style="17" customWidth="1"/>
    <col min="3" max="3" width="20.7109375" style="21" customWidth="1"/>
    <col min="4" max="4" width="25.140625" style="21" customWidth="1"/>
    <col min="5" max="5" width="10.7109375" style="17" customWidth="1"/>
    <col min="6" max="6" width="20.7109375" style="17" customWidth="1"/>
    <col min="7" max="7" width="25.140625" style="17" customWidth="1"/>
    <col min="8" max="8" width="10.7109375" style="17" customWidth="1"/>
    <col min="9" max="9" width="20.7109375" style="17" customWidth="1"/>
    <col min="10" max="10" width="25.140625" style="17" customWidth="1"/>
    <col min="11" max="11" width="20.7109375" style="17" customWidth="1"/>
    <col min="12" max="12" width="3.7109375" style="17" customWidth="1"/>
    <col min="13" max="13" width="18.28515625" style="20" customWidth="1"/>
    <col min="14" max="14" width="20" style="17" bestFit="1" customWidth="1"/>
    <col min="15" max="16384" width="9.140625" style="17"/>
  </cols>
  <sheetData>
    <row r="1" spans="1:17" s="22" customFormat="1" ht="6.75" customHeight="1" x14ac:dyDescent="0.25">
      <c r="B1" s="23"/>
      <c r="E1" s="24"/>
      <c r="F1" s="24"/>
      <c r="G1" s="24"/>
      <c r="J1" s="3"/>
      <c r="K1" s="3"/>
    </row>
    <row r="2" spans="1:17" s="25" customFormat="1" ht="20.100000000000001" customHeight="1" x14ac:dyDescent="0.25">
      <c r="B2" s="195" t="s">
        <v>80</v>
      </c>
      <c r="C2" s="193"/>
      <c r="D2" s="27"/>
      <c r="E2" s="27"/>
      <c r="F2" s="27"/>
      <c r="G2" s="27"/>
      <c r="H2" s="27"/>
      <c r="I2" s="27"/>
      <c r="J2" s="27"/>
      <c r="K2" s="27"/>
      <c r="L2" s="28"/>
    </row>
    <row r="3" spans="1:17" s="29" customFormat="1" ht="24" customHeight="1" x14ac:dyDescent="0.25">
      <c r="B3" s="196" t="s">
        <v>169</v>
      </c>
      <c r="C3" s="194"/>
      <c r="D3" s="31"/>
      <c r="E3" s="31"/>
      <c r="F3" s="31"/>
      <c r="G3" s="31"/>
      <c r="H3" s="31"/>
      <c r="I3" s="31"/>
      <c r="J3" s="31"/>
      <c r="K3" s="31"/>
      <c r="L3" s="32"/>
    </row>
    <row r="4" spans="1:17" s="3" customFormat="1" ht="5.0999999999999996" customHeight="1" x14ac:dyDescent="0.25"/>
    <row r="5" spans="1:17" s="3" customFormat="1" ht="5.0999999999999996" customHeight="1" x14ac:dyDescent="0.25">
      <c r="B5" s="117"/>
      <c r="C5" s="105"/>
      <c r="D5" s="105"/>
      <c r="E5" s="105"/>
      <c r="F5" s="105"/>
      <c r="G5" s="105"/>
      <c r="H5" s="105"/>
      <c r="I5" s="105"/>
      <c r="J5" s="105"/>
      <c r="K5" s="106"/>
    </row>
    <row r="6" spans="1:17" ht="20.100000000000001" customHeight="1" x14ac:dyDescent="0.25">
      <c r="A6" s="13"/>
      <c r="B6" s="118"/>
      <c r="C6" s="190" t="s">
        <v>155</v>
      </c>
      <c r="D6" s="161"/>
      <c r="E6" s="112"/>
      <c r="F6" s="198" t="str">
        <f>Settings!I13 &amp; " FROM"</f>
        <v>OPEN DATE FROM</v>
      </c>
      <c r="G6" s="162"/>
      <c r="H6" s="112"/>
      <c r="I6" s="190" t="s">
        <v>71</v>
      </c>
      <c r="J6" s="163"/>
      <c r="K6" s="107"/>
      <c r="L6" s="19"/>
      <c r="M6" s="19"/>
      <c r="N6" s="13"/>
      <c r="O6" s="14"/>
      <c r="P6" s="14"/>
      <c r="Q6" s="14"/>
    </row>
    <row r="7" spans="1:17" ht="20.100000000000001" customHeight="1" x14ac:dyDescent="0.25">
      <c r="A7" s="18"/>
      <c r="B7" s="118"/>
      <c r="C7" s="190" t="s">
        <v>0</v>
      </c>
      <c r="D7" s="161"/>
      <c r="E7" s="112"/>
      <c r="F7" s="198" t="str">
        <f>Settings!I13 &amp; " TILL"</f>
        <v>OPEN DATE TILL</v>
      </c>
      <c r="G7" s="162"/>
      <c r="H7" s="112"/>
      <c r="I7" s="190" t="s">
        <v>72</v>
      </c>
      <c r="J7" s="163"/>
      <c r="K7" s="108"/>
      <c r="L7" s="19"/>
      <c r="M7" s="19"/>
      <c r="N7" s="13"/>
      <c r="O7" s="18"/>
      <c r="P7" s="18"/>
      <c r="Q7" s="18"/>
    </row>
    <row r="8" spans="1:17" ht="5.0999999999999996" customHeight="1" x14ac:dyDescent="0.25">
      <c r="A8" s="14"/>
      <c r="B8" s="119"/>
      <c r="C8" s="121"/>
      <c r="D8" s="121"/>
      <c r="E8" s="113"/>
      <c r="F8" s="113"/>
      <c r="G8" s="113"/>
      <c r="H8" s="113"/>
      <c r="I8" s="109"/>
      <c r="J8" s="109"/>
      <c r="K8" s="110"/>
      <c r="L8" s="19"/>
      <c r="M8" s="19"/>
      <c r="N8" s="13"/>
      <c r="O8" s="13"/>
      <c r="P8" s="13"/>
      <c r="Q8" s="13"/>
    </row>
    <row r="9" spans="1:17" x14ac:dyDescent="0.25">
      <c r="A9" s="14"/>
      <c r="B9" s="119"/>
      <c r="C9" s="121"/>
      <c r="D9" s="121"/>
      <c r="E9" s="113"/>
      <c r="F9" s="113"/>
      <c r="G9" s="113"/>
      <c r="H9" s="113"/>
      <c r="I9" s="109"/>
      <c r="J9" s="109"/>
      <c r="K9" s="111"/>
      <c r="L9" s="19"/>
      <c r="M9" s="19"/>
      <c r="N9" s="13"/>
      <c r="O9" s="13"/>
      <c r="P9" s="13"/>
      <c r="Q9" s="13"/>
    </row>
    <row r="10" spans="1:17" x14ac:dyDescent="0.25">
      <c r="A10" s="14"/>
      <c r="B10" s="119"/>
      <c r="C10" s="121"/>
      <c r="D10" s="121"/>
      <c r="E10" s="113"/>
      <c r="F10" s="113"/>
      <c r="G10" s="113"/>
      <c r="H10" s="113"/>
      <c r="I10" s="109"/>
      <c r="J10" s="112"/>
      <c r="K10" s="111"/>
      <c r="L10" s="19"/>
      <c r="M10" s="19"/>
      <c r="N10" s="13"/>
      <c r="O10" s="13"/>
      <c r="P10" s="13"/>
      <c r="Q10" s="13"/>
    </row>
    <row r="11" spans="1:17" x14ac:dyDescent="0.25">
      <c r="A11" s="14"/>
      <c r="B11" s="119"/>
      <c r="C11" s="121"/>
      <c r="D11" s="121"/>
      <c r="E11" s="113"/>
      <c r="F11" s="113"/>
      <c r="G11" s="113"/>
      <c r="H11" s="113"/>
      <c r="I11" s="109"/>
      <c r="J11" s="112"/>
      <c r="K11" s="111"/>
      <c r="L11" s="19"/>
      <c r="M11" s="19"/>
      <c r="N11" s="13"/>
      <c r="O11" s="13"/>
      <c r="P11" s="13"/>
      <c r="Q11" s="13"/>
    </row>
    <row r="12" spans="1:17" x14ac:dyDescent="0.25">
      <c r="A12" s="14"/>
      <c r="B12" s="119"/>
      <c r="C12" s="121"/>
      <c r="D12" s="121"/>
      <c r="E12" s="113"/>
      <c r="F12" s="113"/>
      <c r="G12" s="113"/>
      <c r="H12" s="113"/>
      <c r="I12" s="109"/>
      <c r="J12" s="112"/>
      <c r="K12" s="111"/>
      <c r="L12" s="19"/>
      <c r="M12" s="19"/>
      <c r="N12" s="13"/>
      <c r="O12" s="13"/>
      <c r="P12" s="13"/>
      <c r="Q12" s="13"/>
    </row>
    <row r="13" spans="1:17" x14ac:dyDescent="0.25">
      <c r="A13" s="14"/>
      <c r="B13" s="119"/>
      <c r="C13" s="121"/>
      <c r="D13" s="121"/>
      <c r="E13" s="113"/>
      <c r="F13" s="113"/>
      <c r="G13" s="113"/>
      <c r="H13" s="113"/>
      <c r="I13" s="109"/>
      <c r="J13" s="112"/>
      <c r="K13" s="111"/>
      <c r="L13" s="19"/>
      <c r="M13" s="19"/>
      <c r="N13" s="13"/>
      <c r="O13" s="13"/>
      <c r="P13" s="13"/>
      <c r="Q13" s="13"/>
    </row>
    <row r="14" spans="1:17" x14ac:dyDescent="0.25">
      <c r="A14" s="14"/>
      <c r="B14" s="119"/>
      <c r="C14" s="121"/>
      <c r="D14" s="121"/>
      <c r="E14" s="113"/>
      <c r="F14" s="113"/>
      <c r="G14" s="113"/>
      <c r="H14" s="113"/>
      <c r="I14" s="109"/>
      <c r="J14" s="112"/>
      <c r="K14" s="111"/>
      <c r="L14" s="19"/>
      <c r="M14" s="19"/>
      <c r="N14" s="13"/>
      <c r="O14" s="13"/>
      <c r="P14" s="13"/>
      <c r="Q14" s="13"/>
    </row>
    <row r="15" spans="1:17" x14ac:dyDescent="0.25">
      <c r="A15" s="14"/>
      <c r="B15" s="119"/>
      <c r="C15" s="121"/>
      <c r="D15" s="121"/>
      <c r="E15" s="113"/>
      <c r="F15" s="113"/>
      <c r="G15" s="113"/>
      <c r="H15" s="113"/>
      <c r="I15" s="109"/>
      <c r="J15" s="112"/>
      <c r="K15" s="111"/>
      <c r="L15" s="19"/>
      <c r="M15" s="19"/>
      <c r="N15" s="13"/>
      <c r="O15" s="13"/>
      <c r="P15" s="13"/>
      <c r="Q15" s="13"/>
    </row>
    <row r="16" spans="1:17" x14ac:dyDescent="0.25">
      <c r="A16" s="14"/>
      <c r="B16" s="119"/>
      <c r="C16" s="121"/>
      <c r="D16" s="121"/>
      <c r="E16" s="113"/>
      <c r="F16" s="113"/>
      <c r="G16" s="113"/>
      <c r="H16" s="113"/>
      <c r="I16" s="109"/>
      <c r="J16" s="112"/>
      <c r="K16" s="111"/>
      <c r="L16" s="19"/>
      <c r="M16" s="19"/>
      <c r="N16" s="13"/>
      <c r="O16" s="13"/>
      <c r="P16" s="13"/>
      <c r="Q16" s="13"/>
    </row>
    <row r="17" spans="1:17" x14ac:dyDescent="0.25">
      <c r="A17" s="14"/>
      <c r="B17" s="119"/>
      <c r="C17" s="121"/>
      <c r="D17" s="121"/>
      <c r="E17" s="113"/>
      <c r="F17" s="113"/>
      <c r="G17" s="113"/>
      <c r="H17" s="113"/>
      <c r="I17" s="109"/>
      <c r="J17" s="112"/>
      <c r="K17" s="111"/>
      <c r="L17" s="19"/>
      <c r="M17" s="19"/>
      <c r="N17" s="13"/>
      <c r="O17" s="13"/>
      <c r="P17" s="13"/>
      <c r="Q17" s="13"/>
    </row>
    <row r="18" spans="1:17" x14ac:dyDescent="0.25">
      <c r="A18" s="14"/>
      <c r="B18" s="119"/>
      <c r="C18" s="121"/>
      <c r="D18" s="121"/>
      <c r="E18" s="113"/>
      <c r="F18" s="113"/>
      <c r="G18" s="113"/>
      <c r="H18" s="113"/>
      <c r="I18" s="109"/>
      <c r="J18" s="112"/>
      <c r="K18" s="111"/>
      <c r="L18" s="19"/>
      <c r="M18" s="19"/>
      <c r="N18" s="13"/>
      <c r="O18" s="13"/>
      <c r="P18" s="13"/>
      <c r="Q18" s="13"/>
    </row>
    <row r="19" spans="1:17" x14ac:dyDescent="0.25">
      <c r="A19" s="14"/>
      <c r="B19" s="119"/>
      <c r="C19" s="121"/>
      <c r="D19" s="121"/>
      <c r="E19" s="113"/>
      <c r="F19" s="113"/>
      <c r="G19" s="113"/>
      <c r="H19" s="113"/>
      <c r="I19" s="109"/>
      <c r="J19" s="112"/>
      <c r="K19" s="111"/>
      <c r="L19" s="19"/>
      <c r="M19" s="19"/>
      <c r="N19" s="13"/>
      <c r="O19" s="13"/>
      <c r="P19" s="13"/>
      <c r="Q19" s="13"/>
    </row>
    <row r="20" spans="1:17" x14ac:dyDescent="0.25">
      <c r="A20" s="14"/>
      <c r="B20" s="119"/>
      <c r="C20" s="121"/>
      <c r="D20" s="121"/>
      <c r="E20" s="113"/>
      <c r="F20" s="113"/>
      <c r="G20" s="113"/>
      <c r="H20" s="113"/>
      <c r="I20" s="109"/>
      <c r="J20" s="112"/>
      <c r="K20" s="111"/>
      <c r="L20" s="19"/>
      <c r="M20" s="19"/>
      <c r="N20" s="13"/>
      <c r="O20" s="13"/>
      <c r="P20" s="13"/>
      <c r="Q20" s="13"/>
    </row>
    <row r="21" spans="1:17" x14ac:dyDescent="0.25">
      <c r="A21" s="14"/>
      <c r="B21" s="119"/>
      <c r="C21" s="121"/>
      <c r="D21" s="121"/>
      <c r="E21" s="113"/>
      <c r="F21" s="113"/>
      <c r="G21" s="113"/>
      <c r="H21" s="113"/>
      <c r="I21" s="109"/>
      <c r="J21" s="112"/>
      <c r="K21" s="111"/>
      <c r="L21" s="19"/>
      <c r="M21" s="19"/>
      <c r="N21" s="13"/>
      <c r="O21" s="13"/>
      <c r="P21" s="13"/>
      <c r="Q21" s="13"/>
    </row>
    <row r="22" spans="1:17" x14ac:dyDescent="0.25">
      <c r="A22" s="14"/>
      <c r="B22" s="119"/>
      <c r="C22" s="121"/>
      <c r="D22" s="121"/>
      <c r="E22" s="113"/>
      <c r="F22" s="113"/>
      <c r="G22" s="113"/>
      <c r="H22" s="113"/>
      <c r="I22" s="109"/>
      <c r="J22" s="109"/>
      <c r="K22" s="111"/>
      <c r="L22" s="19"/>
      <c r="M22" s="19"/>
      <c r="N22" s="13"/>
      <c r="O22" s="13"/>
      <c r="P22" s="13"/>
      <c r="Q22" s="13"/>
    </row>
    <row r="23" spans="1:17" x14ac:dyDescent="0.25">
      <c r="A23" s="14"/>
      <c r="B23" s="119"/>
      <c r="C23" s="121"/>
      <c r="D23" s="121"/>
      <c r="E23" s="113"/>
      <c r="F23" s="113"/>
      <c r="G23" s="113"/>
      <c r="H23" s="113"/>
      <c r="I23" s="113"/>
      <c r="J23" s="113"/>
      <c r="K23" s="114"/>
      <c r="L23" s="13"/>
      <c r="M23" s="16"/>
      <c r="N23" s="13"/>
      <c r="O23" s="13"/>
      <c r="P23" s="13"/>
      <c r="Q23" s="13"/>
    </row>
    <row r="24" spans="1:17" x14ac:dyDescent="0.25">
      <c r="A24" s="14"/>
      <c r="B24" s="119"/>
      <c r="C24" s="121"/>
      <c r="D24" s="121"/>
      <c r="E24" s="113"/>
      <c r="F24" s="113"/>
      <c r="G24" s="113"/>
      <c r="H24" s="113"/>
      <c r="I24" s="113"/>
      <c r="J24" s="113"/>
      <c r="K24" s="114"/>
      <c r="L24" s="13"/>
      <c r="M24" s="16"/>
      <c r="N24" s="13"/>
      <c r="O24" s="13"/>
      <c r="P24" s="13"/>
      <c r="Q24" s="13"/>
    </row>
    <row r="25" spans="1:17" x14ac:dyDescent="0.25">
      <c r="A25" s="14"/>
      <c r="B25" s="119"/>
      <c r="C25" s="121"/>
      <c r="D25" s="121"/>
      <c r="E25" s="113"/>
      <c r="F25" s="113"/>
      <c r="G25" s="113"/>
      <c r="H25" s="113"/>
      <c r="I25" s="113"/>
      <c r="J25" s="113"/>
      <c r="K25" s="114"/>
      <c r="L25" s="13"/>
      <c r="M25" s="16"/>
      <c r="N25" s="13"/>
      <c r="O25" s="13"/>
      <c r="P25" s="13"/>
      <c r="Q25" s="13"/>
    </row>
    <row r="26" spans="1:17" x14ac:dyDescent="0.25">
      <c r="A26" s="14"/>
      <c r="B26" s="119"/>
      <c r="C26" s="121"/>
      <c r="D26" s="121"/>
      <c r="E26" s="113"/>
      <c r="F26" s="113"/>
      <c r="G26" s="113"/>
      <c r="H26" s="113"/>
      <c r="I26" s="113"/>
      <c r="J26" s="113"/>
      <c r="K26" s="114"/>
      <c r="L26" s="13"/>
      <c r="M26" s="16"/>
      <c r="N26" s="13"/>
      <c r="O26" s="13"/>
      <c r="P26" s="13"/>
      <c r="Q26" s="13"/>
    </row>
    <row r="27" spans="1:17" x14ac:dyDescent="0.25">
      <c r="A27" s="14"/>
      <c r="B27" s="119"/>
      <c r="C27" s="121"/>
      <c r="D27" s="121"/>
      <c r="E27" s="113"/>
      <c r="F27" s="113"/>
      <c r="G27" s="113"/>
      <c r="H27" s="113"/>
      <c r="I27" s="113"/>
      <c r="J27" s="113"/>
      <c r="K27" s="114"/>
      <c r="L27" s="13"/>
      <c r="M27" s="16"/>
      <c r="N27" s="13"/>
      <c r="O27" s="13"/>
      <c r="P27" s="13"/>
      <c r="Q27" s="13"/>
    </row>
    <row r="28" spans="1:17" x14ac:dyDescent="0.25">
      <c r="A28" s="14"/>
      <c r="B28" s="119"/>
      <c r="C28" s="121"/>
      <c r="D28" s="121"/>
      <c r="E28" s="113"/>
      <c r="F28" s="113"/>
      <c r="G28" s="113"/>
      <c r="H28" s="113"/>
      <c r="I28" s="113"/>
      <c r="J28" s="113"/>
      <c r="K28" s="114"/>
      <c r="L28" s="13"/>
      <c r="M28" s="16"/>
      <c r="N28" s="13"/>
      <c r="O28" s="13"/>
      <c r="P28" s="13"/>
      <c r="Q28" s="13"/>
    </row>
    <row r="29" spans="1:17" x14ac:dyDescent="0.25">
      <c r="A29" s="14"/>
      <c r="B29" s="119"/>
      <c r="C29" s="121"/>
      <c r="D29" s="121"/>
      <c r="E29" s="113"/>
      <c r="F29" s="113"/>
      <c r="G29" s="113"/>
      <c r="H29" s="113"/>
      <c r="I29" s="113"/>
      <c r="J29" s="113"/>
      <c r="K29" s="114"/>
      <c r="L29" s="13"/>
      <c r="M29" s="16"/>
      <c r="N29" s="13"/>
      <c r="O29" s="13"/>
      <c r="P29" s="13"/>
      <c r="Q29" s="13"/>
    </row>
    <row r="30" spans="1:17" x14ac:dyDescent="0.25">
      <c r="A30" s="14"/>
      <c r="B30" s="119"/>
      <c r="C30" s="121"/>
      <c r="D30" s="121"/>
      <c r="E30" s="113"/>
      <c r="F30" s="113"/>
      <c r="G30" s="113"/>
      <c r="H30" s="113"/>
      <c r="I30" s="113"/>
      <c r="J30" s="113"/>
      <c r="K30" s="114"/>
      <c r="L30" s="13"/>
      <c r="M30" s="16"/>
      <c r="N30" s="13"/>
      <c r="O30" s="13"/>
      <c r="P30" s="13"/>
      <c r="Q30" s="13"/>
    </row>
    <row r="31" spans="1:17" x14ac:dyDescent="0.25">
      <c r="A31" s="14"/>
      <c r="B31" s="119"/>
      <c r="C31" s="121"/>
      <c r="D31" s="121"/>
      <c r="E31" s="113"/>
      <c r="F31" s="113"/>
      <c r="G31" s="113"/>
      <c r="H31" s="113"/>
      <c r="I31" s="113"/>
      <c r="J31" s="113"/>
      <c r="K31" s="114"/>
      <c r="L31" s="13"/>
      <c r="M31" s="16"/>
      <c r="N31" s="13"/>
      <c r="O31" s="13"/>
      <c r="P31" s="13"/>
      <c r="Q31" s="13"/>
    </row>
    <row r="32" spans="1:17" x14ac:dyDescent="0.25">
      <c r="A32" s="14"/>
      <c r="B32" s="119"/>
      <c r="C32" s="121"/>
      <c r="D32" s="121"/>
      <c r="E32" s="113"/>
      <c r="F32" s="113"/>
      <c r="G32" s="113"/>
      <c r="H32" s="113"/>
      <c r="I32" s="113"/>
      <c r="J32" s="113"/>
      <c r="K32" s="114"/>
      <c r="L32" s="13"/>
      <c r="M32" s="16"/>
      <c r="N32" s="13"/>
      <c r="O32" s="13"/>
      <c r="P32" s="13"/>
      <c r="Q32" s="13"/>
    </row>
    <row r="33" spans="1:17" x14ac:dyDescent="0.25">
      <c r="A33" s="14"/>
      <c r="B33" s="119"/>
      <c r="C33" s="121"/>
      <c r="D33" s="121"/>
      <c r="E33" s="113"/>
      <c r="F33" s="113"/>
      <c r="G33" s="113"/>
      <c r="H33" s="113"/>
      <c r="I33" s="113"/>
      <c r="J33" s="113"/>
      <c r="K33" s="114"/>
      <c r="L33" s="13"/>
      <c r="M33" s="16"/>
      <c r="N33" s="13"/>
      <c r="O33" s="13"/>
      <c r="P33" s="13"/>
      <c r="Q33" s="13"/>
    </row>
    <row r="34" spans="1:17" x14ac:dyDescent="0.25">
      <c r="A34" s="14"/>
      <c r="B34" s="119"/>
      <c r="C34" s="121"/>
      <c r="D34" s="121"/>
      <c r="E34" s="113"/>
      <c r="F34" s="113"/>
      <c r="G34" s="113"/>
      <c r="H34" s="113"/>
      <c r="I34" s="113"/>
      <c r="J34" s="113"/>
      <c r="K34" s="114"/>
      <c r="L34" s="13"/>
      <c r="M34" s="16"/>
      <c r="N34" s="13"/>
      <c r="O34" s="13"/>
      <c r="P34" s="13"/>
      <c r="Q34" s="13"/>
    </row>
    <row r="35" spans="1:17" x14ac:dyDescent="0.25">
      <c r="A35" s="14"/>
      <c r="B35" s="119"/>
      <c r="C35" s="121"/>
      <c r="D35" s="121"/>
      <c r="E35" s="113"/>
      <c r="F35" s="113"/>
      <c r="G35" s="113"/>
      <c r="H35" s="113"/>
      <c r="I35" s="113"/>
      <c r="J35" s="113"/>
      <c r="K35" s="114"/>
      <c r="L35" s="13"/>
      <c r="M35" s="16"/>
      <c r="N35" s="13"/>
      <c r="O35" s="13"/>
      <c r="P35" s="13"/>
      <c r="Q35" s="13"/>
    </row>
    <row r="36" spans="1:17" x14ac:dyDescent="0.25">
      <c r="A36" s="14"/>
      <c r="B36" s="119"/>
      <c r="C36" s="121"/>
      <c r="D36" s="121"/>
      <c r="E36" s="113"/>
      <c r="F36" s="113"/>
      <c r="G36" s="113"/>
      <c r="H36" s="113"/>
      <c r="I36" s="113"/>
      <c r="J36" s="113"/>
      <c r="K36" s="114"/>
      <c r="L36" s="13"/>
      <c r="M36" s="16"/>
      <c r="N36" s="13"/>
      <c r="O36" s="13"/>
      <c r="P36" s="13"/>
      <c r="Q36" s="13"/>
    </row>
    <row r="37" spans="1:17" x14ac:dyDescent="0.25">
      <c r="A37" s="14"/>
      <c r="B37" s="119"/>
      <c r="C37" s="121"/>
      <c r="D37" s="121"/>
      <c r="E37" s="113"/>
      <c r="F37" s="113"/>
      <c r="G37" s="113"/>
      <c r="H37" s="113"/>
      <c r="I37" s="113"/>
      <c r="J37" s="113"/>
      <c r="K37" s="114"/>
      <c r="L37" s="13"/>
      <c r="M37" s="16"/>
      <c r="N37" s="13"/>
      <c r="O37" s="13"/>
      <c r="P37" s="13"/>
      <c r="Q37" s="13"/>
    </row>
    <row r="38" spans="1:17" x14ac:dyDescent="0.25">
      <c r="A38" s="14"/>
      <c r="B38" s="119"/>
      <c r="C38" s="121"/>
      <c r="D38" s="121"/>
      <c r="E38" s="113"/>
      <c r="F38" s="113"/>
      <c r="G38" s="113"/>
      <c r="H38" s="113"/>
      <c r="I38" s="113"/>
      <c r="J38" s="113"/>
      <c r="K38" s="114"/>
      <c r="L38" s="13"/>
      <c r="M38" s="16"/>
      <c r="N38" s="13"/>
      <c r="O38" s="13"/>
      <c r="P38" s="13"/>
      <c r="Q38" s="13"/>
    </row>
    <row r="39" spans="1:17" x14ac:dyDescent="0.25">
      <c r="A39" s="14"/>
      <c r="B39" s="119"/>
      <c r="C39" s="121"/>
      <c r="D39" s="121"/>
      <c r="E39" s="113"/>
      <c r="F39" s="113"/>
      <c r="G39" s="113"/>
      <c r="H39" s="113"/>
      <c r="I39" s="113"/>
      <c r="J39" s="113"/>
      <c r="K39" s="114"/>
      <c r="M39" s="16"/>
      <c r="N39" s="13"/>
      <c r="O39" s="13"/>
      <c r="P39" s="13"/>
      <c r="Q39" s="13"/>
    </row>
    <row r="40" spans="1:17" x14ac:dyDescent="0.25">
      <c r="A40" s="14"/>
      <c r="B40" s="119"/>
      <c r="C40" s="121"/>
      <c r="D40" s="121"/>
      <c r="E40" s="113"/>
      <c r="F40" s="113"/>
      <c r="G40" s="113"/>
      <c r="H40" s="113"/>
      <c r="I40" s="113"/>
      <c r="J40" s="113"/>
      <c r="K40" s="114"/>
      <c r="L40" s="13"/>
      <c r="M40" s="16"/>
      <c r="N40" s="13"/>
      <c r="O40" s="13"/>
      <c r="P40" s="13"/>
      <c r="Q40" s="13"/>
    </row>
    <row r="41" spans="1:17" x14ac:dyDescent="0.25">
      <c r="A41" s="14"/>
      <c r="B41" s="119"/>
      <c r="C41" s="121"/>
      <c r="D41" s="121"/>
      <c r="E41" s="113"/>
      <c r="F41" s="113"/>
      <c r="G41" s="113"/>
      <c r="H41" s="113"/>
      <c r="I41" s="113"/>
      <c r="J41" s="113"/>
      <c r="K41" s="114"/>
      <c r="L41" s="13"/>
      <c r="M41" s="16"/>
      <c r="N41" s="13"/>
      <c r="O41" s="13"/>
      <c r="P41" s="13"/>
      <c r="Q41" s="13"/>
    </row>
    <row r="42" spans="1:17" x14ac:dyDescent="0.25">
      <c r="A42" s="14"/>
      <c r="B42" s="119"/>
      <c r="C42" s="121"/>
      <c r="D42" s="121"/>
      <c r="E42" s="113"/>
      <c r="F42" s="113"/>
      <c r="G42" s="113"/>
      <c r="H42" s="113"/>
      <c r="I42" s="113"/>
      <c r="J42" s="113"/>
      <c r="K42" s="114"/>
      <c r="L42" s="13"/>
      <c r="M42" s="16"/>
      <c r="N42" s="13"/>
      <c r="O42" s="13"/>
      <c r="P42" s="13"/>
      <c r="Q42" s="13"/>
    </row>
    <row r="43" spans="1:17" x14ac:dyDescent="0.25">
      <c r="A43" s="14"/>
      <c r="B43" s="119"/>
      <c r="C43" s="121"/>
      <c r="D43" s="121"/>
      <c r="E43" s="113"/>
      <c r="F43" s="113"/>
      <c r="G43" s="113"/>
      <c r="H43" s="113"/>
      <c r="I43" s="113"/>
      <c r="J43" s="113"/>
      <c r="K43" s="114"/>
      <c r="L43" s="13"/>
      <c r="M43" s="16"/>
      <c r="N43" s="13"/>
      <c r="O43" s="13"/>
      <c r="P43" s="13"/>
      <c r="Q43" s="13"/>
    </row>
    <row r="44" spans="1:17" x14ac:dyDescent="0.25">
      <c r="A44" s="14"/>
      <c r="B44" s="120"/>
      <c r="C44" s="122"/>
      <c r="D44" s="122"/>
      <c r="E44" s="115"/>
      <c r="F44" s="115"/>
      <c r="G44" s="115"/>
      <c r="H44" s="115"/>
      <c r="I44" s="115"/>
      <c r="J44" s="115"/>
      <c r="K44" s="116"/>
      <c r="L44" s="13"/>
      <c r="M44" s="16"/>
      <c r="N44" s="13"/>
      <c r="O44" s="13"/>
      <c r="P44" s="13"/>
      <c r="Q44" s="13"/>
    </row>
    <row r="45" spans="1:17" ht="6.95" customHeight="1" x14ac:dyDescent="0.25">
      <c r="A45" s="14"/>
      <c r="B45" s="13"/>
      <c r="C45" s="15"/>
      <c r="D45" s="15"/>
      <c r="E45" s="13"/>
      <c r="F45" s="13"/>
      <c r="G45" s="13"/>
      <c r="H45" s="13"/>
      <c r="I45" s="13"/>
      <c r="J45" s="13"/>
      <c r="K45" s="13"/>
      <c r="L45" s="13"/>
      <c r="M45" s="16"/>
      <c r="N45" s="13"/>
      <c r="O45" s="13"/>
      <c r="P45" s="13"/>
      <c r="Q45" s="13"/>
    </row>
    <row r="46" spans="1:17" s="22" customFormat="1" ht="22.9" customHeight="1" x14ac:dyDescent="0.25">
      <c r="B46" s="191"/>
      <c r="C46" s="191"/>
      <c r="D46" s="191"/>
      <c r="E46" s="191"/>
      <c r="F46" s="191"/>
      <c r="G46" s="191"/>
      <c r="H46" s="191"/>
      <c r="I46" s="191"/>
      <c r="J46" s="191"/>
      <c r="K46" s="191"/>
    </row>
    <row r="47" spans="1:17" x14ac:dyDescent="0.25">
      <c r="A47" s="14"/>
      <c r="B47" s="13"/>
      <c r="C47" s="15"/>
      <c r="D47" s="15"/>
      <c r="E47" s="13"/>
      <c r="F47" s="13"/>
      <c r="G47" s="13"/>
      <c r="H47" s="13"/>
      <c r="I47" s="13"/>
      <c r="J47" s="13"/>
      <c r="K47" s="13"/>
      <c r="L47" s="13"/>
      <c r="M47" s="16"/>
      <c r="N47" s="13"/>
      <c r="O47" s="13"/>
      <c r="P47" s="13"/>
      <c r="Q47" s="13"/>
    </row>
    <row r="48" spans="1:17" x14ac:dyDescent="0.25">
      <c r="A48" s="14"/>
      <c r="B48" s="13"/>
      <c r="C48" s="15"/>
      <c r="D48" s="15"/>
      <c r="E48" s="13"/>
      <c r="F48" s="13"/>
      <c r="G48" s="13"/>
      <c r="H48" s="13"/>
      <c r="I48" s="13"/>
      <c r="J48" s="13"/>
      <c r="K48" s="13"/>
      <c r="L48" s="13"/>
      <c r="M48" s="16"/>
      <c r="N48" s="13"/>
      <c r="O48" s="13"/>
      <c r="P48" s="13"/>
      <c r="Q48" s="13"/>
    </row>
    <row r="49" spans="1:17" x14ac:dyDescent="0.25">
      <c r="A49" s="14"/>
      <c r="B49" s="13"/>
      <c r="C49" s="15"/>
      <c r="D49" s="15"/>
      <c r="E49" s="13"/>
      <c r="F49" s="13"/>
      <c r="G49" s="13"/>
      <c r="H49" s="13"/>
      <c r="I49" s="13"/>
      <c r="J49" s="13"/>
      <c r="K49" s="13"/>
      <c r="L49" s="13"/>
      <c r="M49" s="16"/>
      <c r="N49" s="13"/>
      <c r="O49" s="13"/>
      <c r="P49" s="13"/>
      <c r="Q49" s="13"/>
    </row>
    <row r="50" spans="1:17" x14ac:dyDescent="0.25">
      <c r="A50" s="14"/>
      <c r="B50" s="13"/>
      <c r="C50" s="15"/>
      <c r="D50" s="15"/>
      <c r="E50" s="13"/>
      <c r="F50" s="13"/>
      <c r="G50" s="13"/>
      <c r="H50" s="13"/>
      <c r="I50" s="13"/>
      <c r="J50" s="13"/>
      <c r="K50" s="13"/>
      <c r="L50" s="13"/>
      <c r="M50" s="16"/>
      <c r="N50" s="13"/>
      <c r="O50" s="13"/>
      <c r="P50" s="13"/>
      <c r="Q50" s="13"/>
    </row>
    <row r="51" spans="1:17" x14ac:dyDescent="0.25">
      <c r="B51" s="13"/>
      <c r="C51" s="15"/>
      <c r="D51" s="15"/>
      <c r="E51" s="13"/>
      <c r="F51" s="13"/>
      <c r="G51" s="13"/>
      <c r="L51" s="13"/>
      <c r="M51" s="16"/>
      <c r="N51" s="13"/>
    </row>
    <row r="52" spans="1:17" x14ac:dyDescent="0.25">
      <c r="B52" s="13"/>
      <c r="C52" s="15"/>
      <c r="D52" s="15"/>
      <c r="E52" s="13"/>
      <c r="F52" s="13"/>
      <c r="G52" s="13"/>
      <c r="L52" s="13"/>
      <c r="M52" s="16"/>
      <c r="N52" s="13"/>
    </row>
    <row r="53" spans="1:17" x14ac:dyDescent="0.25">
      <c r="B53" s="13"/>
      <c r="C53" s="15"/>
      <c r="D53" s="15"/>
      <c r="E53" s="13"/>
      <c r="F53" s="13"/>
      <c r="G53" s="13"/>
      <c r="L53" s="13"/>
      <c r="M53" s="16"/>
      <c r="N53" s="13"/>
    </row>
    <row r="54" spans="1:17" x14ac:dyDescent="0.25">
      <c r="B54" s="13"/>
      <c r="C54" s="15"/>
      <c r="D54" s="15"/>
      <c r="E54" s="13"/>
      <c r="F54" s="13"/>
      <c r="G54" s="13"/>
    </row>
    <row r="55" spans="1:17" x14ac:dyDescent="0.25">
      <c r="B55" s="13"/>
      <c r="C55" s="15"/>
      <c r="D55" s="15"/>
      <c r="E55" s="13"/>
      <c r="F55" s="13"/>
      <c r="G55" s="13"/>
    </row>
    <row r="56" spans="1:17" x14ac:dyDescent="0.25">
      <c r="B56" s="13"/>
      <c r="C56" s="15"/>
      <c r="D56" s="15"/>
      <c r="E56" s="13"/>
      <c r="F56" s="13"/>
      <c r="G56" s="13"/>
    </row>
    <row r="57" spans="1:17" x14ac:dyDescent="0.25">
      <c r="B57" s="13"/>
      <c r="C57" s="15"/>
      <c r="D57" s="15"/>
      <c r="E57" s="13"/>
      <c r="F57" s="13"/>
      <c r="G57" s="13"/>
    </row>
  </sheetData>
  <sheetProtection algorithmName="SHA-512" hashValue="Lku+XT8L5ROCX9+RPX/2nYxAOSx0k5hoiT0euChCLIcCoMjWHhfhs1HhXE1+lmATRhuL0DO5x6WEyHc5W3IY1Q==" saltValue="sBuq25el8TEZTg2/FEKGWA==" spinCount="100000" sheet="1" objects="1" scenarios="1"/>
  <phoneticPr fontId="9" type="noConversion"/>
  <dataValidations disablePrompts="1" count="1">
    <dataValidation type="date" operator="greaterThan" allowBlank="1" showInputMessage="1" showErrorMessage="1" error="Please input a date." sqref="G6:G7" xr:uid="{2E711718-CBDF-46CA-8EA2-0058B27AADEB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54D99474-D66D-4ADD-995D-7410A852BA5C}">
          <x14:formula1>
            <xm:f>OFFSET(Settings!$F$6,0,0,1+COUNTA(Settings!$F$6:$F$55),1)</xm:f>
          </x14:formula1>
          <xm:sqref>D6</xm:sqref>
        </x14:dataValidation>
        <x14:dataValidation type="list" allowBlank="1" showInputMessage="1" showErrorMessage="1" xr:uid="{C26AA19F-9DF2-4A8D-9B80-4A22A031B0C0}">
          <x14:formula1>
            <xm:f>Settings!$D$6:$D$10</xm:f>
          </x14:formula1>
          <xm:sqref>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F47D-ADE3-49D6-9701-2D7DA7C7DB3C}">
  <sheetPr codeName="Sheet4">
    <pageSetUpPr fitToPage="1"/>
  </sheetPr>
  <dimension ref="B1:Q1005"/>
  <sheetViews>
    <sheetView showGridLines="0" showRowColHeaders="0" zoomScaleNormal="100" workbookViewId="0">
      <pane ySplit="5" topLeftCell="A6" activePane="bottomLeft" state="frozen"/>
      <selection activeCell="A4" sqref="A4"/>
      <selection pane="bottomLeft" activeCell="A6" sqref="A6"/>
    </sheetView>
  </sheetViews>
  <sheetFormatPr defaultColWidth="9.140625" defaultRowHeight="15" x14ac:dyDescent="0.25"/>
  <cols>
    <col min="1" max="1" width="3.7109375" style="42" customWidth="1"/>
    <col min="2" max="4" width="22.7109375" style="42" customWidth="1"/>
    <col min="5" max="5" width="24.7109375" style="42" customWidth="1"/>
    <col min="6" max="6" width="20.7109375" style="42" customWidth="1"/>
    <col min="7" max="7" width="15.7109375" style="42" customWidth="1"/>
    <col min="8" max="10" width="12.7109375" style="42" customWidth="1"/>
    <col min="11" max="12" width="15.7109375" style="42" customWidth="1"/>
    <col min="13" max="13" width="20.7109375" style="42" customWidth="1"/>
    <col min="14" max="14" width="22.5703125" style="42" customWidth="1"/>
    <col min="15" max="15" width="14.7109375" style="42" bestFit="1" customWidth="1"/>
    <col min="16" max="16" width="3.7109375" style="42" customWidth="1"/>
    <col min="17" max="16384" width="9.140625" style="42"/>
  </cols>
  <sheetData>
    <row r="1" spans="2:17" s="22" customFormat="1" ht="6.75" customHeight="1" x14ac:dyDescent="0.25">
      <c r="B1" s="23"/>
      <c r="E1" s="24"/>
      <c r="F1" s="24"/>
      <c r="G1" s="24"/>
      <c r="J1" s="3"/>
      <c r="K1" s="3"/>
      <c r="L1" s="3"/>
      <c r="M1" s="3"/>
    </row>
    <row r="2" spans="2:17" s="25" customFormat="1" ht="20.100000000000001" customHeight="1" x14ac:dyDescent="0.25">
      <c r="B2" s="195" t="s">
        <v>80</v>
      </c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7" s="29" customFormat="1" ht="24" customHeight="1" x14ac:dyDescent="0.25">
      <c r="B3" s="196" t="s">
        <v>34</v>
      </c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17" s="3" customFormat="1" ht="5.0999999999999996" customHeight="1" x14ac:dyDescent="0.25">
      <c r="Q4" s="29"/>
    </row>
    <row r="5" spans="2:17" s="40" customFormat="1" ht="35.1" customHeight="1" x14ac:dyDescent="0.25">
      <c r="B5" s="184" t="s">
        <v>88</v>
      </c>
      <c r="C5" s="184" t="s">
        <v>33</v>
      </c>
      <c r="D5" s="184" t="s">
        <v>29</v>
      </c>
      <c r="E5" s="184" t="s">
        <v>30</v>
      </c>
      <c r="F5" s="184" t="s">
        <v>26</v>
      </c>
      <c r="G5" s="184" t="s">
        <v>157</v>
      </c>
      <c r="H5" s="184" t="s">
        <v>0</v>
      </c>
      <c r="I5" s="184" t="s">
        <v>31</v>
      </c>
      <c r="J5" s="184" t="s">
        <v>87</v>
      </c>
      <c r="K5" s="184" t="s">
        <v>32</v>
      </c>
      <c r="L5" s="184" t="s">
        <v>27</v>
      </c>
      <c r="M5" s="184" t="s">
        <v>1</v>
      </c>
      <c r="N5" s="185" t="s">
        <v>53</v>
      </c>
      <c r="O5" s="186" t="s">
        <v>54</v>
      </c>
      <c r="P5" s="43"/>
      <c r="Q5" s="29"/>
    </row>
    <row r="6" spans="2:17" s="41" customFormat="1" ht="24.95" customHeight="1" x14ac:dyDescent="0.25">
      <c r="B6" s="179" t="s">
        <v>131</v>
      </c>
      <c r="C6" s="180" t="s">
        <v>173</v>
      </c>
      <c r="D6" s="180" t="s">
        <v>180</v>
      </c>
      <c r="E6" s="180" t="s">
        <v>187</v>
      </c>
      <c r="F6" s="180" t="s">
        <v>147</v>
      </c>
      <c r="G6" s="180" t="s">
        <v>3</v>
      </c>
      <c r="H6" s="180"/>
      <c r="I6" s="181">
        <v>44197</v>
      </c>
      <c r="J6" s="181">
        <v>44201</v>
      </c>
      <c r="K6" s="182">
        <v>820</v>
      </c>
      <c r="L6" s="183">
        <v>0.8</v>
      </c>
      <c r="M6" s="180" t="s">
        <v>132</v>
      </c>
      <c r="N6" s="199" t="str">
        <f t="shared" ref="N6:N15" si="0">IF(OR(B6="",K6="",L6=""),"",TEXT(K6*L6,"#.#0,00") &amp; " " &amp;currency)</f>
        <v>656,00 $</v>
      </c>
      <c r="O6" s="200" t="str">
        <f>IF(H6=Settings!$D$6,TEXT(K6,"#.#0,00") &amp; " " &amp;currency,"")</f>
        <v/>
      </c>
      <c r="P6" s="44"/>
    </row>
    <row r="7" spans="2:17" s="41" customFormat="1" ht="24.95" customHeight="1" x14ac:dyDescent="0.25">
      <c r="B7" s="126" t="s">
        <v>133</v>
      </c>
      <c r="C7" s="127" t="s">
        <v>174</v>
      </c>
      <c r="D7" s="127" t="s">
        <v>181</v>
      </c>
      <c r="E7" s="130" t="s">
        <v>188</v>
      </c>
      <c r="F7" s="127" t="s">
        <v>148</v>
      </c>
      <c r="G7" s="127" t="s">
        <v>15</v>
      </c>
      <c r="H7" s="127"/>
      <c r="I7" s="128">
        <v>44200</v>
      </c>
      <c r="J7" s="128">
        <v>44210</v>
      </c>
      <c r="K7" s="157">
        <v>696</v>
      </c>
      <c r="L7" s="129">
        <v>0.6</v>
      </c>
      <c r="M7" s="127" t="s">
        <v>134</v>
      </c>
      <c r="N7" s="201" t="str">
        <f t="shared" si="0"/>
        <v>417,60 $</v>
      </c>
      <c r="O7" s="202" t="str">
        <f>IF(H7=Settings!$D$6,TEXT(K7,"#.#0,00") &amp; " " &amp;currency,"")</f>
        <v/>
      </c>
      <c r="P7" s="44"/>
    </row>
    <row r="8" spans="2:17" s="41" customFormat="1" ht="24.95" customHeight="1" x14ac:dyDescent="0.25">
      <c r="B8" s="126" t="s">
        <v>135</v>
      </c>
      <c r="C8" s="127" t="s">
        <v>175</v>
      </c>
      <c r="D8" s="127" t="s">
        <v>182</v>
      </c>
      <c r="E8" s="130" t="s">
        <v>189</v>
      </c>
      <c r="F8" s="127" t="s">
        <v>149</v>
      </c>
      <c r="G8" s="127" t="s">
        <v>8</v>
      </c>
      <c r="H8" s="127" t="s">
        <v>16</v>
      </c>
      <c r="I8" s="128">
        <v>44203</v>
      </c>
      <c r="J8" s="128">
        <v>44219</v>
      </c>
      <c r="K8" s="157">
        <v>1272</v>
      </c>
      <c r="L8" s="129">
        <v>0.7</v>
      </c>
      <c r="M8" s="127" t="s">
        <v>136</v>
      </c>
      <c r="N8" s="201" t="str">
        <f t="shared" si="0"/>
        <v>890,40 $</v>
      </c>
      <c r="O8" s="202" t="str">
        <f>IF(H8=Settings!$D$6,TEXT(K8,"#.#0,00") &amp; " " &amp;currency,"")</f>
        <v>1.272,00 $</v>
      </c>
      <c r="P8" s="44"/>
    </row>
    <row r="9" spans="2:17" s="41" customFormat="1" ht="24.95" customHeight="1" x14ac:dyDescent="0.25">
      <c r="B9" s="126" t="s">
        <v>137</v>
      </c>
      <c r="C9" s="127" t="s">
        <v>176</v>
      </c>
      <c r="D9" s="127" t="s">
        <v>183</v>
      </c>
      <c r="E9" s="130" t="s">
        <v>190</v>
      </c>
      <c r="F9" s="127" t="s">
        <v>150</v>
      </c>
      <c r="G9" s="127" t="s">
        <v>7</v>
      </c>
      <c r="H9" s="127" t="s">
        <v>16</v>
      </c>
      <c r="I9" s="128">
        <v>44206</v>
      </c>
      <c r="J9" s="128">
        <v>44228</v>
      </c>
      <c r="K9" s="157">
        <v>1468</v>
      </c>
      <c r="L9" s="129">
        <v>0.8</v>
      </c>
      <c r="M9" s="127" t="s">
        <v>138</v>
      </c>
      <c r="N9" s="201" t="str">
        <f t="shared" si="0"/>
        <v>1.174,40 $</v>
      </c>
      <c r="O9" s="202" t="str">
        <f>IF(H9=Settings!$D$6,TEXT(K9,"#.#0,00") &amp; " " &amp;currency,"")</f>
        <v>1.468,00 $</v>
      </c>
      <c r="P9" s="44"/>
    </row>
    <row r="10" spans="2:17" s="41" customFormat="1" ht="24.95" customHeight="1" x14ac:dyDescent="0.25">
      <c r="B10" s="126" t="s">
        <v>139</v>
      </c>
      <c r="C10" s="127" t="s">
        <v>177</v>
      </c>
      <c r="D10" s="127" t="s">
        <v>184</v>
      </c>
      <c r="E10" s="130" t="s">
        <v>191</v>
      </c>
      <c r="F10" s="127" t="s">
        <v>151</v>
      </c>
      <c r="G10" s="127" t="s">
        <v>6</v>
      </c>
      <c r="H10" s="127" t="s">
        <v>17</v>
      </c>
      <c r="I10" s="128">
        <v>44209</v>
      </c>
      <c r="J10" s="128">
        <v>44237</v>
      </c>
      <c r="K10" s="157">
        <v>823</v>
      </c>
      <c r="L10" s="129">
        <v>0.8</v>
      </c>
      <c r="M10" s="127" t="s">
        <v>140</v>
      </c>
      <c r="N10" s="201" t="str">
        <f t="shared" si="0"/>
        <v>658,40 $</v>
      </c>
      <c r="O10" s="202" t="str">
        <f>IF(H10=Settings!$D$6,TEXT(K10,"#.#0,00") &amp; " " &amp;currency,"")</f>
        <v/>
      </c>
      <c r="P10" s="44"/>
    </row>
    <row r="11" spans="2:17" s="41" customFormat="1" ht="24.95" customHeight="1" x14ac:dyDescent="0.25">
      <c r="B11" s="126" t="s">
        <v>141</v>
      </c>
      <c r="C11" s="127" t="s">
        <v>178</v>
      </c>
      <c r="D11" s="127" t="s">
        <v>185</v>
      </c>
      <c r="E11" s="130" t="s">
        <v>192</v>
      </c>
      <c r="F11" s="127" t="s">
        <v>152</v>
      </c>
      <c r="G11" s="127" t="s">
        <v>9</v>
      </c>
      <c r="H11" s="127" t="s">
        <v>16</v>
      </c>
      <c r="I11" s="128">
        <v>44212</v>
      </c>
      <c r="J11" s="128">
        <v>44246</v>
      </c>
      <c r="K11" s="157">
        <v>574</v>
      </c>
      <c r="L11" s="129">
        <v>0.8</v>
      </c>
      <c r="M11" s="127" t="s">
        <v>142</v>
      </c>
      <c r="N11" s="201" t="str">
        <f t="shared" si="0"/>
        <v>459,20 $</v>
      </c>
      <c r="O11" s="202" t="str">
        <f>IF(H11=Settings!$D$6,TEXT(K11,"#.#0,00") &amp; " " &amp;currency,"")</f>
        <v>574,00 $</v>
      </c>
      <c r="P11" s="44"/>
    </row>
    <row r="12" spans="2:17" s="41" customFormat="1" ht="24.95" customHeight="1" x14ac:dyDescent="0.25">
      <c r="B12" s="126" t="s">
        <v>143</v>
      </c>
      <c r="C12" s="127" t="s">
        <v>179</v>
      </c>
      <c r="D12" s="127" t="s">
        <v>186</v>
      </c>
      <c r="E12" s="130" t="s">
        <v>193</v>
      </c>
      <c r="F12" s="127" t="s">
        <v>153</v>
      </c>
      <c r="G12" s="127" t="s">
        <v>10</v>
      </c>
      <c r="H12" s="127" t="s">
        <v>16</v>
      </c>
      <c r="I12" s="128">
        <v>44215</v>
      </c>
      <c r="J12" s="128">
        <v>44255</v>
      </c>
      <c r="K12" s="157">
        <v>468</v>
      </c>
      <c r="L12" s="129">
        <v>0.8</v>
      </c>
      <c r="M12" s="127" t="s">
        <v>144</v>
      </c>
      <c r="N12" s="201" t="str">
        <f t="shared" si="0"/>
        <v>374,40 $</v>
      </c>
      <c r="O12" s="202" t="str">
        <f>IF(H12=Settings!$D$6,TEXT(K12,"#.#0,00") &amp; " " &amp;currency,"")</f>
        <v>468,00 $</v>
      </c>
      <c r="P12" s="44"/>
    </row>
    <row r="13" spans="2:17" s="41" customFormat="1" ht="24.95" customHeight="1" x14ac:dyDescent="0.25">
      <c r="B13" s="126"/>
      <c r="C13" s="127"/>
      <c r="D13" s="127"/>
      <c r="E13" s="130"/>
      <c r="F13" s="127"/>
      <c r="G13" s="127"/>
      <c r="H13" s="127"/>
      <c r="I13" s="128"/>
      <c r="J13" s="128"/>
      <c r="K13" s="157"/>
      <c r="L13" s="129"/>
      <c r="M13" s="127"/>
      <c r="N13" s="201" t="str">
        <f t="shared" si="0"/>
        <v/>
      </c>
      <c r="O13" s="202" t="str">
        <f>IF(H13=Settings!$D$6,TEXT(K13,"#.#0,00") &amp; " " &amp;currency,"")</f>
        <v/>
      </c>
      <c r="P13" s="44"/>
    </row>
    <row r="14" spans="2:17" s="41" customFormat="1" ht="24.95" customHeight="1" x14ac:dyDescent="0.25">
      <c r="B14" s="126"/>
      <c r="C14" s="127"/>
      <c r="D14" s="127"/>
      <c r="E14" s="130"/>
      <c r="F14" s="127"/>
      <c r="G14" s="127"/>
      <c r="H14" s="127"/>
      <c r="I14" s="128"/>
      <c r="J14" s="128"/>
      <c r="K14" s="157"/>
      <c r="L14" s="129"/>
      <c r="M14" s="127"/>
      <c r="N14" s="201" t="str">
        <f t="shared" si="0"/>
        <v/>
      </c>
      <c r="O14" s="202" t="str">
        <f>IF(H14=Settings!$D$6,TEXT(K14,"#.#0,00") &amp; " " &amp;currency,"")</f>
        <v/>
      </c>
      <c r="P14" s="44"/>
    </row>
    <row r="15" spans="2:17" s="41" customFormat="1" ht="24.95" customHeight="1" x14ac:dyDescent="0.25">
      <c r="B15" s="131"/>
      <c r="C15" s="132"/>
      <c r="D15" s="132"/>
      <c r="E15" s="133"/>
      <c r="F15" s="132"/>
      <c r="G15" s="132"/>
      <c r="H15" s="132"/>
      <c r="I15" s="134"/>
      <c r="J15" s="134"/>
      <c r="K15" s="158"/>
      <c r="L15" s="135"/>
      <c r="M15" s="132"/>
      <c r="N15" s="241" t="str">
        <f t="shared" si="0"/>
        <v/>
      </c>
      <c r="O15" s="242" t="str">
        <f>IF(H15=Settings!$D$6,TEXT(K15,"#.#0,00") &amp; " " &amp;currency,"")</f>
        <v/>
      </c>
      <c r="P15" s="44"/>
    </row>
    <row r="16" spans="2:17" s="41" customFormat="1" ht="24.95" customHeight="1" x14ac:dyDescent="0.25">
      <c r="B16" s="243"/>
      <c r="C16" s="243"/>
      <c r="D16" s="243"/>
      <c r="E16" s="244"/>
      <c r="F16" s="243"/>
      <c r="G16" s="243"/>
      <c r="H16" s="243"/>
      <c r="I16" s="245"/>
      <c r="J16" s="245"/>
      <c r="K16" s="246"/>
      <c r="L16" s="247"/>
      <c r="M16" s="243"/>
      <c r="N16" s="248"/>
      <c r="O16" s="248"/>
      <c r="P16" s="44"/>
    </row>
    <row r="17" spans="2:16" s="41" customFormat="1" ht="24.95" customHeight="1" x14ac:dyDescent="0.25">
      <c r="B17" s="243"/>
      <c r="C17" s="243"/>
      <c r="D17" s="243"/>
      <c r="E17" s="244"/>
      <c r="F17" s="243"/>
      <c r="G17" s="243"/>
      <c r="H17" s="243"/>
      <c r="I17" s="245"/>
      <c r="J17" s="245"/>
      <c r="K17" s="246"/>
      <c r="L17" s="247"/>
      <c r="M17" s="243"/>
      <c r="N17" s="248"/>
      <c r="O17" s="248"/>
      <c r="P17" s="44"/>
    </row>
    <row r="18" spans="2:16" s="41" customFormat="1" ht="24.95" customHeight="1" x14ac:dyDescent="0.25">
      <c r="B18" s="243"/>
      <c r="C18" s="243"/>
      <c r="D18" s="243"/>
      <c r="E18" s="244"/>
      <c r="F18" s="243"/>
      <c r="G18" s="243"/>
      <c r="H18" s="243"/>
      <c r="I18" s="245"/>
      <c r="J18" s="245"/>
      <c r="K18" s="246"/>
      <c r="L18" s="247"/>
      <c r="M18" s="243"/>
      <c r="N18" s="248"/>
      <c r="O18" s="248"/>
      <c r="P18" s="44"/>
    </row>
    <row r="19" spans="2:16" s="41" customFormat="1" ht="24.95" customHeight="1" x14ac:dyDescent="0.25">
      <c r="B19" s="243"/>
      <c r="C19" s="243"/>
      <c r="D19" s="243"/>
      <c r="E19" s="244"/>
      <c r="F19" s="243"/>
      <c r="G19" s="243"/>
      <c r="H19" s="243"/>
      <c r="I19" s="245"/>
      <c r="J19" s="245"/>
      <c r="K19" s="246"/>
      <c r="L19" s="247"/>
      <c r="M19" s="243"/>
      <c r="N19" s="248"/>
      <c r="O19" s="248"/>
      <c r="P19" s="44"/>
    </row>
    <row r="20" spans="2:16" s="41" customFormat="1" ht="24.95" customHeight="1" x14ac:dyDescent="0.25">
      <c r="B20" s="243"/>
      <c r="C20" s="243"/>
      <c r="D20" s="243"/>
      <c r="E20" s="244"/>
      <c r="F20" s="243"/>
      <c r="G20" s="243"/>
      <c r="H20" s="243"/>
      <c r="I20" s="245"/>
      <c r="J20" s="245"/>
      <c r="K20" s="246"/>
      <c r="L20" s="247"/>
      <c r="M20" s="243"/>
      <c r="N20" s="248"/>
      <c r="O20" s="248"/>
    </row>
    <row r="21" spans="2:16" s="41" customFormat="1" ht="24.95" customHeight="1" x14ac:dyDescent="0.25">
      <c r="B21" s="243"/>
      <c r="C21" s="243"/>
      <c r="D21" s="243"/>
      <c r="E21" s="244"/>
      <c r="F21" s="243"/>
      <c r="G21" s="243"/>
      <c r="H21" s="243"/>
      <c r="I21" s="245"/>
      <c r="J21" s="245"/>
      <c r="K21" s="246"/>
      <c r="L21" s="247"/>
      <c r="M21" s="243"/>
      <c r="N21" s="248"/>
      <c r="O21" s="248"/>
    </row>
    <row r="22" spans="2:16" s="41" customFormat="1" ht="24.95" customHeight="1" x14ac:dyDescent="0.25">
      <c r="B22" s="243"/>
      <c r="C22" s="243"/>
      <c r="D22" s="243"/>
      <c r="E22" s="244"/>
      <c r="F22" s="243"/>
      <c r="G22" s="243"/>
      <c r="H22" s="243"/>
      <c r="I22" s="245"/>
      <c r="J22" s="245"/>
      <c r="K22" s="246"/>
      <c r="L22" s="247"/>
      <c r="M22" s="243"/>
      <c r="N22" s="248"/>
      <c r="O22" s="248"/>
    </row>
    <row r="23" spans="2:16" s="41" customFormat="1" ht="24.95" customHeight="1" x14ac:dyDescent="0.25">
      <c r="B23" s="243"/>
      <c r="C23" s="243"/>
      <c r="D23" s="243"/>
      <c r="E23" s="244"/>
      <c r="F23" s="243"/>
      <c r="G23" s="243"/>
      <c r="H23" s="243"/>
      <c r="I23" s="245"/>
      <c r="J23" s="245"/>
      <c r="K23" s="246"/>
      <c r="L23" s="247"/>
      <c r="M23" s="243"/>
      <c r="N23" s="248"/>
      <c r="O23" s="248"/>
    </row>
    <row r="24" spans="2:16" s="41" customFormat="1" ht="24.95" customHeight="1" x14ac:dyDescent="0.25">
      <c r="B24" s="243"/>
      <c r="C24" s="243"/>
      <c r="D24" s="243"/>
      <c r="E24" s="244"/>
      <c r="F24" s="243"/>
      <c r="G24" s="243"/>
      <c r="H24" s="243"/>
      <c r="I24" s="245"/>
      <c r="J24" s="245"/>
      <c r="K24" s="246"/>
      <c r="L24" s="247"/>
      <c r="M24" s="243"/>
      <c r="N24" s="248"/>
      <c r="O24" s="248"/>
    </row>
    <row r="25" spans="2:16" s="41" customFormat="1" ht="24.95" customHeight="1" x14ac:dyDescent="0.25">
      <c r="B25" s="243"/>
      <c r="C25" s="243"/>
      <c r="D25" s="243"/>
      <c r="E25" s="244"/>
      <c r="F25" s="243"/>
      <c r="G25" s="243"/>
      <c r="H25" s="243"/>
      <c r="I25" s="245"/>
      <c r="J25" s="245"/>
      <c r="K25" s="246"/>
      <c r="L25" s="247"/>
      <c r="M25" s="243"/>
      <c r="N25" s="248"/>
      <c r="O25" s="248"/>
    </row>
    <row r="26" spans="2:16" s="41" customFormat="1" ht="24.95" customHeight="1" x14ac:dyDescent="0.25">
      <c r="B26" s="243"/>
      <c r="C26" s="243"/>
      <c r="D26" s="243"/>
      <c r="E26" s="244"/>
      <c r="F26" s="243"/>
      <c r="G26" s="243"/>
      <c r="H26" s="243"/>
      <c r="I26" s="245"/>
      <c r="J26" s="245"/>
      <c r="K26" s="246"/>
      <c r="L26" s="247"/>
      <c r="M26" s="243"/>
      <c r="N26" s="248"/>
      <c r="O26" s="248"/>
    </row>
    <row r="27" spans="2:16" s="41" customFormat="1" ht="24.95" customHeight="1" x14ac:dyDescent="0.25">
      <c r="B27" s="243"/>
      <c r="C27" s="243"/>
      <c r="D27" s="243"/>
      <c r="E27" s="244"/>
      <c r="F27" s="243"/>
      <c r="G27" s="243"/>
      <c r="H27" s="243"/>
      <c r="I27" s="245"/>
      <c r="J27" s="245"/>
      <c r="K27" s="246"/>
      <c r="L27" s="247"/>
      <c r="M27" s="243"/>
      <c r="N27" s="248"/>
      <c r="O27" s="248"/>
    </row>
    <row r="28" spans="2:16" s="41" customFormat="1" ht="24.95" customHeight="1" x14ac:dyDescent="0.25">
      <c r="B28" s="243"/>
      <c r="C28" s="243"/>
      <c r="D28" s="243"/>
      <c r="E28" s="244"/>
      <c r="F28" s="243"/>
      <c r="G28" s="243"/>
      <c r="H28" s="243"/>
      <c r="I28" s="245"/>
      <c r="J28" s="245"/>
      <c r="K28" s="246"/>
      <c r="L28" s="247"/>
      <c r="M28" s="243"/>
      <c r="N28" s="248"/>
      <c r="O28" s="248"/>
    </row>
    <row r="29" spans="2:16" s="41" customFormat="1" ht="24.95" customHeight="1" x14ac:dyDescent="0.25">
      <c r="B29" s="243"/>
      <c r="C29" s="243"/>
      <c r="D29" s="243"/>
      <c r="E29" s="244"/>
      <c r="F29" s="243"/>
      <c r="G29" s="243"/>
      <c r="H29" s="243"/>
      <c r="I29" s="245"/>
      <c r="J29" s="245"/>
      <c r="K29" s="246"/>
      <c r="L29" s="247"/>
      <c r="M29" s="243"/>
      <c r="N29" s="248"/>
      <c r="O29" s="248"/>
    </row>
    <row r="30" spans="2:16" s="41" customFormat="1" ht="24.95" customHeight="1" x14ac:dyDescent="0.25">
      <c r="B30" s="243"/>
      <c r="C30" s="243"/>
      <c r="D30" s="243"/>
      <c r="E30" s="244"/>
      <c r="F30" s="243"/>
      <c r="G30" s="243"/>
      <c r="H30" s="243"/>
      <c r="I30" s="245"/>
      <c r="J30" s="245"/>
      <c r="K30" s="246"/>
      <c r="L30" s="247"/>
      <c r="M30" s="243"/>
      <c r="N30" s="248"/>
      <c r="O30" s="248"/>
    </row>
    <row r="31" spans="2:16" s="41" customFormat="1" ht="24.95" customHeight="1" x14ac:dyDescent="0.25">
      <c r="B31" s="243"/>
      <c r="C31" s="243"/>
      <c r="D31" s="243"/>
      <c r="E31" s="244"/>
      <c r="F31" s="243"/>
      <c r="G31" s="243"/>
      <c r="H31" s="243"/>
      <c r="I31" s="245"/>
      <c r="J31" s="245"/>
      <c r="K31" s="246"/>
      <c r="L31" s="247"/>
      <c r="M31" s="243"/>
      <c r="N31" s="248"/>
      <c r="O31" s="248"/>
    </row>
    <row r="32" spans="2:16" s="41" customFormat="1" ht="24.95" customHeight="1" x14ac:dyDescent="0.25">
      <c r="B32" s="243"/>
      <c r="C32" s="243"/>
      <c r="D32" s="243"/>
      <c r="E32" s="244"/>
      <c r="F32" s="243"/>
      <c r="G32" s="243"/>
      <c r="H32" s="243"/>
      <c r="I32" s="245"/>
      <c r="J32" s="245"/>
      <c r="K32" s="246"/>
      <c r="L32" s="247"/>
      <c r="M32" s="243"/>
      <c r="N32" s="248"/>
      <c r="O32" s="248"/>
    </row>
    <row r="33" spans="2:15" s="41" customFormat="1" ht="24.95" customHeight="1" x14ac:dyDescent="0.25">
      <c r="B33" s="243"/>
      <c r="C33" s="243"/>
      <c r="D33" s="243"/>
      <c r="E33" s="244"/>
      <c r="F33" s="243"/>
      <c r="G33" s="243"/>
      <c r="H33" s="243"/>
      <c r="I33" s="245"/>
      <c r="J33" s="245"/>
      <c r="K33" s="246"/>
      <c r="L33" s="247"/>
      <c r="M33" s="243"/>
      <c r="N33" s="248"/>
      <c r="O33" s="248"/>
    </row>
    <row r="34" spans="2:15" s="41" customFormat="1" ht="24.95" customHeight="1" x14ac:dyDescent="0.25">
      <c r="B34" s="243"/>
      <c r="C34" s="243"/>
      <c r="D34" s="243"/>
      <c r="E34" s="244"/>
      <c r="F34" s="243"/>
      <c r="G34" s="243"/>
      <c r="H34" s="243"/>
      <c r="I34" s="245"/>
      <c r="J34" s="245"/>
      <c r="K34" s="246"/>
      <c r="L34" s="247"/>
      <c r="M34" s="243"/>
      <c r="N34" s="248"/>
      <c r="O34" s="248"/>
    </row>
    <row r="35" spans="2:15" s="41" customFormat="1" ht="24.95" customHeight="1" x14ac:dyDescent="0.25">
      <c r="B35" s="243"/>
      <c r="C35" s="243"/>
      <c r="D35" s="243"/>
      <c r="E35" s="244"/>
      <c r="F35" s="243"/>
      <c r="G35" s="243"/>
      <c r="H35" s="243"/>
      <c r="I35" s="245"/>
      <c r="J35" s="245"/>
      <c r="K35" s="246"/>
      <c r="L35" s="247"/>
      <c r="M35" s="243"/>
      <c r="N35" s="248"/>
      <c r="O35" s="248"/>
    </row>
    <row r="36" spans="2:15" s="41" customFormat="1" ht="24.95" customHeight="1" x14ac:dyDescent="0.25">
      <c r="B36" s="243"/>
      <c r="C36" s="243"/>
      <c r="D36" s="243"/>
      <c r="E36" s="244"/>
      <c r="F36" s="243"/>
      <c r="G36" s="243"/>
      <c r="H36" s="243"/>
      <c r="I36" s="245"/>
      <c r="J36" s="245"/>
      <c r="K36" s="246"/>
      <c r="L36" s="247"/>
      <c r="M36" s="243"/>
      <c r="N36" s="248"/>
      <c r="O36" s="248"/>
    </row>
    <row r="37" spans="2:15" s="41" customFormat="1" ht="24.95" customHeight="1" x14ac:dyDescent="0.25">
      <c r="B37" s="243"/>
      <c r="C37" s="243"/>
      <c r="D37" s="243"/>
      <c r="E37" s="244"/>
      <c r="F37" s="243"/>
      <c r="G37" s="243"/>
      <c r="H37" s="243"/>
      <c r="I37" s="245"/>
      <c r="J37" s="245"/>
      <c r="K37" s="246"/>
      <c r="L37" s="247"/>
      <c r="M37" s="243"/>
      <c r="N37" s="248"/>
      <c r="O37" s="248"/>
    </row>
    <row r="38" spans="2:15" s="41" customFormat="1" ht="24.95" customHeight="1" x14ac:dyDescent="0.25">
      <c r="B38" s="243"/>
      <c r="C38" s="243"/>
      <c r="D38" s="243"/>
      <c r="E38" s="244"/>
      <c r="F38" s="243"/>
      <c r="G38" s="243"/>
      <c r="H38" s="243"/>
      <c r="I38" s="245"/>
      <c r="J38" s="245"/>
      <c r="K38" s="246"/>
      <c r="L38" s="247"/>
      <c r="M38" s="243"/>
      <c r="N38" s="248"/>
      <c r="O38" s="248"/>
    </row>
    <row r="39" spans="2:15" s="41" customFormat="1" ht="24.95" customHeight="1" x14ac:dyDescent="0.25">
      <c r="B39" s="243"/>
      <c r="C39" s="243"/>
      <c r="D39" s="243"/>
      <c r="E39" s="244"/>
      <c r="F39" s="243"/>
      <c r="G39" s="243"/>
      <c r="H39" s="243"/>
      <c r="I39" s="245"/>
      <c r="J39" s="245"/>
      <c r="K39" s="246"/>
      <c r="L39" s="247"/>
      <c r="M39" s="243"/>
      <c r="N39" s="248"/>
      <c r="O39" s="248"/>
    </row>
    <row r="40" spans="2:15" s="41" customFormat="1" ht="24.95" customHeight="1" x14ac:dyDescent="0.25">
      <c r="B40" s="243"/>
      <c r="C40" s="243"/>
      <c r="D40" s="243"/>
      <c r="E40" s="244"/>
      <c r="F40" s="243"/>
      <c r="G40" s="243"/>
      <c r="H40" s="243"/>
      <c r="I40" s="245"/>
      <c r="J40" s="245"/>
      <c r="K40" s="246"/>
      <c r="L40" s="247"/>
      <c r="M40" s="243"/>
      <c r="N40" s="248"/>
      <c r="O40" s="248"/>
    </row>
    <row r="41" spans="2:15" s="41" customFormat="1" ht="24.95" customHeight="1" x14ac:dyDescent="0.25">
      <c r="B41" s="243"/>
      <c r="C41" s="243"/>
      <c r="D41" s="243"/>
      <c r="E41" s="244"/>
      <c r="F41" s="243"/>
      <c r="G41" s="243"/>
      <c r="H41" s="243"/>
      <c r="I41" s="245"/>
      <c r="J41" s="245"/>
      <c r="K41" s="246"/>
      <c r="L41" s="247"/>
      <c r="M41" s="243"/>
      <c r="N41" s="248"/>
      <c r="O41" s="248"/>
    </row>
    <row r="42" spans="2:15" s="41" customFormat="1" ht="24.95" customHeight="1" x14ac:dyDescent="0.25">
      <c r="B42" s="243"/>
      <c r="C42" s="243"/>
      <c r="D42" s="243"/>
      <c r="E42" s="244"/>
      <c r="F42" s="243"/>
      <c r="G42" s="243"/>
      <c r="H42" s="243"/>
      <c r="I42" s="245"/>
      <c r="J42" s="245"/>
      <c r="K42" s="246"/>
      <c r="L42" s="247"/>
      <c r="M42" s="243"/>
      <c r="N42" s="248"/>
      <c r="O42" s="248"/>
    </row>
    <row r="43" spans="2:15" s="41" customFormat="1" ht="24.95" customHeight="1" x14ac:dyDescent="0.25">
      <c r="B43" s="243"/>
      <c r="C43" s="243"/>
      <c r="D43" s="243"/>
      <c r="E43" s="244"/>
      <c r="F43" s="243"/>
      <c r="G43" s="243"/>
      <c r="H43" s="243"/>
      <c r="I43" s="245"/>
      <c r="J43" s="245"/>
      <c r="K43" s="246"/>
      <c r="L43" s="247"/>
      <c r="M43" s="243"/>
      <c r="N43" s="248"/>
      <c r="O43" s="248"/>
    </row>
    <row r="44" spans="2:15" s="41" customFormat="1" ht="24.95" customHeight="1" x14ac:dyDescent="0.25">
      <c r="B44" s="243"/>
      <c r="C44" s="243"/>
      <c r="D44" s="243"/>
      <c r="E44" s="244"/>
      <c r="F44" s="243"/>
      <c r="G44" s="243"/>
      <c r="H44" s="243"/>
      <c r="I44" s="245"/>
      <c r="J44" s="245"/>
      <c r="K44" s="246"/>
      <c r="L44" s="247"/>
      <c r="M44" s="243"/>
      <c r="N44" s="248"/>
      <c r="O44" s="248"/>
    </row>
    <row r="45" spans="2:15" s="41" customFormat="1" ht="24.95" customHeight="1" x14ac:dyDescent="0.25">
      <c r="B45" s="243"/>
      <c r="C45" s="243"/>
      <c r="D45" s="243"/>
      <c r="E45" s="244"/>
      <c r="F45" s="243"/>
      <c r="G45" s="243"/>
      <c r="H45" s="243"/>
      <c r="I45" s="245"/>
      <c r="J45" s="245"/>
      <c r="K45" s="246"/>
      <c r="L45" s="247"/>
      <c r="M45" s="243"/>
      <c r="N45" s="248"/>
      <c r="O45" s="248"/>
    </row>
    <row r="46" spans="2:15" s="41" customFormat="1" ht="24.95" customHeight="1" x14ac:dyDescent="0.25">
      <c r="B46" s="243"/>
      <c r="C46" s="243"/>
      <c r="D46" s="243"/>
      <c r="E46" s="244"/>
      <c r="F46" s="243"/>
      <c r="G46" s="243"/>
      <c r="H46" s="243"/>
      <c r="I46" s="245"/>
      <c r="J46" s="245"/>
      <c r="K46" s="246"/>
      <c r="L46" s="247"/>
      <c r="M46" s="243"/>
      <c r="N46" s="248"/>
      <c r="O46" s="248"/>
    </row>
    <row r="47" spans="2:15" s="41" customFormat="1" ht="24.95" customHeight="1" x14ac:dyDescent="0.25">
      <c r="B47" s="243"/>
      <c r="C47" s="243"/>
      <c r="D47" s="243"/>
      <c r="E47" s="244"/>
      <c r="F47" s="243"/>
      <c r="G47" s="243"/>
      <c r="H47" s="243"/>
      <c r="I47" s="245"/>
      <c r="J47" s="245"/>
      <c r="K47" s="246"/>
      <c r="L47" s="247"/>
      <c r="M47" s="243"/>
      <c r="N47" s="248"/>
      <c r="O47" s="248"/>
    </row>
    <row r="48" spans="2:15" s="41" customFormat="1" ht="24.95" customHeight="1" x14ac:dyDescent="0.25">
      <c r="B48" s="243"/>
      <c r="C48" s="243"/>
      <c r="D48" s="243"/>
      <c r="E48" s="244"/>
      <c r="F48" s="243"/>
      <c r="G48" s="243"/>
      <c r="H48" s="243"/>
      <c r="I48" s="245"/>
      <c r="J48" s="245"/>
      <c r="K48" s="246"/>
      <c r="L48" s="247"/>
      <c r="M48" s="243"/>
      <c r="N48" s="248"/>
      <c r="O48" s="248"/>
    </row>
    <row r="49" spans="2:15" s="41" customFormat="1" ht="24.95" customHeight="1" x14ac:dyDescent="0.25">
      <c r="B49" s="243"/>
      <c r="C49" s="243"/>
      <c r="D49" s="243"/>
      <c r="E49" s="244"/>
      <c r="F49" s="243"/>
      <c r="G49" s="243"/>
      <c r="H49" s="243"/>
      <c r="I49" s="245"/>
      <c r="J49" s="245"/>
      <c r="K49" s="246"/>
      <c r="L49" s="247"/>
      <c r="M49" s="243"/>
      <c r="N49" s="248"/>
      <c r="O49" s="248"/>
    </row>
    <row r="50" spans="2:15" s="41" customFormat="1" ht="24.95" customHeight="1" x14ac:dyDescent="0.25">
      <c r="B50" s="243"/>
      <c r="C50" s="243"/>
      <c r="D50" s="243"/>
      <c r="E50" s="244"/>
      <c r="F50" s="243"/>
      <c r="G50" s="243"/>
      <c r="H50" s="243"/>
      <c r="I50" s="245"/>
      <c r="J50" s="245"/>
      <c r="K50" s="246"/>
      <c r="L50" s="247"/>
      <c r="M50" s="243"/>
      <c r="N50" s="248"/>
      <c r="O50" s="248"/>
    </row>
    <row r="51" spans="2:15" s="41" customFormat="1" ht="24.95" customHeight="1" x14ac:dyDescent="0.25">
      <c r="B51" s="243"/>
      <c r="C51" s="243"/>
      <c r="D51" s="243"/>
      <c r="E51" s="244"/>
      <c r="F51" s="243"/>
      <c r="G51" s="243"/>
      <c r="H51" s="243"/>
      <c r="I51" s="245"/>
      <c r="J51" s="245"/>
      <c r="K51" s="246"/>
      <c r="L51" s="247"/>
      <c r="M51" s="243"/>
      <c r="N51" s="248"/>
      <c r="O51" s="248"/>
    </row>
    <row r="52" spans="2:15" s="41" customFormat="1" ht="24.95" customHeight="1" x14ac:dyDescent="0.25">
      <c r="B52" s="243"/>
      <c r="C52" s="243"/>
      <c r="D52" s="243"/>
      <c r="E52" s="244"/>
      <c r="F52" s="243"/>
      <c r="G52" s="243"/>
      <c r="H52" s="243"/>
      <c r="I52" s="245"/>
      <c r="J52" s="245"/>
      <c r="K52" s="246"/>
      <c r="L52" s="247"/>
      <c r="M52" s="243"/>
      <c r="N52" s="248"/>
      <c r="O52" s="248"/>
    </row>
    <row r="53" spans="2:15" s="41" customFormat="1" ht="24.95" customHeight="1" x14ac:dyDescent="0.25">
      <c r="B53" s="243"/>
      <c r="C53" s="243"/>
      <c r="D53" s="243"/>
      <c r="E53" s="244"/>
      <c r="F53" s="243"/>
      <c r="G53" s="243"/>
      <c r="H53" s="243"/>
      <c r="I53" s="245"/>
      <c r="J53" s="245"/>
      <c r="K53" s="246"/>
      <c r="L53" s="247"/>
      <c r="M53" s="243"/>
      <c r="N53" s="248"/>
      <c r="O53" s="248"/>
    </row>
    <row r="54" spans="2:15" s="41" customFormat="1" ht="24.95" customHeight="1" x14ac:dyDescent="0.25">
      <c r="B54" s="243"/>
      <c r="C54" s="243"/>
      <c r="D54" s="243"/>
      <c r="E54" s="244"/>
      <c r="F54" s="243"/>
      <c r="G54" s="243"/>
      <c r="H54" s="243"/>
      <c r="I54" s="245"/>
      <c r="J54" s="245"/>
      <c r="K54" s="246"/>
      <c r="L54" s="247"/>
      <c r="M54" s="243"/>
      <c r="N54" s="248"/>
      <c r="O54" s="248"/>
    </row>
    <row r="55" spans="2:15" s="41" customFormat="1" ht="24.95" customHeight="1" x14ac:dyDescent="0.25">
      <c r="B55" s="243"/>
      <c r="C55" s="243"/>
      <c r="D55" s="243"/>
      <c r="E55" s="244"/>
      <c r="F55" s="243"/>
      <c r="G55" s="243"/>
      <c r="H55" s="243"/>
      <c r="I55" s="245"/>
      <c r="J55" s="245"/>
      <c r="K55" s="246"/>
      <c r="L55" s="247"/>
      <c r="M55" s="243"/>
      <c r="N55" s="248"/>
      <c r="O55" s="248"/>
    </row>
    <row r="56" spans="2:15" s="41" customFormat="1" ht="24.95" customHeight="1" x14ac:dyDescent="0.25">
      <c r="B56" s="243"/>
      <c r="C56" s="243"/>
      <c r="D56" s="243"/>
      <c r="E56" s="244"/>
      <c r="F56" s="243"/>
      <c r="G56" s="243"/>
      <c r="H56" s="243"/>
      <c r="I56" s="245"/>
      <c r="J56" s="245"/>
      <c r="K56" s="246"/>
      <c r="L56" s="247"/>
      <c r="M56" s="243"/>
      <c r="N56" s="248"/>
      <c r="O56" s="248"/>
    </row>
    <row r="57" spans="2:15" s="41" customFormat="1" ht="24.95" customHeight="1" x14ac:dyDescent="0.25">
      <c r="B57" s="243"/>
      <c r="C57" s="243"/>
      <c r="D57" s="243"/>
      <c r="E57" s="244"/>
      <c r="F57" s="243"/>
      <c r="G57" s="243"/>
      <c r="H57" s="243"/>
      <c r="I57" s="245"/>
      <c r="J57" s="245"/>
      <c r="K57" s="246"/>
      <c r="L57" s="247"/>
      <c r="M57" s="243"/>
      <c r="N57" s="248"/>
      <c r="O57" s="248"/>
    </row>
    <row r="58" spans="2:15" s="41" customFormat="1" ht="24.95" customHeight="1" x14ac:dyDescent="0.25">
      <c r="B58" s="243"/>
      <c r="C58" s="243"/>
      <c r="D58" s="243"/>
      <c r="E58" s="244"/>
      <c r="F58" s="243"/>
      <c r="G58" s="243"/>
      <c r="H58" s="243"/>
      <c r="I58" s="245"/>
      <c r="J58" s="245"/>
      <c r="K58" s="246"/>
      <c r="L58" s="247"/>
      <c r="M58" s="243"/>
      <c r="N58" s="248"/>
      <c r="O58" s="248"/>
    </row>
    <row r="59" spans="2:15" s="41" customFormat="1" ht="24.95" customHeight="1" x14ac:dyDescent="0.25">
      <c r="B59" s="243"/>
      <c r="C59" s="243"/>
      <c r="D59" s="243"/>
      <c r="E59" s="244"/>
      <c r="F59" s="243"/>
      <c r="G59" s="243"/>
      <c r="H59" s="243"/>
      <c r="I59" s="245"/>
      <c r="J59" s="245"/>
      <c r="K59" s="246"/>
      <c r="L59" s="247"/>
      <c r="M59" s="243"/>
      <c r="N59" s="248"/>
      <c r="O59" s="248"/>
    </row>
    <row r="60" spans="2:15" s="41" customFormat="1" ht="24.95" customHeight="1" x14ac:dyDescent="0.25">
      <c r="B60" s="243"/>
      <c r="C60" s="243"/>
      <c r="D60" s="243"/>
      <c r="E60" s="244"/>
      <c r="F60" s="243"/>
      <c r="G60" s="243"/>
      <c r="H60" s="243"/>
      <c r="I60" s="245"/>
      <c r="J60" s="245"/>
      <c r="K60" s="246"/>
      <c r="L60" s="247"/>
      <c r="M60" s="243"/>
      <c r="N60" s="248"/>
      <c r="O60" s="248"/>
    </row>
    <row r="61" spans="2:15" s="41" customFormat="1" ht="24.95" customHeight="1" x14ac:dyDescent="0.25">
      <c r="B61" s="243"/>
      <c r="C61" s="243"/>
      <c r="D61" s="243"/>
      <c r="E61" s="244"/>
      <c r="F61" s="243"/>
      <c r="G61" s="243"/>
      <c r="H61" s="243"/>
      <c r="I61" s="245"/>
      <c r="J61" s="245"/>
      <c r="K61" s="246"/>
      <c r="L61" s="247"/>
      <c r="M61" s="243"/>
      <c r="N61" s="248"/>
      <c r="O61" s="248"/>
    </row>
    <row r="62" spans="2:15" s="41" customFormat="1" ht="24.95" customHeight="1" x14ac:dyDescent="0.25">
      <c r="B62" s="243"/>
      <c r="C62" s="243"/>
      <c r="D62" s="243"/>
      <c r="E62" s="244"/>
      <c r="F62" s="243"/>
      <c r="G62" s="243"/>
      <c r="H62" s="243"/>
      <c r="I62" s="245"/>
      <c r="J62" s="245"/>
      <c r="K62" s="246"/>
      <c r="L62" s="247"/>
      <c r="M62" s="243"/>
      <c r="N62" s="248"/>
      <c r="O62" s="248"/>
    </row>
    <row r="63" spans="2:15" s="41" customFormat="1" ht="24.95" customHeight="1" x14ac:dyDescent="0.25">
      <c r="B63" s="243"/>
      <c r="C63" s="243"/>
      <c r="D63" s="243"/>
      <c r="E63" s="244"/>
      <c r="F63" s="243"/>
      <c r="G63" s="243"/>
      <c r="H63" s="243"/>
      <c r="I63" s="245"/>
      <c r="J63" s="245"/>
      <c r="K63" s="246"/>
      <c r="L63" s="247"/>
      <c r="M63" s="243"/>
      <c r="N63" s="248"/>
      <c r="O63" s="248"/>
    </row>
    <row r="64" spans="2:15" s="41" customFormat="1" ht="24.95" customHeight="1" x14ac:dyDescent="0.25">
      <c r="B64" s="243"/>
      <c r="C64" s="243"/>
      <c r="D64" s="243"/>
      <c r="E64" s="244"/>
      <c r="F64" s="243"/>
      <c r="G64" s="243"/>
      <c r="H64" s="243"/>
      <c r="I64" s="245"/>
      <c r="J64" s="245"/>
      <c r="K64" s="246"/>
      <c r="L64" s="247"/>
      <c r="M64" s="243"/>
      <c r="N64" s="248"/>
      <c r="O64" s="248"/>
    </row>
    <row r="65" spans="2:15" s="41" customFormat="1" ht="24.95" customHeight="1" x14ac:dyDescent="0.25">
      <c r="B65" s="243"/>
      <c r="C65" s="243"/>
      <c r="D65" s="243"/>
      <c r="E65" s="244"/>
      <c r="F65" s="243"/>
      <c r="G65" s="243"/>
      <c r="H65" s="243"/>
      <c r="I65" s="245"/>
      <c r="J65" s="245"/>
      <c r="K65" s="246"/>
      <c r="L65" s="247"/>
      <c r="M65" s="243"/>
      <c r="N65" s="248"/>
      <c r="O65" s="248"/>
    </row>
    <row r="66" spans="2:15" s="41" customFormat="1" ht="24.95" customHeight="1" x14ac:dyDescent="0.25">
      <c r="B66" s="243"/>
      <c r="C66" s="243"/>
      <c r="D66" s="243"/>
      <c r="E66" s="244"/>
      <c r="F66" s="243"/>
      <c r="G66" s="243"/>
      <c r="H66" s="243"/>
      <c r="I66" s="245"/>
      <c r="J66" s="245"/>
      <c r="K66" s="246"/>
      <c r="L66" s="247"/>
      <c r="M66" s="243"/>
      <c r="N66" s="248"/>
      <c r="O66" s="248"/>
    </row>
    <row r="67" spans="2:15" s="41" customFormat="1" ht="24.95" customHeight="1" x14ac:dyDescent="0.25">
      <c r="B67" s="243"/>
      <c r="C67" s="243"/>
      <c r="D67" s="243"/>
      <c r="E67" s="244"/>
      <c r="F67" s="243"/>
      <c r="G67" s="243"/>
      <c r="H67" s="243"/>
      <c r="I67" s="245"/>
      <c r="J67" s="245"/>
      <c r="K67" s="246"/>
      <c r="L67" s="247"/>
      <c r="M67" s="243"/>
      <c r="N67" s="248"/>
      <c r="O67" s="248"/>
    </row>
    <row r="68" spans="2:15" s="41" customFormat="1" ht="24.95" customHeight="1" x14ac:dyDescent="0.25">
      <c r="B68" s="243"/>
      <c r="C68" s="243"/>
      <c r="D68" s="243"/>
      <c r="E68" s="244"/>
      <c r="F68" s="243"/>
      <c r="G68" s="243"/>
      <c r="H68" s="243"/>
      <c r="I68" s="245"/>
      <c r="J68" s="245"/>
      <c r="K68" s="246"/>
      <c r="L68" s="247"/>
      <c r="M68" s="243"/>
      <c r="N68" s="248"/>
      <c r="O68" s="248"/>
    </row>
    <row r="69" spans="2:15" s="41" customFormat="1" ht="24.95" customHeight="1" x14ac:dyDescent="0.25">
      <c r="B69" s="243"/>
      <c r="C69" s="243"/>
      <c r="D69" s="243"/>
      <c r="E69" s="244"/>
      <c r="F69" s="243"/>
      <c r="G69" s="243"/>
      <c r="H69" s="243"/>
      <c r="I69" s="245"/>
      <c r="J69" s="245"/>
      <c r="K69" s="246"/>
      <c r="L69" s="247"/>
      <c r="M69" s="243"/>
      <c r="N69" s="248"/>
      <c r="O69" s="248"/>
    </row>
    <row r="70" spans="2:15" s="41" customFormat="1" ht="24.95" customHeight="1" x14ac:dyDescent="0.25">
      <c r="B70" s="243"/>
      <c r="C70" s="243"/>
      <c r="D70" s="243"/>
      <c r="E70" s="244"/>
      <c r="F70" s="243"/>
      <c r="G70" s="243"/>
      <c r="H70" s="243"/>
      <c r="I70" s="245"/>
      <c r="J70" s="245"/>
      <c r="K70" s="246"/>
      <c r="L70" s="247"/>
      <c r="M70" s="243"/>
      <c r="N70" s="248"/>
      <c r="O70" s="248"/>
    </row>
    <row r="71" spans="2:15" s="41" customFormat="1" ht="24.95" customHeight="1" x14ac:dyDescent="0.25">
      <c r="B71" s="243"/>
      <c r="C71" s="243"/>
      <c r="D71" s="243"/>
      <c r="E71" s="244"/>
      <c r="F71" s="243"/>
      <c r="G71" s="243"/>
      <c r="H71" s="243"/>
      <c r="I71" s="245"/>
      <c r="J71" s="245"/>
      <c r="K71" s="246"/>
      <c r="L71" s="247"/>
      <c r="M71" s="243"/>
      <c r="N71" s="248"/>
      <c r="O71" s="248"/>
    </row>
    <row r="72" spans="2:15" s="41" customFormat="1" ht="24.95" customHeight="1" x14ac:dyDescent="0.25">
      <c r="B72" s="243"/>
      <c r="C72" s="243"/>
      <c r="D72" s="243"/>
      <c r="E72" s="244"/>
      <c r="F72" s="243"/>
      <c r="G72" s="243"/>
      <c r="H72" s="243"/>
      <c r="I72" s="245"/>
      <c r="J72" s="245"/>
      <c r="K72" s="246"/>
      <c r="L72" s="247"/>
      <c r="M72" s="243"/>
      <c r="N72" s="248"/>
      <c r="O72" s="248"/>
    </row>
    <row r="73" spans="2:15" s="41" customFormat="1" ht="24.95" customHeight="1" x14ac:dyDescent="0.25">
      <c r="B73" s="243"/>
      <c r="C73" s="243"/>
      <c r="D73" s="243"/>
      <c r="E73" s="244"/>
      <c r="F73" s="243"/>
      <c r="G73" s="243"/>
      <c r="H73" s="243"/>
      <c r="I73" s="245"/>
      <c r="J73" s="245"/>
      <c r="K73" s="246"/>
      <c r="L73" s="247"/>
      <c r="M73" s="243"/>
      <c r="N73" s="248"/>
      <c r="O73" s="248"/>
    </row>
    <row r="74" spans="2:15" s="41" customFormat="1" ht="24.95" customHeight="1" x14ac:dyDescent="0.25">
      <c r="B74" s="243"/>
      <c r="C74" s="243"/>
      <c r="D74" s="243"/>
      <c r="E74" s="244"/>
      <c r="F74" s="243"/>
      <c r="G74" s="243"/>
      <c r="H74" s="243"/>
      <c r="I74" s="245"/>
      <c r="J74" s="245"/>
      <c r="K74" s="246"/>
      <c r="L74" s="247"/>
      <c r="M74" s="243"/>
      <c r="N74" s="248"/>
      <c r="O74" s="248"/>
    </row>
    <row r="75" spans="2:15" s="41" customFormat="1" ht="24.95" customHeight="1" x14ac:dyDescent="0.25">
      <c r="B75" s="243"/>
      <c r="C75" s="243"/>
      <c r="D75" s="243"/>
      <c r="E75" s="244"/>
      <c r="F75" s="243"/>
      <c r="G75" s="243"/>
      <c r="H75" s="243"/>
      <c r="I75" s="245"/>
      <c r="J75" s="245"/>
      <c r="K75" s="246"/>
      <c r="L75" s="247"/>
      <c r="M75" s="243"/>
      <c r="N75" s="248"/>
      <c r="O75" s="248"/>
    </row>
    <row r="76" spans="2:15" s="41" customFormat="1" ht="24.95" customHeight="1" x14ac:dyDescent="0.25">
      <c r="B76" s="243"/>
      <c r="C76" s="243"/>
      <c r="D76" s="243"/>
      <c r="E76" s="244"/>
      <c r="F76" s="243"/>
      <c r="G76" s="243"/>
      <c r="H76" s="243"/>
      <c r="I76" s="245"/>
      <c r="J76" s="245"/>
      <c r="K76" s="246"/>
      <c r="L76" s="247"/>
      <c r="M76" s="243"/>
      <c r="N76" s="248"/>
      <c r="O76" s="248"/>
    </row>
    <row r="77" spans="2:15" s="41" customFormat="1" ht="24.95" customHeight="1" x14ac:dyDescent="0.25">
      <c r="B77" s="243"/>
      <c r="C77" s="243"/>
      <c r="D77" s="243"/>
      <c r="E77" s="244"/>
      <c r="F77" s="243"/>
      <c r="G77" s="243"/>
      <c r="H77" s="243"/>
      <c r="I77" s="245"/>
      <c r="J77" s="245"/>
      <c r="K77" s="246"/>
      <c r="L77" s="247"/>
      <c r="M77" s="243"/>
      <c r="N77" s="248"/>
      <c r="O77" s="248"/>
    </row>
    <row r="78" spans="2:15" s="41" customFormat="1" ht="24.95" customHeight="1" x14ac:dyDescent="0.25">
      <c r="B78" s="243"/>
      <c r="C78" s="243"/>
      <c r="D78" s="243"/>
      <c r="E78" s="244"/>
      <c r="F78" s="243"/>
      <c r="G78" s="243"/>
      <c r="H78" s="243"/>
      <c r="I78" s="245"/>
      <c r="J78" s="245"/>
      <c r="K78" s="246"/>
      <c r="L78" s="247"/>
      <c r="M78" s="243"/>
      <c r="N78" s="248"/>
      <c r="O78" s="248"/>
    </row>
    <row r="79" spans="2:15" s="41" customFormat="1" ht="24.95" customHeight="1" x14ac:dyDescent="0.25">
      <c r="B79" s="243"/>
      <c r="C79" s="243"/>
      <c r="D79" s="243"/>
      <c r="E79" s="244"/>
      <c r="F79" s="243"/>
      <c r="G79" s="243"/>
      <c r="H79" s="243"/>
      <c r="I79" s="245"/>
      <c r="J79" s="245"/>
      <c r="K79" s="246"/>
      <c r="L79" s="247"/>
      <c r="M79" s="243"/>
      <c r="N79" s="248"/>
      <c r="O79" s="248"/>
    </row>
    <row r="80" spans="2:15" s="41" customFormat="1" ht="24.95" customHeight="1" x14ac:dyDescent="0.25">
      <c r="B80" s="243"/>
      <c r="C80" s="243"/>
      <c r="D80" s="243"/>
      <c r="E80" s="244"/>
      <c r="F80" s="243"/>
      <c r="G80" s="243"/>
      <c r="H80" s="243"/>
      <c r="I80" s="245"/>
      <c r="J80" s="245"/>
      <c r="K80" s="246"/>
      <c r="L80" s="247"/>
      <c r="M80" s="243"/>
      <c r="N80" s="248"/>
      <c r="O80" s="248"/>
    </row>
    <row r="81" spans="2:15" s="41" customFormat="1" ht="24.95" customHeight="1" x14ac:dyDescent="0.25">
      <c r="B81" s="243"/>
      <c r="C81" s="243"/>
      <c r="D81" s="243"/>
      <c r="E81" s="244"/>
      <c r="F81" s="243"/>
      <c r="G81" s="243"/>
      <c r="H81" s="243"/>
      <c r="I81" s="245"/>
      <c r="J81" s="245"/>
      <c r="K81" s="246"/>
      <c r="L81" s="247"/>
      <c r="M81" s="243"/>
      <c r="N81" s="248"/>
      <c r="O81" s="248"/>
    </row>
    <row r="82" spans="2:15" s="41" customFormat="1" ht="24.95" customHeight="1" x14ac:dyDescent="0.25">
      <c r="B82" s="243"/>
      <c r="C82" s="243"/>
      <c r="D82" s="243"/>
      <c r="E82" s="244"/>
      <c r="F82" s="243"/>
      <c r="G82" s="243"/>
      <c r="H82" s="243"/>
      <c r="I82" s="245"/>
      <c r="J82" s="245"/>
      <c r="K82" s="246"/>
      <c r="L82" s="247"/>
      <c r="M82" s="243"/>
      <c r="N82" s="248"/>
      <c r="O82" s="248"/>
    </row>
    <row r="83" spans="2:15" s="41" customFormat="1" ht="24.95" customHeight="1" x14ac:dyDescent="0.25">
      <c r="B83" s="243"/>
      <c r="C83" s="243"/>
      <c r="D83" s="243"/>
      <c r="E83" s="244"/>
      <c r="F83" s="243"/>
      <c r="G83" s="243"/>
      <c r="H83" s="243"/>
      <c r="I83" s="245"/>
      <c r="J83" s="245"/>
      <c r="K83" s="246"/>
      <c r="L83" s="247"/>
      <c r="M83" s="243"/>
      <c r="N83" s="248"/>
      <c r="O83" s="248"/>
    </row>
    <row r="84" spans="2:15" s="41" customFormat="1" ht="24.95" customHeight="1" x14ac:dyDescent="0.25">
      <c r="B84" s="243"/>
      <c r="C84" s="243"/>
      <c r="D84" s="243"/>
      <c r="E84" s="244"/>
      <c r="F84" s="243"/>
      <c r="G84" s="243"/>
      <c r="H84" s="243"/>
      <c r="I84" s="245"/>
      <c r="J84" s="245"/>
      <c r="K84" s="246"/>
      <c r="L84" s="247"/>
      <c r="M84" s="243"/>
      <c r="N84" s="248"/>
      <c r="O84" s="248"/>
    </row>
    <row r="85" spans="2:15" s="41" customFormat="1" ht="24.95" customHeight="1" x14ac:dyDescent="0.25">
      <c r="B85" s="243"/>
      <c r="C85" s="243"/>
      <c r="D85" s="243"/>
      <c r="E85" s="244"/>
      <c r="F85" s="243"/>
      <c r="G85" s="243"/>
      <c r="H85" s="243"/>
      <c r="I85" s="245"/>
      <c r="J85" s="245"/>
      <c r="K85" s="246"/>
      <c r="L85" s="247"/>
      <c r="M85" s="243"/>
      <c r="N85" s="248"/>
      <c r="O85" s="248"/>
    </row>
    <row r="86" spans="2:15" s="41" customFormat="1" ht="24.95" customHeight="1" x14ac:dyDescent="0.25">
      <c r="B86" s="243"/>
      <c r="C86" s="243"/>
      <c r="D86" s="243"/>
      <c r="E86" s="244"/>
      <c r="F86" s="243"/>
      <c r="G86" s="243"/>
      <c r="H86" s="243"/>
      <c r="I86" s="245"/>
      <c r="J86" s="245"/>
      <c r="K86" s="246"/>
      <c r="L86" s="247"/>
      <c r="M86" s="243"/>
      <c r="N86" s="248"/>
      <c r="O86" s="248"/>
    </row>
    <row r="87" spans="2:15" s="41" customFormat="1" ht="24.95" customHeight="1" x14ac:dyDescent="0.25">
      <c r="B87" s="243"/>
      <c r="C87" s="243"/>
      <c r="D87" s="243"/>
      <c r="E87" s="244"/>
      <c r="F87" s="243"/>
      <c r="G87" s="243"/>
      <c r="H87" s="243"/>
      <c r="I87" s="245"/>
      <c r="J87" s="245"/>
      <c r="K87" s="246"/>
      <c r="L87" s="247"/>
      <c r="M87" s="243"/>
      <c r="N87" s="248"/>
      <c r="O87" s="248"/>
    </row>
    <row r="88" spans="2:15" s="41" customFormat="1" ht="24.95" customHeight="1" x14ac:dyDescent="0.25">
      <c r="B88" s="243"/>
      <c r="C88" s="243"/>
      <c r="D88" s="243"/>
      <c r="E88" s="244"/>
      <c r="F88" s="243"/>
      <c r="G88" s="243"/>
      <c r="H88" s="243"/>
      <c r="I88" s="245"/>
      <c r="J88" s="245"/>
      <c r="K88" s="246"/>
      <c r="L88" s="247"/>
      <c r="M88" s="243"/>
      <c r="N88" s="248"/>
      <c r="O88" s="248"/>
    </row>
    <row r="89" spans="2:15" s="41" customFormat="1" ht="24.95" customHeight="1" x14ac:dyDescent="0.25">
      <c r="B89" s="243"/>
      <c r="C89" s="243"/>
      <c r="D89" s="243"/>
      <c r="E89" s="244"/>
      <c r="F89" s="243"/>
      <c r="G89" s="243"/>
      <c r="H89" s="243"/>
      <c r="I89" s="245"/>
      <c r="J89" s="245"/>
      <c r="K89" s="246"/>
      <c r="L89" s="247"/>
      <c r="M89" s="243"/>
      <c r="N89" s="248"/>
      <c r="O89" s="248"/>
    </row>
    <row r="90" spans="2:15" s="41" customFormat="1" ht="24.95" customHeight="1" x14ac:dyDescent="0.25">
      <c r="B90" s="243"/>
      <c r="C90" s="243"/>
      <c r="D90" s="243"/>
      <c r="E90" s="244"/>
      <c r="F90" s="243"/>
      <c r="G90" s="243"/>
      <c r="H90" s="243"/>
      <c r="I90" s="245"/>
      <c r="J90" s="245"/>
      <c r="K90" s="246"/>
      <c r="L90" s="247"/>
      <c r="M90" s="243"/>
      <c r="N90" s="248"/>
      <c r="O90" s="248"/>
    </row>
    <row r="91" spans="2:15" s="41" customFormat="1" ht="24.95" customHeight="1" x14ac:dyDescent="0.25">
      <c r="B91" s="243"/>
      <c r="C91" s="243"/>
      <c r="D91" s="243"/>
      <c r="E91" s="244"/>
      <c r="F91" s="243"/>
      <c r="G91" s="243"/>
      <c r="H91" s="243"/>
      <c r="I91" s="245"/>
      <c r="J91" s="245"/>
      <c r="K91" s="246"/>
      <c r="L91" s="247"/>
      <c r="M91" s="243"/>
      <c r="N91" s="248"/>
      <c r="O91" s="248"/>
    </row>
    <row r="92" spans="2:15" s="41" customFormat="1" ht="24.95" customHeight="1" x14ac:dyDescent="0.25">
      <c r="B92" s="243"/>
      <c r="C92" s="243"/>
      <c r="D92" s="243"/>
      <c r="E92" s="244"/>
      <c r="F92" s="243"/>
      <c r="G92" s="243"/>
      <c r="H92" s="243"/>
      <c r="I92" s="245"/>
      <c r="J92" s="245"/>
      <c r="K92" s="246"/>
      <c r="L92" s="247"/>
      <c r="M92" s="243"/>
      <c r="N92" s="248"/>
      <c r="O92" s="248"/>
    </row>
    <row r="93" spans="2:15" s="41" customFormat="1" ht="24.95" customHeight="1" x14ac:dyDescent="0.25">
      <c r="B93" s="243"/>
      <c r="C93" s="243"/>
      <c r="D93" s="243"/>
      <c r="E93" s="244"/>
      <c r="F93" s="243"/>
      <c r="G93" s="243"/>
      <c r="H93" s="243"/>
      <c r="I93" s="245"/>
      <c r="J93" s="245"/>
      <c r="K93" s="246"/>
      <c r="L93" s="247"/>
      <c r="M93" s="243"/>
      <c r="N93" s="248"/>
      <c r="O93" s="248"/>
    </row>
    <row r="94" spans="2:15" s="41" customFormat="1" ht="24.95" customHeight="1" x14ac:dyDescent="0.25">
      <c r="B94" s="243"/>
      <c r="C94" s="243"/>
      <c r="D94" s="243"/>
      <c r="E94" s="244"/>
      <c r="F94" s="243"/>
      <c r="G94" s="243"/>
      <c r="H94" s="243"/>
      <c r="I94" s="245"/>
      <c r="J94" s="245"/>
      <c r="K94" s="246"/>
      <c r="L94" s="247"/>
      <c r="M94" s="243"/>
      <c r="N94" s="248"/>
      <c r="O94" s="248"/>
    </row>
    <row r="95" spans="2:15" s="41" customFormat="1" ht="24.95" customHeight="1" x14ac:dyDescent="0.25">
      <c r="B95" s="243"/>
      <c r="C95" s="243"/>
      <c r="D95" s="243"/>
      <c r="E95" s="244"/>
      <c r="F95" s="243"/>
      <c r="G95" s="243"/>
      <c r="H95" s="243"/>
      <c r="I95" s="245"/>
      <c r="J95" s="245"/>
      <c r="K95" s="246"/>
      <c r="L95" s="247"/>
      <c r="M95" s="243"/>
      <c r="N95" s="248"/>
      <c r="O95" s="248"/>
    </row>
    <row r="96" spans="2:15" s="41" customFormat="1" ht="24.95" customHeight="1" x14ac:dyDescent="0.25">
      <c r="B96" s="243"/>
      <c r="C96" s="243"/>
      <c r="D96" s="243"/>
      <c r="E96" s="244"/>
      <c r="F96" s="243"/>
      <c r="G96" s="243"/>
      <c r="H96" s="243"/>
      <c r="I96" s="245"/>
      <c r="J96" s="245"/>
      <c r="K96" s="246"/>
      <c r="L96" s="247"/>
      <c r="M96" s="243"/>
      <c r="N96" s="248"/>
      <c r="O96" s="248"/>
    </row>
    <row r="97" spans="2:15" s="41" customFormat="1" ht="24.95" customHeight="1" x14ac:dyDescent="0.25">
      <c r="B97" s="243"/>
      <c r="C97" s="243"/>
      <c r="D97" s="243"/>
      <c r="E97" s="244"/>
      <c r="F97" s="243"/>
      <c r="G97" s="243"/>
      <c r="H97" s="243"/>
      <c r="I97" s="245"/>
      <c r="J97" s="245"/>
      <c r="K97" s="246"/>
      <c r="L97" s="247"/>
      <c r="M97" s="243"/>
      <c r="N97" s="248"/>
      <c r="O97" s="248"/>
    </row>
    <row r="98" spans="2:15" s="41" customFormat="1" ht="24.95" customHeight="1" x14ac:dyDescent="0.25">
      <c r="B98" s="243"/>
      <c r="C98" s="243"/>
      <c r="D98" s="243"/>
      <c r="E98" s="244"/>
      <c r="F98" s="243"/>
      <c r="G98" s="243"/>
      <c r="H98" s="243"/>
      <c r="I98" s="245"/>
      <c r="J98" s="245"/>
      <c r="K98" s="246"/>
      <c r="L98" s="247"/>
      <c r="M98" s="243"/>
      <c r="N98" s="248"/>
      <c r="O98" s="248"/>
    </row>
    <row r="99" spans="2:15" s="41" customFormat="1" ht="24.95" customHeight="1" x14ac:dyDescent="0.25">
      <c r="B99" s="243"/>
      <c r="C99" s="243"/>
      <c r="D99" s="243"/>
      <c r="E99" s="244"/>
      <c r="F99" s="243"/>
      <c r="G99" s="243"/>
      <c r="H99" s="243"/>
      <c r="I99" s="245"/>
      <c r="J99" s="245"/>
      <c r="K99" s="246"/>
      <c r="L99" s="247"/>
      <c r="M99" s="243"/>
      <c r="N99" s="248"/>
      <c r="O99" s="248"/>
    </row>
    <row r="100" spans="2:15" s="41" customFormat="1" ht="24.95" customHeight="1" x14ac:dyDescent="0.25">
      <c r="B100" s="243"/>
      <c r="C100" s="243"/>
      <c r="D100" s="243"/>
      <c r="E100" s="244"/>
      <c r="F100" s="243"/>
      <c r="G100" s="243"/>
      <c r="H100" s="243"/>
      <c r="I100" s="245"/>
      <c r="J100" s="245"/>
      <c r="K100" s="246"/>
      <c r="L100" s="247"/>
      <c r="M100" s="243"/>
      <c r="N100" s="248"/>
      <c r="O100" s="248"/>
    </row>
    <row r="101" spans="2:15" s="41" customFormat="1" ht="24.95" customHeight="1" x14ac:dyDescent="0.25">
      <c r="B101" s="243"/>
      <c r="C101" s="243"/>
      <c r="D101" s="243"/>
      <c r="E101" s="244"/>
      <c r="F101" s="243"/>
      <c r="G101" s="243"/>
      <c r="H101" s="243"/>
      <c r="I101" s="245"/>
      <c r="J101" s="245"/>
      <c r="K101" s="246"/>
      <c r="L101" s="247"/>
      <c r="M101" s="243"/>
      <c r="N101" s="248"/>
      <c r="O101" s="248"/>
    </row>
    <row r="102" spans="2:15" s="41" customFormat="1" ht="24.95" customHeight="1" x14ac:dyDescent="0.25">
      <c r="B102" s="243"/>
      <c r="C102" s="243"/>
      <c r="D102" s="243"/>
      <c r="E102" s="244"/>
      <c r="F102" s="243"/>
      <c r="G102" s="243"/>
      <c r="H102" s="243"/>
      <c r="I102" s="245"/>
      <c r="J102" s="245"/>
      <c r="K102" s="246"/>
      <c r="L102" s="247"/>
      <c r="M102" s="243"/>
      <c r="N102" s="248"/>
      <c r="O102" s="248"/>
    </row>
    <row r="103" spans="2:15" s="41" customFormat="1" ht="24.95" customHeight="1" x14ac:dyDescent="0.25">
      <c r="B103" s="243"/>
      <c r="C103" s="243"/>
      <c r="D103" s="243"/>
      <c r="E103" s="244"/>
      <c r="F103" s="243"/>
      <c r="G103" s="243"/>
      <c r="H103" s="243"/>
      <c r="I103" s="245"/>
      <c r="J103" s="245"/>
      <c r="K103" s="246"/>
      <c r="L103" s="247"/>
      <c r="M103" s="243"/>
      <c r="N103" s="248"/>
      <c r="O103" s="248"/>
    </row>
    <row r="104" spans="2:15" s="41" customFormat="1" ht="24.95" customHeight="1" x14ac:dyDescent="0.25">
      <c r="B104" s="243"/>
      <c r="C104" s="243"/>
      <c r="D104" s="243"/>
      <c r="E104" s="244"/>
      <c r="F104" s="243"/>
      <c r="G104" s="243"/>
      <c r="H104" s="243"/>
      <c r="I104" s="245"/>
      <c r="J104" s="245"/>
      <c r="K104" s="246"/>
      <c r="L104" s="247"/>
      <c r="M104" s="243"/>
      <c r="N104" s="248"/>
      <c r="O104" s="248"/>
    </row>
    <row r="105" spans="2:15" s="41" customFormat="1" ht="24.95" customHeight="1" x14ac:dyDescent="0.25">
      <c r="B105" s="243"/>
      <c r="C105" s="243"/>
      <c r="D105" s="243"/>
      <c r="E105" s="244"/>
      <c r="F105" s="243"/>
      <c r="G105" s="243"/>
      <c r="H105" s="243"/>
      <c r="I105" s="245"/>
      <c r="J105" s="245"/>
      <c r="K105" s="246"/>
      <c r="L105" s="247"/>
      <c r="M105" s="243"/>
      <c r="N105" s="248"/>
      <c r="O105" s="248"/>
    </row>
    <row r="106" spans="2:15" s="41" customFormat="1" ht="24.95" customHeight="1" x14ac:dyDescent="0.25">
      <c r="B106" s="243"/>
      <c r="C106" s="243"/>
      <c r="D106" s="243"/>
      <c r="E106" s="244"/>
      <c r="F106" s="243"/>
      <c r="G106" s="243"/>
      <c r="H106" s="243"/>
      <c r="I106" s="245"/>
      <c r="J106" s="245"/>
      <c r="K106" s="246"/>
      <c r="L106" s="247"/>
      <c r="M106" s="243"/>
      <c r="N106" s="248"/>
      <c r="O106" s="248"/>
    </row>
    <row r="107" spans="2:15" s="41" customFormat="1" ht="24.95" customHeight="1" x14ac:dyDescent="0.25">
      <c r="B107" s="243"/>
      <c r="C107" s="243"/>
      <c r="D107" s="243"/>
      <c r="E107" s="244"/>
      <c r="F107" s="243"/>
      <c r="G107" s="243"/>
      <c r="H107" s="243"/>
      <c r="I107" s="245"/>
      <c r="J107" s="245"/>
      <c r="K107" s="246"/>
      <c r="L107" s="247"/>
      <c r="M107" s="243"/>
      <c r="N107" s="248"/>
      <c r="O107" s="248"/>
    </row>
    <row r="108" spans="2:15" s="41" customFormat="1" ht="24.95" customHeight="1" x14ac:dyDescent="0.25">
      <c r="B108" s="243"/>
      <c r="C108" s="243"/>
      <c r="D108" s="243"/>
      <c r="E108" s="244"/>
      <c r="F108" s="243"/>
      <c r="G108" s="243"/>
      <c r="H108" s="243"/>
      <c r="I108" s="245"/>
      <c r="J108" s="245"/>
      <c r="K108" s="246"/>
      <c r="L108" s="247"/>
      <c r="M108" s="243"/>
      <c r="N108" s="248"/>
      <c r="O108" s="248"/>
    </row>
    <row r="109" spans="2:15" s="41" customFormat="1" ht="24.95" customHeight="1" x14ac:dyDescent="0.25">
      <c r="B109" s="243"/>
      <c r="C109" s="243"/>
      <c r="D109" s="243"/>
      <c r="E109" s="244"/>
      <c r="F109" s="243"/>
      <c r="G109" s="243"/>
      <c r="H109" s="243"/>
      <c r="I109" s="245"/>
      <c r="J109" s="245"/>
      <c r="K109" s="246"/>
      <c r="L109" s="247"/>
      <c r="M109" s="243"/>
      <c r="N109" s="248"/>
      <c r="O109" s="248"/>
    </row>
    <row r="110" spans="2:15" s="41" customFormat="1" ht="24.95" customHeight="1" x14ac:dyDescent="0.25">
      <c r="B110" s="243"/>
      <c r="C110" s="243"/>
      <c r="D110" s="243"/>
      <c r="E110" s="244"/>
      <c r="F110" s="243"/>
      <c r="G110" s="243"/>
      <c r="H110" s="243"/>
      <c r="I110" s="245"/>
      <c r="J110" s="245"/>
      <c r="K110" s="246"/>
      <c r="L110" s="247"/>
      <c r="M110" s="243"/>
      <c r="N110" s="248"/>
      <c r="O110" s="248"/>
    </row>
    <row r="111" spans="2:15" s="41" customFormat="1" ht="24.95" customHeight="1" x14ac:dyDescent="0.25">
      <c r="B111" s="243"/>
      <c r="C111" s="243"/>
      <c r="D111" s="243"/>
      <c r="E111" s="244"/>
      <c r="F111" s="243"/>
      <c r="G111" s="243"/>
      <c r="H111" s="243"/>
      <c r="I111" s="245"/>
      <c r="J111" s="245"/>
      <c r="K111" s="246"/>
      <c r="L111" s="247"/>
      <c r="M111" s="243"/>
      <c r="N111" s="248"/>
      <c r="O111" s="248"/>
    </row>
    <row r="112" spans="2:15" s="41" customFormat="1" ht="24.95" customHeight="1" x14ac:dyDescent="0.25">
      <c r="B112" s="243"/>
      <c r="C112" s="243"/>
      <c r="D112" s="243"/>
      <c r="E112" s="244"/>
      <c r="F112" s="243"/>
      <c r="G112" s="243"/>
      <c r="H112" s="243"/>
      <c r="I112" s="245"/>
      <c r="J112" s="245"/>
      <c r="K112" s="246"/>
      <c r="L112" s="247"/>
      <c r="M112" s="243"/>
      <c r="N112" s="248"/>
      <c r="O112" s="248"/>
    </row>
    <row r="113" spans="2:15" s="41" customFormat="1" ht="24.95" customHeight="1" x14ac:dyDescent="0.25">
      <c r="B113" s="243"/>
      <c r="C113" s="243"/>
      <c r="D113" s="243"/>
      <c r="E113" s="244"/>
      <c r="F113" s="243"/>
      <c r="G113" s="243"/>
      <c r="H113" s="243"/>
      <c r="I113" s="245"/>
      <c r="J113" s="245"/>
      <c r="K113" s="246"/>
      <c r="L113" s="247"/>
      <c r="M113" s="243"/>
      <c r="N113" s="248"/>
      <c r="O113" s="248"/>
    </row>
    <row r="114" spans="2:15" s="41" customFormat="1" ht="24.95" customHeight="1" x14ac:dyDescent="0.25">
      <c r="B114" s="243"/>
      <c r="C114" s="243"/>
      <c r="D114" s="243"/>
      <c r="E114" s="244"/>
      <c r="F114" s="243"/>
      <c r="G114" s="243"/>
      <c r="H114" s="243"/>
      <c r="I114" s="245"/>
      <c r="J114" s="245"/>
      <c r="K114" s="246"/>
      <c r="L114" s="247"/>
      <c r="M114" s="243"/>
      <c r="N114" s="248"/>
      <c r="O114" s="248"/>
    </row>
    <row r="115" spans="2:15" s="41" customFormat="1" ht="24.95" customHeight="1" x14ac:dyDescent="0.25">
      <c r="B115" s="243"/>
      <c r="C115" s="243"/>
      <c r="D115" s="243"/>
      <c r="E115" s="244"/>
      <c r="F115" s="243"/>
      <c r="G115" s="243"/>
      <c r="H115" s="243"/>
      <c r="I115" s="245"/>
      <c r="J115" s="245"/>
      <c r="K115" s="246"/>
      <c r="L115" s="247"/>
      <c r="M115" s="243"/>
      <c r="N115" s="248"/>
      <c r="O115" s="248"/>
    </row>
    <row r="116" spans="2:15" s="41" customFormat="1" ht="24.95" customHeight="1" x14ac:dyDescent="0.25">
      <c r="B116" s="243"/>
      <c r="C116" s="243"/>
      <c r="D116" s="243"/>
      <c r="E116" s="244"/>
      <c r="F116" s="243"/>
      <c r="G116" s="243"/>
      <c r="H116" s="243"/>
      <c r="I116" s="245"/>
      <c r="J116" s="245"/>
      <c r="K116" s="246"/>
      <c r="L116" s="247"/>
      <c r="M116" s="243"/>
      <c r="N116" s="248"/>
      <c r="O116" s="248"/>
    </row>
    <row r="117" spans="2:15" s="41" customFormat="1" ht="24.95" customHeight="1" x14ac:dyDescent="0.25">
      <c r="B117" s="243"/>
      <c r="C117" s="243"/>
      <c r="D117" s="243"/>
      <c r="E117" s="244"/>
      <c r="F117" s="243"/>
      <c r="G117" s="243"/>
      <c r="H117" s="243"/>
      <c r="I117" s="245"/>
      <c r="J117" s="245"/>
      <c r="K117" s="246"/>
      <c r="L117" s="247"/>
      <c r="M117" s="243"/>
      <c r="N117" s="248"/>
      <c r="O117" s="248"/>
    </row>
    <row r="118" spans="2:15" s="41" customFormat="1" ht="24.95" customHeight="1" x14ac:dyDescent="0.25">
      <c r="B118" s="243"/>
      <c r="C118" s="243"/>
      <c r="D118" s="243"/>
      <c r="E118" s="244"/>
      <c r="F118" s="243"/>
      <c r="G118" s="243"/>
      <c r="H118" s="243"/>
      <c r="I118" s="245"/>
      <c r="J118" s="245"/>
      <c r="K118" s="246"/>
      <c r="L118" s="247"/>
      <c r="M118" s="243"/>
      <c r="N118" s="248"/>
      <c r="O118" s="248"/>
    </row>
    <row r="119" spans="2:15" s="41" customFormat="1" ht="24.95" customHeight="1" x14ac:dyDescent="0.25">
      <c r="B119" s="243"/>
      <c r="C119" s="243"/>
      <c r="D119" s="243"/>
      <c r="E119" s="244"/>
      <c r="F119" s="243"/>
      <c r="G119" s="243"/>
      <c r="H119" s="243"/>
      <c r="I119" s="245"/>
      <c r="J119" s="245"/>
      <c r="K119" s="246"/>
      <c r="L119" s="247"/>
      <c r="M119" s="243"/>
      <c r="N119" s="248"/>
      <c r="O119" s="248"/>
    </row>
    <row r="120" spans="2:15" s="41" customFormat="1" ht="24.95" customHeight="1" x14ac:dyDescent="0.25">
      <c r="B120" s="243"/>
      <c r="C120" s="243"/>
      <c r="D120" s="243"/>
      <c r="E120" s="244"/>
      <c r="F120" s="243"/>
      <c r="G120" s="243"/>
      <c r="H120" s="243"/>
      <c r="I120" s="245"/>
      <c r="J120" s="245"/>
      <c r="K120" s="246"/>
      <c r="L120" s="247"/>
      <c r="M120" s="243"/>
      <c r="N120" s="248"/>
      <c r="O120" s="248"/>
    </row>
    <row r="121" spans="2:15" s="41" customFormat="1" ht="24.95" customHeight="1" x14ac:dyDescent="0.25">
      <c r="B121" s="243"/>
      <c r="C121" s="243"/>
      <c r="D121" s="243"/>
      <c r="E121" s="244"/>
      <c r="F121" s="243"/>
      <c r="G121" s="243"/>
      <c r="H121" s="243"/>
      <c r="I121" s="245"/>
      <c r="J121" s="245"/>
      <c r="K121" s="246"/>
      <c r="L121" s="247"/>
      <c r="M121" s="243"/>
      <c r="N121" s="248"/>
      <c r="O121" s="248"/>
    </row>
    <row r="122" spans="2:15" s="41" customFormat="1" ht="24.95" customHeight="1" x14ac:dyDescent="0.25">
      <c r="B122" s="243"/>
      <c r="C122" s="243"/>
      <c r="D122" s="243"/>
      <c r="E122" s="244"/>
      <c r="F122" s="243"/>
      <c r="G122" s="243"/>
      <c r="H122" s="243"/>
      <c r="I122" s="245"/>
      <c r="J122" s="245"/>
      <c r="K122" s="246"/>
      <c r="L122" s="247"/>
      <c r="M122" s="243"/>
      <c r="N122" s="248"/>
      <c r="O122" s="248"/>
    </row>
    <row r="123" spans="2:15" s="41" customFormat="1" ht="24.95" customHeight="1" x14ac:dyDescent="0.25">
      <c r="B123" s="243"/>
      <c r="C123" s="243"/>
      <c r="D123" s="243"/>
      <c r="E123" s="244"/>
      <c r="F123" s="243"/>
      <c r="G123" s="243"/>
      <c r="H123" s="243"/>
      <c r="I123" s="245"/>
      <c r="J123" s="245"/>
      <c r="K123" s="246"/>
      <c r="L123" s="247"/>
      <c r="M123" s="243"/>
      <c r="N123" s="248"/>
      <c r="O123" s="248"/>
    </row>
    <row r="124" spans="2:15" s="41" customFormat="1" ht="24.95" customHeight="1" x14ac:dyDescent="0.25">
      <c r="B124" s="243"/>
      <c r="C124" s="243"/>
      <c r="D124" s="243"/>
      <c r="E124" s="244"/>
      <c r="F124" s="243"/>
      <c r="G124" s="243"/>
      <c r="H124" s="243"/>
      <c r="I124" s="245"/>
      <c r="J124" s="245"/>
      <c r="K124" s="246"/>
      <c r="L124" s="247"/>
      <c r="M124" s="243"/>
      <c r="N124" s="248"/>
      <c r="O124" s="248"/>
    </row>
    <row r="125" spans="2:15" s="41" customFormat="1" ht="24.95" customHeight="1" x14ac:dyDescent="0.25">
      <c r="B125" s="243"/>
      <c r="C125" s="243"/>
      <c r="D125" s="243"/>
      <c r="E125" s="244"/>
      <c r="F125" s="243"/>
      <c r="G125" s="243"/>
      <c r="H125" s="243"/>
      <c r="I125" s="245"/>
      <c r="J125" s="245"/>
      <c r="K125" s="246"/>
      <c r="L125" s="247"/>
      <c r="M125" s="243"/>
      <c r="N125" s="248"/>
      <c r="O125" s="248"/>
    </row>
    <row r="126" spans="2:15" s="41" customFormat="1" ht="24.95" customHeight="1" x14ac:dyDescent="0.25">
      <c r="B126" s="243"/>
      <c r="C126" s="243"/>
      <c r="D126" s="243"/>
      <c r="E126" s="244"/>
      <c r="F126" s="243"/>
      <c r="G126" s="243"/>
      <c r="H126" s="243"/>
      <c r="I126" s="245"/>
      <c r="J126" s="245"/>
      <c r="K126" s="246"/>
      <c r="L126" s="247"/>
      <c r="M126" s="243"/>
      <c r="N126" s="248"/>
      <c r="O126" s="248"/>
    </row>
    <row r="127" spans="2:15" s="41" customFormat="1" ht="24.95" customHeight="1" x14ac:dyDescent="0.25">
      <c r="B127" s="243"/>
      <c r="C127" s="243"/>
      <c r="D127" s="243"/>
      <c r="E127" s="244"/>
      <c r="F127" s="243"/>
      <c r="G127" s="243"/>
      <c r="H127" s="243"/>
      <c r="I127" s="245"/>
      <c r="J127" s="245"/>
      <c r="K127" s="246"/>
      <c r="L127" s="247"/>
      <c r="M127" s="243"/>
      <c r="N127" s="248"/>
      <c r="O127" s="248"/>
    </row>
    <row r="128" spans="2:15" s="41" customFormat="1" ht="24.95" customHeight="1" x14ac:dyDescent="0.25">
      <c r="B128" s="243"/>
      <c r="C128" s="243"/>
      <c r="D128" s="243"/>
      <c r="E128" s="244"/>
      <c r="F128" s="243"/>
      <c r="G128" s="243"/>
      <c r="H128" s="243"/>
      <c r="I128" s="245"/>
      <c r="J128" s="245"/>
      <c r="K128" s="246"/>
      <c r="L128" s="247"/>
      <c r="M128" s="243"/>
      <c r="N128" s="248"/>
      <c r="O128" s="248"/>
    </row>
    <row r="129" spans="2:15" s="41" customFormat="1" ht="24.95" customHeight="1" x14ac:dyDescent="0.25">
      <c r="B129" s="243"/>
      <c r="C129" s="243"/>
      <c r="D129" s="243"/>
      <c r="E129" s="244"/>
      <c r="F129" s="243"/>
      <c r="G129" s="243"/>
      <c r="H129" s="243"/>
      <c r="I129" s="245"/>
      <c r="J129" s="245"/>
      <c r="K129" s="246"/>
      <c r="L129" s="247"/>
      <c r="M129" s="243"/>
      <c r="N129" s="248"/>
      <c r="O129" s="248"/>
    </row>
    <row r="130" spans="2:15" s="41" customFormat="1" ht="24.95" customHeight="1" x14ac:dyDescent="0.25">
      <c r="B130" s="243"/>
      <c r="C130" s="243"/>
      <c r="D130" s="243"/>
      <c r="E130" s="244"/>
      <c r="F130" s="243"/>
      <c r="G130" s="243"/>
      <c r="H130" s="243"/>
      <c r="I130" s="245"/>
      <c r="J130" s="245"/>
      <c r="K130" s="246"/>
      <c r="L130" s="247"/>
      <c r="M130" s="243"/>
      <c r="N130" s="248"/>
      <c r="O130" s="248"/>
    </row>
    <row r="131" spans="2:15" s="41" customFormat="1" ht="24.95" customHeight="1" x14ac:dyDescent="0.25">
      <c r="B131" s="243"/>
      <c r="C131" s="243"/>
      <c r="D131" s="243"/>
      <c r="E131" s="244"/>
      <c r="F131" s="243"/>
      <c r="G131" s="243"/>
      <c r="H131" s="243"/>
      <c r="I131" s="245"/>
      <c r="J131" s="245"/>
      <c r="K131" s="246"/>
      <c r="L131" s="247"/>
      <c r="M131" s="243"/>
      <c r="N131" s="248"/>
      <c r="O131" s="248"/>
    </row>
    <row r="132" spans="2:15" s="41" customFormat="1" ht="24.95" customHeight="1" x14ac:dyDescent="0.25">
      <c r="B132" s="243"/>
      <c r="C132" s="243"/>
      <c r="D132" s="243"/>
      <c r="E132" s="244"/>
      <c r="F132" s="243"/>
      <c r="G132" s="243"/>
      <c r="H132" s="243"/>
      <c r="I132" s="245"/>
      <c r="J132" s="245"/>
      <c r="K132" s="246"/>
      <c r="L132" s="247"/>
      <c r="M132" s="243"/>
      <c r="N132" s="248"/>
      <c r="O132" s="248"/>
    </row>
    <row r="133" spans="2:15" s="41" customFormat="1" ht="24.95" customHeight="1" x14ac:dyDescent="0.25">
      <c r="B133" s="243"/>
      <c r="C133" s="243"/>
      <c r="D133" s="243"/>
      <c r="E133" s="244"/>
      <c r="F133" s="243"/>
      <c r="G133" s="243"/>
      <c r="H133" s="243"/>
      <c r="I133" s="245"/>
      <c r="J133" s="245"/>
      <c r="K133" s="246"/>
      <c r="L133" s="247"/>
      <c r="M133" s="243"/>
      <c r="N133" s="248"/>
      <c r="O133" s="248"/>
    </row>
    <row r="134" spans="2:15" s="41" customFormat="1" ht="24.95" customHeight="1" x14ac:dyDescent="0.25">
      <c r="B134" s="243"/>
      <c r="C134" s="243"/>
      <c r="D134" s="243"/>
      <c r="E134" s="244"/>
      <c r="F134" s="243"/>
      <c r="G134" s="243"/>
      <c r="H134" s="243"/>
      <c r="I134" s="245"/>
      <c r="J134" s="245"/>
      <c r="K134" s="246"/>
      <c r="L134" s="247"/>
      <c r="M134" s="243"/>
      <c r="N134" s="248"/>
      <c r="O134" s="248"/>
    </row>
    <row r="135" spans="2:15" s="41" customFormat="1" ht="24.95" customHeight="1" x14ac:dyDescent="0.25">
      <c r="B135" s="243"/>
      <c r="C135" s="243"/>
      <c r="D135" s="243"/>
      <c r="E135" s="244"/>
      <c r="F135" s="243"/>
      <c r="G135" s="243"/>
      <c r="H135" s="243"/>
      <c r="I135" s="245"/>
      <c r="J135" s="245"/>
      <c r="K135" s="246"/>
      <c r="L135" s="247"/>
      <c r="M135" s="243"/>
      <c r="N135" s="248"/>
      <c r="O135" s="248"/>
    </row>
    <row r="136" spans="2:15" s="41" customFormat="1" ht="24.95" customHeight="1" x14ac:dyDescent="0.25">
      <c r="B136" s="243"/>
      <c r="C136" s="243"/>
      <c r="D136" s="243"/>
      <c r="E136" s="244"/>
      <c r="F136" s="243"/>
      <c r="G136" s="243"/>
      <c r="H136" s="243"/>
      <c r="I136" s="245"/>
      <c r="J136" s="245"/>
      <c r="K136" s="246"/>
      <c r="L136" s="247"/>
      <c r="M136" s="243"/>
      <c r="N136" s="248"/>
      <c r="O136" s="248"/>
    </row>
    <row r="137" spans="2:15" s="41" customFormat="1" ht="24.95" customHeight="1" x14ac:dyDescent="0.25">
      <c r="B137" s="243"/>
      <c r="C137" s="243"/>
      <c r="D137" s="243"/>
      <c r="E137" s="244"/>
      <c r="F137" s="243"/>
      <c r="G137" s="243"/>
      <c r="H137" s="243"/>
      <c r="I137" s="245"/>
      <c r="J137" s="245"/>
      <c r="K137" s="246"/>
      <c r="L137" s="247"/>
      <c r="M137" s="243"/>
      <c r="N137" s="248"/>
      <c r="O137" s="248"/>
    </row>
    <row r="138" spans="2:15" s="41" customFormat="1" ht="24.95" customHeight="1" x14ac:dyDescent="0.25">
      <c r="B138" s="243"/>
      <c r="C138" s="243"/>
      <c r="D138" s="243"/>
      <c r="E138" s="244"/>
      <c r="F138" s="243"/>
      <c r="G138" s="243"/>
      <c r="H138" s="243"/>
      <c r="I138" s="245"/>
      <c r="J138" s="245"/>
      <c r="K138" s="246"/>
      <c r="L138" s="247"/>
      <c r="M138" s="243"/>
      <c r="N138" s="248"/>
      <c r="O138" s="248"/>
    </row>
    <row r="139" spans="2:15" s="41" customFormat="1" ht="24.95" customHeight="1" x14ac:dyDescent="0.25">
      <c r="B139" s="243"/>
      <c r="C139" s="243"/>
      <c r="D139" s="243"/>
      <c r="E139" s="244"/>
      <c r="F139" s="243"/>
      <c r="G139" s="243"/>
      <c r="H139" s="243"/>
      <c r="I139" s="245"/>
      <c r="J139" s="245"/>
      <c r="K139" s="246"/>
      <c r="L139" s="247"/>
      <c r="M139" s="243"/>
      <c r="N139" s="248"/>
      <c r="O139" s="248"/>
    </row>
    <row r="140" spans="2:15" s="41" customFormat="1" ht="24.95" customHeight="1" x14ac:dyDescent="0.25">
      <c r="B140" s="243"/>
      <c r="C140" s="243"/>
      <c r="D140" s="243"/>
      <c r="E140" s="244"/>
      <c r="F140" s="243"/>
      <c r="G140" s="243"/>
      <c r="H140" s="243"/>
      <c r="I140" s="245"/>
      <c r="J140" s="245"/>
      <c r="K140" s="246"/>
      <c r="L140" s="247"/>
      <c r="M140" s="243"/>
      <c r="N140" s="248"/>
      <c r="O140" s="248"/>
    </row>
    <row r="141" spans="2:15" s="41" customFormat="1" ht="24.95" customHeight="1" x14ac:dyDescent="0.25">
      <c r="B141" s="243"/>
      <c r="C141" s="243"/>
      <c r="D141" s="243"/>
      <c r="E141" s="244"/>
      <c r="F141" s="243"/>
      <c r="G141" s="243"/>
      <c r="H141" s="243"/>
      <c r="I141" s="245"/>
      <c r="J141" s="245"/>
      <c r="K141" s="246"/>
      <c r="L141" s="247"/>
      <c r="M141" s="243"/>
      <c r="N141" s="248"/>
      <c r="O141" s="248"/>
    </row>
    <row r="142" spans="2:15" s="41" customFormat="1" ht="24.95" customHeight="1" x14ac:dyDescent="0.25">
      <c r="B142" s="243"/>
      <c r="C142" s="243"/>
      <c r="D142" s="243"/>
      <c r="E142" s="244"/>
      <c r="F142" s="243"/>
      <c r="G142" s="243"/>
      <c r="H142" s="243"/>
      <c r="I142" s="245"/>
      <c r="J142" s="245"/>
      <c r="K142" s="246"/>
      <c r="L142" s="247"/>
      <c r="M142" s="243"/>
      <c r="N142" s="248"/>
      <c r="O142" s="248"/>
    </row>
    <row r="143" spans="2:15" s="41" customFormat="1" ht="24.95" customHeight="1" x14ac:dyDescent="0.25">
      <c r="B143" s="243"/>
      <c r="C143" s="243"/>
      <c r="D143" s="243"/>
      <c r="E143" s="244"/>
      <c r="F143" s="243"/>
      <c r="G143" s="243"/>
      <c r="H143" s="243"/>
      <c r="I143" s="245"/>
      <c r="J143" s="245"/>
      <c r="K143" s="246"/>
      <c r="L143" s="247"/>
      <c r="M143" s="243"/>
      <c r="N143" s="248"/>
      <c r="O143" s="248"/>
    </row>
    <row r="144" spans="2:15" s="41" customFormat="1" ht="24.95" customHeight="1" x14ac:dyDescent="0.25">
      <c r="B144" s="243"/>
      <c r="C144" s="243"/>
      <c r="D144" s="243"/>
      <c r="E144" s="244"/>
      <c r="F144" s="243"/>
      <c r="G144" s="243"/>
      <c r="H144" s="243"/>
      <c r="I144" s="245"/>
      <c r="J144" s="245"/>
      <c r="K144" s="246"/>
      <c r="L144" s="247"/>
      <c r="M144" s="243"/>
      <c r="N144" s="248"/>
      <c r="O144" s="248"/>
    </row>
    <row r="145" spans="2:15" s="41" customFormat="1" ht="24.95" customHeight="1" x14ac:dyDescent="0.25">
      <c r="B145" s="243"/>
      <c r="C145" s="243"/>
      <c r="D145" s="243"/>
      <c r="E145" s="244"/>
      <c r="F145" s="243"/>
      <c r="G145" s="243"/>
      <c r="H145" s="243"/>
      <c r="I145" s="245"/>
      <c r="J145" s="245"/>
      <c r="K145" s="246"/>
      <c r="L145" s="247"/>
      <c r="M145" s="243"/>
      <c r="N145" s="248"/>
      <c r="O145" s="248"/>
    </row>
    <row r="146" spans="2:15" s="41" customFormat="1" ht="24.95" customHeight="1" x14ac:dyDescent="0.25">
      <c r="B146" s="243"/>
      <c r="C146" s="243"/>
      <c r="D146" s="243"/>
      <c r="E146" s="244"/>
      <c r="F146" s="243"/>
      <c r="G146" s="243"/>
      <c r="H146" s="243"/>
      <c r="I146" s="245"/>
      <c r="J146" s="245"/>
      <c r="K146" s="246"/>
      <c r="L146" s="247"/>
      <c r="M146" s="243"/>
      <c r="N146" s="248"/>
      <c r="O146" s="248"/>
    </row>
    <row r="147" spans="2:15" s="41" customFormat="1" ht="24.95" customHeight="1" x14ac:dyDescent="0.25">
      <c r="B147" s="243"/>
      <c r="C147" s="243"/>
      <c r="D147" s="243"/>
      <c r="E147" s="244"/>
      <c r="F147" s="243"/>
      <c r="G147" s="243"/>
      <c r="H147" s="243"/>
      <c r="I147" s="245"/>
      <c r="J147" s="245"/>
      <c r="K147" s="246"/>
      <c r="L147" s="247"/>
      <c r="M147" s="243"/>
      <c r="N147" s="248"/>
      <c r="O147" s="248"/>
    </row>
    <row r="148" spans="2:15" s="41" customFormat="1" ht="24.95" customHeight="1" x14ac:dyDescent="0.25">
      <c r="B148" s="243"/>
      <c r="C148" s="243"/>
      <c r="D148" s="243"/>
      <c r="E148" s="244"/>
      <c r="F148" s="243"/>
      <c r="G148" s="243"/>
      <c r="H148" s="243"/>
      <c r="I148" s="245"/>
      <c r="J148" s="245"/>
      <c r="K148" s="246"/>
      <c r="L148" s="247"/>
      <c r="M148" s="243"/>
      <c r="N148" s="248"/>
      <c r="O148" s="248"/>
    </row>
    <row r="149" spans="2:15" s="41" customFormat="1" ht="24.95" customHeight="1" x14ac:dyDescent="0.25">
      <c r="B149" s="243"/>
      <c r="C149" s="243"/>
      <c r="D149" s="243"/>
      <c r="E149" s="244"/>
      <c r="F149" s="243"/>
      <c r="G149" s="243"/>
      <c r="H149" s="243"/>
      <c r="I149" s="245"/>
      <c r="J149" s="245"/>
      <c r="K149" s="246"/>
      <c r="L149" s="247"/>
      <c r="M149" s="243"/>
      <c r="N149" s="248"/>
      <c r="O149" s="248"/>
    </row>
    <row r="150" spans="2:15" s="41" customFormat="1" ht="24.95" customHeight="1" x14ac:dyDescent="0.25">
      <c r="B150" s="243"/>
      <c r="C150" s="243"/>
      <c r="D150" s="243"/>
      <c r="E150" s="244"/>
      <c r="F150" s="243"/>
      <c r="G150" s="243"/>
      <c r="H150" s="243"/>
      <c r="I150" s="245"/>
      <c r="J150" s="245"/>
      <c r="K150" s="246"/>
      <c r="L150" s="247"/>
      <c r="M150" s="243"/>
      <c r="N150" s="248"/>
      <c r="O150" s="248"/>
    </row>
    <row r="151" spans="2:15" s="41" customFormat="1" ht="24.95" customHeight="1" x14ac:dyDescent="0.25">
      <c r="B151" s="243"/>
      <c r="C151" s="243"/>
      <c r="D151" s="243"/>
      <c r="E151" s="244"/>
      <c r="F151" s="243"/>
      <c r="G151" s="243"/>
      <c r="H151" s="243"/>
      <c r="I151" s="245"/>
      <c r="J151" s="245"/>
      <c r="K151" s="246"/>
      <c r="L151" s="247"/>
      <c r="M151" s="243"/>
      <c r="N151" s="248"/>
      <c r="O151" s="248"/>
    </row>
    <row r="152" spans="2:15" s="41" customFormat="1" ht="24.95" customHeight="1" x14ac:dyDescent="0.25">
      <c r="B152" s="243"/>
      <c r="C152" s="243"/>
      <c r="D152" s="243"/>
      <c r="E152" s="244"/>
      <c r="F152" s="243"/>
      <c r="G152" s="243"/>
      <c r="H152" s="243"/>
      <c r="I152" s="245"/>
      <c r="J152" s="245"/>
      <c r="K152" s="246"/>
      <c r="L152" s="247"/>
      <c r="M152" s="243"/>
      <c r="N152" s="248"/>
      <c r="O152" s="248"/>
    </row>
    <row r="153" spans="2:15" s="41" customFormat="1" ht="24.95" customHeight="1" x14ac:dyDescent="0.25">
      <c r="B153" s="243"/>
      <c r="C153" s="243"/>
      <c r="D153" s="243"/>
      <c r="E153" s="244"/>
      <c r="F153" s="243"/>
      <c r="G153" s="243"/>
      <c r="H153" s="243"/>
      <c r="I153" s="245"/>
      <c r="J153" s="245"/>
      <c r="K153" s="246"/>
      <c r="L153" s="247"/>
      <c r="M153" s="243"/>
      <c r="N153" s="248"/>
      <c r="O153" s="248"/>
    </row>
    <row r="154" spans="2:15" s="41" customFormat="1" ht="24.95" customHeight="1" x14ac:dyDescent="0.25">
      <c r="B154" s="243"/>
      <c r="C154" s="243"/>
      <c r="D154" s="243"/>
      <c r="E154" s="244"/>
      <c r="F154" s="243"/>
      <c r="G154" s="243"/>
      <c r="H154" s="243"/>
      <c r="I154" s="245"/>
      <c r="J154" s="245"/>
      <c r="K154" s="246"/>
      <c r="L154" s="247"/>
      <c r="M154" s="243"/>
      <c r="N154" s="248"/>
      <c r="O154" s="248"/>
    </row>
    <row r="155" spans="2:15" s="41" customFormat="1" ht="24.95" customHeight="1" x14ac:dyDescent="0.25">
      <c r="B155" s="243"/>
      <c r="C155" s="243"/>
      <c r="D155" s="243"/>
      <c r="E155" s="244"/>
      <c r="F155" s="243"/>
      <c r="G155" s="243"/>
      <c r="H155" s="243"/>
      <c r="I155" s="245"/>
      <c r="J155" s="245"/>
      <c r="K155" s="246"/>
      <c r="L155" s="247"/>
      <c r="M155" s="243"/>
      <c r="N155" s="248"/>
      <c r="O155" s="248"/>
    </row>
    <row r="156" spans="2:15" s="41" customFormat="1" ht="24.95" customHeight="1" x14ac:dyDescent="0.25">
      <c r="B156" s="243"/>
      <c r="C156" s="243"/>
      <c r="D156" s="243"/>
      <c r="E156" s="244"/>
      <c r="F156" s="243"/>
      <c r="G156" s="243"/>
      <c r="H156" s="243"/>
      <c r="I156" s="245"/>
      <c r="J156" s="245"/>
      <c r="K156" s="246"/>
      <c r="L156" s="247"/>
      <c r="M156" s="243"/>
      <c r="N156" s="248"/>
      <c r="O156" s="248"/>
    </row>
    <row r="157" spans="2:15" s="41" customFormat="1" ht="24.95" customHeight="1" x14ac:dyDescent="0.25">
      <c r="B157" s="243"/>
      <c r="C157" s="243"/>
      <c r="D157" s="243"/>
      <c r="E157" s="244"/>
      <c r="F157" s="243"/>
      <c r="G157" s="243"/>
      <c r="H157" s="243"/>
      <c r="I157" s="245"/>
      <c r="J157" s="245"/>
      <c r="K157" s="246"/>
      <c r="L157" s="247"/>
      <c r="M157" s="243"/>
      <c r="N157" s="248"/>
      <c r="O157" s="248"/>
    </row>
    <row r="158" spans="2:15" s="41" customFormat="1" ht="24.95" customHeight="1" x14ac:dyDescent="0.25">
      <c r="B158" s="243"/>
      <c r="C158" s="243"/>
      <c r="D158" s="243"/>
      <c r="E158" s="244"/>
      <c r="F158" s="243"/>
      <c r="G158" s="243"/>
      <c r="H158" s="243"/>
      <c r="I158" s="245"/>
      <c r="J158" s="245"/>
      <c r="K158" s="246"/>
      <c r="L158" s="247"/>
      <c r="M158" s="243"/>
      <c r="N158" s="248"/>
      <c r="O158" s="248"/>
    </row>
    <row r="159" spans="2:15" s="41" customFormat="1" ht="24.95" customHeight="1" x14ac:dyDescent="0.25">
      <c r="B159" s="243"/>
      <c r="C159" s="243"/>
      <c r="D159" s="243"/>
      <c r="E159" s="244"/>
      <c r="F159" s="243"/>
      <c r="G159" s="243"/>
      <c r="H159" s="243"/>
      <c r="I159" s="245"/>
      <c r="J159" s="245"/>
      <c r="K159" s="246"/>
      <c r="L159" s="247"/>
      <c r="M159" s="243"/>
      <c r="N159" s="248"/>
      <c r="O159" s="248"/>
    </row>
    <row r="160" spans="2:15" s="41" customFormat="1" ht="24.95" customHeight="1" x14ac:dyDescent="0.25">
      <c r="B160" s="243"/>
      <c r="C160" s="243"/>
      <c r="D160" s="243"/>
      <c r="E160" s="244"/>
      <c r="F160" s="243"/>
      <c r="G160" s="243"/>
      <c r="H160" s="243"/>
      <c r="I160" s="245"/>
      <c r="J160" s="245"/>
      <c r="K160" s="246"/>
      <c r="L160" s="247"/>
      <c r="M160" s="243"/>
      <c r="N160" s="248"/>
      <c r="O160" s="248"/>
    </row>
    <row r="161" spans="2:15" s="41" customFormat="1" ht="24.95" customHeight="1" x14ac:dyDescent="0.25">
      <c r="B161" s="243"/>
      <c r="C161" s="243"/>
      <c r="D161" s="243"/>
      <c r="E161" s="244"/>
      <c r="F161" s="243"/>
      <c r="G161" s="243"/>
      <c r="H161" s="243"/>
      <c r="I161" s="245"/>
      <c r="J161" s="245"/>
      <c r="K161" s="246"/>
      <c r="L161" s="247"/>
      <c r="M161" s="243"/>
      <c r="N161" s="248"/>
      <c r="O161" s="248"/>
    </row>
    <row r="162" spans="2:15" s="41" customFormat="1" ht="24.95" customHeight="1" x14ac:dyDescent="0.25">
      <c r="B162" s="243"/>
      <c r="C162" s="243"/>
      <c r="D162" s="243"/>
      <c r="E162" s="244"/>
      <c r="F162" s="243"/>
      <c r="G162" s="243"/>
      <c r="H162" s="243"/>
      <c r="I162" s="245"/>
      <c r="J162" s="245"/>
      <c r="K162" s="246"/>
      <c r="L162" s="247"/>
      <c r="M162" s="243"/>
      <c r="N162" s="248"/>
      <c r="O162" s="248"/>
    </row>
    <row r="163" spans="2:15" s="41" customFormat="1" ht="24.95" customHeight="1" x14ac:dyDescent="0.25">
      <c r="B163" s="243"/>
      <c r="C163" s="243"/>
      <c r="D163" s="243"/>
      <c r="E163" s="244"/>
      <c r="F163" s="243"/>
      <c r="G163" s="243"/>
      <c r="H163" s="243"/>
      <c r="I163" s="245"/>
      <c r="J163" s="245"/>
      <c r="K163" s="246"/>
      <c r="L163" s="247"/>
      <c r="M163" s="243"/>
      <c r="N163" s="248"/>
      <c r="O163" s="248"/>
    </row>
    <row r="164" spans="2:15" s="41" customFormat="1" ht="24.95" customHeight="1" x14ac:dyDescent="0.25">
      <c r="B164" s="243"/>
      <c r="C164" s="243"/>
      <c r="D164" s="243"/>
      <c r="E164" s="244"/>
      <c r="F164" s="243"/>
      <c r="G164" s="243"/>
      <c r="H164" s="243"/>
      <c r="I164" s="245"/>
      <c r="J164" s="245"/>
      <c r="K164" s="246"/>
      <c r="L164" s="247"/>
      <c r="M164" s="243"/>
      <c r="N164" s="248"/>
      <c r="O164" s="248"/>
    </row>
    <row r="165" spans="2:15" s="41" customFormat="1" ht="24.95" customHeight="1" x14ac:dyDescent="0.25">
      <c r="B165" s="243"/>
      <c r="C165" s="243"/>
      <c r="D165" s="243"/>
      <c r="E165" s="244"/>
      <c r="F165" s="243"/>
      <c r="G165" s="243"/>
      <c r="H165" s="243"/>
      <c r="I165" s="245"/>
      <c r="J165" s="245"/>
      <c r="K165" s="246"/>
      <c r="L165" s="247"/>
      <c r="M165" s="243"/>
      <c r="N165" s="248"/>
      <c r="O165" s="248"/>
    </row>
    <row r="166" spans="2:15" s="41" customFormat="1" ht="24.95" customHeight="1" x14ac:dyDescent="0.25">
      <c r="B166" s="243"/>
      <c r="C166" s="243"/>
      <c r="D166" s="243"/>
      <c r="E166" s="244"/>
      <c r="F166" s="243"/>
      <c r="G166" s="243"/>
      <c r="H166" s="243"/>
      <c r="I166" s="245"/>
      <c r="J166" s="245"/>
      <c r="K166" s="246"/>
      <c r="L166" s="247"/>
      <c r="M166" s="243"/>
      <c r="N166" s="248"/>
      <c r="O166" s="248"/>
    </row>
    <row r="167" spans="2:15" s="41" customFormat="1" ht="24.95" customHeight="1" x14ac:dyDescent="0.25">
      <c r="B167" s="243"/>
      <c r="C167" s="243"/>
      <c r="D167" s="243"/>
      <c r="E167" s="244"/>
      <c r="F167" s="243"/>
      <c r="G167" s="243"/>
      <c r="H167" s="243"/>
      <c r="I167" s="245"/>
      <c r="J167" s="245"/>
      <c r="K167" s="246"/>
      <c r="L167" s="247"/>
      <c r="M167" s="243"/>
      <c r="N167" s="248"/>
      <c r="O167" s="248"/>
    </row>
    <row r="168" spans="2:15" s="41" customFormat="1" ht="24.95" customHeight="1" x14ac:dyDescent="0.25">
      <c r="B168" s="243"/>
      <c r="C168" s="243"/>
      <c r="D168" s="243"/>
      <c r="E168" s="244"/>
      <c r="F168" s="243"/>
      <c r="G168" s="243"/>
      <c r="H168" s="243"/>
      <c r="I168" s="245"/>
      <c r="J168" s="245"/>
      <c r="K168" s="246"/>
      <c r="L168" s="247"/>
      <c r="M168" s="243"/>
      <c r="N168" s="248"/>
      <c r="O168" s="248"/>
    </row>
    <row r="169" spans="2:15" s="41" customFormat="1" ht="24.95" customHeight="1" x14ac:dyDescent="0.25">
      <c r="B169" s="243"/>
      <c r="C169" s="243"/>
      <c r="D169" s="243"/>
      <c r="E169" s="244"/>
      <c r="F169" s="243"/>
      <c r="G169" s="243"/>
      <c r="H169" s="243"/>
      <c r="I169" s="245"/>
      <c r="J169" s="245"/>
      <c r="K169" s="246"/>
      <c r="L169" s="247"/>
      <c r="M169" s="243"/>
      <c r="N169" s="248"/>
      <c r="O169" s="248"/>
    </row>
    <row r="170" spans="2:15" s="41" customFormat="1" ht="24.95" customHeight="1" x14ac:dyDescent="0.25">
      <c r="B170" s="243"/>
      <c r="C170" s="243"/>
      <c r="D170" s="243"/>
      <c r="E170" s="244"/>
      <c r="F170" s="243"/>
      <c r="G170" s="243"/>
      <c r="H170" s="243"/>
      <c r="I170" s="245"/>
      <c r="J170" s="245"/>
      <c r="K170" s="246"/>
      <c r="L170" s="247"/>
      <c r="M170" s="243"/>
      <c r="N170" s="248"/>
      <c r="O170" s="248"/>
    </row>
    <row r="171" spans="2:15" s="41" customFormat="1" ht="24.95" customHeight="1" x14ac:dyDescent="0.25">
      <c r="B171" s="243"/>
      <c r="C171" s="243"/>
      <c r="D171" s="243"/>
      <c r="E171" s="244"/>
      <c r="F171" s="243"/>
      <c r="G171" s="243"/>
      <c r="H171" s="243"/>
      <c r="I171" s="245"/>
      <c r="J171" s="245"/>
      <c r="K171" s="246"/>
      <c r="L171" s="247"/>
      <c r="M171" s="243"/>
      <c r="N171" s="248"/>
      <c r="O171" s="248"/>
    </row>
    <row r="172" spans="2:15" s="41" customFormat="1" ht="24.95" customHeight="1" x14ac:dyDescent="0.25">
      <c r="B172" s="243"/>
      <c r="C172" s="243"/>
      <c r="D172" s="243"/>
      <c r="E172" s="244"/>
      <c r="F172" s="243"/>
      <c r="G172" s="243"/>
      <c r="H172" s="243"/>
      <c r="I172" s="245"/>
      <c r="J172" s="245"/>
      <c r="K172" s="246"/>
      <c r="L172" s="247"/>
      <c r="M172" s="243"/>
      <c r="N172" s="248"/>
      <c r="O172" s="248"/>
    </row>
    <row r="173" spans="2:15" s="41" customFormat="1" ht="24.95" customHeight="1" x14ac:dyDescent="0.25">
      <c r="B173" s="243"/>
      <c r="C173" s="243"/>
      <c r="D173" s="243"/>
      <c r="E173" s="244"/>
      <c r="F173" s="243"/>
      <c r="G173" s="243"/>
      <c r="H173" s="243"/>
      <c r="I173" s="245"/>
      <c r="J173" s="245"/>
      <c r="K173" s="246"/>
      <c r="L173" s="247"/>
      <c r="M173" s="243"/>
      <c r="N173" s="248"/>
      <c r="O173" s="248"/>
    </row>
    <row r="174" spans="2:15" s="41" customFormat="1" ht="24.95" customHeight="1" x14ac:dyDescent="0.25">
      <c r="B174" s="243"/>
      <c r="C174" s="243"/>
      <c r="D174" s="243"/>
      <c r="E174" s="244"/>
      <c r="F174" s="243"/>
      <c r="G174" s="243"/>
      <c r="H174" s="243"/>
      <c r="I174" s="245"/>
      <c r="J174" s="245"/>
      <c r="K174" s="246"/>
      <c r="L174" s="247"/>
      <c r="M174" s="243"/>
      <c r="N174" s="248"/>
      <c r="O174" s="248"/>
    </row>
    <row r="175" spans="2:15" s="41" customFormat="1" ht="24.95" customHeight="1" x14ac:dyDescent="0.25">
      <c r="B175" s="243"/>
      <c r="C175" s="243"/>
      <c r="D175" s="243"/>
      <c r="E175" s="244"/>
      <c r="F175" s="243"/>
      <c r="G175" s="243"/>
      <c r="H175" s="243"/>
      <c r="I175" s="245"/>
      <c r="J175" s="245"/>
      <c r="K175" s="246"/>
      <c r="L175" s="247"/>
      <c r="M175" s="243"/>
      <c r="N175" s="248"/>
      <c r="O175" s="248"/>
    </row>
    <row r="176" spans="2:15" s="41" customFormat="1" ht="24.95" customHeight="1" x14ac:dyDescent="0.25">
      <c r="B176" s="243"/>
      <c r="C176" s="243"/>
      <c r="D176" s="243"/>
      <c r="E176" s="244"/>
      <c r="F176" s="243"/>
      <c r="G176" s="243"/>
      <c r="H176" s="243"/>
      <c r="I176" s="245"/>
      <c r="J176" s="245"/>
      <c r="K176" s="246"/>
      <c r="L176" s="247"/>
      <c r="M176" s="243"/>
      <c r="N176" s="248"/>
      <c r="O176" s="248"/>
    </row>
    <row r="177" spans="2:15" s="41" customFormat="1" ht="24.95" customHeight="1" x14ac:dyDescent="0.25">
      <c r="B177" s="243"/>
      <c r="C177" s="243"/>
      <c r="D177" s="243"/>
      <c r="E177" s="244"/>
      <c r="F177" s="243"/>
      <c r="G177" s="243"/>
      <c r="H177" s="243"/>
      <c r="I177" s="245"/>
      <c r="J177" s="245"/>
      <c r="K177" s="246"/>
      <c r="L177" s="247"/>
      <c r="M177" s="243"/>
      <c r="N177" s="248"/>
      <c r="O177" s="248"/>
    </row>
    <row r="178" spans="2:15" s="41" customFormat="1" ht="24.95" customHeight="1" x14ac:dyDescent="0.25">
      <c r="B178" s="243"/>
      <c r="C178" s="243"/>
      <c r="D178" s="243"/>
      <c r="E178" s="244"/>
      <c r="F178" s="243"/>
      <c r="G178" s="243"/>
      <c r="H178" s="243"/>
      <c r="I178" s="245"/>
      <c r="J178" s="245"/>
      <c r="K178" s="246"/>
      <c r="L178" s="247"/>
      <c r="M178" s="243"/>
      <c r="N178" s="248"/>
      <c r="O178" s="248"/>
    </row>
    <row r="179" spans="2:15" s="41" customFormat="1" ht="24.95" customHeight="1" x14ac:dyDescent="0.25">
      <c r="B179" s="243"/>
      <c r="C179" s="243"/>
      <c r="D179" s="243"/>
      <c r="E179" s="244"/>
      <c r="F179" s="243"/>
      <c r="G179" s="243"/>
      <c r="H179" s="243"/>
      <c r="I179" s="245"/>
      <c r="J179" s="245"/>
      <c r="K179" s="246"/>
      <c r="L179" s="247"/>
      <c r="M179" s="243"/>
      <c r="N179" s="248"/>
      <c r="O179" s="248"/>
    </row>
    <row r="180" spans="2:15" s="41" customFormat="1" ht="24.95" customHeight="1" x14ac:dyDescent="0.25">
      <c r="B180" s="243"/>
      <c r="C180" s="243"/>
      <c r="D180" s="243"/>
      <c r="E180" s="244"/>
      <c r="F180" s="243"/>
      <c r="G180" s="243"/>
      <c r="H180" s="243"/>
      <c r="I180" s="245"/>
      <c r="J180" s="245"/>
      <c r="K180" s="246"/>
      <c r="L180" s="247"/>
      <c r="M180" s="243"/>
      <c r="N180" s="248"/>
      <c r="O180" s="248"/>
    </row>
    <row r="181" spans="2:15" s="41" customFormat="1" ht="24.95" customHeight="1" x14ac:dyDescent="0.25">
      <c r="B181" s="243"/>
      <c r="C181" s="243"/>
      <c r="D181" s="243"/>
      <c r="E181" s="244"/>
      <c r="F181" s="243"/>
      <c r="G181" s="243"/>
      <c r="H181" s="243"/>
      <c r="I181" s="245"/>
      <c r="J181" s="245"/>
      <c r="K181" s="246"/>
      <c r="L181" s="247"/>
      <c r="M181" s="243"/>
      <c r="N181" s="248"/>
      <c r="O181" s="248"/>
    </row>
    <row r="182" spans="2:15" s="41" customFormat="1" ht="24.95" customHeight="1" x14ac:dyDescent="0.25">
      <c r="B182" s="243"/>
      <c r="C182" s="243"/>
      <c r="D182" s="243"/>
      <c r="E182" s="244"/>
      <c r="F182" s="243"/>
      <c r="G182" s="243"/>
      <c r="H182" s="243"/>
      <c r="I182" s="245"/>
      <c r="J182" s="245"/>
      <c r="K182" s="246"/>
      <c r="L182" s="247"/>
      <c r="M182" s="243"/>
      <c r="N182" s="248"/>
      <c r="O182" s="248"/>
    </row>
    <row r="183" spans="2:15" s="41" customFormat="1" ht="24.95" customHeight="1" x14ac:dyDescent="0.25">
      <c r="B183" s="243"/>
      <c r="C183" s="243"/>
      <c r="D183" s="243"/>
      <c r="E183" s="244"/>
      <c r="F183" s="243"/>
      <c r="G183" s="243"/>
      <c r="H183" s="243"/>
      <c r="I183" s="245"/>
      <c r="J183" s="245"/>
      <c r="K183" s="246"/>
      <c r="L183" s="247"/>
      <c r="M183" s="243"/>
      <c r="N183" s="248"/>
      <c r="O183" s="248"/>
    </row>
    <row r="184" spans="2:15" s="41" customFormat="1" ht="24.95" customHeight="1" x14ac:dyDescent="0.25">
      <c r="B184" s="243"/>
      <c r="C184" s="243"/>
      <c r="D184" s="243"/>
      <c r="E184" s="244"/>
      <c r="F184" s="243"/>
      <c r="G184" s="243"/>
      <c r="H184" s="243"/>
      <c r="I184" s="245"/>
      <c r="J184" s="245"/>
      <c r="K184" s="246"/>
      <c r="L184" s="247"/>
      <c r="M184" s="243"/>
      <c r="N184" s="248"/>
      <c r="O184" s="248"/>
    </row>
    <row r="185" spans="2:15" s="41" customFormat="1" ht="24.95" customHeight="1" x14ac:dyDescent="0.25">
      <c r="B185" s="243"/>
      <c r="C185" s="243"/>
      <c r="D185" s="243"/>
      <c r="E185" s="244"/>
      <c r="F185" s="243"/>
      <c r="G185" s="243"/>
      <c r="H185" s="243"/>
      <c r="I185" s="245"/>
      <c r="J185" s="245"/>
      <c r="K185" s="246"/>
      <c r="L185" s="247"/>
      <c r="M185" s="243"/>
      <c r="N185" s="248"/>
      <c r="O185" s="248"/>
    </row>
    <row r="186" spans="2:15" s="41" customFormat="1" ht="24.95" customHeight="1" x14ac:dyDescent="0.25">
      <c r="B186" s="243"/>
      <c r="C186" s="243"/>
      <c r="D186" s="243"/>
      <c r="E186" s="244"/>
      <c r="F186" s="243"/>
      <c r="G186" s="243"/>
      <c r="H186" s="243"/>
      <c r="I186" s="245"/>
      <c r="J186" s="245"/>
      <c r="K186" s="246"/>
      <c r="L186" s="247"/>
      <c r="M186" s="243"/>
      <c r="N186" s="248"/>
      <c r="O186" s="248"/>
    </row>
    <row r="187" spans="2:15" s="41" customFormat="1" ht="24.95" customHeight="1" x14ac:dyDescent="0.25">
      <c r="B187" s="243"/>
      <c r="C187" s="243"/>
      <c r="D187" s="243"/>
      <c r="E187" s="244"/>
      <c r="F187" s="243"/>
      <c r="G187" s="243"/>
      <c r="H187" s="243"/>
      <c r="I187" s="245"/>
      <c r="J187" s="245"/>
      <c r="K187" s="246"/>
      <c r="L187" s="247"/>
      <c r="M187" s="243"/>
      <c r="N187" s="248"/>
      <c r="O187" s="248"/>
    </row>
    <row r="188" spans="2:15" s="41" customFormat="1" ht="24.95" customHeight="1" x14ac:dyDescent="0.25">
      <c r="B188" s="243"/>
      <c r="C188" s="243"/>
      <c r="D188" s="243"/>
      <c r="E188" s="244"/>
      <c r="F188" s="243"/>
      <c r="G188" s="243"/>
      <c r="H188" s="243"/>
      <c r="I188" s="245"/>
      <c r="J188" s="245"/>
      <c r="K188" s="246"/>
      <c r="L188" s="247"/>
      <c r="M188" s="243"/>
      <c r="N188" s="248"/>
      <c r="O188" s="248"/>
    </row>
    <row r="189" spans="2:15" s="41" customFormat="1" ht="24.95" customHeight="1" x14ac:dyDescent="0.25">
      <c r="B189" s="243"/>
      <c r="C189" s="243"/>
      <c r="D189" s="243"/>
      <c r="E189" s="244"/>
      <c r="F189" s="243"/>
      <c r="G189" s="243"/>
      <c r="H189" s="243"/>
      <c r="I189" s="245"/>
      <c r="J189" s="245"/>
      <c r="K189" s="246"/>
      <c r="L189" s="247"/>
      <c r="M189" s="243"/>
      <c r="N189" s="248"/>
      <c r="O189" s="248"/>
    </row>
    <row r="190" spans="2:15" s="41" customFormat="1" ht="24.95" customHeight="1" x14ac:dyDescent="0.25">
      <c r="B190" s="243"/>
      <c r="C190" s="243"/>
      <c r="D190" s="243"/>
      <c r="E190" s="244"/>
      <c r="F190" s="243"/>
      <c r="G190" s="243"/>
      <c r="H190" s="243"/>
      <c r="I190" s="245"/>
      <c r="J190" s="245"/>
      <c r="K190" s="246"/>
      <c r="L190" s="247"/>
      <c r="M190" s="243"/>
      <c r="N190" s="248"/>
      <c r="O190" s="248"/>
    </row>
    <row r="191" spans="2:15" s="41" customFormat="1" ht="24.95" customHeight="1" x14ac:dyDescent="0.25">
      <c r="B191" s="243"/>
      <c r="C191" s="243"/>
      <c r="D191" s="243"/>
      <c r="E191" s="244"/>
      <c r="F191" s="243"/>
      <c r="G191" s="243"/>
      <c r="H191" s="243"/>
      <c r="I191" s="245"/>
      <c r="J191" s="245"/>
      <c r="K191" s="246"/>
      <c r="L191" s="247"/>
      <c r="M191" s="243"/>
      <c r="N191" s="248"/>
      <c r="O191" s="248"/>
    </row>
    <row r="192" spans="2:15" s="41" customFormat="1" ht="24.95" customHeight="1" x14ac:dyDescent="0.25">
      <c r="B192" s="243"/>
      <c r="C192" s="243"/>
      <c r="D192" s="243"/>
      <c r="E192" s="244"/>
      <c r="F192" s="243"/>
      <c r="G192" s="243"/>
      <c r="H192" s="243"/>
      <c r="I192" s="245"/>
      <c r="J192" s="245"/>
      <c r="K192" s="246"/>
      <c r="L192" s="247"/>
      <c r="M192" s="243"/>
      <c r="N192" s="248"/>
      <c r="O192" s="248"/>
    </row>
    <row r="193" spans="2:15" s="41" customFormat="1" ht="24.95" customHeight="1" x14ac:dyDescent="0.25">
      <c r="B193" s="243"/>
      <c r="C193" s="243"/>
      <c r="D193" s="243"/>
      <c r="E193" s="244"/>
      <c r="F193" s="243"/>
      <c r="G193" s="243"/>
      <c r="H193" s="243"/>
      <c r="I193" s="245"/>
      <c r="J193" s="245"/>
      <c r="K193" s="246"/>
      <c r="L193" s="247"/>
      <c r="M193" s="243"/>
      <c r="N193" s="248"/>
      <c r="O193" s="248"/>
    </row>
    <row r="194" spans="2:15" s="41" customFormat="1" ht="24.95" customHeight="1" x14ac:dyDescent="0.25">
      <c r="B194" s="243"/>
      <c r="C194" s="243"/>
      <c r="D194" s="243"/>
      <c r="E194" s="244"/>
      <c r="F194" s="243"/>
      <c r="G194" s="243"/>
      <c r="H194" s="243"/>
      <c r="I194" s="245"/>
      <c r="J194" s="245"/>
      <c r="K194" s="246"/>
      <c r="L194" s="247"/>
      <c r="M194" s="243"/>
      <c r="N194" s="248"/>
      <c r="O194" s="248"/>
    </row>
    <row r="195" spans="2:15" s="41" customFormat="1" ht="24.95" customHeight="1" x14ac:dyDescent="0.25">
      <c r="B195" s="243"/>
      <c r="C195" s="243"/>
      <c r="D195" s="243"/>
      <c r="E195" s="244"/>
      <c r="F195" s="243"/>
      <c r="G195" s="243"/>
      <c r="H195" s="243"/>
      <c r="I195" s="245"/>
      <c r="J195" s="245"/>
      <c r="K195" s="246"/>
      <c r="L195" s="247"/>
      <c r="M195" s="243"/>
      <c r="N195" s="248"/>
      <c r="O195" s="248"/>
    </row>
    <row r="196" spans="2:15" s="41" customFormat="1" ht="24.95" customHeight="1" x14ac:dyDescent="0.25">
      <c r="B196" s="243"/>
      <c r="C196" s="243"/>
      <c r="D196" s="243"/>
      <c r="E196" s="244"/>
      <c r="F196" s="243"/>
      <c r="G196" s="243"/>
      <c r="H196" s="243"/>
      <c r="I196" s="245"/>
      <c r="J196" s="245"/>
      <c r="K196" s="246"/>
      <c r="L196" s="247"/>
      <c r="M196" s="243"/>
      <c r="N196" s="248"/>
      <c r="O196" s="248"/>
    </row>
    <row r="197" spans="2:15" s="41" customFormat="1" ht="24.95" customHeight="1" x14ac:dyDescent="0.25">
      <c r="B197" s="243"/>
      <c r="C197" s="243"/>
      <c r="D197" s="243"/>
      <c r="E197" s="244"/>
      <c r="F197" s="243"/>
      <c r="G197" s="243"/>
      <c r="H197" s="243"/>
      <c r="I197" s="245"/>
      <c r="J197" s="245"/>
      <c r="K197" s="246"/>
      <c r="L197" s="247"/>
      <c r="M197" s="243"/>
      <c r="N197" s="248"/>
      <c r="O197" s="248"/>
    </row>
    <row r="198" spans="2:15" s="41" customFormat="1" ht="24.95" customHeight="1" x14ac:dyDescent="0.25">
      <c r="B198" s="243"/>
      <c r="C198" s="243"/>
      <c r="D198" s="243"/>
      <c r="E198" s="244"/>
      <c r="F198" s="243"/>
      <c r="G198" s="243"/>
      <c r="H198" s="243"/>
      <c r="I198" s="245"/>
      <c r="J198" s="245"/>
      <c r="K198" s="246"/>
      <c r="L198" s="247"/>
      <c r="M198" s="243"/>
      <c r="N198" s="248"/>
      <c r="O198" s="248"/>
    </row>
    <row r="199" spans="2:15" s="41" customFormat="1" ht="24.95" customHeight="1" x14ac:dyDescent="0.25">
      <c r="B199" s="243"/>
      <c r="C199" s="243"/>
      <c r="D199" s="243"/>
      <c r="E199" s="244"/>
      <c r="F199" s="243"/>
      <c r="G199" s="243"/>
      <c r="H199" s="243"/>
      <c r="I199" s="245"/>
      <c r="J199" s="245"/>
      <c r="K199" s="246"/>
      <c r="L199" s="247"/>
      <c r="M199" s="243"/>
      <c r="N199" s="248"/>
      <c r="O199" s="248"/>
    </row>
    <row r="200" spans="2:15" s="41" customFormat="1" ht="24.95" customHeight="1" x14ac:dyDescent="0.25">
      <c r="B200" s="243"/>
      <c r="C200" s="243"/>
      <c r="D200" s="243"/>
      <c r="E200" s="244"/>
      <c r="F200" s="243"/>
      <c r="G200" s="243"/>
      <c r="H200" s="243"/>
      <c r="I200" s="245"/>
      <c r="J200" s="245"/>
      <c r="K200" s="246"/>
      <c r="L200" s="247"/>
      <c r="M200" s="243"/>
      <c r="N200" s="248"/>
      <c r="O200" s="248"/>
    </row>
    <row r="201" spans="2:15" s="41" customFormat="1" ht="24.95" customHeight="1" x14ac:dyDescent="0.25">
      <c r="B201" s="243"/>
      <c r="C201" s="243"/>
      <c r="D201" s="243"/>
      <c r="E201" s="244"/>
      <c r="F201" s="243"/>
      <c r="G201" s="243"/>
      <c r="H201" s="243"/>
      <c r="I201" s="245"/>
      <c r="J201" s="245"/>
      <c r="K201" s="246"/>
      <c r="L201" s="247"/>
      <c r="M201" s="243"/>
      <c r="N201" s="248"/>
      <c r="O201" s="248"/>
    </row>
    <row r="202" spans="2:15" s="41" customFormat="1" ht="24.95" customHeight="1" x14ac:dyDescent="0.25">
      <c r="B202" s="243"/>
      <c r="C202" s="243"/>
      <c r="D202" s="243"/>
      <c r="E202" s="244"/>
      <c r="F202" s="243"/>
      <c r="G202" s="243"/>
      <c r="H202" s="243"/>
      <c r="I202" s="245"/>
      <c r="J202" s="245"/>
      <c r="K202" s="246"/>
      <c r="L202" s="247"/>
      <c r="M202" s="243"/>
      <c r="N202" s="248"/>
      <c r="O202" s="248"/>
    </row>
    <row r="203" spans="2:15" s="41" customFormat="1" ht="24.95" customHeight="1" x14ac:dyDescent="0.25">
      <c r="B203" s="243"/>
      <c r="C203" s="243"/>
      <c r="D203" s="243"/>
      <c r="E203" s="244"/>
      <c r="F203" s="243"/>
      <c r="G203" s="243"/>
      <c r="H203" s="243"/>
      <c r="I203" s="245"/>
      <c r="J203" s="245"/>
      <c r="K203" s="246"/>
      <c r="L203" s="247"/>
      <c r="M203" s="243"/>
      <c r="N203" s="248"/>
      <c r="O203" s="248"/>
    </row>
    <row r="204" spans="2:15" s="41" customFormat="1" ht="24.95" customHeight="1" x14ac:dyDescent="0.25">
      <c r="B204" s="243"/>
      <c r="C204" s="243"/>
      <c r="D204" s="243"/>
      <c r="E204" s="244"/>
      <c r="F204" s="243"/>
      <c r="G204" s="243"/>
      <c r="H204" s="243"/>
      <c r="I204" s="245"/>
      <c r="J204" s="245"/>
      <c r="K204" s="246"/>
      <c r="L204" s="247"/>
      <c r="M204" s="243"/>
      <c r="N204" s="248"/>
      <c r="O204" s="248"/>
    </row>
    <row r="205" spans="2:15" s="41" customFormat="1" ht="24.95" customHeight="1" x14ac:dyDescent="0.25">
      <c r="B205" s="243"/>
      <c r="C205" s="243"/>
      <c r="D205" s="243"/>
      <c r="E205" s="244"/>
      <c r="F205" s="243"/>
      <c r="G205" s="243"/>
      <c r="H205" s="243"/>
      <c r="I205" s="245"/>
      <c r="J205" s="245"/>
      <c r="K205" s="246"/>
      <c r="L205" s="247"/>
      <c r="M205" s="243"/>
      <c r="N205" s="248"/>
      <c r="O205" s="248"/>
    </row>
    <row r="206" spans="2:15" s="41" customFormat="1" ht="24.95" customHeight="1" x14ac:dyDescent="0.25">
      <c r="B206" s="243"/>
      <c r="C206" s="243"/>
      <c r="D206" s="243"/>
      <c r="E206" s="244"/>
      <c r="F206" s="243"/>
      <c r="G206" s="243"/>
      <c r="H206" s="243"/>
      <c r="I206" s="245"/>
      <c r="J206" s="245"/>
      <c r="K206" s="246"/>
      <c r="L206" s="247"/>
      <c r="M206" s="243"/>
      <c r="N206" s="248"/>
      <c r="O206" s="248"/>
    </row>
    <row r="207" spans="2:15" s="41" customFormat="1" ht="24.95" customHeight="1" x14ac:dyDescent="0.25">
      <c r="B207" s="243"/>
      <c r="C207" s="243"/>
      <c r="D207" s="243"/>
      <c r="E207" s="244"/>
      <c r="F207" s="243"/>
      <c r="G207" s="243"/>
      <c r="H207" s="243"/>
      <c r="I207" s="245"/>
      <c r="J207" s="245"/>
      <c r="K207" s="246"/>
      <c r="L207" s="247"/>
      <c r="M207" s="243"/>
      <c r="N207" s="248"/>
      <c r="O207" s="248"/>
    </row>
    <row r="208" spans="2:15" s="41" customFormat="1" ht="24.95" customHeight="1" x14ac:dyDescent="0.25">
      <c r="B208" s="243"/>
      <c r="C208" s="243"/>
      <c r="D208" s="243"/>
      <c r="E208" s="244"/>
      <c r="F208" s="243"/>
      <c r="G208" s="243"/>
      <c r="H208" s="243"/>
      <c r="I208" s="245"/>
      <c r="J208" s="245"/>
      <c r="K208" s="246"/>
      <c r="L208" s="247"/>
      <c r="M208" s="243"/>
      <c r="N208" s="248"/>
      <c r="O208" s="248"/>
    </row>
    <row r="209" spans="2:15" s="41" customFormat="1" ht="24.95" customHeight="1" x14ac:dyDescent="0.25">
      <c r="B209" s="243"/>
      <c r="C209" s="243"/>
      <c r="D209" s="243"/>
      <c r="E209" s="244"/>
      <c r="F209" s="243"/>
      <c r="G209" s="243"/>
      <c r="H209" s="243"/>
      <c r="I209" s="245"/>
      <c r="J209" s="245"/>
      <c r="K209" s="246"/>
      <c r="L209" s="247"/>
      <c r="M209" s="243"/>
      <c r="N209" s="248"/>
      <c r="O209" s="248"/>
    </row>
    <row r="210" spans="2:15" s="41" customFormat="1" ht="24.95" customHeight="1" x14ac:dyDescent="0.25">
      <c r="B210" s="243"/>
      <c r="C210" s="243"/>
      <c r="D210" s="243"/>
      <c r="E210" s="244"/>
      <c r="F210" s="243"/>
      <c r="G210" s="243"/>
      <c r="H210" s="243"/>
      <c r="I210" s="245"/>
      <c r="J210" s="245"/>
      <c r="K210" s="246"/>
      <c r="L210" s="247"/>
      <c r="M210" s="243"/>
      <c r="N210" s="248"/>
      <c r="O210" s="248"/>
    </row>
    <row r="211" spans="2:15" s="41" customFormat="1" ht="24.95" customHeight="1" x14ac:dyDescent="0.25">
      <c r="B211" s="243"/>
      <c r="C211" s="243"/>
      <c r="D211" s="243"/>
      <c r="E211" s="244"/>
      <c r="F211" s="243"/>
      <c r="G211" s="243"/>
      <c r="H211" s="243"/>
      <c r="I211" s="245"/>
      <c r="J211" s="245"/>
      <c r="K211" s="246"/>
      <c r="L211" s="247"/>
      <c r="M211" s="243"/>
      <c r="N211" s="248"/>
      <c r="O211" s="248"/>
    </row>
    <row r="212" spans="2:15" s="41" customFormat="1" ht="24.95" customHeight="1" x14ac:dyDescent="0.25">
      <c r="B212" s="243"/>
      <c r="C212" s="243"/>
      <c r="D212" s="243"/>
      <c r="E212" s="244"/>
      <c r="F212" s="243"/>
      <c r="G212" s="243"/>
      <c r="H212" s="243"/>
      <c r="I212" s="245"/>
      <c r="J212" s="245"/>
      <c r="K212" s="246"/>
      <c r="L212" s="247"/>
      <c r="M212" s="243"/>
      <c r="N212" s="248"/>
      <c r="O212" s="248"/>
    </row>
    <row r="213" spans="2:15" s="41" customFormat="1" ht="24.95" customHeight="1" x14ac:dyDescent="0.25">
      <c r="B213" s="243"/>
      <c r="C213" s="243"/>
      <c r="D213" s="243"/>
      <c r="E213" s="244"/>
      <c r="F213" s="243"/>
      <c r="G213" s="243"/>
      <c r="H213" s="243"/>
      <c r="I213" s="245"/>
      <c r="J213" s="245"/>
      <c r="K213" s="246"/>
      <c r="L213" s="247"/>
      <c r="M213" s="243"/>
      <c r="N213" s="248"/>
      <c r="O213" s="248"/>
    </row>
    <row r="214" spans="2:15" s="41" customFormat="1" ht="24.95" customHeight="1" x14ac:dyDescent="0.25">
      <c r="B214" s="243"/>
      <c r="C214" s="243"/>
      <c r="D214" s="243"/>
      <c r="E214" s="244"/>
      <c r="F214" s="243"/>
      <c r="G214" s="243"/>
      <c r="H214" s="243"/>
      <c r="I214" s="245"/>
      <c r="J214" s="245"/>
      <c r="K214" s="246"/>
      <c r="L214" s="247"/>
      <c r="M214" s="243"/>
      <c r="N214" s="248"/>
      <c r="O214" s="248"/>
    </row>
    <row r="215" spans="2:15" s="41" customFormat="1" ht="24.95" customHeight="1" x14ac:dyDescent="0.25">
      <c r="B215" s="243"/>
      <c r="C215" s="243"/>
      <c r="D215" s="243"/>
      <c r="E215" s="244"/>
      <c r="F215" s="243"/>
      <c r="G215" s="243"/>
      <c r="H215" s="243"/>
      <c r="I215" s="245"/>
      <c r="J215" s="245"/>
      <c r="K215" s="246"/>
      <c r="L215" s="247"/>
      <c r="M215" s="243"/>
      <c r="N215" s="248"/>
      <c r="O215" s="248"/>
    </row>
    <row r="216" spans="2:15" s="41" customFormat="1" ht="24.95" customHeight="1" x14ac:dyDescent="0.25">
      <c r="B216" s="243"/>
      <c r="C216" s="243"/>
      <c r="D216" s="243"/>
      <c r="E216" s="244"/>
      <c r="F216" s="243"/>
      <c r="G216" s="243"/>
      <c r="H216" s="243"/>
      <c r="I216" s="245"/>
      <c r="J216" s="245"/>
      <c r="K216" s="246"/>
      <c r="L216" s="247"/>
      <c r="M216" s="243"/>
      <c r="N216" s="248"/>
      <c r="O216" s="248"/>
    </row>
    <row r="217" spans="2:15" s="41" customFormat="1" ht="24.95" customHeight="1" x14ac:dyDescent="0.25">
      <c r="B217" s="243"/>
      <c r="C217" s="243"/>
      <c r="D217" s="243"/>
      <c r="E217" s="244"/>
      <c r="F217" s="243"/>
      <c r="G217" s="243"/>
      <c r="H217" s="243"/>
      <c r="I217" s="245"/>
      <c r="J217" s="245"/>
      <c r="K217" s="246"/>
      <c r="L217" s="247"/>
      <c r="M217" s="243"/>
      <c r="N217" s="248"/>
      <c r="O217" s="248"/>
    </row>
    <row r="218" spans="2:15" s="41" customFormat="1" ht="24.95" customHeight="1" x14ac:dyDescent="0.25">
      <c r="B218" s="243"/>
      <c r="C218" s="243"/>
      <c r="D218" s="243"/>
      <c r="E218" s="244"/>
      <c r="F218" s="243"/>
      <c r="G218" s="243"/>
      <c r="H218" s="243"/>
      <c r="I218" s="245"/>
      <c r="J218" s="245"/>
      <c r="K218" s="246"/>
      <c r="L218" s="247"/>
      <c r="M218" s="243"/>
      <c r="N218" s="248"/>
      <c r="O218" s="248"/>
    </row>
    <row r="219" spans="2:15" s="41" customFormat="1" ht="24.95" customHeight="1" x14ac:dyDescent="0.25">
      <c r="B219" s="243"/>
      <c r="C219" s="243"/>
      <c r="D219" s="243"/>
      <c r="E219" s="244"/>
      <c r="F219" s="243"/>
      <c r="G219" s="243"/>
      <c r="H219" s="243"/>
      <c r="I219" s="245"/>
      <c r="J219" s="245"/>
      <c r="K219" s="246"/>
      <c r="L219" s="247"/>
      <c r="M219" s="243"/>
      <c r="N219" s="248"/>
      <c r="O219" s="248"/>
    </row>
    <row r="220" spans="2:15" s="41" customFormat="1" ht="24.95" customHeight="1" x14ac:dyDescent="0.25">
      <c r="B220" s="243"/>
      <c r="C220" s="243"/>
      <c r="D220" s="243"/>
      <c r="E220" s="244"/>
      <c r="F220" s="243"/>
      <c r="G220" s="243"/>
      <c r="H220" s="243"/>
      <c r="I220" s="245"/>
      <c r="J220" s="245"/>
      <c r="K220" s="246"/>
      <c r="L220" s="247"/>
      <c r="M220" s="243"/>
      <c r="N220" s="248"/>
      <c r="O220" s="248"/>
    </row>
    <row r="221" spans="2:15" s="41" customFormat="1" ht="24.95" customHeight="1" x14ac:dyDescent="0.25">
      <c r="B221" s="243"/>
      <c r="C221" s="243"/>
      <c r="D221" s="243"/>
      <c r="E221" s="244"/>
      <c r="F221" s="243"/>
      <c r="G221" s="243"/>
      <c r="H221" s="243"/>
      <c r="I221" s="245"/>
      <c r="J221" s="245"/>
      <c r="K221" s="246"/>
      <c r="L221" s="247"/>
      <c r="M221" s="243"/>
      <c r="N221" s="248"/>
      <c r="O221" s="248"/>
    </row>
    <row r="222" spans="2:15" s="41" customFormat="1" ht="24.95" customHeight="1" x14ac:dyDescent="0.25">
      <c r="B222" s="243"/>
      <c r="C222" s="243"/>
      <c r="D222" s="243"/>
      <c r="E222" s="244"/>
      <c r="F222" s="243"/>
      <c r="G222" s="243"/>
      <c r="H222" s="243"/>
      <c r="I222" s="245"/>
      <c r="J222" s="245"/>
      <c r="K222" s="246"/>
      <c r="L222" s="247"/>
      <c r="M222" s="243"/>
      <c r="N222" s="248"/>
      <c r="O222" s="248"/>
    </row>
    <row r="223" spans="2:15" s="41" customFormat="1" ht="24.95" customHeight="1" x14ac:dyDescent="0.25">
      <c r="B223" s="243"/>
      <c r="C223" s="243"/>
      <c r="D223" s="243"/>
      <c r="E223" s="244"/>
      <c r="F223" s="243"/>
      <c r="G223" s="243"/>
      <c r="H223" s="243"/>
      <c r="I223" s="245"/>
      <c r="J223" s="245"/>
      <c r="K223" s="246"/>
      <c r="L223" s="247"/>
      <c r="M223" s="243"/>
      <c r="N223" s="248"/>
      <c r="O223" s="248"/>
    </row>
    <row r="224" spans="2:15" s="41" customFormat="1" ht="24.95" customHeight="1" x14ac:dyDescent="0.25">
      <c r="B224" s="243"/>
      <c r="C224" s="243"/>
      <c r="D224" s="243"/>
      <c r="E224" s="244"/>
      <c r="F224" s="243"/>
      <c r="G224" s="243"/>
      <c r="H224" s="243"/>
      <c r="I224" s="245"/>
      <c r="J224" s="245"/>
      <c r="K224" s="246"/>
      <c r="L224" s="247"/>
      <c r="M224" s="243"/>
      <c r="N224" s="248"/>
      <c r="O224" s="248"/>
    </row>
    <row r="225" spans="2:15" s="41" customFormat="1" ht="24.95" customHeight="1" x14ac:dyDescent="0.25">
      <c r="B225" s="243"/>
      <c r="C225" s="243"/>
      <c r="D225" s="243"/>
      <c r="E225" s="244"/>
      <c r="F225" s="243"/>
      <c r="G225" s="243"/>
      <c r="H225" s="243"/>
      <c r="I225" s="245"/>
      <c r="J225" s="245"/>
      <c r="K225" s="246"/>
      <c r="L225" s="247"/>
      <c r="M225" s="243"/>
      <c r="N225" s="248"/>
      <c r="O225" s="248"/>
    </row>
    <row r="226" spans="2:15" s="41" customFormat="1" ht="24.95" customHeight="1" x14ac:dyDescent="0.25">
      <c r="B226" s="243"/>
      <c r="C226" s="243"/>
      <c r="D226" s="243"/>
      <c r="E226" s="244"/>
      <c r="F226" s="243"/>
      <c r="G226" s="243"/>
      <c r="H226" s="243"/>
      <c r="I226" s="245"/>
      <c r="J226" s="245"/>
      <c r="K226" s="246"/>
      <c r="L226" s="247"/>
      <c r="M226" s="243"/>
      <c r="N226" s="248"/>
      <c r="O226" s="248"/>
    </row>
    <row r="227" spans="2:15" s="41" customFormat="1" ht="24.95" customHeight="1" x14ac:dyDescent="0.25">
      <c r="B227" s="243"/>
      <c r="C227" s="243"/>
      <c r="D227" s="243"/>
      <c r="E227" s="244"/>
      <c r="F227" s="243"/>
      <c r="G227" s="243"/>
      <c r="H227" s="243"/>
      <c r="I227" s="245"/>
      <c r="J227" s="245"/>
      <c r="K227" s="246"/>
      <c r="L227" s="247"/>
      <c r="M227" s="243"/>
      <c r="N227" s="248"/>
      <c r="O227" s="248"/>
    </row>
    <row r="228" spans="2:15" s="41" customFormat="1" ht="24.95" customHeight="1" x14ac:dyDescent="0.25">
      <c r="B228" s="243"/>
      <c r="C228" s="243"/>
      <c r="D228" s="243"/>
      <c r="E228" s="244"/>
      <c r="F228" s="243"/>
      <c r="G228" s="243"/>
      <c r="H228" s="243"/>
      <c r="I228" s="245"/>
      <c r="J228" s="245"/>
      <c r="K228" s="246"/>
      <c r="L228" s="247"/>
      <c r="M228" s="243"/>
      <c r="N228" s="248"/>
      <c r="O228" s="248"/>
    </row>
    <row r="229" spans="2:15" s="41" customFormat="1" ht="24.95" customHeight="1" x14ac:dyDescent="0.25">
      <c r="B229" s="243"/>
      <c r="C229" s="243"/>
      <c r="D229" s="243"/>
      <c r="E229" s="244"/>
      <c r="F229" s="243"/>
      <c r="G229" s="243"/>
      <c r="H229" s="243"/>
      <c r="I229" s="245"/>
      <c r="J229" s="245"/>
      <c r="K229" s="246"/>
      <c r="L229" s="247"/>
      <c r="M229" s="243"/>
      <c r="N229" s="248"/>
      <c r="O229" s="248"/>
    </row>
    <row r="230" spans="2:15" s="41" customFormat="1" ht="24.95" customHeight="1" x14ac:dyDescent="0.25">
      <c r="B230" s="243"/>
      <c r="C230" s="243"/>
      <c r="D230" s="243"/>
      <c r="E230" s="244"/>
      <c r="F230" s="243"/>
      <c r="G230" s="243"/>
      <c r="H230" s="243"/>
      <c r="I230" s="245"/>
      <c r="J230" s="245"/>
      <c r="K230" s="246"/>
      <c r="L230" s="247"/>
      <c r="M230" s="243"/>
      <c r="N230" s="248"/>
      <c r="O230" s="248"/>
    </row>
    <row r="231" spans="2:15" s="41" customFormat="1" ht="24.95" customHeight="1" x14ac:dyDescent="0.25">
      <c r="B231" s="243"/>
      <c r="C231" s="243"/>
      <c r="D231" s="243"/>
      <c r="E231" s="244"/>
      <c r="F231" s="243"/>
      <c r="G231" s="243"/>
      <c r="H231" s="243"/>
      <c r="I231" s="245"/>
      <c r="J231" s="245"/>
      <c r="K231" s="246"/>
      <c r="L231" s="247"/>
      <c r="M231" s="243"/>
      <c r="N231" s="248"/>
      <c r="O231" s="248"/>
    </row>
    <row r="232" spans="2:15" s="41" customFormat="1" ht="24.95" customHeight="1" x14ac:dyDescent="0.25">
      <c r="B232" s="243"/>
      <c r="C232" s="243"/>
      <c r="D232" s="243"/>
      <c r="E232" s="244"/>
      <c r="F232" s="243"/>
      <c r="G232" s="243"/>
      <c r="H232" s="243"/>
      <c r="I232" s="245"/>
      <c r="J232" s="245"/>
      <c r="K232" s="246"/>
      <c r="L232" s="247"/>
      <c r="M232" s="243"/>
      <c r="N232" s="248"/>
      <c r="O232" s="248"/>
    </row>
    <row r="233" spans="2:15" s="41" customFormat="1" ht="24.95" customHeight="1" x14ac:dyDescent="0.25">
      <c r="B233" s="243"/>
      <c r="C233" s="243"/>
      <c r="D233" s="243"/>
      <c r="E233" s="244"/>
      <c r="F233" s="243"/>
      <c r="G233" s="243"/>
      <c r="H233" s="243"/>
      <c r="I233" s="245"/>
      <c r="J233" s="245"/>
      <c r="K233" s="246"/>
      <c r="L233" s="247"/>
      <c r="M233" s="243"/>
      <c r="N233" s="248"/>
      <c r="O233" s="248"/>
    </row>
    <row r="234" spans="2:15" s="41" customFormat="1" ht="24.95" customHeight="1" x14ac:dyDescent="0.25">
      <c r="B234" s="243"/>
      <c r="C234" s="243"/>
      <c r="D234" s="243"/>
      <c r="E234" s="244"/>
      <c r="F234" s="243"/>
      <c r="G234" s="243"/>
      <c r="H234" s="243"/>
      <c r="I234" s="245"/>
      <c r="J234" s="245"/>
      <c r="K234" s="246"/>
      <c r="L234" s="247"/>
      <c r="M234" s="243"/>
      <c r="N234" s="248"/>
      <c r="O234" s="248"/>
    </row>
    <row r="235" spans="2:15" s="41" customFormat="1" ht="24.95" customHeight="1" x14ac:dyDescent="0.25">
      <c r="B235" s="243"/>
      <c r="C235" s="243"/>
      <c r="D235" s="243"/>
      <c r="E235" s="244"/>
      <c r="F235" s="243"/>
      <c r="G235" s="243"/>
      <c r="H235" s="243"/>
      <c r="I235" s="245"/>
      <c r="J235" s="245"/>
      <c r="K235" s="246"/>
      <c r="L235" s="247"/>
      <c r="M235" s="243"/>
      <c r="N235" s="248"/>
      <c r="O235" s="248"/>
    </row>
    <row r="236" spans="2:15" s="41" customFormat="1" ht="24.95" customHeight="1" x14ac:dyDescent="0.25">
      <c r="B236" s="243"/>
      <c r="C236" s="243"/>
      <c r="D236" s="243"/>
      <c r="E236" s="244"/>
      <c r="F236" s="243"/>
      <c r="G236" s="243"/>
      <c r="H236" s="243"/>
      <c r="I236" s="245"/>
      <c r="J236" s="245"/>
      <c r="K236" s="246"/>
      <c r="L236" s="247"/>
      <c r="M236" s="243"/>
      <c r="N236" s="248"/>
      <c r="O236" s="248"/>
    </row>
    <row r="237" spans="2:15" s="41" customFormat="1" ht="24.95" customHeight="1" x14ac:dyDescent="0.25">
      <c r="B237" s="243"/>
      <c r="C237" s="243"/>
      <c r="D237" s="243"/>
      <c r="E237" s="244"/>
      <c r="F237" s="243"/>
      <c r="G237" s="243"/>
      <c r="H237" s="243"/>
      <c r="I237" s="245"/>
      <c r="J237" s="245"/>
      <c r="K237" s="246"/>
      <c r="L237" s="247"/>
      <c r="M237" s="243"/>
      <c r="N237" s="248"/>
      <c r="O237" s="248"/>
    </row>
    <row r="238" spans="2:15" s="41" customFormat="1" ht="24.95" customHeight="1" x14ac:dyDescent="0.25">
      <c r="B238" s="243"/>
      <c r="C238" s="243"/>
      <c r="D238" s="243"/>
      <c r="E238" s="244"/>
      <c r="F238" s="243"/>
      <c r="G238" s="243"/>
      <c r="H238" s="243"/>
      <c r="I238" s="245"/>
      <c r="J238" s="245"/>
      <c r="K238" s="246"/>
      <c r="L238" s="247"/>
      <c r="M238" s="243"/>
      <c r="N238" s="248"/>
      <c r="O238" s="248"/>
    </row>
    <row r="239" spans="2:15" s="41" customFormat="1" ht="24.95" customHeight="1" x14ac:dyDescent="0.25">
      <c r="B239" s="243"/>
      <c r="C239" s="243"/>
      <c r="D239" s="243"/>
      <c r="E239" s="244"/>
      <c r="F239" s="243"/>
      <c r="G239" s="243"/>
      <c r="H239" s="243"/>
      <c r="I239" s="245"/>
      <c r="J239" s="245"/>
      <c r="K239" s="246"/>
      <c r="L239" s="247"/>
      <c r="M239" s="243"/>
      <c r="N239" s="248"/>
      <c r="O239" s="248"/>
    </row>
    <row r="240" spans="2:15" s="41" customFormat="1" ht="24.95" customHeight="1" x14ac:dyDescent="0.25">
      <c r="B240" s="243"/>
      <c r="C240" s="243"/>
      <c r="D240" s="243"/>
      <c r="E240" s="244"/>
      <c r="F240" s="243"/>
      <c r="G240" s="243"/>
      <c r="H240" s="243"/>
      <c r="I240" s="245"/>
      <c r="J240" s="245"/>
      <c r="K240" s="246"/>
      <c r="L240" s="247"/>
      <c r="M240" s="243"/>
      <c r="N240" s="248"/>
      <c r="O240" s="248"/>
    </row>
    <row r="241" spans="2:15" s="41" customFormat="1" ht="24.95" customHeight="1" x14ac:dyDescent="0.25">
      <c r="B241" s="243"/>
      <c r="C241" s="243"/>
      <c r="D241" s="243"/>
      <c r="E241" s="244"/>
      <c r="F241" s="243"/>
      <c r="G241" s="243"/>
      <c r="H241" s="243"/>
      <c r="I241" s="245"/>
      <c r="J241" s="245"/>
      <c r="K241" s="246"/>
      <c r="L241" s="247"/>
      <c r="M241" s="243"/>
      <c r="N241" s="248"/>
      <c r="O241" s="248"/>
    </row>
    <row r="242" spans="2:15" s="41" customFormat="1" ht="24.95" customHeight="1" x14ac:dyDescent="0.25">
      <c r="B242" s="243"/>
      <c r="C242" s="243"/>
      <c r="D242" s="243"/>
      <c r="E242" s="244"/>
      <c r="F242" s="243"/>
      <c r="G242" s="243"/>
      <c r="H242" s="243"/>
      <c r="I242" s="245"/>
      <c r="J242" s="245"/>
      <c r="K242" s="246"/>
      <c r="L242" s="247"/>
      <c r="M242" s="243"/>
      <c r="N242" s="248"/>
      <c r="O242" s="248"/>
    </row>
    <row r="243" spans="2:15" s="41" customFormat="1" ht="24.95" customHeight="1" x14ac:dyDescent="0.25">
      <c r="B243" s="243"/>
      <c r="C243" s="243"/>
      <c r="D243" s="243"/>
      <c r="E243" s="244"/>
      <c r="F243" s="243"/>
      <c r="G243" s="243"/>
      <c r="H243" s="243"/>
      <c r="I243" s="245"/>
      <c r="J243" s="245"/>
      <c r="K243" s="246"/>
      <c r="L243" s="247"/>
      <c r="M243" s="243"/>
      <c r="N243" s="248"/>
      <c r="O243" s="248"/>
    </row>
    <row r="244" spans="2:15" s="41" customFormat="1" ht="24.95" customHeight="1" x14ac:dyDescent="0.25">
      <c r="B244" s="243"/>
      <c r="C244" s="243"/>
      <c r="D244" s="243"/>
      <c r="E244" s="244"/>
      <c r="F244" s="243"/>
      <c r="G244" s="243"/>
      <c r="H244" s="243"/>
      <c r="I244" s="245"/>
      <c r="J244" s="245"/>
      <c r="K244" s="246"/>
      <c r="L244" s="247"/>
      <c r="M244" s="243"/>
      <c r="N244" s="248"/>
      <c r="O244" s="248"/>
    </row>
    <row r="245" spans="2:15" s="41" customFormat="1" ht="24.95" customHeight="1" x14ac:dyDescent="0.25">
      <c r="B245" s="243"/>
      <c r="C245" s="243"/>
      <c r="D245" s="243"/>
      <c r="E245" s="244"/>
      <c r="F245" s="243"/>
      <c r="G245" s="243"/>
      <c r="H245" s="243"/>
      <c r="I245" s="245"/>
      <c r="J245" s="245"/>
      <c r="K245" s="246"/>
      <c r="L245" s="247"/>
      <c r="M245" s="243"/>
      <c r="N245" s="248"/>
      <c r="O245" s="248"/>
    </row>
    <row r="246" spans="2:15" s="41" customFormat="1" ht="24.95" customHeight="1" x14ac:dyDescent="0.25">
      <c r="B246" s="243"/>
      <c r="C246" s="243"/>
      <c r="D246" s="243"/>
      <c r="E246" s="244"/>
      <c r="F246" s="243"/>
      <c r="G246" s="243"/>
      <c r="H246" s="243"/>
      <c r="I246" s="245"/>
      <c r="J246" s="245"/>
      <c r="K246" s="246"/>
      <c r="L246" s="247"/>
      <c r="M246" s="243"/>
      <c r="N246" s="248"/>
      <c r="O246" s="248"/>
    </row>
    <row r="247" spans="2:15" s="41" customFormat="1" ht="24.95" customHeight="1" x14ac:dyDescent="0.25">
      <c r="B247" s="243"/>
      <c r="C247" s="243"/>
      <c r="D247" s="243"/>
      <c r="E247" s="244"/>
      <c r="F247" s="243"/>
      <c r="G247" s="243"/>
      <c r="H247" s="243"/>
      <c r="I247" s="245"/>
      <c r="J247" s="245"/>
      <c r="K247" s="246"/>
      <c r="L247" s="247"/>
      <c r="M247" s="243"/>
      <c r="N247" s="248"/>
      <c r="O247" s="248"/>
    </row>
    <row r="248" spans="2:15" s="41" customFormat="1" ht="24.95" customHeight="1" x14ac:dyDescent="0.25">
      <c r="B248" s="243"/>
      <c r="C248" s="243"/>
      <c r="D248" s="243"/>
      <c r="E248" s="244"/>
      <c r="F248" s="243"/>
      <c r="G248" s="243"/>
      <c r="H248" s="243"/>
      <c r="I248" s="245"/>
      <c r="J248" s="245"/>
      <c r="K248" s="246"/>
      <c r="L248" s="247"/>
      <c r="M248" s="243"/>
      <c r="N248" s="248"/>
      <c r="O248" s="248"/>
    </row>
    <row r="249" spans="2:15" s="41" customFormat="1" ht="24.95" customHeight="1" x14ac:dyDescent="0.25">
      <c r="B249" s="243"/>
      <c r="C249" s="243"/>
      <c r="D249" s="243"/>
      <c r="E249" s="244"/>
      <c r="F249" s="243"/>
      <c r="G249" s="243"/>
      <c r="H249" s="243"/>
      <c r="I249" s="245"/>
      <c r="J249" s="245"/>
      <c r="K249" s="246"/>
      <c r="L249" s="247"/>
      <c r="M249" s="243"/>
      <c r="N249" s="248"/>
      <c r="O249" s="248"/>
    </row>
    <row r="250" spans="2:15" s="41" customFormat="1" ht="24.95" customHeight="1" x14ac:dyDescent="0.25">
      <c r="B250" s="243"/>
      <c r="C250" s="243"/>
      <c r="D250" s="243"/>
      <c r="E250" s="244"/>
      <c r="F250" s="243"/>
      <c r="G250" s="243"/>
      <c r="H250" s="243"/>
      <c r="I250" s="245"/>
      <c r="J250" s="245"/>
      <c r="K250" s="246"/>
      <c r="L250" s="247"/>
      <c r="M250" s="243"/>
      <c r="N250" s="248"/>
      <c r="O250" s="248"/>
    </row>
    <row r="251" spans="2:15" s="41" customFormat="1" ht="24.95" customHeight="1" x14ac:dyDescent="0.25">
      <c r="B251" s="243"/>
      <c r="C251" s="243"/>
      <c r="D251" s="243"/>
      <c r="E251" s="244"/>
      <c r="F251" s="243"/>
      <c r="G251" s="243"/>
      <c r="H251" s="243"/>
      <c r="I251" s="245"/>
      <c r="J251" s="245"/>
      <c r="K251" s="246"/>
      <c r="L251" s="247"/>
      <c r="M251" s="243"/>
      <c r="N251" s="248"/>
      <c r="O251" s="248"/>
    </row>
    <row r="252" spans="2:15" s="41" customFormat="1" ht="24.95" customHeight="1" x14ac:dyDescent="0.25">
      <c r="B252" s="243"/>
      <c r="C252" s="243"/>
      <c r="D252" s="243"/>
      <c r="E252" s="244"/>
      <c r="F252" s="243"/>
      <c r="G252" s="243"/>
      <c r="H252" s="243"/>
      <c r="I252" s="245"/>
      <c r="J252" s="245"/>
      <c r="K252" s="246"/>
      <c r="L252" s="247"/>
      <c r="M252" s="243"/>
      <c r="N252" s="248"/>
      <c r="O252" s="248"/>
    </row>
    <row r="253" spans="2:15" s="41" customFormat="1" ht="24.95" customHeight="1" x14ac:dyDescent="0.25">
      <c r="B253" s="243"/>
      <c r="C253" s="243"/>
      <c r="D253" s="243"/>
      <c r="E253" s="244"/>
      <c r="F253" s="243"/>
      <c r="G253" s="243"/>
      <c r="H253" s="243"/>
      <c r="I253" s="245"/>
      <c r="J253" s="245"/>
      <c r="K253" s="246"/>
      <c r="L253" s="247"/>
      <c r="M253" s="243"/>
      <c r="N253" s="248"/>
      <c r="O253" s="248"/>
    </row>
    <row r="254" spans="2:15" s="41" customFormat="1" ht="24.95" customHeight="1" x14ac:dyDescent="0.25">
      <c r="B254" s="243"/>
      <c r="C254" s="243"/>
      <c r="D254" s="243"/>
      <c r="E254" s="244"/>
      <c r="F254" s="243"/>
      <c r="G254" s="243"/>
      <c r="H254" s="243"/>
      <c r="I254" s="245"/>
      <c r="J254" s="245"/>
      <c r="K254" s="246"/>
      <c r="L254" s="247"/>
      <c r="M254" s="243"/>
      <c r="N254" s="248"/>
      <c r="O254" s="248"/>
    </row>
    <row r="255" spans="2:15" s="41" customFormat="1" ht="24.95" customHeight="1" x14ac:dyDescent="0.25">
      <c r="B255" s="243"/>
      <c r="C255" s="243"/>
      <c r="D255" s="243"/>
      <c r="E255" s="244"/>
      <c r="F255" s="243"/>
      <c r="G255" s="243"/>
      <c r="H255" s="243"/>
      <c r="I255" s="245"/>
      <c r="J255" s="245"/>
      <c r="K255" s="246"/>
      <c r="L255" s="247"/>
      <c r="M255" s="243"/>
      <c r="N255" s="248"/>
      <c r="O255" s="248"/>
    </row>
    <row r="256" spans="2:15" s="41" customFormat="1" ht="24.95" customHeight="1" x14ac:dyDescent="0.25">
      <c r="B256" s="243"/>
      <c r="C256" s="243"/>
      <c r="D256" s="243"/>
      <c r="E256" s="244"/>
      <c r="F256" s="243"/>
      <c r="G256" s="243"/>
      <c r="H256" s="243"/>
      <c r="I256" s="245"/>
      <c r="J256" s="245"/>
      <c r="K256" s="246"/>
      <c r="L256" s="247"/>
      <c r="M256" s="243"/>
      <c r="N256" s="248"/>
      <c r="O256" s="248"/>
    </row>
    <row r="257" spans="2:15" s="41" customFormat="1" ht="24.95" customHeight="1" x14ac:dyDescent="0.25">
      <c r="B257" s="243"/>
      <c r="C257" s="243"/>
      <c r="D257" s="243"/>
      <c r="E257" s="244"/>
      <c r="F257" s="243"/>
      <c r="G257" s="243"/>
      <c r="H257" s="243"/>
      <c r="I257" s="245"/>
      <c r="J257" s="245"/>
      <c r="K257" s="246"/>
      <c r="L257" s="247"/>
      <c r="M257" s="243"/>
      <c r="N257" s="248"/>
      <c r="O257" s="248"/>
    </row>
    <row r="258" spans="2:15" s="41" customFormat="1" ht="24.95" customHeight="1" x14ac:dyDescent="0.25">
      <c r="B258" s="243"/>
      <c r="C258" s="243"/>
      <c r="D258" s="243"/>
      <c r="E258" s="244"/>
      <c r="F258" s="243"/>
      <c r="G258" s="243"/>
      <c r="H258" s="243"/>
      <c r="I258" s="245"/>
      <c r="J258" s="245"/>
      <c r="K258" s="246"/>
      <c r="L258" s="247"/>
      <c r="M258" s="243"/>
      <c r="N258" s="248"/>
      <c r="O258" s="248"/>
    </row>
    <row r="259" spans="2:15" s="41" customFormat="1" ht="24.95" customHeight="1" x14ac:dyDescent="0.25">
      <c r="B259" s="243"/>
      <c r="C259" s="243"/>
      <c r="D259" s="243"/>
      <c r="E259" s="244"/>
      <c r="F259" s="243"/>
      <c r="G259" s="243"/>
      <c r="H259" s="243"/>
      <c r="I259" s="245"/>
      <c r="J259" s="245"/>
      <c r="K259" s="246"/>
      <c r="L259" s="247"/>
      <c r="M259" s="243"/>
      <c r="N259" s="248"/>
      <c r="O259" s="248"/>
    </row>
    <row r="260" spans="2:15" s="41" customFormat="1" ht="24.95" customHeight="1" x14ac:dyDescent="0.25">
      <c r="B260" s="243"/>
      <c r="C260" s="243"/>
      <c r="D260" s="243"/>
      <c r="E260" s="244"/>
      <c r="F260" s="243"/>
      <c r="G260" s="243"/>
      <c r="H260" s="243"/>
      <c r="I260" s="245"/>
      <c r="J260" s="245"/>
      <c r="K260" s="246"/>
      <c r="L260" s="247"/>
      <c r="M260" s="243"/>
      <c r="N260" s="248"/>
      <c r="O260" s="248"/>
    </row>
    <row r="261" spans="2:15" s="41" customFormat="1" ht="24.95" customHeight="1" x14ac:dyDescent="0.25">
      <c r="B261" s="243"/>
      <c r="C261" s="243"/>
      <c r="D261" s="243"/>
      <c r="E261" s="244"/>
      <c r="F261" s="243"/>
      <c r="G261" s="243"/>
      <c r="H261" s="243"/>
      <c r="I261" s="245"/>
      <c r="J261" s="245"/>
      <c r="K261" s="246"/>
      <c r="L261" s="247"/>
      <c r="M261" s="243"/>
      <c r="N261" s="248"/>
      <c r="O261" s="248"/>
    </row>
    <row r="262" spans="2:15" s="41" customFormat="1" ht="24.95" customHeight="1" x14ac:dyDescent="0.25">
      <c r="B262" s="243"/>
      <c r="C262" s="243"/>
      <c r="D262" s="243"/>
      <c r="E262" s="244"/>
      <c r="F262" s="243"/>
      <c r="G262" s="243"/>
      <c r="H262" s="243"/>
      <c r="I262" s="245"/>
      <c r="J262" s="245"/>
      <c r="K262" s="246"/>
      <c r="L262" s="247"/>
      <c r="M262" s="243"/>
      <c r="N262" s="248"/>
      <c r="O262" s="248"/>
    </row>
    <row r="263" spans="2:15" s="41" customFormat="1" ht="24.95" customHeight="1" x14ac:dyDescent="0.25">
      <c r="B263" s="243"/>
      <c r="C263" s="243"/>
      <c r="D263" s="243"/>
      <c r="E263" s="244"/>
      <c r="F263" s="243"/>
      <c r="G263" s="243"/>
      <c r="H263" s="243"/>
      <c r="I263" s="245"/>
      <c r="J263" s="245"/>
      <c r="K263" s="246"/>
      <c r="L263" s="247"/>
      <c r="M263" s="243"/>
      <c r="N263" s="248"/>
      <c r="O263" s="248"/>
    </row>
    <row r="264" spans="2:15" s="41" customFormat="1" ht="24.95" customHeight="1" x14ac:dyDescent="0.25">
      <c r="B264" s="243"/>
      <c r="C264" s="243"/>
      <c r="D264" s="243"/>
      <c r="E264" s="244"/>
      <c r="F264" s="243"/>
      <c r="G264" s="243"/>
      <c r="H264" s="243"/>
      <c r="I264" s="245"/>
      <c r="J264" s="245"/>
      <c r="K264" s="246"/>
      <c r="L264" s="247"/>
      <c r="M264" s="243"/>
      <c r="N264" s="248"/>
      <c r="O264" s="248"/>
    </row>
    <row r="265" spans="2:15" s="41" customFormat="1" ht="24.95" customHeight="1" x14ac:dyDescent="0.25">
      <c r="B265" s="243"/>
      <c r="C265" s="243"/>
      <c r="D265" s="243"/>
      <c r="E265" s="244"/>
      <c r="F265" s="243"/>
      <c r="G265" s="243"/>
      <c r="H265" s="243"/>
      <c r="I265" s="245"/>
      <c r="J265" s="245"/>
      <c r="K265" s="246"/>
      <c r="L265" s="247"/>
      <c r="M265" s="243"/>
      <c r="N265" s="248"/>
      <c r="O265" s="248"/>
    </row>
    <row r="266" spans="2:15" s="41" customFormat="1" ht="24.95" customHeight="1" x14ac:dyDescent="0.25">
      <c r="B266" s="243"/>
      <c r="C266" s="243"/>
      <c r="D266" s="243"/>
      <c r="E266" s="244"/>
      <c r="F266" s="243"/>
      <c r="G266" s="243"/>
      <c r="H266" s="243"/>
      <c r="I266" s="245"/>
      <c r="J266" s="245"/>
      <c r="K266" s="246"/>
      <c r="L266" s="247"/>
      <c r="M266" s="243"/>
      <c r="N266" s="248"/>
      <c r="O266" s="248"/>
    </row>
    <row r="267" spans="2:15" s="41" customFormat="1" ht="24.95" customHeight="1" x14ac:dyDescent="0.25">
      <c r="B267" s="243"/>
      <c r="C267" s="243"/>
      <c r="D267" s="243"/>
      <c r="E267" s="244"/>
      <c r="F267" s="243"/>
      <c r="G267" s="243"/>
      <c r="H267" s="243"/>
      <c r="I267" s="245"/>
      <c r="J267" s="245"/>
      <c r="K267" s="246"/>
      <c r="L267" s="247"/>
      <c r="M267" s="243"/>
      <c r="N267" s="248"/>
      <c r="O267" s="248"/>
    </row>
    <row r="268" spans="2:15" s="41" customFormat="1" ht="24.95" customHeight="1" x14ac:dyDescent="0.25">
      <c r="B268" s="243"/>
      <c r="C268" s="243"/>
      <c r="D268" s="243"/>
      <c r="E268" s="244"/>
      <c r="F268" s="243"/>
      <c r="G268" s="243"/>
      <c r="H268" s="243"/>
      <c r="I268" s="245"/>
      <c r="J268" s="245"/>
      <c r="K268" s="246"/>
      <c r="L268" s="247"/>
      <c r="M268" s="243"/>
      <c r="N268" s="248"/>
      <c r="O268" s="248"/>
    </row>
    <row r="269" spans="2:15" s="41" customFormat="1" ht="24.95" customHeight="1" x14ac:dyDescent="0.25">
      <c r="B269" s="243"/>
      <c r="C269" s="243"/>
      <c r="D269" s="243"/>
      <c r="E269" s="244"/>
      <c r="F269" s="243"/>
      <c r="G269" s="243"/>
      <c r="H269" s="243"/>
      <c r="I269" s="245"/>
      <c r="J269" s="245"/>
      <c r="K269" s="246"/>
      <c r="L269" s="247"/>
      <c r="M269" s="243"/>
      <c r="N269" s="248"/>
      <c r="O269" s="248"/>
    </row>
    <row r="270" spans="2:15" s="41" customFormat="1" ht="24.95" customHeight="1" x14ac:dyDescent="0.25">
      <c r="B270" s="243"/>
      <c r="C270" s="243"/>
      <c r="D270" s="243"/>
      <c r="E270" s="244"/>
      <c r="F270" s="243"/>
      <c r="G270" s="243"/>
      <c r="H270" s="243"/>
      <c r="I270" s="245"/>
      <c r="J270" s="245"/>
      <c r="K270" s="246"/>
      <c r="L270" s="247"/>
      <c r="M270" s="243"/>
      <c r="N270" s="248"/>
      <c r="O270" s="248"/>
    </row>
    <row r="271" spans="2:15" s="41" customFormat="1" ht="24.95" customHeight="1" x14ac:dyDescent="0.25">
      <c r="B271" s="243"/>
      <c r="C271" s="243"/>
      <c r="D271" s="243"/>
      <c r="E271" s="244"/>
      <c r="F271" s="243"/>
      <c r="G271" s="243"/>
      <c r="H271" s="243"/>
      <c r="I271" s="245"/>
      <c r="J271" s="245"/>
      <c r="K271" s="246"/>
      <c r="L271" s="247"/>
      <c r="M271" s="243"/>
      <c r="N271" s="248"/>
      <c r="O271" s="248"/>
    </row>
    <row r="272" spans="2:15" s="41" customFormat="1" ht="24.95" customHeight="1" x14ac:dyDescent="0.25">
      <c r="B272" s="243"/>
      <c r="C272" s="243"/>
      <c r="D272" s="243"/>
      <c r="E272" s="244"/>
      <c r="F272" s="243"/>
      <c r="G272" s="243"/>
      <c r="H272" s="243"/>
      <c r="I272" s="245"/>
      <c r="J272" s="245"/>
      <c r="K272" s="246"/>
      <c r="L272" s="247"/>
      <c r="M272" s="243"/>
      <c r="N272" s="248"/>
      <c r="O272" s="248"/>
    </row>
    <row r="273" spans="2:15" s="41" customFormat="1" ht="24.95" customHeight="1" x14ac:dyDescent="0.25">
      <c r="B273" s="243"/>
      <c r="C273" s="243"/>
      <c r="D273" s="243"/>
      <c r="E273" s="244"/>
      <c r="F273" s="243"/>
      <c r="G273" s="243"/>
      <c r="H273" s="243"/>
      <c r="I273" s="245"/>
      <c r="J273" s="245"/>
      <c r="K273" s="246"/>
      <c r="L273" s="247"/>
      <c r="M273" s="243"/>
      <c r="N273" s="248"/>
      <c r="O273" s="248"/>
    </row>
    <row r="274" spans="2:15" s="41" customFormat="1" ht="24.95" customHeight="1" x14ac:dyDescent="0.25">
      <c r="B274" s="243"/>
      <c r="C274" s="243"/>
      <c r="D274" s="243"/>
      <c r="E274" s="244"/>
      <c r="F274" s="243"/>
      <c r="G274" s="243"/>
      <c r="H274" s="243"/>
      <c r="I274" s="245"/>
      <c r="J274" s="245"/>
      <c r="K274" s="246"/>
      <c r="L274" s="247"/>
      <c r="M274" s="243"/>
      <c r="N274" s="248"/>
      <c r="O274" s="248"/>
    </row>
    <row r="275" spans="2:15" s="41" customFormat="1" ht="24.95" customHeight="1" x14ac:dyDescent="0.25">
      <c r="B275" s="243"/>
      <c r="C275" s="243"/>
      <c r="D275" s="243"/>
      <c r="E275" s="244"/>
      <c r="F275" s="243"/>
      <c r="G275" s="243"/>
      <c r="H275" s="243"/>
      <c r="I275" s="245"/>
      <c r="J275" s="245"/>
      <c r="K275" s="246"/>
      <c r="L275" s="247"/>
      <c r="M275" s="243"/>
      <c r="N275" s="248"/>
      <c r="O275" s="248"/>
    </row>
    <row r="276" spans="2:15" s="41" customFormat="1" ht="24.95" customHeight="1" x14ac:dyDescent="0.25">
      <c r="B276" s="243"/>
      <c r="C276" s="243"/>
      <c r="D276" s="243"/>
      <c r="E276" s="244"/>
      <c r="F276" s="243"/>
      <c r="G276" s="243"/>
      <c r="H276" s="243"/>
      <c r="I276" s="245"/>
      <c r="J276" s="245"/>
      <c r="K276" s="246"/>
      <c r="L276" s="247"/>
      <c r="M276" s="243"/>
      <c r="N276" s="248"/>
      <c r="O276" s="248"/>
    </row>
    <row r="277" spans="2:15" s="41" customFormat="1" ht="24.95" customHeight="1" x14ac:dyDescent="0.25">
      <c r="B277" s="243"/>
      <c r="C277" s="243"/>
      <c r="D277" s="243"/>
      <c r="E277" s="244"/>
      <c r="F277" s="243"/>
      <c r="G277" s="243"/>
      <c r="H277" s="243"/>
      <c r="I277" s="245"/>
      <c r="J277" s="245"/>
      <c r="K277" s="246"/>
      <c r="L277" s="247"/>
      <c r="M277" s="243"/>
      <c r="N277" s="248"/>
      <c r="O277" s="248"/>
    </row>
    <row r="278" spans="2:15" s="41" customFormat="1" ht="24.95" customHeight="1" x14ac:dyDescent="0.25">
      <c r="B278" s="243"/>
      <c r="C278" s="243"/>
      <c r="D278" s="243"/>
      <c r="E278" s="244"/>
      <c r="F278" s="243"/>
      <c r="G278" s="243"/>
      <c r="H278" s="243"/>
      <c r="I278" s="245"/>
      <c r="J278" s="245"/>
      <c r="K278" s="246"/>
      <c r="L278" s="247"/>
      <c r="M278" s="243"/>
      <c r="N278" s="248"/>
      <c r="O278" s="248"/>
    </row>
    <row r="279" spans="2:15" s="41" customFormat="1" ht="24.95" customHeight="1" x14ac:dyDescent="0.25">
      <c r="B279" s="243"/>
      <c r="C279" s="243"/>
      <c r="D279" s="243"/>
      <c r="E279" s="244"/>
      <c r="F279" s="243"/>
      <c r="G279" s="243"/>
      <c r="H279" s="243"/>
      <c r="I279" s="245"/>
      <c r="J279" s="245"/>
      <c r="K279" s="246"/>
      <c r="L279" s="247"/>
      <c r="M279" s="243"/>
      <c r="N279" s="248"/>
      <c r="O279" s="248"/>
    </row>
    <row r="280" spans="2:15" s="41" customFormat="1" ht="24.95" customHeight="1" x14ac:dyDescent="0.25">
      <c r="B280" s="243"/>
      <c r="C280" s="243"/>
      <c r="D280" s="243"/>
      <c r="E280" s="244"/>
      <c r="F280" s="243"/>
      <c r="G280" s="243"/>
      <c r="H280" s="243"/>
      <c r="I280" s="245"/>
      <c r="J280" s="245"/>
      <c r="K280" s="246"/>
      <c r="L280" s="247"/>
      <c r="M280" s="243"/>
      <c r="N280" s="248"/>
      <c r="O280" s="248"/>
    </row>
    <row r="281" spans="2:15" s="41" customFormat="1" ht="24.95" customHeight="1" x14ac:dyDescent="0.25">
      <c r="B281" s="243"/>
      <c r="C281" s="243"/>
      <c r="D281" s="243"/>
      <c r="E281" s="244"/>
      <c r="F281" s="243"/>
      <c r="G281" s="243"/>
      <c r="H281" s="243"/>
      <c r="I281" s="245"/>
      <c r="J281" s="245"/>
      <c r="K281" s="246"/>
      <c r="L281" s="247"/>
      <c r="M281" s="243"/>
      <c r="N281" s="248"/>
      <c r="O281" s="248"/>
    </row>
    <row r="282" spans="2:15" s="41" customFormat="1" ht="24.95" customHeight="1" x14ac:dyDescent="0.25">
      <c r="B282" s="243"/>
      <c r="C282" s="243"/>
      <c r="D282" s="243"/>
      <c r="E282" s="244"/>
      <c r="F282" s="243"/>
      <c r="G282" s="243"/>
      <c r="H282" s="243"/>
      <c r="I282" s="245"/>
      <c r="J282" s="245"/>
      <c r="K282" s="246"/>
      <c r="L282" s="247"/>
      <c r="M282" s="243"/>
      <c r="N282" s="248"/>
      <c r="O282" s="248"/>
    </row>
    <row r="283" spans="2:15" s="41" customFormat="1" ht="24.95" customHeight="1" x14ac:dyDescent="0.25">
      <c r="B283" s="243"/>
      <c r="C283" s="243"/>
      <c r="D283" s="243"/>
      <c r="E283" s="244"/>
      <c r="F283" s="243"/>
      <c r="G283" s="243"/>
      <c r="H283" s="243"/>
      <c r="I283" s="245"/>
      <c r="J283" s="245"/>
      <c r="K283" s="246"/>
      <c r="L283" s="247"/>
      <c r="M283" s="243"/>
      <c r="N283" s="248"/>
      <c r="O283" s="248"/>
    </row>
    <row r="284" spans="2:15" s="41" customFormat="1" ht="24.95" customHeight="1" x14ac:dyDescent="0.25">
      <c r="B284" s="243"/>
      <c r="C284" s="243"/>
      <c r="D284" s="243"/>
      <c r="E284" s="244"/>
      <c r="F284" s="243"/>
      <c r="G284" s="243"/>
      <c r="H284" s="243"/>
      <c r="I284" s="245"/>
      <c r="J284" s="245"/>
      <c r="K284" s="246"/>
      <c r="L284" s="247"/>
      <c r="M284" s="243"/>
      <c r="N284" s="248"/>
      <c r="O284" s="248"/>
    </row>
    <row r="285" spans="2:15" s="41" customFormat="1" ht="24.95" customHeight="1" x14ac:dyDescent="0.25">
      <c r="B285" s="243"/>
      <c r="C285" s="243"/>
      <c r="D285" s="243"/>
      <c r="E285" s="244"/>
      <c r="F285" s="243"/>
      <c r="G285" s="243"/>
      <c r="H285" s="243"/>
      <c r="I285" s="245"/>
      <c r="J285" s="245"/>
      <c r="K285" s="246"/>
      <c r="L285" s="247"/>
      <c r="M285" s="243"/>
      <c r="N285" s="248"/>
      <c r="O285" s="248"/>
    </row>
    <row r="286" spans="2:15" s="41" customFormat="1" ht="24.95" customHeight="1" x14ac:dyDescent="0.25">
      <c r="B286" s="243"/>
      <c r="C286" s="243"/>
      <c r="D286" s="243"/>
      <c r="E286" s="244"/>
      <c r="F286" s="243"/>
      <c r="G286" s="243"/>
      <c r="H286" s="243"/>
      <c r="I286" s="245"/>
      <c r="J286" s="245"/>
      <c r="K286" s="246"/>
      <c r="L286" s="247"/>
      <c r="M286" s="243"/>
      <c r="N286" s="248"/>
      <c r="O286" s="248"/>
    </row>
    <row r="287" spans="2:15" s="41" customFormat="1" ht="24.95" customHeight="1" x14ac:dyDescent="0.25">
      <c r="B287" s="243"/>
      <c r="C287" s="243"/>
      <c r="D287" s="243"/>
      <c r="E287" s="244"/>
      <c r="F287" s="243"/>
      <c r="G287" s="243"/>
      <c r="H287" s="243"/>
      <c r="I287" s="245"/>
      <c r="J287" s="245"/>
      <c r="K287" s="246"/>
      <c r="L287" s="247"/>
      <c r="M287" s="243"/>
      <c r="N287" s="248"/>
      <c r="O287" s="248"/>
    </row>
    <row r="288" spans="2:15" s="41" customFormat="1" ht="24.95" customHeight="1" x14ac:dyDescent="0.25">
      <c r="B288" s="243"/>
      <c r="C288" s="243"/>
      <c r="D288" s="243"/>
      <c r="E288" s="244"/>
      <c r="F288" s="243"/>
      <c r="G288" s="243"/>
      <c r="H288" s="243"/>
      <c r="I288" s="245"/>
      <c r="J288" s="245"/>
      <c r="K288" s="246"/>
      <c r="L288" s="247"/>
      <c r="M288" s="243"/>
      <c r="N288" s="248"/>
      <c r="O288" s="248"/>
    </row>
    <row r="289" spans="2:15" s="41" customFormat="1" ht="24.95" customHeight="1" x14ac:dyDescent="0.25">
      <c r="B289" s="243"/>
      <c r="C289" s="243"/>
      <c r="D289" s="243"/>
      <c r="E289" s="244"/>
      <c r="F289" s="243"/>
      <c r="G289" s="243"/>
      <c r="H289" s="243"/>
      <c r="I289" s="245"/>
      <c r="J289" s="245"/>
      <c r="K289" s="246"/>
      <c r="L289" s="247"/>
      <c r="M289" s="243"/>
      <c r="N289" s="248"/>
      <c r="O289" s="248"/>
    </row>
    <row r="290" spans="2:15" s="41" customFormat="1" ht="24.95" customHeight="1" x14ac:dyDescent="0.25">
      <c r="B290" s="243"/>
      <c r="C290" s="243"/>
      <c r="D290" s="243"/>
      <c r="E290" s="244"/>
      <c r="F290" s="243"/>
      <c r="G290" s="243"/>
      <c r="H290" s="243"/>
      <c r="I290" s="245"/>
      <c r="J290" s="245"/>
      <c r="K290" s="246"/>
      <c r="L290" s="247"/>
      <c r="M290" s="243"/>
      <c r="N290" s="248"/>
      <c r="O290" s="248"/>
    </row>
    <row r="291" spans="2:15" s="41" customFormat="1" ht="24.95" customHeight="1" x14ac:dyDescent="0.25">
      <c r="B291" s="243"/>
      <c r="C291" s="243"/>
      <c r="D291" s="243"/>
      <c r="E291" s="244"/>
      <c r="F291" s="243"/>
      <c r="G291" s="243"/>
      <c r="H291" s="243"/>
      <c r="I291" s="245"/>
      <c r="J291" s="245"/>
      <c r="K291" s="246"/>
      <c r="L291" s="247"/>
      <c r="M291" s="243"/>
      <c r="N291" s="248"/>
      <c r="O291" s="248"/>
    </row>
    <row r="292" spans="2:15" s="41" customFormat="1" ht="24.95" customHeight="1" x14ac:dyDescent="0.25">
      <c r="B292" s="243"/>
      <c r="C292" s="243"/>
      <c r="D292" s="243"/>
      <c r="E292" s="244"/>
      <c r="F292" s="243"/>
      <c r="G292" s="243"/>
      <c r="H292" s="243"/>
      <c r="I292" s="245"/>
      <c r="J292" s="245"/>
      <c r="K292" s="246"/>
      <c r="L292" s="247"/>
      <c r="M292" s="243"/>
      <c r="N292" s="248"/>
      <c r="O292" s="248"/>
    </row>
    <row r="293" spans="2:15" s="41" customFormat="1" ht="24.95" customHeight="1" x14ac:dyDescent="0.25">
      <c r="B293" s="243"/>
      <c r="C293" s="243"/>
      <c r="D293" s="243"/>
      <c r="E293" s="244"/>
      <c r="F293" s="243"/>
      <c r="G293" s="243"/>
      <c r="H293" s="243"/>
      <c r="I293" s="245"/>
      <c r="J293" s="245"/>
      <c r="K293" s="246"/>
      <c r="L293" s="247"/>
      <c r="M293" s="243"/>
      <c r="N293" s="248"/>
      <c r="O293" s="248"/>
    </row>
    <row r="294" spans="2:15" s="41" customFormat="1" ht="24.95" customHeight="1" x14ac:dyDescent="0.25">
      <c r="B294" s="243"/>
      <c r="C294" s="243"/>
      <c r="D294" s="243"/>
      <c r="E294" s="244"/>
      <c r="F294" s="243"/>
      <c r="G294" s="243"/>
      <c r="H294" s="243"/>
      <c r="I294" s="245"/>
      <c r="J294" s="245"/>
      <c r="K294" s="246"/>
      <c r="L294" s="247"/>
      <c r="M294" s="243"/>
      <c r="N294" s="248"/>
      <c r="O294" s="248"/>
    </row>
    <row r="295" spans="2:15" s="41" customFormat="1" ht="24.95" customHeight="1" x14ac:dyDescent="0.25">
      <c r="B295" s="243"/>
      <c r="C295" s="243"/>
      <c r="D295" s="243"/>
      <c r="E295" s="244"/>
      <c r="F295" s="243"/>
      <c r="G295" s="243"/>
      <c r="H295" s="243"/>
      <c r="I295" s="245"/>
      <c r="J295" s="245"/>
      <c r="K295" s="246"/>
      <c r="L295" s="247"/>
      <c r="M295" s="243"/>
      <c r="N295" s="248"/>
      <c r="O295" s="248"/>
    </row>
    <row r="296" spans="2:15" s="41" customFormat="1" ht="24.95" customHeight="1" x14ac:dyDescent="0.25">
      <c r="B296" s="243"/>
      <c r="C296" s="243"/>
      <c r="D296" s="243"/>
      <c r="E296" s="244"/>
      <c r="F296" s="243"/>
      <c r="G296" s="243"/>
      <c r="H296" s="243"/>
      <c r="I296" s="245"/>
      <c r="J296" s="245"/>
      <c r="K296" s="246"/>
      <c r="L296" s="247"/>
      <c r="M296" s="243"/>
      <c r="N296" s="248"/>
      <c r="O296" s="248"/>
    </row>
    <row r="297" spans="2:15" s="41" customFormat="1" ht="24.95" customHeight="1" x14ac:dyDescent="0.25">
      <c r="B297" s="243"/>
      <c r="C297" s="243"/>
      <c r="D297" s="243"/>
      <c r="E297" s="244"/>
      <c r="F297" s="243"/>
      <c r="G297" s="243"/>
      <c r="H297" s="243"/>
      <c r="I297" s="245"/>
      <c r="J297" s="245"/>
      <c r="K297" s="246"/>
      <c r="L297" s="247"/>
      <c r="M297" s="243"/>
      <c r="N297" s="248"/>
      <c r="O297" s="248"/>
    </row>
    <row r="298" spans="2:15" s="41" customFormat="1" ht="24.95" customHeight="1" x14ac:dyDescent="0.25">
      <c r="B298" s="243"/>
      <c r="C298" s="243"/>
      <c r="D298" s="243"/>
      <c r="E298" s="244"/>
      <c r="F298" s="243"/>
      <c r="G298" s="243"/>
      <c r="H298" s="243"/>
      <c r="I298" s="245"/>
      <c r="J298" s="245"/>
      <c r="K298" s="246"/>
      <c r="L298" s="247"/>
      <c r="M298" s="243"/>
      <c r="N298" s="248"/>
      <c r="O298" s="248"/>
    </row>
    <row r="299" spans="2:15" s="41" customFormat="1" ht="24.95" customHeight="1" x14ac:dyDescent="0.25">
      <c r="B299" s="243"/>
      <c r="C299" s="243"/>
      <c r="D299" s="243"/>
      <c r="E299" s="244"/>
      <c r="F299" s="243"/>
      <c r="G299" s="243"/>
      <c r="H299" s="243"/>
      <c r="I299" s="245"/>
      <c r="J299" s="245"/>
      <c r="K299" s="246"/>
      <c r="L299" s="247"/>
      <c r="M299" s="243"/>
      <c r="N299" s="248"/>
      <c r="O299" s="248"/>
    </row>
    <row r="300" spans="2:15" s="41" customFormat="1" ht="24.95" customHeight="1" x14ac:dyDescent="0.25">
      <c r="B300" s="243"/>
      <c r="C300" s="243"/>
      <c r="D300" s="243"/>
      <c r="E300" s="244"/>
      <c r="F300" s="243"/>
      <c r="G300" s="243"/>
      <c r="H300" s="243"/>
      <c r="I300" s="245"/>
      <c r="J300" s="245"/>
      <c r="K300" s="246"/>
      <c r="L300" s="247"/>
      <c r="M300" s="243"/>
      <c r="N300" s="248"/>
      <c r="O300" s="248"/>
    </row>
    <row r="301" spans="2:15" s="41" customFormat="1" ht="24.95" customHeight="1" x14ac:dyDescent="0.25">
      <c r="B301" s="243"/>
      <c r="C301" s="243"/>
      <c r="D301" s="243"/>
      <c r="E301" s="244"/>
      <c r="F301" s="243"/>
      <c r="G301" s="243"/>
      <c r="H301" s="243"/>
      <c r="I301" s="245"/>
      <c r="J301" s="245"/>
      <c r="K301" s="246"/>
      <c r="L301" s="247"/>
      <c r="M301" s="243"/>
      <c r="N301" s="248"/>
      <c r="O301" s="248"/>
    </row>
    <row r="302" spans="2:15" s="41" customFormat="1" ht="24.95" customHeight="1" x14ac:dyDescent="0.25">
      <c r="B302" s="243"/>
      <c r="C302" s="243"/>
      <c r="D302" s="243"/>
      <c r="E302" s="244"/>
      <c r="F302" s="243"/>
      <c r="G302" s="243"/>
      <c r="H302" s="243"/>
      <c r="I302" s="245"/>
      <c r="J302" s="245"/>
      <c r="K302" s="246"/>
      <c r="L302" s="247"/>
      <c r="M302" s="243"/>
      <c r="N302" s="248"/>
      <c r="O302" s="248"/>
    </row>
    <row r="303" spans="2:15" s="41" customFormat="1" ht="24.95" customHeight="1" x14ac:dyDescent="0.25">
      <c r="B303" s="243"/>
      <c r="C303" s="243"/>
      <c r="D303" s="243"/>
      <c r="E303" s="244"/>
      <c r="F303" s="243"/>
      <c r="G303" s="243"/>
      <c r="H303" s="243"/>
      <c r="I303" s="245"/>
      <c r="J303" s="245"/>
      <c r="K303" s="246"/>
      <c r="L303" s="247"/>
      <c r="M303" s="243"/>
      <c r="N303" s="248"/>
      <c r="O303" s="248"/>
    </row>
    <row r="304" spans="2:15" s="41" customFormat="1" ht="24.95" customHeight="1" x14ac:dyDescent="0.25">
      <c r="B304" s="243"/>
      <c r="C304" s="243"/>
      <c r="D304" s="243"/>
      <c r="E304" s="244"/>
      <c r="F304" s="243"/>
      <c r="G304" s="243"/>
      <c r="H304" s="243"/>
      <c r="I304" s="245"/>
      <c r="J304" s="245"/>
      <c r="K304" s="246"/>
      <c r="L304" s="247"/>
      <c r="M304" s="243"/>
      <c r="N304" s="248"/>
      <c r="O304" s="248"/>
    </row>
    <row r="305" spans="2:15" s="41" customFormat="1" ht="24.95" customHeight="1" x14ac:dyDescent="0.25">
      <c r="B305" s="243"/>
      <c r="C305" s="243"/>
      <c r="D305" s="243"/>
      <c r="E305" s="244"/>
      <c r="F305" s="243"/>
      <c r="G305" s="243"/>
      <c r="H305" s="243"/>
      <c r="I305" s="245"/>
      <c r="J305" s="245"/>
      <c r="K305" s="246"/>
      <c r="L305" s="247"/>
      <c r="M305" s="243"/>
      <c r="N305" s="248"/>
      <c r="O305" s="248"/>
    </row>
    <row r="306" spans="2:15" s="41" customFormat="1" ht="24.95" customHeight="1" x14ac:dyDescent="0.25">
      <c r="B306" s="243"/>
      <c r="C306" s="243"/>
      <c r="D306" s="243"/>
      <c r="E306" s="244"/>
      <c r="F306" s="243"/>
      <c r="G306" s="243"/>
      <c r="H306" s="243"/>
      <c r="I306" s="245"/>
      <c r="J306" s="245"/>
      <c r="K306" s="246"/>
      <c r="L306" s="247"/>
      <c r="M306" s="243"/>
      <c r="N306" s="248"/>
      <c r="O306" s="248"/>
    </row>
    <row r="307" spans="2:15" s="41" customFormat="1" ht="24.95" customHeight="1" x14ac:dyDescent="0.25">
      <c r="B307" s="243"/>
      <c r="C307" s="243"/>
      <c r="D307" s="243"/>
      <c r="E307" s="244"/>
      <c r="F307" s="243"/>
      <c r="G307" s="243"/>
      <c r="H307" s="243"/>
      <c r="I307" s="245"/>
      <c r="J307" s="245"/>
      <c r="K307" s="246"/>
      <c r="L307" s="247"/>
      <c r="M307" s="243"/>
      <c r="N307" s="248"/>
      <c r="O307" s="248"/>
    </row>
    <row r="308" spans="2:15" s="41" customFormat="1" ht="24.95" customHeight="1" x14ac:dyDescent="0.25">
      <c r="B308" s="243"/>
      <c r="C308" s="243"/>
      <c r="D308" s="243"/>
      <c r="E308" s="244"/>
      <c r="F308" s="243"/>
      <c r="G308" s="243"/>
      <c r="H308" s="243"/>
      <c r="I308" s="245"/>
      <c r="J308" s="245"/>
      <c r="K308" s="246"/>
      <c r="L308" s="247"/>
      <c r="M308" s="243"/>
      <c r="N308" s="248"/>
      <c r="O308" s="248"/>
    </row>
    <row r="309" spans="2:15" s="41" customFormat="1" ht="24.95" customHeight="1" x14ac:dyDescent="0.25">
      <c r="B309" s="243"/>
      <c r="C309" s="243"/>
      <c r="D309" s="243"/>
      <c r="E309" s="244"/>
      <c r="F309" s="243"/>
      <c r="G309" s="243"/>
      <c r="H309" s="243"/>
      <c r="I309" s="245"/>
      <c r="J309" s="245"/>
      <c r="K309" s="246"/>
      <c r="L309" s="247"/>
      <c r="M309" s="243"/>
      <c r="N309" s="248"/>
      <c r="O309" s="248"/>
    </row>
    <row r="310" spans="2:15" s="41" customFormat="1" ht="24.95" customHeight="1" x14ac:dyDescent="0.25">
      <c r="B310" s="243"/>
      <c r="C310" s="243"/>
      <c r="D310" s="243"/>
      <c r="E310" s="244"/>
      <c r="F310" s="243"/>
      <c r="G310" s="243"/>
      <c r="H310" s="243"/>
      <c r="I310" s="245"/>
      <c r="J310" s="245"/>
      <c r="K310" s="246"/>
      <c r="L310" s="247"/>
      <c r="M310" s="243"/>
      <c r="N310" s="248"/>
      <c r="O310" s="248"/>
    </row>
    <row r="311" spans="2:15" s="41" customFormat="1" ht="24.95" customHeight="1" x14ac:dyDescent="0.25">
      <c r="B311" s="243"/>
      <c r="C311" s="243"/>
      <c r="D311" s="243"/>
      <c r="E311" s="244"/>
      <c r="F311" s="243"/>
      <c r="G311" s="243"/>
      <c r="H311" s="243"/>
      <c r="I311" s="245"/>
      <c r="J311" s="245"/>
      <c r="K311" s="246"/>
      <c r="L311" s="247"/>
      <c r="M311" s="243"/>
      <c r="N311" s="248"/>
      <c r="O311" s="248"/>
    </row>
    <row r="312" spans="2:15" s="41" customFormat="1" ht="24.95" customHeight="1" x14ac:dyDescent="0.25">
      <c r="B312" s="243"/>
      <c r="C312" s="243"/>
      <c r="D312" s="243"/>
      <c r="E312" s="244"/>
      <c r="F312" s="243"/>
      <c r="G312" s="243"/>
      <c r="H312" s="243"/>
      <c r="I312" s="245"/>
      <c r="J312" s="245"/>
      <c r="K312" s="246"/>
      <c r="L312" s="247"/>
      <c r="M312" s="243"/>
      <c r="N312" s="248"/>
      <c r="O312" s="248"/>
    </row>
    <row r="313" spans="2:15" s="41" customFormat="1" ht="24.95" customHeight="1" x14ac:dyDescent="0.25">
      <c r="B313" s="243"/>
      <c r="C313" s="243"/>
      <c r="D313" s="243"/>
      <c r="E313" s="244"/>
      <c r="F313" s="243"/>
      <c r="G313" s="243"/>
      <c r="H313" s="243"/>
      <c r="I313" s="245"/>
      <c r="J313" s="245"/>
      <c r="K313" s="246"/>
      <c r="L313" s="247"/>
      <c r="M313" s="243"/>
      <c r="N313" s="248"/>
      <c r="O313" s="248"/>
    </row>
    <row r="314" spans="2:15" s="41" customFormat="1" ht="24.95" customHeight="1" x14ac:dyDescent="0.25">
      <c r="B314" s="243"/>
      <c r="C314" s="243"/>
      <c r="D314" s="243"/>
      <c r="E314" s="244"/>
      <c r="F314" s="243"/>
      <c r="G314" s="243"/>
      <c r="H314" s="243"/>
      <c r="I314" s="245"/>
      <c r="J314" s="245"/>
      <c r="K314" s="246"/>
      <c r="L314" s="247"/>
      <c r="M314" s="243"/>
      <c r="N314" s="248"/>
      <c r="O314" s="248"/>
    </row>
    <row r="315" spans="2:15" s="41" customFormat="1" ht="24.95" customHeight="1" x14ac:dyDescent="0.25">
      <c r="B315" s="243"/>
      <c r="C315" s="243"/>
      <c r="D315" s="243"/>
      <c r="E315" s="244"/>
      <c r="F315" s="243"/>
      <c r="G315" s="243"/>
      <c r="H315" s="243"/>
      <c r="I315" s="245"/>
      <c r="J315" s="245"/>
      <c r="K315" s="246"/>
      <c r="L315" s="247"/>
      <c r="M315" s="243"/>
      <c r="N315" s="248"/>
      <c r="O315" s="248"/>
    </row>
    <row r="316" spans="2:15" s="41" customFormat="1" ht="24.95" customHeight="1" x14ac:dyDescent="0.25">
      <c r="B316" s="243"/>
      <c r="C316" s="243"/>
      <c r="D316" s="243"/>
      <c r="E316" s="244"/>
      <c r="F316" s="243"/>
      <c r="G316" s="243"/>
      <c r="H316" s="243"/>
      <c r="I316" s="245"/>
      <c r="J316" s="245"/>
      <c r="K316" s="246"/>
      <c r="L316" s="247"/>
      <c r="M316" s="243"/>
      <c r="N316" s="248"/>
      <c r="O316" s="248"/>
    </row>
    <row r="317" spans="2:15" s="41" customFormat="1" ht="24.95" customHeight="1" x14ac:dyDescent="0.25">
      <c r="B317" s="243"/>
      <c r="C317" s="243"/>
      <c r="D317" s="243"/>
      <c r="E317" s="244"/>
      <c r="F317" s="243"/>
      <c r="G317" s="243"/>
      <c r="H317" s="243"/>
      <c r="I317" s="245"/>
      <c r="J317" s="245"/>
      <c r="K317" s="246"/>
      <c r="L317" s="247"/>
      <c r="M317" s="243"/>
      <c r="N317" s="248"/>
      <c r="O317" s="248"/>
    </row>
    <row r="318" spans="2:15" s="41" customFormat="1" ht="24.95" customHeight="1" x14ac:dyDescent="0.25">
      <c r="B318" s="243"/>
      <c r="C318" s="243"/>
      <c r="D318" s="243"/>
      <c r="E318" s="244"/>
      <c r="F318" s="243"/>
      <c r="G318" s="243"/>
      <c r="H318" s="243"/>
      <c r="I318" s="245"/>
      <c r="J318" s="245"/>
      <c r="K318" s="246"/>
      <c r="L318" s="247"/>
      <c r="M318" s="243"/>
      <c r="N318" s="248"/>
      <c r="O318" s="248"/>
    </row>
    <row r="319" spans="2:15" s="41" customFormat="1" ht="24.95" customHeight="1" x14ac:dyDescent="0.25">
      <c r="B319" s="243"/>
      <c r="C319" s="243"/>
      <c r="D319" s="243"/>
      <c r="E319" s="244"/>
      <c r="F319" s="243"/>
      <c r="G319" s="243"/>
      <c r="H319" s="243"/>
      <c r="I319" s="245"/>
      <c r="J319" s="245"/>
      <c r="K319" s="246"/>
      <c r="L319" s="247"/>
      <c r="M319" s="243"/>
      <c r="N319" s="248"/>
      <c r="O319" s="248"/>
    </row>
    <row r="320" spans="2:15" s="41" customFormat="1" ht="24.95" customHeight="1" x14ac:dyDescent="0.25">
      <c r="B320" s="243"/>
      <c r="C320" s="243"/>
      <c r="D320" s="243"/>
      <c r="E320" s="244"/>
      <c r="F320" s="243"/>
      <c r="G320" s="243"/>
      <c r="H320" s="243"/>
      <c r="I320" s="245"/>
      <c r="J320" s="245"/>
      <c r="K320" s="246"/>
      <c r="L320" s="247"/>
      <c r="M320" s="243"/>
      <c r="N320" s="248"/>
      <c r="O320" s="248"/>
    </row>
    <row r="321" spans="2:15" s="41" customFormat="1" ht="24.95" customHeight="1" x14ac:dyDescent="0.25">
      <c r="B321" s="243"/>
      <c r="C321" s="243"/>
      <c r="D321" s="243"/>
      <c r="E321" s="244"/>
      <c r="F321" s="243"/>
      <c r="G321" s="243"/>
      <c r="H321" s="243"/>
      <c r="I321" s="245"/>
      <c r="J321" s="245"/>
      <c r="K321" s="246"/>
      <c r="L321" s="247"/>
      <c r="M321" s="243"/>
      <c r="N321" s="248"/>
      <c r="O321" s="248"/>
    </row>
    <row r="322" spans="2:15" s="41" customFormat="1" ht="24.95" customHeight="1" x14ac:dyDescent="0.25">
      <c r="B322" s="243"/>
      <c r="C322" s="243"/>
      <c r="D322" s="243"/>
      <c r="E322" s="244"/>
      <c r="F322" s="243"/>
      <c r="G322" s="243"/>
      <c r="H322" s="243"/>
      <c r="I322" s="245"/>
      <c r="J322" s="245"/>
      <c r="K322" s="246"/>
      <c r="L322" s="247"/>
      <c r="M322" s="243"/>
      <c r="N322" s="248"/>
      <c r="O322" s="248"/>
    </row>
    <row r="323" spans="2:15" s="41" customFormat="1" ht="24.95" customHeight="1" x14ac:dyDescent="0.25">
      <c r="B323" s="243"/>
      <c r="C323" s="243"/>
      <c r="D323" s="243"/>
      <c r="E323" s="244"/>
      <c r="F323" s="243"/>
      <c r="G323" s="243"/>
      <c r="H323" s="243"/>
      <c r="I323" s="245"/>
      <c r="J323" s="245"/>
      <c r="K323" s="246"/>
      <c r="L323" s="247"/>
      <c r="M323" s="243"/>
      <c r="N323" s="248"/>
      <c r="O323" s="248"/>
    </row>
    <row r="324" spans="2:15" s="41" customFormat="1" ht="24.95" customHeight="1" x14ac:dyDescent="0.25">
      <c r="B324" s="243"/>
      <c r="C324" s="243"/>
      <c r="D324" s="243"/>
      <c r="E324" s="244"/>
      <c r="F324" s="243"/>
      <c r="G324" s="243"/>
      <c r="H324" s="243"/>
      <c r="I324" s="245"/>
      <c r="J324" s="245"/>
      <c r="K324" s="246"/>
      <c r="L324" s="247"/>
      <c r="M324" s="243"/>
      <c r="N324" s="248"/>
      <c r="O324" s="248"/>
    </row>
    <row r="325" spans="2:15" s="41" customFormat="1" ht="24.95" customHeight="1" x14ac:dyDescent="0.25">
      <c r="B325" s="243"/>
      <c r="C325" s="243"/>
      <c r="D325" s="243"/>
      <c r="E325" s="244"/>
      <c r="F325" s="243"/>
      <c r="G325" s="243"/>
      <c r="H325" s="243"/>
      <c r="I325" s="245"/>
      <c r="J325" s="245"/>
      <c r="K325" s="246"/>
      <c r="L325" s="247"/>
      <c r="M325" s="243"/>
      <c r="N325" s="248"/>
      <c r="O325" s="248"/>
    </row>
    <row r="326" spans="2:15" s="41" customFormat="1" ht="24.95" customHeight="1" x14ac:dyDescent="0.25">
      <c r="B326" s="243"/>
      <c r="C326" s="243"/>
      <c r="D326" s="243"/>
      <c r="E326" s="244"/>
      <c r="F326" s="243"/>
      <c r="G326" s="243"/>
      <c r="H326" s="243"/>
      <c r="I326" s="245"/>
      <c r="J326" s="245"/>
      <c r="K326" s="246"/>
      <c r="L326" s="247"/>
      <c r="M326" s="243"/>
      <c r="N326" s="248"/>
      <c r="O326" s="248"/>
    </row>
    <row r="327" spans="2:15" s="41" customFormat="1" ht="24.95" customHeight="1" x14ac:dyDescent="0.25">
      <c r="B327" s="243"/>
      <c r="C327" s="243"/>
      <c r="D327" s="243"/>
      <c r="E327" s="244"/>
      <c r="F327" s="243"/>
      <c r="G327" s="243"/>
      <c r="H327" s="243"/>
      <c r="I327" s="245"/>
      <c r="J327" s="245"/>
      <c r="K327" s="246"/>
      <c r="L327" s="247"/>
      <c r="M327" s="243"/>
      <c r="N327" s="248"/>
      <c r="O327" s="248"/>
    </row>
    <row r="328" spans="2:15" s="41" customFormat="1" ht="24.95" customHeight="1" x14ac:dyDescent="0.25">
      <c r="B328" s="243"/>
      <c r="C328" s="243"/>
      <c r="D328" s="243"/>
      <c r="E328" s="244"/>
      <c r="F328" s="243"/>
      <c r="G328" s="243"/>
      <c r="H328" s="243"/>
      <c r="I328" s="245"/>
      <c r="J328" s="245"/>
      <c r="K328" s="246"/>
      <c r="L328" s="247"/>
      <c r="M328" s="243"/>
      <c r="N328" s="248"/>
      <c r="O328" s="248"/>
    </row>
    <row r="329" spans="2:15" s="41" customFormat="1" ht="24.95" customHeight="1" x14ac:dyDescent="0.25">
      <c r="B329" s="243"/>
      <c r="C329" s="243"/>
      <c r="D329" s="243"/>
      <c r="E329" s="244"/>
      <c r="F329" s="243"/>
      <c r="G329" s="243"/>
      <c r="H329" s="243"/>
      <c r="I329" s="245"/>
      <c r="J329" s="245"/>
      <c r="K329" s="246"/>
      <c r="L329" s="247"/>
      <c r="M329" s="243"/>
      <c r="N329" s="248"/>
      <c r="O329" s="248"/>
    </row>
    <row r="330" spans="2:15" s="41" customFormat="1" ht="24.95" customHeight="1" x14ac:dyDescent="0.25">
      <c r="B330" s="243"/>
      <c r="C330" s="243"/>
      <c r="D330" s="243"/>
      <c r="E330" s="244"/>
      <c r="F330" s="243"/>
      <c r="G330" s="243"/>
      <c r="H330" s="243"/>
      <c r="I330" s="245"/>
      <c r="J330" s="245"/>
      <c r="K330" s="246"/>
      <c r="L330" s="247"/>
      <c r="M330" s="243"/>
      <c r="N330" s="248"/>
      <c r="O330" s="248"/>
    </row>
    <row r="331" spans="2:15" s="41" customFormat="1" ht="24.95" customHeight="1" x14ac:dyDescent="0.25">
      <c r="B331" s="243"/>
      <c r="C331" s="243"/>
      <c r="D331" s="243"/>
      <c r="E331" s="244"/>
      <c r="F331" s="243"/>
      <c r="G331" s="243"/>
      <c r="H331" s="243"/>
      <c r="I331" s="245"/>
      <c r="J331" s="245"/>
      <c r="K331" s="246"/>
      <c r="L331" s="247"/>
      <c r="M331" s="243"/>
      <c r="N331" s="248"/>
      <c r="O331" s="248"/>
    </row>
    <row r="332" spans="2:15" s="41" customFormat="1" ht="24.95" customHeight="1" x14ac:dyDescent="0.25">
      <c r="B332" s="243"/>
      <c r="C332" s="243"/>
      <c r="D332" s="243"/>
      <c r="E332" s="244"/>
      <c r="F332" s="243"/>
      <c r="G332" s="243"/>
      <c r="H332" s="243"/>
      <c r="I332" s="245"/>
      <c r="J332" s="245"/>
      <c r="K332" s="246"/>
      <c r="L332" s="247"/>
      <c r="M332" s="243"/>
      <c r="N332" s="248"/>
      <c r="O332" s="248"/>
    </row>
    <row r="333" spans="2:15" s="41" customFormat="1" ht="24.95" customHeight="1" x14ac:dyDescent="0.25">
      <c r="B333" s="243"/>
      <c r="C333" s="243"/>
      <c r="D333" s="243"/>
      <c r="E333" s="244"/>
      <c r="F333" s="243"/>
      <c r="G333" s="243"/>
      <c r="H333" s="243"/>
      <c r="I333" s="245"/>
      <c r="J333" s="245"/>
      <c r="K333" s="246"/>
      <c r="L333" s="247"/>
      <c r="M333" s="243"/>
      <c r="N333" s="248"/>
      <c r="O333" s="248"/>
    </row>
    <row r="334" spans="2:15" s="41" customFormat="1" ht="24.95" customHeight="1" x14ac:dyDescent="0.25">
      <c r="B334" s="243"/>
      <c r="C334" s="243"/>
      <c r="D334" s="243"/>
      <c r="E334" s="244"/>
      <c r="F334" s="243"/>
      <c r="G334" s="243"/>
      <c r="H334" s="243"/>
      <c r="I334" s="245"/>
      <c r="J334" s="245"/>
      <c r="K334" s="246"/>
      <c r="L334" s="247"/>
      <c r="M334" s="243"/>
      <c r="N334" s="248"/>
      <c r="O334" s="248"/>
    </row>
    <row r="335" spans="2:15" s="41" customFormat="1" ht="24.95" customHeight="1" x14ac:dyDescent="0.25">
      <c r="B335" s="243"/>
      <c r="C335" s="243"/>
      <c r="D335" s="243"/>
      <c r="E335" s="244"/>
      <c r="F335" s="243"/>
      <c r="G335" s="243"/>
      <c r="H335" s="243"/>
      <c r="I335" s="245"/>
      <c r="J335" s="245"/>
      <c r="K335" s="246"/>
      <c r="L335" s="247"/>
      <c r="M335" s="243"/>
      <c r="N335" s="248"/>
      <c r="O335" s="248"/>
    </row>
    <row r="336" spans="2:15" s="41" customFormat="1" ht="24.95" customHeight="1" x14ac:dyDescent="0.25">
      <c r="B336" s="243"/>
      <c r="C336" s="243"/>
      <c r="D336" s="243"/>
      <c r="E336" s="244"/>
      <c r="F336" s="243"/>
      <c r="G336" s="243"/>
      <c r="H336" s="243"/>
      <c r="I336" s="245"/>
      <c r="J336" s="245"/>
      <c r="K336" s="246"/>
      <c r="L336" s="247"/>
      <c r="M336" s="243"/>
      <c r="N336" s="248"/>
      <c r="O336" s="248"/>
    </row>
    <row r="337" spans="2:15" s="41" customFormat="1" ht="24.95" customHeight="1" x14ac:dyDescent="0.25">
      <c r="B337" s="243"/>
      <c r="C337" s="243"/>
      <c r="D337" s="243"/>
      <c r="E337" s="244"/>
      <c r="F337" s="243"/>
      <c r="G337" s="243"/>
      <c r="H337" s="243"/>
      <c r="I337" s="245"/>
      <c r="J337" s="245"/>
      <c r="K337" s="246"/>
      <c r="L337" s="247"/>
      <c r="M337" s="243"/>
      <c r="N337" s="248"/>
      <c r="O337" s="248"/>
    </row>
    <row r="338" spans="2:15" s="41" customFormat="1" ht="24.95" customHeight="1" x14ac:dyDescent="0.25">
      <c r="B338" s="243"/>
      <c r="C338" s="243"/>
      <c r="D338" s="243"/>
      <c r="E338" s="244"/>
      <c r="F338" s="243"/>
      <c r="G338" s="243"/>
      <c r="H338" s="243"/>
      <c r="I338" s="245"/>
      <c r="J338" s="245"/>
      <c r="K338" s="246"/>
      <c r="L338" s="247"/>
      <c r="M338" s="243"/>
      <c r="N338" s="248"/>
      <c r="O338" s="248"/>
    </row>
    <row r="339" spans="2:15" s="41" customFormat="1" ht="24.95" customHeight="1" x14ac:dyDescent="0.25">
      <c r="B339" s="243"/>
      <c r="C339" s="243"/>
      <c r="D339" s="243"/>
      <c r="E339" s="244"/>
      <c r="F339" s="243"/>
      <c r="G339" s="243"/>
      <c r="H339" s="243"/>
      <c r="I339" s="245"/>
      <c r="J339" s="245"/>
      <c r="K339" s="246"/>
      <c r="L339" s="247"/>
      <c r="M339" s="243"/>
      <c r="N339" s="248"/>
      <c r="O339" s="248"/>
    </row>
    <row r="340" spans="2:15" s="41" customFormat="1" ht="24.95" customHeight="1" x14ac:dyDescent="0.25">
      <c r="B340" s="243"/>
      <c r="C340" s="243"/>
      <c r="D340" s="243"/>
      <c r="E340" s="244"/>
      <c r="F340" s="243"/>
      <c r="G340" s="243"/>
      <c r="H340" s="243"/>
      <c r="I340" s="245"/>
      <c r="J340" s="245"/>
      <c r="K340" s="246"/>
      <c r="L340" s="247"/>
      <c r="M340" s="243"/>
      <c r="N340" s="248"/>
      <c r="O340" s="248"/>
    </row>
    <row r="341" spans="2:15" s="41" customFormat="1" ht="24.95" customHeight="1" x14ac:dyDescent="0.25">
      <c r="B341" s="243"/>
      <c r="C341" s="243"/>
      <c r="D341" s="243"/>
      <c r="E341" s="244"/>
      <c r="F341" s="243"/>
      <c r="G341" s="243"/>
      <c r="H341" s="243"/>
      <c r="I341" s="245"/>
      <c r="J341" s="245"/>
      <c r="K341" s="246"/>
      <c r="L341" s="247"/>
      <c r="M341" s="243"/>
      <c r="N341" s="248"/>
      <c r="O341" s="248"/>
    </row>
    <row r="342" spans="2:15" s="41" customFormat="1" ht="24.95" customHeight="1" x14ac:dyDescent="0.25">
      <c r="B342" s="243"/>
      <c r="C342" s="243"/>
      <c r="D342" s="243"/>
      <c r="E342" s="244"/>
      <c r="F342" s="243"/>
      <c r="G342" s="243"/>
      <c r="H342" s="243"/>
      <c r="I342" s="245"/>
      <c r="J342" s="245"/>
      <c r="K342" s="246"/>
      <c r="L342" s="247"/>
      <c r="M342" s="243"/>
      <c r="N342" s="248"/>
      <c r="O342" s="248"/>
    </row>
    <row r="343" spans="2:15" s="41" customFormat="1" ht="24.95" customHeight="1" x14ac:dyDescent="0.25">
      <c r="B343" s="243"/>
      <c r="C343" s="243"/>
      <c r="D343" s="243"/>
      <c r="E343" s="244"/>
      <c r="F343" s="243"/>
      <c r="G343" s="243"/>
      <c r="H343" s="243"/>
      <c r="I343" s="245"/>
      <c r="J343" s="245"/>
      <c r="K343" s="246"/>
      <c r="L343" s="247"/>
      <c r="M343" s="243"/>
      <c r="N343" s="248"/>
      <c r="O343" s="248"/>
    </row>
    <row r="344" spans="2:15" s="41" customFormat="1" ht="24.95" customHeight="1" x14ac:dyDescent="0.25">
      <c r="B344" s="243"/>
      <c r="C344" s="243"/>
      <c r="D344" s="243"/>
      <c r="E344" s="244"/>
      <c r="F344" s="243"/>
      <c r="G344" s="243"/>
      <c r="H344" s="243"/>
      <c r="I344" s="245"/>
      <c r="J344" s="245"/>
      <c r="K344" s="246"/>
      <c r="L344" s="247"/>
      <c r="M344" s="243"/>
      <c r="N344" s="248"/>
      <c r="O344" s="248"/>
    </row>
    <row r="345" spans="2:15" s="41" customFormat="1" ht="24.95" customHeight="1" x14ac:dyDescent="0.25">
      <c r="B345" s="243"/>
      <c r="C345" s="243"/>
      <c r="D345" s="243"/>
      <c r="E345" s="244"/>
      <c r="F345" s="243"/>
      <c r="G345" s="243"/>
      <c r="H345" s="243"/>
      <c r="I345" s="245"/>
      <c r="J345" s="245"/>
      <c r="K345" s="246"/>
      <c r="L345" s="247"/>
      <c r="M345" s="243"/>
      <c r="N345" s="248"/>
      <c r="O345" s="248"/>
    </row>
    <row r="346" spans="2:15" s="41" customFormat="1" ht="24.95" customHeight="1" x14ac:dyDescent="0.25">
      <c r="B346" s="243"/>
      <c r="C346" s="243"/>
      <c r="D346" s="243"/>
      <c r="E346" s="244"/>
      <c r="F346" s="243"/>
      <c r="G346" s="243"/>
      <c r="H346" s="243"/>
      <c r="I346" s="245"/>
      <c r="J346" s="245"/>
      <c r="K346" s="246"/>
      <c r="L346" s="247"/>
      <c r="M346" s="243"/>
      <c r="N346" s="248"/>
      <c r="O346" s="248"/>
    </row>
    <row r="347" spans="2:15" s="41" customFormat="1" ht="24.95" customHeight="1" x14ac:dyDescent="0.25">
      <c r="B347" s="243"/>
      <c r="C347" s="243"/>
      <c r="D347" s="243"/>
      <c r="E347" s="244"/>
      <c r="F347" s="243"/>
      <c r="G347" s="243"/>
      <c r="H347" s="243"/>
      <c r="I347" s="245"/>
      <c r="J347" s="245"/>
      <c r="K347" s="246"/>
      <c r="L347" s="247"/>
      <c r="M347" s="243"/>
      <c r="N347" s="248"/>
      <c r="O347" s="248"/>
    </row>
    <row r="348" spans="2:15" s="41" customFormat="1" ht="24.95" customHeight="1" x14ac:dyDescent="0.25">
      <c r="B348" s="243"/>
      <c r="C348" s="243"/>
      <c r="D348" s="243"/>
      <c r="E348" s="244"/>
      <c r="F348" s="243"/>
      <c r="G348" s="243"/>
      <c r="H348" s="243"/>
      <c r="I348" s="245"/>
      <c r="J348" s="245"/>
      <c r="K348" s="246"/>
      <c r="L348" s="247"/>
      <c r="M348" s="243"/>
      <c r="N348" s="248"/>
      <c r="O348" s="248"/>
    </row>
    <row r="349" spans="2:15" s="41" customFormat="1" ht="24.95" customHeight="1" x14ac:dyDescent="0.25">
      <c r="B349" s="243"/>
      <c r="C349" s="243"/>
      <c r="D349" s="243"/>
      <c r="E349" s="244"/>
      <c r="F349" s="243"/>
      <c r="G349" s="243"/>
      <c r="H349" s="243"/>
      <c r="I349" s="245"/>
      <c r="J349" s="245"/>
      <c r="K349" s="246"/>
      <c r="L349" s="247"/>
      <c r="M349" s="243"/>
      <c r="N349" s="248"/>
      <c r="O349" s="248"/>
    </row>
    <row r="350" spans="2:15" s="41" customFormat="1" ht="24.95" customHeight="1" x14ac:dyDescent="0.25">
      <c r="B350" s="243"/>
      <c r="C350" s="243"/>
      <c r="D350" s="243"/>
      <c r="E350" s="244"/>
      <c r="F350" s="243"/>
      <c r="G350" s="243"/>
      <c r="H350" s="243"/>
      <c r="I350" s="245"/>
      <c r="J350" s="245"/>
      <c r="K350" s="246"/>
      <c r="L350" s="247"/>
      <c r="M350" s="243"/>
      <c r="N350" s="248"/>
      <c r="O350" s="248"/>
    </row>
    <row r="351" spans="2:15" s="41" customFormat="1" ht="24.95" customHeight="1" x14ac:dyDescent="0.25">
      <c r="B351" s="243"/>
      <c r="C351" s="243"/>
      <c r="D351" s="243"/>
      <c r="E351" s="244"/>
      <c r="F351" s="243"/>
      <c r="G351" s="243"/>
      <c r="H351" s="243"/>
      <c r="I351" s="245"/>
      <c r="J351" s="245"/>
      <c r="K351" s="246"/>
      <c r="L351" s="247"/>
      <c r="M351" s="243"/>
      <c r="N351" s="248"/>
      <c r="O351" s="248"/>
    </row>
    <row r="352" spans="2:15" s="41" customFormat="1" ht="24.95" customHeight="1" x14ac:dyDescent="0.25">
      <c r="B352" s="243"/>
      <c r="C352" s="243"/>
      <c r="D352" s="243"/>
      <c r="E352" s="244"/>
      <c r="F352" s="243"/>
      <c r="G352" s="243"/>
      <c r="H352" s="243"/>
      <c r="I352" s="245"/>
      <c r="J352" s="245"/>
      <c r="K352" s="246"/>
      <c r="L352" s="247"/>
      <c r="M352" s="243"/>
      <c r="N352" s="248"/>
      <c r="O352" s="248"/>
    </row>
    <row r="353" spans="2:15" s="41" customFormat="1" ht="24.95" customHeight="1" x14ac:dyDescent="0.25">
      <c r="B353" s="243"/>
      <c r="C353" s="243"/>
      <c r="D353" s="243"/>
      <c r="E353" s="244"/>
      <c r="F353" s="243"/>
      <c r="G353" s="243"/>
      <c r="H353" s="243"/>
      <c r="I353" s="245"/>
      <c r="J353" s="245"/>
      <c r="K353" s="246"/>
      <c r="L353" s="247"/>
      <c r="M353" s="243"/>
      <c r="N353" s="248"/>
      <c r="O353" s="248"/>
    </row>
    <row r="354" spans="2:15" s="41" customFormat="1" ht="24.95" customHeight="1" x14ac:dyDescent="0.25">
      <c r="B354" s="243"/>
      <c r="C354" s="243"/>
      <c r="D354" s="243"/>
      <c r="E354" s="244"/>
      <c r="F354" s="243"/>
      <c r="G354" s="243"/>
      <c r="H354" s="243"/>
      <c r="I354" s="245"/>
      <c r="J354" s="245"/>
      <c r="K354" s="246"/>
      <c r="L354" s="247"/>
      <c r="M354" s="243"/>
      <c r="N354" s="248"/>
      <c r="O354" s="248"/>
    </row>
    <row r="355" spans="2:15" s="41" customFormat="1" ht="24.95" customHeight="1" x14ac:dyDescent="0.25">
      <c r="B355" s="243"/>
      <c r="C355" s="243"/>
      <c r="D355" s="243"/>
      <c r="E355" s="244"/>
      <c r="F355" s="243"/>
      <c r="G355" s="243"/>
      <c r="H355" s="243"/>
      <c r="I355" s="245"/>
      <c r="J355" s="245"/>
      <c r="K355" s="246"/>
      <c r="L355" s="247"/>
      <c r="M355" s="243"/>
      <c r="N355" s="248"/>
      <c r="O355" s="248"/>
    </row>
    <row r="356" spans="2:15" s="41" customFormat="1" ht="24.95" customHeight="1" x14ac:dyDescent="0.25">
      <c r="B356" s="243"/>
      <c r="C356" s="243"/>
      <c r="D356" s="243"/>
      <c r="E356" s="244"/>
      <c r="F356" s="243"/>
      <c r="G356" s="243"/>
      <c r="H356" s="243"/>
      <c r="I356" s="245"/>
      <c r="J356" s="245"/>
      <c r="K356" s="246"/>
      <c r="L356" s="247"/>
      <c r="M356" s="243"/>
      <c r="N356" s="248"/>
      <c r="O356" s="248"/>
    </row>
    <row r="357" spans="2:15" s="41" customFormat="1" ht="24.95" customHeight="1" x14ac:dyDescent="0.25">
      <c r="B357" s="243"/>
      <c r="C357" s="243"/>
      <c r="D357" s="243"/>
      <c r="E357" s="244"/>
      <c r="F357" s="243"/>
      <c r="G357" s="243"/>
      <c r="H357" s="243"/>
      <c r="I357" s="245"/>
      <c r="J357" s="245"/>
      <c r="K357" s="246"/>
      <c r="L357" s="247"/>
      <c r="M357" s="243"/>
      <c r="N357" s="248"/>
      <c r="O357" s="248"/>
    </row>
    <row r="358" spans="2:15" s="41" customFormat="1" ht="24.95" customHeight="1" x14ac:dyDescent="0.25">
      <c r="B358" s="243"/>
      <c r="C358" s="243"/>
      <c r="D358" s="243"/>
      <c r="E358" s="244"/>
      <c r="F358" s="243"/>
      <c r="G358" s="243"/>
      <c r="H358" s="243"/>
      <c r="I358" s="245"/>
      <c r="J358" s="245"/>
      <c r="K358" s="246"/>
      <c r="L358" s="247"/>
      <c r="M358" s="243"/>
      <c r="N358" s="248"/>
      <c r="O358" s="248"/>
    </row>
    <row r="359" spans="2:15" s="41" customFormat="1" ht="24.95" customHeight="1" x14ac:dyDescent="0.25">
      <c r="B359" s="243"/>
      <c r="C359" s="243"/>
      <c r="D359" s="243"/>
      <c r="E359" s="244"/>
      <c r="F359" s="243"/>
      <c r="G359" s="243"/>
      <c r="H359" s="243"/>
      <c r="I359" s="245"/>
      <c r="J359" s="245"/>
      <c r="K359" s="246"/>
      <c r="L359" s="247"/>
      <c r="M359" s="243"/>
      <c r="N359" s="248"/>
      <c r="O359" s="248"/>
    </row>
    <row r="360" spans="2:15" s="41" customFormat="1" ht="24.95" customHeight="1" x14ac:dyDescent="0.25">
      <c r="B360" s="243"/>
      <c r="C360" s="243"/>
      <c r="D360" s="243"/>
      <c r="E360" s="244"/>
      <c r="F360" s="243"/>
      <c r="G360" s="243"/>
      <c r="H360" s="243"/>
      <c r="I360" s="245"/>
      <c r="J360" s="245"/>
      <c r="K360" s="246"/>
      <c r="L360" s="247"/>
      <c r="M360" s="243"/>
      <c r="N360" s="248"/>
      <c r="O360" s="248"/>
    </row>
    <row r="361" spans="2:15" s="41" customFormat="1" ht="24.95" customHeight="1" x14ac:dyDescent="0.25">
      <c r="B361" s="243"/>
      <c r="C361" s="243"/>
      <c r="D361" s="243"/>
      <c r="E361" s="244"/>
      <c r="F361" s="243"/>
      <c r="G361" s="243"/>
      <c r="H361" s="243"/>
      <c r="I361" s="245"/>
      <c r="J361" s="245"/>
      <c r="K361" s="246"/>
      <c r="L361" s="247"/>
      <c r="M361" s="243"/>
      <c r="N361" s="248"/>
      <c r="O361" s="248"/>
    </row>
    <row r="362" spans="2:15" s="41" customFormat="1" ht="24.95" customHeight="1" x14ac:dyDescent="0.25">
      <c r="B362" s="243"/>
      <c r="C362" s="243"/>
      <c r="D362" s="243"/>
      <c r="E362" s="244"/>
      <c r="F362" s="243"/>
      <c r="G362" s="243"/>
      <c r="H362" s="243"/>
      <c r="I362" s="245"/>
      <c r="J362" s="245"/>
      <c r="K362" s="246"/>
      <c r="L362" s="247"/>
      <c r="M362" s="243"/>
      <c r="N362" s="248"/>
      <c r="O362" s="248"/>
    </row>
    <row r="363" spans="2:15" s="41" customFormat="1" ht="24.95" customHeight="1" x14ac:dyDescent="0.25">
      <c r="B363" s="243"/>
      <c r="C363" s="243"/>
      <c r="D363" s="243"/>
      <c r="E363" s="244"/>
      <c r="F363" s="243"/>
      <c r="G363" s="243"/>
      <c r="H363" s="243"/>
      <c r="I363" s="245"/>
      <c r="J363" s="245"/>
      <c r="K363" s="246"/>
      <c r="L363" s="247"/>
      <c r="M363" s="243"/>
      <c r="N363" s="248"/>
      <c r="O363" s="248"/>
    </row>
    <row r="364" spans="2:15" s="41" customFormat="1" ht="24.95" customHeight="1" x14ac:dyDescent="0.25">
      <c r="B364" s="243"/>
      <c r="C364" s="243"/>
      <c r="D364" s="243"/>
      <c r="E364" s="244"/>
      <c r="F364" s="243"/>
      <c r="G364" s="243"/>
      <c r="H364" s="243"/>
      <c r="I364" s="245"/>
      <c r="J364" s="245"/>
      <c r="K364" s="246"/>
      <c r="L364" s="247"/>
      <c r="M364" s="243"/>
      <c r="N364" s="248"/>
      <c r="O364" s="248"/>
    </row>
    <row r="365" spans="2:15" s="41" customFormat="1" ht="24.95" customHeight="1" x14ac:dyDescent="0.25">
      <c r="B365" s="243"/>
      <c r="C365" s="243"/>
      <c r="D365" s="243"/>
      <c r="E365" s="244"/>
      <c r="F365" s="243"/>
      <c r="G365" s="243"/>
      <c r="H365" s="243"/>
      <c r="I365" s="245"/>
      <c r="J365" s="245"/>
      <c r="K365" s="246"/>
      <c r="L365" s="247"/>
      <c r="M365" s="243"/>
      <c r="N365" s="248"/>
      <c r="O365" s="248"/>
    </row>
    <row r="366" spans="2:15" s="41" customFormat="1" ht="24.95" customHeight="1" x14ac:dyDescent="0.25">
      <c r="B366" s="243"/>
      <c r="C366" s="243"/>
      <c r="D366" s="243"/>
      <c r="E366" s="244"/>
      <c r="F366" s="243"/>
      <c r="G366" s="243"/>
      <c r="H366" s="243"/>
      <c r="I366" s="245"/>
      <c r="J366" s="245"/>
      <c r="K366" s="246"/>
      <c r="L366" s="247"/>
      <c r="M366" s="243"/>
      <c r="N366" s="248"/>
      <c r="O366" s="248"/>
    </row>
    <row r="367" spans="2:15" s="41" customFormat="1" ht="24.95" customHeight="1" x14ac:dyDescent="0.25">
      <c r="B367" s="243"/>
      <c r="C367" s="243"/>
      <c r="D367" s="243"/>
      <c r="E367" s="244"/>
      <c r="F367" s="243"/>
      <c r="G367" s="243"/>
      <c r="H367" s="243"/>
      <c r="I367" s="245"/>
      <c r="J367" s="245"/>
      <c r="K367" s="246"/>
      <c r="L367" s="247"/>
      <c r="M367" s="243"/>
      <c r="N367" s="248"/>
      <c r="O367" s="248"/>
    </row>
    <row r="368" spans="2:15" s="41" customFormat="1" ht="24.95" customHeight="1" x14ac:dyDescent="0.25">
      <c r="B368" s="243"/>
      <c r="C368" s="243"/>
      <c r="D368" s="243"/>
      <c r="E368" s="244"/>
      <c r="F368" s="243"/>
      <c r="G368" s="243"/>
      <c r="H368" s="243"/>
      <c r="I368" s="245"/>
      <c r="J368" s="245"/>
      <c r="K368" s="246"/>
      <c r="L368" s="247"/>
      <c r="M368" s="243"/>
      <c r="N368" s="248"/>
      <c r="O368" s="248"/>
    </row>
    <row r="369" spans="2:15" s="41" customFormat="1" ht="24.95" customHeight="1" x14ac:dyDescent="0.25">
      <c r="B369" s="243"/>
      <c r="C369" s="243"/>
      <c r="D369" s="243"/>
      <c r="E369" s="244"/>
      <c r="F369" s="243"/>
      <c r="G369" s="243"/>
      <c r="H369" s="243"/>
      <c r="I369" s="245"/>
      <c r="J369" s="245"/>
      <c r="K369" s="246"/>
      <c r="L369" s="247"/>
      <c r="M369" s="243"/>
      <c r="N369" s="248"/>
      <c r="O369" s="248"/>
    </row>
    <row r="370" spans="2:15" s="41" customFormat="1" ht="24.95" customHeight="1" x14ac:dyDescent="0.25">
      <c r="B370" s="243"/>
      <c r="C370" s="243"/>
      <c r="D370" s="243"/>
      <c r="E370" s="244"/>
      <c r="F370" s="243"/>
      <c r="G370" s="243"/>
      <c r="H370" s="243"/>
      <c r="I370" s="245"/>
      <c r="J370" s="245"/>
      <c r="K370" s="246"/>
      <c r="L370" s="247"/>
      <c r="M370" s="243"/>
      <c r="N370" s="248"/>
      <c r="O370" s="248"/>
    </row>
    <row r="371" spans="2:15" s="41" customFormat="1" ht="24.95" customHeight="1" x14ac:dyDescent="0.25">
      <c r="B371" s="243"/>
      <c r="C371" s="243"/>
      <c r="D371" s="243"/>
      <c r="E371" s="244"/>
      <c r="F371" s="243"/>
      <c r="G371" s="243"/>
      <c r="H371" s="243"/>
      <c r="I371" s="245"/>
      <c r="J371" s="245"/>
      <c r="K371" s="246"/>
      <c r="L371" s="247"/>
      <c r="M371" s="243"/>
      <c r="N371" s="248"/>
      <c r="O371" s="248"/>
    </row>
    <row r="372" spans="2:15" s="41" customFormat="1" ht="24.95" customHeight="1" x14ac:dyDescent="0.25">
      <c r="B372" s="243"/>
      <c r="C372" s="243"/>
      <c r="D372" s="243"/>
      <c r="E372" s="244"/>
      <c r="F372" s="243"/>
      <c r="G372" s="243"/>
      <c r="H372" s="243"/>
      <c r="I372" s="245"/>
      <c r="J372" s="245"/>
      <c r="K372" s="246"/>
      <c r="L372" s="247"/>
      <c r="M372" s="243"/>
      <c r="N372" s="248"/>
      <c r="O372" s="248"/>
    </row>
    <row r="373" spans="2:15" s="41" customFormat="1" ht="24.95" customHeight="1" x14ac:dyDescent="0.25">
      <c r="B373" s="243"/>
      <c r="C373" s="243"/>
      <c r="D373" s="243"/>
      <c r="E373" s="244"/>
      <c r="F373" s="243"/>
      <c r="G373" s="243"/>
      <c r="H373" s="243"/>
      <c r="I373" s="245"/>
      <c r="J373" s="245"/>
      <c r="K373" s="246"/>
      <c r="L373" s="247"/>
      <c r="M373" s="243"/>
      <c r="N373" s="248"/>
      <c r="O373" s="248"/>
    </row>
    <row r="374" spans="2:15" s="41" customFormat="1" ht="24.95" customHeight="1" x14ac:dyDescent="0.25">
      <c r="B374" s="243"/>
      <c r="C374" s="243"/>
      <c r="D374" s="243"/>
      <c r="E374" s="244"/>
      <c r="F374" s="243"/>
      <c r="G374" s="243"/>
      <c r="H374" s="243"/>
      <c r="I374" s="245"/>
      <c r="J374" s="245"/>
      <c r="K374" s="246"/>
      <c r="L374" s="247"/>
      <c r="M374" s="243"/>
      <c r="N374" s="248"/>
      <c r="O374" s="248"/>
    </row>
    <row r="375" spans="2:15" s="41" customFormat="1" ht="24.95" customHeight="1" x14ac:dyDescent="0.25">
      <c r="B375" s="243"/>
      <c r="C375" s="243"/>
      <c r="D375" s="243"/>
      <c r="E375" s="244"/>
      <c r="F375" s="243"/>
      <c r="G375" s="243"/>
      <c r="H375" s="243"/>
      <c r="I375" s="245"/>
      <c r="J375" s="245"/>
      <c r="K375" s="246"/>
      <c r="L375" s="247"/>
      <c r="M375" s="243"/>
      <c r="N375" s="248"/>
      <c r="O375" s="248"/>
    </row>
    <row r="376" spans="2:15" s="41" customFormat="1" ht="24.95" customHeight="1" x14ac:dyDescent="0.25">
      <c r="B376" s="243"/>
      <c r="C376" s="243"/>
      <c r="D376" s="243"/>
      <c r="E376" s="244"/>
      <c r="F376" s="243"/>
      <c r="G376" s="243"/>
      <c r="H376" s="243"/>
      <c r="I376" s="245"/>
      <c r="J376" s="245"/>
      <c r="K376" s="246"/>
      <c r="L376" s="247"/>
      <c r="M376" s="243"/>
      <c r="N376" s="248"/>
      <c r="O376" s="248"/>
    </row>
    <row r="377" spans="2:15" s="41" customFormat="1" ht="24.95" customHeight="1" x14ac:dyDescent="0.25">
      <c r="B377" s="243"/>
      <c r="C377" s="243"/>
      <c r="D377" s="243"/>
      <c r="E377" s="244"/>
      <c r="F377" s="243"/>
      <c r="G377" s="243"/>
      <c r="H377" s="243"/>
      <c r="I377" s="245"/>
      <c r="J377" s="245"/>
      <c r="K377" s="246"/>
      <c r="L377" s="247"/>
      <c r="M377" s="243"/>
      <c r="N377" s="248"/>
      <c r="O377" s="248"/>
    </row>
    <row r="378" spans="2:15" s="41" customFormat="1" ht="24.95" customHeight="1" x14ac:dyDescent="0.25">
      <c r="B378" s="243"/>
      <c r="C378" s="243"/>
      <c r="D378" s="243"/>
      <c r="E378" s="244"/>
      <c r="F378" s="243"/>
      <c r="G378" s="243"/>
      <c r="H378" s="243"/>
      <c r="I378" s="245"/>
      <c r="J378" s="245"/>
      <c r="K378" s="246"/>
      <c r="L378" s="247"/>
      <c r="M378" s="243"/>
      <c r="N378" s="248"/>
      <c r="O378" s="248"/>
    </row>
    <row r="379" spans="2:15" s="41" customFormat="1" ht="24.95" customHeight="1" x14ac:dyDescent="0.25">
      <c r="B379" s="243"/>
      <c r="C379" s="243"/>
      <c r="D379" s="243"/>
      <c r="E379" s="244"/>
      <c r="F379" s="243"/>
      <c r="G379" s="243"/>
      <c r="H379" s="243"/>
      <c r="I379" s="245"/>
      <c r="J379" s="245"/>
      <c r="K379" s="246"/>
      <c r="L379" s="247"/>
      <c r="M379" s="243"/>
      <c r="N379" s="248"/>
      <c r="O379" s="248"/>
    </row>
    <row r="380" spans="2:15" s="41" customFormat="1" ht="24.95" customHeight="1" x14ac:dyDescent="0.25">
      <c r="B380" s="243"/>
      <c r="C380" s="243"/>
      <c r="D380" s="243"/>
      <c r="E380" s="244"/>
      <c r="F380" s="243"/>
      <c r="G380" s="243"/>
      <c r="H380" s="243"/>
      <c r="I380" s="245"/>
      <c r="J380" s="245"/>
      <c r="K380" s="246"/>
      <c r="L380" s="247"/>
      <c r="M380" s="243"/>
      <c r="N380" s="248"/>
      <c r="O380" s="248"/>
    </row>
    <row r="381" spans="2:15" s="41" customFormat="1" ht="24.95" customHeight="1" x14ac:dyDescent="0.25">
      <c r="B381" s="243"/>
      <c r="C381" s="243"/>
      <c r="D381" s="243"/>
      <c r="E381" s="244"/>
      <c r="F381" s="243"/>
      <c r="G381" s="243"/>
      <c r="H381" s="243"/>
      <c r="I381" s="245"/>
      <c r="J381" s="245"/>
      <c r="K381" s="246"/>
      <c r="L381" s="247"/>
      <c r="M381" s="243"/>
      <c r="N381" s="248"/>
      <c r="O381" s="248"/>
    </row>
    <row r="382" spans="2:15" s="41" customFormat="1" ht="24.95" customHeight="1" x14ac:dyDescent="0.25">
      <c r="B382" s="243"/>
      <c r="C382" s="243"/>
      <c r="D382" s="243"/>
      <c r="E382" s="244"/>
      <c r="F382" s="243"/>
      <c r="G382" s="243"/>
      <c r="H382" s="243"/>
      <c r="I382" s="245"/>
      <c r="J382" s="245"/>
      <c r="K382" s="246"/>
      <c r="L382" s="247"/>
      <c r="M382" s="243"/>
      <c r="N382" s="248"/>
      <c r="O382" s="248"/>
    </row>
    <row r="383" spans="2:15" s="41" customFormat="1" ht="24.95" customHeight="1" x14ac:dyDescent="0.25">
      <c r="B383" s="243"/>
      <c r="C383" s="243"/>
      <c r="D383" s="243"/>
      <c r="E383" s="244"/>
      <c r="F383" s="243"/>
      <c r="G383" s="243"/>
      <c r="H383" s="243"/>
      <c r="I383" s="245"/>
      <c r="J383" s="245"/>
      <c r="K383" s="246"/>
      <c r="L383" s="247"/>
      <c r="M383" s="243"/>
      <c r="N383" s="248"/>
      <c r="O383" s="248"/>
    </row>
    <row r="384" spans="2:15" s="41" customFormat="1" ht="24.95" customHeight="1" x14ac:dyDescent="0.25">
      <c r="B384" s="243"/>
      <c r="C384" s="243"/>
      <c r="D384" s="243"/>
      <c r="E384" s="244"/>
      <c r="F384" s="243"/>
      <c r="G384" s="243"/>
      <c r="H384" s="243"/>
      <c r="I384" s="245"/>
      <c r="J384" s="245"/>
      <c r="K384" s="246"/>
      <c r="L384" s="247"/>
      <c r="M384" s="243"/>
      <c r="N384" s="248"/>
      <c r="O384" s="248"/>
    </row>
    <row r="385" spans="2:15" s="41" customFormat="1" ht="24.95" customHeight="1" x14ac:dyDescent="0.25">
      <c r="B385" s="243"/>
      <c r="C385" s="243"/>
      <c r="D385" s="243"/>
      <c r="E385" s="244"/>
      <c r="F385" s="243"/>
      <c r="G385" s="243"/>
      <c r="H385" s="243"/>
      <c r="I385" s="245"/>
      <c r="J385" s="245"/>
      <c r="K385" s="246"/>
      <c r="L385" s="247"/>
      <c r="M385" s="243"/>
      <c r="N385" s="248"/>
      <c r="O385" s="248"/>
    </row>
    <row r="386" spans="2:15" s="41" customFormat="1" ht="24.95" customHeight="1" x14ac:dyDescent="0.25">
      <c r="B386" s="243"/>
      <c r="C386" s="243"/>
      <c r="D386" s="243"/>
      <c r="E386" s="244"/>
      <c r="F386" s="243"/>
      <c r="G386" s="243"/>
      <c r="H386" s="243"/>
      <c r="I386" s="245"/>
      <c r="J386" s="245"/>
      <c r="K386" s="246"/>
      <c r="L386" s="247"/>
      <c r="M386" s="243"/>
      <c r="N386" s="248"/>
      <c r="O386" s="248"/>
    </row>
    <row r="387" spans="2:15" s="41" customFormat="1" ht="24.95" customHeight="1" x14ac:dyDescent="0.25">
      <c r="B387" s="243"/>
      <c r="C387" s="243"/>
      <c r="D387" s="243"/>
      <c r="E387" s="244"/>
      <c r="F387" s="243"/>
      <c r="G387" s="243"/>
      <c r="H387" s="243"/>
      <c r="I387" s="245"/>
      <c r="J387" s="245"/>
      <c r="K387" s="246"/>
      <c r="L387" s="247"/>
      <c r="M387" s="243"/>
      <c r="N387" s="248"/>
      <c r="O387" s="248"/>
    </row>
    <row r="388" spans="2:15" s="41" customFormat="1" ht="24.95" customHeight="1" x14ac:dyDescent="0.25">
      <c r="B388" s="243"/>
      <c r="C388" s="243"/>
      <c r="D388" s="243"/>
      <c r="E388" s="244"/>
      <c r="F388" s="243"/>
      <c r="G388" s="243"/>
      <c r="H388" s="243"/>
      <c r="I388" s="245"/>
      <c r="J388" s="245"/>
      <c r="K388" s="246"/>
      <c r="L388" s="247"/>
      <c r="M388" s="243"/>
      <c r="N388" s="248"/>
      <c r="O388" s="248"/>
    </row>
    <row r="389" spans="2:15" s="41" customFormat="1" ht="24.95" customHeight="1" x14ac:dyDescent="0.25">
      <c r="B389" s="243"/>
      <c r="C389" s="243"/>
      <c r="D389" s="243"/>
      <c r="E389" s="244"/>
      <c r="F389" s="243"/>
      <c r="G389" s="243"/>
      <c r="H389" s="243"/>
      <c r="I389" s="245"/>
      <c r="J389" s="245"/>
      <c r="K389" s="246"/>
      <c r="L389" s="247"/>
      <c r="M389" s="243"/>
      <c r="N389" s="248"/>
      <c r="O389" s="248"/>
    </row>
    <row r="390" spans="2:15" s="41" customFormat="1" ht="24.95" customHeight="1" x14ac:dyDescent="0.25">
      <c r="B390" s="243"/>
      <c r="C390" s="243"/>
      <c r="D390" s="243"/>
      <c r="E390" s="244"/>
      <c r="F390" s="243"/>
      <c r="G390" s="243"/>
      <c r="H390" s="243"/>
      <c r="I390" s="245"/>
      <c r="J390" s="245"/>
      <c r="K390" s="246"/>
      <c r="L390" s="247"/>
      <c r="M390" s="243"/>
      <c r="N390" s="248"/>
      <c r="O390" s="248"/>
    </row>
    <row r="391" spans="2:15" s="41" customFormat="1" ht="24.95" customHeight="1" x14ac:dyDescent="0.25">
      <c r="B391" s="243"/>
      <c r="C391" s="243"/>
      <c r="D391" s="243"/>
      <c r="E391" s="244"/>
      <c r="F391" s="243"/>
      <c r="G391" s="243"/>
      <c r="H391" s="243"/>
      <c r="I391" s="245"/>
      <c r="J391" s="245"/>
      <c r="K391" s="246"/>
      <c r="L391" s="247"/>
      <c r="M391" s="243"/>
      <c r="N391" s="248"/>
      <c r="O391" s="248"/>
    </row>
    <row r="392" spans="2:15" s="41" customFormat="1" ht="24.95" customHeight="1" x14ac:dyDescent="0.25">
      <c r="B392" s="243"/>
      <c r="C392" s="243"/>
      <c r="D392" s="243"/>
      <c r="E392" s="244"/>
      <c r="F392" s="243"/>
      <c r="G392" s="243"/>
      <c r="H392" s="243"/>
      <c r="I392" s="245"/>
      <c r="J392" s="245"/>
      <c r="K392" s="246"/>
      <c r="L392" s="247"/>
      <c r="M392" s="243"/>
      <c r="N392" s="248"/>
      <c r="O392" s="248"/>
    </row>
    <row r="393" spans="2:15" s="41" customFormat="1" ht="24.95" customHeight="1" x14ac:dyDescent="0.25">
      <c r="B393" s="243"/>
      <c r="C393" s="243"/>
      <c r="D393" s="243"/>
      <c r="E393" s="244"/>
      <c r="F393" s="243"/>
      <c r="G393" s="243"/>
      <c r="H393" s="243"/>
      <c r="I393" s="245"/>
      <c r="J393" s="245"/>
      <c r="K393" s="246"/>
      <c r="L393" s="247"/>
      <c r="M393" s="243"/>
      <c r="N393" s="248"/>
      <c r="O393" s="248"/>
    </row>
    <row r="394" spans="2:15" s="41" customFormat="1" ht="24.95" customHeight="1" x14ac:dyDescent="0.25">
      <c r="B394" s="243"/>
      <c r="C394" s="243"/>
      <c r="D394" s="243"/>
      <c r="E394" s="244"/>
      <c r="F394" s="243"/>
      <c r="G394" s="243"/>
      <c r="H394" s="243"/>
      <c r="I394" s="245"/>
      <c r="J394" s="245"/>
      <c r="K394" s="246"/>
      <c r="L394" s="247"/>
      <c r="M394" s="243"/>
      <c r="N394" s="248"/>
      <c r="O394" s="248"/>
    </row>
    <row r="395" spans="2:15" s="41" customFormat="1" ht="24.95" customHeight="1" x14ac:dyDescent="0.25">
      <c r="B395" s="243"/>
      <c r="C395" s="243"/>
      <c r="D395" s="243"/>
      <c r="E395" s="244"/>
      <c r="F395" s="243"/>
      <c r="G395" s="243"/>
      <c r="H395" s="243"/>
      <c r="I395" s="245"/>
      <c r="J395" s="245"/>
      <c r="K395" s="246"/>
      <c r="L395" s="247"/>
      <c r="M395" s="243"/>
      <c r="N395" s="248"/>
      <c r="O395" s="248"/>
    </row>
    <row r="396" spans="2:15" s="41" customFormat="1" ht="24.95" customHeight="1" x14ac:dyDescent="0.25">
      <c r="B396" s="243"/>
      <c r="C396" s="243"/>
      <c r="D396" s="243"/>
      <c r="E396" s="244"/>
      <c r="F396" s="243"/>
      <c r="G396" s="243"/>
      <c r="H396" s="243"/>
      <c r="I396" s="245"/>
      <c r="J396" s="245"/>
      <c r="K396" s="246"/>
      <c r="L396" s="247"/>
      <c r="M396" s="243"/>
      <c r="N396" s="248"/>
      <c r="O396" s="248"/>
    </row>
    <row r="397" spans="2:15" s="41" customFormat="1" ht="24.95" customHeight="1" x14ac:dyDescent="0.25">
      <c r="B397" s="243"/>
      <c r="C397" s="243"/>
      <c r="D397" s="243"/>
      <c r="E397" s="244"/>
      <c r="F397" s="243"/>
      <c r="G397" s="243"/>
      <c r="H397" s="243"/>
      <c r="I397" s="245"/>
      <c r="J397" s="245"/>
      <c r="K397" s="246"/>
      <c r="L397" s="247"/>
      <c r="M397" s="243"/>
      <c r="N397" s="248"/>
      <c r="O397" s="248"/>
    </row>
    <row r="398" spans="2:15" s="41" customFormat="1" ht="24.95" customHeight="1" x14ac:dyDescent="0.25">
      <c r="B398" s="243"/>
      <c r="C398" s="243"/>
      <c r="D398" s="243"/>
      <c r="E398" s="244"/>
      <c r="F398" s="243"/>
      <c r="G398" s="243"/>
      <c r="H398" s="243"/>
      <c r="I398" s="245"/>
      <c r="J398" s="245"/>
      <c r="K398" s="246"/>
      <c r="L398" s="247"/>
      <c r="M398" s="243"/>
      <c r="N398" s="248"/>
      <c r="O398" s="248"/>
    </row>
    <row r="399" spans="2:15" s="41" customFormat="1" ht="24.95" customHeight="1" x14ac:dyDescent="0.25">
      <c r="B399" s="243"/>
      <c r="C399" s="243"/>
      <c r="D399" s="243"/>
      <c r="E399" s="244"/>
      <c r="F399" s="243"/>
      <c r="G399" s="243"/>
      <c r="H399" s="243"/>
      <c r="I399" s="245"/>
      <c r="J399" s="245"/>
      <c r="K399" s="246"/>
      <c r="L399" s="247"/>
      <c r="M399" s="243"/>
      <c r="N399" s="248"/>
      <c r="O399" s="248"/>
    </row>
    <row r="400" spans="2:15" s="41" customFormat="1" ht="24.95" customHeight="1" x14ac:dyDescent="0.25">
      <c r="B400" s="243"/>
      <c r="C400" s="243"/>
      <c r="D400" s="243"/>
      <c r="E400" s="244"/>
      <c r="F400" s="243"/>
      <c r="G400" s="243"/>
      <c r="H400" s="243"/>
      <c r="I400" s="245"/>
      <c r="J400" s="245"/>
      <c r="K400" s="246"/>
      <c r="L400" s="247"/>
      <c r="M400" s="243"/>
      <c r="N400" s="248"/>
      <c r="O400" s="248"/>
    </row>
    <row r="401" spans="2:15" s="41" customFormat="1" ht="24.95" customHeight="1" x14ac:dyDescent="0.25">
      <c r="B401" s="243"/>
      <c r="C401" s="243"/>
      <c r="D401" s="243"/>
      <c r="E401" s="244"/>
      <c r="F401" s="243"/>
      <c r="G401" s="243"/>
      <c r="H401" s="243"/>
      <c r="I401" s="245"/>
      <c r="J401" s="245"/>
      <c r="K401" s="246"/>
      <c r="L401" s="247"/>
      <c r="M401" s="243"/>
      <c r="N401" s="248"/>
      <c r="O401" s="248"/>
    </row>
    <row r="402" spans="2:15" s="41" customFormat="1" ht="24.95" customHeight="1" x14ac:dyDescent="0.25">
      <c r="B402" s="243"/>
      <c r="C402" s="243"/>
      <c r="D402" s="243"/>
      <c r="E402" s="244"/>
      <c r="F402" s="243"/>
      <c r="G402" s="243"/>
      <c r="H402" s="243"/>
      <c r="I402" s="245"/>
      <c r="J402" s="245"/>
      <c r="K402" s="246"/>
      <c r="L402" s="247"/>
      <c r="M402" s="243"/>
      <c r="N402" s="248"/>
      <c r="O402" s="248"/>
    </row>
    <row r="403" spans="2:15" s="41" customFormat="1" ht="24.95" customHeight="1" x14ac:dyDescent="0.25">
      <c r="B403" s="243"/>
      <c r="C403" s="243"/>
      <c r="D403" s="243"/>
      <c r="E403" s="244"/>
      <c r="F403" s="243"/>
      <c r="G403" s="243"/>
      <c r="H403" s="243"/>
      <c r="I403" s="245"/>
      <c r="J403" s="245"/>
      <c r="K403" s="246"/>
      <c r="L403" s="247"/>
      <c r="M403" s="243"/>
      <c r="N403" s="248"/>
      <c r="O403" s="248"/>
    </row>
    <row r="404" spans="2:15" s="41" customFormat="1" ht="24.95" customHeight="1" x14ac:dyDescent="0.25">
      <c r="B404" s="243"/>
      <c r="C404" s="243"/>
      <c r="D404" s="243"/>
      <c r="E404" s="244"/>
      <c r="F404" s="243"/>
      <c r="G404" s="243"/>
      <c r="H404" s="243"/>
      <c r="I404" s="245"/>
      <c r="J404" s="245"/>
      <c r="K404" s="246"/>
      <c r="L404" s="247"/>
      <c r="M404" s="243"/>
      <c r="N404" s="248"/>
      <c r="O404" s="248"/>
    </row>
    <row r="405" spans="2:15" s="41" customFormat="1" ht="24.95" customHeight="1" x14ac:dyDescent="0.25">
      <c r="B405" s="243"/>
      <c r="C405" s="243"/>
      <c r="D405" s="243"/>
      <c r="E405" s="244"/>
      <c r="F405" s="243"/>
      <c r="G405" s="243"/>
      <c r="H405" s="243"/>
      <c r="I405" s="245"/>
      <c r="J405" s="245"/>
      <c r="K405" s="246"/>
      <c r="L405" s="247"/>
      <c r="M405" s="243"/>
      <c r="N405" s="248"/>
      <c r="O405" s="248"/>
    </row>
    <row r="406" spans="2:15" s="41" customFormat="1" ht="24.95" customHeight="1" x14ac:dyDescent="0.25">
      <c r="B406" s="243"/>
      <c r="C406" s="243"/>
      <c r="D406" s="243"/>
      <c r="E406" s="244"/>
      <c r="F406" s="243"/>
      <c r="G406" s="243"/>
      <c r="H406" s="243"/>
      <c r="I406" s="245"/>
      <c r="J406" s="245"/>
      <c r="K406" s="246"/>
      <c r="L406" s="247"/>
      <c r="M406" s="243"/>
      <c r="N406" s="248"/>
      <c r="O406" s="248"/>
    </row>
    <row r="407" spans="2:15" s="41" customFormat="1" ht="24.95" customHeight="1" x14ac:dyDescent="0.25">
      <c r="B407" s="243"/>
      <c r="C407" s="243"/>
      <c r="D407" s="243"/>
      <c r="E407" s="244"/>
      <c r="F407" s="243"/>
      <c r="G407" s="243"/>
      <c r="H407" s="243"/>
      <c r="I407" s="245"/>
      <c r="J407" s="245"/>
      <c r="K407" s="246"/>
      <c r="L407" s="247"/>
      <c r="M407" s="243"/>
      <c r="N407" s="248"/>
      <c r="O407" s="248"/>
    </row>
    <row r="408" spans="2:15" s="41" customFormat="1" ht="24.95" customHeight="1" x14ac:dyDescent="0.25">
      <c r="B408" s="243"/>
      <c r="C408" s="243"/>
      <c r="D408" s="243"/>
      <c r="E408" s="244"/>
      <c r="F408" s="243"/>
      <c r="G408" s="243"/>
      <c r="H408" s="243"/>
      <c r="I408" s="245"/>
      <c r="J408" s="245"/>
      <c r="K408" s="246"/>
      <c r="L408" s="247"/>
      <c r="M408" s="243"/>
      <c r="N408" s="248"/>
      <c r="O408" s="248"/>
    </row>
    <row r="409" spans="2:15" s="41" customFormat="1" ht="24.95" customHeight="1" x14ac:dyDescent="0.25">
      <c r="B409" s="243"/>
      <c r="C409" s="243"/>
      <c r="D409" s="243"/>
      <c r="E409" s="244"/>
      <c r="F409" s="243"/>
      <c r="G409" s="243"/>
      <c r="H409" s="243"/>
      <c r="I409" s="245"/>
      <c r="J409" s="245"/>
      <c r="K409" s="246"/>
      <c r="L409" s="247"/>
      <c r="M409" s="243"/>
      <c r="N409" s="248"/>
      <c r="O409" s="248"/>
    </row>
    <row r="410" spans="2:15" s="41" customFormat="1" ht="24.95" customHeight="1" x14ac:dyDescent="0.25">
      <c r="B410" s="243"/>
      <c r="C410" s="243"/>
      <c r="D410" s="243"/>
      <c r="E410" s="244"/>
      <c r="F410" s="243"/>
      <c r="G410" s="243"/>
      <c r="H410" s="243"/>
      <c r="I410" s="245"/>
      <c r="J410" s="245"/>
      <c r="K410" s="246"/>
      <c r="L410" s="247"/>
      <c r="M410" s="243"/>
      <c r="N410" s="248"/>
      <c r="O410" s="248"/>
    </row>
    <row r="411" spans="2:15" s="41" customFormat="1" ht="24.95" customHeight="1" x14ac:dyDescent="0.25">
      <c r="B411" s="243"/>
      <c r="C411" s="243"/>
      <c r="D411" s="243"/>
      <c r="E411" s="244"/>
      <c r="F411" s="243"/>
      <c r="G411" s="243"/>
      <c r="H411" s="243"/>
      <c r="I411" s="245"/>
      <c r="J411" s="245"/>
      <c r="K411" s="246"/>
      <c r="L411" s="247"/>
      <c r="M411" s="243"/>
      <c r="N411" s="248"/>
      <c r="O411" s="248"/>
    </row>
    <row r="412" spans="2:15" s="41" customFormat="1" ht="24.95" customHeight="1" x14ac:dyDescent="0.25">
      <c r="B412" s="243"/>
      <c r="C412" s="243"/>
      <c r="D412" s="243"/>
      <c r="E412" s="244"/>
      <c r="F412" s="243"/>
      <c r="G412" s="243"/>
      <c r="H412" s="243"/>
      <c r="I412" s="245"/>
      <c r="J412" s="245"/>
      <c r="K412" s="246"/>
      <c r="L412" s="247"/>
      <c r="M412" s="243"/>
      <c r="N412" s="248"/>
      <c r="O412" s="248"/>
    </row>
    <row r="413" spans="2:15" s="41" customFormat="1" ht="24.95" customHeight="1" x14ac:dyDescent="0.25">
      <c r="B413" s="243"/>
      <c r="C413" s="243"/>
      <c r="D413" s="243"/>
      <c r="E413" s="244"/>
      <c r="F413" s="243"/>
      <c r="G413" s="243"/>
      <c r="H413" s="243"/>
      <c r="I413" s="245"/>
      <c r="J413" s="245"/>
      <c r="K413" s="246"/>
      <c r="L413" s="247"/>
      <c r="M413" s="243"/>
      <c r="N413" s="248"/>
      <c r="O413" s="248"/>
    </row>
    <row r="414" spans="2:15" s="41" customFormat="1" ht="24.95" customHeight="1" x14ac:dyDescent="0.25">
      <c r="B414" s="243"/>
      <c r="C414" s="243"/>
      <c r="D414" s="243"/>
      <c r="E414" s="244"/>
      <c r="F414" s="243"/>
      <c r="G414" s="243"/>
      <c r="H414" s="243"/>
      <c r="I414" s="245"/>
      <c r="J414" s="245"/>
      <c r="K414" s="246"/>
      <c r="L414" s="247"/>
      <c r="M414" s="243"/>
      <c r="N414" s="248"/>
      <c r="O414" s="248"/>
    </row>
    <row r="415" spans="2:15" s="41" customFormat="1" ht="24.95" customHeight="1" x14ac:dyDescent="0.25">
      <c r="B415" s="243"/>
      <c r="C415" s="243"/>
      <c r="D415" s="243"/>
      <c r="E415" s="244"/>
      <c r="F415" s="243"/>
      <c r="G415" s="243"/>
      <c r="H415" s="243"/>
      <c r="I415" s="245"/>
      <c r="J415" s="245"/>
      <c r="K415" s="246"/>
      <c r="L415" s="247"/>
      <c r="M415" s="243"/>
      <c r="N415" s="248"/>
      <c r="O415" s="248"/>
    </row>
    <row r="416" spans="2:15" s="41" customFormat="1" ht="24.95" customHeight="1" x14ac:dyDescent="0.25">
      <c r="B416" s="243"/>
      <c r="C416" s="243"/>
      <c r="D416" s="243"/>
      <c r="E416" s="244"/>
      <c r="F416" s="243"/>
      <c r="G416" s="243"/>
      <c r="H416" s="243"/>
      <c r="I416" s="245"/>
      <c r="J416" s="245"/>
      <c r="K416" s="246"/>
      <c r="L416" s="247"/>
      <c r="M416" s="243"/>
      <c r="N416" s="248"/>
      <c r="O416" s="248"/>
    </row>
    <row r="417" spans="2:15" s="41" customFormat="1" ht="24.95" customHeight="1" x14ac:dyDescent="0.25">
      <c r="B417" s="243"/>
      <c r="C417" s="243"/>
      <c r="D417" s="243"/>
      <c r="E417" s="244"/>
      <c r="F417" s="243"/>
      <c r="G417" s="243"/>
      <c r="H417" s="243"/>
      <c r="I417" s="245"/>
      <c r="J417" s="245"/>
      <c r="K417" s="246"/>
      <c r="L417" s="247"/>
      <c r="M417" s="243"/>
      <c r="N417" s="248"/>
      <c r="O417" s="248"/>
    </row>
    <row r="418" spans="2:15" s="41" customFormat="1" ht="24.95" customHeight="1" x14ac:dyDescent="0.25">
      <c r="B418" s="243"/>
      <c r="C418" s="243"/>
      <c r="D418" s="243"/>
      <c r="E418" s="244"/>
      <c r="F418" s="243"/>
      <c r="G418" s="243"/>
      <c r="H418" s="243"/>
      <c r="I418" s="245"/>
      <c r="J418" s="245"/>
      <c r="K418" s="246"/>
      <c r="L418" s="247"/>
      <c r="M418" s="243"/>
      <c r="N418" s="248"/>
      <c r="O418" s="248"/>
    </row>
    <row r="419" spans="2:15" s="41" customFormat="1" ht="24.95" customHeight="1" x14ac:dyDescent="0.25">
      <c r="B419" s="243"/>
      <c r="C419" s="243"/>
      <c r="D419" s="243"/>
      <c r="E419" s="244"/>
      <c r="F419" s="243"/>
      <c r="G419" s="243"/>
      <c r="H419" s="243"/>
      <c r="I419" s="245"/>
      <c r="J419" s="245"/>
      <c r="K419" s="246"/>
      <c r="L419" s="247"/>
      <c r="M419" s="243"/>
      <c r="N419" s="248"/>
      <c r="O419" s="248"/>
    </row>
    <row r="420" spans="2:15" s="41" customFormat="1" ht="24.95" customHeight="1" x14ac:dyDescent="0.25">
      <c r="B420" s="243"/>
      <c r="C420" s="243"/>
      <c r="D420" s="243"/>
      <c r="E420" s="244"/>
      <c r="F420" s="243"/>
      <c r="G420" s="243"/>
      <c r="H420" s="243"/>
      <c r="I420" s="245"/>
      <c r="J420" s="245"/>
      <c r="K420" s="246"/>
      <c r="L420" s="247"/>
      <c r="M420" s="243"/>
      <c r="N420" s="248"/>
      <c r="O420" s="248"/>
    </row>
    <row r="421" spans="2:15" s="41" customFormat="1" ht="24.95" customHeight="1" x14ac:dyDescent="0.25">
      <c r="B421" s="243"/>
      <c r="C421" s="243"/>
      <c r="D421" s="243"/>
      <c r="E421" s="244"/>
      <c r="F421" s="243"/>
      <c r="G421" s="243"/>
      <c r="H421" s="243"/>
      <c r="I421" s="245"/>
      <c r="J421" s="245"/>
      <c r="K421" s="246"/>
      <c r="L421" s="247"/>
      <c r="M421" s="243"/>
      <c r="N421" s="248"/>
      <c r="O421" s="248"/>
    </row>
    <row r="422" spans="2:15" s="41" customFormat="1" ht="24.95" customHeight="1" x14ac:dyDescent="0.25">
      <c r="B422" s="243"/>
      <c r="C422" s="243"/>
      <c r="D422" s="243"/>
      <c r="E422" s="244"/>
      <c r="F422" s="243"/>
      <c r="G422" s="243"/>
      <c r="H422" s="243"/>
      <c r="I422" s="245"/>
      <c r="J422" s="245"/>
      <c r="K422" s="246"/>
      <c r="L422" s="247"/>
      <c r="M422" s="243"/>
      <c r="N422" s="248"/>
      <c r="O422" s="248"/>
    </row>
    <row r="423" spans="2:15" s="41" customFormat="1" ht="24.95" customHeight="1" x14ac:dyDescent="0.25">
      <c r="B423" s="243"/>
      <c r="C423" s="243"/>
      <c r="D423" s="243"/>
      <c r="E423" s="244"/>
      <c r="F423" s="243"/>
      <c r="G423" s="243"/>
      <c r="H423" s="243"/>
      <c r="I423" s="245"/>
      <c r="J423" s="245"/>
      <c r="K423" s="246"/>
      <c r="L423" s="247"/>
      <c r="M423" s="243"/>
      <c r="N423" s="248"/>
      <c r="O423" s="248"/>
    </row>
    <row r="424" spans="2:15" s="41" customFormat="1" ht="24.95" customHeight="1" x14ac:dyDescent="0.25">
      <c r="B424" s="243"/>
      <c r="C424" s="243"/>
      <c r="D424" s="243"/>
      <c r="E424" s="244"/>
      <c r="F424" s="243"/>
      <c r="G424" s="243"/>
      <c r="H424" s="243"/>
      <c r="I424" s="245"/>
      <c r="J424" s="245"/>
      <c r="K424" s="246"/>
      <c r="L424" s="247"/>
      <c r="M424" s="243"/>
      <c r="N424" s="248"/>
      <c r="O424" s="248"/>
    </row>
    <row r="425" spans="2:15" s="41" customFormat="1" ht="24.95" customHeight="1" x14ac:dyDescent="0.25">
      <c r="B425" s="243"/>
      <c r="C425" s="243"/>
      <c r="D425" s="243"/>
      <c r="E425" s="244"/>
      <c r="F425" s="243"/>
      <c r="G425" s="243"/>
      <c r="H425" s="243"/>
      <c r="I425" s="245"/>
      <c r="J425" s="245"/>
      <c r="K425" s="246"/>
      <c r="L425" s="247"/>
      <c r="M425" s="243"/>
      <c r="N425" s="248"/>
      <c r="O425" s="248"/>
    </row>
    <row r="426" spans="2:15" s="41" customFormat="1" ht="24.95" customHeight="1" x14ac:dyDescent="0.25">
      <c r="B426" s="243"/>
      <c r="C426" s="243"/>
      <c r="D426" s="243"/>
      <c r="E426" s="244"/>
      <c r="F426" s="243"/>
      <c r="G426" s="243"/>
      <c r="H426" s="243"/>
      <c r="I426" s="245"/>
      <c r="J426" s="245"/>
      <c r="K426" s="246"/>
      <c r="L426" s="247"/>
      <c r="M426" s="243"/>
      <c r="N426" s="248"/>
      <c r="O426" s="248"/>
    </row>
    <row r="427" spans="2:15" s="41" customFormat="1" ht="24.95" customHeight="1" x14ac:dyDescent="0.25">
      <c r="B427" s="243"/>
      <c r="C427" s="243"/>
      <c r="D427" s="243"/>
      <c r="E427" s="244"/>
      <c r="F427" s="243"/>
      <c r="G427" s="243"/>
      <c r="H427" s="243"/>
      <c r="I427" s="245"/>
      <c r="J427" s="245"/>
      <c r="K427" s="246"/>
      <c r="L427" s="247"/>
      <c r="M427" s="243"/>
      <c r="N427" s="248"/>
      <c r="O427" s="248"/>
    </row>
    <row r="428" spans="2:15" s="41" customFormat="1" ht="24.95" customHeight="1" x14ac:dyDescent="0.25">
      <c r="B428" s="243"/>
      <c r="C428" s="243"/>
      <c r="D428" s="243"/>
      <c r="E428" s="244"/>
      <c r="F428" s="243"/>
      <c r="G428" s="243"/>
      <c r="H428" s="243"/>
      <c r="I428" s="245"/>
      <c r="J428" s="245"/>
      <c r="K428" s="246"/>
      <c r="L428" s="247"/>
      <c r="M428" s="243"/>
      <c r="N428" s="248"/>
      <c r="O428" s="248"/>
    </row>
    <row r="429" spans="2:15" s="41" customFormat="1" ht="24.95" customHeight="1" x14ac:dyDescent="0.25">
      <c r="B429" s="243"/>
      <c r="C429" s="243"/>
      <c r="D429" s="243"/>
      <c r="E429" s="244"/>
      <c r="F429" s="243"/>
      <c r="G429" s="243"/>
      <c r="H429" s="243"/>
      <c r="I429" s="245"/>
      <c r="J429" s="245"/>
      <c r="K429" s="246"/>
      <c r="L429" s="247"/>
      <c r="M429" s="243"/>
      <c r="N429" s="248"/>
      <c r="O429" s="248"/>
    </row>
    <row r="430" spans="2:15" s="41" customFormat="1" ht="24.95" customHeight="1" x14ac:dyDescent="0.25">
      <c r="B430" s="243"/>
      <c r="C430" s="243"/>
      <c r="D430" s="243"/>
      <c r="E430" s="244"/>
      <c r="F430" s="243"/>
      <c r="G430" s="243"/>
      <c r="H430" s="243"/>
      <c r="I430" s="245"/>
      <c r="J430" s="245"/>
      <c r="K430" s="246"/>
      <c r="L430" s="247"/>
      <c r="M430" s="243"/>
      <c r="N430" s="248"/>
      <c r="O430" s="248"/>
    </row>
    <row r="431" spans="2:15" s="41" customFormat="1" ht="24.95" customHeight="1" x14ac:dyDescent="0.25">
      <c r="B431" s="243"/>
      <c r="C431" s="243"/>
      <c r="D431" s="243"/>
      <c r="E431" s="244"/>
      <c r="F431" s="243"/>
      <c r="G431" s="243"/>
      <c r="H431" s="243"/>
      <c r="I431" s="245"/>
      <c r="J431" s="245"/>
      <c r="K431" s="246"/>
      <c r="L431" s="247"/>
      <c r="M431" s="243"/>
      <c r="N431" s="248"/>
      <c r="O431" s="248"/>
    </row>
    <row r="432" spans="2:15" s="41" customFormat="1" ht="24.95" customHeight="1" x14ac:dyDescent="0.25">
      <c r="B432" s="243"/>
      <c r="C432" s="243"/>
      <c r="D432" s="243"/>
      <c r="E432" s="244"/>
      <c r="F432" s="243"/>
      <c r="G432" s="243"/>
      <c r="H432" s="243"/>
      <c r="I432" s="245"/>
      <c r="J432" s="245"/>
      <c r="K432" s="246"/>
      <c r="L432" s="247"/>
      <c r="M432" s="243"/>
      <c r="N432" s="248"/>
      <c r="O432" s="248"/>
    </row>
    <row r="433" spans="2:15" s="41" customFormat="1" ht="24.95" customHeight="1" x14ac:dyDescent="0.25">
      <c r="B433" s="243"/>
      <c r="C433" s="243"/>
      <c r="D433" s="243"/>
      <c r="E433" s="244"/>
      <c r="F433" s="243"/>
      <c r="G433" s="243"/>
      <c r="H433" s="243"/>
      <c r="I433" s="245"/>
      <c r="J433" s="245"/>
      <c r="K433" s="246"/>
      <c r="L433" s="247"/>
      <c r="M433" s="243"/>
      <c r="N433" s="248"/>
      <c r="O433" s="248"/>
    </row>
    <row r="434" spans="2:15" s="41" customFormat="1" ht="24.95" customHeight="1" x14ac:dyDescent="0.25">
      <c r="B434" s="243"/>
      <c r="C434" s="243"/>
      <c r="D434" s="243"/>
      <c r="E434" s="244"/>
      <c r="F434" s="243"/>
      <c r="G434" s="243"/>
      <c r="H434" s="243"/>
      <c r="I434" s="245"/>
      <c r="J434" s="245"/>
      <c r="K434" s="246"/>
      <c r="L434" s="247"/>
      <c r="M434" s="243"/>
      <c r="N434" s="248"/>
      <c r="O434" s="248"/>
    </row>
    <row r="435" spans="2:15" s="41" customFormat="1" ht="24.95" customHeight="1" x14ac:dyDescent="0.25">
      <c r="B435" s="243"/>
      <c r="C435" s="243"/>
      <c r="D435" s="243"/>
      <c r="E435" s="244"/>
      <c r="F435" s="243"/>
      <c r="G435" s="243"/>
      <c r="H435" s="243"/>
      <c r="I435" s="245"/>
      <c r="J435" s="245"/>
      <c r="K435" s="246"/>
      <c r="L435" s="247"/>
      <c r="M435" s="243"/>
      <c r="N435" s="248"/>
      <c r="O435" s="248"/>
    </row>
    <row r="436" spans="2:15" s="41" customFormat="1" ht="24.95" customHeight="1" x14ac:dyDescent="0.25">
      <c r="B436" s="243"/>
      <c r="C436" s="243"/>
      <c r="D436" s="243"/>
      <c r="E436" s="244"/>
      <c r="F436" s="243"/>
      <c r="G436" s="243"/>
      <c r="H436" s="243"/>
      <c r="I436" s="245"/>
      <c r="J436" s="245"/>
      <c r="K436" s="246"/>
      <c r="L436" s="247"/>
      <c r="M436" s="243"/>
      <c r="N436" s="248"/>
      <c r="O436" s="248"/>
    </row>
    <row r="437" spans="2:15" s="41" customFormat="1" ht="24.95" customHeight="1" x14ac:dyDescent="0.25">
      <c r="B437" s="243"/>
      <c r="C437" s="243"/>
      <c r="D437" s="243"/>
      <c r="E437" s="244"/>
      <c r="F437" s="243"/>
      <c r="G437" s="243"/>
      <c r="H437" s="243"/>
      <c r="I437" s="245"/>
      <c r="J437" s="245"/>
      <c r="K437" s="246"/>
      <c r="L437" s="247"/>
      <c r="M437" s="243"/>
      <c r="N437" s="248"/>
      <c r="O437" s="248"/>
    </row>
    <row r="438" spans="2:15" s="41" customFormat="1" ht="24.95" customHeight="1" x14ac:dyDescent="0.25">
      <c r="B438" s="243"/>
      <c r="C438" s="243"/>
      <c r="D438" s="243"/>
      <c r="E438" s="244"/>
      <c r="F438" s="243"/>
      <c r="G438" s="243"/>
      <c r="H438" s="243"/>
      <c r="I438" s="245"/>
      <c r="J438" s="245"/>
      <c r="K438" s="246"/>
      <c r="L438" s="247"/>
      <c r="M438" s="243"/>
      <c r="N438" s="248"/>
      <c r="O438" s="248"/>
    </row>
    <row r="439" spans="2:15" s="41" customFormat="1" ht="24.95" customHeight="1" x14ac:dyDescent="0.25">
      <c r="B439" s="243"/>
      <c r="C439" s="243"/>
      <c r="D439" s="243"/>
      <c r="E439" s="244"/>
      <c r="F439" s="243"/>
      <c r="G439" s="243"/>
      <c r="H439" s="243"/>
      <c r="I439" s="245"/>
      <c r="J439" s="245"/>
      <c r="K439" s="246"/>
      <c r="L439" s="247"/>
      <c r="M439" s="243"/>
      <c r="N439" s="248"/>
      <c r="O439" s="248"/>
    </row>
    <row r="440" spans="2:15" s="41" customFormat="1" ht="24.95" customHeight="1" x14ac:dyDescent="0.25">
      <c r="B440" s="243"/>
      <c r="C440" s="243"/>
      <c r="D440" s="243"/>
      <c r="E440" s="244"/>
      <c r="F440" s="243"/>
      <c r="G440" s="243"/>
      <c r="H440" s="243"/>
      <c r="I440" s="245"/>
      <c r="J440" s="245"/>
      <c r="K440" s="246"/>
      <c r="L440" s="247"/>
      <c r="M440" s="243"/>
      <c r="N440" s="248"/>
      <c r="O440" s="248"/>
    </row>
    <row r="441" spans="2:15" s="41" customFormat="1" ht="24.95" customHeight="1" x14ac:dyDescent="0.25">
      <c r="B441" s="243"/>
      <c r="C441" s="243"/>
      <c r="D441" s="243"/>
      <c r="E441" s="244"/>
      <c r="F441" s="243"/>
      <c r="G441" s="243"/>
      <c r="H441" s="243"/>
      <c r="I441" s="245"/>
      <c r="J441" s="245"/>
      <c r="K441" s="246"/>
      <c r="L441" s="247"/>
      <c r="M441" s="243"/>
      <c r="N441" s="248"/>
      <c r="O441" s="248"/>
    </row>
    <row r="442" spans="2:15" s="41" customFormat="1" ht="24.95" customHeight="1" x14ac:dyDescent="0.25">
      <c r="B442" s="243"/>
      <c r="C442" s="243"/>
      <c r="D442" s="243"/>
      <c r="E442" s="244"/>
      <c r="F442" s="243"/>
      <c r="G442" s="243"/>
      <c r="H442" s="243"/>
      <c r="I442" s="245"/>
      <c r="J442" s="245"/>
      <c r="K442" s="246"/>
      <c r="L442" s="247"/>
      <c r="M442" s="243"/>
      <c r="N442" s="248"/>
      <c r="O442" s="248"/>
    </row>
    <row r="443" spans="2:15" s="41" customFormat="1" ht="24.95" customHeight="1" x14ac:dyDescent="0.25">
      <c r="B443" s="243"/>
      <c r="C443" s="243"/>
      <c r="D443" s="243"/>
      <c r="E443" s="244"/>
      <c r="F443" s="243"/>
      <c r="G443" s="243"/>
      <c r="H443" s="243"/>
      <c r="I443" s="245"/>
      <c r="J443" s="245"/>
      <c r="K443" s="246"/>
      <c r="L443" s="247"/>
      <c r="M443" s="243"/>
      <c r="N443" s="248"/>
      <c r="O443" s="248"/>
    </row>
    <row r="444" spans="2:15" s="41" customFormat="1" ht="24.95" customHeight="1" x14ac:dyDescent="0.25">
      <c r="B444" s="243"/>
      <c r="C444" s="243"/>
      <c r="D444" s="243"/>
      <c r="E444" s="244"/>
      <c r="F444" s="243"/>
      <c r="G444" s="243"/>
      <c r="H444" s="243"/>
      <c r="I444" s="245"/>
      <c r="J444" s="245"/>
      <c r="K444" s="246"/>
      <c r="L444" s="247"/>
      <c r="M444" s="243"/>
      <c r="N444" s="248"/>
      <c r="O444" s="248"/>
    </row>
    <row r="445" spans="2:15" s="41" customFormat="1" ht="24.95" customHeight="1" x14ac:dyDescent="0.25">
      <c r="B445" s="243"/>
      <c r="C445" s="243"/>
      <c r="D445" s="243"/>
      <c r="E445" s="244"/>
      <c r="F445" s="243"/>
      <c r="G445" s="243"/>
      <c r="H445" s="243"/>
      <c r="I445" s="245"/>
      <c r="J445" s="245"/>
      <c r="K445" s="246"/>
      <c r="L445" s="247"/>
      <c r="M445" s="243"/>
      <c r="N445" s="248"/>
      <c r="O445" s="248"/>
    </row>
    <row r="446" spans="2:15" s="41" customFormat="1" ht="24.95" customHeight="1" x14ac:dyDescent="0.25">
      <c r="B446" s="243"/>
      <c r="C446" s="243"/>
      <c r="D446" s="243"/>
      <c r="E446" s="244"/>
      <c r="F446" s="243"/>
      <c r="G446" s="243"/>
      <c r="H446" s="243"/>
      <c r="I446" s="245"/>
      <c r="J446" s="245"/>
      <c r="K446" s="246"/>
      <c r="L446" s="247"/>
      <c r="M446" s="243"/>
      <c r="N446" s="248"/>
      <c r="O446" s="248"/>
    </row>
    <row r="447" spans="2:15" s="41" customFormat="1" ht="24.95" customHeight="1" x14ac:dyDescent="0.25">
      <c r="B447" s="243"/>
      <c r="C447" s="243"/>
      <c r="D447" s="243"/>
      <c r="E447" s="244"/>
      <c r="F447" s="243"/>
      <c r="G447" s="243"/>
      <c r="H447" s="243"/>
      <c r="I447" s="245"/>
      <c r="J447" s="245"/>
      <c r="K447" s="246"/>
      <c r="L447" s="247"/>
      <c r="M447" s="243"/>
      <c r="N447" s="248"/>
      <c r="O447" s="248"/>
    </row>
    <row r="448" spans="2:15" s="41" customFormat="1" ht="24.95" customHeight="1" x14ac:dyDescent="0.25">
      <c r="B448" s="243"/>
      <c r="C448" s="243"/>
      <c r="D448" s="243"/>
      <c r="E448" s="244"/>
      <c r="F448" s="243"/>
      <c r="G448" s="243"/>
      <c r="H448" s="243"/>
      <c r="I448" s="245"/>
      <c r="J448" s="245"/>
      <c r="K448" s="246"/>
      <c r="L448" s="247"/>
      <c r="M448" s="243"/>
      <c r="N448" s="248"/>
      <c r="O448" s="248"/>
    </row>
    <row r="449" spans="2:15" s="41" customFormat="1" ht="24.95" customHeight="1" x14ac:dyDescent="0.25">
      <c r="B449" s="243"/>
      <c r="C449" s="243"/>
      <c r="D449" s="243"/>
      <c r="E449" s="244"/>
      <c r="F449" s="243"/>
      <c r="G449" s="243"/>
      <c r="H449" s="243"/>
      <c r="I449" s="245"/>
      <c r="J449" s="245"/>
      <c r="K449" s="246"/>
      <c r="L449" s="247"/>
      <c r="M449" s="243"/>
      <c r="N449" s="248"/>
      <c r="O449" s="248"/>
    </row>
    <row r="450" spans="2:15" s="41" customFormat="1" ht="24.95" customHeight="1" x14ac:dyDescent="0.25">
      <c r="B450" s="243"/>
      <c r="C450" s="243"/>
      <c r="D450" s="243"/>
      <c r="E450" s="244"/>
      <c r="F450" s="243"/>
      <c r="G450" s="243"/>
      <c r="H450" s="243"/>
      <c r="I450" s="245"/>
      <c r="J450" s="245"/>
      <c r="K450" s="246"/>
      <c r="L450" s="247"/>
      <c r="M450" s="243"/>
      <c r="N450" s="248"/>
      <c r="O450" s="248"/>
    </row>
    <row r="451" spans="2:15" s="41" customFormat="1" ht="24.95" customHeight="1" x14ac:dyDescent="0.25">
      <c r="B451" s="243"/>
      <c r="C451" s="243"/>
      <c r="D451" s="243"/>
      <c r="E451" s="244"/>
      <c r="F451" s="243"/>
      <c r="G451" s="243"/>
      <c r="H451" s="243"/>
      <c r="I451" s="245"/>
      <c r="J451" s="245"/>
      <c r="K451" s="246"/>
      <c r="L451" s="247"/>
      <c r="M451" s="243"/>
      <c r="N451" s="248"/>
      <c r="O451" s="248"/>
    </row>
    <row r="452" spans="2:15" s="41" customFormat="1" ht="24.95" customHeight="1" x14ac:dyDescent="0.25">
      <c r="B452" s="243"/>
      <c r="C452" s="243"/>
      <c r="D452" s="243"/>
      <c r="E452" s="244"/>
      <c r="F452" s="243"/>
      <c r="G452" s="243"/>
      <c r="H452" s="243"/>
      <c r="I452" s="245"/>
      <c r="J452" s="245"/>
      <c r="K452" s="246"/>
      <c r="L452" s="247"/>
      <c r="M452" s="243"/>
      <c r="N452" s="248"/>
      <c r="O452" s="248"/>
    </row>
    <row r="453" spans="2:15" s="41" customFormat="1" ht="24.95" customHeight="1" x14ac:dyDescent="0.25">
      <c r="B453" s="243"/>
      <c r="C453" s="243"/>
      <c r="D453" s="243"/>
      <c r="E453" s="244"/>
      <c r="F453" s="243"/>
      <c r="G453" s="243"/>
      <c r="H453" s="243"/>
      <c r="I453" s="245"/>
      <c r="J453" s="245"/>
      <c r="K453" s="246"/>
      <c r="L453" s="247"/>
      <c r="M453" s="243"/>
      <c r="N453" s="248"/>
      <c r="O453" s="248"/>
    </row>
    <row r="454" spans="2:15" s="41" customFormat="1" ht="24.95" customHeight="1" x14ac:dyDescent="0.25">
      <c r="B454" s="243"/>
      <c r="C454" s="243"/>
      <c r="D454" s="243"/>
      <c r="E454" s="244"/>
      <c r="F454" s="243"/>
      <c r="G454" s="243"/>
      <c r="H454" s="243"/>
      <c r="I454" s="245"/>
      <c r="J454" s="245"/>
      <c r="K454" s="246"/>
      <c r="L454" s="247"/>
      <c r="M454" s="243"/>
      <c r="N454" s="248"/>
      <c r="O454" s="248"/>
    </row>
    <row r="455" spans="2:15" s="41" customFormat="1" ht="24.95" customHeight="1" x14ac:dyDescent="0.25">
      <c r="B455" s="243"/>
      <c r="C455" s="243"/>
      <c r="D455" s="243"/>
      <c r="E455" s="244"/>
      <c r="F455" s="243"/>
      <c r="G455" s="243"/>
      <c r="H455" s="243"/>
      <c r="I455" s="245"/>
      <c r="J455" s="245"/>
      <c r="K455" s="246"/>
      <c r="L455" s="247"/>
      <c r="M455" s="243"/>
      <c r="N455" s="248"/>
      <c r="O455" s="248"/>
    </row>
    <row r="456" spans="2:15" s="41" customFormat="1" ht="24.95" customHeight="1" x14ac:dyDescent="0.25">
      <c r="B456" s="243"/>
      <c r="C456" s="243"/>
      <c r="D456" s="243"/>
      <c r="E456" s="244"/>
      <c r="F456" s="243"/>
      <c r="G456" s="243"/>
      <c r="H456" s="243"/>
      <c r="I456" s="245"/>
      <c r="J456" s="245"/>
      <c r="K456" s="246"/>
      <c r="L456" s="247"/>
      <c r="M456" s="243"/>
      <c r="N456" s="248"/>
      <c r="O456" s="248"/>
    </row>
    <row r="457" spans="2:15" s="41" customFormat="1" ht="24.95" customHeight="1" x14ac:dyDescent="0.25">
      <c r="B457" s="243"/>
      <c r="C457" s="243"/>
      <c r="D457" s="243"/>
      <c r="E457" s="244"/>
      <c r="F457" s="243"/>
      <c r="G457" s="243"/>
      <c r="H457" s="243"/>
      <c r="I457" s="245"/>
      <c r="J457" s="245"/>
      <c r="K457" s="246"/>
      <c r="L457" s="247"/>
      <c r="M457" s="243"/>
      <c r="N457" s="248"/>
      <c r="O457" s="248"/>
    </row>
    <row r="458" spans="2:15" s="41" customFormat="1" ht="24.95" customHeight="1" x14ac:dyDescent="0.25">
      <c r="B458" s="243"/>
      <c r="C458" s="243"/>
      <c r="D458" s="243"/>
      <c r="E458" s="244"/>
      <c r="F458" s="243"/>
      <c r="G458" s="243"/>
      <c r="H458" s="243"/>
      <c r="I458" s="245"/>
      <c r="J458" s="245"/>
      <c r="K458" s="246"/>
      <c r="L458" s="247"/>
      <c r="M458" s="243"/>
      <c r="N458" s="248"/>
      <c r="O458" s="248"/>
    </row>
    <row r="459" spans="2:15" s="41" customFormat="1" ht="24.95" customHeight="1" x14ac:dyDescent="0.25">
      <c r="B459" s="243"/>
      <c r="C459" s="243"/>
      <c r="D459" s="243"/>
      <c r="E459" s="244"/>
      <c r="F459" s="243"/>
      <c r="G459" s="243"/>
      <c r="H459" s="243"/>
      <c r="I459" s="245"/>
      <c r="J459" s="245"/>
      <c r="K459" s="246"/>
      <c r="L459" s="247"/>
      <c r="M459" s="243"/>
      <c r="N459" s="248"/>
      <c r="O459" s="248"/>
    </row>
    <row r="460" spans="2:15" s="41" customFormat="1" ht="24.95" customHeight="1" x14ac:dyDescent="0.25">
      <c r="B460" s="243"/>
      <c r="C460" s="243"/>
      <c r="D460" s="243"/>
      <c r="E460" s="244"/>
      <c r="F460" s="243"/>
      <c r="G460" s="243"/>
      <c r="H460" s="243"/>
      <c r="I460" s="245"/>
      <c r="J460" s="245"/>
      <c r="K460" s="246"/>
      <c r="L460" s="247"/>
      <c r="M460" s="243"/>
      <c r="N460" s="248"/>
      <c r="O460" s="248"/>
    </row>
    <row r="461" spans="2:15" s="41" customFormat="1" ht="24.95" customHeight="1" x14ac:dyDescent="0.25">
      <c r="B461" s="243"/>
      <c r="C461" s="243"/>
      <c r="D461" s="243"/>
      <c r="E461" s="244"/>
      <c r="F461" s="243"/>
      <c r="G461" s="243"/>
      <c r="H461" s="243"/>
      <c r="I461" s="245"/>
      <c r="J461" s="245"/>
      <c r="K461" s="246"/>
      <c r="L461" s="247"/>
      <c r="M461" s="243"/>
      <c r="N461" s="248"/>
      <c r="O461" s="248"/>
    </row>
    <row r="462" spans="2:15" s="41" customFormat="1" ht="24.95" customHeight="1" x14ac:dyDescent="0.25">
      <c r="B462" s="243"/>
      <c r="C462" s="243"/>
      <c r="D462" s="243"/>
      <c r="E462" s="244"/>
      <c r="F462" s="243"/>
      <c r="G462" s="243"/>
      <c r="H462" s="243"/>
      <c r="I462" s="245"/>
      <c r="J462" s="245"/>
      <c r="K462" s="246"/>
      <c r="L462" s="247"/>
      <c r="M462" s="243"/>
      <c r="N462" s="248"/>
      <c r="O462" s="248"/>
    </row>
    <row r="463" spans="2:15" s="41" customFormat="1" ht="24.95" customHeight="1" x14ac:dyDescent="0.25">
      <c r="B463" s="243"/>
      <c r="C463" s="243"/>
      <c r="D463" s="243"/>
      <c r="E463" s="244"/>
      <c r="F463" s="243"/>
      <c r="G463" s="243"/>
      <c r="H463" s="243"/>
      <c r="I463" s="245"/>
      <c r="J463" s="245"/>
      <c r="K463" s="246"/>
      <c r="L463" s="247"/>
      <c r="M463" s="243"/>
      <c r="N463" s="248"/>
      <c r="O463" s="248"/>
    </row>
    <row r="464" spans="2:15" s="41" customFormat="1" ht="24.95" customHeight="1" x14ac:dyDescent="0.25">
      <c r="B464" s="243"/>
      <c r="C464" s="243"/>
      <c r="D464" s="243"/>
      <c r="E464" s="244"/>
      <c r="F464" s="243"/>
      <c r="G464" s="243"/>
      <c r="H464" s="243"/>
      <c r="I464" s="245"/>
      <c r="J464" s="245"/>
      <c r="K464" s="246"/>
      <c r="L464" s="247"/>
      <c r="M464" s="243"/>
      <c r="N464" s="248"/>
      <c r="O464" s="248"/>
    </row>
    <row r="465" spans="2:15" s="41" customFormat="1" ht="24.95" customHeight="1" x14ac:dyDescent="0.25">
      <c r="B465" s="243"/>
      <c r="C465" s="243"/>
      <c r="D465" s="243"/>
      <c r="E465" s="244"/>
      <c r="F465" s="243"/>
      <c r="G465" s="243"/>
      <c r="H465" s="243"/>
      <c r="I465" s="245"/>
      <c r="J465" s="245"/>
      <c r="K465" s="246"/>
      <c r="L465" s="247"/>
      <c r="M465" s="243"/>
      <c r="N465" s="248"/>
      <c r="O465" s="248"/>
    </row>
    <row r="466" spans="2:15" s="41" customFormat="1" ht="24.95" customHeight="1" x14ac:dyDescent="0.25">
      <c r="B466" s="243"/>
      <c r="C466" s="243"/>
      <c r="D466" s="243"/>
      <c r="E466" s="244"/>
      <c r="F466" s="243"/>
      <c r="G466" s="243"/>
      <c r="H466" s="243"/>
      <c r="I466" s="245"/>
      <c r="J466" s="245"/>
      <c r="K466" s="246"/>
      <c r="L466" s="247"/>
      <c r="M466" s="243"/>
      <c r="N466" s="248"/>
      <c r="O466" s="248"/>
    </row>
    <row r="467" spans="2:15" s="41" customFormat="1" ht="24.95" customHeight="1" x14ac:dyDescent="0.25">
      <c r="B467" s="243"/>
      <c r="C467" s="243"/>
      <c r="D467" s="243"/>
      <c r="E467" s="244"/>
      <c r="F467" s="243"/>
      <c r="G467" s="243"/>
      <c r="H467" s="243"/>
      <c r="I467" s="245"/>
      <c r="J467" s="245"/>
      <c r="K467" s="246"/>
      <c r="L467" s="247"/>
      <c r="M467" s="243"/>
      <c r="N467" s="248"/>
      <c r="O467" s="248"/>
    </row>
    <row r="468" spans="2:15" s="41" customFormat="1" ht="24.95" customHeight="1" x14ac:dyDescent="0.25">
      <c r="B468" s="243"/>
      <c r="C468" s="243"/>
      <c r="D468" s="243"/>
      <c r="E468" s="244"/>
      <c r="F468" s="243"/>
      <c r="G468" s="243"/>
      <c r="H468" s="243"/>
      <c r="I468" s="245"/>
      <c r="J468" s="245"/>
      <c r="K468" s="246"/>
      <c r="L468" s="247"/>
      <c r="M468" s="243"/>
      <c r="N468" s="248"/>
      <c r="O468" s="248"/>
    </row>
    <row r="469" spans="2:15" s="41" customFormat="1" ht="24.95" customHeight="1" x14ac:dyDescent="0.25">
      <c r="B469" s="243"/>
      <c r="C469" s="243"/>
      <c r="D469" s="243"/>
      <c r="E469" s="244"/>
      <c r="F469" s="243"/>
      <c r="G469" s="243"/>
      <c r="H469" s="243"/>
      <c r="I469" s="245"/>
      <c r="J469" s="245"/>
      <c r="K469" s="246"/>
      <c r="L469" s="247"/>
      <c r="M469" s="243"/>
      <c r="N469" s="248"/>
      <c r="O469" s="248"/>
    </row>
    <row r="470" spans="2:15" s="41" customFormat="1" ht="24.95" customHeight="1" x14ac:dyDescent="0.25">
      <c r="B470" s="243"/>
      <c r="C470" s="243"/>
      <c r="D470" s="243"/>
      <c r="E470" s="244"/>
      <c r="F470" s="243"/>
      <c r="G470" s="243"/>
      <c r="H470" s="243"/>
      <c r="I470" s="245"/>
      <c r="J470" s="245"/>
      <c r="K470" s="246"/>
      <c r="L470" s="247"/>
      <c r="M470" s="243"/>
      <c r="N470" s="248"/>
      <c r="O470" s="248"/>
    </row>
    <row r="471" spans="2:15" s="41" customFormat="1" ht="24.95" customHeight="1" x14ac:dyDescent="0.25">
      <c r="B471" s="243"/>
      <c r="C471" s="243"/>
      <c r="D471" s="243"/>
      <c r="E471" s="244"/>
      <c r="F471" s="243"/>
      <c r="G471" s="243"/>
      <c r="H471" s="243"/>
      <c r="I471" s="245"/>
      <c r="J471" s="245"/>
      <c r="K471" s="246"/>
      <c r="L471" s="247"/>
      <c r="M471" s="243"/>
      <c r="N471" s="248"/>
      <c r="O471" s="248"/>
    </row>
    <row r="472" spans="2:15" s="41" customFormat="1" ht="24.95" customHeight="1" x14ac:dyDescent="0.25">
      <c r="B472" s="243"/>
      <c r="C472" s="243"/>
      <c r="D472" s="243"/>
      <c r="E472" s="244"/>
      <c r="F472" s="243"/>
      <c r="G472" s="243"/>
      <c r="H472" s="243"/>
      <c r="I472" s="245"/>
      <c r="J472" s="245"/>
      <c r="K472" s="246"/>
      <c r="L472" s="247"/>
      <c r="M472" s="243"/>
      <c r="N472" s="248"/>
      <c r="O472" s="248"/>
    </row>
    <row r="473" spans="2:15" s="41" customFormat="1" ht="24.95" customHeight="1" x14ac:dyDescent="0.25">
      <c r="B473" s="243"/>
      <c r="C473" s="243"/>
      <c r="D473" s="243"/>
      <c r="E473" s="244"/>
      <c r="F473" s="243"/>
      <c r="G473" s="243"/>
      <c r="H473" s="243"/>
      <c r="I473" s="245"/>
      <c r="J473" s="245"/>
      <c r="K473" s="246"/>
      <c r="L473" s="247"/>
      <c r="M473" s="243"/>
      <c r="N473" s="248"/>
      <c r="O473" s="248"/>
    </row>
    <row r="474" spans="2:15" s="41" customFormat="1" ht="24.95" customHeight="1" x14ac:dyDescent="0.25">
      <c r="B474" s="243"/>
      <c r="C474" s="243"/>
      <c r="D474" s="243"/>
      <c r="E474" s="244"/>
      <c r="F474" s="243"/>
      <c r="G474" s="243"/>
      <c r="H474" s="243"/>
      <c r="I474" s="245"/>
      <c r="J474" s="245"/>
      <c r="K474" s="246"/>
      <c r="L474" s="247"/>
      <c r="M474" s="243"/>
      <c r="N474" s="248"/>
      <c r="O474" s="248"/>
    </row>
    <row r="475" spans="2:15" s="41" customFormat="1" ht="24.95" customHeight="1" x14ac:dyDescent="0.25">
      <c r="B475" s="243"/>
      <c r="C475" s="243"/>
      <c r="D475" s="243"/>
      <c r="E475" s="244"/>
      <c r="F475" s="243"/>
      <c r="G475" s="243"/>
      <c r="H475" s="243"/>
      <c r="I475" s="245"/>
      <c r="J475" s="245"/>
      <c r="K475" s="246"/>
      <c r="L475" s="247"/>
      <c r="M475" s="243"/>
      <c r="N475" s="248"/>
      <c r="O475" s="248"/>
    </row>
    <row r="476" spans="2:15" s="41" customFormat="1" ht="24.95" customHeight="1" x14ac:dyDescent="0.25">
      <c r="B476" s="243"/>
      <c r="C476" s="243"/>
      <c r="D476" s="243"/>
      <c r="E476" s="244"/>
      <c r="F476" s="243"/>
      <c r="G476" s="243"/>
      <c r="H476" s="243"/>
      <c r="I476" s="245"/>
      <c r="J476" s="245"/>
      <c r="K476" s="246"/>
      <c r="L476" s="247"/>
      <c r="M476" s="243"/>
      <c r="N476" s="248"/>
      <c r="O476" s="248"/>
    </row>
    <row r="477" spans="2:15" s="41" customFormat="1" ht="24.95" customHeight="1" x14ac:dyDescent="0.25">
      <c r="B477" s="243"/>
      <c r="C477" s="243"/>
      <c r="D477" s="243"/>
      <c r="E477" s="244"/>
      <c r="F477" s="243"/>
      <c r="G477" s="243"/>
      <c r="H477" s="243"/>
      <c r="I477" s="245"/>
      <c r="J477" s="245"/>
      <c r="K477" s="246"/>
      <c r="L477" s="247"/>
      <c r="M477" s="243"/>
      <c r="N477" s="248"/>
      <c r="O477" s="248"/>
    </row>
    <row r="478" spans="2:15" s="41" customFormat="1" ht="24.95" customHeight="1" x14ac:dyDescent="0.25">
      <c r="B478" s="243"/>
      <c r="C478" s="243"/>
      <c r="D478" s="243"/>
      <c r="E478" s="244"/>
      <c r="F478" s="243"/>
      <c r="G478" s="243"/>
      <c r="H478" s="243"/>
      <c r="I478" s="245"/>
      <c r="J478" s="245"/>
      <c r="K478" s="246"/>
      <c r="L478" s="247"/>
      <c r="M478" s="243"/>
      <c r="N478" s="248"/>
      <c r="O478" s="248"/>
    </row>
    <row r="479" spans="2:15" s="41" customFormat="1" ht="24.95" customHeight="1" x14ac:dyDescent="0.25">
      <c r="B479" s="243"/>
      <c r="C479" s="243"/>
      <c r="D479" s="243"/>
      <c r="E479" s="244"/>
      <c r="F479" s="243"/>
      <c r="G479" s="243"/>
      <c r="H479" s="243"/>
      <c r="I479" s="245"/>
      <c r="J479" s="245"/>
      <c r="K479" s="246"/>
      <c r="L479" s="247"/>
      <c r="M479" s="243"/>
      <c r="N479" s="248"/>
      <c r="O479" s="248"/>
    </row>
    <row r="480" spans="2:15" s="41" customFormat="1" ht="24.95" customHeight="1" x14ac:dyDescent="0.25">
      <c r="B480" s="243"/>
      <c r="C480" s="243"/>
      <c r="D480" s="243"/>
      <c r="E480" s="244"/>
      <c r="F480" s="243"/>
      <c r="G480" s="243"/>
      <c r="H480" s="243"/>
      <c r="I480" s="245"/>
      <c r="J480" s="245"/>
      <c r="K480" s="246"/>
      <c r="L480" s="247"/>
      <c r="M480" s="243"/>
      <c r="N480" s="248"/>
      <c r="O480" s="248"/>
    </row>
    <row r="481" spans="2:15" s="41" customFormat="1" ht="24.95" customHeight="1" x14ac:dyDescent="0.25">
      <c r="B481" s="243"/>
      <c r="C481" s="243"/>
      <c r="D481" s="243"/>
      <c r="E481" s="244"/>
      <c r="F481" s="243"/>
      <c r="G481" s="243"/>
      <c r="H481" s="243"/>
      <c r="I481" s="245"/>
      <c r="J481" s="245"/>
      <c r="K481" s="246"/>
      <c r="L481" s="247"/>
      <c r="M481" s="243"/>
      <c r="N481" s="248"/>
      <c r="O481" s="248"/>
    </row>
    <row r="482" spans="2:15" s="41" customFormat="1" ht="24.95" customHeight="1" x14ac:dyDescent="0.25">
      <c r="B482" s="243"/>
      <c r="C482" s="243"/>
      <c r="D482" s="243"/>
      <c r="E482" s="244"/>
      <c r="F482" s="243"/>
      <c r="G482" s="243"/>
      <c r="H482" s="243"/>
      <c r="I482" s="245"/>
      <c r="J482" s="245"/>
      <c r="K482" s="246"/>
      <c r="L482" s="247"/>
      <c r="M482" s="243"/>
      <c r="N482" s="248"/>
      <c r="O482" s="248"/>
    </row>
    <row r="483" spans="2:15" s="41" customFormat="1" ht="24.95" customHeight="1" x14ac:dyDescent="0.25">
      <c r="B483" s="243"/>
      <c r="C483" s="243"/>
      <c r="D483" s="243"/>
      <c r="E483" s="244"/>
      <c r="F483" s="243"/>
      <c r="G483" s="243"/>
      <c r="H483" s="243"/>
      <c r="I483" s="245"/>
      <c r="J483" s="245"/>
      <c r="K483" s="246"/>
      <c r="L483" s="247"/>
      <c r="M483" s="243"/>
      <c r="N483" s="248"/>
      <c r="O483" s="248"/>
    </row>
    <row r="484" spans="2:15" s="41" customFormat="1" ht="24.95" customHeight="1" x14ac:dyDescent="0.25">
      <c r="B484" s="243"/>
      <c r="C484" s="243"/>
      <c r="D484" s="243"/>
      <c r="E484" s="244"/>
      <c r="F484" s="243"/>
      <c r="G484" s="243"/>
      <c r="H484" s="243"/>
      <c r="I484" s="245"/>
      <c r="J484" s="245"/>
      <c r="K484" s="246"/>
      <c r="L484" s="247"/>
      <c r="M484" s="243"/>
      <c r="N484" s="248"/>
      <c r="O484" s="248"/>
    </row>
    <row r="485" spans="2:15" s="41" customFormat="1" ht="24.95" customHeight="1" x14ac:dyDescent="0.25">
      <c r="B485" s="243"/>
      <c r="C485" s="243"/>
      <c r="D485" s="243"/>
      <c r="E485" s="244"/>
      <c r="F485" s="243"/>
      <c r="G485" s="243"/>
      <c r="H485" s="243"/>
      <c r="I485" s="245"/>
      <c r="J485" s="245"/>
      <c r="K485" s="246"/>
      <c r="L485" s="247"/>
      <c r="M485" s="243"/>
      <c r="N485" s="248"/>
      <c r="O485" s="248"/>
    </row>
    <row r="486" spans="2:15" s="41" customFormat="1" ht="24.95" customHeight="1" x14ac:dyDescent="0.25">
      <c r="B486" s="243"/>
      <c r="C486" s="243"/>
      <c r="D486" s="243"/>
      <c r="E486" s="244"/>
      <c r="F486" s="243"/>
      <c r="G486" s="243"/>
      <c r="H486" s="243"/>
      <c r="I486" s="245"/>
      <c r="J486" s="245"/>
      <c r="K486" s="246"/>
      <c r="L486" s="247"/>
      <c r="M486" s="243"/>
      <c r="N486" s="248"/>
      <c r="O486" s="248"/>
    </row>
    <row r="487" spans="2:15" s="41" customFormat="1" ht="24.95" customHeight="1" x14ac:dyDescent="0.25">
      <c r="B487" s="243"/>
      <c r="C487" s="243"/>
      <c r="D487" s="243"/>
      <c r="E487" s="244"/>
      <c r="F487" s="243"/>
      <c r="G487" s="243"/>
      <c r="H487" s="243"/>
      <c r="I487" s="245"/>
      <c r="J487" s="245"/>
      <c r="K487" s="246"/>
      <c r="L487" s="247"/>
      <c r="M487" s="243"/>
      <c r="N487" s="248"/>
      <c r="O487" s="248"/>
    </row>
    <row r="488" spans="2:15" s="41" customFormat="1" ht="24.95" customHeight="1" x14ac:dyDescent="0.25">
      <c r="B488" s="243"/>
      <c r="C488" s="243"/>
      <c r="D488" s="243"/>
      <c r="E488" s="244"/>
      <c r="F488" s="243"/>
      <c r="G488" s="243"/>
      <c r="H488" s="243"/>
      <c r="I488" s="245"/>
      <c r="J488" s="245"/>
      <c r="K488" s="246"/>
      <c r="L488" s="247"/>
      <c r="M488" s="243"/>
      <c r="N488" s="248"/>
      <c r="O488" s="248"/>
    </row>
    <row r="489" spans="2:15" s="41" customFormat="1" ht="24.95" customHeight="1" x14ac:dyDescent="0.25">
      <c r="B489" s="243"/>
      <c r="C489" s="243"/>
      <c r="D489" s="243"/>
      <c r="E489" s="244"/>
      <c r="F489" s="243"/>
      <c r="G489" s="243"/>
      <c r="H489" s="243"/>
      <c r="I489" s="245"/>
      <c r="J489" s="245"/>
      <c r="K489" s="246"/>
      <c r="L489" s="247"/>
      <c r="M489" s="243"/>
      <c r="N489" s="248"/>
      <c r="O489" s="248"/>
    </row>
    <row r="490" spans="2:15" s="41" customFormat="1" ht="24.95" customHeight="1" x14ac:dyDescent="0.25">
      <c r="B490" s="243"/>
      <c r="C490" s="243"/>
      <c r="D490" s="243"/>
      <c r="E490" s="244"/>
      <c r="F490" s="243"/>
      <c r="G490" s="243"/>
      <c r="H490" s="243"/>
      <c r="I490" s="245"/>
      <c r="J490" s="245"/>
      <c r="K490" s="246"/>
      <c r="L490" s="247"/>
      <c r="M490" s="243"/>
      <c r="N490" s="248"/>
      <c r="O490" s="248"/>
    </row>
    <row r="491" spans="2:15" s="41" customFormat="1" ht="24.95" customHeight="1" x14ac:dyDescent="0.25">
      <c r="B491" s="243"/>
      <c r="C491" s="243"/>
      <c r="D491" s="243"/>
      <c r="E491" s="244"/>
      <c r="F491" s="243"/>
      <c r="G491" s="243"/>
      <c r="H491" s="243"/>
      <c r="I491" s="245"/>
      <c r="J491" s="245"/>
      <c r="K491" s="246"/>
      <c r="L491" s="247"/>
      <c r="M491" s="243"/>
      <c r="N491" s="248"/>
      <c r="O491" s="248"/>
    </row>
    <row r="492" spans="2:15" s="41" customFormat="1" ht="24.95" customHeight="1" x14ac:dyDescent="0.25">
      <c r="B492" s="243"/>
      <c r="C492" s="243"/>
      <c r="D492" s="243"/>
      <c r="E492" s="244"/>
      <c r="F492" s="243"/>
      <c r="G492" s="243"/>
      <c r="H492" s="243"/>
      <c r="I492" s="245"/>
      <c r="J492" s="245"/>
      <c r="K492" s="246"/>
      <c r="L492" s="247"/>
      <c r="M492" s="243"/>
      <c r="N492" s="248"/>
      <c r="O492" s="248"/>
    </row>
    <row r="493" spans="2:15" s="41" customFormat="1" ht="24.95" customHeight="1" x14ac:dyDescent="0.25">
      <c r="B493" s="243"/>
      <c r="C493" s="243"/>
      <c r="D493" s="243"/>
      <c r="E493" s="244"/>
      <c r="F493" s="243"/>
      <c r="G493" s="243"/>
      <c r="H493" s="243"/>
      <c r="I493" s="245"/>
      <c r="J493" s="245"/>
      <c r="K493" s="246"/>
      <c r="L493" s="247"/>
      <c r="M493" s="243"/>
      <c r="N493" s="248"/>
      <c r="O493" s="248"/>
    </row>
    <row r="494" spans="2:15" s="41" customFormat="1" ht="24.95" customHeight="1" x14ac:dyDescent="0.25">
      <c r="B494" s="243"/>
      <c r="C494" s="243"/>
      <c r="D494" s="243"/>
      <c r="E494" s="244"/>
      <c r="F494" s="243"/>
      <c r="G494" s="243"/>
      <c r="H494" s="243"/>
      <c r="I494" s="245"/>
      <c r="J494" s="245"/>
      <c r="K494" s="246"/>
      <c r="L494" s="247"/>
      <c r="M494" s="243"/>
      <c r="N494" s="248"/>
      <c r="O494" s="248"/>
    </row>
    <row r="495" spans="2:15" s="41" customFormat="1" ht="24.95" customHeight="1" x14ac:dyDescent="0.25">
      <c r="B495" s="243"/>
      <c r="C495" s="243"/>
      <c r="D495" s="243"/>
      <c r="E495" s="244"/>
      <c r="F495" s="243"/>
      <c r="G495" s="243"/>
      <c r="H495" s="243"/>
      <c r="I495" s="245"/>
      <c r="J495" s="245"/>
      <c r="K495" s="246"/>
      <c r="L495" s="247"/>
      <c r="M495" s="243"/>
      <c r="N495" s="248"/>
      <c r="O495" s="248"/>
    </row>
    <row r="496" spans="2:15" s="41" customFormat="1" ht="24.95" customHeight="1" x14ac:dyDescent="0.25">
      <c r="B496" s="243"/>
      <c r="C496" s="243"/>
      <c r="D496" s="243"/>
      <c r="E496" s="244"/>
      <c r="F496" s="243"/>
      <c r="G496" s="243"/>
      <c r="H496" s="243"/>
      <c r="I496" s="245"/>
      <c r="J496" s="245"/>
      <c r="K496" s="246"/>
      <c r="L496" s="247"/>
      <c r="M496" s="243"/>
      <c r="N496" s="248"/>
      <c r="O496" s="248"/>
    </row>
    <row r="497" spans="2:15" s="41" customFormat="1" ht="24.95" customHeight="1" x14ac:dyDescent="0.25">
      <c r="B497" s="243"/>
      <c r="C497" s="243"/>
      <c r="D497" s="243"/>
      <c r="E497" s="244"/>
      <c r="F497" s="243"/>
      <c r="G497" s="243"/>
      <c r="H497" s="243"/>
      <c r="I497" s="245"/>
      <c r="J497" s="245"/>
      <c r="K497" s="246"/>
      <c r="L497" s="247"/>
      <c r="M497" s="243"/>
      <c r="N497" s="248"/>
      <c r="O497" s="248"/>
    </row>
    <row r="498" spans="2:15" s="41" customFormat="1" ht="24.95" customHeight="1" x14ac:dyDescent="0.25">
      <c r="B498" s="243"/>
      <c r="C498" s="243"/>
      <c r="D498" s="243"/>
      <c r="E498" s="244"/>
      <c r="F498" s="243"/>
      <c r="G498" s="243"/>
      <c r="H498" s="243"/>
      <c r="I498" s="245"/>
      <c r="J498" s="245"/>
      <c r="K498" s="246"/>
      <c r="L498" s="247"/>
      <c r="M498" s="243"/>
      <c r="N498" s="248"/>
      <c r="O498" s="248"/>
    </row>
    <row r="499" spans="2:15" s="41" customFormat="1" ht="24.95" customHeight="1" x14ac:dyDescent="0.25">
      <c r="B499" s="243"/>
      <c r="C499" s="243"/>
      <c r="D499" s="243"/>
      <c r="E499" s="244"/>
      <c r="F499" s="243"/>
      <c r="G499" s="243"/>
      <c r="H499" s="243"/>
      <c r="I499" s="245"/>
      <c r="J499" s="245"/>
      <c r="K499" s="246"/>
      <c r="L499" s="247"/>
      <c r="M499" s="243"/>
      <c r="N499" s="248"/>
      <c r="O499" s="248"/>
    </row>
    <row r="500" spans="2:15" s="41" customFormat="1" ht="24.95" customHeight="1" x14ac:dyDescent="0.25">
      <c r="B500" s="243"/>
      <c r="C500" s="243"/>
      <c r="D500" s="243"/>
      <c r="E500" s="244"/>
      <c r="F500" s="243"/>
      <c r="G500" s="243"/>
      <c r="H500" s="243"/>
      <c r="I500" s="245"/>
      <c r="J500" s="245"/>
      <c r="K500" s="246"/>
      <c r="L500" s="247"/>
      <c r="M500" s="243"/>
      <c r="N500" s="248"/>
      <c r="O500" s="248"/>
    </row>
    <row r="501" spans="2:15" s="41" customFormat="1" ht="24.95" customHeight="1" x14ac:dyDescent="0.25">
      <c r="B501" s="243"/>
      <c r="C501" s="243"/>
      <c r="D501" s="243"/>
      <c r="E501" s="244"/>
      <c r="F501" s="243"/>
      <c r="G501" s="243"/>
      <c r="H501" s="243"/>
      <c r="I501" s="245"/>
      <c r="J501" s="245"/>
      <c r="K501" s="246"/>
      <c r="L501" s="247"/>
      <c r="M501" s="243"/>
      <c r="N501" s="248"/>
      <c r="O501" s="248"/>
    </row>
    <row r="502" spans="2:15" s="41" customFormat="1" ht="24.95" customHeight="1" x14ac:dyDescent="0.25">
      <c r="B502" s="243"/>
      <c r="C502" s="243"/>
      <c r="D502" s="243"/>
      <c r="E502" s="244"/>
      <c r="F502" s="243"/>
      <c r="G502" s="243"/>
      <c r="H502" s="243"/>
      <c r="I502" s="245"/>
      <c r="J502" s="245"/>
      <c r="K502" s="246"/>
      <c r="L502" s="247"/>
      <c r="M502" s="243"/>
      <c r="N502" s="248"/>
      <c r="O502" s="248"/>
    </row>
    <row r="503" spans="2:15" s="41" customFormat="1" ht="24.95" customHeight="1" x14ac:dyDescent="0.25">
      <c r="B503" s="243"/>
      <c r="C503" s="243"/>
      <c r="D503" s="243"/>
      <c r="E503" s="244"/>
      <c r="F503" s="243"/>
      <c r="G503" s="243"/>
      <c r="H503" s="243"/>
      <c r="I503" s="245"/>
      <c r="J503" s="245"/>
      <c r="K503" s="246"/>
      <c r="L503" s="247"/>
      <c r="M503" s="243"/>
      <c r="N503" s="248"/>
      <c r="O503" s="248"/>
    </row>
    <row r="504" spans="2:15" s="41" customFormat="1" ht="24.95" customHeight="1" x14ac:dyDescent="0.25">
      <c r="B504" s="243"/>
      <c r="C504" s="243"/>
      <c r="D504" s="243"/>
      <c r="E504" s="244"/>
      <c r="F504" s="243"/>
      <c r="G504" s="243"/>
      <c r="H504" s="243"/>
      <c r="I504" s="245"/>
      <c r="J504" s="245"/>
      <c r="K504" s="246"/>
      <c r="L504" s="247"/>
      <c r="M504" s="243"/>
      <c r="N504" s="248"/>
      <c r="O504" s="248"/>
    </row>
    <row r="505" spans="2:15" s="41" customFormat="1" ht="24.95" customHeight="1" x14ac:dyDescent="0.25">
      <c r="B505" s="243"/>
      <c r="C505" s="243"/>
      <c r="D505" s="243"/>
      <c r="E505" s="244"/>
      <c r="F505" s="243"/>
      <c r="G505" s="243"/>
      <c r="H505" s="243"/>
      <c r="I505" s="245"/>
      <c r="J505" s="245"/>
      <c r="K505" s="246"/>
      <c r="L505" s="247"/>
      <c r="M505" s="243"/>
      <c r="N505" s="248"/>
      <c r="O505" s="248"/>
    </row>
    <row r="506" spans="2:15" s="41" customFormat="1" ht="24.95" customHeight="1" x14ac:dyDescent="0.25">
      <c r="B506" s="243"/>
      <c r="C506" s="243"/>
      <c r="D506" s="243"/>
      <c r="E506" s="244"/>
      <c r="F506" s="243"/>
      <c r="G506" s="243"/>
      <c r="H506" s="243"/>
      <c r="I506" s="245"/>
      <c r="J506" s="245"/>
      <c r="K506" s="246"/>
      <c r="L506" s="247"/>
      <c r="M506" s="243"/>
      <c r="N506" s="248"/>
      <c r="O506" s="248"/>
    </row>
    <row r="507" spans="2:15" s="41" customFormat="1" ht="24.95" customHeight="1" x14ac:dyDescent="0.25">
      <c r="B507" s="243"/>
      <c r="C507" s="243"/>
      <c r="D507" s="243"/>
      <c r="E507" s="244"/>
      <c r="F507" s="243"/>
      <c r="G507" s="243"/>
      <c r="H507" s="243"/>
      <c r="I507" s="245"/>
      <c r="J507" s="245"/>
      <c r="K507" s="246"/>
      <c r="L507" s="247"/>
      <c r="M507" s="243"/>
      <c r="N507" s="248"/>
      <c r="O507" s="248"/>
    </row>
    <row r="508" spans="2:15" s="41" customFormat="1" ht="24.95" customHeight="1" x14ac:dyDescent="0.25">
      <c r="B508" s="243"/>
      <c r="C508" s="243"/>
      <c r="D508" s="243"/>
      <c r="E508" s="244"/>
      <c r="F508" s="243"/>
      <c r="G508" s="243"/>
      <c r="H508" s="243"/>
      <c r="I508" s="245"/>
      <c r="J508" s="245"/>
      <c r="K508" s="246"/>
      <c r="L508" s="247"/>
      <c r="M508" s="243"/>
      <c r="N508" s="248"/>
      <c r="O508" s="248"/>
    </row>
    <row r="509" spans="2:15" s="41" customFormat="1" ht="24.95" customHeight="1" x14ac:dyDescent="0.25">
      <c r="B509" s="243"/>
      <c r="C509" s="243"/>
      <c r="D509" s="243"/>
      <c r="E509" s="244"/>
      <c r="F509" s="243"/>
      <c r="G509" s="243"/>
      <c r="H509" s="243"/>
      <c r="I509" s="245"/>
      <c r="J509" s="245"/>
      <c r="K509" s="246"/>
      <c r="L509" s="247"/>
      <c r="M509" s="243"/>
      <c r="N509" s="248"/>
      <c r="O509" s="248"/>
    </row>
    <row r="510" spans="2:15" s="41" customFormat="1" ht="24.95" customHeight="1" x14ac:dyDescent="0.25">
      <c r="B510" s="243"/>
      <c r="C510" s="243"/>
      <c r="D510" s="243"/>
      <c r="E510" s="244"/>
      <c r="F510" s="243"/>
      <c r="G510" s="243"/>
      <c r="H510" s="243"/>
      <c r="I510" s="245"/>
      <c r="J510" s="245"/>
      <c r="K510" s="246"/>
      <c r="L510" s="247"/>
      <c r="M510" s="243"/>
      <c r="N510" s="248"/>
      <c r="O510" s="248"/>
    </row>
    <row r="511" spans="2:15" s="41" customFormat="1" ht="24.95" customHeight="1" x14ac:dyDescent="0.25">
      <c r="B511" s="243"/>
      <c r="C511" s="243"/>
      <c r="D511" s="243"/>
      <c r="E511" s="244"/>
      <c r="F511" s="243"/>
      <c r="G511" s="243"/>
      <c r="H511" s="243"/>
      <c r="I511" s="245"/>
      <c r="J511" s="245"/>
      <c r="K511" s="246"/>
      <c r="L511" s="247"/>
      <c r="M511" s="243"/>
      <c r="N511" s="248"/>
      <c r="O511" s="248"/>
    </row>
    <row r="512" spans="2:15" s="41" customFormat="1" ht="24.95" customHeight="1" x14ac:dyDescent="0.25">
      <c r="B512" s="243"/>
      <c r="C512" s="243"/>
      <c r="D512" s="243"/>
      <c r="E512" s="244"/>
      <c r="F512" s="243"/>
      <c r="G512" s="243"/>
      <c r="H512" s="243"/>
      <c r="I512" s="245"/>
      <c r="J512" s="245"/>
      <c r="K512" s="246"/>
      <c r="L512" s="247"/>
      <c r="M512" s="243"/>
      <c r="N512" s="248"/>
      <c r="O512" s="248"/>
    </row>
    <row r="513" spans="2:15" s="41" customFormat="1" ht="24.95" customHeight="1" x14ac:dyDescent="0.25">
      <c r="B513" s="243"/>
      <c r="C513" s="243"/>
      <c r="D513" s="243"/>
      <c r="E513" s="244"/>
      <c r="F513" s="243"/>
      <c r="G513" s="243"/>
      <c r="H513" s="243"/>
      <c r="I513" s="245"/>
      <c r="J513" s="245"/>
      <c r="K513" s="246"/>
      <c r="L513" s="247"/>
      <c r="M513" s="243"/>
      <c r="N513" s="248"/>
      <c r="O513" s="248"/>
    </row>
    <row r="514" spans="2:15" s="41" customFormat="1" ht="24.95" customHeight="1" x14ac:dyDescent="0.25">
      <c r="B514" s="243"/>
      <c r="C514" s="243"/>
      <c r="D514" s="243"/>
      <c r="E514" s="244"/>
      <c r="F514" s="243"/>
      <c r="G514" s="243"/>
      <c r="H514" s="243"/>
      <c r="I514" s="245"/>
      <c r="J514" s="245"/>
      <c r="K514" s="246"/>
      <c r="L514" s="247"/>
      <c r="M514" s="243"/>
      <c r="N514" s="248"/>
      <c r="O514" s="248"/>
    </row>
    <row r="515" spans="2:15" s="41" customFormat="1" ht="24.95" customHeight="1" x14ac:dyDescent="0.25">
      <c r="B515" s="243"/>
      <c r="C515" s="243"/>
      <c r="D515" s="243"/>
      <c r="E515" s="244"/>
      <c r="F515" s="243"/>
      <c r="G515" s="243"/>
      <c r="H515" s="243"/>
      <c r="I515" s="245"/>
      <c r="J515" s="245"/>
      <c r="K515" s="246"/>
      <c r="L515" s="247"/>
      <c r="M515" s="243"/>
      <c r="N515" s="248"/>
      <c r="O515" s="248"/>
    </row>
    <row r="516" spans="2:15" s="41" customFormat="1" ht="24.95" customHeight="1" x14ac:dyDescent="0.25">
      <c r="B516" s="243"/>
      <c r="C516" s="243"/>
      <c r="D516" s="243"/>
      <c r="E516" s="244"/>
      <c r="F516" s="243"/>
      <c r="G516" s="243"/>
      <c r="H516" s="243"/>
      <c r="I516" s="245"/>
      <c r="J516" s="245"/>
      <c r="K516" s="246"/>
      <c r="L516" s="247"/>
      <c r="M516" s="243"/>
      <c r="N516" s="248"/>
      <c r="O516" s="248"/>
    </row>
    <row r="517" spans="2:15" s="41" customFormat="1" ht="24.95" customHeight="1" x14ac:dyDescent="0.25">
      <c r="B517" s="243"/>
      <c r="C517" s="243"/>
      <c r="D517" s="243"/>
      <c r="E517" s="244"/>
      <c r="F517" s="243"/>
      <c r="G517" s="243"/>
      <c r="H517" s="243"/>
      <c r="I517" s="245"/>
      <c r="J517" s="245"/>
      <c r="K517" s="246"/>
      <c r="L517" s="247"/>
      <c r="M517" s="243"/>
      <c r="N517" s="248"/>
      <c r="O517" s="248"/>
    </row>
    <row r="518" spans="2:15" s="41" customFormat="1" ht="24.95" customHeight="1" x14ac:dyDescent="0.25">
      <c r="B518" s="243"/>
      <c r="C518" s="243"/>
      <c r="D518" s="243"/>
      <c r="E518" s="244"/>
      <c r="F518" s="243"/>
      <c r="G518" s="243"/>
      <c r="H518" s="243"/>
      <c r="I518" s="245"/>
      <c r="J518" s="245"/>
      <c r="K518" s="246"/>
      <c r="L518" s="247"/>
      <c r="M518" s="243"/>
      <c r="N518" s="248"/>
      <c r="O518" s="248"/>
    </row>
    <row r="519" spans="2:15" s="41" customFormat="1" ht="24.95" customHeight="1" x14ac:dyDescent="0.25">
      <c r="B519" s="243"/>
      <c r="C519" s="243"/>
      <c r="D519" s="243"/>
      <c r="E519" s="244"/>
      <c r="F519" s="243"/>
      <c r="G519" s="243"/>
      <c r="H519" s="243"/>
      <c r="I519" s="245"/>
      <c r="J519" s="245"/>
      <c r="K519" s="246"/>
      <c r="L519" s="247"/>
      <c r="M519" s="243"/>
      <c r="N519" s="248"/>
      <c r="O519" s="248"/>
    </row>
    <row r="520" spans="2:15" s="41" customFormat="1" ht="24.95" customHeight="1" x14ac:dyDescent="0.25">
      <c r="B520" s="243"/>
      <c r="C520" s="243"/>
      <c r="D520" s="243"/>
      <c r="E520" s="244"/>
      <c r="F520" s="243"/>
      <c r="G520" s="243"/>
      <c r="H520" s="243"/>
      <c r="I520" s="245"/>
      <c r="J520" s="245"/>
      <c r="K520" s="246"/>
      <c r="L520" s="247"/>
      <c r="M520" s="243"/>
      <c r="N520" s="248"/>
      <c r="O520" s="248"/>
    </row>
    <row r="521" spans="2:15" s="41" customFormat="1" ht="24.95" customHeight="1" x14ac:dyDescent="0.25">
      <c r="B521" s="243"/>
      <c r="C521" s="243"/>
      <c r="D521" s="243"/>
      <c r="E521" s="244"/>
      <c r="F521" s="243"/>
      <c r="G521" s="243"/>
      <c r="H521" s="243"/>
      <c r="I521" s="245"/>
      <c r="J521" s="245"/>
      <c r="K521" s="246"/>
      <c r="L521" s="247"/>
      <c r="M521" s="243"/>
      <c r="N521" s="248"/>
      <c r="O521" s="248"/>
    </row>
    <row r="522" spans="2:15" s="41" customFormat="1" ht="24.95" customHeight="1" x14ac:dyDescent="0.25">
      <c r="B522" s="243"/>
      <c r="C522" s="243"/>
      <c r="D522" s="243"/>
      <c r="E522" s="244"/>
      <c r="F522" s="243"/>
      <c r="G522" s="243"/>
      <c r="H522" s="243"/>
      <c r="I522" s="245"/>
      <c r="J522" s="245"/>
      <c r="K522" s="246"/>
      <c r="L522" s="247"/>
      <c r="M522" s="243"/>
      <c r="N522" s="248"/>
      <c r="O522" s="248"/>
    </row>
    <row r="523" spans="2:15" s="41" customFormat="1" ht="24.95" customHeight="1" x14ac:dyDescent="0.25">
      <c r="B523" s="243"/>
      <c r="C523" s="243"/>
      <c r="D523" s="243"/>
      <c r="E523" s="244"/>
      <c r="F523" s="243"/>
      <c r="G523" s="243"/>
      <c r="H523" s="243"/>
      <c r="I523" s="245"/>
      <c r="J523" s="245"/>
      <c r="K523" s="246"/>
      <c r="L523" s="247"/>
      <c r="M523" s="243"/>
      <c r="N523" s="248"/>
      <c r="O523" s="248"/>
    </row>
    <row r="524" spans="2:15" s="41" customFormat="1" ht="24.95" customHeight="1" x14ac:dyDescent="0.25">
      <c r="B524" s="243"/>
      <c r="C524" s="243"/>
      <c r="D524" s="243"/>
      <c r="E524" s="244"/>
      <c r="F524" s="243"/>
      <c r="G524" s="243"/>
      <c r="H524" s="243"/>
      <c r="I524" s="245"/>
      <c r="J524" s="245"/>
      <c r="K524" s="246"/>
      <c r="L524" s="247"/>
      <c r="M524" s="243"/>
      <c r="N524" s="248"/>
      <c r="O524" s="248"/>
    </row>
    <row r="525" spans="2:15" s="41" customFormat="1" ht="24.95" customHeight="1" x14ac:dyDescent="0.25">
      <c r="B525" s="243"/>
      <c r="C525" s="243"/>
      <c r="D525" s="243"/>
      <c r="E525" s="244"/>
      <c r="F525" s="243"/>
      <c r="G525" s="243"/>
      <c r="H525" s="243"/>
      <c r="I525" s="245"/>
      <c r="J525" s="245"/>
      <c r="K525" s="246"/>
      <c r="L525" s="247"/>
      <c r="M525" s="243"/>
      <c r="N525" s="248"/>
      <c r="O525" s="248"/>
    </row>
    <row r="526" spans="2:15" s="41" customFormat="1" ht="24.95" customHeight="1" x14ac:dyDescent="0.25">
      <c r="B526" s="243"/>
      <c r="C526" s="243"/>
      <c r="D526" s="243"/>
      <c r="E526" s="244"/>
      <c r="F526" s="243"/>
      <c r="G526" s="243"/>
      <c r="H526" s="243"/>
      <c r="I526" s="245"/>
      <c r="J526" s="245"/>
      <c r="K526" s="246"/>
      <c r="L526" s="247"/>
      <c r="M526" s="243"/>
      <c r="N526" s="248"/>
      <c r="O526" s="248"/>
    </row>
    <row r="527" spans="2:15" s="41" customFormat="1" ht="24.95" customHeight="1" x14ac:dyDescent="0.25">
      <c r="B527" s="243"/>
      <c r="C527" s="243"/>
      <c r="D527" s="243"/>
      <c r="E527" s="244"/>
      <c r="F527" s="243"/>
      <c r="G527" s="243"/>
      <c r="H527" s="243"/>
      <c r="I527" s="245"/>
      <c r="J527" s="245"/>
      <c r="K527" s="246"/>
      <c r="L527" s="247"/>
      <c r="M527" s="243"/>
      <c r="N527" s="248"/>
      <c r="O527" s="248"/>
    </row>
    <row r="528" spans="2:15" s="41" customFormat="1" ht="24.95" customHeight="1" x14ac:dyDescent="0.25">
      <c r="B528" s="243"/>
      <c r="C528" s="243"/>
      <c r="D528" s="243"/>
      <c r="E528" s="244"/>
      <c r="F528" s="243"/>
      <c r="G528" s="243"/>
      <c r="H528" s="243"/>
      <c r="I528" s="245"/>
      <c r="J528" s="245"/>
      <c r="K528" s="246"/>
      <c r="L528" s="247"/>
      <c r="M528" s="243"/>
      <c r="N528" s="248"/>
      <c r="O528" s="248"/>
    </row>
    <row r="529" spans="2:15" s="41" customFormat="1" ht="24.95" customHeight="1" x14ac:dyDescent="0.25">
      <c r="B529" s="243"/>
      <c r="C529" s="243"/>
      <c r="D529" s="243"/>
      <c r="E529" s="244"/>
      <c r="F529" s="243"/>
      <c r="G529" s="243"/>
      <c r="H529" s="243"/>
      <c r="I529" s="245"/>
      <c r="J529" s="245"/>
      <c r="K529" s="246"/>
      <c r="L529" s="247"/>
      <c r="M529" s="243"/>
      <c r="N529" s="248"/>
      <c r="O529" s="248"/>
    </row>
    <row r="530" spans="2:15" s="41" customFormat="1" ht="24.95" customHeight="1" x14ac:dyDescent="0.25">
      <c r="B530" s="243"/>
      <c r="C530" s="243"/>
      <c r="D530" s="243"/>
      <c r="E530" s="244"/>
      <c r="F530" s="243"/>
      <c r="G530" s="243"/>
      <c r="H530" s="243"/>
      <c r="I530" s="245"/>
      <c r="J530" s="245"/>
      <c r="K530" s="246"/>
      <c r="L530" s="247"/>
      <c r="M530" s="243"/>
      <c r="N530" s="248"/>
      <c r="O530" s="248"/>
    </row>
    <row r="531" spans="2:15" s="41" customFormat="1" ht="24.95" customHeight="1" x14ac:dyDescent="0.25">
      <c r="B531" s="243"/>
      <c r="C531" s="243"/>
      <c r="D531" s="243"/>
      <c r="E531" s="244"/>
      <c r="F531" s="243"/>
      <c r="G531" s="243"/>
      <c r="H531" s="243"/>
      <c r="I531" s="245"/>
      <c r="J531" s="245"/>
      <c r="K531" s="246"/>
      <c r="L531" s="247"/>
      <c r="M531" s="243"/>
      <c r="N531" s="248"/>
      <c r="O531" s="248"/>
    </row>
    <row r="532" spans="2:15" s="41" customFormat="1" ht="24.95" customHeight="1" x14ac:dyDescent="0.25">
      <c r="B532" s="243"/>
      <c r="C532" s="243"/>
      <c r="D532" s="243"/>
      <c r="E532" s="244"/>
      <c r="F532" s="243"/>
      <c r="G532" s="243"/>
      <c r="H532" s="243"/>
      <c r="I532" s="245"/>
      <c r="J532" s="245"/>
      <c r="K532" s="246"/>
      <c r="L532" s="247"/>
      <c r="M532" s="243"/>
      <c r="N532" s="248"/>
      <c r="O532" s="248"/>
    </row>
    <row r="533" spans="2:15" s="41" customFormat="1" ht="24.95" customHeight="1" x14ac:dyDescent="0.25">
      <c r="B533" s="243"/>
      <c r="C533" s="243"/>
      <c r="D533" s="243"/>
      <c r="E533" s="244"/>
      <c r="F533" s="243"/>
      <c r="G533" s="243"/>
      <c r="H533" s="243"/>
      <c r="I533" s="245"/>
      <c r="J533" s="245"/>
      <c r="K533" s="246"/>
      <c r="L533" s="247"/>
      <c r="M533" s="243"/>
      <c r="N533" s="248"/>
      <c r="O533" s="248"/>
    </row>
    <row r="534" spans="2:15" s="41" customFormat="1" ht="24.95" customHeight="1" x14ac:dyDescent="0.25">
      <c r="B534" s="243"/>
      <c r="C534" s="243"/>
      <c r="D534" s="243"/>
      <c r="E534" s="244"/>
      <c r="F534" s="243"/>
      <c r="G534" s="243"/>
      <c r="H534" s="243"/>
      <c r="I534" s="245"/>
      <c r="J534" s="245"/>
      <c r="K534" s="246"/>
      <c r="L534" s="247"/>
      <c r="M534" s="243"/>
      <c r="N534" s="248"/>
      <c r="O534" s="248"/>
    </row>
    <row r="535" spans="2:15" s="41" customFormat="1" ht="24.95" customHeight="1" x14ac:dyDescent="0.25">
      <c r="B535" s="243"/>
      <c r="C535" s="243"/>
      <c r="D535" s="243"/>
      <c r="E535" s="244"/>
      <c r="F535" s="243"/>
      <c r="G535" s="243"/>
      <c r="H535" s="243"/>
      <c r="I535" s="245"/>
      <c r="J535" s="245"/>
      <c r="K535" s="246"/>
      <c r="L535" s="247"/>
      <c r="M535" s="243"/>
      <c r="N535" s="248"/>
      <c r="O535" s="248"/>
    </row>
    <row r="536" spans="2:15" s="41" customFormat="1" ht="24.95" customHeight="1" x14ac:dyDescent="0.25">
      <c r="B536" s="243"/>
      <c r="C536" s="243"/>
      <c r="D536" s="243"/>
      <c r="E536" s="244"/>
      <c r="F536" s="243"/>
      <c r="G536" s="243"/>
      <c r="H536" s="243"/>
      <c r="I536" s="245"/>
      <c r="J536" s="245"/>
      <c r="K536" s="246"/>
      <c r="L536" s="247"/>
      <c r="M536" s="243"/>
      <c r="N536" s="248"/>
      <c r="O536" s="248"/>
    </row>
    <row r="537" spans="2:15" s="41" customFormat="1" ht="24.95" customHeight="1" x14ac:dyDescent="0.25">
      <c r="B537" s="243"/>
      <c r="C537" s="243"/>
      <c r="D537" s="243"/>
      <c r="E537" s="244"/>
      <c r="F537" s="243"/>
      <c r="G537" s="243"/>
      <c r="H537" s="243"/>
      <c r="I537" s="245"/>
      <c r="J537" s="245"/>
      <c r="K537" s="246"/>
      <c r="L537" s="247"/>
      <c r="M537" s="243"/>
      <c r="N537" s="248"/>
      <c r="O537" s="248"/>
    </row>
    <row r="538" spans="2:15" s="41" customFormat="1" ht="24.95" customHeight="1" x14ac:dyDescent="0.25">
      <c r="B538" s="243"/>
      <c r="C538" s="243"/>
      <c r="D538" s="243"/>
      <c r="E538" s="244"/>
      <c r="F538" s="243"/>
      <c r="G538" s="243"/>
      <c r="H538" s="243"/>
      <c r="I538" s="245"/>
      <c r="J538" s="245"/>
      <c r="K538" s="246"/>
      <c r="L538" s="247"/>
      <c r="M538" s="243"/>
      <c r="N538" s="248"/>
      <c r="O538" s="248"/>
    </row>
    <row r="539" spans="2:15" s="41" customFormat="1" ht="24.95" customHeight="1" x14ac:dyDescent="0.25">
      <c r="B539" s="243"/>
      <c r="C539" s="243"/>
      <c r="D539" s="243"/>
      <c r="E539" s="244"/>
      <c r="F539" s="243"/>
      <c r="G539" s="243"/>
      <c r="H539" s="243"/>
      <c r="I539" s="245"/>
      <c r="J539" s="245"/>
      <c r="K539" s="246"/>
      <c r="L539" s="247"/>
      <c r="M539" s="243"/>
      <c r="N539" s="248"/>
      <c r="O539" s="248"/>
    </row>
    <row r="540" spans="2:15" s="41" customFormat="1" ht="24.95" customHeight="1" x14ac:dyDescent="0.25">
      <c r="B540" s="243"/>
      <c r="C540" s="243"/>
      <c r="D540" s="243"/>
      <c r="E540" s="244"/>
      <c r="F540" s="243"/>
      <c r="G540" s="243"/>
      <c r="H540" s="243"/>
      <c r="I540" s="245"/>
      <c r="J540" s="245"/>
      <c r="K540" s="246"/>
      <c r="L540" s="247"/>
      <c r="M540" s="243"/>
      <c r="N540" s="248"/>
      <c r="O540" s="248"/>
    </row>
    <row r="541" spans="2:15" s="41" customFormat="1" ht="24.95" customHeight="1" x14ac:dyDescent="0.25">
      <c r="B541" s="243"/>
      <c r="C541" s="243"/>
      <c r="D541" s="243"/>
      <c r="E541" s="244"/>
      <c r="F541" s="243"/>
      <c r="G541" s="243"/>
      <c r="H541" s="243"/>
      <c r="I541" s="245"/>
      <c r="J541" s="245"/>
      <c r="K541" s="246"/>
      <c r="L541" s="247"/>
      <c r="M541" s="243"/>
      <c r="N541" s="248"/>
      <c r="O541" s="248"/>
    </row>
    <row r="542" spans="2:15" s="41" customFormat="1" ht="24.95" customHeight="1" x14ac:dyDescent="0.25">
      <c r="B542" s="243"/>
      <c r="C542" s="243"/>
      <c r="D542" s="243"/>
      <c r="E542" s="244"/>
      <c r="F542" s="243"/>
      <c r="G542" s="243"/>
      <c r="H542" s="243"/>
      <c r="I542" s="245"/>
      <c r="J542" s="245"/>
      <c r="K542" s="246"/>
      <c r="L542" s="247"/>
      <c r="M542" s="243"/>
      <c r="N542" s="248"/>
      <c r="O542" s="248"/>
    </row>
    <row r="543" spans="2:15" s="41" customFormat="1" ht="24.95" customHeight="1" x14ac:dyDescent="0.25">
      <c r="B543" s="243"/>
      <c r="C543" s="243"/>
      <c r="D543" s="243"/>
      <c r="E543" s="244"/>
      <c r="F543" s="243"/>
      <c r="G543" s="243"/>
      <c r="H543" s="243"/>
      <c r="I543" s="245"/>
      <c r="J543" s="245"/>
      <c r="K543" s="246"/>
      <c r="L543" s="247"/>
      <c r="M543" s="243"/>
      <c r="N543" s="248"/>
      <c r="O543" s="248"/>
    </row>
    <row r="544" spans="2:15" s="41" customFormat="1" ht="24.95" customHeight="1" x14ac:dyDescent="0.25">
      <c r="B544" s="243"/>
      <c r="C544" s="243"/>
      <c r="D544" s="243"/>
      <c r="E544" s="244"/>
      <c r="F544" s="243"/>
      <c r="G544" s="243"/>
      <c r="H544" s="243"/>
      <c r="I544" s="245"/>
      <c r="J544" s="245"/>
      <c r="K544" s="246"/>
      <c r="L544" s="247"/>
      <c r="M544" s="243"/>
      <c r="N544" s="248"/>
      <c r="O544" s="248"/>
    </row>
    <row r="545" spans="2:15" s="41" customFormat="1" ht="24.95" customHeight="1" x14ac:dyDescent="0.25">
      <c r="B545" s="243"/>
      <c r="C545" s="243"/>
      <c r="D545" s="243"/>
      <c r="E545" s="244"/>
      <c r="F545" s="243"/>
      <c r="G545" s="243"/>
      <c r="H545" s="243"/>
      <c r="I545" s="245"/>
      <c r="J545" s="245"/>
      <c r="K545" s="246"/>
      <c r="L545" s="247"/>
      <c r="M545" s="243"/>
      <c r="N545" s="248"/>
      <c r="O545" s="248"/>
    </row>
    <row r="546" spans="2:15" s="41" customFormat="1" ht="24.95" customHeight="1" x14ac:dyDescent="0.25">
      <c r="B546" s="243"/>
      <c r="C546" s="243"/>
      <c r="D546" s="243"/>
      <c r="E546" s="244"/>
      <c r="F546" s="243"/>
      <c r="G546" s="243"/>
      <c r="H546" s="243"/>
      <c r="I546" s="245"/>
      <c r="J546" s="245"/>
      <c r="K546" s="246"/>
      <c r="L546" s="247"/>
      <c r="M546" s="243"/>
      <c r="N546" s="248"/>
      <c r="O546" s="248"/>
    </row>
    <row r="547" spans="2:15" s="41" customFormat="1" ht="24.95" customHeight="1" x14ac:dyDescent="0.25">
      <c r="B547" s="243"/>
      <c r="C547" s="243"/>
      <c r="D547" s="243"/>
      <c r="E547" s="244"/>
      <c r="F547" s="243"/>
      <c r="G547" s="243"/>
      <c r="H547" s="243"/>
      <c r="I547" s="245"/>
      <c r="J547" s="245"/>
      <c r="K547" s="246"/>
      <c r="L547" s="247"/>
      <c r="M547" s="243"/>
      <c r="N547" s="248"/>
      <c r="O547" s="248"/>
    </row>
    <row r="548" spans="2:15" s="41" customFormat="1" ht="24.95" customHeight="1" x14ac:dyDescent="0.25">
      <c r="B548" s="243"/>
      <c r="C548" s="243"/>
      <c r="D548" s="243"/>
      <c r="E548" s="244"/>
      <c r="F548" s="243"/>
      <c r="G548" s="243"/>
      <c r="H548" s="243"/>
      <c r="I548" s="245"/>
      <c r="J548" s="245"/>
      <c r="K548" s="246"/>
      <c r="L548" s="247"/>
      <c r="M548" s="243"/>
      <c r="N548" s="248"/>
      <c r="O548" s="248"/>
    </row>
    <row r="549" spans="2:15" s="41" customFormat="1" ht="24.95" customHeight="1" x14ac:dyDescent="0.25">
      <c r="B549" s="243"/>
      <c r="C549" s="243"/>
      <c r="D549" s="243"/>
      <c r="E549" s="244"/>
      <c r="F549" s="243"/>
      <c r="G549" s="243"/>
      <c r="H549" s="243"/>
      <c r="I549" s="245"/>
      <c r="J549" s="245"/>
      <c r="K549" s="246"/>
      <c r="L549" s="247"/>
      <c r="M549" s="243"/>
      <c r="N549" s="248"/>
      <c r="O549" s="248"/>
    </row>
    <row r="550" spans="2:15" s="41" customFormat="1" ht="24.95" customHeight="1" x14ac:dyDescent="0.25">
      <c r="B550" s="243"/>
      <c r="C550" s="243"/>
      <c r="D550" s="243"/>
      <c r="E550" s="244"/>
      <c r="F550" s="243"/>
      <c r="G550" s="243"/>
      <c r="H550" s="243"/>
      <c r="I550" s="245"/>
      <c r="J550" s="245"/>
      <c r="K550" s="246"/>
      <c r="L550" s="247"/>
      <c r="M550" s="243"/>
      <c r="N550" s="248"/>
      <c r="O550" s="248"/>
    </row>
    <row r="551" spans="2:15" s="41" customFormat="1" ht="24.95" customHeight="1" x14ac:dyDescent="0.25">
      <c r="B551" s="243"/>
      <c r="C551" s="243"/>
      <c r="D551" s="243"/>
      <c r="E551" s="244"/>
      <c r="F551" s="243"/>
      <c r="G551" s="243"/>
      <c r="H551" s="243"/>
      <c r="I551" s="245"/>
      <c r="J551" s="245"/>
      <c r="K551" s="246"/>
      <c r="L551" s="247"/>
      <c r="M551" s="243"/>
      <c r="N551" s="248"/>
      <c r="O551" s="248"/>
    </row>
    <row r="552" spans="2:15" s="41" customFormat="1" ht="24.95" customHeight="1" x14ac:dyDescent="0.25">
      <c r="B552" s="243"/>
      <c r="C552" s="243"/>
      <c r="D552" s="243"/>
      <c r="E552" s="244"/>
      <c r="F552" s="243"/>
      <c r="G552" s="243"/>
      <c r="H552" s="243"/>
      <c r="I552" s="245"/>
      <c r="J552" s="245"/>
      <c r="K552" s="246"/>
      <c r="L552" s="247"/>
      <c r="M552" s="243"/>
      <c r="N552" s="248"/>
      <c r="O552" s="248"/>
    </row>
    <row r="553" spans="2:15" s="41" customFormat="1" ht="24.95" customHeight="1" x14ac:dyDescent="0.25">
      <c r="B553" s="243"/>
      <c r="C553" s="243"/>
      <c r="D553" s="243"/>
      <c r="E553" s="244"/>
      <c r="F553" s="243"/>
      <c r="G553" s="243"/>
      <c r="H553" s="243"/>
      <c r="I553" s="245"/>
      <c r="J553" s="245"/>
      <c r="K553" s="246"/>
      <c r="L553" s="247"/>
      <c r="M553" s="243"/>
      <c r="N553" s="248"/>
      <c r="O553" s="248"/>
    </row>
    <row r="554" spans="2:15" s="41" customFormat="1" ht="24.95" customHeight="1" x14ac:dyDescent="0.25">
      <c r="B554" s="243"/>
      <c r="C554" s="243"/>
      <c r="D554" s="243"/>
      <c r="E554" s="244"/>
      <c r="F554" s="243"/>
      <c r="G554" s="243"/>
      <c r="H554" s="243"/>
      <c r="I554" s="245"/>
      <c r="J554" s="245"/>
      <c r="K554" s="246"/>
      <c r="L554" s="247"/>
      <c r="M554" s="243"/>
      <c r="N554" s="248"/>
      <c r="O554" s="248"/>
    </row>
    <row r="555" spans="2:15" s="41" customFormat="1" ht="24.95" customHeight="1" x14ac:dyDescent="0.25">
      <c r="B555" s="243"/>
      <c r="C555" s="243"/>
      <c r="D555" s="243"/>
      <c r="E555" s="244"/>
      <c r="F555" s="243"/>
      <c r="G555" s="243"/>
      <c r="H555" s="243"/>
      <c r="I555" s="245"/>
      <c r="J555" s="245"/>
      <c r="K555" s="246"/>
      <c r="L555" s="247"/>
      <c r="M555" s="243"/>
      <c r="N555" s="248"/>
      <c r="O555" s="248"/>
    </row>
    <row r="556" spans="2:15" s="41" customFormat="1" ht="24.95" customHeight="1" x14ac:dyDescent="0.25">
      <c r="B556" s="243"/>
      <c r="C556" s="243"/>
      <c r="D556" s="243"/>
      <c r="E556" s="244"/>
      <c r="F556" s="243"/>
      <c r="G556" s="243"/>
      <c r="H556" s="243"/>
      <c r="I556" s="245"/>
      <c r="J556" s="245"/>
      <c r="K556" s="246"/>
      <c r="L556" s="247"/>
      <c r="M556" s="243"/>
      <c r="N556" s="248"/>
      <c r="O556" s="248"/>
    </row>
    <row r="557" spans="2:15" s="41" customFormat="1" ht="24.95" customHeight="1" x14ac:dyDescent="0.25">
      <c r="B557" s="243"/>
      <c r="C557" s="243"/>
      <c r="D557" s="243"/>
      <c r="E557" s="244"/>
      <c r="F557" s="243"/>
      <c r="G557" s="243"/>
      <c r="H557" s="243"/>
      <c r="I557" s="245"/>
      <c r="J557" s="245"/>
      <c r="K557" s="246"/>
      <c r="L557" s="247"/>
      <c r="M557" s="243"/>
      <c r="N557" s="248"/>
      <c r="O557" s="248"/>
    </row>
    <row r="558" spans="2:15" s="41" customFormat="1" ht="24.95" customHeight="1" x14ac:dyDescent="0.25">
      <c r="B558" s="243"/>
      <c r="C558" s="243"/>
      <c r="D558" s="243"/>
      <c r="E558" s="244"/>
      <c r="F558" s="243"/>
      <c r="G558" s="243"/>
      <c r="H558" s="243"/>
      <c r="I558" s="245"/>
      <c r="J558" s="245"/>
      <c r="K558" s="246"/>
      <c r="L558" s="247"/>
      <c r="M558" s="243"/>
      <c r="N558" s="248"/>
      <c r="O558" s="248"/>
    </row>
    <row r="559" spans="2:15" s="41" customFormat="1" ht="24.95" customHeight="1" x14ac:dyDescent="0.25">
      <c r="B559" s="243"/>
      <c r="C559" s="243"/>
      <c r="D559" s="243"/>
      <c r="E559" s="244"/>
      <c r="F559" s="243"/>
      <c r="G559" s="243"/>
      <c r="H559" s="243"/>
      <c r="I559" s="245"/>
      <c r="J559" s="245"/>
      <c r="K559" s="246"/>
      <c r="L559" s="247"/>
      <c r="M559" s="243"/>
      <c r="N559" s="248"/>
      <c r="O559" s="248"/>
    </row>
    <row r="560" spans="2:15" s="41" customFormat="1" ht="24.95" customHeight="1" x14ac:dyDescent="0.25">
      <c r="B560" s="243"/>
      <c r="C560" s="243"/>
      <c r="D560" s="243"/>
      <c r="E560" s="244"/>
      <c r="F560" s="243"/>
      <c r="G560" s="243"/>
      <c r="H560" s="243"/>
      <c r="I560" s="245"/>
      <c r="J560" s="245"/>
      <c r="K560" s="246"/>
      <c r="L560" s="247"/>
      <c r="M560" s="243"/>
      <c r="N560" s="248"/>
      <c r="O560" s="248"/>
    </row>
    <row r="561" spans="2:15" s="41" customFormat="1" ht="24.95" customHeight="1" x14ac:dyDescent="0.25">
      <c r="B561" s="243"/>
      <c r="C561" s="243"/>
      <c r="D561" s="243"/>
      <c r="E561" s="244"/>
      <c r="F561" s="243"/>
      <c r="G561" s="243"/>
      <c r="H561" s="243"/>
      <c r="I561" s="245"/>
      <c r="J561" s="245"/>
      <c r="K561" s="246"/>
      <c r="L561" s="247"/>
      <c r="M561" s="243"/>
      <c r="N561" s="248"/>
      <c r="O561" s="248"/>
    </row>
    <row r="562" spans="2:15" s="41" customFormat="1" ht="24.95" customHeight="1" x14ac:dyDescent="0.25">
      <c r="B562" s="243"/>
      <c r="C562" s="243"/>
      <c r="D562" s="243"/>
      <c r="E562" s="244"/>
      <c r="F562" s="243"/>
      <c r="G562" s="243"/>
      <c r="H562" s="243"/>
      <c r="I562" s="245"/>
      <c r="J562" s="245"/>
      <c r="K562" s="246"/>
      <c r="L562" s="247"/>
      <c r="M562" s="243"/>
      <c r="N562" s="248"/>
      <c r="O562" s="248"/>
    </row>
    <row r="563" spans="2:15" s="41" customFormat="1" ht="24.95" customHeight="1" x14ac:dyDescent="0.25">
      <c r="B563" s="243"/>
      <c r="C563" s="243"/>
      <c r="D563" s="243"/>
      <c r="E563" s="244"/>
      <c r="F563" s="243"/>
      <c r="G563" s="243"/>
      <c r="H563" s="243"/>
      <c r="I563" s="245"/>
      <c r="J563" s="245"/>
      <c r="K563" s="246"/>
      <c r="L563" s="247"/>
      <c r="M563" s="243"/>
      <c r="N563" s="248"/>
      <c r="O563" s="248"/>
    </row>
    <row r="564" spans="2:15" s="41" customFormat="1" ht="24.95" customHeight="1" x14ac:dyDescent="0.25">
      <c r="B564" s="243"/>
      <c r="C564" s="243"/>
      <c r="D564" s="243"/>
      <c r="E564" s="244"/>
      <c r="F564" s="243"/>
      <c r="G564" s="243"/>
      <c r="H564" s="243"/>
      <c r="I564" s="245"/>
      <c r="J564" s="245"/>
      <c r="K564" s="246"/>
      <c r="L564" s="247"/>
      <c r="M564" s="243"/>
      <c r="N564" s="248"/>
      <c r="O564" s="248"/>
    </row>
    <row r="565" spans="2:15" s="41" customFormat="1" ht="24.95" customHeight="1" x14ac:dyDescent="0.25">
      <c r="B565" s="243"/>
      <c r="C565" s="243"/>
      <c r="D565" s="243"/>
      <c r="E565" s="244"/>
      <c r="F565" s="243"/>
      <c r="G565" s="243"/>
      <c r="H565" s="243"/>
      <c r="I565" s="245"/>
      <c r="J565" s="245"/>
      <c r="K565" s="246"/>
      <c r="L565" s="247"/>
      <c r="M565" s="243"/>
      <c r="N565" s="248"/>
      <c r="O565" s="248"/>
    </row>
    <row r="566" spans="2:15" s="41" customFormat="1" ht="24.95" customHeight="1" x14ac:dyDescent="0.25">
      <c r="B566" s="243"/>
      <c r="C566" s="243"/>
      <c r="D566" s="243"/>
      <c r="E566" s="244"/>
      <c r="F566" s="243"/>
      <c r="G566" s="243"/>
      <c r="H566" s="243"/>
      <c r="I566" s="245"/>
      <c r="J566" s="245"/>
      <c r="K566" s="246"/>
      <c r="L566" s="247"/>
      <c r="M566" s="243"/>
      <c r="N566" s="248"/>
      <c r="O566" s="248"/>
    </row>
    <row r="567" spans="2:15" s="41" customFormat="1" ht="24.95" customHeight="1" x14ac:dyDescent="0.25">
      <c r="B567" s="243"/>
      <c r="C567" s="243"/>
      <c r="D567" s="243"/>
      <c r="E567" s="244"/>
      <c r="F567" s="243"/>
      <c r="G567" s="243"/>
      <c r="H567" s="243"/>
      <c r="I567" s="245"/>
      <c r="J567" s="245"/>
      <c r="K567" s="246"/>
      <c r="L567" s="247"/>
      <c r="M567" s="243"/>
      <c r="N567" s="248"/>
      <c r="O567" s="248"/>
    </row>
    <row r="568" spans="2:15" s="41" customFormat="1" ht="24.95" customHeight="1" x14ac:dyDescent="0.25">
      <c r="B568" s="243"/>
      <c r="C568" s="243"/>
      <c r="D568" s="243"/>
      <c r="E568" s="244"/>
      <c r="F568" s="243"/>
      <c r="G568" s="243"/>
      <c r="H568" s="243"/>
      <c r="I568" s="245"/>
      <c r="J568" s="245"/>
      <c r="K568" s="246"/>
      <c r="L568" s="247"/>
      <c r="M568" s="243"/>
      <c r="N568" s="248"/>
      <c r="O568" s="248"/>
    </row>
    <row r="569" spans="2:15" s="41" customFormat="1" ht="24.95" customHeight="1" x14ac:dyDescent="0.25">
      <c r="B569" s="243"/>
      <c r="C569" s="243"/>
      <c r="D569" s="243"/>
      <c r="E569" s="244"/>
      <c r="F569" s="243"/>
      <c r="G569" s="243"/>
      <c r="H569" s="243"/>
      <c r="I569" s="245"/>
      <c r="J569" s="245"/>
      <c r="K569" s="246"/>
      <c r="L569" s="247"/>
      <c r="M569" s="243"/>
      <c r="N569" s="248"/>
      <c r="O569" s="248"/>
    </row>
    <row r="570" spans="2:15" s="41" customFormat="1" ht="24.95" customHeight="1" x14ac:dyDescent="0.25">
      <c r="B570" s="243"/>
      <c r="C570" s="243"/>
      <c r="D570" s="243"/>
      <c r="E570" s="244"/>
      <c r="F570" s="243"/>
      <c r="G570" s="243"/>
      <c r="H570" s="243"/>
      <c r="I570" s="245"/>
      <c r="J570" s="245"/>
      <c r="K570" s="246"/>
      <c r="L570" s="247"/>
      <c r="M570" s="243"/>
      <c r="N570" s="248"/>
      <c r="O570" s="248"/>
    </row>
    <row r="571" spans="2:15" s="41" customFormat="1" ht="24.95" customHeight="1" x14ac:dyDescent="0.25">
      <c r="B571" s="243"/>
      <c r="C571" s="243"/>
      <c r="D571" s="243"/>
      <c r="E571" s="244"/>
      <c r="F571" s="243"/>
      <c r="G571" s="243"/>
      <c r="H571" s="243"/>
      <c r="I571" s="245"/>
      <c r="J571" s="245"/>
      <c r="K571" s="246"/>
      <c r="L571" s="247"/>
      <c r="M571" s="243"/>
      <c r="N571" s="248"/>
      <c r="O571" s="248"/>
    </row>
    <row r="572" spans="2:15" s="41" customFormat="1" ht="24.95" customHeight="1" x14ac:dyDescent="0.25">
      <c r="B572" s="243"/>
      <c r="C572" s="243"/>
      <c r="D572" s="243"/>
      <c r="E572" s="244"/>
      <c r="F572" s="243"/>
      <c r="G572" s="243"/>
      <c r="H572" s="243"/>
      <c r="I572" s="245"/>
      <c r="J572" s="245"/>
      <c r="K572" s="246"/>
      <c r="L572" s="247"/>
      <c r="M572" s="243"/>
      <c r="N572" s="248"/>
      <c r="O572" s="248"/>
    </row>
    <row r="573" spans="2:15" s="41" customFormat="1" ht="24.95" customHeight="1" x14ac:dyDescent="0.25">
      <c r="B573" s="243"/>
      <c r="C573" s="243"/>
      <c r="D573" s="243"/>
      <c r="E573" s="244"/>
      <c r="F573" s="243"/>
      <c r="G573" s="243"/>
      <c r="H573" s="243"/>
      <c r="I573" s="245"/>
      <c r="J573" s="245"/>
      <c r="K573" s="246"/>
      <c r="L573" s="247"/>
      <c r="M573" s="243"/>
      <c r="N573" s="248"/>
      <c r="O573" s="248"/>
    </row>
    <row r="574" spans="2:15" s="41" customFormat="1" ht="24.95" customHeight="1" x14ac:dyDescent="0.25">
      <c r="B574" s="243"/>
      <c r="C574" s="243"/>
      <c r="D574" s="243"/>
      <c r="E574" s="244"/>
      <c r="F574" s="243"/>
      <c r="G574" s="243"/>
      <c r="H574" s="243"/>
      <c r="I574" s="245"/>
      <c r="J574" s="245"/>
      <c r="K574" s="246"/>
      <c r="L574" s="247"/>
      <c r="M574" s="243"/>
      <c r="N574" s="248"/>
      <c r="O574" s="248"/>
    </row>
    <row r="575" spans="2:15" s="41" customFormat="1" ht="24.95" customHeight="1" x14ac:dyDescent="0.25">
      <c r="B575" s="243"/>
      <c r="C575" s="243"/>
      <c r="D575" s="243"/>
      <c r="E575" s="244"/>
      <c r="F575" s="243"/>
      <c r="G575" s="243"/>
      <c r="H575" s="243"/>
      <c r="I575" s="245"/>
      <c r="J575" s="245"/>
      <c r="K575" s="246"/>
      <c r="L575" s="247"/>
      <c r="M575" s="243"/>
      <c r="N575" s="248"/>
      <c r="O575" s="248"/>
    </row>
    <row r="576" spans="2:15" s="41" customFormat="1" ht="24.95" customHeight="1" x14ac:dyDescent="0.25">
      <c r="B576" s="243"/>
      <c r="C576" s="243"/>
      <c r="D576" s="243"/>
      <c r="E576" s="244"/>
      <c r="F576" s="243"/>
      <c r="G576" s="243"/>
      <c r="H576" s="243"/>
      <c r="I576" s="245"/>
      <c r="J576" s="245"/>
      <c r="K576" s="246"/>
      <c r="L576" s="247"/>
      <c r="M576" s="243"/>
      <c r="N576" s="248"/>
      <c r="O576" s="248"/>
    </row>
    <row r="577" spans="2:15" s="41" customFormat="1" ht="24.95" customHeight="1" x14ac:dyDescent="0.25">
      <c r="B577" s="243"/>
      <c r="C577" s="243"/>
      <c r="D577" s="243"/>
      <c r="E577" s="244"/>
      <c r="F577" s="243"/>
      <c r="G577" s="243"/>
      <c r="H577" s="243"/>
      <c r="I577" s="245"/>
      <c r="J577" s="245"/>
      <c r="K577" s="246"/>
      <c r="L577" s="247"/>
      <c r="M577" s="243"/>
      <c r="N577" s="248"/>
      <c r="O577" s="248"/>
    </row>
    <row r="578" spans="2:15" s="41" customFormat="1" ht="24.95" customHeight="1" x14ac:dyDescent="0.25">
      <c r="B578" s="243"/>
      <c r="C578" s="243"/>
      <c r="D578" s="243"/>
      <c r="E578" s="244"/>
      <c r="F578" s="243"/>
      <c r="G578" s="243"/>
      <c r="H578" s="243"/>
      <c r="I578" s="245"/>
      <c r="J578" s="245"/>
      <c r="K578" s="246"/>
      <c r="L578" s="247"/>
      <c r="M578" s="243"/>
      <c r="N578" s="248"/>
      <c r="O578" s="248"/>
    </row>
    <row r="579" spans="2:15" s="41" customFormat="1" ht="24.95" customHeight="1" x14ac:dyDescent="0.25">
      <c r="B579" s="243"/>
      <c r="C579" s="243"/>
      <c r="D579" s="243"/>
      <c r="E579" s="244"/>
      <c r="F579" s="243"/>
      <c r="G579" s="243"/>
      <c r="H579" s="243"/>
      <c r="I579" s="245"/>
      <c r="J579" s="245"/>
      <c r="K579" s="246"/>
      <c r="L579" s="247"/>
      <c r="M579" s="243"/>
      <c r="N579" s="248"/>
      <c r="O579" s="248"/>
    </row>
    <row r="580" spans="2:15" s="41" customFormat="1" ht="24.95" customHeight="1" x14ac:dyDescent="0.25">
      <c r="B580" s="243"/>
      <c r="C580" s="243"/>
      <c r="D580" s="243"/>
      <c r="E580" s="244"/>
      <c r="F580" s="243"/>
      <c r="G580" s="243"/>
      <c r="H580" s="243"/>
      <c r="I580" s="245"/>
      <c r="J580" s="245"/>
      <c r="K580" s="246"/>
      <c r="L580" s="247"/>
      <c r="M580" s="243"/>
      <c r="N580" s="248"/>
      <c r="O580" s="248"/>
    </row>
    <row r="581" spans="2:15" s="41" customFormat="1" ht="24.95" customHeight="1" x14ac:dyDescent="0.25">
      <c r="B581" s="243"/>
      <c r="C581" s="243"/>
      <c r="D581" s="243"/>
      <c r="E581" s="244"/>
      <c r="F581" s="243"/>
      <c r="G581" s="243"/>
      <c r="H581" s="243"/>
      <c r="I581" s="245"/>
      <c r="J581" s="245"/>
      <c r="K581" s="246"/>
      <c r="L581" s="247"/>
      <c r="M581" s="243"/>
      <c r="N581" s="248"/>
      <c r="O581" s="248"/>
    </row>
    <row r="582" spans="2:15" s="41" customFormat="1" ht="24.95" customHeight="1" x14ac:dyDescent="0.25">
      <c r="B582" s="243"/>
      <c r="C582" s="243"/>
      <c r="D582" s="243"/>
      <c r="E582" s="244"/>
      <c r="F582" s="243"/>
      <c r="G582" s="243"/>
      <c r="H582" s="243"/>
      <c r="I582" s="245"/>
      <c r="J582" s="245"/>
      <c r="K582" s="246"/>
      <c r="L582" s="247"/>
      <c r="M582" s="243"/>
      <c r="N582" s="248"/>
      <c r="O582" s="248"/>
    </row>
    <row r="583" spans="2:15" s="41" customFormat="1" ht="24.95" customHeight="1" x14ac:dyDescent="0.25">
      <c r="B583" s="243"/>
      <c r="C583" s="243"/>
      <c r="D583" s="243"/>
      <c r="E583" s="244"/>
      <c r="F583" s="243"/>
      <c r="G583" s="243"/>
      <c r="H583" s="243"/>
      <c r="I583" s="245"/>
      <c r="J583" s="245"/>
      <c r="K583" s="246"/>
      <c r="L583" s="247"/>
      <c r="M583" s="243"/>
      <c r="N583" s="248"/>
      <c r="O583" s="248"/>
    </row>
    <row r="584" spans="2:15" s="41" customFormat="1" ht="24.95" customHeight="1" x14ac:dyDescent="0.25">
      <c r="B584" s="243"/>
      <c r="C584" s="243"/>
      <c r="D584" s="243"/>
      <c r="E584" s="244"/>
      <c r="F584" s="243"/>
      <c r="G584" s="243"/>
      <c r="H584" s="243"/>
      <c r="I584" s="245"/>
      <c r="J584" s="245"/>
      <c r="K584" s="246"/>
      <c r="L584" s="247"/>
      <c r="M584" s="243"/>
      <c r="N584" s="248"/>
      <c r="O584" s="248"/>
    </row>
    <row r="585" spans="2:15" s="41" customFormat="1" ht="24.95" customHeight="1" x14ac:dyDescent="0.25">
      <c r="B585" s="243"/>
      <c r="C585" s="243"/>
      <c r="D585" s="243"/>
      <c r="E585" s="244"/>
      <c r="F585" s="243"/>
      <c r="G585" s="243"/>
      <c r="H585" s="243"/>
      <c r="I585" s="245"/>
      <c r="J585" s="245"/>
      <c r="K585" s="246"/>
      <c r="L585" s="247"/>
      <c r="M585" s="243"/>
      <c r="N585" s="248"/>
      <c r="O585" s="248"/>
    </row>
    <row r="586" spans="2:15" s="41" customFormat="1" ht="24.95" customHeight="1" x14ac:dyDescent="0.25">
      <c r="B586" s="243"/>
      <c r="C586" s="243"/>
      <c r="D586" s="243"/>
      <c r="E586" s="244"/>
      <c r="F586" s="243"/>
      <c r="G586" s="243"/>
      <c r="H586" s="243"/>
      <c r="I586" s="245"/>
      <c r="J586" s="245"/>
      <c r="K586" s="246"/>
      <c r="L586" s="247"/>
      <c r="M586" s="243"/>
      <c r="N586" s="248"/>
      <c r="O586" s="248"/>
    </row>
    <row r="587" spans="2:15" s="41" customFormat="1" ht="24.95" customHeight="1" x14ac:dyDescent="0.25">
      <c r="B587" s="243"/>
      <c r="C587" s="243"/>
      <c r="D587" s="243"/>
      <c r="E587" s="244"/>
      <c r="F587" s="243"/>
      <c r="G587" s="243"/>
      <c r="H587" s="243"/>
      <c r="I587" s="245"/>
      <c r="J587" s="245"/>
      <c r="K587" s="246"/>
      <c r="L587" s="247"/>
      <c r="M587" s="243"/>
      <c r="N587" s="248"/>
      <c r="O587" s="248"/>
    </row>
    <row r="588" spans="2:15" s="41" customFormat="1" ht="24.95" customHeight="1" x14ac:dyDescent="0.25">
      <c r="B588" s="243"/>
      <c r="C588" s="243"/>
      <c r="D588" s="243"/>
      <c r="E588" s="244"/>
      <c r="F588" s="243"/>
      <c r="G588" s="243"/>
      <c r="H588" s="243"/>
      <c r="I588" s="245"/>
      <c r="J588" s="245"/>
      <c r="K588" s="246"/>
      <c r="L588" s="247"/>
      <c r="M588" s="243"/>
      <c r="N588" s="248"/>
      <c r="O588" s="248"/>
    </row>
    <row r="589" spans="2:15" s="41" customFormat="1" ht="24.95" customHeight="1" x14ac:dyDescent="0.25">
      <c r="B589" s="243"/>
      <c r="C589" s="243"/>
      <c r="D589" s="243"/>
      <c r="E589" s="244"/>
      <c r="F589" s="243"/>
      <c r="G589" s="243"/>
      <c r="H589" s="243"/>
      <c r="I589" s="245"/>
      <c r="J589" s="245"/>
      <c r="K589" s="246"/>
      <c r="L589" s="247"/>
      <c r="M589" s="243"/>
      <c r="N589" s="248"/>
      <c r="O589" s="248"/>
    </row>
    <row r="590" spans="2:15" s="41" customFormat="1" ht="24.95" customHeight="1" x14ac:dyDescent="0.25">
      <c r="B590" s="243"/>
      <c r="C590" s="243"/>
      <c r="D590" s="243"/>
      <c r="E590" s="244"/>
      <c r="F590" s="243"/>
      <c r="G590" s="243"/>
      <c r="H590" s="243"/>
      <c r="I590" s="245"/>
      <c r="J590" s="245"/>
      <c r="K590" s="246"/>
      <c r="L590" s="247"/>
      <c r="M590" s="243"/>
      <c r="N590" s="248"/>
      <c r="O590" s="248"/>
    </row>
    <row r="591" spans="2:15" s="41" customFormat="1" ht="24.95" customHeight="1" x14ac:dyDescent="0.25">
      <c r="B591" s="243"/>
      <c r="C591" s="243"/>
      <c r="D591" s="243"/>
      <c r="E591" s="244"/>
      <c r="F591" s="243"/>
      <c r="G591" s="243"/>
      <c r="H591" s="243"/>
      <c r="I591" s="245"/>
      <c r="J591" s="245"/>
      <c r="K591" s="246"/>
      <c r="L591" s="247"/>
      <c r="M591" s="243"/>
      <c r="N591" s="248"/>
      <c r="O591" s="248"/>
    </row>
    <row r="592" spans="2:15" s="41" customFormat="1" ht="24.95" customHeight="1" x14ac:dyDescent="0.25">
      <c r="B592" s="243"/>
      <c r="C592" s="243"/>
      <c r="D592" s="243"/>
      <c r="E592" s="244"/>
      <c r="F592" s="243"/>
      <c r="G592" s="243"/>
      <c r="H592" s="243"/>
      <c r="I592" s="245"/>
      <c r="J592" s="245"/>
      <c r="K592" s="246"/>
      <c r="L592" s="247"/>
      <c r="M592" s="243"/>
      <c r="N592" s="248"/>
      <c r="O592" s="248"/>
    </row>
    <row r="593" spans="2:15" s="41" customFormat="1" ht="24.95" customHeight="1" x14ac:dyDescent="0.25">
      <c r="B593" s="243"/>
      <c r="C593" s="243"/>
      <c r="D593" s="243"/>
      <c r="E593" s="244"/>
      <c r="F593" s="243"/>
      <c r="G593" s="243"/>
      <c r="H593" s="243"/>
      <c r="I593" s="245"/>
      <c r="J593" s="245"/>
      <c r="K593" s="246"/>
      <c r="L593" s="247"/>
      <c r="M593" s="243"/>
      <c r="N593" s="248"/>
      <c r="O593" s="248"/>
    </row>
    <row r="594" spans="2:15" s="41" customFormat="1" ht="24.95" customHeight="1" x14ac:dyDescent="0.25">
      <c r="B594" s="243"/>
      <c r="C594" s="243"/>
      <c r="D594" s="243"/>
      <c r="E594" s="244"/>
      <c r="F594" s="243"/>
      <c r="G594" s="243"/>
      <c r="H594" s="243"/>
      <c r="I594" s="245"/>
      <c r="J594" s="245"/>
      <c r="K594" s="246"/>
      <c r="L594" s="247"/>
      <c r="M594" s="243"/>
      <c r="N594" s="248"/>
      <c r="O594" s="248"/>
    </row>
    <row r="595" spans="2:15" s="41" customFormat="1" ht="24.95" customHeight="1" x14ac:dyDescent="0.25">
      <c r="B595" s="243"/>
      <c r="C595" s="243"/>
      <c r="D595" s="243"/>
      <c r="E595" s="244"/>
      <c r="F595" s="243"/>
      <c r="G595" s="243"/>
      <c r="H595" s="243"/>
      <c r="I595" s="245"/>
      <c r="J595" s="245"/>
      <c r="K595" s="246"/>
      <c r="L595" s="247"/>
      <c r="M595" s="243"/>
      <c r="N595" s="248"/>
      <c r="O595" s="248"/>
    </row>
    <row r="596" spans="2:15" s="41" customFormat="1" ht="24.95" customHeight="1" x14ac:dyDescent="0.25">
      <c r="B596" s="243"/>
      <c r="C596" s="243"/>
      <c r="D596" s="243"/>
      <c r="E596" s="244"/>
      <c r="F596" s="243"/>
      <c r="G596" s="243"/>
      <c r="H596" s="243"/>
      <c r="I596" s="245"/>
      <c r="J596" s="245"/>
      <c r="K596" s="246"/>
      <c r="L596" s="247"/>
      <c r="M596" s="243"/>
      <c r="N596" s="248"/>
      <c r="O596" s="248"/>
    </row>
    <row r="597" spans="2:15" s="41" customFormat="1" ht="24.95" customHeight="1" x14ac:dyDescent="0.25">
      <c r="B597" s="243"/>
      <c r="C597" s="243"/>
      <c r="D597" s="243"/>
      <c r="E597" s="244"/>
      <c r="F597" s="243"/>
      <c r="G597" s="243"/>
      <c r="H597" s="243"/>
      <c r="I597" s="245"/>
      <c r="J597" s="245"/>
      <c r="K597" s="246"/>
      <c r="L597" s="247"/>
      <c r="M597" s="243"/>
      <c r="N597" s="248"/>
      <c r="O597" s="248"/>
    </row>
    <row r="598" spans="2:15" s="41" customFormat="1" ht="24.95" customHeight="1" x14ac:dyDescent="0.25">
      <c r="B598" s="243"/>
      <c r="C598" s="243"/>
      <c r="D598" s="243"/>
      <c r="E598" s="244"/>
      <c r="F598" s="243"/>
      <c r="G598" s="243"/>
      <c r="H598" s="243"/>
      <c r="I598" s="245"/>
      <c r="J598" s="245"/>
      <c r="K598" s="246"/>
      <c r="L598" s="247"/>
      <c r="M598" s="243"/>
      <c r="N598" s="248"/>
      <c r="O598" s="248"/>
    </row>
    <row r="599" spans="2:15" s="41" customFormat="1" ht="24.95" customHeight="1" x14ac:dyDescent="0.25">
      <c r="B599" s="243"/>
      <c r="C599" s="243"/>
      <c r="D599" s="243"/>
      <c r="E599" s="244"/>
      <c r="F599" s="243"/>
      <c r="G599" s="243"/>
      <c r="H599" s="243"/>
      <c r="I599" s="245"/>
      <c r="J599" s="245"/>
      <c r="K599" s="246"/>
      <c r="L599" s="247"/>
      <c r="M599" s="243"/>
      <c r="N599" s="248"/>
      <c r="O599" s="248"/>
    </row>
    <row r="600" spans="2:15" s="41" customFormat="1" ht="24.95" customHeight="1" x14ac:dyDescent="0.25">
      <c r="B600" s="243"/>
      <c r="C600" s="243"/>
      <c r="D600" s="243"/>
      <c r="E600" s="244"/>
      <c r="F600" s="243"/>
      <c r="G600" s="243"/>
      <c r="H600" s="243"/>
      <c r="I600" s="245"/>
      <c r="J600" s="245"/>
      <c r="K600" s="246"/>
      <c r="L600" s="247"/>
      <c r="M600" s="243"/>
      <c r="N600" s="248"/>
      <c r="O600" s="248"/>
    </row>
    <row r="601" spans="2:15" s="41" customFormat="1" ht="24.95" customHeight="1" x14ac:dyDescent="0.25">
      <c r="B601" s="243"/>
      <c r="C601" s="243"/>
      <c r="D601" s="243"/>
      <c r="E601" s="244"/>
      <c r="F601" s="243"/>
      <c r="G601" s="243"/>
      <c r="H601" s="243"/>
      <c r="I601" s="245"/>
      <c r="J601" s="245"/>
      <c r="K601" s="246"/>
      <c r="L601" s="247"/>
      <c r="M601" s="243"/>
      <c r="N601" s="248"/>
      <c r="O601" s="248"/>
    </row>
    <row r="602" spans="2:15" s="41" customFormat="1" ht="24.95" customHeight="1" x14ac:dyDescent="0.25">
      <c r="B602" s="243"/>
      <c r="C602" s="243"/>
      <c r="D602" s="243"/>
      <c r="E602" s="244"/>
      <c r="F602" s="243"/>
      <c r="G602" s="243"/>
      <c r="H602" s="243"/>
      <c r="I602" s="245"/>
      <c r="J602" s="245"/>
      <c r="K602" s="246"/>
      <c r="L602" s="247"/>
      <c r="M602" s="243"/>
      <c r="N602" s="248"/>
      <c r="O602" s="248"/>
    </row>
    <row r="603" spans="2:15" s="41" customFormat="1" ht="24.95" customHeight="1" x14ac:dyDescent="0.25">
      <c r="B603" s="243"/>
      <c r="C603" s="243"/>
      <c r="D603" s="243"/>
      <c r="E603" s="244"/>
      <c r="F603" s="243"/>
      <c r="G603" s="243"/>
      <c r="H603" s="243"/>
      <c r="I603" s="245"/>
      <c r="J603" s="245"/>
      <c r="K603" s="246"/>
      <c r="L603" s="247"/>
      <c r="M603" s="243"/>
      <c r="N603" s="248"/>
      <c r="O603" s="248"/>
    </row>
    <row r="604" spans="2:15" s="41" customFormat="1" ht="24.95" customHeight="1" x14ac:dyDescent="0.25">
      <c r="B604" s="243"/>
      <c r="C604" s="243"/>
      <c r="D604" s="243"/>
      <c r="E604" s="244"/>
      <c r="F604" s="243"/>
      <c r="G604" s="243"/>
      <c r="H604" s="243"/>
      <c r="I604" s="245"/>
      <c r="J604" s="245"/>
      <c r="K604" s="246"/>
      <c r="L604" s="247"/>
      <c r="M604" s="243"/>
      <c r="N604" s="248"/>
      <c r="O604" s="248"/>
    </row>
    <row r="605" spans="2:15" s="41" customFormat="1" ht="24.95" customHeight="1" x14ac:dyDescent="0.25">
      <c r="B605" s="243"/>
      <c r="C605" s="243"/>
      <c r="D605" s="243"/>
      <c r="E605" s="244"/>
      <c r="F605" s="243"/>
      <c r="G605" s="243"/>
      <c r="H605" s="243"/>
      <c r="I605" s="245"/>
      <c r="J605" s="245"/>
      <c r="K605" s="246"/>
      <c r="L605" s="247"/>
      <c r="M605" s="243"/>
      <c r="N605" s="248"/>
      <c r="O605" s="248"/>
    </row>
    <row r="606" spans="2:15" s="41" customFormat="1" ht="24.95" customHeight="1" x14ac:dyDescent="0.25">
      <c r="B606" s="243"/>
      <c r="C606" s="243"/>
      <c r="D606" s="243"/>
      <c r="E606" s="244"/>
      <c r="F606" s="243"/>
      <c r="G606" s="243"/>
      <c r="H606" s="243"/>
      <c r="I606" s="245"/>
      <c r="J606" s="245"/>
      <c r="K606" s="246"/>
      <c r="L606" s="247"/>
      <c r="M606" s="243"/>
      <c r="N606" s="248"/>
      <c r="O606" s="248"/>
    </row>
    <row r="607" spans="2:15" s="41" customFormat="1" ht="24.95" customHeight="1" x14ac:dyDescent="0.25">
      <c r="B607" s="243"/>
      <c r="C607" s="243"/>
      <c r="D607" s="243"/>
      <c r="E607" s="244"/>
      <c r="F607" s="243"/>
      <c r="G607" s="243"/>
      <c r="H607" s="243"/>
      <c r="I607" s="245"/>
      <c r="J607" s="245"/>
      <c r="K607" s="246"/>
      <c r="L607" s="247"/>
      <c r="M607" s="243"/>
      <c r="N607" s="248"/>
      <c r="O607" s="248"/>
    </row>
    <row r="608" spans="2:15" s="41" customFormat="1" ht="24.95" customHeight="1" x14ac:dyDescent="0.25">
      <c r="B608" s="243"/>
      <c r="C608" s="243"/>
      <c r="D608" s="243"/>
      <c r="E608" s="244"/>
      <c r="F608" s="243"/>
      <c r="G608" s="243"/>
      <c r="H608" s="243"/>
      <c r="I608" s="245"/>
      <c r="J608" s="245"/>
      <c r="K608" s="246"/>
      <c r="L608" s="247"/>
      <c r="M608" s="243"/>
      <c r="N608" s="248"/>
      <c r="O608" s="248"/>
    </row>
    <row r="609" spans="2:15" s="41" customFormat="1" ht="24.95" customHeight="1" x14ac:dyDescent="0.25">
      <c r="B609" s="243"/>
      <c r="C609" s="243"/>
      <c r="D609" s="243"/>
      <c r="E609" s="244"/>
      <c r="F609" s="243"/>
      <c r="G609" s="243"/>
      <c r="H609" s="243"/>
      <c r="I609" s="245"/>
      <c r="J609" s="245"/>
      <c r="K609" s="246"/>
      <c r="L609" s="247"/>
      <c r="M609" s="243"/>
      <c r="N609" s="248"/>
      <c r="O609" s="248"/>
    </row>
    <row r="610" spans="2:15" s="41" customFormat="1" ht="24.95" customHeight="1" x14ac:dyDescent="0.25">
      <c r="B610" s="243"/>
      <c r="C610" s="243"/>
      <c r="D610" s="243"/>
      <c r="E610" s="244"/>
      <c r="F610" s="243"/>
      <c r="G610" s="243"/>
      <c r="H610" s="243"/>
      <c r="I610" s="245"/>
      <c r="J610" s="245"/>
      <c r="K610" s="246"/>
      <c r="L610" s="247"/>
      <c r="M610" s="243"/>
      <c r="N610" s="248"/>
      <c r="O610" s="248"/>
    </row>
    <row r="611" spans="2:15" s="41" customFormat="1" ht="24.95" customHeight="1" x14ac:dyDescent="0.25">
      <c r="B611" s="243"/>
      <c r="C611" s="243"/>
      <c r="D611" s="243"/>
      <c r="E611" s="244"/>
      <c r="F611" s="243"/>
      <c r="G611" s="243"/>
      <c r="H611" s="243"/>
      <c r="I611" s="245"/>
      <c r="J611" s="245"/>
      <c r="K611" s="246"/>
      <c r="L611" s="247"/>
      <c r="M611" s="243"/>
      <c r="N611" s="248"/>
      <c r="O611" s="248"/>
    </row>
    <row r="612" spans="2:15" s="41" customFormat="1" ht="24.95" customHeight="1" x14ac:dyDescent="0.25">
      <c r="B612" s="243"/>
      <c r="C612" s="243"/>
      <c r="D612" s="243"/>
      <c r="E612" s="244"/>
      <c r="F612" s="243"/>
      <c r="G612" s="243"/>
      <c r="H612" s="243"/>
      <c r="I612" s="245"/>
      <c r="J612" s="245"/>
      <c r="K612" s="246"/>
      <c r="L612" s="247"/>
      <c r="M612" s="243"/>
      <c r="N612" s="248"/>
      <c r="O612" s="248"/>
    </row>
    <row r="613" spans="2:15" s="41" customFormat="1" ht="24.95" customHeight="1" x14ac:dyDescent="0.25">
      <c r="B613" s="243"/>
      <c r="C613" s="243"/>
      <c r="D613" s="243"/>
      <c r="E613" s="244"/>
      <c r="F613" s="243"/>
      <c r="G613" s="243"/>
      <c r="H613" s="243"/>
      <c r="I613" s="245"/>
      <c r="J613" s="245"/>
      <c r="K613" s="246"/>
      <c r="L613" s="247"/>
      <c r="M613" s="243"/>
      <c r="N613" s="248"/>
      <c r="O613" s="248"/>
    </row>
    <row r="614" spans="2:15" s="41" customFormat="1" ht="24.95" customHeight="1" x14ac:dyDescent="0.25">
      <c r="B614" s="243"/>
      <c r="C614" s="243"/>
      <c r="D614" s="243"/>
      <c r="E614" s="244"/>
      <c r="F614" s="243"/>
      <c r="G614" s="243"/>
      <c r="H614" s="243"/>
      <c r="I614" s="245"/>
      <c r="J614" s="245"/>
      <c r="K614" s="246"/>
      <c r="L614" s="247"/>
      <c r="M614" s="243"/>
      <c r="N614" s="248"/>
      <c r="O614" s="248"/>
    </row>
    <row r="615" spans="2:15" s="41" customFormat="1" ht="24.95" customHeight="1" x14ac:dyDescent="0.25">
      <c r="B615" s="243"/>
      <c r="C615" s="243"/>
      <c r="D615" s="243"/>
      <c r="E615" s="244"/>
      <c r="F615" s="243"/>
      <c r="G615" s="243"/>
      <c r="H615" s="243"/>
      <c r="I615" s="245"/>
      <c r="J615" s="245"/>
      <c r="K615" s="246"/>
      <c r="L615" s="247"/>
      <c r="M615" s="243"/>
      <c r="N615" s="248"/>
      <c r="O615" s="248"/>
    </row>
    <row r="616" spans="2:15" s="41" customFormat="1" ht="24.95" customHeight="1" x14ac:dyDescent="0.25">
      <c r="B616" s="243"/>
      <c r="C616" s="243"/>
      <c r="D616" s="243"/>
      <c r="E616" s="244"/>
      <c r="F616" s="243"/>
      <c r="G616" s="243"/>
      <c r="H616" s="243"/>
      <c r="I616" s="245"/>
      <c r="J616" s="245"/>
      <c r="K616" s="246"/>
      <c r="L616" s="247"/>
      <c r="M616" s="243"/>
      <c r="N616" s="248"/>
      <c r="O616" s="248"/>
    </row>
    <row r="617" spans="2:15" s="41" customFormat="1" ht="24.95" customHeight="1" x14ac:dyDescent="0.25">
      <c r="B617" s="243"/>
      <c r="C617" s="243"/>
      <c r="D617" s="243"/>
      <c r="E617" s="244"/>
      <c r="F617" s="243"/>
      <c r="G617" s="243"/>
      <c r="H617" s="243"/>
      <c r="I617" s="245"/>
      <c r="J617" s="245"/>
      <c r="K617" s="246"/>
      <c r="L617" s="247"/>
      <c r="M617" s="243"/>
      <c r="N617" s="248"/>
      <c r="O617" s="248"/>
    </row>
    <row r="618" spans="2:15" s="41" customFormat="1" ht="24.95" customHeight="1" x14ac:dyDescent="0.25">
      <c r="B618" s="243"/>
      <c r="C618" s="243"/>
      <c r="D618" s="243"/>
      <c r="E618" s="244"/>
      <c r="F618" s="243"/>
      <c r="G618" s="243"/>
      <c r="H618" s="243"/>
      <c r="I618" s="245"/>
      <c r="J618" s="245"/>
      <c r="K618" s="246"/>
      <c r="L618" s="247"/>
      <c r="M618" s="243"/>
      <c r="N618" s="248"/>
      <c r="O618" s="248"/>
    </row>
    <row r="619" spans="2:15" s="41" customFormat="1" ht="24.95" customHeight="1" x14ac:dyDescent="0.25">
      <c r="B619" s="243"/>
      <c r="C619" s="243"/>
      <c r="D619" s="243"/>
      <c r="E619" s="244"/>
      <c r="F619" s="243"/>
      <c r="G619" s="243"/>
      <c r="H619" s="243"/>
      <c r="I619" s="245"/>
      <c r="J619" s="245"/>
      <c r="K619" s="246"/>
      <c r="L619" s="247"/>
      <c r="M619" s="243"/>
      <c r="N619" s="248"/>
      <c r="O619" s="248"/>
    </row>
    <row r="620" spans="2:15" s="41" customFormat="1" ht="24.95" customHeight="1" x14ac:dyDescent="0.25">
      <c r="B620" s="243"/>
      <c r="C620" s="243"/>
      <c r="D620" s="243"/>
      <c r="E620" s="244"/>
      <c r="F620" s="243"/>
      <c r="G620" s="243"/>
      <c r="H620" s="243"/>
      <c r="I620" s="245"/>
      <c r="J620" s="245"/>
      <c r="K620" s="246"/>
      <c r="L620" s="247"/>
      <c r="M620" s="243"/>
      <c r="N620" s="248"/>
      <c r="O620" s="248"/>
    </row>
    <row r="621" spans="2:15" s="41" customFormat="1" ht="24.95" customHeight="1" x14ac:dyDescent="0.25">
      <c r="B621" s="243"/>
      <c r="C621" s="243"/>
      <c r="D621" s="243"/>
      <c r="E621" s="244"/>
      <c r="F621" s="243"/>
      <c r="G621" s="243"/>
      <c r="H621" s="243"/>
      <c r="I621" s="245"/>
      <c r="J621" s="245"/>
      <c r="K621" s="246"/>
      <c r="L621" s="247"/>
      <c r="M621" s="243"/>
      <c r="N621" s="248"/>
      <c r="O621" s="248"/>
    </row>
    <row r="622" spans="2:15" s="41" customFormat="1" ht="24.95" customHeight="1" x14ac:dyDescent="0.25">
      <c r="B622" s="243"/>
      <c r="C622" s="243"/>
      <c r="D622" s="243"/>
      <c r="E622" s="244"/>
      <c r="F622" s="243"/>
      <c r="G622" s="243"/>
      <c r="H622" s="243"/>
      <c r="I622" s="245"/>
      <c r="J622" s="245"/>
      <c r="K622" s="246"/>
      <c r="L622" s="247"/>
      <c r="M622" s="243"/>
      <c r="N622" s="248"/>
      <c r="O622" s="248"/>
    </row>
    <row r="623" spans="2:15" s="41" customFormat="1" ht="24.95" customHeight="1" x14ac:dyDescent="0.25">
      <c r="B623" s="243"/>
      <c r="C623" s="243"/>
      <c r="D623" s="243"/>
      <c r="E623" s="244"/>
      <c r="F623" s="243"/>
      <c r="G623" s="243"/>
      <c r="H623" s="243"/>
      <c r="I623" s="245"/>
      <c r="J623" s="245"/>
      <c r="K623" s="246"/>
      <c r="L623" s="247"/>
      <c r="M623" s="243"/>
      <c r="N623" s="248"/>
      <c r="O623" s="248"/>
    </row>
    <row r="624" spans="2:15" s="41" customFormat="1" ht="24.95" customHeight="1" x14ac:dyDescent="0.25">
      <c r="B624" s="243"/>
      <c r="C624" s="243"/>
      <c r="D624" s="243"/>
      <c r="E624" s="244"/>
      <c r="F624" s="243"/>
      <c r="G624" s="243"/>
      <c r="H624" s="243"/>
      <c r="I624" s="245"/>
      <c r="J624" s="245"/>
      <c r="K624" s="246"/>
      <c r="L624" s="247"/>
      <c r="M624" s="243"/>
      <c r="N624" s="248"/>
      <c r="O624" s="248"/>
    </row>
    <row r="625" spans="2:15" s="41" customFormat="1" ht="24.95" customHeight="1" x14ac:dyDescent="0.25">
      <c r="B625" s="243"/>
      <c r="C625" s="243"/>
      <c r="D625" s="243"/>
      <c r="E625" s="244"/>
      <c r="F625" s="243"/>
      <c r="G625" s="243"/>
      <c r="H625" s="243"/>
      <c r="I625" s="245"/>
      <c r="J625" s="245"/>
      <c r="K625" s="246"/>
      <c r="L625" s="247"/>
      <c r="M625" s="243"/>
      <c r="N625" s="248"/>
      <c r="O625" s="248"/>
    </row>
    <row r="626" spans="2:15" s="41" customFormat="1" ht="24.95" customHeight="1" x14ac:dyDescent="0.25">
      <c r="B626" s="243"/>
      <c r="C626" s="243"/>
      <c r="D626" s="243"/>
      <c r="E626" s="244"/>
      <c r="F626" s="243"/>
      <c r="G626" s="243"/>
      <c r="H626" s="243"/>
      <c r="I626" s="245"/>
      <c r="J626" s="245"/>
      <c r="K626" s="246"/>
      <c r="L626" s="247"/>
      <c r="M626" s="243"/>
      <c r="N626" s="248"/>
      <c r="O626" s="248"/>
    </row>
    <row r="627" spans="2:15" s="41" customFormat="1" ht="24.95" customHeight="1" x14ac:dyDescent="0.25">
      <c r="B627" s="243"/>
      <c r="C627" s="243"/>
      <c r="D627" s="243"/>
      <c r="E627" s="244"/>
      <c r="F627" s="243"/>
      <c r="G627" s="243"/>
      <c r="H627" s="243"/>
      <c r="I627" s="245"/>
      <c r="J627" s="245"/>
      <c r="K627" s="246"/>
      <c r="L627" s="247"/>
      <c r="M627" s="243"/>
      <c r="N627" s="248"/>
      <c r="O627" s="248"/>
    </row>
    <row r="628" spans="2:15" s="41" customFormat="1" ht="24.95" customHeight="1" x14ac:dyDescent="0.25">
      <c r="B628" s="243"/>
      <c r="C628" s="243"/>
      <c r="D628" s="243"/>
      <c r="E628" s="244"/>
      <c r="F628" s="243"/>
      <c r="G628" s="243"/>
      <c r="H628" s="243"/>
      <c r="I628" s="245"/>
      <c r="J628" s="245"/>
      <c r="K628" s="246"/>
      <c r="L628" s="247"/>
      <c r="M628" s="243"/>
      <c r="N628" s="248"/>
      <c r="O628" s="248"/>
    </row>
    <row r="629" spans="2:15" s="41" customFormat="1" ht="24.95" customHeight="1" x14ac:dyDescent="0.25">
      <c r="B629" s="243"/>
      <c r="C629" s="243"/>
      <c r="D629" s="243"/>
      <c r="E629" s="244"/>
      <c r="F629" s="243"/>
      <c r="G629" s="243"/>
      <c r="H629" s="243"/>
      <c r="I629" s="245"/>
      <c r="J629" s="245"/>
      <c r="K629" s="246"/>
      <c r="L629" s="247"/>
      <c r="M629" s="243"/>
      <c r="N629" s="248"/>
      <c r="O629" s="248"/>
    </row>
    <row r="630" spans="2:15" s="41" customFormat="1" ht="24.95" customHeight="1" x14ac:dyDescent="0.25">
      <c r="B630" s="243"/>
      <c r="C630" s="243"/>
      <c r="D630" s="243"/>
      <c r="E630" s="244"/>
      <c r="F630" s="243"/>
      <c r="G630" s="243"/>
      <c r="H630" s="243"/>
      <c r="I630" s="245"/>
      <c r="J630" s="245"/>
      <c r="K630" s="246"/>
      <c r="L630" s="247"/>
      <c r="M630" s="243"/>
      <c r="N630" s="248"/>
      <c r="O630" s="248"/>
    </row>
    <row r="631" spans="2:15" s="41" customFormat="1" ht="24.95" customHeight="1" x14ac:dyDescent="0.25">
      <c r="B631" s="243"/>
      <c r="C631" s="243"/>
      <c r="D631" s="243"/>
      <c r="E631" s="244"/>
      <c r="F631" s="243"/>
      <c r="G631" s="243"/>
      <c r="H631" s="243"/>
      <c r="I631" s="245"/>
      <c r="J631" s="245"/>
      <c r="K631" s="246"/>
      <c r="L631" s="247"/>
      <c r="M631" s="243"/>
      <c r="N631" s="248"/>
      <c r="O631" s="248"/>
    </row>
    <row r="632" spans="2:15" s="41" customFormat="1" ht="24.95" customHeight="1" x14ac:dyDescent="0.25">
      <c r="B632" s="243"/>
      <c r="C632" s="243"/>
      <c r="D632" s="243"/>
      <c r="E632" s="244"/>
      <c r="F632" s="243"/>
      <c r="G632" s="243"/>
      <c r="H632" s="243"/>
      <c r="I632" s="245"/>
      <c r="J632" s="245"/>
      <c r="K632" s="246"/>
      <c r="L632" s="247"/>
      <c r="M632" s="243"/>
      <c r="N632" s="248"/>
      <c r="O632" s="248"/>
    </row>
    <row r="633" spans="2:15" s="41" customFormat="1" ht="24.95" customHeight="1" x14ac:dyDescent="0.25">
      <c r="B633" s="243"/>
      <c r="C633" s="243"/>
      <c r="D633" s="243"/>
      <c r="E633" s="244"/>
      <c r="F633" s="243"/>
      <c r="G633" s="243"/>
      <c r="H633" s="243"/>
      <c r="I633" s="245"/>
      <c r="J633" s="245"/>
      <c r="K633" s="246"/>
      <c r="L633" s="247"/>
      <c r="M633" s="243"/>
      <c r="N633" s="248"/>
      <c r="O633" s="248"/>
    </row>
    <row r="634" spans="2:15" s="41" customFormat="1" ht="24.95" customHeight="1" x14ac:dyDescent="0.25">
      <c r="B634" s="243"/>
      <c r="C634" s="243"/>
      <c r="D634" s="243"/>
      <c r="E634" s="244"/>
      <c r="F634" s="243"/>
      <c r="G634" s="243"/>
      <c r="H634" s="243"/>
      <c r="I634" s="245"/>
      <c r="J634" s="245"/>
      <c r="K634" s="246"/>
      <c r="L634" s="247"/>
      <c r="M634" s="243"/>
      <c r="N634" s="248"/>
      <c r="O634" s="248"/>
    </row>
    <row r="635" spans="2:15" s="41" customFormat="1" ht="24.95" customHeight="1" x14ac:dyDescent="0.25">
      <c r="B635" s="243"/>
      <c r="C635" s="243"/>
      <c r="D635" s="243"/>
      <c r="E635" s="244"/>
      <c r="F635" s="243"/>
      <c r="G635" s="243"/>
      <c r="H635" s="243"/>
      <c r="I635" s="245"/>
      <c r="J635" s="245"/>
      <c r="K635" s="246"/>
      <c r="L635" s="247"/>
      <c r="M635" s="243"/>
      <c r="N635" s="248"/>
      <c r="O635" s="248"/>
    </row>
    <row r="636" spans="2:15" s="41" customFormat="1" ht="24.95" customHeight="1" x14ac:dyDescent="0.25">
      <c r="B636" s="243"/>
      <c r="C636" s="243"/>
      <c r="D636" s="243"/>
      <c r="E636" s="244"/>
      <c r="F636" s="243"/>
      <c r="G636" s="243"/>
      <c r="H636" s="243"/>
      <c r="I636" s="245"/>
      <c r="J636" s="245"/>
      <c r="K636" s="246"/>
      <c r="L636" s="247"/>
      <c r="M636" s="243"/>
      <c r="N636" s="248"/>
      <c r="O636" s="248"/>
    </row>
    <row r="637" spans="2:15" s="41" customFormat="1" ht="24.95" customHeight="1" x14ac:dyDescent="0.25">
      <c r="B637" s="243"/>
      <c r="C637" s="243"/>
      <c r="D637" s="243"/>
      <c r="E637" s="244"/>
      <c r="F637" s="243"/>
      <c r="G637" s="243"/>
      <c r="H637" s="243"/>
      <c r="I637" s="245"/>
      <c r="J637" s="245"/>
      <c r="K637" s="246"/>
      <c r="L637" s="247"/>
      <c r="M637" s="243"/>
      <c r="N637" s="248"/>
      <c r="O637" s="248"/>
    </row>
    <row r="638" spans="2:15" s="41" customFormat="1" ht="24.95" customHeight="1" x14ac:dyDescent="0.25">
      <c r="B638" s="243"/>
      <c r="C638" s="243"/>
      <c r="D638" s="243"/>
      <c r="E638" s="244"/>
      <c r="F638" s="243"/>
      <c r="G638" s="243"/>
      <c r="H638" s="243"/>
      <c r="I638" s="245"/>
      <c r="J638" s="245"/>
      <c r="K638" s="246"/>
      <c r="L638" s="247"/>
      <c r="M638" s="243"/>
      <c r="N638" s="248"/>
      <c r="O638" s="248"/>
    </row>
    <row r="639" spans="2:15" s="41" customFormat="1" ht="24.95" customHeight="1" x14ac:dyDescent="0.25">
      <c r="B639" s="243"/>
      <c r="C639" s="243"/>
      <c r="D639" s="243"/>
      <c r="E639" s="244"/>
      <c r="F639" s="243"/>
      <c r="G639" s="243"/>
      <c r="H639" s="243"/>
      <c r="I639" s="245"/>
      <c r="J639" s="245"/>
      <c r="K639" s="246"/>
      <c r="L639" s="247"/>
      <c r="M639" s="243"/>
      <c r="N639" s="248"/>
      <c r="O639" s="248"/>
    </row>
    <row r="640" spans="2:15" s="41" customFormat="1" ht="24.95" customHeight="1" x14ac:dyDescent="0.25">
      <c r="B640" s="243"/>
      <c r="C640" s="243"/>
      <c r="D640" s="243"/>
      <c r="E640" s="244"/>
      <c r="F640" s="243"/>
      <c r="G640" s="243"/>
      <c r="H640" s="243"/>
      <c r="I640" s="245"/>
      <c r="J640" s="245"/>
      <c r="K640" s="246"/>
      <c r="L640" s="247"/>
      <c r="M640" s="243"/>
      <c r="N640" s="248"/>
      <c r="O640" s="248"/>
    </row>
    <row r="641" spans="2:15" s="41" customFormat="1" ht="24.95" customHeight="1" x14ac:dyDescent="0.25">
      <c r="B641" s="243"/>
      <c r="C641" s="243"/>
      <c r="D641" s="243"/>
      <c r="E641" s="244"/>
      <c r="F641" s="243"/>
      <c r="G641" s="243"/>
      <c r="H641" s="243"/>
      <c r="I641" s="245"/>
      <c r="J641" s="245"/>
      <c r="K641" s="246"/>
      <c r="L641" s="247"/>
      <c r="M641" s="243"/>
      <c r="N641" s="248"/>
      <c r="O641" s="248"/>
    </row>
    <row r="642" spans="2:15" s="41" customFormat="1" ht="24.95" customHeight="1" x14ac:dyDescent="0.25">
      <c r="B642" s="243"/>
      <c r="C642" s="243"/>
      <c r="D642" s="243"/>
      <c r="E642" s="244"/>
      <c r="F642" s="243"/>
      <c r="G642" s="243"/>
      <c r="H642" s="243"/>
      <c r="I642" s="245"/>
      <c r="J642" s="245"/>
      <c r="K642" s="246"/>
      <c r="L642" s="247"/>
      <c r="M642" s="243"/>
      <c r="N642" s="248"/>
      <c r="O642" s="248"/>
    </row>
    <row r="643" spans="2:15" s="41" customFormat="1" ht="24.95" customHeight="1" x14ac:dyDescent="0.25">
      <c r="B643" s="243"/>
      <c r="C643" s="243"/>
      <c r="D643" s="243"/>
      <c r="E643" s="244"/>
      <c r="F643" s="243"/>
      <c r="G643" s="243"/>
      <c r="H643" s="243"/>
      <c r="I643" s="245"/>
      <c r="J643" s="245"/>
      <c r="K643" s="246"/>
      <c r="L643" s="247"/>
      <c r="M643" s="243"/>
      <c r="N643" s="248"/>
      <c r="O643" s="248"/>
    </row>
    <row r="644" spans="2:15" s="41" customFormat="1" ht="24.95" customHeight="1" x14ac:dyDescent="0.25">
      <c r="B644" s="243"/>
      <c r="C644" s="243"/>
      <c r="D644" s="243"/>
      <c r="E644" s="244"/>
      <c r="F644" s="243"/>
      <c r="G644" s="243"/>
      <c r="H644" s="243"/>
      <c r="I644" s="245"/>
      <c r="J644" s="245"/>
      <c r="K644" s="246"/>
      <c r="L644" s="247"/>
      <c r="M644" s="243"/>
      <c r="N644" s="248"/>
      <c r="O644" s="248"/>
    </row>
    <row r="645" spans="2:15" s="41" customFormat="1" ht="24.95" customHeight="1" x14ac:dyDescent="0.25">
      <c r="B645" s="243"/>
      <c r="C645" s="243"/>
      <c r="D645" s="243"/>
      <c r="E645" s="244"/>
      <c r="F645" s="243"/>
      <c r="G645" s="243"/>
      <c r="H645" s="243"/>
      <c r="I645" s="245"/>
      <c r="J645" s="245"/>
      <c r="K645" s="246"/>
      <c r="L645" s="247"/>
      <c r="M645" s="243"/>
      <c r="N645" s="248"/>
      <c r="O645" s="248"/>
    </row>
    <row r="646" spans="2:15" s="41" customFormat="1" ht="24.95" customHeight="1" x14ac:dyDescent="0.25">
      <c r="B646" s="243"/>
      <c r="C646" s="243"/>
      <c r="D646" s="243"/>
      <c r="E646" s="244"/>
      <c r="F646" s="243"/>
      <c r="G646" s="243"/>
      <c r="H646" s="243"/>
      <c r="I646" s="245"/>
      <c r="J646" s="245"/>
      <c r="K646" s="246"/>
      <c r="L646" s="247"/>
      <c r="M646" s="243"/>
      <c r="N646" s="248"/>
      <c r="O646" s="248"/>
    </row>
    <row r="647" spans="2:15" s="41" customFormat="1" ht="24.95" customHeight="1" x14ac:dyDescent="0.25">
      <c r="B647" s="243"/>
      <c r="C647" s="243"/>
      <c r="D647" s="243"/>
      <c r="E647" s="244"/>
      <c r="F647" s="243"/>
      <c r="G647" s="243"/>
      <c r="H647" s="243"/>
      <c r="I647" s="245"/>
      <c r="J647" s="245"/>
      <c r="K647" s="246"/>
      <c r="L647" s="247"/>
      <c r="M647" s="243"/>
      <c r="N647" s="248"/>
      <c r="O647" s="248"/>
    </row>
    <row r="648" spans="2:15" s="41" customFormat="1" ht="24.95" customHeight="1" x14ac:dyDescent="0.25">
      <c r="B648" s="243"/>
      <c r="C648" s="243"/>
      <c r="D648" s="243"/>
      <c r="E648" s="244"/>
      <c r="F648" s="243"/>
      <c r="G648" s="243"/>
      <c r="H648" s="243"/>
      <c r="I648" s="245"/>
      <c r="J648" s="245"/>
      <c r="K648" s="246"/>
      <c r="L648" s="247"/>
      <c r="M648" s="243"/>
      <c r="N648" s="248"/>
      <c r="O648" s="248"/>
    </row>
    <row r="649" spans="2:15" s="41" customFormat="1" ht="24.95" customHeight="1" x14ac:dyDescent="0.25">
      <c r="B649" s="243"/>
      <c r="C649" s="243"/>
      <c r="D649" s="243"/>
      <c r="E649" s="244"/>
      <c r="F649" s="243"/>
      <c r="G649" s="243"/>
      <c r="H649" s="243"/>
      <c r="I649" s="245"/>
      <c r="J649" s="245"/>
      <c r="K649" s="246"/>
      <c r="L649" s="247"/>
      <c r="M649" s="243"/>
      <c r="N649" s="248"/>
      <c r="O649" s="248"/>
    </row>
    <row r="650" spans="2:15" s="41" customFormat="1" ht="24.95" customHeight="1" x14ac:dyDescent="0.25">
      <c r="B650" s="243"/>
      <c r="C650" s="243"/>
      <c r="D650" s="243"/>
      <c r="E650" s="244"/>
      <c r="F650" s="243"/>
      <c r="G650" s="243"/>
      <c r="H650" s="243"/>
      <c r="I650" s="245"/>
      <c r="J650" s="245"/>
      <c r="K650" s="246"/>
      <c r="L650" s="247"/>
      <c r="M650" s="243"/>
      <c r="N650" s="248"/>
      <c r="O650" s="248"/>
    </row>
    <row r="651" spans="2:15" s="41" customFormat="1" ht="24.95" customHeight="1" x14ac:dyDescent="0.25">
      <c r="B651" s="243"/>
      <c r="C651" s="243"/>
      <c r="D651" s="243"/>
      <c r="E651" s="244"/>
      <c r="F651" s="243"/>
      <c r="G651" s="243"/>
      <c r="H651" s="243"/>
      <c r="I651" s="245"/>
      <c r="J651" s="245"/>
      <c r="K651" s="246"/>
      <c r="L651" s="247"/>
      <c r="M651" s="243"/>
      <c r="N651" s="248"/>
      <c r="O651" s="248"/>
    </row>
    <row r="652" spans="2:15" s="41" customFormat="1" ht="24.95" customHeight="1" x14ac:dyDescent="0.25">
      <c r="B652" s="243"/>
      <c r="C652" s="243"/>
      <c r="D652" s="243"/>
      <c r="E652" s="244"/>
      <c r="F652" s="243"/>
      <c r="G652" s="243"/>
      <c r="H652" s="243"/>
      <c r="I652" s="245"/>
      <c r="J652" s="245"/>
      <c r="K652" s="246"/>
      <c r="L652" s="247"/>
      <c r="M652" s="243"/>
      <c r="N652" s="248"/>
      <c r="O652" s="248"/>
    </row>
    <row r="653" spans="2:15" s="41" customFormat="1" ht="24.95" customHeight="1" x14ac:dyDescent="0.25">
      <c r="B653" s="243"/>
      <c r="C653" s="243"/>
      <c r="D653" s="243"/>
      <c r="E653" s="244"/>
      <c r="F653" s="243"/>
      <c r="G653" s="243"/>
      <c r="H653" s="243"/>
      <c r="I653" s="245"/>
      <c r="J653" s="245"/>
      <c r="K653" s="246"/>
      <c r="L653" s="247"/>
      <c r="M653" s="243"/>
      <c r="N653" s="248"/>
      <c r="O653" s="248"/>
    </row>
    <row r="654" spans="2:15" s="41" customFormat="1" ht="24.95" customHeight="1" x14ac:dyDescent="0.25">
      <c r="B654" s="243"/>
      <c r="C654" s="243"/>
      <c r="D654" s="243"/>
      <c r="E654" s="244"/>
      <c r="F654" s="243"/>
      <c r="G654" s="243"/>
      <c r="H654" s="243"/>
      <c r="I654" s="245"/>
      <c r="J654" s="245"/>
      <c r="K654" s="246"/>
      <c r="L654" s="247"/>
      <c r="M654" s="243"/>
      <c r="N654" s="248"/>
      <c r="O654" s="248"/>
    </row>
    <row r="655" spans="2:15" s="41" customFormat="1" ht="24.95" customHeight="1" x14ac:dyDescent="0.25">
      <c r="B655" s="243"/>
      <c r="C655" s="243"/>
      <c r="D655" s="243"/>
      <c r="E655" s="244"/>
      <c r="F655" s="243"/>
      <c r="G655" s="243"/>
      <c r="H655" s="243"/>
      <c r="I655" s="245"/>
      <c r="J655" s="245"/>
      <c r="K655" s="246"/>
      <c r="L655" s="247"/>
      <c r="M655" s="243"/>
      <c r="N655" s="248"/>
      <c r="O655" s="248"/>
    </row>
    <row r="656" spans="2:15" s="41" customFormat="1" ht="24.95" customHeight="1" x14ac:dyDescent="0.25">
      <c r="B656" s="243"/>
      <c r="C656" s="243"/>
      <c r="D656" s="243"/>
      <c r="E656" s="244"/>
      <c r="F656" s="243"/>
      <c r="G656" s="243"/>
      <c r="H656" s="243"/>
      <c r="I656" s="245"/>
      <c r="J656" s="245"/>
      <c r="K656" s="246"/>
      <c r="L656" s="247"/>
      <c r="M656" s="243"/>
      <c r="N656" s="248"/>
      <c r="O656" s="248"/>
    </row>
    <row r="657" spans="2:15" s="41" customFormat="1" ht="24.95" customHeight="1" x14ac:dyDescent="0.25">
      <c r="B657" s="243"/>
      <c r="C657" s="243"/>
      <c r="D657" s="243"/>
      <c r="E657" s="244"/>
      <c r="F657" s="243"/>
      <c r="G657" s="243"/>
      <c r="H657" s="243"/>
      <c r="I657" s="245"/>
      <c r="J657" s="245"/>
      <c r="K657" s="246"/>
      <c r="L657" s="247"/>
      <c r="M657" s="243"/>
      <c r="N657" s="248"/>
      <c r="O657" s="248"/>
    </row>
    <row r="658" spans="2:15" s="41" customFormat="1" ht="24.95" customHeight="1" x14ac:dyDescent="0.25">
      <c r="B658" s="243"/>
      <c r="C658" s="243"/>
      <c r="D658" s="243"/>
      <c r="E658" s="244"/>
      <c r="F658" s="243"/>
      <c r="G658" s="243"/>
      <c r="H658" s="243"/>
      <c r="I658" s="245"/>
      <c r="J658" s="245"/>
      <c r="K658" s="246"/>
      <c r="L658" s="247"/>
      <c r="M658" s="243"/>
      <c r="N658" s="248"/>
      <c r="O658" s="248"/>
    </row>
    <row r="659" spans="2:15" s="41" customFormat="1" ht="24.95" customHeight="1" x14ac:dyDescent="0.25">
      <c r="B659" s="243"/>
      <c r="C659" s="243"/>
      <c r="D659" s="243"/>
      <c r="E659" s="244"/>
      <c r="F659" s="243"/>
      <c r="G659" s="243"/>
      <c r="H659" s="243"/>
      <c r="I659" s="245"/>
      <c r="J659" s="245"/>
      <c r="K659" s="246"/>
      <c r="L659" s="247"/>
      <c r="M659" s="243"/>
      <c r="N659" s="248"/>
      <c r="O659" s="248"/>
    </row>
    <row r="660" spans="2:15" s="41" customFormat="1" ht="24.95" customHeight="1" x14ac:dyDescent="0.25">
      <c r="B660" s="243"/>
      <c r="C660" s="243"/>
      <c r="D660" s="243"/>
      <c r="E660" s="244"/>
      <c r="F660" s="243"/>
      <c r="G660" s="243"/>
      <c r="H660" s="243"/>
      <c r="I660" s="245"/>
      <c r="J660" s="245"/>
      <c r="K660" s="246"/>
      <c r="L660" s="247"/>
      <c r="M660" s="243"/>
      <c r="N660" s="248"/>
      <c r="O660" s="248"/>
    </row>
    <row r="661" spans="2:15" s="41" customFormat="1" ht="24.95" customHeight="1" x14ac:dyDescent="0.25">
      <c r="B661" s="243"/>
      <c r="C661" s="243"/>
      <c r="D661" s="243"/>
      <c r="E661" s="244"/>
      <c r="F661" s="243"/>
      <c r="G661" s="243"/>
      <c r="H661" s="243"/>
      <c r="I661" s="245"/>
      <c r="J661" s="245"/>
      <c r="K661" s="246"/>
      <c r="L661" s="247"/>
      <c r="M661" s="243"/>
      <c r="N661" s="248"/>
      <c r="O661" s="248"/>
    </row>
    <row r="662" spans="2:15" s="41" customFormat="1" ht="24.95" customHeight="1" x14ac:dyDescent="0.25">
      <c r="B662" s="243"/>
      <c r="C662" s="243"/>
      <c r="D662" s="243"/>
      <c r="E662" s="244"/>
      <c r="F662" s="243"/>
      <c r="G662" s="243"/>
      <c r="H662" s="243"/>
      <c r="I662" s="245"/>
      <c r="J662" s="245"/>
      <c r="K662" s="246"/>
      <c r="L662" s="247"/>
      <c r="M662" s="243"/>
      <c r="N662" s="248"/>
      <c r="O662" s="248"/>
    </row>
    <row r="663" spans="2:15" s="41" customFormat="1" ht="24.95" customHeight="1" x14ac:dyDescent="0.25">
      <c r="B663" s="243"/>
      <c r="C663" s="243"/>
      <c r="D663" s="243"/>
      <c r="E663" s="244"/>
      <c r="F663" s="243"/>
      <c r="G663" s="243"/>
      <c r="H663" s="243"/>
      <c r="I663" s="245"/>
      <c r="J663" s="245"/>
      <c r="K663" s="246"/>
      <c r="L663" s="247"/>
      <c r="M663" s="243"/>
      <c r="N663" s="248"/>
      <c r="O663" s="248"/>
    </row>
    <row r="664" spans="2:15" s="41" customFormat="1" ht="24.95" customHeight="1" x14ac:dyDescent="0.25">
      <c r="B664" s="243"/>
      <c r="C664" s="243"/>
      <c r="D664" s="243"/>
      <c r="E664" s="244"/>
      <c r="F664" s="243"/>
      <c r="G664" s="243"/>
      <c r="H664" s="243"/>
      <c r="I664" s="245"/>
      <c r="J664" s="245"/>
      <c r="K664" s="246"/>
      <c r="L664" s="247"/>
      <c r="M664" s="243"/>
      <c r="N664" s="248"/>
      <c r="O664" s="248"/>
    </row>
    <row r="665" spans="2:15" s="41" customFormat="1" ht="24.95" customHeight="1" x14ac:dyDescent="0.25">
      <c r="B665" s="243"/>
      <c r="C665" s="243"/>
      <c r="D665" s="243"/>
      <c r="E665" s="244"/>
      <c r="F665" s="243"/>
      <c r="G665" s="243"/>
      <c r="H665" s="243"/>
      <c r="I665" s="245"/>
      <c r="J665" s="245"/>
      <c r="K665" s="246"/>
      <c r="L665" s="247"/>
      <c r="M665" s="243"/>
      <c r="N665" s="248"/>
      <c r="O665" s="248"/>
    </row>
    <row r="666" spans="2:15" s="41" customFormat="1" ht="24.95" customHeight="1" x14ac:dyDescent="0.25">
      <c r="B666" s="243"/>
      <c r="C666" s="243"/>
      <c r="D666" s="243"/>
      <c r="E666" s="244"/>
      <c r="F666" s="243"/>
      <c r="G666" s="243"/>
      <c r="H666" s="243"/>
      <c r="I666" s="245"/>
      <c r="J666" s="245"/>
      <c r="K666" s="246"/>
      <c r="L666" s="247"/>
      <c r="M666" s="243"/>
      <c r="N666" s="248"/>
      <c r="O666" s="248"/>
    </row>
    <row r="667" spans="2:15" s="41" customFormat="1" ht="24.95" customHeight="1" x14ac:dyDescent="0.25">
      <c r="B667" s="243"/>
      <c r="C667" s="243"/>
      <c r="D667" s="243"/>
      <c r="E667" s="244"/>
      <c r="F667" s="243"/>
      <c r="G667" s="243"/>
      <c r="H667" s="243"/>
      <c r="I667" s="245"/>
      <c r="J667" s="245"/>
      <c r="K667" s="246"/>
      <c r="L667" s="247"/>
      <c r="M667" s="243"/>
      <c r="N667" s="248"/>
      <c r="O667" s="248"/>
    </row>
    <row r="668" spans="2:15" s="41" customFormat="1" ht="24.95" customHeight="1" x14ac:dyDescent="0.25">
      <c r="B668" s="243"/>
      <c r="C668" s="243"/>
      <c r="D668" s="243"/>
      <c r="E668" s="244"/>
      <c r="F668" s="243"/>
      <c r="G668" s="243"/>
      <c r="H668" s="243"/>
      <c r="I668" s="245"/>
      <c r="J668" s="245"/>
      <c r="K668" s="246"/>
      <c r="L668" s="247"/>
      <c r="M668" s="243"/>
      <c r="N668" s="248"/>
      <c r="O668" s="248"/>
    </row>
    <row r="669" spans="2:15" s="41" customFormat="1" ht="24.95" customHeight="1" x14ac:dyDescent="0.25">
      <c r="B669" s="243"/>
      <c r="C669" s="243"/>
      <c r="D669" s="243"/>
      <c r="E669" s="244"/>
      <c r="F669" s="243"/>
      <c r="G669" s="243"/>
      <c r="H669" s="243"/>
      <c r="I669" s="245"/>
      <c r="J669" s="245"/>
      <c r="K669" s="246"/>
      <c r="L669" s="247"/>
      <c r="M669" s="243"/>
      <c r="N669" s="248"/>
      <c r="O669" s="248"/>
    </row>
    <row r="670" spans="2:15" s="41" customFormat="1" ht="24.95" customHeight="1" x14ac:dyDescent="0.25">
      <c r="B670" s="243"/>
      <c r="C670" s="243"/>
      <c r="D670" s="243"/>
      <c r="E670" s="244"/>
      <c r="F670" s="243"/>
      <c r="G670" s="243"/>
      <c r="H670" s="243"/>
      <c r="I670" s="245"/>
      <c r="J670" s="245"/>
      <c r="K670" s="246"/>
      <c r="L670" s="247"/>
      <c r="M670" s="243"/>
      <c r="N670" s="248"/>
      <c r="O670" s="248"/>
    </row>
    <row r="671" spans="2:15" s="41" customFormat="1" ht="24.95" customHeight="1" x14ac:dyDescent="0.25">
      <c r="B671" s="243"/>
      <c r="C671" s="243"/>
      <c r="D671" s="243"/>
      <c r="E671" s="244"/>
      <c r="F671" s="243"/>
      <c r="G671" s="243"/>
      <c r="H671" s="243"/>
      <c r="I671" s="245"/>
      <c r="J671" s="245"/>
      <c r="K671" s="246"/>
      <c r="L671" s="247"/>
      <c r="M671" s="243"/>
      <c r="N671" s="248"/>
      <c r="O671" s="248"/>
    </row>
    <row r="672" spans="2:15" s="41" customFormat="1" ht="24.95" customHeight="1" x14ac:dyDescent="0.25">
      <c r="B672" s="243"/>
      <c r="C672" s="243"/>
      <c r="D672" s="243"/>
      <c r="E672" s="244"/>
      <c r="F672" s="243"/>
      <c r="G672" s="243"/>
      <c r="H672" s="243"/>
      <c r="I672" s="245"/>
      <c r="J672" s="245"/>
      <c r="K672" s="246"/>
      <c r="L672" s="247"/>
      <c r="M672" s="243"/>
      <c r="N672" s="248"/>
      <c r="O672" s="248"/>
    </row>
    <row r="673" spans="2:15" s="41" customFormat="1" ht="24.95" customHeight="1" x14ac:dyDescent="0.25">
      <c r="B673" s="243"/>
      <c r="C673" s="243"/>
      <c r="D673" s="243"/>
      <c r="E673" s="244"/>
      <c r="F673" s="243"/>
      <c r="G673" s="243"/>
      <c r="H673" s="243"/>
      <c r="I673" s="245"/>
      <c r="J673" s="245"/>
      <c r="K673" s="246"/>
      <c r="L673" s="247"/>
      <c r="M673" s="243"/>
      <c r="N673" s="248"/>
      <c r="O673" s="248"/>
    </row>
    <row r="674" spans="2:15" s="41" customFormat="1" ht="24.95" customHeight="1" x14ac:dyDescent="0.25">
      <c r="B674" s="243"/>
      <c r="C674" s="243"/>
      <c r="D674" s="243"/>
      <c r="E674" s="244"/>
      <c r="F674" s="243"/>
      <c r="G674" s="243"/>
      <c r="H674" s="243"/>
      <c r="I674" s="245"/>
      <c r="J674" s="245"/>
      <c r="K674" s="246"/>
      <c r="L674" s="247"/>
      <c r="M674" s="243"/>
      <c r="N674" s="248"/>
      <c r="O674" s="248"/>
    </row>
    <row r="675" spans="2:15" s="41" customFormat="1" ht="24.95" customHeight="1" x14ac:dyDescent="0.25">
      <c r="B675" s="243"/>
      <c r="C675" s="243"/>
      <c r="D675" s="243"/>
      <c r="E675" s="244"/>
      <c r="F675" s="243"/>
      <c r="G675" s="243"/>
      <c r="H675" s="243"/>
      <c r="I675" s="245"/>
      <c r="J675" s="245"/>
      <c r="K675" s="246"/>
      <c r="L675" s="247"/>
      <c r="M675" s="243"/>
      <c r="N675" s="248"/>
      <c r="O675" s="248"/>
    </row>
    <row r="676" spans="2:15" s="41" customFormat="1" ht="24.95" customHeight="1" x14ac:dyDescent="0.25">
      <c r="B676" s="243"/>
      <c r="C676" s="243"/>
      <c r="D676" s="243"/>
      <c r="E676" s="244"/>
      <c r="F676" s="243"/>
      <c r="G676" s="243"/>
      <c r="H676" s="243"/>
      <c r="I676" s="245"/>
      <c r="J676" s="245"/>
      <c r="K676" s="246"/>
      <c r="L676" s="247"/>
      <c r="M676" s="243"/>
      <c r="N676" s="248"/>
      <c r="O676" s="248"/>
    </row>
    <row r="677" spans="2:15" s="41" customFormat="1" ht="24.95" customHeight="1" x14ac:dyDescent="0.25">
      <c r="B677" s="243"/>
      <c r="C677" s="243"/>
      <c r="D677" s="243"/>
      <c r="E677" s="244"/>
      <c r="F677" s="243"/>
      <c r="G677" s="243"/>
      <c r="H677" s="243"/>
      <c r="I677" s="245"/>
      <c r="J677" s="245"/>
      <c r="K677" s="246"/>
      <c r="L677" s="247"/>
      <c r="M677" s="243"/>
      <c r="N677" s="248"/>
      <c r="O677" s="248"/>
    </row>
    <row r="678" spans="2:15" s="41" customFormat="1" ht="24.95" customHeight="1" x14ac:dyDescent="0.25">
      <c r="B678" s="243"/>
      <c r="C678" s="243"/>
      <c r="D678" s="243"/>
      <c r="E678" s="244"/>
      <c r="F678" s="243"/>
      <c r="G678" s="243"/>
      <c r="H678" s="243"/>
      <c r="I678" s="245"/>
      <c r="J678" s="245"/>
      <c r="K678" s="246"/>
      <c r="L678" s="247"/>
      <c r="M678" s="243"/>
      <c r="N678" s="248"/>
      <c r="O678" s="248"/>
    </row>
    <row r="679" spans="2:15" s="41" customFormat="1" ht="24.95" customHeight="1" x14ac:dyDescent="0.25">
      <c r="B679" s="243"/>
      <c r="C679" s="243"/>
      <c r="D679" s="243"/>
      <c r="E679" s="244"/>
      <c r="F679" s="243"/>
      <c r="G679" s="243"/>
      <c r="H679" s="243"/>
      <c r="I679" s="245"/>
      <c r="J679" s="245"/>
      <c r="K679" s="246"/>
      <c r="L679" s="247"/>
      <c r="M679" s="243"/>
      <c r="N679" s="248"/>
      <c r="O679" s="248"/>
    </row>
    <row r="680" spans="2:15" s="41" customFormat="1" ht="24.95" customHeight="1" x14ac:dyDescent="0.25">
      <c r="B680" s="243"/>
      <c r="C680" s="243"/>
      <c r="D680" s="243"/>
      <c r="E680" s="244"/>
      <c r="F680" s="243"/>
      <c r="G680" s="243"/>
      <c r="H680" s="243"/>
      <c r="I680" s="245"/>
      <c r="J680" s="245"/>
      <c r="K680" s="246"/>
      <c r="L680" s="247"/>
      <c r="M680" s="243"/>
      <c r="N680" s="248"/>
      <c r="O680" s="248"/>
    </row>
    <row r="681" spans="2:15" s="41" customFormat="1" ht="24.95" customHeight="1" x14ac:dyDescent="0.25">
      <c r="B681" s="243"/>
      <c r="C681" s="243"/>
      <c r="D681" s="243"/>
      <c r="E681" s="244"/>
      <c r="F681" s="243"/>
      <c r="G681" s="243"/>
      <c r="H681" s="243"/>
      <c r="I681" s="245"/>
      <c r="J681" s="245"/>
      <c r="K681" s="246"/>
      <c r="L681" s="247"/>
      <c r="M681" s="243"/>
      <c r="N681" s="248"/>
      <c r="O681" s="248"/>
    </row>
    <row r="682" spans="2:15" s="41" customFormat="1" ht="24.95" customHeight="1" x14ac:dyDescent="0.25">
      <c r="B682" s="243"/>
      <c r="C682" s="243"/>
      <c r="D682" s="243"/>
      <c r="E682" s="244"/>
      <c r="F682" s="243"/>
      <c r="G682" s="243"/>
      <c r="H682" s="243"/>
      <c r="I682" s="245"/>
      <c r="J682" s="245"/>
      <c r="K682" s="246"/>
      <c r="L682" s="247"/>
      <c r="M682" s="243"/>
      <c r="N682" s="248"/>
      <c r="O682" s="248"/>
    </row>
    <row r="683" spans="2:15" s="41" customFormat="1" ht="24.95" customHeight="1" x14ac:dyDescent="0.25">
      <c r="B683" s="243"/>
      <c r="C683" s="243"/>
      <c r="D683" s="243"/>
      <c r="E683" s="244"/>
      <c r="F683" s="243"/>
      <c r="G683" s="243"/>
      <c r="H683" s="243"/>
      <c r="I683" s="245"/>
      <c r="J683" s="245"/>
      <c r="K683" s="246"/>
      <c r="L683" s="247"/>
      <c r="M683" s="243"/>
      <c r="N683" s="248"/>
      <c r="O683" s="248"/>
    </row>
    <row r="684" spans="2:15" s="41" customFormat="1" ht="24.95" customHeight="1" x14ac:dyDescent="0.25">
      <c r="B684" s="243"/>
      <c r="C684" s="243"/>
      <c r="D684" s="243"/>
      <c r="E684" s="244"/>
      <c r="F684" s="243"/>
      <c r="G684" s="243"/>
      <c r="H684" s="243"/>
      <c r="I684" s="245"/>
      <c r="J684" s="245"/>
      <c r="K684" s="246"/>
      <c r="L684" s="247"/>
      <c r="M684" s="243"/>
      <c r="N684" s="248"/>
      <c r="O684" s="248"/>
    </row>
    <row r="685" spans="2:15" s="41" customFormat="1" ht="24.95" customHeight="1" x14ac:dyDescent="0.25">
      <c r="B685" s="243"/>
      <c r="C685" s="243"/>
      <c r="D685" s="243"/>
      <c r="E685" s="244"/>
      <c r="F685" s="243"/>
      <c r="G685" s="243"/>
      <c r="H685" s="243"/>
      <c r="I685" s="245"/>
      <c r="J685" s="245"/>
      <c r="K685" s="246"/>
      <c r="L685" s="247"/>
      <c r="M685" s="243"/>
      <c r="N685" s="248"/>
      <c r="O685" s="248"/>
    </row>
    <row r="686" spans="2:15" s="41" customFormat="1" ht="24.95" customHeight="1" x14ac:dyDescent="0.25">
      <c r="B686" s="243"/>
      <c r="C686" s="243"/>
      <c r="D686" s="243"/>
      <c r="E686" s="244"/>
      <c r="F686" s="243"/>
      <c r="G686" s="243"/>
      <c r="H686" s="243"/>
      <c r="I686" s="245"/>
      <c r="J686" s="245"/>
      <c r="K686" s="246"/>
      <c r="L686" s="247"/>
      <c r="M686" s="243"/>
      <c r="N686" s="248"/>
      <c r="O686" s="248"/>
    </row>
    <row r="687" spans="2:15" s="41" customFormat="1" ht="24.95" customHeight="1" x14ac:dyDescent="0.25">
      <c r="B687" s="243"/>
      <c r="C687" s="243"/>
      <c r="D687" s="243"/>
      <c r="E687" s="244"/>
      <c r="F687" s="243"/>
      <c r="G687" s="243"/>
      <c r="H687" s="243"/>
      <c r="I687" s="245"/>
      <c r="J687" s="245"/>
      <c r="K687" s="246"/>
      <c r="L687" s="247"/>
      <c r="M687" s="243"/>
      <c r="N687" s="248"/>
      <c r="O687" s="248"/>
    </row>
    <row r="688" spans="2:15" s="41" customFormat="1" ht="24.95" customHeight="1" x14ac:dyDescent="0.25">
      <c r="B688" s="243"/>
      <c r="C688" s="243"/>
      <c r="D688" s="243"/>
      <c r="E688" s="244"/>
      <c r="F688" s="243"/>
      <c r="G688" s="243"/>
      <c r="H688" s="243"/>
      <c r="I688" s="245"/>
      <c r="J688" s="245"/>
      <c r="K688" s="246"/>
      <c r="L688" s="247"/>
      <c r="M688" s="243"/>
      <c r="N688" s="248"/>
      <c r="O688" s="248"/>
    </row>
    <row r="689" spans="2:15" s="41" customFormat="1" ht="24.95" customHeight="1" x14ac:dyDescent="0.25">
      <c r="B689" s="243"/>
      <c r="C689" s="243"/>
      <c r="D689" s="243"/>
      <c r="E689" s="244"/>
      <c r="F689" s="243"/>
      <c r="G689" s="243"/>
      <c r="H689" s="243"/>
      <c r="I689" s="245"/>
      <c r="J689" s="245"/>
      <c r="K689" s="246"/>
      <c r="L689" s="247"/>
      <c r="M689" s="243"/>
      <c r="N689" s="248"/>
      <c r="O689" s="248"/>
    </row>
    <row r="690" spans="2:15" s="41" customFormat="1" ht="24.95" customHeight="1" x14ac:dyDescent="0.25">
      <c r="B690" s="243"/>
      <c r="C690" s="243"/>
      <c r="D690" s="243"/>
      <c r="E690" s="244"/>
      <c r="F690" s="243"/>
      <c r="G690" s="243"/>
      <c r="H690" s="243"/>
      <c r="I690" s="245"/>
      <c r="J690" s="245"/>
      <c r="K690" s="246"/>
      <c r="L690" s="247"/>
      <c r="M690" s="243"/>
      <c r="N690" s="248"/>
      <c r="O690" s="248"/>
    </row>
    <row r="691" spans="2:15" s="41" customFormat="1" ht="24.95" customHeight="1" x14ac:dyDescent="0.25">
      <c r="B691" s="243"/>
      <c r="C691" s="243"/>
      <c r="D691" s="243"/>
      <c r="E691" s="244"/>
      <c r="F691" s="243"/>
      <c r="G691" s="243"/>
      <c r="H691" s="243"/>
      <c r="I691" s="245"/>
      <c r="J691" s="245"/>
      <c r="K691" s="246"/>
      <c r="L691" s="247"/>
      <c r="M691" s="243"/>
      <c r="N691" s="248"/>
      <c r="O691" s="248"/>
    </row>
    <row r="692" spans="2:15" s="41" customFormat="1" ht="24.95" customHeight="1" x14ac:dyDescent="0.25">
      <c r="B692" s="243"/>
      <c r="C692" s="243"/>
      <c r="D692" s="243"/>
      <c r="E692" s="244"/>
      <c r="F692" s="243"/>
      <c r="G692" s="243"/>
      <c r="H692" s="243"/>
      <c r="I692" s="245"/>
      <c r="J692" s="245"/>
      <c r="K692" s="246"/>
      <c r="L692" s="247"/>
      <c r="M692" s="243"/>
      <c r="N692" s="248"/>
      <c r="O692" s="248"/>
    </row>
    <row r="693" spans="2:15" s="41" customFormat="1" ht="24.95" customHeight="1" x14ac:dyDescent="0.25">
      <c r="B693" s="243"/>
      <c r="C693" s="243"/>
      <c r="D693" s="243"/>
      <c r="E693" s="244"/>
      <c r="F693" s="243"/>
      <c r="G693" s="243"/>
      <c r="H693" s="243"/>
      <c r="I693" s="245"/>
      <c r="J693" s="245"/>
      <c r="K693" s="246"/>
      <c r="L693" s="247"/>
      <c r="M693" s="243"/>
      <c r="N693" s="248"/>
      <c r="O693" s="248"/>
    </row>
    <row r="694" spans="2:15" s="41" customFormat="1" ht="24.95" customHeight="1" x14ac:dyDescent="0.25">
      <c r="B694" s="243"/>
      <c r="C694" s="243"/>
      <c r="D694" s="243"/>
      <c r="E694" s="244"/>
      <c r="F694" s="243"/>
      <c r="G694" s="243"/>
      <c r="H694" s="243"/>
      <c r="I694" s="245"/>
      <c r="J694" s="245"/>
      <c r="K694" s="246"/>
      <c r="L694" s="247"/>
      <c r="M694" s="243"/>
      <c r="N694" s="248"/>
      <c r="O694" s="248"/>
    </row>
    <row r="695" spans="2:15" s="41" customFormat="1" ht="24.95" customHeight="1" x14ac:dyDescent="0.25">
      <c r="B695" s="243"/>
      <c r="C695" s="243"/>
      <c r="D695" s="243"/>
      <c r="E695" s="244"/>
      <c r="F695" s="243"/>
      <c r="G695" s="243"/>
      <c r="H695" s="243"/>
      <c r="I695" s="245"/>
      <c r="J695" s="245"/>
      <c r="K695" s="246"/>
      <c r="L695" s="247"/>
      <c r="M695" s="243"/>
      <c r="N695" s="248"/>
      <c r="O695" s="248"/>
    </row>
    <row r="696" spans="2:15" s="41" customFormat="1" ht="24.95" customHeight="1" x14ac:dyDescent="0.25">
      <c r="B696" s="243"/>
      <c r="C696" s="243"/>
      <c r="D696" s="243"/>
      <c r="E696" s="244"/>
      <c r="F696" s="243"/>
      <c r="G696" s="243"/>
      <c r="H696" s="243"/>
      <c r="I696" s="245"/>
      <c r="J696" s="245"/>
      <c r="K696" s="246"/>
      <c r="L696" s="247"/>
      <c r="M696" s="243"/>
      <c r="N696" s="248"/>
      <c r="O696" s="248"/>
    </row>
    <row r="697" spans="2:15" s="41" customFormat="1" ht="24.95" customHeight="1" x14ac:dyDescent="0.25">
      <c r="B697" s="243"/>
      <c r="C697" s="243"/>
      <c r="D697" s="243"/>
      <c r="E697" s="244"/>
      <c r="F697" s="243"/>
      <c r="G697" s="243"/>
      <c r="H697" s="243"/>
      <c r="I697" s="245"/>
      <c r="J697" s="245"/>
      <c r="K697" s="246"/>
      <c r="L697" s="247"/>
      <c r="M697" s="243"/>
      <c r="N697" s="248"/>
      <c r="O697" s="248"/>
    </row>
    <row r="698" spans="2:15" s="41" customFormat="1" ht="24.95" customHeight="1" x14ac:dyDescent="0.25">
      <c r="B698" s="243"/>
      <c r="C698" s="243"/>
      <c r="D698" s="243"/>
      <c r="E698" s="244"/>
      <c r="F698" s="243"/>
      <c r="G698" s="243"/>
      <c r="H698" s="243"/>
      <c r="I698" s="245"/>
      <c r="J698" s="245"/>
      <c r="K698" s="246"/>
      <c r="L698" s="247"/>
      <c r="M698" s="243"/>
      <c r="N698" s="248"/>
      <c r="O698" s="248"/>
    </row>
    <row r="699" spans="2:15" s="41" customFormat="1" ht="24.95" customHeight="1" x14ac:dyDescent="0.25">
      <c r="B699" s="243"/>
      <c r="C699" s="243"/>
      <c r="D699" s="243"/>
      <c r="E699" s="244"/>
      <c r="F699" s="243"/>
      <c r="G699" s="243"/>
      <c r="H699" s="243"/>
      <c r="I699" s="245"/>
      <c r="J699" s="245"/>
      <c r="K699" s="246"/>
      <c r="L699" s="247"/>
      <c r="M699" s="243"/>
      <c r="N699" s="248"/>
      <c r="O699" s="248"/>
    </row>
    <row r="700" spans="2:15" s="41" customFormat="1" ht="24.95" customHeight="1" x14ac:dyDescent="0.25">
      <c r="B700" s="243"/>
      <c r="C700" s="243"/>
      <c r="D700" s="243"/>
      <c r="E700" s="244"/>
      <c r="F700" s="243"/>
      <c r="G700" s="243"/>
      <c r="H700" s="243"/>
      <c r="I700" s="245"/>
      <c r="J700" s="245"/>
      <c r="K700" s="246"/>
      <c r="L700" s="247"/>
      <c r="M700" s="243"/>
      <c r="N700" s="248"/>
      <c r="O700" s="248"/>
    </row>
    <row r="701" spans="2:15" s="41" customFormat="1" ht="24.95" customHeight="1" x14ac:dyDescent="0.25">
      <c r="B701" s="243"/>
      <c r="C701" s="243"/>
      <c r="D701" s="243"/>
      <c r="E701" s="244"/>
      <c r="F701" s="243"/>
      <c r="G701" s="243"/>
      <c r="H701" s="243"/>
      <c r="I701" s="245"/>
      <c r="J701" s="245"/>
      <c r="K701" s="246"/>
      <c r="L701" s="247"/>
      <c r="M701" s="243"/>
      <c r="N701" s="248"/>
      <c r="O701" s="248"/>
    </row>
    <row r="702" spans="2:15" s="41" customFormat="1" ht="24.95" customHeight="1" x14ac:dyDescent="0.25">
      <c r="B702" s="243"/>
      <c r="C702" s="243"/>
      <c r="D702" s="243"/>
      <c r="E702" s="244"/>
      <c r="F702" s="243"/>
      <c r="G702" s="243"/>
      <c r="H702" s="243"/>
      <c r="I702" s="245"/>
      <c r="J702" s="245"/>
      <c r="K702" s="246"/>
      <c r="L702" s="247"/>
      <c r="M702" s="243"/>
      <c r="N702" s="248"/>
      <c r="O702" s="248"/>
    </row>
    <row r="703" spans="2:15" s="41" customFormat="1" ht="24.95" customHeight="1" x14ac:dyDescent="0.25">
      <c r="B703" s="243"/>
      <c r="C703" s="243"/>
      <c r="D703" s="243"/>
      <c r="E703" s="244"/>
      <c r="F703" s="243"/>
      <c r="G703" s="243"/>
      <c r="H703" s="243"/>
      <c r="I703" s="245"/>
      <c r="J703" s="245"/>
      <c r="K703" s="246"/>
      <c r="L703" s="247"/>
      <c r="M703" s="243"/>
      <c r="N703" s="248"/>
      <c r="O703" s="248"/>
    </row>
    <row r="704" spans="2:15" s="41" customFormat="1" ht="24.95" customHeight="1" x14ac:dyDescent="0.25">
      <c r="B704" s="243"/>
      <c r="C704" s="243"/>
      <c r="D704" s="243"/>
      <c r="E704" s="244"/>
      <c r="F704" s="243"/>
      <c r="G704" s="243"/>
      <c r="H704" s="243"/>
      <c r="I704" s="245"/>
      <c r="J704" s="245"/>
      <c r="K704" s="246"/>
      <c r="L704" s="247"/>
      <c r="M704" s="243"/>
      <c r="N704" s="248"/>
      <c r="O704" s="248"/>
    </row>
    <row r="705" spans="2:15" s="41" customFormat="1" ht="24.95" customHeight="1" x14ac:dyDescent="0.25">
      <c r="B705" s="243"/>
      <c r="C705" s="243"/>
      <c r="D705" s="243"/>
      <c r="E705" s="244"/>
      <c r="F705" s="243"/>
      <c r="G705" s="243"/>
      <c r="H705" s="243"/>
      <c r="I705" s="245"/>
      <c r="J705" s="245"/>
      <c r="K705" s="246"/>
      <c r="L705" s="247"/>
      <c r="M705" s="243"/>
      <c r="N705" s="248"/>
      <c r="O705" s="248"/>
    </row>
    <row r="706" spans="2:15" s="41" customFormat="1" ht="24.95" customHeight="1" x14ac:dyDescent="0.25">
      <c r="B706" s="243"/>
      <c r="C706" s="243"/>
      <c r="D706" s="243"/>
      <c r="E706" s="244"/>
      <c r="F706" s="243"/>
      <c r="G706" s="243"/>
      <c r="H706" s="243"/>
      <c r="I706" s="245"/>
      <c r="J706" s="245"/>
      <c r="K706" s="246"/>
      <c r="L706" s="247"/>
      <c r="M706" s="243"/>
      <c r="N706" s="248"/>
      <c r="O706" s="248"/>
    </row>
    <row r="707" spans="2:15" s="41" customFormat="1" ht="24.95" customHeight="1" x14ac:dyDescent="0.25">
      <c r="B707" s="243"/>
      <c r="C707" s="243"/>
      <c r="D707" s="243"/>
      <c r="E707" s="244"/>
      <c r="F707" s="243"/>
      <c r="G707" s="243"/>
      <c r="H707" s="243"/>
      <c r="I707" s="245"/>
      <c r="J707" s="245"/>
      <c r="K707" s="246"/>
      <c r="L707" s="247"/>
      <c r="M707" s="243"/>
      <c r="N707" s="248"/>
      <c r="O707" s="248"/>
    </row>
    <row r="708" spans="2:15" s="41" customFormat="1" ht="24.95" customHeight="1" x14ac:dyDescent="0.25">
      <c r="B708" s="243"/>
      <c r="C708" s="243"/>
      <c r="D708" s="243"/>
      <c r="E708" s="244"/>
      <c r="F708" s="243"/>
      <c r="G708" s="243"/>
      <c r="H708" s="243"/>
      <c r="I708" s="245"/>
      <c r="J708" s="245"/>
      <c r="K708" s="246"/>
      <c r="L708" s="247"/>
      <c r="M708" s="243"/>
      <c r="N708" s="248"/>
      <c r="O708" s="248"/>
    </row>
    <row r="709" spans="2:15" s="41" customFormat="1" ht="24.95" customHeight="1" x14ac:dyDescent="0.25">
      <c r="B709" s="243"/>
      <c r="C709" s="243"/>
      <c r="D709" s="243"/>
      <c r="E709" s="244"/>
      <c r="F709" s="243"/>
      <c r="G709" s="243"/>
      <c r="H709" s="243"/>
      <c r="I709" s="245"/>
      <c r="J709" s="245"/>
      <c r="K709" s="246"/>
      <c r="L709" s="247"/>
      <c r="M709" s="243"/>
      <c r="N709" s="248"/>
      <c r="O709" s="248"/>
    </row>
    <row r="710" spans="2:15" s="41" customFormat="1" ht="24.95" customHeight="1" x14ac:dyDescent="0.25">
      <c r="B710" s="243"/>
      <c r="C710" s="243"/>
      <c r="D710" s="243"/>
      <c r="E710" s="244"/>
      <c r="F710" s="243"/>
      <c r="G710" s="243"/>
      <c r="H710" s="243"/>
      <c r="I710" s="245"/>
      <c r="J710" s="245"/>
      <c r="K710" s="246"/>
      <c r="L710" s="247"/>
      <c r="M710" s="243"/>
      <c r="N710" s="248"/>
      <c r="O710" s="248"/>
    </row>
    <row r="711" spans="2:15" s="41" customFormat="1" ht="24.95" customHeight="1" x14ac:dyDescent="0.25">
      <c r="B711" s="243"/>
      <c r="C711" s="243"/>
      <c r="D711" s="243"/>
      <c r="E711" s="244"/>
      <c r="F711" s="243"/>
      <c r="G711" s="243"/>
      <c r="H711" s="243"/>
      <c r="I711" s="245"/>
      <c r="J711" s="245"/>
      <c r="K711" s="246"/>
      <c r="L711" s="247"/>
      <c r="M711" s="243"/>
      <c r="N711" s="248"/>
      <c r="O711" s="248"/>
    </row>
    <row r="712" spans="2:15" s="41" customFormat="1" ht="24.95" customHeight="1" x14ac:dyDescent="0.25">
      <c r="B712" s="243"/>
      <c r="C712" s="243"/>
      <c r="D712" s="243"/>
      <c r="E712" s="244"/>
      <c r="F712" s="243"/>
      <c r="G712" s="243"/>
      <c r="H712" s="243"/>
      <c r="I712" s="245"/>
      <c r="J712" s="245"/>
      <c r="K712" s="246"/>
      <c r="L712" s="247"/>
      <c r="M712" s="243"/>
      <c r="N712" s="248"/>
      <c r="O712" s="248"/>
    </row>
    <row r="713" spans="2:15" s="41" customFormat="1" ht="24.95" customHeight="1" x14ac:dyDescent="0.25">
      <c r="B713" s="243"/>
      <c r="C713" s="243"/>
      <c r="D713" s="243"/>
      <c r="E713" s="244"/>
      <c r="F713" s="243"/>
      <c r="G713" s="243"/>
      <c r="H713" s="243"/>
      <c r="I713" s="245"/>
      <c r="J713" s="245"/>
      <c r="K713" s="246"/>
      <c r="L713" s="247"/>
      <c r="M713" s="243"/>
      <c r="N713" s="248"/>
      <c r="O713" s="248"/>
    </row>
    <row r="714" spans="2:15" s="41" customFormat="1" ht="24.95" customHeight="1" x14ac:dyDescent="0.25">
      <c r="B714" s="243"/>
      <c r="C714" s="243"/>
      <c r="D714" s="243"/>
      <c r="E714" s="244"/>
      <c r="F714" s="243"/>
      <c r="G714" s="243"/>
      <c r="H714" s="243"/>
      <c r="I714" s="245"/>
      <c r="J714" s="245"/>
      <c r="K714" s="246"/>
      <c r="L714" s="247"/>
      <c r="M714" s="243"/>
      <c r="N714" s="248"/>
      <c r="O714" s="248"/>
    </row>
    <row r="715" spans="2:15" s="41" customFormat="1" ht="24.95" customHeight="1" x14ac:dyDescent="0.25">
      <c r="B715" s="243"/>
      <c r="C715" s="243"/>
      <c r="D715" s="243"/>
      <c r="E715" s="244"/>
      <c r="F715" s="243"/>
      <c r="G715" s="243"/>
      <c r="H715" s="243"/>
      <c r="I715" s="245"/>
      <c r="J715" s="245"/>
      <c r="K715" s="246"/>
      <c r="L715" s="247"/>
      <c r="M715" s="243"/>
      <c r="N715" s="248"/>
      <c r="O715" s="248"/>
    </row>
    <row r="716" spans="2:15" s="41" customFormat="1" ht="24.95" customHeight="1" x14ac:dyDescent="0.25">
      <c r="B716" s="243"/>
      <c r="C716" s="243"/>
      <c r="D716" s="243"/>
      <c r="E716" s="244"/>
      <c r="F716" s="243"/>
      <c r="G716" s="243"/>
      <c r="H716" s="243"/>
      <c r="I716" s="245"/>
      <c r="J716" s="245"/>
      <c r="K716" s="246"/>
      <c r="L716" s="247"/>
      <c r="M716" s="243"/>
      <c r="N716" s="248"/>
      <c r="O716" s="248"/>
    </row>
    <row r="717" spans="2:15" s="41" customFormat="1" ht="24.95" customHeight="1" x14ac:dyDescent="0.25">
      <c r="B717" s="243"/>
      <c r="C717" s="243"/>
      <c r="D717" s="243"/>
      <c r="E717" s="244"/>
      <c r="F717" s="243"/>
      <c r="G717" s="243"/>
      <c r="H717" s="243"/>
      <c r="I717" s="245"/>
      <c r="J717" s="245"/>
      <c r="K717" s="246"/>
      <c r="L717" s="247"/>
      <c r="M717" s="243"/>
      <c r="N717" s="248"/>
      <c r="O717" s="248"/>
    </row>
    <row r="718" spans="2:15" s="41" customFormat="1" ht="24.95" customHeight="1" x14ac:dyDescent="0.25">
      <c r="B718" s="243"/>
      <c r="C718" s="243"/>
      <c r="D718" s="243"/>
      <c r="E718" s="244"/>
      <c r="F718" s="243"/>
      <c r="G718" s="243"/>
      <c r="H718" s="243"/>
      <c r="I718" s="245"/>
      <c r="J718" s="245"/>
      <c r="K718" s="246"/>
      <c r="L718" s="247"/>
      <c r="M718" s="243"/>
      <c r="N718" s="248"/>
      <c r="O718" s="248"/>
    </row>
    <row r="719" spans="2:15" s="41" customFormat="1" ht="24.95" customHeight="1" x14ac:dyDescent="0.25">
      <c r="B719" s="243"/>
      <c r="C719" s="243"/>
      <c r="D719" s="243"/>
      <c r="E719" s="244"/>
      <c r="F719" s="243"/>
      <c r="G719" s="243"/>
      <c r="H719" s="243"/>
      <c r="I719" s="245"/>
      <c r="J719" s="245"/>
      <c r="K719" s="246"/>
      <c r="L719" s="247"/>
      <c r="M719" s="243"/>
      <c r="N719" s="248"/>
      <c r="O719" s="248"/>
    </row>
    <row r="720" spans="2:15" s="41" customFormat="1" ht="24.95" customHeight="1" x14ac:dyDescent="0.25">
      <c r="B720" s="243"/>
      <c r="C720" s="243"/>
      <c r="D720" s="243"/>
      <c r="E720" s="244"/>
      <c r="F720" s="243"/>
      <c r="G720" s="243"/>
      <c r="H720" s="243"/>
      <c r="I720" s="245"/>
      <c r="J720" s="245"/>
      <c r="K720" s="246"/>
      <c r="L720" s="247"/>
      <c r="M720" s="243"/>
      <c r="N720" s="248"/>
      <c r="O720" s="248"/>
    </row>
    <row r="721" spans="2:15" s="41" customFormat="1" ht="24.95" customHeight="1" x14ac:dyDescent="0.25">
      <c r="B721" s="243"/>
      <c r="C721" s="243"/>
      <c r="D721" s="243"/>
      <c r="E721" s="244"/>
      <c r="F721" s="243"/>
      <c r="G721" s="243"/>
      <c r="H721" s="243"/>
      <c r="I721" s="245"/>
      <c r="J721" s="245"/>
      <c r="K721" s="246"/>
      <c r="L721" s="247"/>
      <c r="M721" s="243"/>
      <c r="N721" s="248"/>
      <c r="O721" s="248"/>
    </row>
    <row r="722" spans="2:15" s="41" customFormat="1" ht="24.95" customHeight="1" x14ac:dyDescent="0.25">
      <c r="B722" s="243"/>
      <c r="C722" s="243"/>
      <c r="D722" s="243"/>
      <c r="E722" s="244"/>
      <c r="F722" s="243"/>
      <c r="G722" s="243"/>
      <c r="H722" s="243"/>
      <c r="I722" s="245"/>
      <c r="J722" s="245"/>
      <c r="K722" s="246"/>
      <c r="L722" s="247"/>
      <c r="M722" s="243"/>
      <c r="N722" s="248"/>
      <c r="O722" s="248"/>
    </row>
    <row r="723" spans="2:15" s="41" customFormat="1" ht="24.95" customHeight="1" x14ac:dyDescent="0.25">
      <c r="B723" s="243"/>
      <c r="C723" s="243"/>
      <c r="D723" s="243"/>
      <c r="E723" s="244"/>
      <c r="F723" s="243"/>
      <c r="G723" s="243"/>
      <c r="H723" s="243"/>
      <c r="I723" s="245"/>
      <c r="J723" s="245"/>
      <c r="K723" s="246"/>
      <c r="L723" s="247"/>
      <c r="M723" s="243"/>
      <c r="N723" s="248"/>
      <c r="O723" s="248"/>
    </row>
    <row r="724" spans="2:15" s="41" customFormat="1" ht="24.95" customHeight="1" x14ac:dyDescent="0.25">
      <c r="B724" s="243"/>
      <c r="C724" s="243"/>
      <c r="D724" s="243"/>
      <c r="E724" s="244"/>
      <c r="F724" s="243"/>
      <c r="G724" s="243"/>
      <c r="H724" s="243"/>
      <c r="I724" s="245"/>
      <c r="J724" s="245"/>
      <c r="K724" s="246"/>
      <c r="L724" s="247"/>
      <c r="M724" s="243"/>
      <c r="N724" s="248"/>
      <c r="O724" s="248"/>
    </row>
    <row r="725" spans="2:15" s="41" customFormat="1" ht="24.95" customHeight="1" x14ac:dyDescent="0.25">
      <c r="B725" s="243"/>
      <c r="C725" s="243"/>
      <c r="D725" s="243"/>
      <c r="E725" s="244"/>
      <c r="F725" s="243"/>
      <c r="G725" s="243"/>
      <c r="H725" s="243"/>
      <c r="I725" s="245"/>
      <c r="J725" s="245"/>
      <c r="K725" s="246"/>
      <c r="L725" s="247"/>
      <c r="M725" s="243"/>
      <c r="N725" s="248"/>
      <c r="O725" s="248"/>
    </row>
    <row r="726" spans="2:15" s="41" customFormat="1" ht="24.95" customHeight="1" x14ac:dyDescent="0.25">
      <c r="B726" s="243"/>
      <c r="C726" s="243"/>
      <c r="D726" s="243"/>
      <c r="E726" s="244"/>
      <c r="F726" s="243"/>
      <c r="G726" s="243"/>
      <c r="H726" s="243"/>
      <c r="I726" s="245"/>
      <c r="J726" s="245"/>
      <c r="K726" s="246"/>
      <c r="L726" s="247"/>
      <c r="M726" s="243"/>
      <c r="N726" s="248"/>
      <c r="O726" s="248"/>
    </row>
    <row r="727" spans="2:15" s="41" customFormat="1" ht="24.95" customHeight="1" x14ac:dyDescent="0.25">
      <c r="B727" s="243"/>
      <c r="C727" s="243"/>
      <c r="D727" s="243"/>
      <c r="E727" s="244"/>
      <c r="F727" s="243"/>
      <c r="G727" s="243"/>
      <c r="H727" s="243"/>
      <c r="I727" s="245"/>
      <c r="J727" s="245"/>
      <c r="K727" s="246"/>
      <c r="L727" s="247"/>
      <c r="M727" s="243"/>
      <c r="N727" s="248"/>
      <c r="O727" s="248"/>
    </row>
    <row r="728" spans="2:15" s="41" customFormat="1" ht="24.95" customHeight="1" x14ac:dyDescent="0.25">
      <c r="B728" s="243"/>
      <c r="C728" s="243"/>
      <c r="D728" s="243"/>
      <c r="E728" s="244"/>
      <c r="F728" s="243"/>
      <c r="G728" s="243"/>
      <c r="H728" s="243"/>
      <c r="I728" s="245"/>
      <c r="J728" s="245"/>
      <c r="K728" s="246"/>
      <c r="L728" s="247"/>
      <c r="M728" s="243"/>
      <c r="N728" s="248"/>
      <c r="O728" s="248"/>
    </row>
    <row r="729" spans="2:15" s="41" customFormat="1" ht="24.95" customHeight="1" x14ac:dyDescent="0.25">
      <c r="B729" s="243"/>
      <c r="C729" s="243"/>
      <c r="D729" s="243"/>
      <c r="E729" s="244"/>
      <c r="F729" s="243"/>
      <c r="G729" s="243"/>
      <c r="H729" s="243"/>
      <c r="I729" s="245"/>
      <c r="J729" s="245"/>
      <c r="K729" s="246"/>
      <c r="L729" s="247"/>
      <c r="M729" s="243"/>
      <c r="N729" s="248"/>
      <c r="O729" s="248"/>
    </row>
    <row r="730" spans="2:15" s="41" customFormat="1" ht="24.95" customHeight="1" x14ac:dyDescent="0.25">
      <c r="B730" s="243"/>
      <c r="C730" s="243"/>
      <c r="D730" s="243"/>
      <c r="E730" s="244"/>
      <c r="F730" s="243"/>
      <c r="G730" s="243"/>
      <c r="H730" s="243"/>
      <c r="I730" s="245"/>
      <c r="J730" s="245"/>
      <c r="K730" s="246"/>
      <c r="L730" s="247"/>
      <c r="M730" s="243"/>
      <c r="N730" s="248"/>
      <c r="O730" s="248"/>
    </row>
    <row r="731" spans="2:15" s="41" customFormat="1" ht="24.95" customHeight="1" x14ac:dyDescent="0.25">
      <c r="B731" s="243"/>
      <c r="C731" s="243"/>
      <c r="D731" s="243"/>
      <c r="E731" s="244"/>
      <c r="F731" s="243"/>
      <c r="G731" s="243"/>
      <c r="H731" s="243"/>
      <c r="I731" s="245"/>
      <c r="J731" s="245"/>
      <c r="K731" s="246"/>
      <c r="L731" s="247"/>
      <c r="M731" s="243"/>
      <c r="N731" s="248"/>
      <c r="O731" s="248"/>
    </row>
    <row r="732" spans="2:15" s="41" customFormat="1" ht="24.95" customHeight="1" x14ac:dyDescent="0.25">
      <c r="B732" s="243"/>
      <c r="C732" s="243"/>
      <c r="D732" s="243"/>
      <c r="E732" s="244"/>
      <c r="F732" s="243"/>
      <c r="G732" s="243"/>
      <c r="H732" s="243"/>
      <c r="I732" s="245"/>
      <c r="J732" s="245"/>
      <c r="K732" s="246"/>
      <c r="L732" s="247"/>
      <c r="M732" s="243"/>
      <c r="N732" s="248"/>
      <c r="O732" s="248"/>
    </row>
    <row r="733" spans="2:15" s="41" customFormat="1" ht="24.95" customHeight="1" x14ac:dyDescent="0.25">
      <c r="B733" s="243"/>
      <c r="C733" s="243"/>
      <c r="D733" s="243"/>
      <c r="E733" s="244"/>
      <c r="F733" s="243"/>
      <c r="G733" s="243"/>
      <c r="H733" s="243"/>
      <c r="I733" s="245"/>
      <c r="J733" s="245"/>
      <c r="K733" s="246"/>
      <c r="L733" s="247"/>
      <c r="M733" s="243"/>
      <c r="N733" s="248"/>
      <c r="O733" s="248"/>
    </row>
    <row r="734" spans="2:15" s="41" customFormat="1" ht="24.95" customHeight="1" x14ac:dyDescent="0.25">
      <c r="B734" s="243"/>
      <c r="C734" s="243"/>
      <c r="D734" s="243"/>
      <c r="E734" s="244"/>
      <c r="F734" s="243"/>
      <c r="G734" s="243"/>
      <c r="H734" s="243"/>
      <c r="I734" s="245"/>
      <c r="J734" s="245"/>
      <c r="K734" s="246"/>
      <c r="L734" s="247"/>
      <c r="M734" s="243"/>
      <c r="N734" s="248"/>
      <c r="O734" s="248"/>
    </row>
    <row r="735" spans="2:15" s="41" customFormat="1" ht="24.95" customHeight="1" x14ac:dyDescent="0.25">
      <c r="B735" s="243"/>
      <c r="C735" s="243"/>
      <c r="D735" s="243"/>
      <c r="E735" s="244"/>
      <c r="F735" s="243"/>
      <c r="G735" s="243"/>
      <c r="H735" s="243"/>
      <c r="I735" s="245"/>
      <c r="J735" s="245"/>
      <c r="K735" s="246"/>
      <c r="L735" s="247"/>
      <c r="M735" s="243"/>
      <c r="N735" s="248"/>
      <c r="O735" s="248"/>
    </row>
    <row r="736" spans="2:15" s="41" customFormat="1" ht="24.95" customHeight="1" x14ac:dyDescent="0.25">
      <c r="B736" s="243"/>
      <c r="C736" s="243"/>
      <c r="D736" s="243"/>
      <c r="E736" s="244"/>
      <c r="F736" s="243"/>
      <c r="G736" s="243"/>
      <c r="H736" s="243"/>
      <c r="I736" s="245"/>
      <c r="J736" s="245"/>
      <c r="K736" s="246"/>
      <c r="L736" s="247"/>
      <c r="M736" s="243"/>
      <c r="N736" s="248"/>
      <c r="O736" s="248"/>
    </row>
    <row r="737" spans="2:15" s="41" customFormat="1" ht="24.95" customHeight="1" x14ac:dyDescent="0.25">
      <c r="B737" s="243"/>
      <c r="C737" s="243"/>
      <c r="D737" s="243"/>
      <c r="E737" s="244"/>
      <c r="F737" s="243"/>
      <c r="G737" s="243"/>
      <c r="H737" s="243"/>
      <c r="I737" s="245"/>
      <c r="J737" s="245"/>
      <c r="K737" s="246"/>
      <c r="L737" s="247"/>
      <c r="M737" s="243"/>
      <c r="N737" s="248"/>
      <c r="O737" s="248"/>
    </row>
    <row r="738" spans="2:15" s="41" customFormat="1" ht="24.95" customHeight="1" x14ac:dyDescent="0.25">
      <c r="B738" s="243"/>
      <c r="C738" s="243"/>
      <c r="D738" s="243"/>
      <c r="E738" s="244"/>
      <c r="F738" s="243"/>
      <c r="G738" s="243"/>
      <c r="H738" s="243"/>
      <c r="I738" s="245"/>
      <c r="J738" s="245"/>
      <c r="K738" s="246"/>
      <c r="L738" s="247"/>
      <c r="M738" s="243"/>
      <c r="N738" s="248"/>
      <c r="O738" s="248"/>
    </row>
    <row r="739" spans="2:15" s="41" customFormat="1" ht="24.95" customHeight="1" x14ac:dyDescent="0.25">
      <c r="B739" s="243"/>
      <c r="C739" s="243"/>
      <c r="D739" s="243"/>
      <c r="E739" s="244"/>
      <c r="F739" s="243"/>
      <c r="G739" s="243"/>
      <c r="H739" s="243"/>
      <c r="I739" s="245"/>
      <c r="J739" s="245"/>
      <c r="K739" s="246"/>
      <c r="L739" s="247"/>
      <c r="M739" s="243"/>
      <c r="N739" s="248"/>
      <c r="O739" s="248"/>
    </row>
    <row r="740" spans="2:15" s="41" customFormat="1" ht="24.95" customHeight="1" x14ac:dyDescent="0.25">
      <c r="B740" s="243"/>
      <c r="C740" s="243"/>
      <c r="D740" s="243"/>
      <c r="E740" s="244"/>
      <c r="F740" s="243"/>
      <c r="G740" s="243"/>
      <c r="H740" s="243"/>
      <c r="I740" s="245"/>
      <c r="J740" s="245"/>
      <c r="K740" s="246"/>
      <c r="L740" s="247"/>
      <c r="M740" s="243"/>
      <c r="N740" s="248"/>
      <c r="O740" s="248"/>
    </row>
    <row r="741" spans="2:15" s="41" customFormat="1" ht="24.95" customHeight="1" x14ac:dyDescent="0.25">
      <c r="B741" s="243"/>
      <c r="C741" s="243"/>
      <c r="D741" s="243"/>
      <c r="E741" s="244"/>
      <c r="F741" s="243"/>
      <c r="G741" s="243"/>
      <c r="H741" s="243"/>
      <c r="I741" s="245"/>
      <c r="J741" s="245"/>
      <c r="K741" s="246"/>
      <c r="L741" s="247"/>
      <c r="M741" s="243"/>
      <c r="N741" s="248"/>
      <c r="O741" s="248"/>
    </row>
    <row r="742" spans="2:15" s="41" customFormat="1" ht="24.95" customHeight="1" x14ac:dyDescent="0.25">
      <c r="B742" s="243"/>
      <c r="C742" s="243"/>
      <c r="D742" s="243"/>
      <c r="E742" s="244"/>
      <c r="F742" s="243"/>
      <c r="G742" s="243"/>
      <c r="H742" s="243"/>
      <c r="I742" s="245"/>
      <c r="J742" s="245"/>
      <c r="K742" s="246"/>
      <c r="L742" s="247"/>
      <c r="M742" s="243"/>
      <c r="N742" s="248"/>
      <c r="O742" s="248"/>
    </row>
    <row r="743" spans="2:15" s="41" customFormat="1" ht="24.95" customHeight="1" x14ac:dyDescent="0.25">
      <c r="B743" s="243"/>
      <c r="C743" s="243"/>
      <c r="D743" s="243"/>
      <c r="E743" s="244"/>
      <c r="F743" s="243"/>
      <c r="G743" s="243"/>
      <c r="H743" s="243"/>
      <c r="I743" s="245"/>
      <c r="J743" s="245"/>
      <c r="K743" s="246"/>
      <c r="L743" s="247"/>
      <c r="M743" s="243"/>
      <c r="N743" s="248"/>
      <c r="O743" s="248"/>
    </row>
    <row r="744" spans="2:15" s="41" customFormat="1" ht="24.95" customHeight="1" x14ac:dyDescent="0.25">
      <c r="B744" s="243"/>
      <c r="C744" s="243"/>
      <c r="D744" s="243"/>
      <c r="E744" s="244"/>
      <c r="F744" s="243"/>
      <c r="G744" s="243"/>
      <c r="H744" s="243"/>
      <c r="I744" s="245"/>
      <c r="J744" s="245"/>
      <c r="K744" s="246"/>
      <c r="L744" s="247"/>
      <c r="M744" s="243"/>
      <c r="N744" s="248"/>
      <c r="O744" s="248"/>
    </row>
    <row r="745" spans="2:15" s="41" customFormat="1" ht="24.95" customHeight="1" x14ac:dyDescent="0.25">
      <c r="B745" s="243"/>
      <c r="C745" s="243"/>
      <c r="D745" s="243"/>
      <c r="E745" s="244"/>
      <c r="F745" s="243"/>
      <c r="G745" s="243"/>
      <c r="H745" s="243"/>
      <c r="I745" s="245"/>
      <c r="J745" s="245"/>
      <c r="K745" s="246"/>
      <c r="L745" s="247"/>
      <c r="M745" s="243"/>
      <c r="N745" s="248"/>
      <c r="O745" s="248"/>
    </row>
    <row r="746" spans="2:15" s="41" customFormat="1" ht="24.95" customHeight="1" x14ac:dyDescent="0.25">
      <c r="B746" s="243"/>
      <c r="C746" s="243"/>
      <c r="D746" s="243"/>
      <c r="E746" s="244"/>
      <c r="F746" s="243"/>
      <c r="G746" s="243"/>
      <c r="H746" s="243"/>
      <c r="I746" s="245"/>
      <c r="J746" s="245"/>
      <c r="K746" s="246"/>
      <c r="L746" s="247"/>
      <c r="M746" s="243"/>
      <c r="N746" s="248"/>
      <c r="O746" s="248"/>
    </row>
    <row r="747" spans="2:15" s="41" customFormat="1" ht="24.95" customHeight="1" x14ac:dyDescent="0.25">
      <c r="B747" s="243"/>
      <c r="C747" s="243"/>
      <c r="D747" s="243"/>
      <c r="E747" s="244"/>
      <c r="F747" s="243"/>
      <c r="G747" s="243"/>
      <c r="H747" s="243"/>
      <c r="I747" s="245"/>
      <c r="J747" s="245"/>
      <c r="K747" s="246"/>
      <c r="L747" s="247"/>
      <c r="M747" s="243"/>
      <c r="N747" s="248"/>
      <c r="O747" s="248"/>
    </row>
    <row r="748" spans="2:15" s="41" customFormat="1" ht="24.95" customHeight="1" x14ac:dyDescent="0.25">
      <c r="B748" s="243"/>
      <c r="C748" s="243"/>
      <c r="D748" s="243"/>
      <c r="E748" s="244"/>
      <c r="F748" s="243"/>
      <c r="G748" s="243"/>
      <c r="H748" s="243"/>
      <c r="I748" s="245"/>
      <c r="J748" s="245"/>
      <c r="K748" s="246"/>
      <c r="L748" s="247"/>
      <c r="M748" s="243"/>
      <c r="N748" s="248"/>
      <c r="O748" s="248"/>
    </row>
    <row r="749" spans="2:15" s="41" customFormat="1" ht="24.95" customHeight="1" x14ac:dyDescent="0.25">
      <c r="B749" s="243"/>
      <c r="C749" s="243"/>
      <c r="D749" s="243"/>
      <c r="E749" s="244"/>
      <c r="F749" s="243"/>
      <c r="G749" s="243"/>
      <c r="H749" s="243"/>
      <c r="I749" s="245"/>
      <c r="J749" s="245"/>
      <c r="K749" s="246"/>
      <c r="L749" s="247"/>
      <c r="M749" s="243"/>
      <c r="N749" s="248"/>
      <c r="O749" s="248"/>
    </row>
    <row r="750" spans="2:15" s="41" customFormat="1" ht="24.95" customHeight="1" x14ac:dyDescent="0.25">
      <c r="B750" s="243"/>
      <c r="C750" s="243"/>
      <c r="D750" s="243"/>
      <c r="E750" s="244"/>
      <c r="F750" s="243"/>
      <c r="G750" s="243"/>
      <c r="H750" s="243"/>
      <c r="I750" s="245"/>
      <c r="J750" s="245"/>
      <c r="K750" s="246"/>
      <c r="L750" s="247"/>
      <c r="M750" s="243"/>
      <c r="N750" s="248"/>
      <c r="O750" s="248"/>
    </row>
    <row r="751" spans="2:15" s="41" customFormat="1" ht="24.95" customHeight="1" x14ac:dyDescent="0.25">
      <c r="B751" s="243"/>
      <c r="C751" s="243"/>
      <c r="D751" s="243"/>
      <c r="E751" s="244"/>
      <c r="F751" s="243"/>
      <c r="G751" s="243"/>
      <c r="H751" s="243"/>
      <c r="I751" s="245"/>
      <c r="J751" s="245"/>
      <c r="K751" s="246"/>
      <c r="L751" s="247"/>
      <c r="M751" s="243"/>
      <c r="N751" s="248"/>
      <c r="O751" s="248"/>
    </row>
    <row r="752" spans="2:15" s="41" customFormat="1" ht="24.95" customHeight="1" x14ac:dyDescent="0.25">
      <c r="B752" s="243"/>
      <c r="C752" s="243"/>
      <c r="D752" s="243"/>
      <c r="E752" s="244"/>
      <c r="F752" s="243"/>
      <c r="G752" s="243"/>
      <c r="H752" s="243"/>
      <c r="I752" s="245"/>
      <c r="J752" s="245"/>
      <c r="K752" s="246"/>
      <c r="L752" s="247"/>
      <c r="M752" s="243"/>
      <c r="N752" s="248"/>
      <c r="O752" s="248"/>
    </row>
    <row r="753" spans="2:15" s="41" customFormat="1" ht="24.95" customHeight="1" x14ac:dyDescent="0.25">
      <c r="B753" s="243"/>
      <c r="C753" s="243"/>
      <c r="D753" s="243"/>
      <c r="E753" s="244"/>
      <c r="F753" s="243"/>
      <c r="G753" s="243"/>
      <c r="H753" s="243"/>
      <c r="I753" s="245"/>
      <c r="J753" s="245"/>
      <c r="K753" s="246"/>
      <c r="L753" s="247"/>
      <c r="M753" s="243"/>
      <c r="N753" s="248"/>
      <c r="O753" s="248"/>
    </row>
    <row r="754" spans="2:15" s="41" customFormat="1" ht="24.95" customHeight="1" x14ac:dyDescent="0.25">
      <c r="B754" s="243"/>
      <c r="C754" s="243"/>
      <c r="D754" s="243"/>
      <c r="E754" s="244"/>
      <c r="F754" s="243"/>
      <c r="G754" s="243"/>
      <c r="H754" s="243"/>
      <c r="I754" s="245"/>
      <c r="J754" s="245"/>
      <c r="K754" s="246"/>
      <c r="L754" s="247"/>
      <c r="M754" s="243"/>
      <c r="N754" s="248"/>
      <c r="O754" s="248"/>
    </row>
    <row r="755" spans="2:15" s="41" customFormat="1" ht="24.95" customHeight="1" x14ac:dyDescent="0.25">
      <c r="B755" s="243"/>
      <c r="C755" s="243"/>
      <c r="D755" s="243"/>
      <c r="E755" s="244"/>
      <c r="F755" s="243"/>
      <c r="G755" s="243"/>
      <c r="H755" s="243"/>
      <c r="I755" s="245"/>
      <c r="J755" s="245"/>
      <c r="K755" s="246"/>
      <c r="L755" s="247"/>
      <c r="M755" s="243"/>
      <c r="N755" s="248"/>
      <c r="O755" s="248"/>
    </row>
    <row r="756" spans="2:15" s="41" customFormat="1" ht="24.95" customHeight="1" x14ac:dyDescent="0.25">
      <c r="B756" s="243"/>
      <c r="C756" s="243"/>
      <c r="D756" s="243"/>
      <c r="E756" s="244"/>
      <c r="F756" s="243"/>
      <c r="G756" s="243"/>
      <c r="H756" s="243"/>
      <c r="I756" s="245"/>
      <c r="J756" s="245"/>
      <c r="K756" s="246"/>
      <c r="L756" s="247"/>
      <c r="M756" s="243"/>
      <c r="N756" s="248"/>
      <c r="O756" s="248"/>
    </row>
    <row r="757" spans="2:15" s="41" customFormat="1" ht="24.95" customHeight="1" x14ac:dyDescent="0.25">
      <c r="B757" s="243"/>
      <c r="C757" s="243"/>
      <c r="D757" s="243"/>
      <c r="E757" s="244"/>
      <c r="F757" s="243"/>
      <c r="G757" s="243"/>
      <c r="H757" s="243"/>
      <c r="I757" s="245"/>
      <c r="J757" s="245"/>
      <c r="K757" s="246"/>
      <c r="L757" s="247"/>
      <c r="M757" s="243"/>
      <c r="N757" s="248"/>
      <c r="O757" s="248"/>
    </row>
    <row r="758" spans="2:15" s="41" customFormat="1" ht="24.95" customHeight="1" x14ac:dyDescent="0.25">
      <c r="B758" s="243"/>
      <c r="C758" s="243"/>
      <c r="D758" s="243"/>
      <c r="E758" s="244"/>
      <c r="F758" s="243"/>
      <c r="G758" s="243"/>
      <c r="H758" s="243"/>
      <c r="I758" s="245"/>
      <c r="J758" s="245"/>
      <c r="K758" s="246"/>
      <c r="L758" s="247"/>
      <c r="M758" s="243"/>
      <c r="N758" s="248"/>
      <c r="O758" s="248"/>
    </row>
    <row r="759" spans="2:15" s="41" customFormat="1" ht="24.95" customHeight="1" x14ac:dyDescent="0.25">
      <c r="B759" s="243"/>
      <c r="C759" s="243"/>
      <c r="D759" s="243"/>
      <c r="E759" s="244"/>
      <c r="F759" s="243"/>
      <c r="G759" s="243"/>
      <c r="H759" s="243"/>
      <c r="I759" s="245"/>
      <c r="J759" s="245"/>
      <c r="K759" s="246"/>
      <c r="L759" s="247"/>
      <c r="M759" s="243"/>
      <c r="N759" s="248"/>
      <c r="O759" s="248"/>
    </row>
    <row r="760" spans="2:15" s="41" customFormat="1" ht="24.95" customHeight="1" x14ac:dyDescent="0.25">
      <c r="B760" s="243"/>
      <c r="C760" s="243"/>
      <c r="D760" s="243"/>
      <c r="E760" s="244"/>
      <c r="F760" s="243"/>
      <c r="G760" s="243"/>
      <c r="H760" s="243"/>
      <c r="I760" s="245"/>
      <c r="J760" s="245"/>
      <c r="K760" s="246"/>
      <c r="L760" s="247"/>
      <c r="M760" s="243"/>
      <c r="N760" s="248"/>
      <c r="O760" s="248"/>
    </row>
    <row r="761" spans="2:15" s="41" customFormat="1" ht="24.95" customHeight="1" x14ac:dyDescent="0.25">
      <c r="B761" s="243"/>
      <c r="C761" s="243"/>
      <c r="D761" s="243"/>
      <c r="E761" s="244"/>
      <c r="F761" s="243"/>
      <c r="G761" s="243"/>
      <c r="H761" s="243"/>
      <c r="I761" s="245"/>
      <c r="J761" s="245"/>
      <c r="K761" s="246"/>
      <c r="L761" s="247"/>
      <c r="M761" s="243"/>
      <c r="N761" s="248"/>
      <c r="O761" s="248"/>
    </row>
    <row r="762" spans="2:15" s="41" customFormat="1" ht="24.95" customHeight="1" x14ac:dyDescent="0.25">
      <c r="B762" s="243"/>
      <c r="C762" s="243"/>
      <c r="D762" s="243"/>
      <c r="E762" s="244"/>
      <c r="F762" s="243"/>
      <c r="G762" s="243"/>
      <c r="H762" s="243"/>
      <c r="I762" s="245"/>
      <c r="J762" s="245"/>
      <c r="K762" s="246"/>
      <c r="L762" s="247"/>
      <c r="M762" s="243"/>
      <c r="N762" s="248"/>
      <c r="O762" s="248"/>
    </row>
    <row r="763" spans="2:15" s="41" customFormat="1" ht="24.95" customHeight="1" x14ac:dyDescent="0.25">
      <c r="B763" s="243"/>
      <c r="C763" s="243"/>
      <c r="D763" s="243"/>
      <c r="E763" s="244"/>
      <c r="F763" s="243"/>
      <c r="G763" s="243"/>
      <c r="H763" s="243"/>
      <c r="I763" s="245"/>
      <c r="J763" s="245"/>
      <c r="K763" s="246"/>
      <c r="L763" s="247"/>
      <c r="M763" s="243"/>
      <c r="N763" s="248"/>
      <c r="O763" s="248"/>
    </row>
    <row r="764" spans="2:15" s="41" customFormat="1" ht="24.95" customHeight="1" x14ac:dyDescent="0.25">
      <c r="B764" s="243"/>
      <c r="C764" s="243"/>
      <c r="D764" s="243"/>
      <c r="E764" s="244"/>
      <c r="F764" s="243"/>
      <c r="G764" s="243"/>
      <c r="H764" s="243"/>
      <c r="I764" s="245"/>
      <c r="J764" s="245"/>
      <c r="K764" s="246"/>
      <c r="L764" s="247"/>
      <c r="M764" s="243"/>
      <c r="N764" s="248"/>
      <c r="O764" s="248"/>
    </row>
    <row r="765" spans="2:15" s="41" customFormat="1" ht="24.95" customHeight="1" x14ac:dyDescent="0.25">
      <c r="B765" s="243"/>
      <c r="C765" s="243"/>
      <c r="D765" s="243"/>
      <c r="E765" s="244"/>
      <c r="F765" s="243"/>
      <c r="G765" s="243"/>
      <c r="H765" s="243"/>
      <c r="I765" s="245"/>
      <c r="J765" s="245"/>
      <c r="K765" s="246"/>
      <c r="L765" s="247"/>
      <c r="M765" s="243"/>
      <c r="N765" s="248"/>
      <c r="O765" s="248"/>
    </row>
    <row r="766" spans="2:15" s="41" customFormat="1" ht="24.95" customHeight="1" x14ac:dyDescent="0.25">
      <c r="B766" s="243"/>
      <c r="C766" s="243"/>
      <c r="D766" s="243"/>
      <c r="E766" s="244"/>
      <c r="F766" s="243"/>
      <c r="G766" s="243"/>
      <c r="H766" s="243"/>
      <c r="I766" s="245"/>
      <c r="J766" s="245"/>
      <c r="K766" s="246"/>
      <c r="L766" s="247"/>
      <c r="M766" s="243"/>
      <c r="N766" s="248"/>
      <c r="O766" s="248"/>
    </row>
    <row r="767" spans="2:15" s="41" customFormat="1" ht="24.95" customHeight="1" x14ac:dyDescent="0.25">
      <c r="B767" s="243"/>
      <c r="C767" s="243"/>
      <c r="D767" s="243"/>
      <c r="E767" s="244"/>
      <c r="F767" s="243"/>
      <c r="G767" s="243"/>
      <c r="H767" s="243"/>
      <c r="I767" s="245"/>
      <c r="J767" s="245"/>
      <c r="K767" s="246"/>
      <c r="L767" s="247"/>
      <c r="M767" s="243"/>
      <c r="N767" s="248"/>
      <c r="O767" s="248"/>
    </row>
    <row r="768" spans="2:15" s="41" customFormat="1" ht="24.95" customHeight="1" x14ac:dyDescent="0.25">
      <c r="B768" s="243"/>
      <c r="C768" s="243"/>
      <c r="D768" s="243"/>
      <c r="E768" s="244"/>
      <c r="F768" s="243"/>
      <c r="G768" s="243"/>
      <c r="H768" s="243"/>
      <c r="I768" s="245"/>
      <c r="J768" s="245"/>
      <c r="K768" s="246"/>
      <c r="L768" s="247"/>
      <c r="M768" s="243"/>
      <c r="N768" s="248"/>
      <c r="O768" s="248"/>
    </row>
    <row r="769" spans="2:15" s="41" customFormat="1" ht="24.95" customHeight="1" x14ac:dyDescent="0.25">
      <c r="B769" s="243"/>
      <c r="C769" s="243"/>
      <c r="D769" s="243"/>
      <c r="E769" s="244"/>
      <c r="F769" s="243"/>
      <c r="G769" s="243"/>
      <c r="H769" s="243"/>
      <c r="I769" s="245"/>
      <c r="J769" s="245"/>
      <c r="K769" s="246"/>
      <c r="L769" s="247"/>
      <c r="M769" s="243"/>
      <c r="N769" s="248"/>
      <c r="O769" s="248"/>
    </row>
    <row r="770" spans="2:15" s="41" customFormat="1" ht="24.95" customHeight="1" x14ac:dyDescent="0.25">
      <c r="B770" s="243"/>
      <c r="C770" s="243"/>
      <c r="D770" s="243"/>
      <c r="E770" s="244"/>
      <c r="F770" s="243"/>
      <c r="G770" s="243"/>
      <c r="H770" s="243"/>
      <c r="I770" s="245"/>
      <c r="J770" s="245"/>
      <c r="K770" s="246"/>
      <c r="L770" s="247"/>
      <c r="M770" s="243"/>
      <c r="N770" s="248"/>
      <c r="O770" s="248"/>
    </row>
    <row r="771" spans="2:15" s="41" customFormat="1" ht="24.95" customHeight="1" x14ac:dyDescent="0.25">
      <c r="B771" s="243"/>
      <c r="C771" s="243"/>
      <c r="D771" s="243"/>
      <c r="E771" s="244"/>
      <c r="F771" s="243"/>
      <c r="G771" s="243"/>
      <c r="H771" s="243"/>
      <c r="I771" s="245"/>
      <c r="J771" s="245"/>
      <c r="K771" s="246"/>
      <c r="L771" s="247"/>
      <c r="M771" s="243"/>
      <c r="N771" s="248"/>
      <c r="O771" s="248"/>
    </row>
    <row r="772" spans="2:15" s="41" customFormat="1" ht="24.95" customHeight="1" x14ac:dyDescent="0.25">
      <c r="B772" s="243"/>
      <c r="C772" s="243"/>
      <c r="D772" s="243"/>
      <c r="E772" s="244"/>
      <c r="F772" s="243"/>
      <c r="G772" s="243"/>
      <c r="H772" s="243"/>
      <c r="I772" s="245"/>
      <c r="J772" s="245"/>
      <c r="K772" s="246"/>
      <c r="L772" s="247"/>
      <c r="M772" s="243"/>
      <c r="N772" s="248"/>
      <c r="O772" s="248"/>
    </row>
    <row r="773" spans="2:15" s="41" customFormat="1" ht="24.95" customHeight="1" x14ac:dyDescent="0.25">
      <c r="B773" s="243"/>
      <c r="C773" s="243"/>
      <c r="D773" s="243"/>
      <c r="E773" s="244"/>
      <c r="F773" s="243"/>
      <c r="G773" s="243"/>
      <c r="H773" s="243"/>
      <c r="I773" s="245"/>
      <c r="J773" s="245"/>
      <c r="K773" s="246"/>
      <c r="L773" s="247"/>
      <c r="M773" s="243"/>
      <c r="N773" s="248"/>
      <c r="O773" s="248"/>
    </row>
    <row r="774" spans="2:15" s="41" customFormat="1" ht="24.95" customHeight="1" x14ac:dyDescent="0.25">
      <c r="B774" s="243"/>
      <c r="C774" s="243"/>
      <c r="D774" s="243"/>
      <c r="E774" s="244"/>
      <c r="F774" s="243"/>
      <c r="G774" s="243"/>
      <c r="H774" s="243"/>
      <c r="I774" s="245"/>
      <c r="J774" s="245"/>
      <c r="K774" s="246"/>
      <c r="L774" s="247"/>
      <c r="M774" s="243"/>
      <c r="N774" s="248"/>
      <c r="O774" s="248"/>
    </row>
    <row r="775" spans="2:15" s="41" customFormat="1" ht="24.95" customHeight="1" x14ac:dyDescent="0.25">
      <c r="B775" s="243"/>
      <c r="C775" s="243"/>
      <c r="D775" s="243"/>
      <c r="E775" s="244"/>
      <c r="F775" s="243"/>
      <c r="G775" s="243"/>
      <c r="H775" s="243"/>
      <c r="I775" s="245"/>
      <c r="J775" s="245"/>
      <c r="K775" s="246"/>
      <c r="L775" s="247"/>
      <c r="M775" s="243"/>
      <c r="N775" s="248"/>
      <c r="O775" s="248"/>
    </row>
    <row r="776" spans="2:15" s="41" customFormat="1" ht="24.95" customHeight="1" x14ac:dyDescent="0.25">
      <c r="B776" s="243"/>
      <c r="C776" s="243"/>
      <c r="D776" s="243"/>
      <c r="E776" s="244"/>
      <c r="F776" s="243"/>
      <c r="G776" s="243"/>
      <c r="H776" s="243"/>
      <c r="I776" s="245"/>
      <c r="J776" s="245"/>
      <c r="K776" s="246"/>
      <c r="L776" s="247"/>
      <c r="M776" s="243"/>
      <c r="N776" s="248"/>
      <c r="O776" s="248"/>
    </row>
    <row r="777" spans="2:15" s="41" customFormat="1" ht="24.95" customHeight="1" x14ac:dyDescent="0.25">
      <c r="B777" s="243"/>
      <c r="C777" s="243"/>
      <c r="D777" s="243"/>
      <c r="E777" s="244"/>
      <c r="F777" s="243"/>
      <c r="G777" s="243"/>
      <c r="H777" s="243"/>
      <c r="I777" s="245"/>
      <c r="J777" s="245"/>
      <c r="K777" s="246"/>
      <c r="L777" s="247"/>
      <c r="M777" s="243"/>
      <c r="N777" s="248"/>
      <c r="O777" s="248"/>
    </row>
    <row r="778" spans="2:15" s="41" customFormat="1" ht="24.95" customHeight="1" x14ac:dyDescent="0.25">
      <c r="B778" s="243"/>
      <c r="C778" s="243"/>
      <c r="D778" s="243"/>
      <c r="E778" s="244"/>
      <c r="F778" s="243"/>
      <c r="G778" s="243"/>
      <c r="H778" s="243"/>
      <c r="I778" s="245"/>
      <c r="J778" s="245"/>
      <c r="K778" s="246"/>
      <c r="L778" s="247"/>
      <c r="M778" s="243"/>
      <c r="N778" s="248"/>
      <c r="O778" s="248"/>
    </row>
    <row r="779" spans="2:15" s="41" customFormat="1" ht="24.95" customHeight="1" x14ac:dyDescent="0.25">
      <c r="B779" s="243"/>
      <c r="C779" s="243"/>
      <c r="D779" s="243"/>
      <c r="E779" s="244"/>
      <c r="F779" s="243"/>
      <c r="G779" s="243"/>
      <c r="H779" s="243"/>
      <c r="I779" s="245"/>
      <c r="J779" s="245"/>
      <c r="K779" s="246"/>
      <c r="L779" s="247"/>
      <c r="M779" s="243"/>
      <c r="N779" s="248"/>
      <c r="O779" s="248"/>
    </row>
    <row r="780" spans="2:15" s="41" customFormat="1" ht="24.95" customHeight="1" x14ac:dyDescent="0.25">
      <c r="B780" s="243"/>
      <c r="C780" s="243"/>
      <c r="D780" s="243"/>
      <c r="E780" s="244"/>
      <c r="F780" s="243"/>
      <c r="G780" s="243"/>
      <c r="H780" s="243"/>
      <c r="I780" s="245"/>
      <c r="J780" s="245"/>
      <c r="K780" s="246"/>
      <c r="L780" s="247"/>
      <c r="M780" s="243"/>
      <c r="N780" s="248"/>
      <c r="O780" s="248"/>
    </row>
    <row r="781" spans="2:15" s="41" customFormat="1" ht="24.95" customHeight="1" x14ac:dyDescent="0.25">
      <c r="B781" s="243"/>
      <c r="C781" s="243"/>
      <c r="D781" s="243"/>
      <c r="E781" s="244"/>
      <c r="F781" s="243"/>
      <c r="G781" s="243"/>
      <c r="H781" s="243"/>
      <c r="I781" s="245"/>
      <c r="J781" s="245"/>
      <c r="K781" s="246"/>
      <c r="L781" s="247"/>
      <c r="M781" s="243"/>
      <c r="N781" s="248"/>
      <c r="O781" s="248"/>
    </row>
    <row r="782" spans="2:15" s="41" customFormat="1" ht="24.95" customHeight="1" x14ac:dyDescent="0.25">
      <c r="B782" s="243"/>
      <c r="C782" s="243"/>
      <c r="D782" s="243"/>
      <c r="E782" s="244"/>
      <c r="F782" s="243"/>
      <c r="G782" s="243"/>
      <c r="H782" s="243"/>
      <c r="I782" s="245"/>
      <c r="J782" s="245"/>
      <c r="K782" s="246"/>
      <c r="L782" s="247"/>
      <c r="M782" s="243"/>
      <c r="N782" s="248"/>
      <c r="O782" s="248"/>
    </row>
    <row r="783" spans="2:15" s="41" customFormat="1" ht="24.95" customHeight="1" x14ac:dyDescent="0.25">
      <c r="B783" s="243"/>
      <c r="C783" s="243"/>
      <c r="D783" s="243"/>
      <c r="E783" s="244"/>
      <c r="F783" s="243"/>
      <c r="G783" s="243"/>
      <c r="H783" s="243"/>
      <c r="I783" s="245"/>
      <c r="J783" s="245"/>
      <c r="K783" s="246"/>
      <c r="L783" s="247"/>
      <c r="M783" s="243"/>
      <c r="N783" s="248"/>
      <c r="O783" s="248"/>
    </row>
    <row r="784" spans="2:15" s="41" customFormat="1" ht="24.95" customHeight="1" x14ac:dyDescent="0.25">
      <c r="B784" s="243"/>
      <c r="C784" s="243"/>
      <c r="D784" s="243"/>
      <c r="E784" s="244"/>
      <c r="F784" s="243"/>
      <c r="G784" s="243"/>
      <c r="H784" s="243"/>
      <c r="I784" s="245"/>
      <c r="J784" s="245"/>
      <c r="K784" s="246"/>
      <c r="L784" s="247"/>
      <c r="M784" s="243"/>
      <c r="N784" s="248"/>
      <c r="O784" s="248"/>
    </row>
    <row r="785" spans="2:15" s="41" customFormat="1" ht="24.95" customHeight="1" x14ac:dyDescent="0.25">
      <c r="B785" s="243"/>
      <c r="C785" s="243"/>
      <c r="D785" s="243"/>
      <c r="E785" s="244"/>
      <c r="F785" s="243"/>
      <c r="G785" s="243"/>
      <c r="H785" s="243"/>
      <c r="I785" s="245"/>
      <c r="J785" s="245"/>
      <c r="K785" s="246"/>
      <c r="L785" s="247"/>
      <c r="M785" s="243"/>
      <c r="N785" s="248"/>
      <c r="O785" s="248"/>
    </row>
    <row r="786" spans="2:15" s="41" customFormat="1" ht="24.95" customHeight="1" x14ac:dyDescent="0.25">
      <c r="B786" s="243"/>
      <c r="C786" s="243"/>
      <c r="D786" s="243"/>
      <c r="E786" s="244"/>
      <c r="F786" s="243"/>
      <c r="G786" s="243"/>
      <c r="H786" s="243"/>
      <c r="I786" s="245"/>
      <c r="J786" s="245"/>
      <c r="K786" s="246"/>
      <c r="L786" s="247"/>
      <c r="M786" s="243"/>
      <c r="N786" s="248"/>
      <c r="O786" s="248"/>
    </row>
    <row r="787" spans="2:15" s="41" customFormat="1" ht="24.95" customHeight="1" x14ac:dyDescent="0.25">
      <c r="B787" s="243"/>
      <c r="C787" s="243"/>
      <c r="D787" s="243"/>
      <c r="E787" s="244"/>
      <c r="F787" s="243"/>
      <c r="G787" s="243"/>
      <c r="H787" s="243"/>
      <c r="I787" s="245"/>
      <c r="J787" s="245"/>
      <c r="K787" s="246"/>
      <c r="L787" s="247"/>
      <c r="M787" s="243"/>
      <c r="N787" s="248"/>
      <c r="O787" s="248"/>
    </row>
    <row r="788" spans="2:15" s="41" customFormat="1" ht="24.95" customHeight="1" x14ac:dyDescent="0.25">
      <c r="B788" s="243"/>
      <c r="C788" s="243"/>
      <c r="D788" s="243"/>
      <c r="E788" s="244"/>
      <c r="F788" s="243"/>
      <c r="G788" s="243"/>
      <c r="H788" s="243"/>
      <c r="I788" s="245"/>
      <c r="J788" s="245"/>
      <c r="K788" s="246"/>
      <c r="L788" s="247"/>
      <c r="M788" s="243"/>
      <c r="N788" s="248"/>
      <c r="O788" s="248"/>
    </row>
    <row r="789" spans="2:15" s="41" customFormat="1" ht="24.95" customHeight="1" x14ac:dyDescent="0.25">
      <c r="B789" s="243"/>
      <c r="C789" s="243"/>
      <c r="D789" s="243"/>
      <c r="E789" s="244"/>
      <c r="F789" s="243"/>
      <c r="G789" s="243"/>
      <c r="H789" s="243"/>
      <c r="I789" s="245"/>
      <c r="J789" s="245"/>
      <c r="K789" s="246"/>
      <c r="L789" s="247"/>
      <c r="M789" s="243"/>
      <c r="N789" s="248"/>
      <c r="O789" s="248"/>
    </row>
    <row r="790" spans="2:15" s="41" customFormat="1" ht="24.95" customHeight="1" x14ac:dyDescent="0.25">
      <c r="B790" s="243"/>
      <c r="C790" s="243"/>
      <c r="D790" s="243"/>
      <c r="E790" s="244"/>
      <c r="F790" s="243"/>
      <c r="G790" s="243"/>
      <c r="H790" s="243"/>
      <c r="I790" s="245"/>
      <c r="J790" s="245"/>
      <c r="K790" s="246"/>
      <c r="L790" s="247"/>
      <c r="M790" s="243"/>
      <c r="N790" s="248"/>
      <c r="O790" s="248"/>
    </row>
    <row r="791" spans="2:15" s="41" customFormat="1" ht="24.95" customHeight="1" x14ac:dyDescent="0.25">
      <c r="B791" s="243"/>
      <c r="C791" s="243"/>
      <c r="D791" s="243"/>
      <c r="E791" s="244"/>
      <c r="F791" s="243"/>
      <c r="G791" s="243"/>
      <c r="H791" s="243"/>
      <c r="I791" s="245"/>
      <c r="J791" s="245"/>
      <c r="K791" s="246"/>
      <c r="L791" s="247"/>
      <c r="M791" s="243"/>
      <c r="N791" s="248"/>
      <c r="O791" s="248"/>
    </row>
    <row r="792" spans="2:15" s="41" customFormat="1" ht="24.95" customHeight="1" x14ac:dyDescent="0.25">
      <c r="B792" s="243"/>
      <c r="C792" s="243"/>
      <c r="D792" s="243"/>
      <c r="E792" s="244"/>
      <c r="F792" s="243"/>
      <c r="G792" s="243"/>
      <c r="H792" s="243"/>
      <c r="I792" s="245"/>
      <c r="J792" s="245"/>
      <c r="K792" s="246"/>
      <c r="L792" s="247"/>
      <c r="M792" s="243"/>
      <c r="N792" s="248"/>
      <c r="O792" s="248"/>
    </row>
    <row r="793" spans="2:15" s="41" customFormat="1" ht="24.95" customHeight="1" x14ac:dyDescent="0.25">
      <c r="B793" s="243"/>
      <c r="C793" s="243"/>
      <c r="D793" s="243"/>
      <c r="E793" s="244"/>
      <c r="F793" s="243"/>
      <c r="G793" s="243"/>
      <c r="H793" s="243"/>
      <c r="I793" s="245"/>
      <c r="J793" s="245"/>
      <c r="K793" s="246"/>
      <c r="L793" s="247"/>
      <c r="M793" s="243"/>
      <c r="N793" s="248"/>
      <c r="O793" s="248"/>
    </row>
    <row r="794" spans="2:15" s="41" customFormat="1" ht="24.95" customHeight="1" x14ac:dyDescent="0.25">
      <c r="B794" s="243"/>
      <c r="C794" s="243"/>
      <c r="D794" s="243"/>
      <c r="E794" s="244"/>
      <c r="F794" s="243"/>
      <c r="G794" s="243"/>
      <c r="H794" s="243"/>
      <c r="I794" s="245"/>
      <c r="J794" s="245"/>
      <c r="K794" s="246"/>
      <c r="L794" s="247"/>
      <c r="M794" s="243"/>
      <c r="N794" s="248"/>
      <c r="O794" s="248"/>
    </row>
    <row r="795" spans="2:15" s="41" customFormat="1" ht="24.95" customHeight="1" x14ac:dyDescent="0.25">
      <c r="B795" s="243"/>
      <c r="C795" s="243"/>
      <c r="D795" s="243"/>
      <c r="E795" s="244"/>
      <c r="F795" s="243"/>
      <c r="G795" s="243"/>
      <c r="H795" s="243"/>
      <c r="I795" s="245"/>
      <c r="J795" s="245"/>
      <c r="K795" s="246"/>
      <c r="L795" s="247"/>
      <c r="M795" s="243"/>
      <c r="N795" s="248"/>
      <c r="O795" s="248"/>
    </row>
    <row r="796" spans="2:15" s="41" customFormat="1" ht="24.95" customHeight="1" x14ac:dyDescent="0.25">
      <c r="B796" s="243"/>
      <c r="C796" s="243"/>
      <c r="D796" s="243"/>
      <c r="E796" s="244"/>
      <c r="F796" s="243"/>
      <c r="G796" s="243"/>
      <c r="H796" s="243"/>
      <c r="I796" s="245"/>
      <c r="J796" s="245"/>
      <c r="K796" s="246"/>
      <c r="L796" s="247"/>
      <c r="M796" s="243"/>
      <c r="N796" s="248"/>
      <c r="O796" s="248"/>
    </row>
    <row r="797" spans="2:15" s="41" customFormat="1" ht="24.95" customHeight="1" x14ac:dyDescent="0.25">
      <c r="B797" s="243"/>
      <c r="C797" s="243"/>
      <c r="D797" s="243"/>
      <c r="E797" s="244"/>
      <c r="F797" s="243"/>
      <c r="G797" s="243"/>
      <c r="H797" s="243"/>
      <c r="I797" s="245"/>
      <c r="J797" s="245"/>
      <c r="K797" s="246"/>
      <c r="L797" s="247"/>
      <c r="M797" s="243"/>
      <c r="N797" s="248"/>
      <c r="O797" s="248"/>
    </row>
    <row r="798" spans="2:15" s="41" customFormat="1" ht="24.95" customHeight="1" x14ac:dyDescent="0.25">
      <c r="B798" s="243"/>
      <c r="C798" s="243"/>
      <c r="D798" s="243"/>
      <c r="E798" s="244"/>
      <c r="F798" s="243"/>
      <c r="G798" s="243"/>
      <c r="H798" s="243"/>
      <c r="I798" s="245"/>
      <c r="J798" s="245"/>
      <c r="K798" s="246"/>
      <c r="L798" s="247"/>
      <c r="M798" s="243"/>
      <c r="N798" s="248"/>
      <c r="O798" s="248"/>
    </row>
    <row r="799" spans="2:15" s="41" customFormat="1" ht="24.95" customHeight="1" x14ac:dyDescent="0.25">
      <c r="B799" s="243"/>
      <c r="C799" s="243"/>
      <c r="D799" s="243"/>
      <c r="E799" s="244"/>
      <c r="F799" s="243"/>
      <c r="G799" s="243"/>
      <c r="H799" s="243"/>
      <c r="I799" s="245"/>
      <c r="J799" s="245"/>
      <c r="K799" s="246"/>
      <c r="L799" s="247"/>
      <c r="M799" s="243"/>
      <c r="N799" s="248"/>
      <c r="O799" s="248"/>
    </row>
    <row r="800" spans="2:15" s="41" customFormat="1" ht="24.95" customHeight="1" x14ac:dyDescent="0.25">
      <c r="B800" s="243"/>
      <c r="C800" s="243"/>
      <c r="D800" s="243"/>
      <c r="E800" s="244"/>
      <c r="F800" s="243"/>
      <c r="G800" s="243"/>
      <c r="H800" s="243"/>
      <c r="I800" s="245"/>
      <c r="J800" s="245"/>
      <c r="K800" s="246"/>
      <c r="L800" s="247"/>
      <c r="M800" s="243"/>
      <c r="N800" s="248"/>
      <c r="O800" s="248"/>
    </row>
    <row r="801" spans="2:15" s="41" customFormat="1" ht="24.95" customHeight="1" x14ac:dyDescent="0.25">
      <c r="B801" s="243"/>
      <c r="C801" s="243"/>
      <c r="D801" s="243"/>
      <c r="E801" s="244"/>
      <c r="F801" s="243"/>
      <c r="G801" s="243"/>
      <c r="H801" s="243"/>
      <c r="I801" s="245"/>
      <c r="J801" s="245"/>
      <c r="K801" s="246"/>
      <c r="L801" s="247"/>
      <c r="M801" s="243"/>
      <c r="N801" s="248"/>
      <c r="O801" s="248"/>
    </row>
    <row r="802" spans="2:15" s="41" customFormat="1" ht="24.95" customHeight="1" x14ac:dyDescent="0.25">
      <c r="B802" s="243"/>
      <c r="C802" s="243"/>
      <c r="D802" s="243"/>
      <c r="E802" s="244"/>
      <c r="F802" s="243"/>
      <c r="G802" s="243"/>
      <c r="H802" s="243"/>
      <c r="I802" s="245"/>
      <c r="J802" s="245"/>
      <c r="K802" s="246"/>
      <c r="L802" s="247"/>
      <c r="M802" s="243"/>
      <c r="N802" s="248"/>
      <c r="O802" s="248"/>
    </row>
    <row r="803" spans="2:15" s="41" customFormat="1" ht="24.95" customHeight="1" x14ac:dyDescent="0.25">
      <c r="B803" s="243"/>
      <c r="C803" s="243"/>
      <c r="D803" s="243"/>
      <c r="E803" s="244"/>
      <c r="F803" s="243"/>
      <c r="G803" s="243"/>
      <c r="H803" s="243"/>
      <c r="I803" s="245"/>
      <c r="J803" s="245"/>
      <c r="K803" s="246"/>
      <c r="L803" s="247"/>
      <c r="M803" s="243"/>
      <c r="N803" s="248"/>
      <c r="O803" s="248"/>
    </row>
    <row r="804" spans="2:15" s="41" customFormat="1" ht="24.95" customHeight="1" x14ac:dyDescent="0.25">
      <c r="B804" s="243"/>
      <c r="C804" s="243"/>
      <c r="D804" s="243"/>
      <c r="E804" s="244"/>
      <c r="F804" s="243"/>
      <c r="G804" s="243"/>
      <c r="H804" s="243"/>
      <c r="I804" s="245"/>
      <c r="J804" s="245"/>
      <c r="K804" s="246"/>
      <c r="L804" s="247"/>
      <c r="M804" s="243"/>
      <c r="N804" s="248"/>
      <c r="O804" s="248"/>
    </row>
    <row r="805" spans="2:15" s="41" customFormat="1" ht="24.95" customHeight="1" x14ac:dyDescent="0.25">
      <c r="B805" s="243"/>
      <c r="C805" s="243"/>
      <c r="D805" s="243"/>
      <c r="E805" s="244"/>
      <c r="F805" s="243"/>
      <c r="G805" s="243"/>
      <c r="H805" s="243"/>
      <c r="I805" s="245"/>
      <c r="J805" s="245"/>
      <c r="K805" s="246"/>
      <c r="L805" s="247"/>
      <c r="M805" s="243"/>
      <c r="N805" s="248"/>
      <c r="O805" s="248"/>
    </row>
    <row r="806" spans="2:15" s="41" customFormat="1" ht="24.95" customHeight="1" x14ac:dyDescent="0.25">
      <c r="B806" s="243"/>
      <c r="C806" s="243"/>
      <c r="D806" s="243"/>
      <c r="E806" s="244"/>
      <c r="F806" s="243"/>
      <c r="G806" s="243"/>
      <c r="H806" s="243"/>
      <c r="I806" s="245"/>
      <c r="J806" s="245"/>
      <c r="K806" s="246"/>
      <c r="L806" s="247"/>
      <c r="M806" s="243"/>
      <c r="N806" s="248"/>
      <c r="O806" s="248"/>
    </row>
    <row r="807" spans="2:15" s="41" customFormat="1" ht="24.95" customHeight="1" x14ac:dyDescent="0.25">
      <c r="B807" s="243"/>
      <c r="C807" s="243"/>
      <c r="D807" s="243"/>
      <c r="E807" s="244"/>
      <c r="F807" s="243"/>
      <c r="G807" s="243"/>
      <c r="H807" s="243"/>
      <c r="I807" s="245"/>
      <c r="J807" s="245"/>
      <c r="K807" s="246"/>
      <c r="L807" s="247"/>
      <c r="M807" s="243"/>
      <c r="N807" s="248"/>
      <c r="O807" s="248"/>
    </row>
    <row r="808" spans="2:15" s="41" customFormat="1" ht="24.95" customHeight="1" x14ac:dyDescent="0.25">
      <c r="B808" s="243"/>
      <c r="C808" s="243"/>
      <c r="D808" s="243"/>
      <c r="E808" s="244"/>
      <c r="F808" s="243"/>
      <c r="G808" s="243"/>
      <c r="H808" s="243"/>
      <c r="I808" s="245"/>
      <c r="J808" s="245"/>
      <c r="K808" s="246"/>
      <c r="L808" s="247"/>
      <c r="M808" s="243"/>
      <c r="N808" s="248"/>
      <c r="O808" s="248"/>
    </row>
    <row r="809" spans="2:15" s="41" customFormat="1" ht="24.95" customHeight="1" x14ac:dyDescent="0.25">
      <c r="B809" s="243"/>
      <c r="C809" s="243"/>
      <c r="D809" s="243"/>
      <c r="E809" s="244"/>
      <c r="F809" s="243"/>
      <c r="G809" s="243"/>
      <c r="H809" s="243"/>
      <c r="I809" s="245"/>
      <c r="J809" s="245"/>
      <c r="K809" s="246"/>
      <c r="L809" s="247"/>
      <c r="M809" s="243"/>
      <c r="N809" s="248"/>
      <c r="O809" s="248"/>
    </row>
    <row r="810" spans="2:15" s="41" customFormat="1" ht="24.95" customHeight="1" x14ac:dyDescent="0.25">
      <c r="B810" s="243"/>
      <c r="C810" s="243"/>
      <c r="D810" s="243"/>
      <c r="E810" s="244"/>
      <c r="F810" s="243"/>
      <c r="G810" s="243"/>
      <c r="H810" s="243"/>
      <c r="I810" s="245"/>
      <c r="J810" s="245"/>
      <c r="K810" s="246"/>
      <c r="L810" s="247"/>
      <c r="M810" s="243"/>
      <c r="N810" s="248"/>
      <c r="O810" s="248"/>
    </row>
    <row r="811" spans="2:15" s="41" customFormat="1" ht="24.95" customHeight="1" x14ac:dyDescent="0.25">
      <c r="B811" s="243"/>
      <c r="C811" s="243"/>
      <c r="D811" s="243"/>
      <c r="E811" s="244"/>
      <c r="F811" s="243"/>
      <c r="G811" s="243"/>
      <c r="H811" s="243"/>
      <c r="I811" s="245"/>
      <c r="J811" s="245"/>
      <c r="K811" s="246"/>
      <c r="L811" s="247"/>
      <c r="M811" s="243"/>
      <c r="N811" s="248"/>
      <c r="O811" s="248"/>
    </row>
    <row r="812" spans="2:15" s="41" customFormat="1" ht="24.95" customHeight="1" x14ac:dyDescent="0.25">
      <c r="B812" s="243"/>
      <c r="C812" s="243"/>
      <c r="D812" s="243"/>
      <c r="E812" s="244"/>
      <c r="F812" s="243"/>
      <c r="G812" s="243"/>
      <c r="H812" s="243"/>
      <c r="I812" s="245"/>
      <c r="J812" s="245"/>
      <c r="K812" s="246"/>
      <c r="L812" s="247"/>
      <c r="M812" s="243"/>
      <c r="N812" s="248"/>
      <c r="O812" s="248"/>
    </row>
    <row r="813" spans="2:15" s="41" customFormat="1" ht="24.95" customHeight="1" x14ac:dyDescent="0.25">
      <c r="B813" s="243"/>
      <c r="C813" s="243"/>
      <c r="D813" s="243"/>
      <c r="E813" s="244"/>
      <c r="F813" s="243"/>
      <c r="G813" s="243"/>
      <c r="H813" s="243"/>
      <c r="I813" s="245"/>
      <c r="J813" s="245"/>
      <c r="K813" s="246"/>
      <c r="L813" s="247"/>
      <c r="M813" s="243"/>
      <c r="N813" s="248"/>
      <c r="O813" s="248"/>
    </row>
    <row r="814" spans="2:15" s="41" customFormat="1" ht="24.95" customHeight="1" x14ac:dyDescent="0.25">
      <c r="B814" s="243"/>
      <c r="C814" s="243"/>
      <c r="D814" s="243"/>
      <c r="E814" s="244"/>
      <c r="F814" s="243"/>
      <c r="G814" s="243"/>
      <c r="H814" s="243"/>
      <c r="I814" s="245"/>
      <c r="J814" s="245"/>
      <c r="K814" s="246"/>
      <c r="L814" s="247"/>
      <c r="M814" s="243"/>
      <c r="N814" s="248"/>
      <c r="O814" s="248"/>
    </row>
    <row r="815" spans="2:15" s="41" customFormat="1" ht="24.95" customHeight="1" x14ac:dyDescent="0.25">
      <c r="B815" s="243"/>
      <c r="C815" s="243"/>
      <c r="D815" s="243"/>
      <c r="E815" s="244"/>
      <c r="F815" s="243"/>
      <c r="G815" s="243"/>
      <c r="H815" s="243"/>
      <c r="I815" s="245"/>
      <c r="J815" s="245"/>
      <c r="K815" s="246"/>
      <c r="L815" s="247"/>
      <c r="M815" s="243"/>
      <c r="N815" s="248"/>
      <c r="O815" s="248"/>
    </row>
    <row r="816" spans="2:15" s="41" customFormat="1" ht="24.95" customHeight="1" x14ac:dyDescent="0.25">
      <c r="B816" s="243"/>
      <c r="C816" s="243"/>
      <c r="D816" s="243"/>
      <c r="E816" s="244"/>
      <c r="F816" s="243"/>
      <c r="G816" s="243"/>
      <c r="H816" s="243"/>
      <c r="I816" s="245"/>
      <c r="J816" s="245"/>
      <c r="K816" s="246"/>
      <c r="L816" s="247"/>
      <c r="M816" s="243"/>
      <c r="N816" s="248"/>
      <c r="O816" s="248"/>
    </row>
    <row r="817" spans="2:15" s="41" customFormat="1" ht="24.95" customHeight="1" x14ac:dyDescent="0.25">
      <c r="B817" s="243"/>
      <c r="C817" s="243"/>
      <c r="D817" s="243"/>
      <c r="E817" s="244"/>
      <c r="F817" s="243"/>
      <c r="G817" s="243"/>
      <c r="H817" s="243"/>
      <c r="I817" s="245"/>
      <c r="J817" s="245"/>
      <c r="K817" s="246"/>
      <c r="L817" s="247"/>
      <c r="M817" s="243"/>
      <c r="N817" s="248"/>
      <c r="O817" s="248"/>
    </row>
    <row r="818" spans="2:15" s="41" customFormat="1" ht="24.95" customHeight="1" x14ac:dyDescent="0.25">
      <c r="B818" s="243"/>
      <c r="C818" s="243"/>
      <c r="D818" s="243"/>
      <c r="E818" s="244"/>
      <c r="F818" s="243"/>
      <c r="G818" s="243"/>
      <c r="H818" s="243"/>
      <c r="I818" s="245"/>
      <c r="J818" s="245"/>
      <c r="K818" s="246"/>
      <c r="L818" s="247"/>
      <c r="M818" s="243"/>
      <c r="N818" s="248"/>
      <c r="O818" s="248"/>
    </row>
    <row r="819" spans="2:15" s="41" customFormat="1" ht="24.95" customHeight="1" x14ac:dyDescent="0.25">
      <c r="B819" s="243"/>
      <c r="C819" s="243"/>
      <c r="D819" s="243"/>
      <c r="E819" s="244"/>
      <c r="F819" s="243"/>
      <c r="G819" s="243"/>
      <c r="H819" s="243"/>
      <c r="I819" s="245"/>
      <c r="J819" s="245"/>
      <c r="K819" s="246"/>
      <c r="L819" s="247"/>
      <c r="M819" s="243"/>
      <c r="N819" s="248"/>
      <c r="O819" s="248"/>
    </row>
    <row r="820" spans="2:15" s="41" customFormat="1" ht="24.95" customHeight="1" x14ac:dyDescent="0.25">
      <c r="B820" s="243"/>
      <c r="C820" s="243"/>
      <c r="D820" s="243"/>
      <c r="E820" s="244"/>
      <c r="F820" s="243"/>
      <c r="G820" s="243"/>
      <c r="H820" s="243"/>
      <c r="I820" s="245"/>
      <c r="J820" s="245"/>
      <c r="K820" s="246"/>
      <c r="L820" s="247"/>
      <c r="M820" s="243"/>
      <c r="N820" s="248"/>
      <c r="O820" s="248"/>
    </row>
    <row r="821" spans="2:15" s="41" customFormat="1" ht="24.95" customHeight="1" x14ac:dyDescent="0.25">
      <c r="B821" s="243"/>
      <c r="C821" s="243"/>
      <c r="D821" s="243"/>
      <c r="E821" s="244"/>
      <c r="F821" s="243"/>
      <c r="G821" s="243"/>
      <c r="H821" s="243"/>
      <c r="I821" s="245"/>
      <c r="J821" s="245"/>
      <c r="K821" s="246"/>
      <c r="L821" s="247"/>
      <c r="M821" s="243"/>
      <c r="N821" s="248"/>
      <c r="O821" s="248"/>
    </row>
    <row r="822" spans="2:15" s="41" customFormat="1" ht="24.95" customHeight="1" x14ac:dyDescent="0.25">
      <c r="B822" s="243"/>
      <c r="C822" s="243"/>
      <c r="D822" s="243"/>
      <c r="E822" s="244"/>
      <c r="F822" s="243"/>
      <c r="G822" s="243"/>
      <c r="H822" s="243"/>
      <c r="I822" s="245"/>
      <c r="J822" s="245"/>
      <c r="K822" s="246"/>
      <c r="L822" s="247"/>
      <c r="M822" s="243"/>
      <c r="N822" s="248"/>
      <c r="O822" s="248"/>
    </row>
    <row r="823" spans="2:15" s="41" customFormat="1" ht="24.95" customHeight="1" x14ac:dyDescent="0.25">
      <c r="B823" s="243"/>
      <c r="C823" s="243"/>
      <c r="D823" s="243"/>
      <c r="E823" s="244"/>
      <c r="F823" s="243"/>
      <c r="G823" s="243"/>
      <c r="H823" s="243"/>
      <c r="I823" s="245"/>
      <c r="J823" s="245"/>
      <c r="K823" s="246"/>
      <c r="L823" s="247"/>
      <c r="M823" s="243"/>
      <c r="N823" s="248"/>
      <c r="O823" s="248"/>
    </row>
    <row r="824" spans="2:15" s="41" customFormat="1" ht="24.95" customHeight="1" x14ac:dyDescent="0.25">
      <c r="B824" s="243"/>
      <c r="C824" s="243"/>
      <c r="D824" s="243"/>
      <c r="E824" s="244"/>
      <c r="F824" s="243"/>
      <c r="G824" s="243"/>
      <c r="H824" s="243"/>
      <c r="I824" s="245"/>
      <c r="J824" s="245"/>
      <c r="K824" s="246"/>
      <c r="L824" s="247"/>
      <c r="M824" s="243"/>
      <c r="N824" s="248"/>
      <c r="O824" s="248"/>
    </row>
    <row r="825" spans="2:15" s="41" customFormat="1" ht="24.95" customHeight="1" x14ac:dyDescent="0.25">
      <c r="B825" s="243"/>
      <c r="C825" s="243"/>
      <c r="D825" s="243"/>
      <c r="E825" s="244"/>
      <c r="F825" s="243"/>
      <c r="G825" s="243"/>
      <c r="H825" s="243"/>
      <c r="I825" s="245"/>
      <c r="J825" s="245"/>
      <c r="K825" s="246"/>
      <c r="L825" s="247"/>
      <c r="M825" s="243"/>
      <c r="N825" s="248"/>
      <c r="O825" s="248"/>
    </row>
    <row r="826" spans="2:15" s="41" customFormat="1" ht="24.95" customHeight="1" x14ac:dyDescent="0.25">
      <c r="B826" s="243"/>
      <c r="C826" s="243"/>
      <c r="D826" s="243"/>
      <c r="E826" s="244"/>
      <c r="F826" s="243"/>
      <c r="G826" s="243"/>
      <c r="H826" s="243"/>
      <c r="I826" s="245"/>
      <c r="J826" s="245"/>
      <c r="K826" s="246"/>
      <c r="L826" s="247"/>
      <c r="M826" s="243"/>
      <c r="N826" s="248"/>
      <c r="O826" s="248"/>
    </row>
    <row r="827" spans="2:15" s="41" customFormat="1" ht="24.95" customHeight="1" x14ac:dyDescent="0.25">
      <c r="B827" s="243"/>
      <c r="C827" s="243"/>
      <c r="D827" s="243"/>
      <c r="E827" s="244"/>
      <c r="F827" s="243"/>
      <c r="G827" s="243"/>
      <c r="H827" s="243"/>
      <c r="I827" s="245"/>
      <c r="J827" s="245"/>
      <c r="K827" s="246"/>
      <c r="L827" s="247"/>
      <c r="M827" s="243"/>
      <c r="N827" s="248"/>
      <c r="O827" s="248"/>
    </row>
    <row r="828" spans="2:15" s="41" customFormat="1" ht="24.95" customHeight="1" x14ac:dyDescent="0.25">
      <c r="B828" s="243"/>
      <c r="C828" s="243"/>
      <c r="D828" s="243"/>
      <c r="E828" s="244"/>
      <c r="F828" s="243"/>
      <c r="G828" s="243"/>
      <c r="H828" s="243"/>
      <c r="I828" s="245"/>
      <c r="J828" s="245"/>
      <c r="K828" s="246"/>
      <c r="L828" s="247"/>
      <c r="M828" s="243"/>
      <c r="N828" s="248"/>
      <c r="O828" s="248"/>
    </row>
    <row r="829" spans="2:15" s="41" customFormat="1" ht="24.95" customHeight="1" x14ac:dyDescent="0.25">
      <c r="B829" s="243"/>
      <c r="C829" s="243"/>
      <c r="D829" s="243"/>
      <c r="E829" s="244"/>
      <c r="F829" s="243"/>
      <c r="G829" s="243"/>
      <c r="H829" s="243"/>
      <c r="I829" s="245"/>
      <c r="J829" s="245"/>
      <c r="K829" s="246"/>
      <c r="L829" s="247"/>
      <c r="M829" s="243"/>
      <c r="N829" s="248"/>
      <c r="O829" s="248"/>
    </row>
    <row r="830" spans="2:15" s="41" customFormat="1" ht="24.95" customHeight="1" x14ac:dyDescent="0.25">
      <c r="B830" s="243"/>
      <c r="C830" s="243"/>
      <c r="D830" s="243"/>
      <c r="E830" s="244"/>
      <c r="F830" s="243"/>
      <c r="G830" s="243"/>
      <c r="H830" s="243"/>
      <c r="I830" s="245"/>
      <c r="J830" s="245"/>
      <c r="K830" s="246"/>
      <c r="L830" s="247"/>
      <c r="M830" s="243"/>
      <c r="N830" s="248"/>
      <c r="O830" s="248"/>
    </row>
    <row r="831" spans="2:15" s="41" customFormat="1" ht="24.95" customHeight="1" x14ac:dyDescent="0.25">
      <c r="B831" s="243"/>
      <c r="C831" s="243"/>
      <c r="D831" s="243"/>
      <c r="E831" s="244"/>
      <c r="F831" s="243"/>
      <c r="G831" s="243"/>
      <c r="H831" s="243"/>
      <c r="I831" s="245"/>
      <c r="J831" s="245"/>
      <c r="K831" s="246"/>
      <c r="L831" s="247"/>
      <c r="M831" s="243"/>
      <c r="N831" s="248"/>
      <c r="O831" s="248"/>
    </row>
    <row r="832" spans="2:15" s="41" customFormat="1" ht="24.95" customHeight="1" x14ac:dyDescent="0.25">
      <c r="B832" s="243"/>
      <c r="C832" s="243"/>
      <c r="D832" s="243"/>
      <c r="E832" s="244"/>
      <c r="F832" s="243"/>
      <c r="G832" s="243"/>
      <c r="H832" s="243"/>
      <c r="I832" s="245"/>
      <c r="J832" s="245"/>
      <c r="K832" s="246"/>
      <c r="L832" s="247"/>
      <c r="M832" s="243"/>
      <c r="N832" s="248"/>
      <c r="O832" s="248"/>
    </row>
    <row r="833" spans="2:15" s="41" customFormat="1" ht="24.95" customHeight="1" x14ac:dyDescent="0.25">
      <c r="B833" s="243"/>
      <c r="C833" s="243"/>
      <c r="D833" s="243"/>
      <c r="E833" s="244"/>
      <c r="F833" s="243"/>
      <c r="G833" s="243"/>
      <c r="H833" s="243"/>
      <c r="I833" s="245"/>
      <c r="J833" s="245"/>
      <c r="K833" s="246"/>
      <c r="L833" s="247"/>
      <c r="M833" s="243"/>
      <c r="N833" s="248"/>
      <c r="O833" s="248"/>
    </row>
    <row r="834" spans="2:15" s="41" customFormat="1" ht="24.95" customHeight="1" x14ac:dyDescent="0.25">
      <c r="B834" s="243"/>
      <c r="C834" s="243"/>
      <c r="D834" s="243"/>
      <c r="E834" s="244"/>
      <c r="F834" s="243"/>
      <c r="G834" s="243"/>
      <c r="H834" s="243"/>
      <c r="I834" s="245"/>
      <c r="J834" s="245"/>
      <c r="K834" s="246"/>
      <c r="L834" s="247"/>
      <c r="M834" s="243"/>
      <c r="N834" s="248"/>
      <c r="O834" s="248"/>
    </row>
    <row r="835" spans="2:15" s="41" customFormat="1" ht="24.95" customHeight="1" x14ac:dyDescent="0.25">
      <c r="B835" s="243"/>
      <c r="C835" s="243"/>
      <c r="D835" s="243"/>
      <c r="E835" s="244"/>
      <c r="F835" s="243"/>
      <c r="G835" s="243"/>
      <c r="H835" s="243"/>
      <c r="I835" s="245"/>
      <c r="J835" s="245"/>
      <c r="K835" s="246"/>
      <c r="L835" s="247"/>
      <c r="M835" s="243"/>
      <c r="N835" s="248"/>
      <c r="O835" s="248"/>
    </row>
    <row r="836" spans="2:15" s="41" customFormat="1" ht="24.95" customHeight="1" x14ac:dyDescent="0.25">
      <c r="B836" s="243"/>
      <c r="C836" s="243"/>
      <c r="D836" s="243"/>
      <c r="E836" s="244"/>
      <c r="F836" s="243"/>
      <c r="G836" s="243"/>
      <c r="H836" s="243"/>
      <c r="I836" s="245"/>
      <c r="J836" s="245"/>
      <c r="K836" s="246"/>
      <c r="L836" s="247"/>
      <c r="M836" s="243"/>
      <c r="N836" s="248"/>
      <c r="O836" s="248"/>
    </row>
    <row r="837" spans="2:15" s="41" customFormat="1" ht="24.95" customHeight="1" x14ac:dyDescent="0.25">
      <c r="B837" s="243"/>
      <c r="C837" s="243"/>
      <c r="D837" s="243"/>
      <c r="E837" s="244"/>
      <c r="F837" s="243"/>
      <c r="G837" s="243"/>
      <c r="H837" s="243"/>
      <c r="I837" s="245"/>
      <c r="J837" s="245"/>
      <c r="K837" s="246"/>
      <c r="L837" s="247"/>
      <c r="M837" s="243"/>
      <c r="N837" s="248"/>
      <c r="O837" s="248"/>
    </row>
    <row r="838" spans="2:15" s="41" customFormat="1" ht="24.95" customHeight="1" x14ac:dyDescent="0.25">
      <c r="B838" s="243"/>
      <c r="C838" s="243"/>
      <c r="D838" s="243"/>
      <c r="E838" s="244"/>
      <c r="F838" s="243"/>
      <c r="G838" s="243"/>
      <c r="H838" s="243"/>
      <c r="I838" s="245"/>
      <c r="J838" s="245"/>
      <c r="K838" s="246"/>
      <c r="L838" s="247"/>
      <c r="M838" s="243"/>
      <c r="N838" s="248"/>
      <c r="O838" s="248"/>
    </row>
    <row r="839" spans="2:15" s="41" customFormat="1" ht="24.95" customHeight="1" x14ac:dyDescent="0.25">
      <c r="B839" s="243"/>
      <c r="C839" s="243"/>
      <c r="D839" s="243"/>
      <c r="E839" s="244"/>
      <c r="F839" s="243"/>
      <c r="G839" s="243"/>
      <c r="H839" s="243"/>
      <c r="I839" s="245"/>
      <c r="J839" s="245"/>
      <c r="K839" s="246"/>
      <c r="L839" s="247"/>
      <c r="M839" s="243"/>
      <c r="N839" s="248"/>
      <c r="O839" s="248"/>
    </row>
    <row r="840" spans="2:15" s="41" customFormat="1" ht="24.95" customHeight="1" x14ac:dyDescent="0.25">
      <c r="B840" s="243"/>
      <c r="C840" s="243"/>
      <c r="D840" s="243"/>
      <c r="E840" s="244"/>
      <c r="F840" s="243"/>
      <c r="G840" s="243"/>
      <c r="H840" s="243"/>
      <c r="I840" s="245"/>
      <c r="J840" s="245"/>
      <c r="K840" s="246"/>
      <c r="L840" s="247"/>
      <c r="M840" s="243"/>
      <c r="N840" s="248"/>
      <c r="O840" s="248"/>
    </row>
    <row r="841" spans="2:15" s="41" customFormat="1" ht="24.95" customHeight="1" x14ac:dyDescent="0.25">
      <c r="B841" s="243"/>
      <c r="C841" s="243"/>
      <c r="D841" s="243"/>
      <c r="E841" s="244"/>
      <c r="F841" s="243"/>
      <c r="G841" s="243"/>
      <c r="H841" s="243"/>
      <c r="I841" s="245"/>
      <c r="J841" s="245"/>
      <c r="K841" s="246"/>
      <c r="L841" s="247"/>
      <c r="M841" s="243"/>
      <c r="N841" s="248"/>
      <c r="O841" s="248"/>
    </row>
    <row r="842" spans="2:15" s="41" customFormat="1" ht="24.95" customHeight="1" x14ac:dyDescent="0.25">
      <c r="B842" s="243"/>
      <c r="C842" s="243"/>
      <c r="D842" s="243"/>
      <c r="E842" s="244"/>
      <c r="F842" s="243"/>
      <c r="G842" s="243"/>
      <c r="H842" s="243"/>
      <c r="I842" s="245"/>
      <c r="J842" s="245"/>
      <c r="K842" s="246"/>
      <c r="L842" s="247"/>
      <c r="M842" s="243"/>
      <c r="N842" s="248"/>
      <c r="O842" s="248"/>
    </row>
    <row r="843" spans="2:15" s="41" customFormat="1" ht="24.95" customHeight="1" x14ac:dyDescent="0.25">
      <c r="B843" s="243"/>
      <c r="C843" s="243"/>
      <c r="D843" s="243"/>
      <c r="E843" s="244"/>
      <c r="F843" s="243"/>
      <c r="G843" s="243"/>
      <c r="H843" s="243"/>
      <c r="I843" s="245"/>
      <c r="J843" s="245"/>
      <c r="K843" s="246"/>
      <c r="L843" s="247"/>
      <c r="M843" s="243"/>
      <c r="N843" s="248"/>
      <c r="O843" s="248"/>
    </row>
    <row r="844" spans="2:15" s="41" customFormat="1" ht="24.95" customHeight="1" x14ac:dyDescent="0.25">
      <c r="B844" s="243"/>
      <c r="C844" s="243"/>
      <c r="D844" s="243"/>
      <c r="E844" s="244"/>
      <c r="F844" s="243"/>
      <c r="G844" s="243"/>
      <c r="H844" s="243"/>
      <c r="I844" s="245"/>
      <c r="J844" s="245"/>
      <c r="K844" s="246"/>
      <c r="L844" s="247"/>
      <c r="M844" s="243"/>
      <c r="N844" s="248"/>
      <c r="O844" s="248"/>
    </row>
    <row r="845" spans="2:15" s="41" customFormat="1" ht="24.95" customHeight="1" x14ac:dyDescent="0.25">
      <c r="B845" s="243"/>
      <c r="C845" s="243"/>
      <c r="D845" s="243"/>
      <c r="E845" s="244"/>
      <c r="F845" s="243"/>
      <c r="G845" s="243"/>
      <c r="H845" s="243"/>
      <c r="I845" s="245"/>
      <c r="J845" s="245"/>
      <c r="K845" s="246"/>
      <c r="L845" s="247"/>
      <c r="M845" s="243"/>
      <c r="N845" s="248"/>
      <c r="O845" s="248"/>
    </row>
    <row r="846" spans="2:15" s="41" customFormat="1" ht="24.95" customHeight="1" x14ac:dyDescent="0.25">
      <c r="B846" s="243"/>
      <c r="C846" s="243"/>
      <c r="D846" s="243"/>
      <c r="E846" s="244"/>
      <c r="F846" s="243"/>
      <c r="G846" s="243"/>
      <c r="H846" s="243"/>
      <c r="I846" s="245"/>
      <c r="J846" s="245"/>
      <c r="K846" s="246"/>
      <c r="L846" s="247"/>
      <c r="M846" s="243"/>
      <c r="N846" s="248"/>
      <c r="O846" s="248"/>
    </row>
    <row r="847" spans="2:15" s="41" customFormat="1" ht="24.95" customHeight="1" x14ac:dyDescent="0.25">
      <c r="B847" s="243"/>
      <c r="C847" s="243"/>
      <c r="D847" s="243"/>
      <c r="E847" s="244"/>
      <c r="F847" s="243"/>
      <c r="G847" s="243"/>
      <c r="H847" s="243"/>
      <c r="I847" s="245"/>
      <c r="J847" s="245"/>
      <c r="K847" s="246"/>
      <c r="L847" s="247"/>
      <c r="M847" s="243"/>
      <c r="N847" s="248"/>
      <c r="O847" s="248"/>
    </row>
    <row r="848" spans="2:15" s="41" customFormat="1" ht="24.95" customHeight="1" x14ac:dyDescent="0.25">
      <c r="B848" s="243"/>
      <c r="C848" s="243"/>
      <c r="D848" s="243"/>
      <c r="E848" s="244"/>
      <c r="F848" s="243"/>
      <c r="G848" s="243"/>
      <c r="H848" s="243"/>
      <c r="I848" s="245"/>
      <c r="J848" s="245"/>
      <c r="K848" s="246"/>
      <c r="L848" s="247"/>
      <c r="M848" s="243"/>
      <c r="N848" s="248"/>
      <c r="O848" s="248"/>
    </row>
    <row r="849" spans="2:15" s="41" customFormat="1" ht="24.95" customHeight="1" x14ac:dyDescent="0.25">
      <c r="B849" s="243"/>
      <c r="C849" s="243"/>
      <c r="D849" s="243"/>
      <c r="E849" s="244"/>
      <c r="F849" s="243"/>
      <c r="G849" s="243"/>
      <c r="H849" s="243"/>
      <c r="I849" s="245"/>
      <c r="J849" s="245"/>
      <c r="K849" s="246"/>
      <c r="L849" s="247"/>
      <c r="M849" s="243"/>
      <c r="N849" s="248"/>
      <c r="O849" s="248"/>
    </row>
    <row r="850" spans="2:15" s="41" customFormat="1" ht="24.95" customHeight="1" x14ac:dyDescent="0.25">
      <c r="B850" s="243"/>
      <c r="C850" s="243"/>
      <c r="D850" s="243"/>
      <c r="E850" s="244"/>
      <c r="F850" s="243"/>
      <c r="G850" s="243"/>
      <c r="H850" s="243"/>
      <c r="I850" s="245"/>
      <c r="J850" s="245"/>
      <c r="K850" s="246"/>
      <c r="L850" s="247"/>
      <c r="M850" s="243"/>
      <c r="N850" s="248"/>
      <c r="O850" s="248"/>
    </row>
    <row r="851" spans="2:15" s="41" customFormat="1" ht="24.95" customHeight="1" x14ac:dyDescent="0.25">
      <c r="B851" s="243"/>
      <c r="C851" s="243"/>
      <c r="D851" s="243"/>
      <c r="E851" s="244"/>
      <c r="F851" s="243"/>
      <c r="G851" s="243"/>
      <c r="H851" s="243"/>
      <c r="I851" s="245"/>
      <c r="J851" s="245"/>
      <c r="K851" s="246"/>
      <c r="L851" s="247"/>
      <c r="M851" s="243"/>
      <c r="N851" s="248"/>
      <c r="O851" s="248"/>
    </row>
    <row r="852" spans="2:15" s="41" customFormat="1" ht="24.95" customHeight="1" x14ac:dyDescent="0.25">
      <c r="B852" s="243"/>
      <c r="C852" s="243"/>
      <c r="D852" s="243"/>
      <c r="E852" s="244"/>
      <c r="F852" s="243"/>
      <c r="G852" s="243"/>
      <c r="H852" s="243"/>
      <c r="I852" s="245"/>
      <c r="J852" s="245"/>
      <c r="K852" s="246"/>
      <c r="L852" s="247"/>
      <c r="M852" s="243"/>
      <c r="N852" s="248"/>
      <c r="O852" s="248"/>
    </row>
    <row r="853" spans="2:15" s="41" customFormat="1" ht="24.95" customHeight="1" x14ac:dyDescent="0.25">
      <c r="B853" s="243"/>
      <c r="C853" s="243"/>
      <c r="D853" s="243"/>
      <c r="E853" s="244"/>
      <c r="F853" s="243"/>
      <c r="G853" s="243"/>
      <c r="H853" s="243"/>
      <c r="I853" s="245"/>
      <c r="J853" s="245"/>
      <c r="K853" s="246"/>
      <c r="L853" s="247"/>
      <c r="M853" s="243"/>
      <c r="N853" s="248"/>
      <c r="O853" s="248"/>
    </row>
    <row r="854" spans="2:15" s="41" customFormat="1" ht="24.95" customHeight="1" x14ac:dyDescent="0.25">
      <c r="B854" s="243"/>
      <c r="C854" s="243"/>
      <c r="D854" s="243"/>
      <c r="E854" s="244"/>
      <c r="F854" s="243"/>
      <c r="G854" s="243"/>
      <c r="H854" s="243"/>
      <c r="I854" s="245"/>
      <c r="J854" s="245"/>
      <c r="K854" s="246"/>
      <c r="L854" s="247"/>
      <c r="M854" s="243"/>
      <c r="N854" s="248"/>
      <c r="O854" s="248"/>
    </row>
    <row r="855" spans="2:15" s="41" customFormat="1" ht="24.95" customHeight="1" x14ac:dyDescent="0.25">
      <c r="B855" s="243"/>
      <c r="C855" s="243"/>
      <c r="D855" s="243"/>
      <c r="E855" s="244"/>
      <c r="F855" s="243"/>
      <c r="G855" s="243"/>
      <c r="H855" s="243"/>
      <c r="I855" s="245"/>
      <c r="J855" s="245"/>
      <c r="K855" s="246"/>
      <c r="L855" s="247"/>
      <c r="M855" s="243"/>
      <c r="N855" s="248"/>
      <c r="O855" s="248"/>
    </row>
    <row r="856" spans="2:15" s="41" customFormat="1" ht="24.95" customHeight="1" x14ac:dyDescent="0.25">
      <c r="B856" s="243"/>
      <c r="C856" s="243"/>
      <c r="D856" s="243"/>
      <c r="E856" s="244"/>
      <c r="F856" s="243"/>
      <c r="G856" s="243"/>
      <c r="H856" s="243"/>
      <c r="I856" s="245"/>
      <c r="J856" s="245"/>
      <c r="K856" s="246"/>
      <c r="L856" s="247"/>
      <c r="M856" s="243"/>
      <c r="N856" s="248"/>
      <c r="O856" s="248"/>
    </row>
    <row r="857" spans="2:15" s="41" customFormat="1" ht="24.95" customHeight="1" x14ac:dyDescent="0.25">
      <c r="B857" s="243"/>
      <c r="C857" s="243"/>
      <c r="D857" s="243"/>
      <c r="E857" s="244"/>
      <c r="F857" s="243"/>
      <c r="G857" s="243"/>
      <c r="H857" s="243"/>
      <c r="I857" s="245"/>
      <c r="J857" s="245"/>
      <c r="K857" s="246"/>
      <c r="L857" s="247"/>
      <c r="M857" s="243"/>
      <c r="N857" s="248"/>
      <c r="O857" s="248"/>
    </row>
    <row r="858" spans="2:15" s="41" customFormat="1" ht="24.95" customHeight="1" x14ac:dyDescent="0.25">
      <c r="B858" s="243"/>
      <c r="C858" s="243"/>
      <c r="D858" s="243"/>
      <c r="E858" s="244"/>
      <c r="F858" s="243"/>
      <c r="G858" s="243"/>
      <c r="H858" s="243"/>
      <c r="I858" s="245"/>
      <c r="J858" s="245"/>
      <c r="K858" s="246"/>
      <c r="L858" s="247"/>
      <c r="M858" s="243"/>
      <c r="N858" s="248"/>
      <c r="O858" s="248"/>
    </row>
    <row r="859" spans="2:15" s="41" customFormat="1" ht="24.95" customHeight="1" x14ac:dyDescent="0.25">
      <c r="B859" s="243"/>
      <c r="C859" s="243"/>
      <c r="D859" s="243"/>
      <c r="E859" s="244"/>
      <c r="F859" s="243"/>
      <c r="G859" s="243"/>
      <c r="H859" s="243"/>
      <c r="I859" s="245"/>
      <c r="J859" s="245"/>
      <c r="K859" s="246"/>
      <c r="L859" s="247"/>
      <c r="M859" s="243"/>
      <c r="N859" s="248"/>
      <c r="O859" s="248"/>
    </row>
    <row r="860" spans="2:15" s="41" customFormat="1" ht="24.95" customHeight="1" x14ac:dyDescent="0.25">
      <c r="B860" s="243"/>
      <c r="C860" s="243"/>
      <c r="D860" s="243"/>
      <c r="E860" s="244"/>
      <c r="F860" s="243"/>
      <c r="G860" s="243"/>
      <c r="H860" s="243"/>
      <c r="I860" s="245"/>
      <c r="J860" s="245"/>
      <c r="K860" s="246"/>
      <c r="L860" s="247"/>
      <c r="M860" s="243"/>
      <c r="N860" s="248"/>
      <c r="O860" s="248"/>
    </row>
    <row r="861" spans="2:15" s="41" customFormat="1" ht="24.95" customHeight="1" x14ac:dyDescent="0.25">
      <c r="B861" s="243"/>
      <c r="C861" s="243"/>
      <c r="D861" s="243"/>
      <c r="E861" s="244"/>
      <c r="F861" s="243"/>
      <c r="G861" s="243"/>
      <c r="H861" s="243"/>
      <c r="I861" s="245"/>
      <c r="J861" s="245"/>
      <c r="K861" s="246"/>
      <c r="L861" s="247"/>
      <c r="M861" s="243"/>
      <c r="N861" s="248"/>
      <c r="O861" s="248"/>
    </row>
    <row r="862" spans="2:15" s="41" customFormat="1" ht="24.95" customHeight="1" x14ac:dyDescent="0.25">
      <c r="B862" s="243"/>
      <c r="C862" s="243"/>
      <c r="D862" s="243"/>
      <c r="E862" s="244"/>
      <c r="F862" s="243"/>
      <c r="G862" s="243"/>
      <c r="H862" s="243"/>
      <c r="I862" s="245"/>
      <c r="J862" s="245"/>
      <c r="K862" s="246"/>
      <c r="L862" s="247"/>
      <c r="M862" s="243"/>
      <c r="N862" s="248"/>
      <c r="O862" s="248"/>
    </row>
    <row r="863" spans="2:15" s="41" customFormat="1" ht="24.95" customHeight="1" x14ac:dyDescent="0.25">
      <c r="B863" s="243"/>
      <c r="C863" s="243"/>
      <c r="D863" s="243"/>
      <c r="E863" s="244"/>
      <c r="F863" s="243"/>
      <c r="G863" s="243"/>
      <c r="H863" s="243"/>
      <c r="I863" s="245"/>
      <c r="J863" s="245"/>
      <c r="K863" s="246"/>
      <c r="L863" s="247"/>
      <c r="M863" s="243"/>
      <c r="N863" s="248"/>
      <c r="O863" s="248"/>
    </row>
    <row r="864" spans="2:15" s="41" customFormat="1" ht="24.95" customHeight="1" x14ac:dyDescent="0.25">
      <c r="B864" s="243"/>
      <c r="C864" s="243"/>
      <c r="D864" s="243"/>
      <c r="E864" s="244"/>
      <c r="F864" s="243"/>
      <c r="G864" s="243"/>
      <c r="H864" s="243"/>
      <c r="I864" s="245"/>
      <c r="J864" s="245"/>
      <c r="K864" s="246"/>
      <c r="L864" s="247"/>
      <c r="M864" s="243"/>
      <c r="N864" s="248"/>
      <c r="O864" s="248"/>
    </row>
    <row r="865" spans="2:15" s="41" customFormat="1" ht="24.95" customHeight="1" x14ac:dyDescent="0.25">
      <c r="B865" s="243"/>
      <c r="C865" s="243"/>
      <c r="D865" s="243"/>
      <c r="E865" s="244"/>
      <c r="F865" s="243"/>
      <c r="G865" s="243"/>
      <c r="H865" s="243"/>
      <c r="I865" s="245"/>
      <c r="J865" s="245"/>
      <c r="K865" s="246"/>
      <c r="L865" s="247"/>
      <c r="M865" s="243"/>
      <c r="N865" s="248"/>
      <c r="O865" s="248"/>
    </row>
    <row r="866" spans="2:15" s="41" customFormat="1" ht="24.95" customHeight="1" x14ac:dyDescent="0.25">
      <c r="B866" s="243"/>
      <c r="C866" s="243"/>
      <c r="D866" s="243"/>
      <c r="E866" s="244"/>
      <c r="F866" s="243"/>
      <c r="G866" s="243"/>
      <c r="H866" s="243"/>
      <c r="I866" s="245"/>
      <c r="J866" s="245"/>
      <c r="K866" s="246"/>
      <c r="L866" s="247"/>
      <c r="M866" s="243"/>
      <c r="N866" s="248"/>
      <c r="O866" s="248"/>
    </row>
    <row r="867" spans="2:15" s="41" customFormat="1" ht="24.95" customHeight="1" x14ac:dyDescent="0.25">
      <c r="B867" s="243"/>
      <c r="C867" s="243"/>
      <c r="D867" s="243"/>
      <c r="E867" s="244"/>
      <c r="F867" s="243"/>
      <c r="G867" s="243"/>
      <c r="H867" s="243"/>
      <c r="I867" s="245"/>
      <c r="J867" s="245"/>
      <c r="K867" s="246"/>
      <c r="L867" s="247"/>
      <c r="M867" s="243"/>
      <c r="N867" s="248"/>
      <c r="O867" s="248"/>
    </row>
    <row r="868" spans="2:15" s="41" customFormat="1" ht="24.95" customHeight="1" x14ac:dyDescent="0.25">
      <c r="B868" s="243"/>
      <c r="C868" s="243"/>
      <c r="D868" s="243"/>
      <c r="E868" s="244"/>
      <c r="F868" s="243"/>
      <c r="G868" s="243"/>
      <c r="H868" s="243"/>
      <c r="I868" s="245"/>
      <c r="J868" s="245"/>
      <c r="K868" s="246"/>
      <c r="L868" s="247"/>
      <c r="M868" s="243"/>
      <c r="N868" s="248"/>
      <c r="O868" s="248"/>
    </row>
    <row r="869" spans="2:15" s="41" customFormat="1" ht="24.95" customHeight="1" x14ac:dyDescent="0.25">
      <c r="B869" s="243"/>
      <c r="C869" s="243"/>
      <c r="D869" s="243"/>
      <c r="E869" s="244"/>
      <c r="F869" s="243"/>
      <c r="G869" s="243"/>
      <c r="H869" s="243"/>
      <c r="I869" s="245"/>
      <c r="J869" s="245"/>
      <c r="K869" s="246"/>
      <c r="L869" s="247"/>
      <c r="M869" s="243"/>
      <c r="N869" s="248"/>
      <c r="O869" s="248"/>
    </row>
    <row r="870" spans="2:15" s="41" customFormat="1" ht="24.95" customHeight="1" x14ac:dyDescent="0.25">
      <c r="B870" s="243"/>
      <c r="C870" s="243"/>
      <c r="D870" s="243"/>
      <c r="E870" s="244"/>
      <c r="F870" s="243"/>
      <c r="G870" s="243"/>
      <c r="H870" s="243"/>
      <c r="I870" s="245"/>
      <c r="J870" s="245"/>
      <c r="K870" s="246"/>
      <c r="L870" s="247"/>
      <c r="M870" s="243"/>
      <c r="N870" s="248"/>
      <c r="O870" s="248"/>
    </row>
    <row r="871" spans="2:15" s="41" customFormat="1" ht="24.95" customHeight="1" x14ac:dyDescent="0.25">
      <c r="B871" s="243"/>
      <c r="C871" s="243"/>
      <c r="D871" s="243"/>
      <c r="E871" s="244"/>
      <c r="F871" s="243"/>
      <c r="G871" s="243"/>
      <c r="H871" s="243"/>
      <c r="I871" s="245"/>
      <c r="J871" s="245"/>
      <c r="K871" s="246"/>
      <c r="L871" s="247"/>
      <c r="M871" s="243"/>
      <c r="N871" s="248"/>
      <c r="O871" s="248"/>
    </row>
    <row r="872" spans="2:15" s="41" customFormat="1" ht="24.95" customHeight="1" x14ac:dyDescent="0.25">
      <c r="B872" s="243"/>
      <c r="C872" s="243"/>
      <c r="D872" s="243"/>
      <c r="E872" s="244"/>
      <c r="F872" s="243"/>
      <c r="G872" s="243"/>
      <c r="H872" s="243"/>
      <c r="I872" s="245"/>
      <c r="J872" s="245"/>
      <c r="K872" s="246"/>
      <c r="L872" s="247"/>
      <c r="M872" s="243"/>
      <c r="N872" s="248"/>
      <c r="O872" s="248"/>
    </row>
    <row r="873" spans="2:15" s="41" customFormat="1" ht="24.95" customHeight="1" x14ac:dyDescent="0.25">
      <c r="B873" s="243"/>
      <c r="C873" s="243"/>
      <c r="D873" s="243"/>
      <c r="E873" s="244"/>
      <c r="F873" s="243"/>
      <c r="G873" s="243"/>
      <c r="H873" s="243"/>
      <c r="I873" s="245"/>
      <c r="J873" s="245"/>
      <c r="K873" s="246"/>
      <c r="L873" s="247"/>
      <c r="M873" s="243"/>
      <c r="N873" s="248"/>
      <c r="O873" s="248"/>
    </row>
    <row r="874" spans="2:15" s="41" customFormat="1" ht="24.95" customHeight="1" x14ac:dyDescent="0.25">
      <c r="B874" s="243"/>
      <c r="C874" s="243"/>
      <c r="D874" s="243"/>
      <c r="E874" s="244"/>
      <c r="F874" s="243"/>
      <c r="G874" s="243"/>
      <c r="H874" s="243"/>
      <c r="I874" s="245"/>
      <c r="J874" s="245"/>
      <c r="K874" s="246"/>
      <c r="L874" s="247"/>
      <c r="M874" s="243"/>
      <c r="N874" s="248"/>
      <c r="O874" s="248"/>
    </row>
    <row r="875" spans="2:15" s="41" customFormat="1" ht="24.95" customHeight="1" x14ac:dyDescent="0.25">
      <c r="B875" s="243"/>
      <c r="C875" s="243"/>
      <c r="D875" s="243"/>
      <c r="E875" s="244"/>
      <c r="F875" s="243"/>
      <c r="G875" s="243"/>
      <c r="H875" s="243"/>
      <c r="I875" s="245"/>
      <c r="J875" s="245"/>
      <c r="K875" s="246"/>
      <c r="L875" s="247"/>
      <c r="M875" s="243"/>
      <c r="N875" s="248"/>
      <c r="O875" s="248"/>
    </row>
    <row r="876" spans="2:15" s="41" customFormat="1" ht="24.95" customHeight="1" x14ac:dyDescent="0.25">
      <c r="B876" s="243"/>
      <c r="C876" s="243"/>
      <c r="D876" s="243"/>
      <c r="E876" s="244"/>
      <c r="F876" s="243"/>
      <c r="G876" s="243"/>
      <c r="H876" s="243"/>
      <c r="I876" s="245"/>
      <c r="J876" s="245"/>
      <c r="K876" s="246"/>
      <c r="L876" s="247"/>
      <c r="M876" s="243"/>
      <c r="N876" s="248"/>
      <c r="O876" s="248"/>
    </row>
    <row r="877" spans="2:15" s="41" customFormat="1" ht="24.95" customHeight="1" x14ac:dyDescent="0.25">
      <c r="B877" s="243"/>
      <c r="C877" s="243"/>
      <c r="D877" s="243"/>
      <c r="E877" s="244"/>
      <c r="F877" s="243"/>
      <c r="G877" s="243"/>
      <c r="H877" s="243"/>
      <c r="I877" s="245"/>
      <c r="J877" s="245"/>
      <c r="K877" s="246"/>
      <c r="L877" s="247"/>
      <c r="M877" s="243"/>
      <c r="N877" s="248"/>
      <c r="O877" s="248"/>
    </row>
    <row r="878" spans="2:15" s="41" customFormat="1" ht="24.95" customHeight="1" x14ac:dyDescent="0.25">
      <c r="B878" s="243"/>
      <c r="C878" s="243"/>
      <c r="D878" s="243"/>
      <c r="E878" s="244"/>
      <c r="F878" s="243"/>
      <c r="G878" s="243"/>
      <c r="H878" s="243"/>
      <c r="I878" s="245"/>
      <c r="J878" s="245"/>
      <c r="K878" s="246"/>
      <c r="L878" s="247"/>
      <c r="M878" s="243"/>
      <c r="N878" s="248"/>
      <c r="O878" s="248"/>
    </row>
    <row r="879" spans="2:15" s="41" customFormat="1" ht="24.95" customHeight="1" x14ac:dyDescent="0.25">
      <c r="B879" s="243"/>
      <c r="C879" s="243"/>
      <c r="D879" s="243"/>
      <c r="E879" s="244"/>
      <c r="F879" s="243"/>
      <c r="G879" s="243"/>
      <c r="H879" s="243"/>
      <c r="I879" s="245"/>
      <c r="J879" s="245"/>
      <c r="K879" s="246"/>
      <c r="L879" s="247"/>
      <c r="M879" s="243"/>
      <c r="N879" s="248"/>
      <c r="O879" s="248"/>
    </row>
    <row r="880" spans="2:15" s="41" customFormat="1" ht="24.95" customHeight="1" x14ac:dyDescent="0.25">
      <c r="B880" s="243"/>
      <c r="C880" s="243"/>
      <c r="D880" s="243"/>
      <c r="E880" s="244"/>
      <c r="F880" s="243"/>
      <c r="G880" s="243"/>
      <c r="H880" s="243"/>
      <c r="I880" s="245"/>
      <c r="J880" s="245"/>
      <c r="K880" s="246"/>
      <c r="L880" s="247"/>
      <c r="M880" s="243"/>
      <c r="N880" s="248"/>
      <c r="O880" s="248"/>
    </row>
    <row r="881" spans="2:15" s="41" customFormat="1" ht="24.95" customHeight="1" x14ac:dyDescent="0.25">
      <c r="B881" s="243"/>
      <c r="C881" s="243"/>
      <c r="D881" s="243"/>
      <c r="E881" s="244"/>
      <c r="F881" s="243"/>
      <c r="G881" s="243"/>
      <c r="H881" s="243"/>
      <c r="I881" s="245"/>
      <c r="J881" s="245"/>
      <c r="K881" s="246"/>
      <c r="L881" s="247"/>
      <c r="M881" s="243"/>
      <c r="N881" s="248"/>
      <c r="O881" s="248"/>
    </row>
    <row r="882" spans="2:15" s="41" customFormat="1" ht="24.95" customHeight="1" x14ac:dyDescent="0.25">
      <c r="B882" s="243"/>
      <c r="C882" s="243"/>
      <c r="D882" s="243"/>
      <c r="E882" s="244"/>
      <c r="F882" s="243"/>
      <c r="G882" s="243"/>
      <c r="H882" s="243"/>
      <c r="I882" s="245"/>
      <c r="J882" s="245"/>
      <c r="K882" s="246"/>
      <c r="L882" s="247"/>
      <c r="M882" s="243"/>
      <c r="N882" s="248"/>
      <c r="O882" s="248"/>
    </row>
    <row r="883" spans="2:15" s="41" customFormat="1" ht="24.95" customHeight="1" x14ac:dyDescent="0.25">
      <c r="B883" s="243"/>
      <c r="C883" s="243"/>
      <c r="D883" s="243"/>
      <c r="E883" s="244"/>
      <c r="F883" s="243"/>
      <c r="G883" s="243"/>
      <c r="H883" s="243"/>
      <c r="I883" s="245"/>
      <c r="J883" s="245"/>
      <c r="K883" s="246"/>
      <c r="L883" s="247"/>
      <c r="M883" s="243"/>
      <c r="N883" s="248"/>
      <c r="O883" s="248"/>
    </row>
    <row r="884" spans="2:15" s="41" customFormat="1" ht="24.95" customHeight="1" x14ac:dyDescent="0.25">
      <c r="B884" s="243"/>
      <c r="C884" s="243"/>
      <c r="D884" s="243"/>
      <c r="E884" s="244"/>
      <c r="F884" s="243"/>
      <c r="G884" s="243"/>
      <c r="H884" s="243"/>
      <c r="I884" s="245"/>
      <c r="J884" s="245"/>
      <c r="K884" s="246"/>
      <c r="L884" s="247"/>
      <c r="M884" s="243"/>
      <c r="N884" s="248"/>
      <c r="O884" s="248"/>
    </row>
    <row r="885" spans="2:15" s="41" customFormat="1" ht="24.95" customHeight="1" x14ac:dyDescent="0.25">
      <c r="B885" s="243"/>
      <c r="C885" s="243"/>
      <c r="D885" s="243"/>
      <c r="E885" s="244"/>
      <c r="F885" s="243"/>
      <c r="G885" s="243"/>
      <c r="H885" s="243"/>
      <c r="I885" s="245"/>
      <c r="J885" s="245"/>
      <c r="K885" s="246"/>
      <c r="L885" s="247"/>
      <c r="M885" s="243"/>
      <c r="N885" s="248"/>
      <c r="O885" s="248"/>
    </row>
    <row r="886" spans="2:15" s="41" customFormat="1" ht="24.95" customHeight="1" x14ac:dyDescent="0.25">
      <c r="B886" s="243"/>
      <c r="C886" s="243"/>
      <c r="D886" s="243"/>
      <c r="E886" s="244"/>
      <c r="F886" s="243"/>
      <c r="G886" s="243"/>
      <c r="H886" s="243"/>
      <c r="I886" s="245"/>
      <c r="J886" s="245"/>
      <c r="K886" s="246"/>
      <c r="L886" s="247"/>
      <c r="M886" s="243"/>
      <c r="N886" s="248"/>
      <c r="O886" s="248"/>
    </row>
    <row r="887" spans="2:15" s="41" customFormat="1" ht="24.95" customHeight="1" x14ac:dyDescent="0.25">
      <c r="B887" s="243"/>
      <c r="C887" s="243"/>
      <c r="D887" s="243"/>
      <c r="E887" s="244"/>
      <c r="F887" s="243"/>
      <c r="G887" s="243"/>
      <c r="H887" s="243"/>
      <c r="I887" s="245"/>
      <c r="J887" s="245"/>
      <c r="K887" s="246"/>
      <c r="L887" s="247"/>
      <c r="M887" s="243"/>
      <c r="N887" s="248"/>
      <c r="O887" s="248"/>
    </row>
    <row r="888" spans="2:15" s="41" customFormat="1" ht="24.95" customHeight="1" x14ac:dyDescent="0.25">
      <c r="B888" s="243"/>
      <c r="C888" s="243"/>
      <c r="D888" s="243"/>
      <c r="E888" s="244"/>
      <c r="F888" s="243"/>
      <c r="G888" s="243"/>
      <c r="H888" s="243"/>
      <c r="I888" s="245"/>
      <c r="J888" s="245"/>
      <c r="K888" s="246"/>
      <c r="L888" s="247"/>
      <c r="M888" s="243"/>
      <c r="N888" s="248"/>
      <c r="O888" s="248"/>
    </row>
    <row r="889" spans="2:15" s="41" customFormat="1" ht="24.95" customHeight="1" x14ac:dyDescent="0.25">
      <c r="B889" s="243"/>
      <c r="C889" s="243"/>
      <c r="D889" s="243"/>
      <c r="E889" s="244"/>
      <c r="F889" s="243"/>
      <c r="G889" s="243"/>
      <c r="H889" s="243"/>
      <c r="I889" s="245"/>
      <c r="J889" s="245"/>
      <c r="K889" s="246"/>
      <c r="L889" s="247"/>
      <c r="M889" s="243"/>
      <c r="N889" s="248"/>
      <c r="O889" s="248"/>
    </row>
    <row r="890" spans="2:15" s="41" customFormat="1" ht="24.95" customHeight="1" x14ac:dyDescent="0.25">
      <c r="B890" s="243"/>
      <c r="C890" s="243"/>
      <c r="D890" s="243"/>
      <c r="E890" s="244"/>
      <c r="F890" s="243"/>
      <c r="G890" s="243"/>
      <c r="H890" s="243"/>
      <c r="I890" s="245"/>
      <c r="J890" s="245"/>
      <c r="K890" s="246"/>
      <c r="L890" s="247"/>
      <c r="M890" s="243"/>
      <c r="N890" s="248"/>
      <c r="O890" s="248"/>
    </row>
    <row r="891" spans="2:15" s="41" customFormat="1" ht="24.95" customHeight="1" x14ac:dyDescent="0.25">
      <c r="B891" s="243"/>
      <c r="C891" s="243"/>
      <c r="D891" s="243"/>
      <c r="E891" s="244"/>
      <c r="F891" s="243"/>
      <c r="G891" s="243"/>
      <c r="H891" s="243"/>
      <c r="I891" s="245"/>
      <c r="J891" s="245"/>
      <c r="K891" s="246"/>
      <c r="L891" s="247"/>
      <c r="M891" s="243"/>
      <c r="N891" s="248"/>
      <c r="O891" s="248"/>
    </row>
    <row r="892" spans="2:15" s="41" customFormat="1" ht="24.95" customHeight="1" x14ac:dyDescent="0.25">
      <c r="B892" s="243"/>
      <c r="C892" s="243"/>
      <c r="D892" s="243"/>
      <c r="E892" s="244"/>
      <c r="F892" s="243"/>
      <c r="G892" s="243"/>
      <c r="H892" s="243"/>
      <c r="I892" s="245"/>
      <c r="J892" s="245"/>
      <c r="K892" s="246"/>
      <c r="L892" s="247"/>
      <c r="M892" s="243"/>
      <c r="N892" s="248"/>
      <c r="O892" s="248"/>
    </row>
    <row r="893" spans="2:15" s="41" customFormat="1" ht="24.95" customHeight="1" x14ac:dyDescent="0.25">
      <c r="B893" s="243"/>
      <c r="C893" s="243"/>
      <c r="D893" s="243"/>
      <c r="E893" s="244"/>
      <c r="F893" s="243"/>
      <c r="G893" s="243"/>
      <c r="H893" s="243"/>
      <c r="I893" s="245"/>
      <c r="J893" s="245"/>
      <c r="K893" s="246"/>
      <c r="L893" s="247"/>
      <c r="M893" s="243"/>
      <c r="N893" s="248"/>
      <c r="O893" s="248"/>
    </row>
    <row r="894" spans="2:15" s="41" customFormat="1" ht="24.95" customHeight="1" x14ac:dyDescent="0.25">
      <c r="B894" s="243"/>
      <c r="C894" s="243"/>
      <c r="D894" s="243"/>
      <c r="E894" s="244"/>
      <c r="F894" s="243"/>
      <c r="G894" s="243"/>
      <c r="H894" s="243"/>
      <c r="I894" s="245"/>
      <c r="J894" s="245"/>
      <c r="K894" s="246"/>
      <c r="L894" s="247"/>
      <c r="M894" s="243"/>
      <c r="N894" s="248"/>
      <c r="O894" s="248"/>
    </row>
    <row r="895" spans="2:15" s="41" customFormat="1" ht="24.95" customHeight="1" x14ac:dyDescent="0.25">
      <c r="B895" s="243"/>
      <c r="C895" s="243"/>
      <c r="D895" s="243"/>
      <c r="E895" s="244"/>
      <c r="F895" s="243"/>
      <c r="G895" s="243"/>
      <c r="H895" s="243"/>
      <c r="I895" s="245"/>
      <c r="J895" s="245"/>
      <c r="K895" s="246"/>
      <c r="L895" s="247"/>
      <c r="M895" s="243"/>
      <c r="N895" s="248"/>
      <c r="O895" s="248"/>
    </row>
    <row r="896" spans="2:15" s="41" customFormat="1" ht="24.95" customHeight="1" x14ac:dyDescent="0.25">
      <c r="B896" s="243"/>
      <c r="C896" s="243"/>
      <c r="D896" s="243"/>
      <c r="E896" s="244"/>
      <c r="F896" s="243"/>
      <c r="G896" s="243"/>
      <c r="H896" s="243"/>
      <c r="I896" s="245"/>
      <c r="J896" s="245"/>
      <c r="K896" s="246"/>
      <c r="L896" s="247"/>
      <c r="M896" s="243"/>
      <c r="N896" s="248"/>
      <c r="O896" s="248"/>
    </row>
    <row r="897" spans="2:15" s="41" customFormat="1" ht="24.95" customHeight="1" x14ac:dyDescent="0.25">
      <c r="B897" s="243"/>
      <c r="C897" s="243"/>
      <c r="D897" s="243"/>
      <c r="E897" s="244"/>
      <c r="F897" s="243"/>
      <c r="G897" s="243"/>
      <c r="H897" s="243"/>
      <c r="I897" s="245"/>
      <c r="J897" s="245"/>
      <c r="K897" s="246"/>
      <c r="L897" s="247"/>
      <c r="M897" s="243"/>
      <c r="N897" s="248"/>
      <c r="O897" s="248"/>
    </row>
    <row r="898" spans="2:15" s="41" customFormat="1" ht="24.95" customHeight="1" x14ac:dyDescent="0.25">
      <c r="B898" s="243"/>
      <c r="C898" s="243"/>
      <c r="D898" s="243"/>
      <c r="E898" s="244"/>
      <c r="F898" s="243"/>
      <c r="G898" s="243"/>
      <c r="H898" s="243"/>
      <c r="I898" s="245"/>
      <c r="J898" s="245"/>
      <c r="K898" s="246"/>
      <c r="L898" s="247"/>
      <c r="M898" s="243"/>
      <c r="N898" s="248"/>
      <c r="O898" s="248"/>
    </row>
    <row r="899" spans="2:15" s="41" customFormat="1" ht="24.95" customHeight="1" x14ac:dyDescent="0.25">
      <c r="B899" s="243"/>
      <c r="C899" s="243"/>
      <c r="D899" s="243"/>
      <c r="E899" s="244"/>
      <c r="F899" s="243"/>
      <c r="G899" s="243"/>
      <c r="H899" s="243"/>
      <c r="I899" s="245"/>
      <c r="J899" s="245"/>
      <c r="K899" s="246"/>
      <c r="L899" s="247"/>
      <c r="M899" s="243"/>
      <c r="N899" s="248"/>
      <c r="O899" s="248"/>
    </row>
    <row r="900" spans="2:15" s="41" customFormat="1" ht="24.95" customHeight="1" x14ac:dyDescent="0.25">
      <c r="B900" s="243"/>
      <c r="C900" s="243"/>
      <c r="D900" s="243"/>
      <c r="E900" s="244"/>
      <c r="F900" s="243"/>
      <c r="G900" s="243"/>
      <c r="H900" s="243"/>
      <c r="I900" s="245"/>
      <c r="J900" s="245"/>
      <c r="K900" s="246"/>
      <c r="L900" s="247"/>
      <c r="M900" s="243"/>
      <c r="N900" s="248"/>
      <c r="O900" s="248"/>
    </row>
    <row r="901" spans="2:15" s="41" customFormat="1" ht="24.95" customHeight="1" x14ac:dyDescent="0.25">
      <c r="B901" s="243"/>
      <c r="C901" s="243"/>
      <c r="D901" s="243"/>
      <c r="E901" s="244"/>
      <c r="F901" s="243"/>
      <c r="G901" s="243"/>
      <c r="H901" s="243"/>
      <c r="I901" s="245"/>
      <c r="J901" s="245"/>
      <c r="K901" s="246"/>
      <c r="L901" s="247"/>
      <c r="M901" s="243"/>
      <c r="N901" s="248"/>
      <c r="O901" s="248"/>
    </row>
    <row r="902" spans="2:15" s="41" customFormat="1" ht="24.95" customHeight="1" x14ac:dyDescent="0.25">
      <c r="B902" s="243"/>
      <c r="C902" s="243"/>
      <c r="D902" s="243"/>
      <c r="E902" s="244"/>
      <c r="F902" s="243"/>
      <c r="G902" s="243"/>
      <c r="H902" s="243"/>
      <c r="I902" s="245"/>
      <c r="J902" s="245"/>
      <c r="K902" s="246"/>
      <c r="L902" s="247"/>
      <c r="M902" s="243"/>
      <c r="N902" s="248"/>
      <c r="O902" s="248"/>
    </row>
    <row r="903" spans="2:15" s="41" customFormat="1" ht="24.95" customHeight="1" x14ac:dyDescent="0.25">
      <c r="B903" s="243"/>
      <c r="C903" s="243"/>
      <c r="D903" s="243"/>
      <c r="E903" s="244"/>
      <c r="F903" s="243"/>
      <c r="G903" s="243"/>
      <c r="H903" s="243"/>
      <c r="I903" s="245"/>
      <c r="J903" s="245"/>
      <c r="K903" s="246"/>
      <c r="L903" s="247"/>
      <c r="M903" s="243"/>
      <c r="N903" s="248"/>
      <c r="O903" s="248"/>
    </row>
    <row r="904" spans="2:15" s="41" customFormat="1" ht="24.95" customHeight="1" x14ac:dyDescent="0.25">
      <c r="B904" s="243"/>
      <c r="C904" s="243"/>
      <c r="D904" s="243"/>
      <c r="E904" s="244"/>
      <c r="F904" s="243"/>
      <c r="G904" s="243"/>
      <c r="H904" s="243"/>
      <c r="I904" s="245"/>
      <c r="J904" s="245"/>
      <c r="K904" s="246"/>
      <c r="L904" s="247"/>
      <c r="M904" s="243"/>
      <c r="N904" s="248"/>
      <c r="O904" s="248"/>
    </row>
    <row r="905" spans="2:15" s="41" customFormat="1" ht="24.95" customHeight="1" x14ac:dyDescent="0.25">
      <c r="B905" s="243"/>
      <c r="C905" s="243"/>
      <c r="D905" s="243"/>
      <c r="E905" s="244"/>
      <c r="F905" s="243"/>
      <c r="G905" s="243"/>
      <c r="H905" s="243"/>
      <c r="I905" s="245"/>
      <c r="J905" s="245"/>
      <c r="K905" s="246"/>
      <c r="L905" s="247"/>
      <c r="M905" s="243"/>
      <c r="N905" s="248"/>
      <c r="O905" s="248"/>
    </row>
    <row r="906" spans="2:15" s="41" customFormat="1" ht="24.95" customHeight="1" x14ac:dyDescent="0.25">
      <c r="B906" s="243"/>
      <c r="C906" s="243"/>
      <c r="D906" s="243"/>
      <c r="E906" s="244"/>
      <c r="F906" s="243"/>
      <c r="G906" s="243"/>
      <c r="H906" s="243"/>
      <c r="I906" s="245"/>
      <c r="J906" s="245"/>
      <c r="K906" s="246"/>
      <c r="L906" s="247"/>
      <c r="M906" s="243"/>
      <c r="N906" s="248"/>
      <c r="O906" s="248"/>
    </row>
    <row r="907" spans="2:15" s="41" customFormat="1" ht="24.95" customHeight="1" x14ac:dyDescent="0.25">
      <c r="B907" s="243"/>
      <c r="C907" s="243"/>
      <c r="D907" s="243"/>
      <c r="E907" s="244"/>
      <c r="F907" s="243"/>
      <c r="G907" s="243"/>
      <c r="H907" s="243"/>
      <c r="I907" s="245"/>
      <c r="J907" s="245"/>
      <c r="K907" s="246"/>
      <c r="L907" s="247"/>
      <c r="M907" s="243"/>
      <c r="N907" s="248"/>
      <c r="O907" s="248"/>
    </row>
    <row r="908" spans="2:15" s="41" customFormat="1" ht="24.95" customHeight="1" x14ac:dyDescent="0.25">
      <c r="B908" s="243"/>
      <c r="C908" s="243"/>
      <c r="D908" s="243"/>
      <c r="E908" s="244"/>
      <c r="F908" s="243"/>
      <c r="G908" s="243"/>
      <c r="H908" s="243"/>
      <c r="I908" s="245"/>
      <c r="J908" s="245"/>
      <c r="K908" s="246"/>
      <c r="L908" s="247"/>
      <c r="M908" s="243"/>
      <c r="N908" s="248"/>
      <c r="O908" s="248"/>
    </row>
    <row r="909" spans="2:15" s="41" customFormat="1" ht="24.95" customHeight="1" x14ac:dyDescent="0.25">
      <c r="B909" s="243"/>
      <c r="C909" s="243"/>
      <c r="D909" s="243"/>
      <c r="E909" s="244"/>
      <c r="F909" s="243"/>
      <c r="G909" s="243"/>
      <c r="H909" s="243"/>
      <c r="I909" s="245"/>
      <c r="J909" s="245"/>
      <c r="K909" s="246"/>
      <c r="L909" s="247"/>
      <c r="M909" s="243"/>
      <c r="N909" s="248"/>
      <c r="O909" s="248"/>
    </row>
    <row r="910" spans="2:15" s="41" customFormat="1" ht="24.95" customHeight="1" x14ac:dyDescent="0.25">
      <c r="B910" s="243"/>
      <c r="C910" s="243"/>
      <c r="D910" s="243"/>
      <c r="E910" s="244"/>
      <c r="F910" s="243"/>
      <c r="G910" s="243"/>
      <c r="H910" s="243"/>
      <c r="I910" s="245"/>
      <c r="J910" s="245"/>
      <c r="K910" s="246"/>
      <c r="L910" s="247"/>
      <c r="M910" s="243"/>
      <c r="N910" s="248"/>
      <c r="O910" s="248"/>
    </row>
    <row r="911" spans="2:15" s="41" customFormat="1" ht="24.95" customHeight="1" x14ac:dyDescent="0.25">
      <c r="B911" s="243"/>
      <c r="C911" s="243"/>
      <c r="D911" s="243"/>
      <c r="E911" s="244"/>
      <c r="F911" s="243"/>
      <c r="G911" s="243"/>
      <c r="H911" s="243"/>
      <c r="I911" s="245"/>
      <c r="J911" s="245"/>
      <c r="K911" s="246"/>
      <c r="L911" s="247"/>
      <c r="M911" s="243"/>
      <c r="N911" s="248"/>
      <c r="O911" s="248"/>
    </row>
    <row r="912" spans="2:15" s="41" customFormat="1" ht="24.95" customHeight="1" x14ac:dyDescent="0.25">
      <c r="B912" s="243"/>
      <c r="C912" s="243"/>
      <c r="D912" s="243"/>
      <c r="E912" s="244"/>
      <c r="F912" s="243"/>
      <c r="G912" s="243"/>
      <c r="H912" s="243"/>
      <c r="I912" s="245"/>
      <c r="J912" s="245"/>
      <c r="K912" s="246"/>
      <c r="L912" s="247"/>
      <c r="M912" s="243"/>
      <c r="N912" s="248"/>
      <c r="O912" s="248"/>
    </row>
    <row r="913" spans="2:15" s="41" customFormat="1" ht="24.95" customHeight="1" x14ac:dyDescent="0.25">
      <c r="B913" s="243"/>
      <c r="C913" s="243"/>
      <c r="D913" s="243"/>
      <c r="E913" s="244"/>
      <c r="F913" s="243"/>
      <c r="G913" s="243"/>
      <c r="H913" s="243"/>
      <c r="I913" s="245"/>
      <c r="J913" s="245"/>
      <c r="K913" s="246"/>
      <c r="L913" s="247"/>
      <c r="M913" s="243"/>
      <c r="N913" s="248"/>
      <c r="O913" s="248"/>
    </row>
    <row r="914" spans="2:15" s="41" customFormat="1" ht="24.95" customHeight="1" x14ac:dyDescent="0.25">
      <c r="B914" s="243"/>
      <c r="C914" s="243"/>
      <c r="D914" s="243"/>
      <c r="E914" s="244"/>
      <c r="F914" s="243"/>
      <c r="G914" s="243"/>
      <c r="H914" s="243"/>
      <c r="I914" s="245"/>
      <c r="J914" s="245"/>
      <c r="K914" s="246"/>
      <c r="L914" s="247"/>
      <c r="M914" s="243"/>
      <c r="N914" s="248"/>
      <c r="O914" s="248"/>
    </row>
    <row r="915" spans="2:15" s="41" customFormat="1" ht="24.95" customHeight="1" x14ac:dyDescent="0.25">
      <c r="B915" s="243"/>
      <c r="C915" s="243"/>
      <c r="D915" s="243"/>
      <c r="E915" s="244"/>
      <c r="F915" s="243"/>
      <c r="G915" s="243"/>
      <c r="H915" s="243"/>
      <c r="I915" s="245"/>
      <c r="J915" s="245"/>
      <c r="K915" s="246"/>
      <c r="L915" s="247"/>
      <c r="M915" s="243"/>
      <c r="N915" s="248"/>
      <c r="O915" s="248"/>
    </row>
    <row r="916" spans="2:15" s="41" customFormat="1" ht="24.95" customHeight="1" x14ac:dyDescent="0.25">
      <c r="B916" s="243"/>
      <c r="C916" s="243"/>
      <c r="D916" s="243"/>
      <c r="E916" s="244"/>
      <c r="F916" s="243"/>
      <c r="G916" s="243"/>
      <c r="H916" s="243"/>
      <c r="I916" s="245"/>
      <c r="J916" s="245"/>
      <c r="K916" s="246"/>
      <c r="L916" s="247"/>
      <c r="M916" s="243"/>
      <c r="N916" s="248"/>
      <c r="O916" s="248"/>
    </row>
    <row r="917" spans="2:15" s="41" customFormat="1" ht="24.95" customHeight="1" x14ac:dyDescent="0.25">
      <c r="B917" s="243"/>
      <c r="C917" s="243"/>
      <c r="D917" s="243"/>
      <c r="E917" s="244"/>
      <c r="F917" s="243"/>
      <c r="G917" s="243"/>
      <c r="H917" s="243"/>
      <c r="I917" s="245"/>
      <c r="J917" s="245"/>
      <c r="K917" s="246"/>
      <c r="L917" s="247"/>
      <c r="M917" s="243"/>
      <c r="N917" s="248"/>
      <c r="O917" s="248"/>
    </row>
    <row r="918" spans="2:15" s="41" customFormat="1" ht="24.95" customHeight="1" x14ac:dyDescent="0.25">
      <c r="B918" s="243"/>
      <c r="C918" s="243"/>
      <c r="D918" s="243"/>
      <c r="E918" s="244"/>
      <c r="F918" s="243"/>
      <c r="G918" s="243"/>
      <c r="H918" s="243"/>
      <c r="I918" s="245"/>
      <c r="J918" s="245"/>
      <c r="K918" s="246"/>
      <c r="L918" s="247"/>
      <c r="M918" s="243"/>
      <c r="N918" s="248"/>
      <c r="O918" s="248"/>
    </row>
    <row r="919" spans="2:15" s="41" customFormat="1" ht="24.95" customHeight="1" x14ac:dyDescent="0.25">
      <c r="B919" s="243"/>
      <c r="C919" s="243"/>
      <c r="D919" s="243"/>
      <c r="E919" s="244"/>
      <c r="F919" s="243"/>
      <c r="G919" s="243"/>
      <c r="H919" s="243"/>
      <c r="I919" s="245"/>
      <c r="J919" s="245"/>
      <c r="K919" s="246"/>
      <c r="L919" s="247"/>
      <c r="M919" s="243"/>
      <c r="N919" s="248"/>
      <c r="O919" s="248"/>
    </row>
    <row r="920" spans="2:15" s="41" customFormat="1" ht="24.95" customHeight="1" x14ac:dyDescent="0.25">
      <c r="B920" s="243"/>
      <c r="C920" s="243"/>
      <c r="D920" s="243"/>
      <c r="E920" s="244"/>
      <c r="F920" s="243"/>
      <c r="G920" s="243"/>
      <c r="H920" s="243"/>
      <c r="I920" s="245"/>
      <c r="J920" s="245"/>
      <c r="K920" s="246"/>
      <c r="L920" s="247"/>
      <c r="M920" s="243"/>
      <c r="N920" s="248"/>
      <c r="O920" s="248"/>
    </row>
    <row r="921" spans="2:15" s="41" customFormat="1" ht="24.95" customHeight="1" x14ac:dyDescent="0.25">
      <c r="B921" s="243"/>
      <c r="C921" s="243"/>
      <c r="D921" s="243"/>
      <c r="E921" s="244"/>
      <c r="F921" s="243"/>
      <c r="G921" s="243"/>
      <c r="H921" s="243"/>
      <c r="I921" s="245"/>
      <c r="J921" s="245"/>
      <c r="K921" s="246"/>
      <c r="L921" s="247"/>
      <c r="M921" s="243"/>
      <c r="N921" s="248"/>
      <c r="O921" s="248"/>
    </row>
    <row r="922" spans="2:15" s="41" customFormat="1" ht="24.95" customHeight="1" x14ac:dyDescent="0.25">
      <c r="B922" s="243"/>
      <c r="C922" s="243"/>
      <c r="D922" s="243"/>
      <c r="E922" s="244"/>
      <c r="F922" s="243"/>
      <c r="G922" s="243"/>
      <c r="H922" s="243"/>
      <c r="I922" s="245"/>
      <c r="J922" s="245"/>
      <c r="K922" s="246"/>
      <c r="L922" s="247"/>
      <c r="M922" s="243"/>
      <c r="N922" s="248"/>
      <c r="O922" s="248"/>
    </row>
    <row r="923" spans="2:15" s="41" customFormat="1" ht="24.95" customHeight="1" x14ac:dyDescent="0.25">
      <c r="B923" s="243"/>
      <c r="C923" s="243"/>
      <c r="D923" s="243"/>
      <c r="E923" s="244"/>
      <c r="F923" s="243"/>
      <c r="G923" s="243"/>
      <c r="H923" s="243"/>
      <c r="I923" s="245"/>
      <c r="J923" s="245"/>
      <c r="K923" s="246"/>
      <c r="L923" s="247"/>
      <c r="M923" s="243"/>
      <c r="N923" s="248"/>
      <c r="O923" s="248"/>
    </row>
    <row r="924" spans="2:15" s="41" customFormat="1" ht="24.95" customHeight="1" x14ac:dyDescent="0.25">
      <c r="B924" s="243"/>
      <c r="C924" s="243"/>
      <c r="D924" s="243"/>
      <c r="E924" s="244"/>
      <c r="F924" s="243"/>
      <c r="G924" s="243"/>
      <c r="H924" s="243"/>
      <c r="I924" s="245"/>
      <c r="J924" s="245"/>
      <c r="K924" s="246"/>
      <c r="L924" s="247"/>
      <c r="M924" s="243"/>
      <c r="N924" s="248"/>
      <c r="O924" s="248"/>
    </row>
    <row r="925" spans="2:15" s="41" customFormat="1" ht="24.95" customHeight="1" x14ac:dyDescent="0.25">
      <c r="B925" s="243"/>
      <c r="C925" s="243"/>
      <c r="D925" s="243"/>
      <c r="E925" s="244"/>
      <c r="F925" s="243"/>
      <c r="G925" s="243"/>
      <c r="H925" s="243"/>
      <c r="I925" s="245"/>
      <c r="J925" s="245"/>
      <c r="K925" s="246"/>
      <c r="L925" s="247"/>
      <c r="M925" s="243"/>
      <c r="N925" s="248"/>
      <c r="O925" s="248"/>
    </row>
    <row r="926" spans="2:15" s="41" customFormat="1" ht="24.95" customHeight="1" x14ac:dyDescent="0.25">
      <c r="B926" s="243"/>
      <c r="C926" s="243"/>
      <c r="D926" s="243"/>
      <c r="E926" s="244"/>
      <c r="F926" s="243"/>
      <c r="G926" s="243"/>
      <c r="H926" s="243"/>
      <c r="I926" s="245"/>
      <c r="J926" s="245"/>
      <c r="K926" s="246"/>
      <c r="L926" s="247"/>
      <c r="M926" s="243"/>
      <c r="N926" s="248"/>
      <c r="O926" s="248"/>
    </row>
    <row r="927" spans="2:15" s="41" customFormat="1" ht="24.95" customHeight="1" x14ac:dyDescent="0.25">
      <c r="B927" s="243"/>
      <c r="C927" s="243"/>
      <c r="D927" s="243"/>
      <c r="E927" s="244"/>
      <c r="F927" s="243"/>
      <c r="G927" s="243"/>
      <c r="H927" s="243"/>
      <c r="I927" s="245"/>
      <c r="J927" s="245"/>
      <c r="K927" s="246"/>
      <c r="L927" s="247"/>
      <c r="M927" s="243"/>
      <c r="N927" s="248"/>
      <c r="O927" s="248"/>
    </row>
    <row r="928" spans="2:15" s="41" customFormat="1" ht="24.95" customHeight="1" x14ac:dyDescent="0.25">
      <c r="B928" s="243"/>
      <c r="C928" s="243"/>
      <c r="D928" s="243"/>
      <c r="E928" s="244"/>
      <c r="F928" s="243"/>
      <c r="G928" s="243"/>
      <c r="H928" s="243"/>
      <c r="I928" s="245"/>
      <c r="J928" s="245"/>
      <c r="K928" s="246"/>
      <c r="L928" s="247"/>
      <c r="M928" s="243"/>
      <c r="N928" s="248"/>
      <c r="O928" s="248"/>
    </row>
    <row r="929" spans="2:15" s="41" customFormat="1" ht="24.95" customHeight="1" x14ac:dyDescent="0.25">
      <c r="B929" s="243"/>
      <c r="C929" s="243"/>
      <c r="D929" s="243"/>
      <c r="E929" s="244"/>
      <c r="F929" s="243"/>
      <c r="G929" s="243"/>
      <c r="H929" s="243"/>
      <c r="I929" s="245"/>
      <c r="J929" s="245"/>
      <c r="K929" s="246"/>
      <c r="L929" s="247"/>
      <c r="M929" s="243"/>
      <c r="N929" s="248"/>
      <c r="O929" s="248"/>
    </row>
    <row r="930" spans="2:15" s="41" customFormat="1" ht="24.95" customHeight="1" x14ac:dyDescent="0.25">
      <c r="B930" s="243"/>
      <c r="C930" s="243"/>
      <c r="D930" s="243"/>
      <c r="E930" s="244"/>
      <c r="F930" s="243"/>
      <c r="G930" s="243"/>
      <c r="H930" s="243"/>
      <c r="I930" s="245"/>
      <c r="J930" s="245"/>
      <c r="K930" s="246"/>
      <c r="L930" s="247"/>
      <c r="M930" s="243"/>
      <c r="N930" s="248"/>
      <c r="O930" s="248"/>
    </row>
    <row r="931" spans="2:15" s="41" customFormat="1" ht="24.95" customHeight="1" x14ac:dyDescent="0.25">
      <c r="B931" s="243"/>
      <c r="C931" s="243"/>
      <c r="D931" s="243"/>
      <c r="E931" s="244"/>
      <c r="F931" s="243"/>
      <c r="G931" s="243"/>
      <c r="H931" s="243"/>
      <c r="I931" s="245"/>
      <c r="J931" s="245"/>
      <c r="K931" s="246"/>
      <c r="L931" s="247"/>
      <c r="M931" s="243"/>
      <c r="N931" s="248"/>
      <c r="O931" s="248"/>
    </row>
    <row r="932" spans="2:15" s="41" customFormat="1" ht="24.95" customHeight="1" x14ac:dyDescent="0.25">
      <c r="B932" s="243"/>
      <c r="C932" s="243"/>
      <c r="D932" s="243"/>
      <c r="E932" s="244"/>
      <c r="F932" s="243"/>
      <c r="G932" s="243"/>
      <c r="H932" s="243"/>
      <c r="I932" s="245"/>
      <c r="J932" s="245"/>
      <c r="K932" s="246"/>
      <c r="L932" s="247"/>
      <c r="M932" s="243"/>
      <c r="N932" s="248"/>
      <c r="O932" s="248"/>
    </row>
    <row r="933" spans="2:15" s="41" customFormat="1" ht="24.95" customHeight="1" x14ac:dyDescent="0.25">
      <c r="B933" s="243"/>
      <c r="C933" s="243"/>
      <c r="D933" s="243"/>
      <c r="E933" s="244"/>
      <c r="F933" s="243"/>
      <c r="G933" s="243"/>
      <c r="H933" s="243"/>
      <c r="I933" s="245"/>
      <c r="J933" s="245"/>
      <c r="K933" s="246"/>
      <c r="L933" s="247"/>
      <c r="M933" s="243"/>
      <c r="N933" s="248"/>
      <c r="O933" s="248"/>
    </row>
    <row r="934" spans="2:15" s="41" customFormat="1" ht="24.95" customHeight="1" x14ac:dyDescent="0.25">
      <c r="B934" s="243"/>
      <c r="C934" s="243"/>
      <c r="D934" s="243"/>
      <c r="E934" s="244"/>
      <c r="F934" s="243"/>
      <c r="G934" s="243"/>
      <c r="H934" s="243"/>
      <c r="I934" s="245"/>
      <c r="J934" s="245"/>
      <c r="K934" s="246"/>
      <c r="L934" s="247"/>
      <c r="M934" s="243"/>
      <c r="N934" s="248"/>
      <c r="O934" s="248"/>
    </row>
    <row r="935" spans="2:15" s="41" customFormat="1" ht="24.95" customHeight="1" x14ac:dyDescent="0.25">
      <c r="B935" s="243"/>
      <c r="C935" s="243"/>
      <c r="D935" s="243"/>
      <c r="E935" s="244"/>
      <c r="F935" s="243"/>
      <c r="G935" s="243"/>
      <c r="H935" s="243"/>
      <c r="I935" s="245"/>
      <c r="J935" s="245"/>
      <c r="K935" s="246"/>
      <c r="L935" s="247"/>
      <c r="M935" s="243"/>
      <c r="N935" s="248"/>
      <c r="O935" s="248"/>
    </row>
    <row r="936" spans="2:15" s="41" customFormat="1" ht="24.95" customHeight="1" x14ac:dyDescent="0.25">
      <c r="B936" s="243"/>
      <c r="C936" s="243"/>
      <c r="D936" s="243"/>
      <c r="E936" s="244"/>
      <c r="F936" s="243"/>
      <c r="G936" s="243"/>
      <c r="H936" s="243"/>
      <c r="I936" s="245"/>
      <c r="J936" s="245"/>
      <c r="K936" s="246"/>
      <c r="L936" s="247"/>
      <c r="M936" s="243"/>
      <c r="N936" s="248"/>
      <c r="O936" s="248"/>
    </row>
    <row r="937" spans="2:15" s="41" customFormat="1" ht="24.95" customHeight="1" x14ac:dyDescent="0.25">
      <c r="B937" s="243"/>
      <c r="C937" s="243"/>
      <c r="D937" s="243"/>
      <c r="E937" s="244"/>
      <c r="F937" s="243"/>
      <c r="G937" s="243"/>
      <c r="H937" s="243"/>
      <c r="I937" s="245"/>
      <c r="J937" s="245"/>
      <c r="K937" s="246"/>
      <c r="L937" s="247"/>
      <c r="M937" s="243"/>
      <c r="N937" s="248"/>
      <c r="O937" s="248"/>
    </row>
    <row r="938" spans="2:15" s="41" customFormat="1" ht="24.95" customHeight="1" x14ac:dyDescent="0.25">
      <c r="B938" s="243"/>
      <c r="C938" s="243"/>
      <c r="D938" s="243"/>
      <c r="E938" s="244"/>
      <c r="F938" s="243"/>
      <c r="G938" s="243"/>
      <c r="H938" s="243"/>
      <c r="I938" s="245"/>
      <c r="J938" s="245"/>
      <c r="K938" s="246"/>
      <c r="L938" s="247"/>
      <c r="M938" s="243"/>
      <c r="N938" s="248"/>
      <c r="O938" s="248"/>
    </row>
    <row r="939" spans="2:15" s="41" customFormat="1" ht="24.95" customHeight="1" x14ac:dyDescent="0.25">
      <c r="B939" s="243"/>
      <c r="C939" s="243"/>
      <c r="D939" s="243"/>
      <c r="E939" s="244"/>
      <c r="F939" s="243"/>
      <c r="G939" s="243"/>
      <c r="H939" s="243"/>
      <c r="I939" s="245"/>
      <c r="J939" s="245"/>
      <c r="K939" s="246"/>
      <c r="L939" s="247"/>
      <c r="M939" s="243"/>
      <c r="N939" s="248"/>
      <c r="O939" s="248"/>
    </row>
    <row r="940" spans="2:15" s="41" customFormat="1" ht="24.95" customHeight="1" x14ac:dyDescent="0.25">
      <c r="B940" s="243"/>
      <c r="C940" s="243"/>
      <c r="D940" s="243"/>
      <c r="E940" s="244"/>
      <c r="F940" s="243"/>
      <c r="G940" s="243"/>
      <c r="H940" s="243"/>
      <c r="I940" s="245"/>
      <c r="J940" s="245"/>
      <c r="K940" s="246"/>
      <c r="L940" s="247"/>
      <c r="M940" s="243"/>
      <c r="N940" s="248"/>
      <c r="O940" s="248"/>
    </row>
    <row r="941" spans="2:15" s="41" customFormat="1" ht="24.95" customHeight="1" x14ac:dyDescent="0.25">
      <c r="B941" s="243"/>
      <c r="C941" s="243"/>
      <c r="D941" s="243"/>
      <c r="E941" s="244"/>
      <c r="F941" s="243"/>
      <c r="G941" s="243"/>
      <c r="H941" s="243"/>
      <c r="I941" s="245"/>
      <c r="J941" s="245"/>
      <c r="K941" s="246"/>
      <c r="L941" s="247"/>
      <c r="M941" s="243"/>
      <c r="N941" s="248"/>
      <c r="O941" s="248"/>
    </row>
    <row r="942" spans="2:15" s="41" customFormat="1" ht="24.95" customHeight="1" x14ac:dyDescent="0.25">
      <c r="B942" s="243"/>
      <c r="C942" s="243"/>
      <c r="D942" s="243"/>
      <c r="E942" s="244"/>
      <c r="F942" s="243"/>
      <c r="G942" s="243"/>
      <c r="H942" s="243"/>
      <c r="I942" s="245"/>
      <c r="J942" s="245"/>
      <c r="K942" s="246"/>
      <c r="L942" s="247"/>
      <c r="M942" s="243"/>
      <c r="N942" s="248"/>
      <c r="O942" s="248"/>
    </row>
    <row r="943" spans="2:15" s="41" customFormat="1" ht="24.95" customHeight="1" x14ac:dyDescent="0.25">
      <c r="B943" s="243"/>
      <c r="C943" s="243"/>
      <c r="D943" s="243"/>
      <c r="E943" s="244"/>
      <c r="F943" s="243"/>
      <c r="G943" s="243"/>
      <c r="H943" s="243"/>
      <c r="I943" s="245"/>
      <c r="J943" s="245"/>
      <c r="K943" s="246"/>
      <c r="L943" s="247"/>
      <c r="M943" s="243"/>
      <c r="N943" s="248"/>
      <c r="O943" s="248"/>
    </row>
    <row r="944" spans="2:15" s="41" customFormat="1" ht="24.95" customHeight="1" x14ac:dyDescent="0.25">
      <c r="B944" s="243"/>
      <c r="C944" s="243"/>
      <c r="D944" s="243"/>
      <c r="E944" s="244"/>
      <c r="F944" s="243"/>
      <c r="G944" s="243"/>
      <c r="H944" s="243"/>
      <c r="I944" s="245"/>
      <c r="J944" s="245"/>
      <c r="K944" s="246"/>
      <c r="L944" s="247"/>
      <c r="M944" s="243"/>
      <c r="N944" s="248"/>
      <c r="O944" s="248"/>
    </row>
    <row r="945" spans="2:15" s="41" customFormat="1" ht="24.95" customHeight="1" x14ac:dyDescent="0.25">
      <c r="B945" s="243"/>
      <c r="C945" s="243"/>
      <c r="D945" s="243"/>
      <c r="E945" s="244"/>
      <c r="F945" s="243"/>
      <c r="G945" s="243"/>
      <c r="H945" s="243"/>
      <c r="I945" s="245"/>
      <c r="J945" s="245"/>
      <c r="K945" s="246"/>
      <c r="L945" s="247"/>
      <c r="M945" s="243"/>
      <c r="N945" s="248"/>
      <c r="O945" s="248"/>
    </row>
    <row r="946" spans="2:15" s="41" customFormat="1" ht="24.95" customHeight="1" x14ac:dyDescent="0.25">
      <c r="B946" s="243"/>
      <c r="C946" s="243"/>
      <c r="D946" s="243"/>
      <c r="E946" s="244"/>
      <c r="F946" s="243"/>
      <c r="G946" s="243"/>
      <c r="H946" s="243"/>
      <c r="I946" s="245"/>
      <c r="J946" s="245"/>
      <c r="K946" s="246"/>
      <c r="L946" s="247"/>
      <c r="M946" s="243"/>
      <c r="N946" s="248"/>
      <c r="O946" s="248"/>
    </row>
    <row r="947" spans="2:15" s="41" customFormat="1" ht="24.95" customHeight="1" x14ac:dyDescent="0.25">
      <c r="B947" s="243"/>
      <c r="C947" s="243"/>
      <c r="D947" s="243"/>
      <c r="E947" s="244"/>
      <c r="F947" s="243"/>
      <c r="G947" s="243"/>
      <c r="H947" s="243"/>
      <c r="I947" s="245"/>
      <c r="J947" s="245"/>
      <c r="K947" s="246"/>
      <c r="L947" s="247"/>
      <c r="M947" s="243"/>
      <c r="N947" s="248"/>
      <c r="O947" s="248"/>
    </row>
    <row r="948" spans="2:15" s="41" customFormat="1" ht="24.95" customHeight="1" x14ac:dyDescent="0.25">
      <c r="B948" s="243"/>
      <c r="C948" s="243"/>
      <c r="D948" s="243"/>
      <c r="E948" s="244"/>
      <c r="F948" s="243"/>
      <c r="G948" s="243"/>
      <c r="H948" s="243"/>
      <c r="I948" s="245"/>
      <c r="J948" s="245"/>
      <c r="K948" s="246"/>
      <c r="L948" s="247"/>
      <c r="M948" s="243"/>
      <c r="N948" s="248"/>
      <c r="O948" s="248"/>
    </row>
    <row r="949" spans="2:15" s="41" customFormat="1" ht="24.95" customHeight="1" x14ac:dyDescent="0.25">
      <c r="B949" s="243"/>
      <c r="C949" s="243"/>
      <c r="D949" s="243"/>
      <c r="E949" s="244"/>
      <c r="F949" s="243"/>
      <c r="G949" s="243"/>
      <c r="H949" s="243"/>
      <c r="I949" s="245"/>
      <c r="J949" s="245"/>
      <c r="K949" s="246"/>
      <c r="L949" s="247"/>
      <c r="M949" s="243"/>
      <c r="N949" s="248"/>
      <c r="O949" s="248"/>
    </row>
    <row r="950" spans="2:15" s="41" customFormat="1" ht="24.95" customHeight="1" x14ac:dyDescent="0.25">
      <c r="B950" s="243"/>
      <c r="C950" s="243"/>
      <c r="D950" s="243"/>
      <c r="E950" s="244"/>
      <c r="F950" s="243"/>
      <c r="G950" s="243"/>
      <c r="H950" s="243"/>
      <c r="I950" s="245"/>
      <c r="J950" s="245"/>
      <c r="K950" s="246"/>
      <c r="L950" s="247"/>
      <c r="M950" s="243"/>
      <c r="N950" s="248"/>
      <c r="O950" s="248"/>
    </row>
    <row r="951" spans="2:15" s="41" customFormat="1" ht="24.95" customHeight="1" x14ac:dyDescent="0.25">
      <c r="B951" s="243"/>
      <c r="C951" s="243"/>
      <c r="D951" s="243"/>
      <c r="E951" s="244"/>
      <c r="F951" s="243"/>
      <c r="G951" s="243"/>
      <c r="H951" s="243"/>
      <c r="I951" s="245"/>
      <c r="J951" s="245"/>
      <c r="K951" s="246"/>
      <c r="L951" s="247"/>
      <c r="M951" s="243"/>
      <c r="N951" s="248"/>
      <c r="O951" s="248"/>
    </row>
    <row r="952" spans="2:15" s="41" customFormat="1" ht="24.95" customHeight="1" x14ac:dyDescent="0.25">
      <c r="B952" s="243"/>
      <c r="C952" s="243"/>
      <c r="D952" s="243"/>
      <c r="E952" s="244"/>
      <c r="F952" s="243"/>
      <c r="G952" s="243"/>
      <c r="H952" s="243"/>
      <c r="I952" s="245"/>
      <c r="J952" s="245"/>
      <c r="K952" s="246"/>
      <c r="L952" s="247"/>
      <c r="M952" s="243"/>
      <c r="N952" s="248"/>
      <c r="O952" s="248"/>
    </row>
    <row r="953" spans="2:15" s="41" customFormat="1" ht="24.95" customHeight="1" x14ac:dyDescent="0.25">
      <c r="B953" s="243"/>
      <c r="C953" s="243"/>
      <c r="D953" s="243"/>
      <c r="E953" s="244"/>
      <c r="F953" s="243"/>
      <c r="G953" s="243"/>
      <c r="H953" s="243"/>
      <c r="I953" s="245"/>
      <c r="J953" s="245"/>
      <c r="K953" s="246"/>
      <c r="L953" s="247"/>
      <c r="M953" s="243"/>
      <c r="N953" s="248"/>
      <c r="O953" s="248"/>
    </row>
    <row r="954" spans="2:15" s="41" customFormat="1" ht="24.95" customHeight="1" x14ac:dyDescent="0.25">
      <c r="B954" s="243"/>
      <c r="C954" s="243"/>
      <c r="D954" s="243"/>
      <c r="E954" s="244"/>
      <c r="F954" s="243"/>
      <c r="G954" s="243"/>
      <c r="H954" s="243"/>
      <c r="I954" s="245"/>
      <c r="J954" s="245"/>
      <c r="K954" s="246"/>
      <c r="L954" s="247"/>
      <c r="M954" s="243"/>
      <c r="N954" s="248"/>
      <c r="O954" s="248"/>
    </row>
    <row r="955" spans="2:15" s="41" customFormat="1" ht="24.95" customHeight="1" x14ac:dyDescent="0.25">
      <c r="B955" s="243"/>
      <c r="C955" s="243"/>
      <c r="D955" s="243"/>
      <c r="E955" s="244"/>
      <c r="F955" s="243"/>
      <c r="G955" s="243"/>
      <c r="H955" s="243"/>
      <c r="I955" s="245"/>
      <c r="J955" s="245"/>
      <c r="K955" s="246"/>
      <c r="L955" s="247"/>
      <c r="M955" s="243"/>
      <c r="N955" s="248"/>
      <c r="O955" s="248"/>
    </row>
    <row r="956" spans="2:15" s="41" customFormat="1" ht="24.95" customHeight="1" x14ac:dyDescent="0.25">
      <c r="B956" s="243"/>
      <c r="C956" s="243"/>
      <c r="D956" s="243"/>
      <c r="E956" s="244"/>
      <c r="F956" s="243"/>
      <c r="G956" s="243"/>
      <c r="H956" s="243"/>
      <c r="I956" s="245"/>
      <c r="J956" s="245"/>
      <c r="K956" s="246"/>
      <c r="L956" s="247"/>
      <c r="M956" s="243"/>
      <c r="N956" s="248"/>
      <c r="O956" s="248"/>
    </row>
    <row r="957" spans="2:15" s="41" customFormat="1" ht="24.95" customHeight="1" x14ac:dyDescent="0.25">
      <c r="B957" s="243"/>
      <c r="C957" s="243"/>
      <c r="D957" s="243"/>
      <c r="E957" s="244"/>
      <c r="F957" s="243"/>
      <c r="G957" s="243"/>
      <c r="H957" s="243"/>
      <c r="I957" s="245"/>
      <c r="J957" s="245"/>
      <c r="K957" s="246"/>
      <c r="L957" s="247"/>
      <c r="M957" s="243"/>
      <c r="N957" s="248"/>
      <c r="O957" s="248"/>
    </row>
    <row r="958" spans="2:15" s="41" customFormat="1" ht="24.95" customHeight="1" x14ac:dyDescent="0.25">
      <c r="B958" s="243"/>
      <c r="C958" s="243"/>
      <c r="D958" s="243"/>
      <c r="E958" s="244"/>
      <c r="F958" s="243"/>
      <c r="G958" s="243"/>
      <c r="H958" s="243"/>
      <c r="I958" s="245"/>
      <c r="J958" s="245"/>
      <c r="K958" s="246"/>
      <c r="L958" s="247"/>
      <c r="M958" s="243"/>
      <c r="N958" s="248"/>
      <c r="O958" s="248"/>
    </row>
    <row r="959" spans="2:15" s="41" customFormat="1" ht="24.95" customHeight="1" x14ac:dyDescent="0.25">
      <c r="B959" s="243"/>
      <c r="C959" s="243"/>
      <c r="D959" s="243"/>
      <c r="E959" s="244"/>
      <c r="F959" s="243"/>
      <c r="G959" s="243"/>
      <c r="H959" s="243"/>
      <c r="I959" s="245"/>
      <c r="J959" s="245"/>
      <c r="K959" s="246"/>
      <c r="L959" s="247"/>
      <c r="M959" s="243"/>
      <c r="N959" s="248"/>
      <c r="O959" s="248"/>
    </row>
    <row r="960" spans="2:15" s="41" customFormat="1" ht="24.95" customHeight="1" x14ac:dyDescent="0.25">
      <c r="B960" s="243"/>
      <c r="C960" s="243"/>
      <c r="D960" s="243"/>
      <c r="E960" s="244"/>
      <c r="F960" s="243"/>
      <c r="G960" s="243"/>
      <c r="H960" s="243"/>
      <c r="I960" s="245"/>
      <c r="J960" s="245"/>
      <c r="K960" s="246"/>
      <c r="L960" s="247"/>
      <c r="M960" s="243"/>
      <c r="N960" s="248"/>
      <c r="O960" s="248"/>
    </row>
    <row r="961" spans="2:15" s="41" customFormat="1" ht="24.95" customHeight="1" x14ac:dyDescent="0.25">
      <c r="B961" s="243"/>
      <c r="C961" s="243"/>
      <c r="D961" s="243"/>
      <c r="E961" s="244"/>
      <c r="F961" s="243"/>
      <c r="G961" s="243"/>
      <c r="H961" s="243"/>
      <c r="I961" s="245"/>
      <c r="J961" s="245"/>
      <c r="K961" s="246"/>
      <c r="L961" s="247"/>
      <c r="M961" s="243"/>
      <c r="N961" s="248"/>
      <c r="O961" s="248"/>
    </row>
    <row r="962" spans="2:15" s="41" customFormat="1" ht="24.95" customHeight="1" x14ac:dyDescent="0.25">
      <c r="B962" s="243"/>
      <c r="C962" s="243"/>
      <c r="D962" s="243"/>
      <c r="E962" s="244"/>
      <c r="F962" s="243"/>
      <c r="G962" s="243"/>
      <c r="H962" s="243"/>
      <c r="I962" s="245"/>
      <c r="J962" s="245"/>
      <c r="K962" s="246"/>
      <c r="L962" s="247"/>
      <c r="M962" s="243"/>
      <c r="N962" s="248"/>
      <c r="O962" s="248"/>
    </row>
    <row r="963" spans="2:15" s="41" customFormat="1" ht="24.95" customHeight="1" x14ac:dyDescent="0.25">
      <c r="B963" s="243"/>
      <c r="C963" s="243"/>
      <c r="D963" s="243"/>
      <c r="E963" s="244"/>
      <c r="F963" s="243"/>
      <c r="G963" s="243"/>
      <c r="H963" s="243"/>
      <c r="I963" s="245"/>
      <c r="J963" s="245"/>
      <c r="K963" s="246"/>
      <c r="L963" s="247"/>
      <c r="M963" s="243"/>
      <c r="N963" s="248"/>
      <c r="O963" s="248"/>
    </row>
    <row r="964" spans="2:15" s="41" customFormat="1" ht="24.95" customHeight="1" x14ac:dyDescent="0.25">
      <c r="B964" s="243"/>
      <c r="C964" s="243"/>
      <c r="D964" s="243"/>
      <c r="E964" s="244"/>
      <c r="F964" s="243"/>
      <c r="G964" s="243"/>
      <c r="H964" s="243"/>
      <c r="I964" s="245"/>
      <c r="J964" s="245"/>
      <c r="K964" s="246"/>
      <c r="L964" s="247"/>
      <c r="M964" s="243"/>
      <c r="N964" s="248"/>
      <c r="O964" s="248"/>
    </row>
    <row r="965" spans="2:15" s="41" customFormat="1" ht="24.95" customHeight="1" x14ac:dyDescent="0.25">
      <c r="B965" s="243"/>
      <c r="C965" s="243"/>
      <c r="D965" s="243"/>
      <c r="E965" s="244"/>
      <c r="F965" s="243"/>
      <c r="G965" s="243"/>
      <c r="H965" s="243"/>
      <c r="I965" s="245"/>
      <c r="J965" s="245"/>
      <c r="K965" s="246"/>
      <c r="L965" s="247"/>
      <c r="M965" s="243"/>
      <c r="N965" s="248"/>
      <c r="O965" s="248"/>
    </row>
    <row r="966" spans="2:15" s="41" customFormat="1" ht="24.95" customHeight="1" x14ac:dyDescent="0.25">
      <c r="B966" s="243"/>
      <c r="C966" s="243"/>
      <c r="D966" s="243"/>
      <c r="E966" s="244"/>
      <c r="F966" s="243"/>
      <c r="G966" s="243"/>
      <c r="H966" s="243"/>
      <c r="I966" s="245"/>
      <c r="J966" s="245"/>
      <c r="K966" s="246"/>
      <c r="L966" s="247"/>
      <c r="M966" s="243"/>
      <c r="N966" s="248"/>
      <c r="O966" s="248"/>
    </row>
    <row r="967" spans="2:15" s="41" customFormat="1" ht="24.95" customHeight="1" x14ac:dyDescent="0.25">
      <c r="B967" s="243"/>
      <c r="C967" s="243"/>
      <c r="D967" s="243"/>
      <c r="E967" s="244"/>
      <c r="F967" s="243"/>
      <c r="G967" s="243"/>
      <c r="H967" s="243"/>
      <c r="I967" s="245"/>
      <c r="J967" s="245"/>
      <c r="K967" s="246"/>
      <c r="L967" s="247"/>
      <c r="M967" s="243"/>
      <c r="N967" s="248"/>
      <c r="O967" s="248"/>
    </row>
    <row r="968" spans="2:15" s="41" customFormat="1" ht="24.95" customHeight="1" x14ac:dyDescent="0.25">
      <c r="B968" s="243"/>
      <c r="C968" s="243"/>
      <c r="D968" s="243"/>
      <c r="E968" s="244"/>
      <c r="F968" s="243"/>
      <c r="G968" s="243"/>
      <c r="H968" s="243"/>
      <c r="I968" s="245"/>
      <c r="J968" s="245"/>
      <c r="K968" s="246"/>
      <c r="L968" s="247"/>
      <c r="M968" s="243"/>
      <c r="N968" s="248"/>
      <c r="O968" s="248"/>
    </row>
    <row r="969" spans="2:15" s="41" customFormat="1" ht="24.95" customHeight="1" x14ac:dyDescent="0.25">
      <c r="B969" s="243"/>
      <c r="C969" s="243"/>
      <c r="D969" s="243"/>
      <c r="E969" s="244"/>
      <c r="F969" s="243"/>
      <c r="G969" s="243"/>
      <c r="H969" s="243"/>
      <c r="I969" s="245"/>
      <c r="J969" s="245"/>
      <c r="K969" s="246"/>
      <c r="L969" s="247"/>
      <c r="M969" s="243"/>
      <c r="N969" s="248"/>
      <c r="O969" s="248"/>
    </row>
    <row r="970" spans="2:15" s="41" customFormat="1" ht="24.95" customHeight="1" x14ac:dyDescent="0.25">
      <c r="B970" s="243"/>
      <c r="C970" s="243"/>
      <c r="D970" s="243"/>
      <c r="E970" s="244"/>
      <c r="F970" s="243"/>
      <c r="G970" s="243"/>
      <c r="H970" s="243"/>
      <c r="I970" s="245"/>
      <c r="J970" s="245"/>
      <c r="K970" s="246"/>
      <c r="L970" s="247"/>
      <c r="M970" s="243"/>
      <c r="N970" s="248"/>
      <c r="O970" s="248"/>
    </row>
    <row r="971" spans="2:15" s="41" customFormat="1" ht="24.95" customHeight="1" x14ac:dyDescent="0.25">
      <c r="B971" s="243"/>
      <c r="C971" s="243"/>
      <c r="D971" s="243"/>
      <c r="E971" s="244"/>
      <c r="F971" s="243"/>
      <c r="G971" s="243"/>
      <c r="H971" s="243"/>
      <c r="I971" s="245"/>
      <c r="J971" s="245"/>
      <c r="K971" s="246"/>
      <c r="L971" s="247"/>
      <c r="M971" s="243"/>
      <c r="N971" s="248"/>
      <c r="O971" s="248"/>
    </row>
    <row r="972" spans="2:15" s="41" customFormat="1" ht="24.95" customHeight="1" x14ac:dyDescent="0.25">
      <c r="B972" s="243"/>
      <c r="C972" s="243"/>
      <c r="D972" s="243"/>
      <c r="E972" s="244"/>
      <c r="F972" s="243"/>
      <c r="G972" s="243"/>
      <c r="H972" s="243"/>
      <c r="I972" s="245"/>
      <c r="J972" s="245"/>
      <c r="K972" s="246"/>
      <c r="L972" s="247"/>
      <c r="M972" s="243"/>
      <c r="N972" s="248"/>
      <c r="O972" s="248"/>
    </row>
    <row r="973" spans="2:15" s="41" customFormat="1" ht="24.95" customHeight="1" x14ac:dyDescent="0.25">
      <c r="B973" s="243"/>
      <c r="C973" s="243"/>
      <c r="D973" s="243"/>
      <c r="E973" s="244"/>
      <c r="F973" s="243"/>
      <c r="G973" s="243"/>
      <c r="H973" s="243"/>
      <c r="I973" s="245"/>
      <c r="J973" s="245"/>
      <c r="K973" s="246"/>
      <c r="L973" s="247"/>
      <c r="M973" s="243"/>
      <c r="N973" s="248"/>
      <c r="O973" s="248"/>
    </row>
    <row r="974" spans="2:15" s="41" customFormat="1" ht="24.95" customHeight="1" x14ac:dyDescent="0.25">
      <c r="B974" s="243"/>
      <c r="C974" s="243"/>
      <c r="D974" s="243"/>
      <c r="E974" s="244"/>
      <c r="F974" s="243"/>
      <c r="G974" s="243"/>
      <c r="H974" s="243"/>
      <c r="I974" s="245"/>
      <c r="J974" s="245"/>
      <c r="K974" s="246"/>
      <c r="L974" s="247"/>
      <c r="M974" s="243"/>
      <c r="N974" s="248"/>
      <c r="O974" s="248"/>
    </row>
    <row r="975" spans="2:15" s="41" customFormat="1" ht="24.95" customHeight="1" x14ac:dyDescent="0.25">
      <c r="B975" s="243"/>
      <c r="C975" s="243"/>
      <c r="D975" s="243"/>
      <c r="E975" s="244"/>
      <c r="F975" s="243"/>
      <c r="G975" s="243"/>
      <c r="H975" s="243"/>
      <c r="I975" s="245"/>
      <c r="J975" s="245"/>
      <c r="K975" s="246"/>
      <c r="L975" s="247"/>
      <c r="M975" s="243"/>
      <c r="N975" s="248"/>
      <c r="O975" s="248"/>
    </row>
    <row r="976" spans="2:15" s="41" customFormat="1" ht="24.95" customHeight="1" x14ac:dyDescent="0.25">
      <c r="B976" s="243"/>
      <c r="C976" s="243"/>
      <c r="D976" s="243"/>
      <c r="E976" s="244"/>
      <c r="F976" s="243"/>
      <c r="G976" s="243"/>
      <c r="H976" s="243"/>
      <c r="I976" s="245"/>
      <c r="J976" s="245"/>
      <c r="K976" s="246"/>
      <c r="L976" s="247"/>
      <c r="M976" s="243"/>
      <c r="N976" s="248"/>
      <c r="O976" s="248"/>
    </row>
    <row r="977" spans="2:15" s="41" customFormat="1" ht="24.95" customHeight="1" x14ac:dyDescent="0.25">
      <c r="B977" s="243"/>
      <c r="C977" s="243"/>
      <c r="D977" s="243"/>
      <c r="E977" s="244"/>
      <c r="F977" s="243"/>
      <c r="G977" s="243"/>
      <c r="H977" s="243"/>
      <c r="I977" s="245"/>
      <c r="J977" s="245"/>
      <c r="K977" s="246"/>
      <c r="L977" s="247"/>
      <c r="M977" s="243"/>
      <c r="N977" s="248"/>
      <c r="O977" s="248"/>
    </row>
    <row r="978" spans="2:15" s="41" customFormat="1" ht="24.95" customHeight="1" x14ac:dyDescent="0.25">
      <c r="B978" s="243"/>
      <c r="C978" s="243"/>
      <c r="D978" s="243"/>
      <c r="E978" s="244"/>
      <c r="F978" s="243"/>
      <c r="G978" s="243"/>
      <c r="H978" s="243"/>
      <c r="I978" s="245"/>
      <c r="J978" s="245"/>
      <c r="K978" s="246"/>
      <c r="L978" s="247"/>
      <c r="M978" s="243"/>
      <c r="N978" s="248"/>
      <c r="O978" s="248"/>
    </row>
    <row r="979" spans="2:15" s="41" customFormat="1" ht="24.95" customHeight="1" x14ac:dyDescent="0.25">
      <c r="B979" s="243"/>
      <c r="C979" s="243"/>
      <c r="D979" s="243"/>
      <c r="E979" s="244"/>
      <c r="F979" s="243"/>
      <c r="G979" s="243"/>
      <c r="H979" s="243"/>
      <c r="I979" s="245"/>
      <c r="J979" s="245"/>
      <c r="K979" s="246"/>
      <c r="L979" s="247"/>
      <c r="M979" s="243"/>
      <c r="N979" s="248"/>
      <c r="O979" s="248"/>
    </row>
    <row r="980" spans="2:15" s="41" customFormat="1" ht="24.95" customHeight="1" x14ac:dyDescent="0.25">
      <c r="B980" s="243"/>
      <c r="C980" s="243"/>
      <c r="D980" s="243"/>
      <c r="E980" s="244"/>
      <c r="F980" s="243"/>
      <c r="G980" s="243"/>
      <c r="H980" s="243"/>
      <c r="I980" s="245"/>
      <c r="J980" s="245"/>
      <c r="K980" s="246"/>
      <c r="L980" s="247"/>
      <c r="M980" s="243"/>
      <c r="N980" s="248"/>
      <c r="O980" s="248"/>
    </row>
    <row r="981" spans="2:15" s="41" customFormat="1" ht="24.95" customHeight="1" x14ac:dyDescent="0.25">
      <c r="B981" s="243"/>
      <c r="C981" s="243"/>
      <c r="D981" s="243"/>
      <c r="E981" s="244"/>
      <c r="F981" s="243"/>
      <c r="G981" s="243"/>
      <c r="H981" s="243"/>
      <c r="I981" s="245"/>
      <c r="J981" s="245"/>
      <c r="K981" s="246"/>
      <c r="L981" s="247"/>
      <c r="M981" s="243"/>
      <c r="N981" s="248"/>
      <c r="O981" s="248"/>
    </row>
    <row r="982" spans="2:15" s="41" customFormat="1" ht="24.95" customHeight="1" x14ac:dyDescent="0.25">
      <c r="B982" s="243"/>
      <c r="C982" s="243"/>
      <c r="D982" s="243"/>
      <c r="E982" s="244"/>
      <c r="F982" s="243"/>
      <c r="G982" s="243"/>
      <c r="H982" s="243"/>
      <c r="I982" s="245"/>
      <c r="J982" s="245"/>
      <c r="K982" s="246"/>
      <c r="L982" s="247"/>
      <c r="M982" s="243"/>
      <c r="N982" s="248"/>
      <c r="O982" s="248"/>
    </row>
    <row r="983" spans="2:15" s="41" customFormat="1" ht="24.95" customHeight="1" x14ac:dyDescent="0.25">
      <c r="B983" s="243"/>
      <c r="C983" s="243"/>
      <c r="D983" s="243"/>
      <c r="E983" s="244"/>
      <c r="F983" s="243"/>
      <c r="G983" s="243"/>
      <c r="H983" s="243"/>
      <c r="I983" s="245"/>
      <c r="J983" s="245"/>
      <c r="K983" s="246"/>
      <c r="L983" s="247"/>
      <c r="M983" s="243"/>
      <c r="N983" s="248"/>
      <c r="O983" s="248"/>
    </row>
    <row r="984" spans="2:15" s="41" customFormat="1" ht="24.95" customHeight="1" x14ac:dyDescent="0.25">
      <c r="B984" s="243"/>
      <c r="C984" s="243"/>
      <c r="D984" s="243"/>
      <c r="E984" s="244"/>
      <c r="F984" s="243"/>
      <c r="G984" s="243"/>
      <c r="H984" s="243"/>
      <c r="I984" s="245"/>
      <c r="J984" s="245"/>
      <c r="K984" s="246"/>
      <c r="L984" s="247"/>
      <c r="M984" s="243"/>
      <c r="N984" s="248"/>
      <c r="O984" s="248"/>
    </row>
    <row r="985" spans="2:15" s="41" customFormat="1" ht="24.95" customHeight="1" x14ac:dyDescent="0.25">
      <c r="B985" s="243"/>
      <c r="C985" s="243"/>
      <c r="D985" s="243"/>
      <c r="E985" s="244"/>
      <c r="F985" s="243"/>
      <c r="G985" s="243"/>
      <c r="H985" s="243"/>
      <c r="I985" s="245"/>
      <c r="J985" s="245"/>
      <c r="K985" s="246"/>
      <c r="L985" s="247"/>
      <c r="M985" s="243"/>
      <c r="N985" s="248"/>
      <c r="O985" s="248"/>
    </row>
    <row r="986" spans="2:15" s="41" customFormat="1" ht="24.95" customHeight="1" x14ac:dyDescent="0.25">
      <c r="B986" s="243"/>
      <c r="C986" s="243"/>
      <c r="D986" s="243"/>
      <c r="E986" s="244"/>
      <c r="F986" s="243"/>
      <c r="G986" s="243"/>
      <c r="H986" s="243"/>
      <c r="I986" s="245"/>
      <c r="J986" s="245"/>
      <c r="K986" s="246"/>
      <c r="L986" s="247"/>
      <c r="M986" s="243"/>
      <c r="N986" s="248"/>
      <c r="O986" s="248"/>
    </row>
    <row r="987" spans="2:15" s="41" customFormat="1" ht="24.95" customHeight="1" x14ac:dyDescent="0.25">
      <c r="B987" s="243"/>
      <c r="C987" s="243"/>
      <c r="D987" s="243"/>
      <c r="E987" s="244"/>
      <c r="F987" s="243"/>
      <c r="G987" s="243"/>
      <c r="H987" s="243"/>
      <c r="I987" s="245"/>
      <c r="J987" s="245"/>
      <c r="K987" s="246"/>
      <c r="L987" s="247"/>
      <c r="M987" s="243"/>
      <c r="N987" s="248"/>
      <c r="O987" s="248"/>
    </row>
    <row r="988" spans="2:15" s="41" customFormat="1" ht="24.95" customHeight="1" x14ac:dyDescent="0.25">
      <c r="B988" s="243"/>
      <c r="C988" s="243"/>
      <c r="D988" s="243"/>
      <c r="E988" s="244"/>
      <c r="F988" s="243"/>
      <c r="G988" s="243"/>
      <c r="H988" s="243"/>
      <c r="I988" s="245"/>
      <c r="J988" s="245"/>
      <c r="K988" s="246"/>
      <c r="L988" s="247"/>
      <c r="M988" s="243"/>
      <c r="N988" s="248"/>
      <c r="O988" s="248"/>
    </row>
    <row r="989" spans="2:15" s="41" customFormat="1" ht="24.95" customHeight="1" x14ac:dyDescent="0.25">
      <c r="B989" s="243"/>
      <c r="C989" s="243"/>
      <c r="D989" s="243"/>
      <c r="E989" s="244"/>
      <c r="F989" s="243"/>
      <c r="G989" s="243"/>
      <c r="H989" s="243"/>
      <c r="I989" s="245"/>
      <c r="J989" s="245"/>
      <c r="K989" s="246"/>
      <c r="L989" s="247"/>
      <c r="M989" s="243"/>
      <c r="N989" s="248"/>
      <c r="O989" s="248"/>
    </row>
    <row r="990" spans="2:15" s="41" customFormat="1" ht="24.95" customHeight="1" x14ac:dyDescent="0.25">
      <c r="B990" s="243"/>
      <c r="C990" s="243"/>
      <c r="D990" s="243"/>
      <c r="E990" s="244"/>
      <c r="F990" s="243"/>
      <c r="G990" s="243"/>
      <c r="H990" s="243"/>
      <c r="I990" s="245"/>
      <c r="J990" s="245"/>
      <c r="K990" s="246"/>
      <c r="L990" s="247"/>
      <c r="M990" s="243"/>
      <c r="N990" s="248"/>
      <c r="O990" s="248"/>
    </row>
    <row r="991" spans="2:15" s="41" customFormat="1" ht="24.95" customHeight="1" x14ac:dyDescent="0.25">
      <c r="B991" s="243"/>
      <c r="C991" s="243"/>
      <c r="D991" s="243"/>
      <c r="E991" s="244"/>
      <c r="F991" s="243"/>
      <c r="G991" s="243"/>
      <c r="H991" s="243"/>
      <c r="I991" s="245"/>
      <c r="J991" s="245"/>
      <c r="K991" s="246"/>
      <c r="L991" s="247"/>
      <c r="M991" s="243"/>
      <c r="N991" s="248"/>
      <c r="O991" s="248"/>
    </row>
    <row r="992" spans="2:15" s="41" customFormat="1" ht="24.95" customHeight="1" x14ac:dyDescent="0.25">
      <c r="B992" s="243"/>
      <c r="C992" s="243"/>
      <c r="D992" s="243"/>
      <c r="E992" s="244"/>
      <c r="F992" s="243"/>
      <c r="G992" s="243"/>
      <c r="H992" s="243"/>
      <c r="I992" s="245"/>
      <c r="J992" s="245"/>
      <c r="K992" s="246"/>
      <c r="L992" s="247"/>
      <c r="M992" s="243"/>
      <c r="N992" s="248"/>
      <c r="O992" s="248"/>
    </row>
    <row r="993" spans="2:15" s="41" customFormat="1" ht="24.95" customHeight="1" x14ac:dyDescent="0.25">
      <c r="B993" s="243"/>
      <c r="C993" s="243"/>
      <c r="D993" s="243"/>
      <c r="E993" s="244"/>
      <c r="F993" s="243"/>
      <c r="G993" s="243"/>
      <c r="H993" s="243"/>
      <c r="I993" s="245"/>
      <c r="J993" s="245"/>
      <c r="K993" s="246"/>
      <c r="L993" s="247"/>
      <c r="M993" s="243"/>
      <c r="N993" s="248"/>
      <c r="O993" s="248"/>
    </row>
    <row r="994" spans="2:15" s="41" customFormat="1" ht="24.95" customHeight="1" x14ac:dyDescent="0.25">
      <c r="B994" s="243"/>
      <c r="C994" s="243"/>
      <c r="D994" s="243"/>
      <c r="E994" s="244"/>
      <c r="F994" s="243"/>
      <c r="G994" s="243"/>
      <c r="H994" s="243"/>
      <c r="I994" s="245"/>
      <c r="J994" s="245"/>
      <c r="K994" s="246"/>
      <c r="L994" s="247"/>
      <c r="M994" s="243"/>
      <c r="N994" s="248"/>
      <c r="O994" s="248"/>
    </row>
    <row r="995" spans="2:15" s="41" customFormat="1" ht="24.95" customHeight="1" x14ac:dyDescent="0.25">
      <c r="B995" s="243"/>
      <c r="C995" s="243"/>
      <c r="D995" s="243"/>
      <c r="E995" s="244"/>
      <c r="F995" s="243"/>
      <c r="G995" s="243"/>
      <c r="H995" s="243"/>
      <c r="I995" s="245"/>
      <c r="J995" s="245"/>
      <c r="K995" s="246"/>
      <c r="L995" s="247"/>
      <c r="M995" s="243"/>
      <c r="N995" s="248"/>
      <c r="O995" s="248"/>
    </row>
    <row r="996" spans="2:15" s="41" customFormat="1" ht="24.95" customHeight="1" x14ac:dyDescent="0.25">
      <c r="B996" s="243"/>
      <c r="C996" s="243"/>
      <c r="D996" s="243"/>
      <c r="E996" s="244"/>
      <c r="F996" s="243"/>
      <c r="G996" s="243"/>
      <c r="H996" s="243"/>
      <c r="I996" s="245"/>
      <c r="J996" s="245"/>
      <c r="K996" s="246"/>
      <c r="L996" s="247"/>
      <c r="M996" s="243"/>
      <c r="N996" s="248"/>
      <c r="O996" s="248"/>
    </row>
    <row r="997" spans="2:15" s="41" customFormat="1" ht="24.95" customHeight="1" x14ac:dyDescent="0.25">
      <c r="B997" s="243"/>
      <c r="C997" s="243"/>
      <c r="D997" s="243"/>
      <c r="E997" s="244"/>
      <c r="F997" s="243"/>
      <c r="G997" s="243"/>
      <c r="H997" s="243"/>
      <c r="I997" s="245"/>
      <c r="J997" s="245"/>
      <c r="K997" s="246"/>
      <c r="L997" s="247"/>
      <c r="M997" s="243"/>
      <c r="N997" s="248"/>
      <c r="O997" s="248"/>
    </row>
    <row r="998" spans="2:15" s="41" customFormat="1" ht="24.95" customHeight="1" x14ac:dyDescent="0.25">
      <c r="B998" s="243"/>
      <c r="C998" s="243"/>
      <c r="D998" s="243"/>
      <c r="E998" s="244"/>
      <c r="F998" s="243"/>
      <c r="G998" s="243"/>
      <c r="H998" s="243"/>
      <c r="I998" s="245"/>
      <c r="J998" s="245"/>
      <c r="K998" s="246"/>
      <c r="L998" s="247"/>
      <c r="M998" s="243"/>
      <c r="N998" s="248"/>
      <c r="O998" s="248"/>
    </row>
    <row r="999" spans="2:15" s="41" customFormat="1" ht="24.95" customHeight="1" x14ac:dyDescent="0.25">
      <c r="B999" s="243"/>
      <c r="C999" s="243"/>
      <c r="D999" s="243"/>
      <c r="E999" s="244"/>
      <c r="F999" s="243"/>
      <c r="G999" s="243"/>
      <c r="H999" s="243"/>
      <c r="I999" s="245"/>
      <c r="J999" s="245"/>
      <c r="K999" s="246"/>
      <c r="L999" s="247"/>
      <c r="M999" s="243"/>
      <c r="N999" s="248"/>
      <c r="O999" s="248"/>
    </row>
    <row r="1000" spans="2:15" s="41" customFormat="1" ht="24.95" customHeight="1" x14ac:dyDescent="0.25">
      <c r="B1000" s="243"/>
      <c r="C1000" s="243"/>
      <c r="D1000" s="243"/>
      <c r="E1000" s="244"/>
      <c r="F1000" s="243"/>
      <c r="G1000" s="243"/>
      <c r="H1000" s="243"/>
      <c r="I1000" s="245"/>
      <c r="J1000" s="245"/>
      <c r="K1000" s="246"/>
      <c r="L1000" s="247"/>
      <c r="M1000" s="243"/>
      <c r="N1000" s="248"/>
      <c r="O1000" s="248"/>
    </row>
    <row r="1001" spans="2:15" s="41" customFormat="1" ht="24.95" customHeight="1" x14ac:dyDescent="0.25">
      <c r="B1001" s="243"/>
      <c r="C1001" s="243"/>
      <c r="D1001" s="243"/>
      <c r="E1001" s="244"/>
      <c r="F1001" s="243"/>
      <c r="G1001" s="243"/>
      <c r="H1001" s="243"/>
      <c r="I1001" s="245"/>
      <c r="J1001" s="245"/>
      <c r="K1001" s="246"/>
      <c r="L1001" s="247"/>
      <c r="M1001" s="243"/>
      <c r="N1001" s="248"/>
      <c r="O1001" s="248"/>
    </row>
    <row r="1002" spans="2:15" s="41" customFormat="1" ht="24.95" customHeight="1" x14ac:dyDescent="0.25">
      <c r="B1002" s="243"/>
      <c r="C1002" s="243"/>
      <c r="D1002" s="243"/>
      <c r="E1002" s="244"/>
      <c r="F1002" s="243"/>
      <c r="G1002" s="243"/>
      <c r="H1002" s="243"/>
      <c r="I1002" s="245"/>
      <c r="J1002" s="245"/>
      <c r="K1002" s="246"/>
      <c r="L1002" s="247"/>
      <c r="M1002" s="243"/>
      <c r="N1002" s="248"/>
      <c r="O1002" s="248"/>
    </row>
    <row r="1003" spans="2:15" s="41" customFormat="1" ht="24.95" customHeight="1" x14ac:dyDescent="0.25">
      <c r="B1003" s="243"/>
      <c r="C1003" s="243"/>
      <c r="D1003" s="243"/>
      <c r="E1003" s="244"/>
      <c r="F1003" s="243"/>
      <c r="G1003" s="243"/>
      <c r="H1003" s="243"/>
      <c r="I1003" s="245"/>
      <c r="J1003" s="245"/>
      <c r="K1003" s="246"/>
      <c r="L1003" s="247"/>
      <c r="M1003" s="243"/>
      <c r="N1003" s="248"/>
      <c r="O1003" s="248"/>
    </row>
    <row r="1004" spans="2:15" s="41" customFormat="1" ht="24.95" customHeight="1" x14ac:dyDescent="0.25">
      <c r="B1004" s="243"/>
      <c r="C1004" s="243"/>
      <c r="D1004" s="243"/>
      <c r="E1004" s="244"/>
      <c r="F1004" s="243"/>
      <c r="G1004" s="243"/>
      <c r="H1004" s="243"/>
      <c r="I1004" s="245"/>
      <c r="J1004" s="245"/>
      <c r="K1004" s="246"/>
      <c r="L1004" s="247"/>
      <c r="M1004" s="243"/>
      <c r="N1004" s="248"/>
      <c r="O1004" s="248"/>
    </row>
    <row r="1005" spans="2:15" s="41" customFormat="1" ht="24.95" customHeight="1" x14ac:dyDescent="0.25">
      <c r="B1005" s="243"/>
      <c r="C1005" s="243"/>
      <c r="D1005" s="243"/>
      <c r="E1005" s="244"/>
      <c r="F1005" s="243"/>
      <c r="G1005" s="243"/>
      <c r="H1005" s="243"/>
      <c r="I1005" s="245"/>
      <c r="J1005" s="245"/>
      <c r="K1005" s="246"/>
      <c r="L1005" s="247"/>
      <c r="M1005" s="243"/>
      <c r="N1005" s="248"/>
      <c r="O1005" s="248"/>
    </row>
  </sheetData>
  <sheetProtection algorithmName="SHA-512" hashValue="ZPE4RFyEOcRihfdCOHTEd0AclJNRg3dEM5BEFzmaIc80QTRJRQkalHf7r3rQ/lbxUA75b3xuROsihrZVv5qvJQ==" saltValue="qBdCGQI7mA8VE19t33ne8g==" spinCount="100000" sheet="1" objects="1" scenarios="1" formatColumns="0" formatRows="0"/>
  <printOptions horizontalCentered="1"/>
  <pageMargins left="0.31496062992125984" right="0.31496062992125984" top="0.31496062992125984" bottom="0.31496062992125984" header="0.31496062992125984" footer="0.31496062992125984"/>
  <pageSetup scale="49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451BAF80-93FB-4D47-ACDB-A404017AC07B}">
          <x14:formula1>
            <xm:f>OFFSET(Settings!$B$5,1,0,COUNTA(Settings!$B$6:$B$20),1)</xm:f>
          </x14:formula1>
          <xm:sqref>G6:G15</xm:sqref>
        </x14:dataValidation>
        <x14:dataValidation type="list" allowBlank="1" showInputMessage="1" showErrorMessage="1" xr:uid="{ABE565F4-E714-4772-BB7A-1F3AC4CE22BC}">
          <x14:formula1>
            <xm:f>Settings!$D$6:$D$9</xm:f>
          </x14:formula1>
          <xm:sqref>H6:H15</xm:sqref>
        </x14:dataValidation>
        <x14:dataValidation type="list" allowBlank="1" showInputMessage="1" showErrorMessage="1" xr:uid="{4107D2A6-6D2A-485A-8919-5E30CA996B2A}">
          <x14:formula1>
            <xm:f>OFFSET(Settings!$F$6,0,0,COUNTA(Settings!$F$6:$F$55),1)</xm:f>
          </x14:formula1>
          <xm:sqref>F6:F15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9E1DD-D9AC-405A-A843-B1A06A3B60B1}">
  <sheetPr codeName="Sheet1">
    <pageSetUpPr fitToPage="1"/>
  </sheetPr>
  <dimension ref="A1:AH171"/>
  <sheetViews>
    <sheetView showGridLines="0" showRowColHeaders="0" zoomScaleNormal="100" workbookViewId="0">
      <pane ySplit="9" topLeftCell="A10" activePane="bottomLeft" state="frozen"/>
      <selection activeCell="A4" sqref="A4"/>
      <selection pane="bottomLeft" activeCell="A10" sqref="A10"/>
    </sheetView>
  </sheetViews>
  <sheetFormatPr defaultColWidth="9.140625" defaultRowHeight="15" x14ac:dyDescent="0.25"/>
  <cols>
    <col min="1" max="1" width="3.7109375" style="9" customWidth="1"/>
    <col min="2" max="2" width="0.7109375" style="54" customWidth="1"/>
    <col min="3" max="3" width="1.7109375" style="54" customWidth="1"/>
    <col min="4" max="4" width="20.7109375" style="3" customWidth="1"/>
    <col min="5" max="5" width="1.7109375" style="48" customWidth="1"/>
    <col min="6" max="6" width="20.7109375" style="3" customWidth="1"/>
    <col min="7" max="7" width="1.7109375" style="48" customWidth="1"/>
    <col min="8" max="8" width="20.7109375" style="3" customWidth="1"/>
    <col min="9" max="9" width="1.7109375" style="48" customWidth="1"/>
    <col min="10" max="10" width="20.7109375" style="3" customWidth="1"/>
    <col min="11" max="11" width="1.7109375" style="48" customWidth="1"/>
    <col min="12" max="12" width="20.7109375" style="3" customWidth="1"/>
    <col min="13" max="13" width="1.7109375" style="48" customWidth="1"/>
    <col min="14" max="14" width="20.7109375" style="3" customWidth="1"/>
    <col min="15" max="15" width="1.7109375" style="48" customWidth="1"/>
    <col min="16" max="16" width="20.7109375" style="3" customWidth="1"/>
    <col min="17" max="17" width="1.7109375" style="48" customWidth="1"/>
    <col min="18" max="18" width="20.7109375" style="3" customWidth="1"/>
    <col min="19" max="19" width="1.7109375" style="48" customWidth="1"/>
    <col min="20" max="20" width="20.7109375" style="3" customWidth="1"/>
    <col min="21" max="21" width="1.7109375" style="48" customWidth="1"/>
    <col min="22" max="22" width="20.7109375" style="3" customWidth="1"/>
    <col min="23" max="23" width="1.7109375" style="48" customWidth="1"/>
    <col min="24" max="24" width="20.7109375" style="3" customWidth="1"/>
    <col min="25" max="25" width="1.7109375" style="48" customWidth="1"/>
    <col min="26" max="26" width="20.7109375" style="3" customWidth="1"/>
    <col min="27" max="27" width="1.7109375" style="48" customWidth="1"/>
    <col min="28" max="28" width="20.7109375" style="3" customWidth="1"/>
    <col min="29" max="29" width="1.7109375" style="48" customWidth="1"/>
    <col min="30" max="30" width="20.7109375" style="3" customWidth="1"/>
    <col min="31" max="31" width="1.7109375" style="48" customWidth="1"/>
    <col min="32" max="32" width="20.7109375" style="3" customWidth="1"/>
    <col min="33" max="33" width="0.85546875" style="3" customWidth="1"/>
    <col min="34" max="16384" width="9.140625" style="22"/>
  </cols>
  <sheetData>
    <row r="1" spans="1:34" ht="6.75" customHeight="1" x14ac:dyDescent="0.25">
      <c r="A1" s="22"/>
      <c r="B1" s="46"/>
      <c r="C1" s="46"/>
      <c r="D1" s="23"/>
      <c r="E1" s="52"/>
      <c r="F1" s="22"/>
      <c r="G1" s="46"/>
      <c r="H1" s="22"/>
      <c r="I1" s="46"/>
      <c r="J1" s="24"/>
      <c r="K1" s="50"/>
      <c r="L1" s="24"/>
      <c r="M1" s="50"/>
      <c r="N1" s="24"/>
      <c r="O1" s="50"/>
      <c r="P1" s="22"/>
      <c r="Q1" s="46"/>
      <c r="R1" s="22"/>
      <c r="S1" s="46"/>
      <c r="AB1" s="22"/>
      <c r="AC1" s="46"/>
      <c r="AD1" s="22"/>
      <c r="AE1" s="46"/>
      <c r="AF1" s="22"/>
      <c r="AG1" s="22"/>
    </row>
    <row r="2" spans="1:34" s="239" customFormat="1" ht="20.100000000000001" customHeight="1" x14ac:dyDescent="0.25">
      <c r="A2" s="231"/>
      <c r="B2" s="232"/>
      <c r="C2" s="232"/>
      <c r="D2" s="233" t="s">
        <v>80</v>
      </c>
      <c r="E2" s="234"/>
      <c r="F2" s="235"/>
      <c r="G2" s="232"/>
      <c r="H2" s="236"/>
      <c r="I2" s="237"/>
      <c r="J2" s="236"/>
      <c r="K2" s="237"/>
      <c r="L2" s="236"/>
      <c r="M2" s="237"/>
      <c r="N2" s="236"/>
      <c r="O2" s="237"/>
      <c r="P2" s="236"/>
      <c r="Q2" s="237"/>
      <c r="R2" s="236"/>
      <c r="S2" s="237"/>
      <c r="T2" s="236"/>
      <c r="U2" s="237"/>
      <c r="V2" s="236"/>
      <c r="W2" s="237"/>
      <c r="X2" s="236"/>
      <c r="Y2" s="237"/>
      <c r="Z2" s="236"/>
      <c r="AA2" s="237"/>
      <c r="AB2" s="236"/>
      <c r="AC2" s="237"/>
      <c r="AD2" s="236"/>
      <c r="AE2" s="237"/>
      <c r="AF2" s="236"/>
      <c r="AG2" s="236"/>
      <c r="AH2" s="238"/>
    </row>
    <row r="3" spans="1:34" s="29" customFormat="1" ht="24" customHeight="1" x14ac:dyDescent="0.25">
      <c r="A3" s="81"/>
      <c r="B3" s="51"/>
      <c r="C3" s="51"/>
      <c r="D3" s="192" t="s">
        <v>81</v>
      </c>
      <c r="E3" s="53"/>
      <c r="F3" s="30"/>
      <c r="G3" s="51"/>
      <c r="H3" s="31"/>
      <c r="I3" s="47"/>
      <c r="J3" s="31"/>
      <c r="K3" s="47"/>
      <c r="L3" s="31"/>
      <c r="M3" s="47"/>
      <c r="N3" s="31"/>
      <c r="O3" s="47"/>
      <c r="P3" s="31"/>
      <c r="Q3" s="47"/>
      <c r="R3" s="31"/>
      <c r="S3" s="47"/>
      <c r="T3" s="31"/>
      <c r="U3" s="47"/>
      <c r="V3" s="31"/>
      <c r="W3" s="47"/>
      <c r="X3" s="31"/>
      <c r="Y3" s="47"/>
      <c r="Z3" s="31"/>
      <c r="AA3" s="47"/>
      <c r="AB3" s="31"/>
      <c r="AC3" s="47"/>
      <c r="AD3" s="31"/>
      <c r="AE3" s="47"/>
      <c r="AF3" s="31"/>
      <c r="AG3" s="31"/>
      <c r="AH3" s="240"/>
    </row>
    <row r="4" spans="1:34" ht="5.0999999999999996" customHeight="1" x14ac:dyDescent="0.25">
      <c r="A4" s="72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215"/>
    </row>
    <row r="5" spans="1:34" ht="18" customHeight="1" x14ac:dyDescent="0.25">
      <c r="A5" s="73"/>
      <c r="D5" s="187" t="s">
        <v>155</v>
      </c>
      <c r="E5" s="188"/>
      <c r="F5" s="136"/>
      <c r="G5" s="82"/>
      <c r="H5" s="189" t="str">
        <f>Settings!I13 &amp; " FROM"</f>
        <v>OPEN DATE FROM</v>
      </c>
      <c r="I5" s="188"/>
      <c r="J5" s="137"/>
      <c r="K5" s="49"/>
      <c r="L5" s="187" t="s">
        <v>71</v>
      </c>
      <c r="M5" s="188"/>
      <c r="N5" s="138"/>
      <c r="O5" s="49"/>
      <c r="P5" s="45"/>
      <c r="Q5" s="49"/>
      <c r="R5" s="45"/>
      <c r="S5" s="87"/>
      <c r="T5" s="45"/>
      <c r="U5" s="49"/>
      <c r="V5" s="45"/>
      <c r="W5" s="49"/>
      <c r="X5" s="45"/>
      <c r="Y5" s="49"/>
      <c r="Z5" s="45"/>
      <c r="AA5" s="49"/>
      <c r="AB5" s="45"/>
      <c r="AC5" s="49"/>
      <c r="AD5" s="45"/>
      <c r="AE5" s="49"/>
      <c r="AF5" s="45"/>
      <c r="AG5" s="45"/>
      <c r="AH5" s="215"/>
    </row>
    <row r="6" spans="1:34" ht="18" customHeight="1" x14ac:dyDescent="0.25">
      <c r="A6" s="73"/>
      <c r="D6" s="187" t="s">
        <v>0</v>
      </c>
      <c r="E6" s="188"/>
      <c r="F6" s="136"/>
      <c r="G6" s="82"/>
      <c r="H6" s="189" t="str">
        <f>Settings!I13 &amp; " TILL"</f>
        <v>OPEN DATE TILL</v>
      </c>
      <c r="I6" s="188"/>
      <c r="J6" s="137"/>
      <c r="K6" s="49"/>
      <c r="L6" s="187" t="s">
        <v>72</v>
      </c>
      <c r="M6" s="188"/>
      <c r="N6" s="138"/>
      <c r="O6" s="49"/>
      <c r="P6" s="45"/>
      <c r="Q6" s="49"/>
      <c r="R6" s="45"/>
      <c r="S6" s="87"/>
      <c r="T6" s="45"/>
      <c r="U6" s="49"/>
      <c r="V6" s="45"/>
      <c r="W6" s="49"/>
      <c r="X6" s="45"/>
      <c r="Y6" s="49"/>
      <c r="Z6" s="45"/>
      <c r="AA6" s="49"/>
      <c r="AB6" s="45"/>
      <c r="AC6" s="49"/>
      <c r="AD6" s="45"/>
      <c r="AE6" s="49"/>
      <c r="AF6" s="45"/>
      <c r="AG6" s="45"/>
      <c r="AH6" s="215"/>
    </row>
    <row r="7" spans="1:34" ht="5.0999999999999996" customHeight="1" x14ac:dyDescent="0.25">
      <c r="A7" s="73"/>
      <c r="AH7" s="215"/>
    </row>
    <row r="8" spans="1:34" ht="15.95" customHeight="1" x14ac:dyDescent="0.25">
      <c r="A8" s="73"/>
      <c r="D8" s="48"/>
      <c r="F8" s="48"/>
      <c r="H8" s="48"/>
      <c r="J8" s="48"/>
      <c r="L8" s="48"/>
      <c r="N8" s="48"/>
      <c r="P8" s="48"/>
      <c r="R8" s="48"/>
      <c r="T8" s="48"/>
      <c r="V8" s="48"/>
      <c r="X8" s="48"/>
      <c r="Z8" s="48"/>
      <c r="AB8" s="48"/>
      <c r="AD8" s="48"/>
      <c r="AF8" s="48"/>
      <c r="AG8" s="48"/>
      <c r="AH8" s="215"/>
    </row>
    <row r="9" spans="1:34" ht="21.95" customHeight="1" thickBot="1" x14ac:dyDescent="0.3">
      <c r="A9" s="73"/>
      <c r="B9" s="79"/>
      <c r="C9" s="139"/>
      <c r="D9" s="140" t="s">
        <v>3</v>
      </c>
      <c r="E9" s="141"/>
      <c r="F9" s="142" t="s">
        <v>15</v>
      </c>
      <c r="G9" s="143"/>
      <c r="H9" s="144" t="s">
        <v>8</v>
      </c>
      <c r="I9" s="145"/>
      <c r="J9" s="146" t="s">
        <v>7</v>
      </c>
      <c r="K9" s="147"/>
      <c r="L9" s="148" t="s">
        <v>6</v>
      </c>
      <c r="M9" s="149"/>
      <c r="N9" s="150" t="s">
        <v>9</v>
      </c>
      <c r="O9" s="151"/>
      <c r="P9" s="153" t="s">
        <v>10</v>
      </c>
      <c r="Q9" s="152"/>
      <c r="R9" s="140"/>
      <c r="S9" s="141"/>
      <c r="T9" s="142"/>
      <c r="U9" s="143"/>
      <c r="V9" s="144"/>
      <c r="W9" s="145"/>
      <c r="X9" s="146"/>
      <c r="Y9" s="147"/>
      <c r="Z9" s="148"/>
      <c r="AA9" s="149"/>
      <c r="AB9" s="150"/>
      <c r="AC9" s="154"/>
      <c r="AD9" s="153"/>
      <c r="AE9" s="152"/>
      <c r="AF9" s="140"/>
      <c r="AG9" s="80"/>
      <c r="AH9" s="215"/>
    </row>
    <row r="10" spans="1:34" ht="18" customHeight="1" thickTop="1" thickBot="1" x14ac:dyDescent="0.3">
      <c r="A10" s="74"/>
      <c r="B10" s="249"/>
      <c r="C10" s="250"/>
      <c r="D10" s="251" t="str">
        <f t="array" ref="D10">IFERROR(IF(D$9="","",INDEX(INDEX(Calc!$D$6:$X$1005,,MATCH(INDEX(Calc!$AT$7:$AT$20,COUNTIF(Calc!$BO$6:$BO6,Calc!$BO6),1),Calc!$D$4:$W$4,0)),MATCH(Calc!$BO6&amp;D$9,Calc!$C$6:$C$1005&amp;Calc!$I$6:$I$1005,0),1)),"")</f>
        <v>SALE TITLE1</v>
      </c>
      <c r="E10" s="252"/>
      <c r="F10" s="251" t="str">
        <f t="array" ref="F10">IFERROR(IF(F$9="","",INDEX(INDEX(Calc!$D$6:$X$1005,,MATCH(INDEX(Calc!$AT$7:$AT$20,COUNTIF(Calc!$BO$6:$BO6,Calc!$BO6),1),Calc!$D$4:$W$4,0)),MATCH(Calc!$BO6&amp;F$9,Calc!$C$6:$C$1005&amp;Calc!$I$6:$I$1005,0),1)),"")</f>
        <v>SALE TITLE2</v>
      </c>
      <c r="G10" s="252"/>
      <c r="H10" s="251" t="str">
        <f t="array" ref="H10">IFERROR(IF(H$9="","",INDEX(INDEX(Calc!$D$6:$X$1005,,MATCH(INDEX(Calc!$AT$7:$AT$20,COUNTIF(Calc!$BO$6:$BO6,Calc!$BO6),1),Calc!$D$4:$W$4,0)),MATCH(Calc!$BO6&amp;H$9,Calc!$C$6:$C$1005&amp;Calc!$I$6:$I$1005,0),1)),"")</f>
        <v>SALE TITLE3</v>
      </c>
      <c r="I10" s="252"/>
      <c r="J10" s="251" t="str">
        <f t="array" ref="J10">IFERROR(IF(J$9="","",INDEX(INDEX(Calc!$D$6:$X$1005,,MATCH(INDEX(Calc!$AT$7:$AT$20,COUNTIF(Calc!$BO$6:$BO6,Calc!$BO6),1),Calc!$D$4:$W$4,0)),MATCH(Calc!$BO6&amp;J$9,Calc!$C$6:$C$1005&amp;Calc!$I$6:$I$1005,0),1)),"")</f>
        <v>SALE TITLE4</v>
      </c>
      <c r="K10" s="252"/>
      <c r="L10" s="251" t="str">
        <f t="array" ref="L10">IFERROR(IF(L$9="","",INDEX(INDEX(Calc!$D$6:$X$1005,,MATCH(INDEX(Calc!$AT$7:$AT$20,COUNTIF(Calc!$BO$6:$BO6,Calc!$BO6),1),Calc!$D$4:$W$4,0)),MATCH(Calc!$BO6&amp;L$9,Calc!$C$6:$C$1005&amp;Calc!$I$6:$I$1005,0),1)),"")</f>
        <v>SALE TITLE5</v>
      </c>
      <c r="M10" s="252"/>
      <c r="N10" s="251" t="str">
        <f t="array" ref="N10">IFERROR(IF(N$9="","",INDEX(INDEX(Calc!$D$6:$X$1005,,MATCH(INDEX(Calc!$AT$7:$AT$20,COUNTIF(Calc!$BO$6:$BO6,Calc!$BO6),1),Calc!$D$4:$W$4,0)),MATCH(Calc!$BO6&amp;N$9,Calc!$C$6:$C$1005&amp;Calc!$I$6:$I$1005,0),1)),"")</f>
        <v>SALE TITLE6</v>
      </c>
      <c r="O10" s="252"/>
      <c r="P10" s="251" t="str">
        <f t="array" ref="P10">IFERROR(IF(P$9="","",INDEX(INDEX(Calc!$D$6:$X$1005,,MATCH(INDEX(Calc!$AT$7:$AT$20,COUNTIF(Calc!$BO$6:$BO6,Calc!$BO6),1),Calc!$D$4:$W$4,0)),MATCH(Calc!$BO6&amp;P$9,Calc!$C$6:$C$1005&amp;Calc!$I$6:$I$1005,0),1)),"")</f>
        <v>SALE TITLE7</v>
      </c>
      <c r="Q10" s="252"/>
      <c r="R10" s="251" t="str">
        <f t="array" ref="R10">IFERROR(IF(R$9="","",INDEX(INDEX(Calc!$D$6:$X$1005,,MATCH(INDEX(Calc!$AT$7:$AT$20,COUNTIF(Calc!$BO$6:$BO6,Calc!$BO6),1),Calc!$D$4:$W$4,0)),MATCH(Calc!$BO6&amp;R$9,Calc!$C$6:$C$1005&amp;Calc!$I$6:$I$1005,0),1)),"")</f>
        <v/>
      </c>
      <c r="S10" s="252"/>
      <c r="T10" s="251" t="str">
        <f t="array" ref="T10">IFERROR(IF(T$9="","",INDEX(INDEX(Calc!$D$6:$X$1005,,MATCH(INDEX(Calc!$AT$7:$AT$20,COUNTIF(Calc!$BO$6:$BO6,Calc!$BO6),1),Calc!$D$4:$W$4,0)),MATCH(Calc!$BO6&amp;T$9,Calc!$C$6:$C$1005&amp;Calc!$I$6:$I$1005,0),1)),"")</f>
        <v/>
      </c>
      <c r="U10" s="252"/>
      <c r="V10" s="251" t="str">
        <f t="array" ref="V10">IFERROR(IF(V$9="","",INDEX(INDEX(Calc!$D$6:$X$1005,,MATCH(INDEX(Calc!$AT$7:$AT$20,COUNTIF(Calc!$BO$6:$BO6,Calc!$BO6),1),Calc!$D$4:$W$4,0)),MATCH(Calc!$BO6&amp;V$9,Calc!$C$6:$C$1005&amp;Calc!$I$6:$I$1005,0),1)),"")</f>
        <v/>
      </c>
      <c r="W10" s="252"/>
      <c r="X10" s="251" t="str">
        <f t="array" ref="X10">IFERROR(IF(X$9="","",INDEX(INDEX(Calc!$D$6:$X$1005,,MATCH(INDEX(Calc!$AT$7:$AT$20,COUNTIF(Calc!$BO$6:$BO6,Calc!$BO6),1),Calc!$D$4:$W$4,0)),MATCH(Calc!$BO6&amp;X$9,Calc!$C$6:$C$1005&amp;Calc!$I$6:$I$1005,0),1)),"")</f>
        <v/>
      </c>
      <c r="Y10" s="252"/>
      <c r="Z10" s="251" t="str">
        <f t="array" ref="Z10">IFERROR(IF(Z$9="","",INDEX(INDEX(Calc!$D$6:$X$1005,,MATCH(INDEX(Calc!$AT$7:$AT$20,COUNTIF(Calc!$BO$6:$BO6,Calc!$BO6),1),Calc!$D$4:$W$4,0)),MATCH(Calc!$BO6&amp;Z$9,Calc!$C$6:$C$1005&amp;Calc!$I$6:$I$1005,0),1)),"")</f>
        <v/>
      </c>
      <c r="AA10" s="252"/>
      <c r="AB10" s="251" t="str">
        <f t="array" ref="AB10">IFERROR(IF(AB$9="","",INDEX(INDEX(Calc!$D$6:$X$1005,,MATCH(INDEX(Calc!$AT$7:$AT$20,COUNTIF(Calc!$BO$6:$BO6,Calc!$BO6),1),Calc!$D$4:$W$4,0)),MATCH(Calc!$BO6&amp;AB$9,Calc!$C$6:$C$1005&amp;Calc!$I$6:$I$1005,0),1)),"")</f>
        <v/>
      </c>
      <c r="AC10" s="252"/>
      <c r="AD10" s="251" t="str">
        <f t="array" ref="AD10">IFERROR(IF(AD$9="","",INDEX(INDEX(Calc!$D$6:$X$1005,,MATCH(INDEX(Calc!$AT$7:$AT$20,COUNTIF(Calc!$BO$6:$BO6,Calc!$BO6),1),Calc!$D$4:$W$4,0)),MATCH(Calc!$BO6&amp;AD$9,Calc!$C$6:$C$1005&amp;Calc!$I$6:$I$1005,0),1)),"")</f>
        <v/>
      </c>
      <c r="AE10" s="252"/>
      <c r="AF10" s="251" t="str">
        <f t="array" ref="AF10">IFERROR(IF(AF$9="","",INDEX(INDEX(Calc!$D$6:$X$1005,,MATCH(INDEX(Calc!$AT$7:$AT$20,COUNTIF(Calc!$BO$6:$BO6,Calc!$BO6),1),Calc!$D$4:$W$4,0)),MATCH(Calc!$BO6&amp;AF$9,Calc!$C$6:$C$1005&amp;Calc!$I$6:$I$1005,0),1)),"")</f>
        <v/>
      </c>
      <c r="AG10" s="253"/>
      <c r="AH10" s="215"/>
    </row>
    <row r="11" spans="1:34" ht="18" customHeight="1" thickTop="1" thickBot="1" x14ac:dyDescent="0.25">
      <c r="A11" s="75"/>
      <c r="B11" s="249"/>
      <c r="C11" s="254"/>
      <c r="D11" s="251" t="str">
        <f t="array" ref="D11">IFERROR(IF(D$9="","",INDEX(INDEX(Calc!$D$6:$X$1005,,MATCH(INDEX(Calc!$AT$7:$AT$20,COUNTIF(Calc!$BO$6:$BO7,Calc!$BO7),1),Calc!$D$4:$W$4,0)),MATCH(Calc!$BO7&amp;D$9,Calc!$C$6:$C$1005&amp;Calc!$I$6:$I$1005,0),1)),"")</f>
        <v>Jemima Begum</v>
      </c>
      <c r="E11" s="252"/>
      <c r="F11" s="251" t="str">
        <f t="array" ref="F11">IFERROR(IF(F$9="","",INDEX(INDEX(Calc!$D$6:$X$1005,,MATCH(INDEX(Calc!$AT$7:$AT$20,COUNTIF(Calc!$BO$6:$BO7,Calc!$BO7),1),Calc!$D$4:$W$4,0)),MATCH(Calc!$BO7&amp;F$9,Calc!$C$6:$C$1005&amp;Calc!$I$6:$I$1005,0),1)),"")</f>
        <v>Mercedes Banks</v>
      </c>
      <c r="G11" s="252"/>
      <c r="H11" s="251" t="str">
        <f t="array" ref="H11">IFERROR(IF(H$9="","",INDEX(INDEX(Calc!$D$6:$X$1005,,MATCH(INDEX(Calc!$AT$7:$AT$20,COUNTIF(Calc!$BO$6:$BO7,Calc!$BO7),1),Calc!$D$4:$W$4,0)),MATCH(Calc!$BO7&amp;H$9,Calc!$C$6:$C$1005&amp;Calc!$I$6:$I$1005,0),1)),"")</f>
        <v>Macauley Peck</v>
      </c>
      <c r="I11" s="252"/>
      <c r="J11" s="251" t="str">
        <f t="array" ref="J11">IFERROR(IF(J$9="","",INDEX(INDEX(Calc!$D$6:$X$1005,,MATCH(INDEX(Calc!$AT$7:$AT$20,COUNTIF(Calc!$BO$6:$BO7,Calc!$BO7),1),Calc!$D$4:$W$4,0)),MATCH(Calc!$BO7&amp;J$9,Calc!$C$6:$C$1005&amp;Calc!$I$6:$I$1005,0),1)),"")</f>
        <v>Hannah Shaw</v>
      </c>
      <c r="K11" s="252"/>
      <c r="L11" s="251" t="str">
        <f t="array" ref="L11">IFERROR(IF(L$9="","",INDEX(INDEX(Calc!$D$6:$X$1005,,MATCH(INDEX(Calc!$AT$7:$AT$20,COUNTIF(Calc!$BO$6:$BO7,Calc!$BO7),1),Calc!$D$4:$W$4,0)),MATCH(Calc!$BO7&amp;L$9,Calc!$C$6:$C$1005&amp;Calc!$I$6:$I$1005,0),1)),"")</f>
        <v>Carmel Beltran</v>
      </c>
      <c r="M11" s="252"/>
      <c r="N11" s="251" t="str">
        <f t="array" ref="N11">IFERROR(IF(N$9="","",INDEX(INDEX(Calc!$D$6:$X$1005,,MATCH(INDEX(Calc!$AT$7:$AT$20,COUNTIF(Calc!$BO$6:$BO7,Calc!$BO7),1),Calc!$D$4:$W$4,0)),MATCH(Calc!$BO7&amp;N$9,Calc!$C$6:$C$1005&amp;Calc!$I$6:$I$1005,0),1)),"")</f>
        <v>Sarah-Jayne Morrison</v>
      </c>
      <c r="O11" s="252"/>
      <c r="P11" s="251" t="str">
        <f t="array" ref="P11">IFERROR(IF(P$9="","",INDEX(INDEX(Calc!$D$6:$X$1005,,MATCH(INDEX(Calc!$AT$7:$AT$20,COUNTIF(Calc!$BO$6:$BO7,Calc!$BO7),1),Calc!$D$4:$W$4,0)),MATCH(Calc!$BO7&amp;P$9,Calc!$C$6:$C$1005&amp;Calc!$I$6:$I$1005,0),1)),"")</f>
        <v>Alyce Milner</v>
      </c>
      <c r="Q11" s="252"/>
      <c r="R11" s="251" t="str">
        <f t="array" ref="R11">IFERROR(IF(R$9="","",INDEX(INDEX(Calc!$D$6:$X$1005,,MATCH(INDEX(Calc!$AT$7:$AT$20,COUNTIF(Calc!$BO$6:$BO7,Calc!$BO7),1),Calc!$D$4:$W$4,0)),MATCH(Calc!$BO7&amp;R$9,Calc!$C$6:$C$1005&amp;Calc!$I$6:$I$1005,0),1)),"")</f>
        <v/>
      </c>
      <c r="S11" s="252"/>
      <c r="T11" s="251" t="str">
        <f t="array" ref="T11">IFERROR(IF(T$9="","",INDEX(INDEX(Calc!$D$6:$X$1005,,MATCH(INDEX(Calc!$AT$7:$AT$20,COUNTIF(Calc!$BO$6:$BO7,Calc!$BO7),1),Calc!$D$4:$W$4,0)),MATCH(Calc!$BO7&amp;T$9,Calc!$C$6:$C$1005&amp;Calc!$I$6:$I$1005,0),1)),"")</f>
        <v/>
      </c>
      <c r="U11" s="252"/>
      <c r="V11" s="251" t="str">
        <f t="array" ref="V11">IFERROR(IF(V$9="","",INDEX(INDEX(Calc!$D$6:$X$1005,,MATCH(INDEX(Calc!$AT$7:$AT$20,COUNTIF(Calc!$BO$6:$BO7,Calc!$BO7),1),Calc!$D$4:$W$4,0)),MATCH(Calc!$BO7&amp;V$9,Calc!$C$6:$C$1005&amp;Calc!$I$6:$I$1005,0),1)),"")</f>
        <v/>
      </c>
      <c r="W11" s="252"/>
      <c r="X11" s="251" t="str">
        <f t="array" ref="X11">IFERROR(IF(X$9="","",INDEX(INDEX(Calc!$D$6:$X$1005,,MATCH(INDEX(Calc!$AT$7:$AT$20,COUNTIF(Calc!$BO$6:$BO7,Calc!$BO7),1),Calc!$D$4:$W$4,0)),MATCH(Calc!$BO7&amp;X$9,Calc!$C$6:$C$1005&amp;Calc!$I$6:$I$1005,0),1)),"")</f>
        <v/>
      </c>
      <c r="Y11" s="252"/>
      <c r="Z11" s="251" t="str">
        <f t="array" ref="Z11">IFERROR(IF(Z$9="","",INDEX(INDEX(Calc!$D$6:$X$1005,,MATCH(INDEX(Calc!$AT$7:$AT$20,COUNTIF(Calc!$BO$6:$BO7,Calc!$BO7),1),Calc!$D$4:$W$4,0)),MATCH(Calc!$BO7&amp;Z$9,Calc!$C$6:$C$1005&amp;Calc!$I$6:$I$1005,0),1)),"")</f>
        <v/>
      </c>
      <c r="AA11" s="252"/>
      <c r="AB11" s="251" t="str">
        <f t="array" ref="AB11">IFERROR(IF(AB$9="","",INDEX(INDEX(Calc!$D$6:$X$1005,,MATCH(INDEX(Calc!$AT$7:$AT$20,COUNTIF(Calc!$BO$6:$BO7,Calc!$BO7),1),Calc!$D$4:$W$4,0)),MATCH(Calc!$BO7&amp;AB$9,Calc!$C$6:$C$1005&amp;Calc!$I$6:$I$1005,0),1)),"")</f>
        <v/>
      </c>
      <c r="AC11" s="252"/>
      <c r="AD11" s="251" t="str">
        <f t="array" ref="AD11">IFERROR(IF(AD$9="","",INDEX(INDEX(Calc!$D$6:$X$1005,,MATCH(INDEX(Calc!$AT$7:$AT$20,COUNTIF(Calc!$BO$6:$BO7,Calc!$BO7),1),Calc!$D$4:$W$4,0)),MATCH(Calc!$BO7&amp;AD$9,Calc!$C$6:$C$1005&amp;Calc!$I$6:$I$1005,0),1)),"")</f>
        <v/>
      </c>
      <c r="AE11" s="252"/>
      <c r="AF11" s="251" t="str">
        <f t="array" ref="AF11">IFERROR(IF(AF$9="","",INDEX(INDEX(Calc!$D$6:$X$1005,,MATCH(INDEX(Calc!$AT$7:$AT$20,COUNTIF(Calc!$BO$6:$BO7,Calc!$BO7),1),Calc!$D$4:$W$4,0)),MATCH(Calc!$BO7&amp;AF$9,Calc!$C$6:$C$1005&amp;Calc!$I$6:$I$1005,0),1)),"")</f>
        <v/>
      </c>
      <c r="AG11" s="253"/>
      <c r="AH11" s="215"/>
    </row>
    <row r="12" spans="1:34" ht="18" customHeight="1" thickTop="1" thickBot="1" x14ac:dyDescent="0.25">
      <c r="A12" s="75"/>
      <c r="B12" s="249"/>
      <c r="C12" s="254"/>
      <c r="D12" s="251" t="str">
        <f t="array" ref="D12">IFERROR(IF(D$9="","",INDEX(INDEX(Calc!$D$6:$X$1005,,MATCH(INDEX(Calc!$AT$7:$AT$20,COUNTIF(Calc!$BO$6:$BO8,Calc!$BO8),1),Calc!$D$4:$W$4,0)),MATCH(Calc!$BO8&amp;D$9,Calc!$C$6:$C$1005&amp;Calc!$I$6:$I$1005,0),1)),"")</f>
        <v>5 Jan 2021</v>
      </c>
      <c r="E12" s="252"/>
      <c r="F12" s="251" t="str">
        <f t="array" ref="F12">IFERROR(IF(F$9="","",INDEX(INDEX(Calc!$D$6:$X$1005,,MATCH(INDEX(Calc!$AT$7:$AT$20,COUNTIF(Calc!$BO$6:$BO8,Calc!$BO8),1),Calc!$D$4:$W$4,0)),MATCH(Calc!$BO8&amp;F$9,Calc!$C$6:$C$1005&amp;Calc!$I$6:$I$1005,0),1)),"")</f>
        <v>14 Jan 2021</v>
      </c>
      <c r="G12" s="252"/>
      <c r="H12" s="251" t="str">
        <f t="array" ref="H12">IFERROR(IF(H$9="","",INDEX(INDEX(Calc!$D$6:$X$1005,,MATCH(INDEX(Calc!$AT$7:$AT$20,COUNTIF(Calc!$BO$6:$BO8,Calc!$BO8),1),Calc!$D$4:$W$4,0)),MATCH(Calc!$BO8&amp;H$9,Calc!$C$6:$C$1005&amp;Calc!$I$6:$I$1005,0),1)),"")</f>
        <v>23 Jan 2021</v>
      </c>
      <c r="I12" s="252"/>
      <c r="J12" s="251" t="str">
        <f t="array" ref="J12">IFERROR(IF(J$9="","",INDEX(INDEX(Calc!$D$6:$X$1005,,MATCH(INDEX(Calc!$AT$7:$AT$20,COUNTIF(Calc!$BO$6:$BO8,Calc!$BO8),1),Calc!$D$4:$W$4,0)),MATCH(Calc!$BO8&amp;J$9,Calc!$C$6:$C$1005&amp;Calc!$I$6:$I$1005,0),1)),"")</f>
        <v>1 Feb 2021</v>
      </c>
      <c r="K12" s="252"/>
      <c r="L12" s="251" t="str">
        <f t="array" ref="L12">IFERROR(IF(L$9="","",INDEX(INDEX(Calc!$D$6:$X$1005,,MATCH(INDEX(Calc!$AT$7:$AT$20,COUNTIF(Calc!$BO$6:$BO8,Calc!$BO8),1),Calc!$D$4:$W$4,0)),MATCH(Calc!$BO8&amp;L$9,Calc!$C$6:$C$1005&amp;Calc!$I$6:$I$1005,0),1)),"")</f>
        <v>10 Feb 2021</v>
      </c>
      <c r="M12" s="252"/>
      <c r="N12" s="251" t="str">
        <f t="array" ref="N12">IFERROR(IF(N$9="","",INDEX(INDEX(Calc!$D$6:$X$1005,,MATCH(INDEX(Calc!$AT$7:$AT$20,COUNTIF(Calc!$BO$6:$BO8,Calc!$BO8),1),Calc!$D$4:$W$4,0)),MATCH(Calc!$BO8&amp;N$9,Calc!$C$6:$C$1005&amp;Calc!$I$6:$I$1005,0),1)),"")</f>
        <v>19 Feb 2021</v>
      </c>
      <c r="O12" s="252"/>
      <c r="P12" s="251" t="str">
        <f t="array" ref="P12">IFERROR(IF(P$9="","",INDEX(INDEX(Calc!$D$6:$X$1005,,MATCH(INDEX(Calc!$AT$7:$AT$20,COUNTIF(Calc!$BO$6:$BO8,Calc!$BO8),1),Calc!$D$4:$W$4,0)),MATCH(Calc!$BO8&amp;P$9,Calc!$C$6:$C$1005&amp;Calc!$I$6:$I$1005,0),1)),"")</f>
        <v>28 Feb 2021</v>
      </c>
      <c r="Q12" s="252"/>
      <c r="R12" s="251" t="str">
        <f t="array" ref="R12">IFERROR(IF(R$9="","",INDEX(INDEX(Calc!$D$6:$X$1005,,MATCH(INDEX(Calc!$AT$7:$AT$20,COUNTIF(Calc!$BO$6:$BO8,Calc!$BO8),1),Calc!$D$4:$W$4,0)),MATCH(Calc!$BO8&amp;R$9,Calc!$C$6:$C$1005&amp;Calc!$I$6:$I$1005,0),1)),"")</f>
        <v/>
      </c>
      <c r="S12" s="252"/>
      <c r="T12" s="251" t="str">
        <f t="array" ref="T12">IFERROR(IF(T$9="","",INDEX(INDEX(Calc!$D$6:$X$1005,,MATCH(INDEX(Calc!$AT$7:$AT$20,COUNTIF(Calc!$BO$6:$BO8,Calc!$BO8),1),Calc!$D$4:$W$4,0)),MATCH(Calc!$BO8&amp;T$9,Calc!$C$6:$C$1005&amp;Calc!$I$6:$I$1005,0),1)),"")</f>
        <v/>
      </c>
      <c r="U12" s="252"/>
      <c r="V12" s="251" t="str">
        <f t="array" ref="V12">IFERROR(IF(V$9="","",INDEX(INDEX(Calc!$D$6:$X$1005,,MATCH(INDEX(Calc!$AT$7:$AT$20,COUNTIF(Calc!$BO$6:$BO8,Calc!$BO8),1),Calc!$D$4:$W$4,0)),MATCH(Calc!$BO8&amp;V$9,Calc!$C$6:$C$1005&amp;Calc!$I$6:$I$1005,0),1)),"")</f>
        <v/>
      </c>
      <c r="W12" s="252"/>
      <c r="X12" s="251" t="str">
        <f t="array" ref="X12">IFERROR(IF(X$9="","",INDEX(INDEX(Calc!$D$6:$X$1005,,MATCH(INDEX(Calc!$AT$7:$AT$20,COUNTIF(Calc!$BO$6:$BO8,Calc!$BO8),1),Calc!$D$4:$W$4,0)),MATCH(Calc!$BO8&amp;X$9,Calc!$C$6:$C$1005&amp;Calc!$I$6:$I$1005,0),1)),"")</f>
        <v/>
      </c>
      <c r="Y12" s="252"/>
      <c r="Z12" s="251" t="str">
        <f t="array" ref="Z12">IFERROR(IF(Z$9="","",INDEX(INDEX(Calc!$D$6:$X$1005,,MATCH(INDEX(Calc!$AT$7:$AT$20,COUNTIF(Calc!$BO$6:$BO8,Calc!$BO8),1),Calc!$D$4:$W$4,0)),MATCH(Calc!$BO8&amp;Z$9,Calc!$C$6:$C$1005&amp;Calc!$I$6:$I$1005,0),1)),"")</f>
        <v/>
      </c>
      <c r="AA12" s="252"/>
      <c r="AB12" s="251" t="str">
        <f t="array" ref="AB12">IFERROR(IF(AB$9="","",INDEX(INDEX(Calc!$D$6:$X$1005,,MATCH(INDEX(Calc!$AT$7:$AT$20,COUNTIF(Calc!$BO$6:$BO8,Calc!$BO8),1),Calc!$D$4:$W$4,0)),MATCH(Calc!$BO8&amp;AB$9,Calc!$C$6:$C$1005&amp;Calc!$I$6:$I$1005,0),1)),"")</f>
        <v/>
      </c>
      <c r="AC12" s="252"/>
      <c r="AD12" s="251" t="str">
        <f t="array" ref="AD12">IFERROR(IF(AD$9="","",INDEX(INDEX(Calc!$D$6:$X$1005,,MATCH(INDEX(Calc!$AT$7:$AT$20,COUNTIF(Calc!$BO$6:$BO8,Calc!$BO8),1),Calc!$D$4:$W$4,0)),MATCH(Calc!$BO8&amp;AD$9,Calc!$C$6:$C$1005&amp;Calc!$I$6:$I$1005,0),1)),"")</f>
        <v/>
      </c>
      <c r="AE12" s="252"/>
      <c r="AF12" s="251" t="str">
        <f t="array" ref="AF12">IFERROR(IF(AF$9="","",INDEX(INDEX(Calc!$D$6:$X$1005,,MATCH(INDEX(Calc!$AT$7:$AT$20,COUNTIF(Calc!$BO$6:$BO8,Calc!$BO8),1),Calc!$D$4:$W$4,0)),MATCH(Calc!$BO8&amp;AF$9,Calc!$C$6:$C$1005&amp;Calc!$I$6:$I$1005,0),1)),"")</f>
        <v/>
      </c>
      <c r="AG12" s="253"/>
      <c r="AH12" s="215"/>
    </row>
    <row r="13" spans="1:34" ht="18" customHeight="1" thickTop="1" thickBot="1" x14ac:dyDescent="0.25">
      <c r="A13" s="75"/>
      <c r="B13" s="249"/>
      <c r="C13" s="254"/>
      <c r="D13" s="251" t="str">
        <f t="array" ref="D13">IFERROR(IF(D$9="","",INDEX(INDEX(Calc!$D$6:$X$1005,,MATCH(INDEX(Calc!$AT$7:$AT$20,COUNTIF(Calc!$BO$6:$BO9,Calc!$BO9),1),Calc!$D$4:$W$4,0)),MATCH(Calc!$BO9&amp;D$9,Calc!$C$6:$C$1005&amp;Calc!$I$6:$I$1005,0),1)),"")</f>
        <v>Forecast: 656 $</v>
      </c>
      <c r="E13" s="252"/>
      <c r="F13" s="251" t="str">
        <f t="array" ref="F13">IFERROR(IF(F$9="","",INDEX(INDEX(Calc!$D$6:$X$1005,,MATCH(INDEX(Calc!$AT$7:$AT$20,COUNTIF(Calc!$BO$6:$BO9,Calc!$BO9),1),Calc!$D$4:$W$4,0)),MATCH(Calc!$BO9&amp;F$9,Calc!$C$6:$C$1005&amp;Calc!$I$6:$I$1005,0),1)),"")</f>
        <v>Forecast: 417,6 $</v>
      </c>
      <c r="G13" s="252"/>
      <c r="H13" s="251" t="str">
        <f t="array" ref="H13">IFERROR(IF(H$9="","",INDEX(INDEX(Calc!$D$6:$X$1005,,MATCH(INDEX(Calc!$AT$7:$AT$20,COUNTIF(Calc!$BO$6:$BO9,Calc!$BO9),1),Calc!$D$4:$W$4,0)),MATCH(Calc!$BO9&amp;H$9,Calc!$C$6:$C$1005&amp;Calc!$I$6:$I$1005,0),1)),"")</f>
        <v>Forecast: 890,4 $</v>
      </c>
      <c r="I13" s="252"/>
      <c r="J13" s="251" t="str">
        <f t="array" ref="J13">IFERROR(IF(J$9="","",INDEX(INDEX(Calc!$D$6:$X$1005,,MATCH(INDEX(Calc!$AT$7:$AT$20,COUNTIF(Calc!$BO$6:$BO9,Calc!$BO9),1),Calc!$D$4:$W$4,0)),MATCH(Calc!$BO9&amp;J$9,Calc!$C$6:$C$1005&amp;Calc!$I$6:$I$1005,0),1)),"")</f>
        <v>Forecast: 1174,4 $</v>
      </c>
      <c r="K13" s="252"/>
      <c r="L13" s="251" t="str">
        <f t="array" ref="L13">IFERROR(IF(L$9="","",INDEX(INDEX(Calc!$D$6:$X$1005,,MATCH(INDEX(Calc!$AT$7:$AT$20,COUNTIF(Calc!$BO$6:$BO9,Calc!$BO9),1),Calc!$D$4:$W$4,0)),MATCH(Calc!$BO9&amp;L$9,Calc!$C$6:$C$1005&amp;Calc!$I$6:$I$1005,0),1)),"")</f>
        <v>Forecast: 658,4 $</v>
      </c>
      <c r="M13" s="252"/>
      <c r="N13" s="251" t="str">
        <f t="array" ref="N13">IFERROR(IF(N$9="","",INDEX(INDEX(Calc!$D$6:$X$1005,,MATCH(INDEX(Calc!$AT$7:$AT$20,COUNTIF(Calc!$BO$6:$BO9,Calc!$BO9),1),Calc!$D$4:$W$4,0)),MATCH(Calc!$BO9&amp;N$9,Calc!$C$6:$C$1005&amp;Calc!$I$6:$I$1005,0),1)),"")</f>
        <v>Forecast: 459,2 $</v>
      </c>
      <c r="O13" s="252"/>
      <c r="P13" s="251" t="str">
        <f t="array" ref="P13">IFERROR(IF(P$9="","",INDEX(INDEX(Calc!$D$6:$X$1005,,MATCH(INDEX(Calc!$AT$7:$AT$20,COUNTIF(Calc!$BO$6:$BO9,Calc!$BO9),1),Calc!$D$4:$W$4,0)),MATCH(Calc!$BO9&amp;P$9,Calc!$C$6:$C$1005&amp;Calc!$I$6:$I$1005,0),1)),"")</f>
        <v>Forecast: 374,4 $</v>
      </c>
      <c r="Q13" s="252"/>
      <c r="R13" s="251" t="str">
        <f t="array" ref="R13">IFERROR(IF(R$9="","",INDEX(INDEX(Calc!$D$6:$X$1005,,MATCH(INDEX(Calc!$AT$7:$AT$20,COUNTIF(Calc!$BO$6:$BO9,Calc!$BO9),1),Calc!$D$4:$W$4,0)),MATCH(Calc!$BO9&amp;R$9,Calc!$C$6:$C$1005&amp;Calc!$I$6:$I$1005,0),1)),"")</f>
        <v/>
      </c>
      <c r="S13" s="252"/>
      <c r="T13" s="251" t="str">
        <f t="array" ref="T13">IFERROR(IF(T$9="","",INDEX(INDEX(Calc!$D$6:$X$1005,,MATCH(INDEX(Calc!$AT$7:$AT$20,COUNTIF(Calc!$BO$6:$BO9,Calc!$BO9),1),Calc!$D$4:$W$4,0)),MATCH(Calc!$BO9&amp;T$9,Calc!$C$6:$C$1005&amp;Calc!$I$6:$I$1005,0),1)),"")</f>
        <v/>
      </c>
      <c r="U13" s="252"/>
      <c r="V13" s="251" t="str">
        <f t="array" ref="V13">IFERROR(IF(V$9="","",INDEX(INDEX(Calc!$D$6:$X$1005,,MATCH(INDEX(Calc!$AT$7:$AT$20,COUNTIF(Calc!$BO$6:$BO9,Calc!$BO9),1),Calc!$D$4:$W$4,0)),MATCH(Calc!$BO9&amp;V$9,Calc!$C$6:$C$1005&amp;Calc!$I$6:$I$1005,0),1)),"")</f>
        <v/>
      </c>
      <c r="W13" s="252"/>
      <c r="X13" s="251" t="str">
        <f t="array" ref="X13">IFERROR(IF(X$9="","",INDEX(INDEX(Calc!$D$6:$X$1005,,MATCH(INDEX(Calc!$AT$7:$AT$20,COUNTIF(Calc!$BO$6:$BO9,Calc!$BO9),1),Calc!$D$4:$W$4,0)),MATCH(Calc!$BO9&amp;X$9,Calc!$C$6:$C$1005&amp;Calc!$I$6:$I$1005,0),1)),"")</f>
        <v/>
      </c>
      <c r="Y13" s="252"/>
      <c r="Z13" s="251" t="str">
        <f t="array" ref="Z13">IFERROR(IF(Z$9="","",INDEX(INDEX(Calc!$D$6:$X$1005,,MATCH(INDEX(Calc!$AT$7:$AT$20,COUNTIF(Calc!$BO$6:$BO9,Calc!$BO9),1),Calc!$D$4:$W$4,0)),MATCH(Calc!$BO9&amp;Z$9,Calc!$C$6:$C$1005&amp;Calc!$I$6:$I$1005,0),1)),"")</f>
        <v/>
      </c>
      <c r="AA13" s="252"/>
      <c r="AB13" s="251" t="str">
        <f t="array" ref="AB13">IFERROR(IF(AB$9="","",INDEX(INDEX(Calc!$D$6:$X$1005,,MATCH(INDEX(Calc!$AT$7:$AT$20,COUNTIF(Calc!$BO$6:$BO9,Calc!$BO9),1),Calc!$D$4:$W$4,0)),MATCH(Calc!$BO9&amp;AB$9,Calc!$C$6:$C$1005&amp;Calc!$I$6:$I$1005,0),1)),"")</f>
        <v/>
      </c>
      <c r="AC13" s="252"/>
      <c r="AD13" s="251" t="str">
        <f t="array" ref="AD13">IFERROR(IF(AD$9="","",INDEX(INDEX(Calc!$D$6:$X$1005,,MATCH(INDEX(Calc!$AT$7:$AT$20,COUNTIF(Calc!$BO$6:$BO9,Calc!$BO9),1),Calc!$D$4:$W$4,0)),MATCH(Calc!$BO9&amp;AD$9,Calc!$C$6:$C$1005&amp;Calc!$I$6:$I$1005,0),1)),"")</f>
        <v/>
      </c>
      <c r="AE13" s="252"/>
      <c r="AF13" s="251" t="str">
        <f t="array" ref="AF13">IFERROR(IF(AF$9="","",INDEX(INDEX(Calc!$D$6:$X$1005,,MATCH(INDEX(Calc!$AT$7:$AT$20,COUNTIF(Calc!$BO$6:$BO9,Calc!$BO9),1),Calc!$D$4:$W$4,0)),MATCH(Calc!$BO9&amp;AF$9,Calc!$C$6:$C$1005&amp;Calc!$I$6:$I$1005,0),1)),"")</f>
        <v/>
      </c>
      <c r="AG13" s="253"/>
      <c r="AH13" s="215"/>
    </row>
    <row r="14" spans="1:34" ht="18" customHeight="1" thickTop="1" thickBot="1" x14ac:dyDescent="0.25">
      <c r="A14" s="75"/>
      <c r="B14" s="249"/>
      <c r="C14" s="254"/>
      <c r="D14" s="251" t="str">
        <f t="array" ref="D14">IFERROR(IF(D$9="","",INDEX(INDEX(Calc!$D$6:$X$1005,,MATCH(INDEX(Calc!$AT$7:$AT$20,COUNTIF(Calc!$BO$6:$BO10,Calc!$BO10),1),Calc!$D$4:$W$4,0)),MATCH(Calc!$BO10&amp;D$9,Calc!$C$6:$C$1005&amp;Calc!$I$6:$I$1005,0),1)),"")</f>
        <v/>
      </c>
      <c r="E14" s="252"/>
      <c r="F14" s="251" t="str">
        <f t="array" ref="F14">IFERROR(IF(F$9="","",INDEX(INDEX(Calc!$D$6:$X$1005,,MATCH(INDEX(Calc!$AT$7:$AT$20,COUNTIF(Calc!$BO$6:$BO10,Calc!$BO10),1),Calc!$D$4:$W$4,0)),MATCH(Calc!$BO10&amp;F$9,Calc!$C$6:$C$1005&amp;Calc!$I$6:$I$1005,0),1)),"")</f>
        <v/>
      </c>
      <c r="G14" s="252"/>
      <c r="H14" s="251" t="str">
        <f t="array" ref="H14">IFERROR(IF(H$9="","",INDEX(INDEX(Calc!$D$6:$X$1005,,MATCH(INDEX(Calc!$AT$7:$AT$20,COUNTIF(Calc!$BO$6:$BO10,Calc!$BO10),1),Calc!$D$4:$W$4,0)),MATCH(Calc!$BO10&amp;H$9,Calc!$C$6:$C$1005&amp;Calc!$I$6:$I$1005,0),1)),"")</f>
        <v/>
      </c>
      <c r="I14" s="252"/>
      <c r="J14" s="251" t="str">
        <f t="array" ref="J14">IFERROR(IF(J$9="","",INDEX(INDEX(Calc!$D$6:$X$1005,,MATCH(INDEX(Calc!$AT$7:$AT$20,COUNTIF(Calc!$BO$6:$BO10,Calc!$BO10),1),Calc!$D$4:$W$4,0)),MATCH(Calc!$BO10&amp;J$9,Calc!$C$6:$C$1005&amp;Calc!$I$6:$I$1005,0),1)),"")</f>
        <v/>
      </c>
      <c r="K14" s="252"/>
      <c r="L14" s="251" t="str">
        <f t="array" ref="L14">IFERROR(IF(L$9="","",INDEX(INDEX(Calc!$D$6:$X$1005,,MATCH(INDEX(Calc!$AT$7:$AT$20,COUNTIF(Calc!$BO$6:$BO10,Calc!$BO10),1),Calc!$D$4:$W$4,0)),MATCH(Calc!$BO10&amp;L$9,Calc!$C$6:$C$1005&amp;Calc!$I$6:$I$1005,0),1)),"")</f>
        <v/>
      </c>
      <c r="M14" s="252"/>
      <c r="N14" s="251" t="str">
        <f t="array" ref="N14">IFERROR(IF(N$9="","",INDEX(INDEX(Calc!$D$6:$X$1005,,MATCH(INDEX(Calc!$AT$7:$AT$20,COUNTIF(Calc!$BO$6:$BO10,Calc!$BO10),1),Calc!$D$4:$W$4,0)),MATCH(Calc!$BO10&amp;N$9,Calc!$C$6:$C$1005&amp;Calc!$I$6:$I$1005,0),1)),"")</f>
        <v/>
      </c>
      <c r="O14" s="252"/>
      <c r="P14" s="251" t="str">
        <f t="array" ref="P14">IFERROR(IF(P$9="","",INDEX(INDEX(Calc!$D$6:$X$1005,,MATCH(INDEX(Calc!$AT$7:$AT$20,COUNTIF(Calc!$BO$6:$BO10,Calc!$BO10),1),Calc!$D$4:$W$4,0)),MATCH(Calc!$BO10&amp;P$9,Calc!$C$6:$C$1005&amp;Calc!$I$6:$I$1005,0),1)),"")</f>
        <v/>
      </c>
      <c r="Q14" s="252"/>
      <c r="R14" s="251" t="str">
        <f t="array" ref="R14">IFERROR(IF(R$9="","",INDEX(INDEX(Calc!$D$6:$X$1005,,MATCH(INDEX(Calc!$AT$7:$AT$20,COUNTIF(Calc!$BO$6:$BO10,Calc!$BO10),1),Calc!$D$4:$W$4,0)),MATCH(Calc!$BO10&amp;R$9,Calc!$C$6:$C$1005&amp;Calc!$I$6:$I$1005,0),1)),"")</f>
        <v/>
      </c>
      <c r="S14" s="252"/>
      <c r="T14" s="251" t="str">
        <f t="array" ref="T14">IFERROR(IF(T$9="","",INDEX(INDEX(Calc!$D$6:$X$1005,,MATCH(INDEX(Calc!$AT$7:$AT$20,COUNTIF(Calc!$BO$6:$BO10,Calc!$BO10),1),Calc!$D$4:$W$4,0)),MATCH(Calc!$BO10&amp;T$9,Calc!$C$6:$C$1005&amp;Calc!$I$6:$I$1005,0),1)),"")</f>
        <v/>
      </c>
      <c r="U14" s="252"/>
      <c r="V14" s="251" t="str">
        <f t="array" ref="V14">IFERROR(IF(V$9="","",INDEX(INDEX(Calc!$D$6:$X$1005,,MATCH(INDEX(Calc!$AT$7:$AT$20,COUNTIF(Calc!$BO$6:$BO10,Calc!$BO10),1),Calc!$D$4:$W$4,0)),MATCH(Calc!$BO10&amp;V$9,Calc!$C$6:$C$1005&amp;Calc!$I$6:$I$1005,0),1)),"")</f>
        <v/>
      </c>
      <c r="W14" s="252"/>
      <c r="X14" s="251" t="str">
        <f t="array" ref="X14">IFERROR(IF(X$9="","",INDEX(INDEX(Calc!$D$6:$X$1005,,MATCH(INDEX(Calc!$AT$7:$AT$20,COUNTIF(Calc!$BO$6:$BO10,Calc!$BO10),1),Calc!$D$4:$W$4,0)),MATCH(Calc!$BO10&amp;X$9,Calc!$C$6:$C$1005&amp;Calc!$I$6:$I$1005,0),1)),"")</f>
        <v/>
      </c>
      <c r="Y14" s="252"/>
      <c r="Z14" s="251" t="str">
        <f t="array" ref="Z14">IFERROR(IF(Z$9="","",INDEX(INDEX(Calc!$D$6:$X$1005,,MATCH(INDEX(Calc!$AT$7:$AT$20,COUNTIF(Calc!$BO$6:$BO10,Calc!$BO10),1),Calc!$D$4:$W$4,0)),MATCH(Calc!$BO10&amp;Z$9,Calc!$C$6:$C$1005&amp;Calc!$I$6:$I$1005,0),1)),"")</f>
        <v/>
      </c>
      <c r="AA14" s="252"/>
      <c r="AB14" s="251" t="str">
        <f t="array" ref="AB14">IFERROR(IF(AB$9="","",INDEX(INDEX(Calc!$D$6:$X$1005,,MATCH(INDEX(Calc!$AT$7:$AT$20,COUNTIF(Calc!$BO$6:$BO10,Calc!$BO10),1),Calc!$D$4:$W$4,0)),MATCH(Calc!$BO10&amp;AB$9,Calc!$C$6:$C$1005&amp;Calc!$I$6:$I$1005,0),1)),"")</f>
        <v/>
      </c>
      <c r="AC14" s="252"/>
      <c r="AD14" s="251" t="str">
        <f t="array" ref="AD14">IFERROR(IF(AD$9="","",INDEX(INDEX(Calc!$D$6:$X$1005,,MATCH(INDEX(Calc!$AT$7:$AT$20,COUNTIF(Calc!$BO$6:$BO10,Calc!$BO10),1),Calc!$D$4:$W$4,0)),MATCH(Calc!$BO10&amp;AD$9,Calc!$C$6:$C$1005&amp;Calc!$I$6:$I$1005,0),1)),"")</f>
        <v/>
      </c>
      <c r="AE14" s="252"/>
      <c r="AF14" s="251" t="str">
        <f t="array" ref="AF14">IFERROR(IF(AF$9="","",INDEX(INDEX(Calc!$D$6:$X$1005,,MATCH(INDEX(Calc!$AT$7:$AT$20,COUNTIF(Calc!$BO$6:$BO10,Calc!$BO10),1),Calc!$D$4:$W$4,0)),MATCH(Calc!$BO10&amp;AF$9,Calc!$C$6:$C$1005&amp;Calc!$I$6:$I$1005,0),1)),"")</f>
        <v/>
      </c>
      <c r="AG14" s="253"/>
      <c r="AH14" s="215"/>
    </row>
    <row r="15" spans="1:34" ht="18" customHeight="1" thickTop="1" thickBot="1" x14ac:dyDescent="0.25">
      <c r="A15" s="75"/>
      <c r="B15" s="249"/>
      <c r="C15" s="254"/>
      <c r="D15" s="251" t="str">
        <f t="array" ref="D15">IFERROR(IF(D$9="","",INDEX(INDEX(Calc!$D$6:$X$1005,,MATCH(INDEX(Calc!$AT$7:$AT$20,COUNTIF(Calc!$BO$6:$BO11,Calc!$BO11),1),Calc!$D$4:$W$4,0)),MATCH(Calc!$BO11&amp;D$9,Calc!$C$6:$C$1005&amp;Calc!$I$6:$I$1005,0),1)),"")</f>
        <v/>
      </c>
      <c r="E15" s="252"/>
      <c r="F15" s="251" t="str">
        <f t="array" ref="F15">IFERROR(IF(F$9="","",INDEX(INDEX(Calc!$D$6:$X$1005,,MATCH(INDEX(Calc!$AT$7:$AT$20,COUNTIF(Calc!$BO$6:$BO11,Calc!$BO11),1),Calc!$D$4:$W$4,0)),MATCH(Calc!$BO11&amp;F$9,Calc!$C$6:$C$1005&amp;Calc!$I$6:$I$1005,0),1)),"")</f>
        <v/>
      </c>
      <c r="G15" s="252"/>
      <c r="H15" s="251" t="str">
        <f t="array" ref="H15">IFERROR(IF(H$9="","",INDEX(INDEX(Calc!$D$6:$X$1005,,MATCH(INDEX(Calc!$AT$7:$AT$20,COUNTIF(Calc!$BO$6:$BO11,Calc!$BO11),1),Calc!$D$4:$W$4,0)),MATCH(Calc!$BO11&amp;H$9,Calc!$C$6:$C$1005&amp;Calc!$I$6:$I$1005,0),1)),"")</f>
        <v/>
      </c>
      <c r="I15" s="252"/>
      <c r="J15" s="251" t="str">
        <f t="array" ref="J15">IFERROR(IF(J$9="","",INDEX(INDEX(Calc!$D$6:$X$1005,,MATCH(INDEX(Calc!$AT$7:$AT$20,COUNTIF(Calc!$BO$6:$BO11,Calc!$BO11),1),Calc!$D$4:$W$4,0)),MATCH(Calc!$BO11&amp;J$9,Calc!$C$6:$C$1005&amp;Calc!$I$6:$I$1005,0),1)),"")</f>
        <v/>
      </c>
      <c r="K15" s="252"/>
      <c r="L15" s="251" t="str">
        <f t="array" ref="L15">IFERROR(IF(L$9="","",INDEX(INDEX(Calc!$D$6:$X$1005,,MATCH(INDEX(Calc!$AT$7:$AT$20,COUNTIF(Calc!$BO$6:$BO11,Calc!$BO11),1),Calc!$D$4:$W$4,0)),MATCH(Calc!$BO11&amp;L$9,Calc!$C$6:$C$1005&amp;Calc!$I$6:$I$1005,0),1)),"")</f>
        <v/>
      </c>
      <c r="M15" s="252"/>
      <c r="N15" s="251" t="str">
        <f t="array" ref="N15">IFERROR(IF(N$9="","",INDEX(INDEX(Calc!$D$6:$X$1005,,MATCH(INDEX(Calc!$AT$7:$AT$20,COUNTIF(Calc!$BO$6:$BO11,Calc!$BO11),1),Calc!$D$4:$W$4,0)),MATCH(Calc!$BO11&amp;N$9,Calc!$C$6:$C$1005&amp;Calc!$I$6:$I$1005,0),1)),"")</f>
        <v/>
      </c>
      <c r="O15" s="252"/>
      <c r="P15" s="251" t="str">
        <f t="array" ref="P15">IFERROR(IF(P$9="","",INDEX(INDEX(Calc!$D$6:$X$1005,,MATCH(INDEX(Calc!$AT$7:$AT$20,COUNTIF(Calc!$BO$6:$BO11,Calc!$BO11),1),Calc!$D$4:$W$4,0)),MATCH(Calc!$BO11&amp;P$9,Calc!$C$6:$C$1005&amp;Calc!$I$6:$I$1005,0),1)),"")</f>
        <v/>
      </c>
      <c r="Q15" s="252"/>
      <c r="R15" s="251" t="str">
        <f t="array" ref="R15">IFERROR(IF(R$9="","",INDEX(INDEX(Calc!$D$6:$X$1005,,MATCH(INDEX(Calc!$AT$7:$AT$20,COUNTIF(Calc!$BO$6:$BO11,Calc!$BO11),1),Calc!$D$4:$W$4,0)),MATCH(Calc!$BO11&amp;R$9,Calc!$C$6:$C$1005&amp;Calc!$I$6:$I$1005,0),1)),"")</f>
        <v/>
      </c>
      <c r="S15" s="252"/>
      <c r="T15" s="251" t="str">
        <f t="array" ref="T15">IFERROR(IF(T$9="","",INDEX(INDEX(Calc!$D$6:$X$1005,,MATCH(INDEX(Calc!$AT$7:$AT$20,COUNTIF(Calc!$BO$6:$BO11,Calc!$BO11),1),Calc!$D$4:$W$4,0)),MATCH(Calc!$BO11&amp;T$9,Calc!$C$6:$C$1005&amp;Calc!$I$6:$I$1005,0),1)),"")</f>
        <v/>
      </c>
      <c r="U15" s="252"/>
      <c r="V15" s="251" t="str">
        <f t="array" ref="V15">IFERROR(IF(V$9="","",INDEX(INDEX(Calc!$D$6:$X$1005,,MATCH(INDEX(Calc!$AT$7:$AT$20,COUNTIF(Calc!$BO$6:$BO11,Calc!$BO11),1),Calc!$D$4:$W$4,0)),MATCH(Calc!$BO11&amp;V$9,Calc!$C$6:$C$1005&amp;Calc!$I$6:$I$1005,0),1)),"")</f>
        <v/>
      </c>
      <c r="W15" s="252"/>
      <c r="X15" s="251" t="str">
        <f t="array" ref="X15">IFERROR(IF(X$9="","",INDEX(INDEX(Calc!$D$6:$X$1005,,MATCH(INDEX(Calc!$AT$7:$AT$20,COUNTIF(Calc!$BO$6:$BO11,Calc!$BO11),1),Calc!$D$4:$W$4,0)),MATCH(Calc!$BO11&amp;X$9,Calc!$C$6:$C$1005&amp;Calc!$I$6:$I$1005,0),1)),"")</f>
        <v/>
      </c>
      <c r="Y15" s="252"/>
      <c r="Z15" s="251" t="str">
        <f t="array" ref="Z15">IFERROR(IF(Z$9="","",INDEX(INDEX(Calc!$D$6:$X$1005,,MATCH(INDEX(Calc!$AT$7:$AT$20,COUNTIF(Calc!$BO$6:$BO11,Calc!$BO11),1),Calc!$D$4:$W$4,0)),MATCH(Calc!$BO11&amp;Z$9,Calc!$C$6:$C$1005&amp;Calc!$I$6:$I$1005,0),1)),"")</f>
        <v/>
      </c>
      <c r="AA15" s="252"/>
      <c r="AB15" s="251" t="str">
        <f t="array" ref="AB15">IFERROR(IF(AB$9="","",INDEX(INDEX(Calc!$D$6:$X$1005,,MATCH(INDEX(Calc!$AT$7:$AT$20,COUNTIF(Calc!$BO$6:$BO11,Calc!$BO11),1),Calc!$D$4:$W$4,0)),MATCH(Calc!$BO11&amp;AB$9,Calc!$C$6:$C$1005&amp;Calc!$I$6:$I$1005,0),1)),"")</f>
        <v/>
      </c>
      <c r="AC15" s="252"/>
      <c r="AD15" s="251" t="str">
        <f t="array" ref="AD15">IFERROR(IF(AD$9="","",INDEX(INDEX(Calc!$D$6:$X$1005,,MATCH(INDEX(Calc!$AT$7:$AT$20,COUNTIF(Calc!$BO$6:$BO11,Calc!$BO11),1),Calc!$D$4:$W$4,0)),MATCH(Calc!$BO11&amp;AD$9,Calc!$C$6:$C$1005&amp;Calc!$I$6:$I$1005,0),1)),"")</f>
        <v/>
      </c>
      <c r="AE15" s="252"/>
      <c r="AF15" s="251" t="str">
        <f t="array" ref="AF15">IFERROR(IF(AF$9="","",INDEX(INDEX(Calc!$D$6:$X$1005,,MATCH(INDEX(Calc!$AT$7:$AT$20,COUNTIF(Calc!$BO$6:$BO11,Calc!$BO11),1),Calc!$D$4:$W$4,0)),MATCH(Calc!$BO11&amp;AF$9,Calc!$C$6:$C$1005&amp;Calc!$I$6:$I$1005,0),1)),"")</f>
        <v/>
      </c>
      <c r="AG15" s="253"/>
      <c r="AH15" s="215"/>
    </row>
    <row r="16" spans="1:34" ht="18" customHeight="1" thickTop="1" thickBot="1" x14ac:dyDescent="0.25">
      <c r="A16" s="75"/>
      <c r="B16" s="249"/>
      <c r="C16" s="254"/>
      <c r="D16" s="251" t="str">
        <f t="array" ref="D16">IFERROR(IF(D$9="","",INDEX(INDEX(Calc!$D$6:$X$1005,,MATCH(INDEX(Calc!$AT$7:$AT$20,COUNTIF(Calc!$BO$6:$BO12,Calc!$BO12),1),Calc!$D$4:$W$4,0)),MATCH(Calc!$BO12&amp;D$9,Calc!$C$6:$C$1005&amp;Calc!$I$6:$I$1005,0),1)),"")</f>
        <v/>
      </c>
      <c r="E16" s="252"/>
      <c r="F16" s="251" t="str">
        <f t="array" ref="F16">IFERROR(IF(F$9="","",INDEX(INDEX(Calc!$D$6:$X$1005,,MATCH(INDEX(Calc!$AT$7:$AT$20,COUNTIF(Calc!$BO$6:$BO12,Calc!$BO12),1),Calc!$D$4:$W$4,0)),MATCH(Calc!$BO12&amp;F$9,Calc!$C$6:$C$1005&amp;Calc!$I$6:$I$1005,0),1)),"")</f>
        <v/>
      </c>
      <c r="G16" s="252"/>
      <c r="H16" s="251" t="str">
        <f t="array" ref="H16">IFERROR(IF(H$9="","",INDEX(INDEX(Calc!$D$6:$X$1005,,MATCH(INDEX(Calc!$AT$7:$AT$20,COUNTIF(Calc!$BO$6:$BO12,Calc!$BO12),1),Calc!$D$4:$W$4,0)),MATCH(Calc!$BO12&amp;H$9,Calc!$C$6:$C$1005&amp;Calc!$I$6:$I$1005,0),1)),"")</f>
        <v/>
      </c>
      <c r="I16" s="252"/>
      <c r="J16" s="251" t="str">
        <f t="array" ref="J16">IFERROR(IF(J$9="","",INDEX(INDEX(Calc!$D$6:$X$1005,,MATCH(INDEX(Calc!$AT$7:$AT$20,COUNTIF(Calc!$BO$6:$BO12,Calc!$BO12),1),Calc!$D$4:$W$4,0)),MATCH(Calc!$BO12&amp;J$9,Calc!$C$6:$C$1005&amp;Calc!$I$6:$I$1005,0),1)),"")</f>
        <v/>
      </c>
      <c r="K16" s="252"/>
      <c r="L16" s="251" t="str">
        <f t="array" ref="L16">IFERROR(IF(L$9="","",INDEX(INDEX(Calc!$D$6:$X$1005,,MATCH(INDEX(Calc!$AT$7:$AT$20,COUNTIF(Calc!$BO$6:$BO12,Calc!$BO12),1),Calc!$D$4:$W$4,0)),MATCH(Calc!$BO12&amp;L$9,Calc!$C$6:$C$1005&amp;Calc!$I$6:$I$1005,0),1)),"")</f>
        <v/>
      </c>
      <c r="M16" s="252"/>
      <c r="N16" s="251" t="str">
        <f t="array" ref="N16">IFERROR(IF(N$9="","",INDEX(INDEX(Calc!$D$6:$X$1005,,MATCH(INDEX(Calc!$AT$7:$AT$20,COUNTIF(Calc!$BO$6:$BO12,Calc!$BO12),1),Calc!$D$4:$W$4,0)),MATCH(Calc!$BO12&amp;N$9,Calc!$C$6:$C$1005&amp;Calc!$I$6:$I$1005,0),1)),"")</f>
        <v/>
      </c>
      <c r="O16" s="252"/>
      <c r="P16" s="251" t="str">
        <f t="array" ref="P16">IFERROR(IF(P$9="","",INDEX(INDEX(Calc!$D$6:$X$1005,,MATCH(INDEX(Calc!$AT$7:$AT$20,COUNTIF(Calc!$BO$6:$BO12,Calc!$BO12),1),Calc!$D$4:$W$4,0)),MATCH(Calc!$BO12&amp;P$9,Calc!$C$6:$C$1005&amp;Calc!$I$6:$I$1005,0),1)),"")</f>
        <v/>
      </c>
      <c r="Q16" s="252"/>
      <c r="R16" s="251" t="str">
        <f t="array" ref="R16">IFERROR(IF(R$9="","",INDEX(INDEX(Calc!$D$6:$X$1005,,MATCH(INDEX(Calc!$AT$7:$AT$20,COUNTIF(Calc!$BO$6:$BO12,Calc!$BO12),1),Calc!$D$4:$W$4,0)),MATCH(Calc!$BO12&amp;R$9,Calc!$C$6:$C$1005&amp;Calc!$I$6:$I$1005,0),1)),"")</f>
        <v/>
      </c>
      <c r="S16" s="252"/>
      <c r="T16" s="251" t="str">
        <f t="array" ref="T16">IFERROR(IF(T$9="","",INDEX(INDEX(Calc!$D$6:$X$1005,,MATCH(INDEX(Calc!$AT$7:$AT$20,COUNTIF(Calc!$BO$6:$BO12,Calc!$BO12),1),Calc!$D$4:$W$4,0)),MATCH(Calc!$BO12&amp;T$9,Calc!$C$6:$C$1005&amp;Calc!$I$6:$I$1005,0),1)),"")</f>
        <v/>
      </c>
      <c r="U16" s="252"/>
      <c r="V16" s="251" t="str">
        <f t="array" ref="V16">IFERROR(IF(V$9="","",INDEX(INDEX(Calc!$D$6:$X$1005,,MATCH(INDEX(Calc!$AT$7:$AT$20,COUNTIF(Calc!$BO$6:$BO12,Calc!$BO12),1),Calc!$D$4:$W$4,0)),MATCH(Calc!$BO12&amp;V$9,Calc!$C$6:$C$1005&amp;Calc!$I$6:$I$1005,0),1)),"")</f>
        <v/>
      </c>
      <c r="W16" s="252"/>
      <c r="X16" s="251" t="str">
        <f t="array" ref="X16">IFERROR(IF(X$9="","",INDEX(INDEX(Calc!$D$6:$X$1005,,MATCH(INDEX(Calc!$AT$7:$AT$20,COUNTIF(Calc!$BO$6:$BO12,Calc!$BO12),1),Calc!$D$4:$W$4,0)),MATCH(Calc!$BO12&amp;X$9,Calc!$C$6:$C$1005&amp;Calc!$I$6:$I$1005,0),1)),"")</f>
        <v/>
      </c>
      <c r="Y16" s="252"/>
      <c r="Z16" s="251" t="str">
        <f t="array" ref="Z16">IFERROR(IF(Z$9="","",INDEX(INDEX(Calc!$D$6:$X$1005,,MATCH(INDEX(Calc!$AT$7:$AT$20,COUNTIF(Calc!$BO$6:$BO12,Calc!$BO12),1),Calc!$D$4:$W$4,0)),MATCH(Calc!$BO12&amp;Z$9,Calc!$C$6:$C$1005&amp;Calc!$I$6:$I$1005,0),1)),"")</f>
        <v/>
      </c>
      <c r="AA16" s="252"/>
      <c r="AB16" s="251" t="str">
        <f t="array" ref="AB16">IFERROR(IF(AB$9="","",INDEX(INDEX(Calc!$D$6:$X$1005,,MATCH(INDEX(Calc!$AT$7:$AT$20,COUNTIF(Calc!$BO$6:$BO12,Calc!$BO12),1),Calc!$D$4:$W$4,0)),MATCH(Calc!$BO12&amp;AB$9,Calc!$C$6:$C$1005&amp;Calc!$I$6:$I$1005,0),1)),"")</f>
        <v/>
      </c>
      <c r="AC16" s="252"/>
      <c r="AD16" s="251" t="str">
        <f t="array" ref="AD16">IFERROR(IF(AD$9="","",INDEX(INDEX(Calc!$D$6:$X$1005,,MATCH(INDEX(Calc!$AT$7:$AT$20,COUNTIF(Calc!$BO$6:$BO12,Calc!$BO12),1),Calc!$D$4:$W$4,0)),MATCH(Calc!$BO12&amp;AD$9,Calc!$C$6:$C$1005&amp;Calc!$I$6:$I$1005,0),1)),"")</f>
        <v/>
      </c>
      <c r="AE16" s="252"/>
      <c r="AF16" s="251" t="str">
        <f t="array" ref="AF16">IFERROR(IF(AF$9="","",INDEX(INDEX(Calc!$D$6:$X$1005,,MATCH(INDEX(Calc!$AT$7:$AT$20,COUNTIF(Calc!$BO$6:$BO12,Calc!$BO12),1),Calc!$D$4:$W$4,0)),MATCH(Calc!$BO12&amp;AF$9,Calc!$C$6:$C$1005&amp;Calc!$I$6:$I$1005,0),1)),"")</f>
        <v/>
      </c>
      <c r="AG16" s="253"/>
      <c r="AH16" s="215"/>
    </row>
    <row r="17" spans="1:34" ht="18" customHeight="1" thickTop="1" thickBot="1" x14ac:dyDescent="0.25">
      <c r="A17" s="75"/>
      <c r="B17" s="249"/>
      <c r="C17" s="254"/>
      <c r="D17" s="251" t="str">
        <f t="array" ref="D17">IFERROR(IF(D$9="","",INDEX(INDEX(Calc!$D$6:$X$1005,,MATCH(INDEX(Calc!$AT$7:$AT$20,COUNTIF(Calc!$BO$6:$BO13,Calc!$BO13),1),Calc!$D$4:$W$4,0)),MATCH(Calc!$BO13&amp;D$9,Calc!$C$6:$C$1005&amp;Calc!$I$6:$I$1005,0),1)),"")</f>
        <v/>
      </c>
      <c r="E17" s="252"/>
      <c r="F17" s="251" t="str">
        <f t="array" ref="F17">IFERROR(IF(F$9="","",INDEX(INDEX(Calc!$D$6:$X$1005,,MATCH(INDEX(Calc!$AT$7:$AT$20,COUNTIF(Calc!$BO$6:$BO13,Calc!$BO13),1),Calc!$D$4:$W$4,0)),MATCH(Calc!$BO13&amp;F$9,Calc!$C$6:$C$1005&amp;Calc!$I$6:$I$1005,0),1)),"")</f>
        <v/>
      </c>
      <c r="G17" s="252"/>
      <c r="H17" s="251" t="str">
        <f t="array" ref="H17">IFERROR(IF(H$9="","",INDEX(INDEX(Calc!$D$6:$X$1005,,MATCH(INDEX(Calc!$AT$7:$AT$20,COUNTIF(Calc!$BO$6:$BO13,Calc!$BO13),1),Calc!$D$4:$W$4,0)),MATCH(Calc!$BO13&amp;H$9,Calc!$C$6:$C$1005&amp;Calc!$I$6:$I$1005,0),1)),"")</f>
        <v/>
      </c>
      <c r="I17" s="252"/>
      <c r="J17" s="251" t="str">
        <f t="array" ref="J17">IFERROR(IF(J$9="","",INDEX(INDEX(Calc!$D$6:$X$1005,,MATCH(INDEX(Calc!$AT$7:$AT$20,COUNTIF(Calc!$BO$6:$BO13,Calc!$BO13),1),Calc!$D$4:$W$4,0)),MATCH(Calc!$BO13&amp;J$9,Calc!$C$6:$C$1005&amp;Calc!$I$6:$I$1005,0),1)),"")</f>
        <v/>
      </c>
      <c r="K17" s="252"/>
      <c r="L17" s="251" t="str">
        <f t="array" ref="L17">IFERROR(IF(L$9="","",INDEX(INDEX(Calc!$D$6:$X$1005,,MATCH(INDEX(Calc!$AT$7:$AT$20,COUNTIF(Calc!$BO$6:$BO13,Calc!$BO13),1),Calc!$D$4:$W$4,0)),MATCH(Calc!$BO13&amp;L$9,Calc!$C$6:$C$1005&amp;Calc!$I$6:$I$1005,0),1)),"")</f>
        <v/>
      </c>
      <c r="M17" s="252"/>
      <c r="N17" s="251" t="str">
        <f t="array" ref="N17">IFERROR(IF(N$9="","",INDEX(INDEX(Calc!$D$6:$X$1005,,MATCH(INDEX(Calc!$AT$7:$AT$20,COUNTIF(Calc!$BO$6:$BO13,Calc!$BO13),1),Calc!$D$4:$W$4,0)),MATCH(Calc!$BO13&amp;N$9,Calc!$C$6:$C$1005&amp;Calc!$I$6:$I$1005,0),1)),"")</f>
        <v/>
      </c>
      <c r="O17" s="252"/>
      <c r="P17" s="251" t="str">
        <f t="array" ref="P17">IFERROR(IF(P$9="","",INDEX(INDEX(Calc!$D$6:$X$1005,,MATCH(INDEX(Calc!$AT$7:$AT$20,COUNTIF(Calc!$BO$6:$BO13,Calc!$BO13),1),Calc!$D$4:$W$4,0)),MATCH(Calc!$BO13&amp;P$9,Calc!$C$6:$C$1005&amp;Calc!$I$6:$I$1005,0),1)),"")</f>
        <v/>
      </c>
      <c r="Q17" s="252"/>
      <c r="R17" s="251" t="str">
        <f t="array" ref="R17">IFERROR(IF(R$9="","",INDEX(INDEX(Calc!$D$6:$X$1005,,MATCH(INDEX(Calc!$AT$7:$AT$20,COUNTIF(Calc!$BO$6:$BO13,Calc!$BO13),1),Calc!$D$4:$W$4,0)),MATCH(Calc!$BO13&amp;R$9,Calc!$C$6:$C$1005&amp;Calc!$I$6:$I$1005,0),1)),"")</f>
        <v/>
      </c>
      <c r="S17" s="252"/>
      <c r="T17" s="251" t="str">
        <f t="array" ref="T17">IFERROR(IF(T$9="","",INDEX(INDEX(Calc!$D$6:$X$1005,,MATCH(INDEX(Calc!$AT$7:$AT$20,COUNTIF(Calc!$BO$6:$BO13,Calc!$BO13),1),Calc!$D$4:$W$4,0)),MATCH(Calc!$BO13&amp;T$9,Calc!$C$6:$C$1005&amp;Calc!$I$6:$I$1005,0),1)),"")</f>
        <v/>
      </c>
      <c r="U17" s="252"/>
      <c r="V17" s="251" t="str">
        <f t="array" ref="V17">IFERROR(IF(V$9="","",INDEX(INDEX(Calc!$D$6:$X$1005,,MATCH(INDEX(Calc!$AT$7:$AT$20,COUNTIF(Calc!$BO$6:$BO13,Calc!$BO13),1),Calc!$D$4:$W$4,0)),MATCH(Calc!$BO13&amp;V$9,Calc!$C$6:$C$1005&amp;Calc!$I$6:$I$1005,0),1)),"")</f>
        <v/>
      </c>
      <c r="W17" s="252"/>
      <c r="X17" s="251" t="str">
        <f t="array" ref="X17">IFERROR(IF(X$9="","",INDEX(INDEX(Calc!$D$6:$X$1005,,MATCH(INDEX(Calc!$AT$7:$AT$20,COUNTIF(Calc!$BO$6:$BO13,Calc!$BO13),1),Calc!$D$4:$W$4,0)),MATCH(Calc!$BO13&amp;X$9,Calc!$C$6:$C$1005&amp;Calc!$I$6:$I$1005,0),1)),"")</f>
        <v/>
      </c>
      <c r="Y17" s="252"/>
      <c r="Z17" s="251" t="str">
        <f t="array" ref="Z17">IFERROR(IF(Z$9="","",INDEX(INDEX(Calc!$D$6:$X$1005,,MATCH(INDEX(Calc!$AT$7:$AT$20,COUNTIF(Calc!$BO$6:$BO13,Calc!$BO13),1),Calc!$D$4:$W$4,0)),MATCH(Calc!$BO13&amp;Z$9,Calc!$C$6:$C$1005&amp;Calc!$I$6:$I$1005,0),1)),"")</f>
        <v/>
      </c>
      <c r="AA17" s="252"/>
      <c r="AB17" s="251" t="str">
        <f t="array" ref="AB17">IFERROR(IF(AB$9="","",INDEX(INDEX(Calc!$D$6:$X$1005,,MATCH(INDEX(Calc!$AT$7:$AT$20,COUNTIF(Calc!$BO$6:$BO13,Calc!$BO13),1),Calc!$D$4:$W$4,0)),MATCH(Calc!$BO13&amp;AB$9,Calc!$C$6:$C$1005&amp;Calc!$I$6:$I$1005,0),1)),"")</f>
        <v/>
      </c>
      <c r="AC17" s="252"/>
      <c r="AD17" s="251" t="str">
        <f t="array" ref="AD17">IFERROR(IF(AD$9="","",INDEX(INDEX(Calc!$D$6:$X$1005,,MATCH(INDEX(Calc!$AT$7:$AT$20,COUNTIF(Calc!$BO$6:$BO13,Calc!$BO13),1),Calc!$D$4:$W$4,0)),MATCH(Calc!$BO13&amp;AD$9,Calc!$C$6:$C$1005&amp;Calc!$I$6:$I$1005,0),1)),"")</f>
        <v/>
      </c>
      <c r="AE17" s="252"/>
      <c r="AF17" s="251" t="str">
        <f t="array" ref="AF17">IFERROR(IF(AF$9="","",INDEX(INDEX(Calc!$D$6:$X$1005,,MATCH(INDEX(Calc!$AT$7:$AT$20,COUNTIF(Calc!$BO$6:$BO13,Calc!$BO13),1),Calc!$D$4:$W$4,0)),MATCH(Calc!$BO13&amp;AF$9,Calc!$C$6:$C$1005&amp;Calc!$I$6:$I$1005,0),1)),"")</f>
        <v/>
      </c>
      <c r="AG17" s="253"/>
      <c r="AH17" s="215"/>
    </row>
    <row r="18" spans="1:34" ht="18" customHeight="1" thickTop="1" thickBot="1" x14ac:dyDescent="0.25">
      <c r="A18" s="75"/>
      <c r="B18" s="249"/>
      <c r="C18" s="254"/>
      <c r="D18" s="251" t="str">
        <f t="array" ref="D18">IFERROR(IF(D$9="","",INDEX(INDEX(Calc!$D$6:$X$1005,,MATCH(INDEX(Calc!$AT$7:$AT$20,COUNTIF(Calc!$BO$6:$BO14,Calc!$BO14),1),Calc!$D$4:$W$4,0)),MATCH(Calc!$BO14&amp;D$9,Calc!$C$6:$C$1005&amp;Calc!$I$6:$I$1005,0),1)),"")</f>
        <v/>
      </c>
      <c r="E18" s="252"/>
      <c r="F18" s="251" t="str">
        <f t="array" ref="F18">IFERROR(IF(F$9="","",INDEX(INDEX(Calc!$D$6:$X$1005,,MATCH(INDEX(Calc!$AT$7:$AT$20,COUNTIF(Calc!$BO$6:$BO14,Calc!$BO14),1),Calc!$D$4:$W$4,0)),MATCH(Calc!$BO14&amp;F$9,Calc!$C$6:$C$1005&amp;Calc!$I$6:$I$1005,0),1)),"")</f>
        <v/>
      </c>
      <c r="G18" s="252"/>
      <c r="H18" s="251" t="str">
        <f t="array" ref="H18">IFERROR(IF(H$9="","",INDEX(INDEX(Calc!$D$6:$X$1005,,MATCH(INDEX(Calc!$AT$7:$AT$20,COUNTIF(Calc!$BO$6:$BO14,Calc!$BO14),1),Calc!$D$4:$W$4,0)),MATCH(Calc!$BO14&amp;H$9,Calc!$C$6:$C$1005&amp;Calc!$I$6:$I$1005,0),1)),"")</f>
        <v/>
      </c>
      <c r="I18" s="252"/>
      <c r="J18" s="251" t="str">
        <f t="array" ref="J18">IFERROR(IF(J$9="","",INDEX(INDEX(Calc!$D$6:$X$1005,,MATCH(INDEX(Calc!$AT$7:$AT$20,COUNTIF(Calc!$BO$6:$BO14,Calc!$BO14),1),Calc!$D$4:$W$4,0)),MATCH(Calc!$BO14&amp;J$9,Calc!$C$6:$C$1005&amp;Calc!$I$6:$I$1005,0),1)),"")</f>
        <v/>
      </c>
      <c r="K18" s="252"/>
      <c r="L18" s="251" t="str">
        <f t="array" ref="L18">IFERROR(IF(L$9="","",INDEX(INDEX(Calc!$D$6:$X$1005,,MATCH(INDEX(Calc!$AT$7:$AT$20,COUNTIF(Calc!$BO$6:$BO14,Calc!$BO14),1),Calc!$D$4:$W$4,0)),MATCH(Calc!$BO14&amp;L$9,Calc!$C$6:$C$1005&amp;Calc!$I$6:$I$1005,0),1)),"")</f>
        <v/>
      </c>
      <c r="M18" s="252"/>
      <c r="N18" s="251" t="str">
        <f t="array" ref="N18">IFERROR(IF(N$9="","",INDEX(INDEX(Calc!$D$6:$X$1005,,MATCH(INDEX(Calc!$AT$7:$AT$20,COUNTIF(Calc!$BO$6:$BO14,Calc!$BO14),1),Calc!$D$4:$W$4,0)),MATCH(Calc!$BO14&amp;N$9,Calc!$C$6:$C$1005&amp;Calc!$I$6:$I$1005,0),1)),"")</f>
        <v/>
      </c>
      <c r="O18" s="252"/>
      <c r="P18" s="251" t="str">
        <f t="array" ref="P18">IFERROR(IF(P$9="","",INDEX(INDEX(Calc!$D$6:$X$1005,,MATCH(INDEX(Calc!$AT$7:$AT$20,COUNTIF(Calc!$BO$6:$BO14,Calc!$BO14),1),Calc!$D$4:$W$4,0)),MATCH(Calc!$BO14&amp;P$9,Calc!$C$6:$C$1005&amp;Calc!$I$6:$I$1005,0),1)),"")</f>
        <v/>
      </c>
      <c r="Q18" s="252"/>
      <c r="R18" s="251" t="str">
        <f t="array" ref="R18">IFERROR(IF(R$9="","",INDEX(INDEX(Calc!$D$6:$X$1005,,MATCH(INDEX(Calc!$AT$7:$AT$20,COUNTIF(Calc!$BO$6:$BO14,Calc!$BO14),1),Calc!$D$4:$W$4,0)),MATCH(Calc!$BO14&amp;R$9,Calc!$C$6:$C$1005&amp;Calc!$I$6:$I$1005,0),1)),"")</f>
        <v/>
      </c>
      <c r="S18" s="252"/>
      <c r="T18" s="251" t="str">
        <f t="array" ref="T18">IFERROR(IF(T$9="","",INDEX(INDEX(Calc!$D$6:$X$1005,,MATCH(INDEX(Calc!$AT$7:$AT$20,COUNTIF(Calc!$BO$6:$BO14,Calc!$BO14),1),Calc!$D$4:$W$4,0)),MATCH(Calc!$BO14&amp;T$9,Calc!$C$6:$C$1005&amp;Calc!$I$6:$I$1005,0),1)),"")</f>
        <v/>
      </c>
      <c r="U18" s="252"/>
      <c r="V18" s="251" t="str">
        <f t="array" ref="V18">IFERROR(IF(V$9="","",INDEX(INDEX(Calc!$D$6:$X$1005,,MATCH(INDEX(Calc!$AT$7:$AT$20,COUNTIF(Calc!$BO$6:$BO14,Calc!$BO14),1),Calc!$D$4:$W$4,0)),MATCH(Calc!$BO14&amp;V$9,Calc!$C$6:$C$1005&amp;Calc!$I$6:$I$1005,0),1)),"")</f>
        <v/>
      </c>
      <c r="W18" s="252"/>
      <c r="X18" s="251" t="str">
        <f t="array" ref="X18">IFERROR(IF(X$9="","",INDEX(INDEX(Calc!$D$6:$X$1005,,MATCH(INDEX(Calc!$AT$7:$AT$20,COUNTIF(Calc!$BO$6:$BO14,Calc!$BO14),1),Calc!$D$4:$W$4,0)),MATCH(Calc!$BO14&amp;X$9,Calc!$C$6:$C$1005&amp;Calc!$I$6:$I$1005,0),1)),"")</f>
        <v/>
      </c>
      <c r="Y18" s="252"/>
      <c r="Z18" s="251" t="str">
        <f t="array" ref="Z18">IFERROR(IF(Z$9="","",INDEX(INDEX(Calc!$D$6:$X$1005,,MATCH(INDEX(Calc!$AT$7:$AT$20,COUNTIF(Calc!$BO$6:$BO14,Calc!$BO14),1),Calc!$D$4:$W$4,0)),MATCH(Calc!$BO14&amp;Z$9,Calc!$C$6:$C$1005&amp;Calc!$I$6:$I$1005,0),1)),"")</f>
        <v/>
      </c>
      <c r="AA18" s="252"/>
      <c r="AB18" s="251" t="str">
        <f t="array" ref="AB18">IFERROR(IF(AB$9="","",INDEX(INDEX(Calc!$D$6:$X$1005,,MATCH(INDEX(Calc!$AT$7:$AT$20,COUNTIF(Calc!$BO$6:$BO14,Calc!$BO14),1),Calc!$D$4:$W$4,0)),MATCH(Calc!$BO14&amp;AB$9,Calc!$C$6:$C$1005&amp;Calc!$I$6:$I$1005,0),1)),"")</f>
        <v/>
      </c>
      <c r="AC18" s="252"/>
      <c r="AD18" s="251" t="str">
        <f t="array" ref="AD18">IFERROR(IF(AD$9="","",INDEX(INDEX(Calc!$D$6:$X$1005,,MATCH(INDEX(Calc!$AT$7:$AT$20,COUNTIF(Calc!$BO$6:$BO14,Calc!$BO14),1),Calc!$D$4:$W$4,0)),MATCH(Calc!$BO14&amp;AD$9,Calc!$C$6:$C$1005&amp;Calc!$I$6:$I$1005,0),1)),"")</f>
        <v/>
      </c>
      <c r="AE18" s="252"/>
      <c r="AF18" s="251" t="str">
        <f t="array" ref="AF18">IFERROR(IF(AF$9="","",INDEX(INDEX(Calc!$D$6:$X$1005,,MATCH(INDEX(Calc!$AT$7:$AT$20,COUNTIF(Calc!$BO$6:$BO14,Calc!$BO14),1),Calc!$D$4:$W$4,0)),MATCH(Calc!$BO14&amp;AF$9,Calc!$C$6:$C$1005&amp;Calc!$I$6:$I$1005,0),1)),"")</f>
        <v/>
      </c>
      <c r="AG18" s="253"/>
      <c r="AH18" s="215"/>
    </row>
    <row r="19" spans="1:34" ht="18" customHeight="1" thickTop="1" thickBot="1" x14ac:dyDescent="0.25">
      <c r="A19" s="75"/>
      <c r="B19" s="249"/>
      <c r="C19" s="254"/>
      <c r="D19" s="251" t="str">
        <f t="array" ref="D19">IFERROR(IF(D$9="","",INDEX(INDEX(Calc!$D$6:$X$1005,,MATCH(INDEX(Calc!$AT$7:$AT$20,COUNTIF(Calc!$BO$6:$BO15,Calc!$BO15),1),Calc!$D$4:$W$4,0)),MATCH(Calc!$BO15&amp;D$9,Calc!$C$6:$C$1005&amp;Calc!$I$6:$I$1005,0),1)),"")</f>
        <v/>
      </c>
      <c r="E19" s="252"/>
      <c r="F19" s="251" t="str">
        <f t="array" ref="F19">IFERROR(IF(F$9="","",INDEX(INDEX(Calc!$D$6:$X$1005,,MATCH(INDEX(Calc!$AT$7:$AT$20,COUNTIF(Calc!$BO$6:$BO15,Calc!$BO15),1),Calc!$D$4:$W$4,0)),MATCH(Calc!$BO15&amp;F$9,Calc!$C$6:$C$1005&amp;Calc!$I$6:$I$1005,0),1)),"")</f>
        <v/>
      </c>
      <c r="G19" s="252"/>
      <c r="H19" s="251" t="str">
        <f t="array" ref="H19">IFERROR(IF(H$9="","",INDEX(INDEX(Calc!$D$6:$X$1005,,MATCH(INDEX(Calc!$AT$7:$AT$20,COUNTIF(Calc!$BO$6:$BO15,Calc!$BO15),1),Calc!$D$4:$W$4,0)),MATCH(Calc!$BO15&amp;H$9,Calc!$C$6:$C$1005&amp;Calc!$I$6:$I$1005,0),1)),"")</f>
        <v/>
      </c>
      <c r="I19" s="252"/>
      <c r="J19" s="251" t="str">
        <f t="array" ref="J19">IFERROR(IF(J$9="","",INDEX(INDEX(Calc!$D$6:$X$1005,,MATCH(INDEX(Calc!$AT$7:$AT$20,COUNTIF(Calc!$BO$6:$BO15,Calc!$BO15),1),Calc!$D$4:$W$4,0)),MATCH(Calc!$BO15&amp;J$9,Calc!$C$6:$C$1005&amp;Calc!$I$6:$I$1005,0),1)),"")</f>
        <v/>
      </c>
      <c r="K19" s="252"/>
      <c r="L19" s="251" t="str">
        <f t="array" ref="L19">IFERROR(IF(L$9="","",INDEX(INDEX(Calc!$D$6:$X$1005,,MATCH(INDEX(Calc!$AT$7:$AT$20,COUNTIF(Calc!$BO$6:$BO15,Calc!$BO15),1),Calc!$D$4:$W$4,0)),MATCH(Calc!$BO15&amp;L$9,Calc!$C$6:$C$1005&amp;Calc!$I$6:$I$1005,0),1)),"")</f>
        <v/>
      </c>
      <c r="M19" s="252"/>
      <c r="N19" s="251" t="str">
        <f t="array" ref="N19">IFERROR(IF(N$9="","",INDEX(INDEX(Calc!$D$6:$X$1005,,MATCH(INDEX(Calc!$AT$7:$AT$20,COUNTIF(Calc!$BO$6:$BO15,Calc!$BO15),1),Calc!$D$4:$W$4,0)),MATCH(Calc!$BO15&amp;N$9,Calc!$C$6:$C$1005&amp;Calc!$I$6:$I$1005,0),1)),"")</f>
        <v/>
      </c>
      <c r="O19" s="252"/>
      <c r="P19" s="251" t="str">
        <f t="array" ref="P19">IFERROR(IF(P$9="","",INDEX(INDEX(Calc!$D$6:$X$1005,,MATCH(INDEX(Calc!$AT$7:$AT$20,COUNTIF(Calc!$BO$6:$BO15,Calc!$BO15),1),Calc!$D$4:$W$4,0)),MATCH(Calc!$BO15&amp;P$9,Calc!$C$6:$C$1005&amp;Calc!$I$6:$I$1005,0),1)),"")</f>
        <v/>
      </c>
      <c r="Q19" s="252"/>
      <c r="R19" s="251" t="str">
        <f t="array" ref="R19">IFERROR(IF(R$9="","",INDEX(INDEX(Calc!$D$6:$X$1005,,MATCH(INDEX(Calc!$AT$7:$AT$20,COUNTIF(Calc!$BO$6:$BO15,Calc!$BO15),1),Calc!$D$4:$W$4,0)),MATCH(Calc!$BO15&amp;R$9,Calc!$C$6:$C$1005&amp;Calc!$I$6:$I$1005,0),1)),"")</f>
        <v/>
      </c>
      <c r="S19" s="252"/>
      <c r="T19" s="251" t="str">
        <f t="array" ref="T19">IFERROR(IF(T$9="","",INDEX(INDEX(Calc!$D$6:$X$1005,,MATCH(INDEX(Calc!$AT$7:$AT$20,COUNTIF(Calc!$BO$6:$BO15,Calc!$BO15),1),Calc!$D$4:$W$4,0)),MATCH(Calc!$BO15&amp;T$9,Calc!$C$6:$C$1005&amp;Calc!$I$6:$I$1005,0),1)),"")</f>
        <v/>
      </c>
      <c r="U19" s="252"/>
      <c r="V19" s="251" t="str">
        <f t="array" ref="V19">IFERROR(IF(V$9="","",INDEX(INDEX(Calc!$D$6:$X$1005,,MATCH(INDEX(Calc!$AT$7:$AT$20,COUNTIF(Calc!$BO$6:$BO15,Calc!$BO15),1),Calc!$D$4:$W$4,0)),MATCH(Calc!$BO15&amp;V$9,Calc!$C$6:$C$1005&amp;Calc!$I$6:$I$1005,0),1)),"")</f>
        <v/>
      </c>
      <c r="W19" s="252"/>
      <c r="X19" s="251" t="str">
        <f t="array" ref="X19">IFERROR(IF(X$9="","",INDEX(INDEX(Calc!$D$6:$X$1005,,MATCH(INDEX(Calc!$AT$7:$AT$20,COUNTIF(Calc!$BO$6:$BO15,Calc!$BO15),1),Calc!$D$4:$W$4,0)),MATCH(Calc!$BO15&amp;X$9,Calc!$C$6:$C$1005&amp;Calc!$I$6:$I$1005,0),1)),"")</f>
        <v/>
      </c>
      <c r="Y19" s="252"/>
      <c r="Z19" s="251" t="str">
        <f t="array" ref="Z19">IFERROR(IF(Z$9="","",INDEX(INDEX(Calc!$D$6:$X$1005,,MATCH(INDEX(Calc!$AT$7:$AT$20,COUNTIF(Calc!$BO$6:$BO15,Calc!$BO15),1),Calc!$D$4:$W$4,0)),MATCH(Calc!$BO15&amp;Z$9,Calc!$C$6:$C$1005&amp;Calc!$I$6:$I$1005,0),1)),"")</f>
        <v/>
      </c>
      <c r="AA19" s="252"/>
      <c r="AB19" s="251" t="str">
        <f t="array" ref="AB19">IFERROR(IF(AB$9="","",INDEX(INDEX(Calc!$D$6:$X$1005,,MATCH(INDEX(Calc!$AT$7:$AT$20,COUNTIF(Calc!$BO$6:$BO15,Calc!$BO15),1),Calc!$D$4:$W$4,0)),MATCH(Calc!$BO15&amp;AB$9,Calc!$C$6:$C$1005&amp;Calc!$I$6:$I$1005,0),1)),"")</f>
        <v/>
      </c>
      <c r="AC19" s="252"/>
      <c r="AD19" s="251" t="str">
        <f t="array" ref="AD19">IFERROR(IF(AD$9="","",INDEX(INDEX(Calc!$D$6:$X$1005,,MATCH(INDEX(Calc!$AT$7:$AT$20,COUNTIF(Calc!$BO$6:$BO15,Calc!$BO15),1),Calc!$D$4:$W$4,0)),MATCH(Calc!$BO15&amp;AD$9,Calc!$C$6:$C$1005&amp;Calc!$I$6:$I$1005,0),1)),"")</f>
        <v/>
      </c>
      <c r="AE19" s="252"/>
      <c r="AF19" s="251" t="str">
        <f t="array" ref="AF19">IFERROR(IF(AF$9="","",INDEX(INDEX(Calc!$D$6:$X$1005,,MATCH(INDEX(Calc!$AT$7:$AT$20,COUNTIF(Calc!$BO$6:$BO15,Calc!$BO15),1),Calc!$D$4:$W$4,0)),MATCH(Calc!$BO15&amp;AF$9,Calc!$C$6:$C$1005&amp;Calc!$I$6:$I$1005,0),1)),"")</f>
        <v/>
      </c>
      <c r="AG19" s="253"/>
      <c r="AH19" s="215"/>
    </row>
    <row r="20" spans="1:34" ht="18" customHeight="1" thickTop="1" thickBot="1" x14ac:dyDescent="0.25">
      <c r="A20" s="75"/>
      <c r="B20" s="249"/>
      <c r="C20" s="254"/>
      <c r="D20" s="251" t="str">
        <f t="array" ref="D20">IFERROR(IF(D$9="","",INDEX(INDEX(Calc!$D$6:$X$1005,,MATCH(INDEX(Calc!$AT$7:$AT$20,COUNTIF(Calc!$BO$6:$BO16,Calc!$BO16),1),Calc!$D$4:$W$4,0)),MATCH(Calc!$BO16&amp;D$9,Calc!$C$6:$C$1005&amp;Calc!$I$6:$I$1005,0),1)),"")</f>
        <v/>
      </c>
      <c r="E20" s="252"/>
      <c r="F20" s="251" t="str">
        <f t="array" ref="F20">IFERROR(IF(F$9="","",INDEX(INDEX(Calc!$D$6:$X$1005,,MATCH(INDEX(Calc!$AT$7:$AT$20,COUNTIF(Calc!$BO$6:$BO16,Calc!$BO16),1),Calc!$D$4:$W$4,0)),MATCH(Calc!$BO16&amp;F$9,Calc!$C$6:$C$1005&amp;Calc!$I$6:$I$1005,0),1)),"")</f>
        <v/>
      </c>
      <c r="G20" s="252"/>
      <c r="H20" s="251" t="str">
        <f t="array" ref="H20">IFERROR(IF(H$9="","",INDEX(INDEX(Calc!$D$6:$X$1005,,MATCH(INDEX(Calc!$AT$7:$AT$20,COUNTIF(Calc!$BO$6:$BO16,Calc!$BO16),1),Calc!$D$4:$W$4,0)),MATCH(Calc!$BO16&amp;H$9,Calc!$C$6:$C$1005&amp;Calc!$I$6:$I$1005,0),1)),"")</f>
        <v/>
      </c>
      <c r="I20" s="252"/>
      <c r="J20" s="251" t="str">
        <f t="array" ref="J20">IFERROR(IF(J$9="","",INDEX(INDEX(Calc!$D$6:$X$1005,,MATCH(INDEX(Calc!$AT$7:$AT$20,COUNTIF(Calc!$BO$6:$BO16,Calc!$BO16),1),Calc!$D$4:$W$4,0)),MATCH(Calc!$BO16&amp;J$9,Calc!$C$6:$C$1005&amp;Calc!$I$6:$I$1005,0),1)),"")</f>
        <v/>
      </c>
      <c r="K20" s="252"/>
      <c r="L20" s="251" t="str">
        <f t="array" ref="L20">IFERROR(IF(L$9="","",INDEX(INDEX(Calc!$D$6:$X$1005,,MATCH(INDEX(Calc!$AT$7:$AT$20,COUNTIF(Calc!$BO$6:$BO16,Calc!$BO16),1),Calc!$D$4:$W$4,0)),MATCH(Calc!$BO16&amp;L$9,Calc!$C$6:$C$1005&amp;Calc!$I$6:$I$1005,0),1)),"")</f>
        <v/>
      </c>
      <c r="M20" s="252"/>
      <c r="N20" s="251" t="str">
        <f t="array" ref="N20">IFERROR(IF(N$9="","",INDEX(INDEX(Calc!$D$6:$X$1005,,MATCH(INDEX(Calc!$AT$7:$AT$20,COUNTIF(Calc!$BO$6:$BO16,Calc!$BO16),1),Calc!$D$4:$W$4,0)),MATCH(Calc!$BO16&amp;N$9,Calc!$C$6:$C$1005&amp;Calc!$I$6:$I$1005,0),1)),"")</f>
        <v/>
      </c>
      <c r="O20" s="252"/>
      <c r="P20" s="251" t="str">
        <f t="array" ref="P20">IFERROR(IF(P$9="","",INDEX(INDEX(Calc!$D$6:$X$1005,,MATCH(INDEX(Calc!$AT$7:$AT$20,COUNTIF(Calc!$BO$6:$BO16,Calc!$BO16),1),Calc!$D$4:$W$4,0)),MATCH(Calc!$BO16&amp;P$9,Calc!$C$6:$C$1005&amp;Calc!$I$6:$I$1005,0),1)),"")</f>
        <v/>
      </c>
      <c r="Q20" s="252"/>
      <c r="R20" s="251" t="str">
        <f t="array" ref="R20">IFERROR(IF(R$9="","",INDEX(INDEX(Calc!$D$6:$X$1005,,MATCH(INDEX(Calc!$AT$7:$AT$20,COUNTIF(Calc!$BO$6:$BO16,Calc!$BO16),1),Calc!$D$4:$W$4,0)),MATCH(Calc!$BO16&amp;R$9,Calc!$C$6:$C$1005&amp;Calc!$I$6:$I$1005,0),1)),"")</f>
        <v/>
      </c>
      <c r="S20" s="252"/>
      <c r="T20" s="251" t="str">
        <f t="array" ref="T20">IFERROR(IF(T$9="","",INDEX(INDEX(Calc!$D$6:$X$1005,,MATCH(INDEX(Calc!$AT$7:$AT$20,COUNTIF(Calc!$BO$6:$BO16,Calc!$BO16),1),Calc!$D$4:$W$4,0)),MATCH(Calc!$BO16&amp;T$9,Calc!$C$6:$C$1005&amp;Calc!$I$6:$I$1005,0),1)),"")</f>
        <v/>
      </c>
      <c r="U20" s="252"/>
      <c r="V20" s="251" t="str">
        <f t="array" ref="V20">IFERROR(IF(V$9="","",INDEX(INDEX(Calc!$D$6:$X$1005,,MATCH(INDEX(Calc!$AT$7:$AT$20,COUNTIF(Calc!$BO$6:$BO16,Calc!$BO16),1),Calc!$D$4:$W$4,0)),MATCH(Calc!$BO16&amp;V$9,Calc!$C$6:$C$1005&amp;Calc!$I$6:$I$1005,0),1)),"")</f>
        <v/>
      </c>
      <c r="W20" s="252"/>
      <c r="X20" s="251" t="str">
        <f t="array" ref="X20">IFERROR(IF(X$9="","",INDEX(INDEX(Calc!$D$6:$X$1005,,MATCH(INDEX(Calc!$AT$7:$AT$20,COUNTIF(Calc!$BO$6:$BO16,Calc!$BO16),1),Calc!$D$4:$W$4,0)),MATCH(Calc!$BO16&amp;X$9,Calc!$C$6:$C$1005&amp;Calc!$I$6:$I$1005,0),1)),"")</f>
        <v/>
      </c>
      <c r="Y20" s="252"/>
      <c r="Z20" s="251" t="str">
        <f t="array" ref="Z20">IFERROR(IF(Z$9="","",INDEX(INDEX(Calc!$D$6:$X$1005,,MATCH(INDEX(Calc!$AT$7:$AT$20,COUNTIF(Calc!$BO$6:$BO16,Calc!$BO16),1),Calc!$D$4:$W$4,0)),MATCH(Calc!$BO16&amp;Z$9,Calc!$C$6:$C$1005&amp;Calc!$I$6:$I$1005,0),1)),"")</f>
        <v/>
      </c>
      <c r="AA20" s="252"/>
      <c r="AB20" s="251" t="str">
        <f t="array" ref="AB20">IFERROR(IF(AB$9="","",INDEX(INDEX(Calc!$D$6:$X$1005,,MATCH(INDEX(Calc!$AT$7:$AT$20,COUNTIF(Calc!$BO$6:$BO16,Calc!$BO16),1),Calc!$D$4:$W$4,0)),MATCH(Calc!$BO16&amp;AB$9,Calc!$C$6:$C$1005&amp;Calc!$I$6:$I$1005,0),1)),"")</f>
        <v/>
      </c>
      <c r="AC20" s="252"/>
      <c r="AD20" s="251" t="str">
        <f t="array" ref="AD20">IFERROR(IF(AD$9="","",INDEX(INDEX(Calc!$D$6:$X$1005,,MATCH(INDEX(Calc!$AT$7:$AT$20,COUNTIF(Calc!$BO$6:$BO16,Calc!$BO16),1),Calc!$D$4:$W$4,0)),MATCH(Calc!$BO16&amp;AD$9,Calc!$C$6:$C$1005&amp;Calc!$I$6:$I$1005,0),1)),"")</f>
        <v/>
      </c>
      <c r="AE20" s="252"/>
      <c r="AF20" s="251" t="str">
        <f t="array" ref="AF20">IFERROR(IF(AF$9="","",INDEX(INDEX(Calc!$D$6:$X$1005,,MATCH(INDEX(Calc!$AT$7:$AT$20,COUNTIF(Calc!$BO$6:$BO16,Calc!$BO16),1),Calc!$D$4:$W$4,0)),MATCH(Calc!$BO16&amp;AF$9,Calc!$C$6:$C$1005&amp;Calc!$I$6:$I$1005,0),1)),"")</f>
        <v/>
      </c>
      <c r="AG20" s="253"/>
      <c r="AH20" s="215"/>
    </row>
    <row r="21" spans="1:34" ht="18" customHeight="1" thickTop="1" thickBot="1" x14ac:dyDescent="0.25">
      <c r="A21" s="75"/>
      <c r="B21" s="249"/>
      <c r="C21" s="254"/>
      <c r="D21" s="251" t="str">
        <f t="array" ref="D21">IFERROR(IF(D$9="","",INDEX(INDEX(Calc!$D$6:$X$1005,,MATCH(INDEX(Calc!$AT$7:$AT$20,COUNTIF(Calc!$BO$6:$BO17,Calc!$BO17),1),Calc!$D$4:$W$4,0)),MATCH(Calc!$BO17&amp;D$9,Calc!$C$6:$C$1005&amp;Calc!$I$6:$I$1005,0),1)),"")</f>
        <v/>
      </c>
      <c r="E21" s="252"/>
      <c r="F21" s="251" t="str">
        <f t="array" ref="F21">IFERROR(IF(F$9="","",INDEX(INDEX(Calc!$D$6:$X$1005,,MATCH(INDEX(Calc!$AT$7:$AT$20,COUNTIF(Calc!$BO$6:$BO17,Calc!$BO17),1),Calc!$D$4:$W$4,0)),MATCH(Calc!$BO17&amp;F$9,Calc!$C$6:$C$1005&amp;Calc!$I$6:$I$1005,0),1)),"")</f>
        <v/>
      </c>
      <c r="G21" s="252"/>
      <c r="H21" s="251" t="str">
        <f t="array" ref="H21">IFERROR(IF(H$9="","",INDEX(INDEX(Calc!$D$6:$X$1005,,MATCH(INDEX(Calc!$AT$7:$AT$20,COUNTIF(Calc!$BO$6:$BO17,Calc!$BO17),1),Calc!$D$4:$W$4,0)),MATCH(Calc!$BO17&amp;H$9,Calc!$C$6:$C$1005&amp;Calc!$I$6:$I$1005,0),1)),"")</f>
        <v/>
      </c>
      <c r="I21" s="252"/>
      <c r="J21" s="251" t="str">
        <f t="array" ref="J21">IFERROR(IF(J$9="","",INDEX(INDEX(Calc!$D$6:$X$1005,,MATCH(INDEX(Calc!$AT$7:$AT$20,COUNTIF(Calc!$BO$6:$BO17,Calc!$BO17),1),Calc!$D$4:$W$4,0)),MATCH(Calc!$BO17&amp;J$9,Calc!$C$6:$C$1005&amp;Calc!$I$6:$I$1005,0),1)),"")</f>
        <v/>
      </c>
      <c r="K21" s="252"/>
      <c r="L21" s="251" t="str">
        <f t="array" ref="L21">IFERROR(IF(L$9="","",INDEX(INDEX(Calc!$D$6:$X$1005,,MATCH(INDEX(Calc!$AT$7:$AT$20,COUNTIF(Calc!$BO$6:$BO17,Calc!$BO17),1),Calc!$D$4:$W$4,0)),MATCH(Calc!$BO17&amp;L$9,Calc!$C$6:$C$1005&amp;Calc!$I$6:$I$1005,0),1)),"")</f>
        <v/>
      </c>
      <c r="M21" s="252"/>
      <c r="N21" s="251" t="str">
        <f t="array" ref="N21">IFERROR(IF(N$9="","",INDEX(INDEX(Calc!$D$6:$X$1005,,MATCH(INDEX(Calc!$AT$7:$AT$20,COUNTIF(Calc!$BO$6:$BO17,Calc!$BO17),1),Calc!$D$4:$W$4,0)),MATCH(Calc!$BO17&amp;N$9,Calc!$C$6:$C$1005&amp;Calc!$I$6:$I$1005,0),1)),"")</f>
        <v/>
      </c>
      <c r="O21" s="252"/>
      <c r="P21" s="251" t="str">
        <f t="array" ref="P21">IFERROR(IF(P$9="","",INDEX(INDEX(Calc!$D$6:$X$1005,,MATCH(INDEX(Calc!$AT$7:$AT$20,COUNTIF(Calc!$BO$6:$BO17,Calc!$BO17),1),Calc!$D$4:$W$4,0)),MATCH(Calc!$BO17&amp;P$9,Calc!$C$6:$C$1005&amp;Calc!$I$6:$I$1005,0),1)),"")</f>
        <v/>
      </c>
      <c r="Q21" s="252"/>
      <c r="R21" s="251" t="str">
        <f t="array" ref="R21">IFERROR(IF(R$9="","",INDEX(INDEX(Calc!$D$6:$X$1005,,MATCH(INDEX(Calc!$AT$7:$AT$20,COUNTIF(Calc!$BO$6:$BO17,Calc!$BO17),1),Calc!$D$4:$W$4,0)),MATCH(Calc!$BO17&amp;R$9,Calc!$C$6:$C$1005&amp;Calc!$I$6:$I$1005,0),1)),"")</f>
        <v/>
      </c>
      <c r="S21" s="252"/>
      <c r="T21" s="251" t="str">
        <f t="array" ref="T21">IFERROR(IF(T$9="","",INDEX(INDEX(Calc!$D$6:$X$1005,,MATCH(INDEX(Calc!$AT$7:$AT$20,COUNTIF(Calc!$BO$6:$BO17,Calc!$BO17),1),Calc!$D$4:$W$4,0)),MATCH(Calc!$BO17&amp;T$9,Calc!$C$6:$C$1005&amp;Calc!$I$6:$I$1005,0),1)),"")</f>
        <v/>
      </c>
      <c r="U21" s="252"/>
      <c r="V21" s="251" t="str">
        <f t="array" ref="V21">IFERROR(IF(V$9="","",INDEX(INDEX(Calc!$D$6:$X$1005,,MATCH(INDEX(Calc!$AT$7:$AT$20,COUNTIF(Calc!$BO$6:$BO17,Calc!$BO17),1),Calc!$D$4:$W$4,0)),MATCH(Calc!$BO17&amp;V$9,Calc!$C$6:$C$1005&amp;Calc!$I$6:$I$1005,0),1)),"")</f>
        <v/>
      </c>
      <c r="W21" s="252"/>
      <c r="X21" s="251" t="str">
        <f t="array" ref="X21">IFERROR(IF(X$9="","",INDEX(INDEX(Calc!$D$6:$X$1005,,MATCH(INDEX(Calc!$AT$7:$AT$20,COUNTIF(Calc!$BO$6:$BO17,Calc!$BO17),1),Calc!$D$4:$W$4,0)),MATCH(Calc!$BO17&amp;X$9,Calc!$C$6:$C$1005&amp;Calc!$I$6:$I$1005,0),1)),"")</f>
        <v/>
      </c>
      <c r="Y21" s="252"/>
      <c r="Z21" s="251" t="str">
        <f t="array" ref="Z21">IFERROR(IF(Z$9="","",INDEX(INDEX(Calc!$D$6:$X$1005,,MATCH(INDEX(Calc!$AT$7:$AT$20,COUNTIF(Calc!$BO$6:$BO17,Calc!$BO17),1),Calc!$D$4:$W$4,0)),MATCH(Calc!$BO17&amp;Z$9,Calc!$C$6:$C$1005&amp;Calc!$I$6:$I$1005,0),1)),"")</f>
        <v/>
      </c>
      <c r="AA21" s="252"/>
      <c r="AB21" s="251" t="str">
        <f t="array" ref="AB21">IFERROR(IF(AB$9="","",INDEX(INDEX(Calc!$D$6:$X$1005,,MATCH(INDEX(Calc!$AT$7:$AT$20,COUNTIF(Calc!$BO$6:$BO17,Calc!$BO17),1),Calc!$D$4:$W$4,0)),MATCH(Calc!$BO17&amp;AB$9,Calc!$C$6:$C$1005&amp;Calc!$I$6:$I$1005,0),1)),"")</f>
        <v/>
      </c>
      <c r="AC21" s="252"/>
      <c r="AD21" s="251" t="str">
        <f t="array" ref="AD21">IFERROR(IF(AD$9="","",INDEX(INDEX(Calc!$D$6:$X$1005,,MATCH(INDEX(Calc!$AT$7:$AT$20,COUNTIF(Calc!$BO$6:$BO17,Calc!$BO17),1),Calc!$D$4:$W$4,0)),MATCH(Calc!$BO17&amp;AD$9,Calc!$C$6:$C$1005&amp;Calc!$I$6:$I$1005,0),1)),"")</f>
        <v/>
      </c>
      <c r="AE21" s="252"/>
      <c r="AF21" s="251" t="str">
        <f t="array" ref="AF21">IFERROR(IF(AF$9="","",INDEX(INDEX(Calc!$D$6:$X$1005,,MATCH(INDEX(Calc!$AT$7:$AT$20,COUNTIF(Calc!$BO$6:$BO17,Calc!$BO17),1),Calc!$D$4:$W$4,0)),MATCH(Calc!$BO17&amp;AF$9,Calc!$C$6:$C$1005&amp;Calc!$I$6:$I$1005,0),1)),"")</f>
        <v/>
      </c>
      <c r="AG21" s="253"/>
      <c r="AH21" s="215"/>
    </row>
    <row r="22" spans="1:34" ht="18" customHeight="1" thickTop="1" thickBot="1" x14ac:dyDescent="0.25">
      <c r="A22" s="75"/>
      <c r="B22" s="249"/>
      <c r="C22" s="254"/>
      <c r="D22" s="251" t="str">
        <f t="array" ref="D22">IFERROR(IF(D$9="","",INDEX(INDEX(Calc!$D$6:$X$1005,,MATCH(INDEX(Calc!$AT$7:$AT$20,COUNTIF(Calc!$BO$6:$BO18,Calc!$BO18),1),Calc!$D$4:$W$4,0)),MATCH(Calc!$BO18&amp;D$9,Calc!$C$6:$C$1005&amp;Calc!$I$6:$I$1005,0),1)),"")</f>
        <v/>
      </c>
      <c r="E22" s="252"/>
      <c r="F22" s="251" t="str">
        <f t="array" ref="F22">IFERROR(IF(F$9="","",INDEX(INDEX(Calc!$D$6:$X$1005,,MATCH(INDEX(Calc!$AT$7:$AT$20,COUNTIF(Calc!$BO$6:$BO18,Calc!$BO18),1),Calc!$D$4:$W$4,0)),MATCH(Calc!$BO18&amp;F$9,Calc!$C$6:$C$1005&amp;Calc!$I$6:$I$1005,0),1)),"")</f>
        <v/>
      </c>
      <c r="G22" s="252"/>
      <c r="H22" s="251" t="str">
        <f t="array" ref="H22">IFERROR(IF(H$9="","",INDEX(INDEX(Calc!$D$6:$X$1005,,MATCH(INDEX(Calc!$AT$7:$AT$20,COUNTIF(Calc!$BO$6:$BO18,Calc!$BO18),1),Calc!$D$4:$W$4,0)),MATCH(Calc!$BO18&amp;H$9,Calc!$C$6:$C$1005&amp;Calc!$I$6:$I$1005,0),1)),"")</f>
        <v/>
      </c>
      <c r="I22" s="252"/>
      <c r="J22" s="251" t="str">
        <f t="array" ref="J22">IFERROR(IF(J$9="","",INDEX(INDEX(Calc!$D$6:$X$1005,,MATCH(INDEX(Calc!$AT$7:$AT$20,COUNTIF(Calc!$BO$6:$BO18,Calc!$BO18),1),Calc!$D$4:$W$4,0)),MATCH(Calc!$BO18&amp;J$9,Calc!$C$6:$C$1005&amp;Calc!$I$6:$I$1005,0),1)),"")</f>
        <v/>
      </c>
      <c r="K22" s="252"/>
      <c r="L22" s="251" t="str">
        <f t="array" ref="L22">IFERROR(IF(L$9="","",INDEX(INDEX(Calc!$D$6:$X$1005,,MATCH(INDEX(Calc!$AT$7:$AT$20,COUNTIF(Calc!$BO$6:$BO18,Calc!$BO18),1),Calc!$D$4:$W$4,0)),MATCH(Calc!$BO18&amp;L$9,Calc!$C$6:$C$1005&amp;Calc!$I$6:$I$1005,0),1)),"")</f>
        <v/>
      </c>
      <c r="M22" s="252"/>
      <c r="N22" s="251" t="str">
        <f t="array" ref="N22">IFERROR(IF(N$9="","",INDEX(INDEX(Calc!$D$6:$X$1005,,MATCH(INDEX(Calc!$AT$7:$AT$20,COUNTIF(Calc!$BO$6:$BO18,Calc!$BO18),1),Calc!$D$4:$W$4,0)),MATCH(Calc!$BO18&amp;N$9,Calc!$C$6:$C$1005&amp;Calc!$I$6:$I$1005,0),1)),"")</f>
        <v/>
      </c>
      <c r="O22" s="252"/>
      <c r="P22" s="251" t="str">
        <f t="array" ref="P22">IFERROR(IF(P$9="","",INDEX(INDEX(Calc!$D$6:$X$1005,,MATCH(INDEX(Calc!$AT$7:$AT$20,COUNTIF(Calc!$BO$6:$BO18,Calc!$BO18),1),Calc!$D$4:$W$4,0)),MATCH(Calc!$BO18&amp;P$9,Calc!$C$6:$C$1005&amp;Calc!$I$6:$I$1005,0),1)),"")</f>
        <v/>
      </c>
      <c r="Q22" s="252"/>
      <c r="R22" s="251" t="str">
        <f t="array" ref="R22">IFERROR(IF(R$9="","",INDEX(INDEX(Calc!$D$6:$X$1005,,MATCH(INDEX(Calc!$AT$7:$AT$20,COUNTIF(Calc!$BO$6:$BO18,Calc!$BO18),1),Calc!$D$4:$W$4,0)),MATCH(Calc!$BO18&amp;R$9,Calc!$C$6:$C$1005&amp;Calc!$I$6:$I$1005,0),1)),"")</f>
        <v/>
      </c>
      <c r="S22" s="252"/>
      <c r="T22" s="251" t="str">
        <f t="array" ref="T22">IFERROR(IF(T$9="","",INDEX(INDEX(Calc!$D$6:$X$1005,,MATCH(INDEX(Calc!$AT$7:$AT$20,COUNTIF(Calc!$BO$6:$BO18,Calc!$BO18),1),Calc!$D$4:$W$4,0)),MATCH(Calc!$BO18&amp;T$9,Calc!$C$6:$C$1005&amp;Calc!$I$6:$I$1005,0),1)),"")</f>
        <v/>
      </c>
      <c r="U22" s="252"/>
      <c r="V22" s="251" t="str">
        <f t="array" ref="V22">IFERROR(IF(V$9="","",INDEX(INDEX(Calc!$D$6:$X$1005,,MATCH(INDEX(Calc!$AT$7:$AT$20,COUNTIF(Calc!$BO$6:$BO18,Calc!$BO18),1),Calc!$D$4:$W$4,0)),MATCH(Calc!$BO18&amp;V$9,Calc!$C$6:$C$1005&amp;Calc!$I$6:$I$1005,0),1)),"")</f>
        <v/>
      </c>
      <c r="W22" s="252"/>
      <c r="X22" s="251" t="str">
        <f t="array" ref="X22">IFERROR(IF(X$9="","",INDEX(INDEX(Calc!$D$6:$X$1005,,MATCH(INDEX(Calc!$AT$7:$AT$20,COUNTIF(Calc!$BO$6:$BO18,Calc!$BO18),1),Calc!$D$4:$W$4,0)),MATCH(Calc!$BO18&amp;X$9,Calc!$C$6:$C$1005&amp;Calc!$I$6:$I$1005,0),1)),"")</f>
        <v/>
      </c>
      <c r="Y22" s="252"/>
      <c r="Z22" s="251" t="str">
        <f t="array" ref="Z22">IFERROR(IF(Z$9="","",INDEX(INDEX(Calc!$D$6:$X$1005,,MATCH(INDEX(Calc!$AT$7:$AT$20,COUNTIF(Calc!$BO$6:$BO18,Calc!$BO18),1),Calc!$D$4:$W$4,0)),MATCH(Calc!$BO18&amp;Z$9,Calc!$C$6:$C$1005&amp;Calc!$I$6:$I$1005,0),1)),"")</f>
        <v/>
      </c>
      <c r="AA22" s="252"/>
      <c r="AB22" s="251" t="str">
        <f t="array" ref="AB22">IFERROR(IF(AB$9="","",INDEX(INDEX(Calc!$D$6:$X$1005,,MATCH(INDEX(Calc!$AT$7:$AT$20,COUNTIF(Calc!$BO$6:$BO18,Calc!$BO18),1),Calc!$D$4:$W$4,0)),MATCH(Calc!$BO18&amp;AB$9,Calc!$C$6:$C$1005&amp;Calc!$I$6:$I$1005,0),1)),"")</f>
        <v/>
      </c>
      <c r="AC22" s="252"/>
      <c r="AD22" s="251" t="str">
        <f t="array" ref="AD22">IFERROR(IF(AD$9="","",INDEX(INDEX(Calc!$D$6:$X$1005,,MATCH(INDEX(Calc!$AT$7:$AT$20,COUNTIF(Calc!$BO$6:$BO18,Calc!$BO18),1),Calc!$D$4:$W$4,0)),MATCH(Calc!$BO18&amp;AD$9,Calc!$C$6:$C$1005&amp;Calc!$I$6:$I$1005,0),1)),"")</f>
        <v/>
      </c>
      <c r="AE22" s="252"/>
      <c r="AF22" s="251" t="str">
        <f t="array" ref="AF22">IFERROR(IF(AF$9="","",INDEX(INDEX(Calc!$D$6:$X$1005,,MATCH(INDEX(Calc!$AT$7:$AT$20,COUNTIF(Calc!$BO$6:$BO18,Calc!$BO18),1),Calc!$D$4:$W$4,0)),MATCH(Calc!$BO18&amp;AF$9,Calc!$C$6:$C$1005&amp;Calc!$I$6:$I$1005,0),1)),"")</f>
        <v/>
      </c>
      <c r="AG22" s="253"/>
      <c r="AH22" s="215"/>
    </row>
    <row r="23" spans="1:34" ht="18" customHeight="1" thickTop="1" thickBot="1" x14ac:dyDescent="0.25">
      <c r="A23" s="75"/>
      <c r="B23" s="249"/>
      <c r="C23" s="254"/>
      <c r="D23" s="251" t="str">
        <f t="array" ref="D23">IFERROR(IF(D$9="","",INDEX(INDEX(Calc!$D$6:$X$1005,,MATCH(INDEX(Calc!$AT$7:$AT$20,COUNTIF(Calc!$BO$6:$BO19,Calc!$BO19),1),Calc!$D$4:$W$4,0)),MATCH(Calc!$BO19&amp;D$9,Calc!$C$6:$C$1005&amp;Calc!$I$6:$I$1005,0),1)),"")</f>
        <v/>
      </c>
      <c r="E23" s="252"/>
      <c r="F23" s="251" t="str">
        <f t="array" ref="F23">IFERROR(IF(F$9="","",INDEX(INDEX(Calc!$D$6:$X$1005,,MATCH(INDEX(Calc!$AT$7:$AT$20,COUNTIF(Calc!$BO$6:$BO19,Calc!$BO19),1),Calc!$D$4:$W$4,0)),MATCH(Calc!$BO19&amp;F$9,Calc!$C$6:$C$1005&amp;Calc!$I$6:$I$1005,0),1)),"")</f>
        <v/>
      </c>
      <c r="G23" s="252"/>
      <c r="H23" s="251" t="str">
        <f t="array" ref="H23">IFERROR(IF(H$9="","",INDEX(INDEX(Calc!$D$6:$X$1005,,MATCH(INDEX(Calc!$AT$7:$AT$20,COUNTIF(Calc!$BO$6:$BO19,Calc!$BO19),1),Calc!$D$4:$W$4,0)),MATCH(Calc!$BO19&amp;H$9,Calc!$C$6:$C$1005&amp;Calc!$I$6:$I$1005,0),1)),"")</f>
        <v/>
      </c>
      <c r="I23" s="252"/>
      <c r="J23" s="251" t="str">
        <f t="array" ref="J23">IFERROR(IF(J$9="","",INDEX(INDEX(Calc!$D$6:$X$1005,,MATCH(INDEX(Calc!$AT$7:$AT$20,COUNTIF(Calc!$BO$6:$BO19,Calc!$BO19),1),Calc!$D$4:$W$4,0)),MATCH(Calc!$BO19&amp;J$9,Calc!$C$6:$C$1005&amp;Calc!$I$6:$I$1005,0),1)),"")</f>
        <v/>
      </c>
      <c r="K23" s="252"/>
      <c r="L23" s="251" t="str">
        <f t="array" ref="L23">IFERROR(IF(L$9="","",INDEX(INDEX(Calc!$D$6:$X$1005,,MATCH(INDEX(Calc!$AT$7:$AT$20,COUNTIF(Calc!$BO$6:$BO19,Calc!$BO19),1),Calc!$D$4:$W$4,0)),MATCH(Calc!$BO19&amp;L$9,Calc!$C$6:$C$1005&amp;Calc!$I$6:$I$1005,0),1)),"")</f>
        <v/>
      </c>
      <c r="M23" s="252"/>
      <c r="N23" s="251" t="str">
        <f t="array" ref="N23">IFERROR(IF(N$9="","",INDEX(INDEX(Calc!$D$6:$X$1005,,MATCH(INDEX(Calc!$AT$7:$AT$20,COUNTIF(Calc!$BO$6:$BO19,Calc!$BO19),1),Calc!$D$4:$W$4,0)),MATCH(Calc!$BO19&amp;N$9,Calc!$C$6:$C$1005&amp;Calc!$I$6:$I$1005,0),1)),"")</f>
        <v/>
      </c>
      <c r="O23" s="252"/>
      <c r="P23" s="251" t="str">
        <f t="array" ref="P23">IFERROR(IF(P$9="","",INDEX(INDEX(Calc!$D$6:$X$1005,,MATCH(INDEX(Calc!$AT$7:$AT$20,COUNTIF(Calc!$BO$6:$BO19,Calc!$BO19),1),Calc!$D$4:$W$4,0)),MATCH(Calc!$BO19&amp;P$9,Calc!$C$6:$C$1005&amp;Calc!$I$6:$I$1005,0),1)),"")</f>
        <v/>
      </c>
      <c r="Q23" s="252"/>
      <c r="R23" s="251" t="str">
        <f t="array" ref="R23">IFERROR(IF(R$9="","",INDEX(INDEX(Calc!$D$6:$X$1005,,MATCH(INDEX(Calc!$AT$7:$AT$20,COUNTIF(Calc!$BO$6:$BO19,Calc!$BO19),1),Calc!$D$4:$W$4,0)),MATCH(Calc!$BO19&amp;R$9,Calc!$C$6:$C$1005&amp;Calc!$I$6:$I$1005,0),1)),"")</f>
        <v/>
      </c>
      <c r="S23" s="252"/>
      <c r="T23" s="251" t="str">
        <f t="array" ref="T23">IFERROR(IF(T$9="","",INDEX(INDEX(Calc!$D$6:$X$1005,,MATCH(INDEX(Calc!$AT$7:$AT$20,COUNTIF(Calc!$BO$6:$BO19,Calc!$BO19),1),Calc!$D$4:$W$4,0)),MATCH(Calc!$BO19&amp;T$9,Calc!$C$6:$C$1005&amp;Calc!$I$6:$I$1005,0),1)),"")</f>
        <v/>
      </c>
      <c r="U23" s="252"/>
      <c r="V23" s="251" t="str">
        <f t="array" ref="V23">IFERROR(IF(V$9="","",INDEX(INDEX(Calc!$D$6:$X$1005,,MATCH(INDEX(Calc!$AT$7:$AT$20,COUNTIF(Calc!$BO$6:$BO19,Calc!$BO19),1),Calc!$D$4:$W$4,0)),MATCH(Calc!$BO19&amp;V$9,Calc!$C$6:$C$1005&amp;Calc!$I$6:$I$1005,0),1)),"")</f>
        <v/>
      </c>
      <c r="W23" s="252"/>
      <c r="X23" s="251" t="str">
        <f t="array" ref="X23">IFERROR(IF(X$9="","",INDEX(INDEX(Calc!$D$6:$X$1005,,MATCH(INDEX(Calc!$AT$7:$AT$20,COUNTIF(Calc!$BO$6:$BO19,Calc!$BO19),1),Calc!$D$4:$W$4,0)),MATCH(Calc!$BO19&amp;X$9,Calc!$C$6:$C$1005&amp;Calc!$I$6:$I$1005,0),1)),"")</f>
        <v/>
      </c>
      <c r="Y23" s="252"/>
      <c r="Z23" s="251" t="str">
        <f t="array" ref="Z23">IFERROR(IF(Z$9="","",INDEX(INDEX(Calc!$D$6:$X$1005,,MATCH(INDEX(Calc!$AT$7:$AT$20,COUNTIF(Calc!$BO$6:$BO19,Calc!$BO19),1),Calc!$D$4:$W$4,0)),MATCH(Calc!$BO19&amp;Z$9,Calc!$C$6:$C$1005&amp;Calc!$I$6:$I$1005,0),1)),"")</f>
        <v/>
      </c>
      <c r="AA23" s="252"/>
      <c r="AB23" s="251" t="str">
        <f t="array" ref="AB23">IFERROR(IF(AB$9="","",INDEX(INDEX(Calc!$D$6:$X$1005,,MATCH(INDEX(Calc!$AT$7:$AT$20,COUNTIF(Calc!$BO$6:$BO19,Calc!$BO19),1),Calc!$D$4:$W$4,0)),MATCH(Calc!$BO19&amp;AB$9,Calc!$C$6:$C$1005&amp;Calc!$I$6:$I$1005,0),1)),"")</f>
        <v/>
      </c>
      <c r="AC23" s="252"/>
      <c r="AD23" s="251" t="str">
        <f t="array" ref="AD23">IFERROR(IF(AD$9="","",INDEX(INDEX(Calc!$D$6:$X$1005,,MATCH(INDEX(Calc!$AT$7:$AT$20,COUNTIF(Calc!$BO$6:$BO19,Calc!$BO19),1),Calc!$D$4:$W$4,0)),MATCH(Calc!$BO19&amp;AD$9,Calc!$C$6:$C$1005&amp;Calc!$I$6:$I$1005,0),1)),"")</f>
        <v/>
      </c>
      <c r="AE23" s="252"/>
      <c r="AF23" s="251" t="str">
        <f t="array" ref="AF23">IFERROR(IF(AF$9="","",INDEX(INDEX(Calc!$D$6:$X$1005,,MATCH(INDEX(Calc!$AT$7:$AT$20,COUNTIF(Calc!$BO$6:$BO19,Calc!$BO19),1),Calc!$D$4:$W$4,0)),MATCH(Calc!$BO19&amp;AF$9,Calc!$C$6:$C$1005&amp;Calc!$I$6:$I$1005,0),1)),"")</f>
        <v/>
      </c>
      <c r="AG23" s="253"/>
      <c r="AH23" s="215"/>
    </row>
    <row r="24" spans="1:34" ht="18" customHeight="1" thickTop="1" thickBot="1" x14ac:dyDescent="0.25">
      <c r="A24" s="75"/>
      <c r="B24" s="249"/>
      <c r="C24" s="254"/>
      <c r="D24" s="251" t="str">
        <f t="array" ref="D24">IFERROR(IF(D$9="","",INDEX(INDEX(Calc!$D$6:$X$1005,,MATCH(INDEX(Calc!$AT$7:$AT$20,COUNTIF(Calc!$BO$6:$BO20,Calc!$BO20),1),Calc!$D$4:$W$4,0)),MATCH(Calc!$BO20&amp;D$9,Calc!$C$6:$C$1005&amp;Calc!$I$6:$I$1005,0),1)),"")</f>
        <v/>
      </c>
      <c r="E24" s="252"/>
      <c r="F24" s="251" t="str">
        <f t="array" ref="F24">IFERROR(IF(F$9="","",INDEX(INDEX(Calc!$D$6:$X$1005,,MATCH(INDEX(Calc!$AT$7:$AT$20,COUNTIF(Calc!$BO$6:$BO20,Calc!$BO20),1),Calc!$D$4:$W$4,0)),MATCH(Calc!$BO20&amp;F$9,Calc!$C$6:$C$1005&amp;Calc!$I$6:$I$1005,0),1)),"")</f>
        <v/>
      </c>
      <c r="G24" s="252"/>
      <c r="H24" s="251" t="str">
        <f t="array" ref="H24">IFERROR(IF(H$9="","",INDEX(INDEX(Calc!$D$6:$X$1005,,MATCH(INDEX(Calc!$AT$7:$AT$20,COUNTIF(Calc!$BO$6:$BO20,Calc!$BO20),1),Calc!$D$4:$W$4,0)),MATCH(Calc!$BO20&amp;H$9,Calc!$C$6:$C$1005&amp;Calc!$I$6:$I$1005,0),1)),"")</f>
        <v/>
      </c>
      <c r="I24" s="252"/>
      <c r="J24" s="251" t="str">
        <f t="array" ref="J24">IFERROR(IF(J$9="","",INDEX(INDEX(Calc!$D$6:$X$1005,,MATCH(INDEX(Calc!$AT$7:$AT$20,COUNTIF(Calc!$BO$6:$BO20,Calc!$BO20),1),Calc!$D$4:$W$4,0)),MATCH(Calc!$BO20&amp;J$9,Calc!$C$6:$C$1005&amp;Calc!$I$6:$I$1005,0),1)),"")</f>
        <v/>
      </c>
      <c r="K24" s="252"/>
      <c r="L24" s="251" t="str">
        <f t="array" ref="L24">IFERROR(IF(L$9="","",INDEX(INDEX(Calc!$D$6:$X$1005,,MATCH(INDEX(Calc!$AT$7:$AT$20,COUNTIF(Calc!$BO$6:$BO20,Calc!$BO20),1),Calc!$D$4:$W$4,0)),MATCH(Calc!$BO20&amp;L$9,Calc!$C$6:$C$1005&amp;Calc!$I$6:$I$1005,0),1)),"")</f>
        <v/>
      </c>
      <c r="M24" s="252"/>
      <c r="N24" s="251" t="str">
        <f t="array" ref="N24">IFERROR(IF(N$9="","",INDEX(INDEX(Calc!$D$6:$X$1005,,MATCH(INDEX(Calc!$AT$7:$AT$20,COUNTIF(Calc!$BO$6:$BO20,Calc!$BO20),1),Calc!$D$4:$W$4,0)),MATCH(Calc!$BO20&amp;N$9,Calc!$C$6:$C$1005&amp;Calc!$I$6:$I$1005,0),1)),"")</f>
        <v/>
      </c>
      <c r="O24" s="252"/>
      <c r="P24" s="251" t="str">
        <f t="array" ref="P24">IFERROR(IF(P$9="","",INDEX(INDEX(Calc!$D$6:$X$1005,,MATCH(INDEX(Calc!$AT$7:$AT$20,COUNTIF(Calc!$BO$6:$BO20,Calc!$BO20),1),Calc!$D$4:$W$4,0)),MATCH(Calc!$BO20&amp;P$9,Calc!$C$6:$C$1005&amp;Calc!$I$6:$I$1005,0),1)),"")</f>
        <v/>
      </c>
      <c r="Q24" s="252"/>
      <c r="R24" s="251" t="str">
        <f t="array" ref="R24">IFERROR(IF(R$9="","",INDEX(INDEX(Calc!$D$6:$X$1005,,MATCH(INDEX(Calc!$AT$7:$AT$20,COUNTIF(Calc!$BO$6:$BO20,Calc!$BO20),1),Calc!$D$4:$W$4,0)),MATCH(Calc!$BO20&amp;R$9,Calc!$C$6:$C$1005&amp;Calc!$I$6:$I$1005,0),1)),"")</f>
        <v/>
      </c>
      <c r="S24" s="252"/>
      <c r="T24" s="251" t="str">
        <f t="array" ref="T24">IFERROR(IF(T$9="","",INDEX(INDEX(Calc!$D$6:$X$1005,,MATCH(INDEX(Calc!$AT$7:$AT$20,COUNTIF(Calc!$BO$6:$BO20,Calc!$BO20),1),Calc!$D$4:$W$4,0)),MATCH(Calc!$BO20&amp;T$9,Calc!$C$6:$C$1005&amp;Calc!$I$6:$I$1005,0),1)),"")</f>
        <v/>
      </c>
      <c r="U24" s="252"/>
      <c r="V24" s="251" t="str">
        <f t="array" ref="V24">IFERROR(IF(V$9="","",INDEX(INDEX(Calc!$D$6:$X$1005,,MATCH(INDEX(Calc!$AT$7:$AT$20,COUNTIF(Calc!$BO$6:$BO20,Calc!$BO20),1),Calc!$D$4:$W$4,0)),MATCH(Calc!$BO20&amp;V$9,Calc!$C$6:$C$1005&amp;Calc!$I$6:$I$1005,0),1)),"")</f>
        <v/>
      </c>
      <c r="W24" s="252"/>
      <c r="X24" s="251" t="str">
        <f t="array" ref="X24">IFERROR(IF(X$9="","",INDEX(INDEX(Calc!$D$6:$X$1005,,MATCH(INDEX(Calc!$AT$7:$AT$20,COUNTIF(Calc!$BO$6:$BO20,Calc!$BO20),1),Calc!$D$4:$W$4,0)),MATCH(Calc!$BO20&amp;X$9,Calc!$C$6:$C$1005&amp;Calc!$I$6:$I$1005,0),1)),"")</f>
        <v/>
      </c>
      <c r="Y24" s="252"/>
      <c r="Z24" s="251" t="str">
        <f t="array" ref="Z24">IFERROR(IF(Z$9="","",INDEX(INDEX(Calc!$D$6:$X$1005,,MATCH(INDEX(Calc!$AT$7:$AT$20,COUNTIF(Calc!$BO$6:$BO20,Calc!$BO20),1),Calc!$D$4:$W$4,0)),MATCH(Calc!$BO20&amp;Z$9,Calc!$C$6:$C$1005&amp;Calc!$I$6:$I$1005,0),1)),"")</f>
        <v/>
      </c>
      <c r="AA24" s="252"/>
      <c r="AB24" s="251" t="str">
        <f t="array" ref="AB24">IFERROR(IF(AB$9="","",INDEX(INDEX(Calc!$D$6:$X$1005,,MATCH(INDEX(Calc!$AT$7:$AT$20,COUNTIF(Calc!$BO$6:$BO20,Calc!$BO20),1),Calc!$D$4:$W$4,0)),MATCH(Calc!$BO20&amp;AB$9,Calc!$C$6:$C$1005&amp;Calc!$I$6:$I$1005,0),1)),"")</f>
        <v/>
      </c>
      <c r="AC24" s="252"/>
      <c r="AD24" s="251" t="str">
        <f t="array" ref="AD24">IFERROR(IF(AD$9="","",INDEX(INDEX(Calc!$D$6:$X$1005,,MATCH(INDEX(Calc!$AT$7:$AT$20,COUNTIF(Calc!$BO$6:$BO20,Calc!$BO20),1),Calc!$D$4:$W$4,0)),MATCH(Calc!$BO20&amp;AD$9,Calc!$C$6:$C$1005&amp;Calc!$I$6:$I$1005,0),1)),"")</f>
        <v/>
      </c>
      <c r="AE24" s="252"/>
      <c r="AF24" s="251" t="str">
        <f t="array" ref="AF24">IFERROR(IF(AF$9="","",INDEX(INDEX(Calc!$D$6:$X$1005,,MATCH(INDEX(Calc!$AT$7:$AT$20,COUNTIF(Calc!$BO$6:$BO20,Calc!$BO20),1),Calc!$D$4:$W$4,0)),MATCH(Calc!$BO20&amp;AF$9,Calc!$C$6:$C$1005&amp;Calc!$I$6:$I$1005,0),1)),"")</f>
        <v/>
      </c>
      <c r="AG24" s="253"/>
      <c r="AH24" s="215"/>
    </row>
    <row r="25" spans="1:34" ht="18" customHeight="1" thickTop="1" thickBot="1" x14ac:dyDescent="0.25">
      <c r="A25" s="75"/>
      <c r="B25" s="249"/>
      <c r="C25" s="254"/>
      <c r="D25" s="251" t="str">
        <f t="array" ref="D25">IFERROR(IF(D$9="","",INDEX(INDEX(Calc!$D$6:$X$1005,,MATCH(INDEX(Calc!$AT$7:$AT$20,COUNTIF(Calc!$BO$6:$BO21,Calc!$BO21),1),Calc!$D$4:$W$4,0)),MATCH(Calc!$BO21&amp;D$9,Calc!$C$6:$C$1005&amp;Calc!$I$6:$I$1005,0),1)),"")</f>
        <v/>
      </c>
      <c r="E25" s="252"/>
      <c r="F25" s="251" t="str">
        <f t="array" ref="F25">IFERROR(IF(F$9="","",INDEX(INDEX(Calc!$D$6:$X$1005,,MATCH(INDEX(Calc!$AT$7:$AT$20,COUNTIF(Calc!$BO$6:$BO21,Calc!$BO21),1),Calc!$D$4:$W$4,0)),MATCH(Calc!$BO21&amp;F$9,Calc!$C$6:$C$1005&amp;Calc!$I$6:$I$1005,0),1)),"")</f>
        <v/>
      </c>
      <c r="G25" s="252"/>
      <c r="H25" s="251" t="str">
        <f t="array" ref="H25">IFERROR(IF(H$9="","",INDEX(INDEX(Calc!$D$6:$X$1005,,MATCH(INDEX(Calc!$AT$7:$AT$20,COUNTIF(Calc!$BO$6:$BO21,Calc!$BO21),1),Calc!$D$4:$W$4,0)),MATCH(Calc!$BO21&amp;H$9,Calc!$C$6:$C$1005&amp;Calc!$I$6:$I$1005,0),1)),"")</f>
        <v/>
      </c>
      <c r="I25" s="252"/>
      <c r="J25" s="251" t="str">
        <f t="array" ref="J25">IFERROR(IF(J$9="","",INDEX(INDEX(Calc!$D$6:$X$1005,,MATCH(INDEX(Calc!$AT$7:$AT$20,COUNTIF(Calc!$BO$6:$BO21,Calc!$BO21),1),Calc!$D$4:$W$4,0)),MATCH(Calc!$BO21&amp;J$9,Calc!$C$6:$C$1005&amp;Calc!$I$6:$I$1005,0),1)),"")</f>
        <v/>
      </c>
      <c r="K25" s="252"/>
      <c r="L25" s="251" t="str">
        <f t="array" ref="L25">IFERROR(IF(L$9="","",INDEX(INDEX(Calc!$D$6:$X$1005,,MATCH(INDEX(Calc!$AT$7:$AT$20,COUNTIF(Calc!$BO$6:$BO21,Calc!$BO21),1),Calc!$D$4:$W$4,0)),MATCH(Calc!$BO21&amp;L$9,Calc!$C$6:$C$1005&amp;Calc!$I$6:$I$1005,0),1)),"")</f>
        <v/>
      </c>
      <c r="M25" s="252"/>
      <c r="N25" s="251" t="str">
        <f t="array" ref="N25">IFERROR(IF(N$9="","",INDEX(INDEX(Calc!$D$6:$X$1005,,MATCH(INDEX(Calc!$AT$7:$AT$20,COUNTIF(Calc!$BO$6:$BO21,Calc!$BO21),1),Calc!$D$4:$W$4,0)),MATCH(Calc!$BO21&amp;N$9,Calc!$C$6:$C$1005&amp;Calc!$I$6:$I$1005,0),1)),"")</f>
        <v/>
      </c>
      <c r="O25" s="252"/>
      <c r="P25" s="251" t="str">
        <f t="array" ref="P25">IFERROR(IF(P$9="","",INDEX(INDEX(Calc!$D$6:$X$1005,,MATCH(INDEX(Calc!$AT$7:$AT$20,COUNTIF(Calc!$BO$6:$BO21,Calc!$BO21),1),Calc!$D$4:$W$4,0)),MATCH(Calc!$BO21&amp;P$9,Calc!$C$6:$C$1005&amp;Calc!$I$6:$I$1005,0),1)),"")</f>
        <v/>
      </c>
      <c r="Q25" s="252"/>
      <c r="R25" s="251" t="str">
        <f t="array" ref="R25">IFERROR(IF(R$9="","",INDEX(INDEX(Calc!$D$6:$X$1005,,MATCH(INDEX(Calc!$AT$7:$AT$20,COUNTIF(Calc!$BO$6:$BO21,Calc!$BO21),1),Calc!$D$4:$W$4,0)),MATCH(Calc!$BO21&amp;R$9,Calc!$C$6:$C$1005&amp;Calc!$I$6:$I$1005,0),1)),"")</f>
        <v/>
      </c>
      <c r="S25" s="252"/>
      <c r="T25" s="251" t="str">
        <f t="array" ref="T25">IFERROR(IF(T$9="","",INDEX(INDEX(Calc!$D$6:$X$1005,,MATCH(INDEX(Calc!$AT$7:$AT$20,COUNTIF(Calc!$BO$6:$BO21,Calc!$BO21),1),Calc!$D$4:$W$4,0)),MATCH(Calc!$BO21&amp;T$9,Calc!$C$6:$C$1005&amp;Calc!$I$6:$I$1005,0),1)),"")</f>
        <v/>
      </c>
      <c r="U25" s="252"/>
      <c r="V25" s="251" t="str">
        <f t="array" ref="V25">IFERROR(IF(V$9="","",INDEX(INDEX(Calc!$D$6:$X$1005,,MATCH(INDEX(Calc!$AT$7:$AT$20,COUNTIF(Calc!$BO$6:$BO21,Calc!$BO21),1),Calc!$D$4:$W$4,0)),MATCH(Calc!$BO21&amp;V$9,Calc!$C$6:$C$1005&amp;Calc!$I$6:$I$1005,0),1)),"")</f>
        <v/>
      </c>
      <c r="W25" s="252"/>
      <c r="X25" s="251" t="str">
        <f t="array" ref="X25">IFERROR(IF(X$9="","",INDEX(INDEX(Calc!$D$6:$X$1005,,MATCH(INDEX(Calc!$AT$7:$AT$20,COUNTIF(Calc!$BO$6:$BO21,Calc!$BO21),1),Calc!$D$4:$W$4,0)),MATCH(Calc!$BO21&amp;X$9,Calc!$C$6:$C$1005&amp;Calc!$I$6:$I$1005,0),1)),"")</f>
        <v/>
      </c>
      <c r="Y25" s="252"/>
      <c r="Z25" s="251" t="str">
        <f t="array" ref="Z25">IFERROR(IF(Z$9="","",INDEX(INDEX(Calc!$D$6:$X$1005,,MATCH(INDEX(Calc!$AT$7:$AT$20,COUNTIF(Calc!$BO$6:$BO21,Calc!$BO21),1),Calc!$D$4:$W$4,0)),MATCH(Calc!$BO21&amp;Z$9,Calc!$C$6:$C$1005&amp;Calc!$I$6:$I$1005,0),1)),"")</f>
        <v/>
      </c>
      <c r="AA25" s="252"/>
      <c r="AB25" s="251" t="str">
        <f t="array" ref="AB25">IFERROR(IF(AB$9="","",INDEX(INDEX(Calc!$D$6:$X$1005,,MATCH(INDEX(Calc!$AT$7:$AT$20,COUNTIF(Calc!$BO$6:$BO21,Calc!$BO21),1),Calc!$D$4:$W$4,0)),MATCH(Calc!$BO21&amp;AB$9,Calc!$C$6:$C$1005&amp;Calc!$I$6:$I$1005,0),1)),"")</f>
        <v/>
      </c>
      <c r="AC25" s="252"/>
      <c r="AD25" s="251" t="str">
        <f t="array" ref="AD25">IFERROR(IF(AD$9="","",INDEX(INDEX(Calc!$D$6:$X$1005,,MATCH(INDEX(Calc!$AT$7:$AT$20,COUNTIF(Calc!$BO$6:$BO21,Calc!$BO21),1),Calc!$D$4:$W$4,0)),MATCH(Calc!$BO21&amp;AD$9,Calc!$C$6:$C$1005&amp;Calc!$I$6:$I$1005,0),1)),"")</f>
        <v/>
      </c>
      <c r="AE25" s="252"/>
      <c r="AF25" s="251" t="str">
        <f t="array" ref="AF25">IFERROR(IF(AF$9="","",INDEX(INDEX(Calc!$D$6:$X$1005,,MATCH(INDEX(Calc!$AT$7:$AT$20,COUNTIF(Calc!$BO$6:$BO21,Calc!$BO21),1),Calc!$D$4:$W$4,0)),MATCH(Calc!$BO21&amp;AF$9,Calc!$C$6:$C$1005&amp;Calc!$I$6:$I$1005,0),1)),"")</f>
        <v/>
      </c>
      <c r="AG25" s="253"/>
      <c r="AH25" s="215"/>
    </row>
    <row r="26" spans="1:34" ht="18" customHeight="1" thickTop="1" thickBot="1" x14ac:dyDescent="0.25">
      <c r="A26" s="75"/>
      <c r="B26" s="249"/>
      <c r="C26" s="254"/>
      <c r="D26" s="251" t="str">
        <f t="array" ref="D26">IFERROR(IF(D$9="","",INDEX(INDEX(Calc!$D$6:$X$1005,,MATCH(INDEX(Calc!$AT$7:$AT$20,COUNTIF(Calc!$BO$6:$BO22,Calc!$BO22),1),Calc!$D$4:$W$4,0)),MATCH(Calc!$BO22&amp;D$9,Calc!$C$6:$C$1005&amp;Calc!$I$6:$I$1005,0),1)),"")</f>
        <v/>
      </c>
      <c r="E26" s="252"/>
      <c r="F26" s="251" t="str">
        <f t="array" ref="F26">IFERROR(IF(F$9="","",INDEX(INDEX(Calc!$D$6:$X$1005,,MATCH(INDEX(Calc!$AT$7:$AT$20,COUNTIF(Calc!$BO$6:$BO22,Calc!$BO22),1),Calc!$D$4:$W$4,0)),MATCH(Calc!$BO22&amp;F$9,Calc!$C$6:$C$1005&amp;Calc!$I$6:$I$1005,0),1)),"")</f>
        <v/>
      </c>
      <c r="G26" s="252"/>
      <c r="H26" s="251" t="str">
        <f t="array" ref="H26">IFERROR(IF(H$9="","",INDEX(INDEX(Calc!$D$6:$X$1005,,MATCH(INDEX(Calc!$AT$7:$AT$20,COUNTIF(Calc!$BO$6:$BO22,Calc!$BO22),1),Calc!$D$4:$W$4,0)),MATCH(Calc!$BO22&amp;H$9,Calc!$C$6:$C$1005&amp;Calc!$I$6:$I$1005,0),1)),"")</f>
        <v/>
      </c>
      <c r="I26" s="252"/>
      <c r="J26" s="251" t="str">
        <f t="array" ref="J26">IFERROR(IF(J$9="","",INDEX(INDEX(Calc!$D$6:$X$1005,,MATCH(INDEX(Calc!$AT$7:$AT$20,COUNTIF(Calc!$BO$6:$BO22,Calc!$BO22),1),Calc!$D$4:$W$4,0)),MATCH(Calc!$BO22&amp;J$9,Calc!$C$6:$C$1005&amp;Calc!$I$6:$I$1005,0),1)),"")</f>
        <v/>
      </c>
      <c r="K26" s="252"/>
      <c r="L26" s="251" t="str">
        <f t="array" ref="L26">IFERROR(IF(L$9="","",INDEX(INDEX(Calc!$D$6:$X$1005,,MATCH(INDEX(Calc!$AT$7:$AT$20,COUNTIF(Calc!$BO$6:$BO22,Calc!$BO22),1),Calc!$D$4:$W$4,0)),MATCH(Calc!$BO22&amp;L$9,Calc!$C$6:$C$1005&amp;Calc!$I$6:$I$1005,0),1)),"")</f>
        <v/>
      </c>
      <c r="M26" s="252"/>
      <c r="N26" s="251" t="str">
        <f t="array" ref="N26">IFERROR(IF(N$9="","",INDEX(INDEX(Calc!$D$6:$X$1005,,MATCH(INDEX(Calc!$AT$7:$AT$20,COUNTIF(Calc!$BO$6:$BO22,Calc!$BO22),1),Calc!$D$4:$W$4,0)),MATCH(Calc!$BO22&amp;N$9,Calc!$C$6:$C$1005&amp;Calc!$I$6:$I$1005,0),1)),"")</f>
        <v/>
      </c>
      <c r="O26" s="252"/>
      <c r="P26" s="251" t="str">
        <f t="array" ref="P26">IFERROR(IF(P$9="","",INDEX(INDEX(Calc!$D$6:$X$1005,,MATCH(INDEX(Calc!$AT$7:$AT$20,COUNTIF(Calc!$BO$6:$BO22,Calc!$BO22),1),Calc!$D$4:$W$4,0)),MATCH(Calc!$BO22&amp;P$9,Calc!$C$6:$C$1005&amp;Calc!$I$6:$I$1005,0),1)),"")</f>
        <v/>
      </c>
      <c r="Q26" s="252"/>
      <c r="R26" s="251" t="str">
        <f t="array" ref="R26">IFERROR(IF(R$9="","",INDEX(INDEX(Calc!$D$6:$X$1005,,MATCH(INDEX(Calc!$AT$7:$AT$20,COUNTIF(Calc!$BO$6:$BO22,Calc!$BO22),1),Calc!$D$4:$W$4,0)),MATCH(Calc!$BO22&amp;R$9,Calc!$C$6:$C$1005&amp;Calc!$I$6:$I$1005,0),1)),"")</f>
        <v/>
      </c>
      <c r="S26" s="252"/>
      <c r="T26" s="251" t="str">
        <f t="array" ref="T26">IFERROR(IF(T$9="","",INDEX(INDEX(Calc!$D$6:$X$1005,,MATCH(INDEX(Calc!$AT$7:$AT$20,COUNTIF(Calc!$BO$6:$BO22,Calc!$BO22),1),Calc!$D$4:$W$4,0)),MATCH(Calc!$BO22&amp;T$9,Calc!$C$6:$C$1005&amp;Calc!$I$6:$I$1005,0),1)),"")</f>
        <v/>
      </c>
      <c r="U26" s="252"/>
      <c r="V26" s="251" t="str">
        <f t="array" ref="V26">IFERROR(IF(V$9="","",INDEX(INDEX(Calc!$D$6:$X$1005,,MATCH(INDEX(Calc!$AT$7:$AT$20,COUNTIF(Calc!$BO$6:$BO22,Calc!$BO22),1),Calc!$D$4:$W$4,0)),MATCH(Calc!$BO22&amp;V$9,Calc!$C$6:$C$1005&amp;Calc!$I$6:$I$1005,0),1)),"")</f>
        <v/>
      </c>
      <c r="W26" s="252"/>
      <c r="X26" s="251" t="str">
        <f t="array" ref="X26">IFERROR(IF(X$9="","",INDEX(INDEX(Calc!$D$6:$X$1005,,MATCH(INDEX(Calc!$AT$7:$AT$20,COUNTIF(Calc!$BO$6:$BO22,Calc!$BO22),1),Calc!$D$4:$W$4,0)),MATCH(Calc!$BO22&amp;X$9,Calc!$C$6:$C$1005&amp;Calc!$I$6:$I$1005,0),1)),"")</f>
        <v/>
      </c>
      <c r="Y26" s="252"/>
      <c r="Z26" s="251" t="str">
        <f t="array" ref="Z26">IFERROR(IF(Z$9="","",INDEX(INDEX(Calc!$D$6:$X$1005,,MATCH(INDEX(Calc!$AT$7:$AT$20,COUNTIF(Calc!$BO$6:$BO22,Calc!$BO22),1),Calc!$D$4:$W$4,0)),MATCH(Calc!$BO22&amp;Z$9,Calc!$C$6:$C$1005&amp;Calc!$I$6:$I$1005,0),1)),"")</f>
        <v/>
      </c>
      <c r="AA26" s="252"/>
      <c r="AB26" s="251" t="str">
        <f t="array" ref="AB26">IFERROR(IF(AB$9="","",INDEX(INDEX(Calc!$D$6:$X$1005,,MATCH(INDEX(Calc!$AT$7:$AT$20,COUNTIF(Calc!$BO$6:$BO22,Calc!$BO22),1),Calc!$D$4:$W$4,0)),MATCH(Calc!$BO22&amp;AB$9,Calc!$C$6:$C$1005&amp;Calc!$I$6:$I$1005,0),1)),"")</f>
        <v/>
      </c>
      <c r="AC26" s="252"/>
      <c r="AD26" s="251" t="str">
        <f t="array" ref="AD26">IFERROR(IF(AD$9="","",INDEX(INDEX(Calc!$D$6:$X$1005,,MATCH(INDEX(Calc!$AT$7:$AT$20,COUNTIF(Calc!$BO$6:$BO22,Calc!$BO22),1),Calc!$D$4:$W$4,0)),MATCH(Calc!$BO22&amp;AD$9,Calc!$C$6:$C$1005&amp;Calc!$I$6:$I$1005,0),1)),"")</f>
        <v/>
      </c>
      <c r="AE26" s="252"/>
      <c r="AF26" s="251" t="str">
        <f t="array" ref="AF26">IFERROR(IF(AF$9="","",INDEX(INDEX(Calc!$D$6:$X$1005,,MATCH(INDEX(Calc!$AT$7:$AT$20,COUNTIF(Calc!$BO$6:$BO22,Calc!$BO22),1),Calc!$D$4:$W$4,0)),MATCH(Calc!$BO22&amp;AF$9,Calc!$C$6:$C$1005&amp;Calc!$I$6:$I$1005,0),1)),"")</f>
        <v/>
      </c>
      <c r="AG26" s="253"/>
      <c r="AH26" s="215"/>
    </row>
    <row r="27" spans="1:34" ht="18" customHeight="1" thickTop="1" thickBot="1" x14ac:dyDescent="0.25">
      <c r="A27" s="75"/>
      <c r="B27" s="249"/>
      <c r="C27" s="254"/>
      <c r="D27" s="251" t="str">
        <f t="array" ref="D27">IFERROR(IF(D$9="","",INDEX(INDEX(Calc!$D$6:$X$1005,,MATCH(INDEX(Calc!$AT$7:$AT$20,COUNTIF(Calc!$BO$6:$BO23,Calc!$BO23),1),Calc!$D$4:$W$4,0)),MATCH(Calc!$BO23&amp;D$9,Calc!$C$6:$C$1005&amp;Calc!$I$6:$I$1005,0),1)),"")</f>
        <v/>
      </c>
      <c r="E27" s="252"/>
      <c r="F27" s="251" t="str">
        <f t="array" ref="F27">IFERROR(IF(F$9="","",INDEX(INDEX(Calc!$D$6:$X$1005,,MATCH(INDEX(Calc!$AT$7:$AT$20,COUNTIF(Calc!$BO$6:$BO23,Calc!$BO23),1),Calc!$D$4:$W$4,0)),MATCH(Calc!$BO23&amp;F$9,Calc!$C$6:$C$1005&amp;Calc!$I$6:$I$1005,0),1)),"")</f>
        <v/>
      </c>
      <c r="G27" s="252"/>
      <c r="H27" s="251" t="str">
        <f t="array" ref="H27">IFERROR(IF(H$9="","",INDEX(INDEX(Calc!$D$6:$X$1005,,MATCH(INDEX(Calc!$AT$7:$AT$20,COUNTIF(Calc!$BO$6:$BO23,Calc!$BO23),1),Calc!$D$4:$W$4,0)),MATCH(Calc!$BO23&amp;H$9,Calc!$C$6:$C$1005&amp;Calc!$I$6:$I$1005,0),1)),"")</f>
        <v/>
      </c>
      <c r="I27" s="252"/>
      <c r="J27" s="251" t="str">
        <f t="array" ref="J27">IFERROR(IF(J$9="","",INDEX(INDEX(Calc!$D$6:$X$1005,,MATCH(INDEX(Calc!$AT$7:$AT$20,COUNTIF(Calc!$BO$6:$BO23,Calc!$BO23),1),Calc!$D$4:$W$4,0)),MATCH(Calc!$BO23&amp;J$9,Calc!$C$6:$C$1005&amp;Calc!$I$6:$I$1005,0),1)),"")</f>
        <v/>
      </c>
      <c r="K27" s="252"/>
      <c r="L27" s="251" t="str">
        <f t="array" ref="L27">IFERROR(IF(L$9="","",INDEX(INDEX(Calc!$D$6:$X$1005,,MATCH(INDEX(Calc!$AT$7:$AT$20,COUNTIF(Calc!$BO$6:$BO23,Calc!$BO23),1),Calc!$D$4:$W$4,0)),MATCH(Calc!$BO23&amp;L$9,Calc!$C$6:$C$1005&amp;Calc!$I$6:$I$1005,0),1)),"")</f>
        <v/>
      </c>
      <c r="M27" s="252"/>
      <c r="N27" s="251" t="str">
        <f t="array" ref="N27">IFERROR(IF(N$9="","",INDEX(INDEX(Calc!$D$6:$X$1005,,MATCH(INDEX(Calc!$AT$7:$AT$20,COUNTIF(Calc!$BO$6:$BO23,Calc!$BO23),1),Calc!$D$4:$W$4,0)),MATCH(Calc!$BO23&amp;N$9,Calc!$C$6:$C$1005&amp;Calc!$I$6:$I$1005,0),1)),"")</f>
        <v/>
      </c>
      <c r="O27" s="252"/>
      <c r="P27" s="251" t="str">
        <f t="array" ref="P27">IFERROR(IF(P$9="","",INDEX(INDEX(Calc!$D$6:$X$1005,,MATCH(INDEX(Calc!$AT$7:$AT$20,COUNTIF(Calc!$BO$6:$BO23,Calc!$BO23),1),Calc!$D$4:$W$4,0)),MATCH(Calc!$BO23&amp;P$9,Calc!$C$6:$C$1005&amp;Calc!$I$6:$I$1005,0),1)),"")</f>
        <v/>
      </c>
      <c r="Q27" s="252"/>
      <c r="R27" s="251" t="str">
        <f t="array" ref="R27">IFERROR(IF(R$9="","",INDEX(INDEX(Calc!$D$6:$X$1005,,MATCH(INDEX(Calc!$AT$7:$AT$20,COUNTIF(Calc!$BO$6:$BO23,Calc!$BO23),1),Calc!$D$4:$W$4,0)),MATCH(Calc!$BO23&amp;R$9,Calc!$C$6:$C$1005&amp;Calc!$I$6:$I$1005,0),1)),"")</f>
        <v/>
      </c>
      <c r="S27" s="252"/>
      <c r="T27" s="251" t="str">
        <f t="array" ref="T27">IFERROR(IF(T$9="","",INDEX(INDEX(Calc!$D$6:$X$1005,,MATCH(INDEX(Calc!$AT$7:$AT$20,COUNTIF(Calc!$BO$6:$BO23,Calc!$BO23),1),Calc!$D$4:$W$4,0)),MATCH(Calc!$BO23&amp;T$9,Calc!$C$6:$C$1005&amp;Calc!$I$6:$I$1005,0),1)),"")</f>
        <v/>
      </c>
      <c r="U27" s="252"/>
      <c r="V27" s="251" t="str">
        <f t="array" ref="V27">IFERROR(IF(V$9="","",INDEX(INDEX(Calc!$D$6:$X$1005,,MATCH(INDEX(Calc!$AT$7:$AT$20,COUNTIF(Calc!$BO$6:$BO23,Calc!$BO23),1),Calc!$D$4:$W$4,0)),MATCH(Calc!$BO23&amp;V$9,Calc!$C$6:$C$1005&amp;Calc!$I$6:$I$1005,0),1)),"")</f>
        <v/>
      </c>
      <c r="W27" s="252"/>
      <c r="X27" s="251" t="str">
        <f t="array" ref="X27">IFERROR(IF(X$9="","",INDEX(INDEX(Calc!$D$6:$X$1005,,MATCH(INDEX(Calc!$AT$7:$AT$20,COUNTIF(Calc!$BO$6:$BO23,Calc!$BO23),1),Calc!$D$4:$W$4,0)),MATCH(Calc!$BO23&amp;X$9,Calc!$C$6:$C$1005&amp;Calc!$I$6:$I$1005,0),1)),"")</f>
        <v/>
      </c>
      <c r="Y27" s="252"/>
      <c r="Z27" s="251" t="str">
        <f t="array" ref="Z27">IFERROR(IF(Z$9="","",INDEX(INDEX(Calc!$D$6:$X$1005,,MATCH(INDEX(Calc!$AT$7:$AT$20,COUNTIF(Calc!$BO$6:$BO23,Calc!$BO23),1),Calc!$D$4:$W$4,0)),MATCH(Calc!$BO23&amp;Z$9,Calc!$C$6:$C$1005&amp;Calc!$I$6:$I$1005,0),1)),"")</f>
        <v/>
      </c>
      <c r="AA27" s="252"/>
      <c r="AB27" s="251" t="str">
        <f t="array" ref="AB27">IFERROR(IF(AB$9="","",INDEX(INDEX(Calc!$D$6:$X$1005,,MATCH(INDEX(Calc!$AT$7:$AT$20,COUNTIF(Calc!$BO$6:$BO23,Calc!$BO23),1),Calc!$D$4:$W$4,0)),MATCH(Calc!$BO23&amp;AB$9,Calc!$C$6:$C$1005&amp;Calc!$I$6:$I$1005,0),1)),"")</f>
        <v/>
      </c>
      <c r="AC27" s="252"/>
      <c r="AD27" s="251" t="str">
        <f t="array" ref="AD27">IFERROR(IF(AD$9="","",INDEX(INDEX(Calc!$D$6:$X$1005,,MATCH(INDEX(Calc!$AT$7:$AT$20,COUNTIF(Calc!$BO$6:$BO23,Calc!$BO23),1),Calc!$D$4:$W$4,0)),MATCH(Calc!$BO23&amp;AD$9,Calc!$C$6:$C$1005&amp;Calc!$I$6:$I$1005,0),1)),"")</f>
        <v/>
      </c>
      <c r="AE27" s="252"/>
      <c r="AF27" s="251" t="str">
        <f t="array" ref="AF27">IFERROR(IF(AF$9="","",INDEX(INDEX(Calc!$D$6:$X$1005,,MATCH(INDEX(Calc!$AT$7:$AT$20,COUNTIF(Calc!$BO$6:$BO23,Calc!$BO23),1),Calc!$D$4:$W$4,0)),MATCH(Calc!$BO23&amp;AF$9,Calc!$C$6:$C$1005&amp;Calc!$I$6:$I$1005,0),1)),"")</f>
        <v/>
      </c>
      <c r="AG27" s="253"/>
      <c r="AH27" s="215"/>
    </row>
    <row r="28" spans="1:34" ht="18" customHeight="1" thickTop="1" thickBot="1" x14ac:dyDescent="0.25">
      <c r="A28" s="75"/>
      <c r="B28" s="249"/>
      <c r="C28" s="254"/>
      <c r="D28" s="251" t="str">
        <f t="array" ref="D28">IFERROR(IF(D$9="","",INDEX(INDEX(Calc!$D$6:$X$1005,,MATCH(INDEX(Calc!$AT$7:$AT$20,COUNTIF(Calc!$BO$6:$BO24,Calc!$BO24),1),Calc!$D$4:$W$4,0)),MATCH(Calc!$BO24&amp;D$9,Calc!$C$6:$C$1005&amp;Calc!$I$6:$I$1005,0),1)),"")</f>
        <v/>
      </c>
      <c r="E28" s="252"/>
      <c r="F28" s="251" t="str">
        <f t="array" ref="F28">IFERROR(IF(F$9="","",INDEX(INDEX(Calc!$D$6:$X$1005,,MATCH(INDEX(Calc!$AT$7:$AT$20,COUNTIF(Calc!$BO$6:$BO24,Calc!$BO24),1),Calc!$D$4:$W$4,0)),MATCH(Calc!$BO24&amp;F$9,Calc!$C$6:$C$1005&amp;Calc!$I$6:$I$1005,0),1)),"")</f>
        <v/>
      </c>
      <c r="G28" s="252"/>
      <c r="H28" s="251" t="str">
        <f t="array" ref="H28">IFERROR(IF(H$9="","",INDEX(INDEX(Calc!$D$6:$X$1005,,MATCH(INDEX(Calc!$AT$7:$AT$20,COUNTIF(Calc!$BO$6:$BO24,Calc!$BO24),1),Calc!$D$4:$W$4,0)),MATCH(Calc!$BO24&amp;H$9,Calc!$C$6:$C$1005&amp;Calc!$I$6:$I$1005,0),1)),"")</f>
        <v/>
      </c>
      <c r="I28" s="252"/>
      <c r="J28" s="251" t="str">
        <f t="array" ref="J28">IFERROR(IF(J$9="","",INDEX(INDEX(Calc!$D$6:$X$1005,,MATCH(INDEX(Calc!$AT$7:$AT$20,COUNTIF(Calc!$BO$6:$BO24,Calc!$BO24),1),Calc!$D$4:$W$4,0)),MATCH(Calc!$BO24&amp;J$9,Calc!$C$6:$C$1005&amp;Calc!$I$6:$I$1005,0),1)),"")</f>
        <v/>
      </c>
      <c r="K28" s="252"/>
      <c r="L28" s="251" t="str">
        <f t="array" ref="L28">IFERROR(IF(L$9="","",INDEX(INDEX(Calc!$D$6:$X$1005,,MATCH(INDEX(Calc!$AT$7:$AT$20,COUNTIF(Calc!$BO$6:$BO24,Calc!$BO24),1),Calc!$D$4:$W$4,0)),MATCH(Calc!$BO24&amp;L$9,Calc!$C$6:$C$1005&amp;Calc!$I$6:$I$1005,0),1)),"")</f>
        <v/>
      </c>
      <c r="M28" s="252"/>
      <c r="N28" s="251" t="str">
        <f t="array" ref="N28">IFERROR(IF(N$9="","",INDEX(INDEX(Calc!$D$6:$X$1005,,MATCH(INDEX(Calc!$AT$7:$AT$20,COUNTIF(Calc!$BO$6:$BO24,Calc!$BO24),1),Calc!$D$4:$W$4,0)),MATCH(Calc!$BO24&amp;N$9,Calc!$C$6:$C$1005&amp;Calc!$I$6:$I$1005,0),1)),"")</f>
        <v/>
      </c>
      <c r="O28" s="252"/>
      <c r="P28" s="251" t="str">
        <f t="array" ref="P28">IFERROR(IF(P$9="","",INDEX(INDEX(Calc!$D$6:$X$1005,,MATCH(INDEX(Calc!$AT$7:$AT$20,COUNTIF(Calc!$BO$6:$BO24,Calc!$BO24),1),Calc!$D$4:$W$4,0)),MATCH(Calc!$BO24&amp;P$9,Calc!$C$6:$C$1005&amp;Calc!$I$6:$I$1005,0),1)),"")</f>
        <v/>
      </c>
      <c r="Q28" s="252"/>
      <c r="R28" s="251" t="str">
        <f t="array" ref="R28">IFERROR(IF(R$9="","",INDEX(INDEX(Calc!$D$6:$X$1005,,MATCH(INDEX(Calc!$AT$7:$AT$20,COUNTIF(Calc!$BO$6:$BO24,Calc!$BO24),1),Calc!$D$4:$W$4,0)),MATCH(Calc!$BO24&amp;R$9,Calc!$C$6:$C$1005&amp;Calc!$I$6:$I$1005,0),1)),"")</f>
        <v/>
      </c>
      <c r="S28" s="252"/>
      <c r="T28" s="251" t="str">
        <f t="array" ref="T28">IFERROR(IF(T$9="","",INDEX(INDEX(Calc!$D$6:$X$1005,,MATCH(INDEX(Calc!$AT$7:$AT$20,COUNTIF(Calc!$BO$6:$BO24,Calc!$BO24),1),Calc!$D$4:$W$4,0)),MATCH(Calc!$BO24&amp;T$9,Calc!$C$6:$C$1005&amp;Calc!$I$6:$I$1005,0),1)),"")</f>
        <v/>
      </c>
      <c r="U28" s="252"/>
      <c r="V28" s="251" t="str">
        <f t="array" ref="V28">IFERROR(IF(V$9="","",INDEX(INDEX(Calc!$D$6:$X$1005,,MATCH(INDEX(Calc!$AT$7:$AT$20,COUNTIF(Calc!$BO$6:$BO24,Calc!$BO24),1),Calc!$D$4:$W$4,0)),MATCH(Calc!$BO24&amp;V$9,Calc!$C$6:$C$1005&amp;Calc!$I$6:$I$1005,0),1)),"")</f>
        <v/>
      </c>
      <c r="W28" s="252"/>
      <c r="X28" s="251" t="str">
        <f t="array" ref="X28">IFERROR(IF(X$9="","",INDEX(INDEX(Calc!$D$6:$X$1005,,MATCH(INDEX(Calc!$AT$7:$AT$20,COUNTIF(Calc!$BO$6:$BO24,Calc!$BO24),1),Calc!$D$4:$W$4,0)),MATCH(Calc!$BO24&amp;X$9,Calc!$C$6:$C$1005&amp;Calc!$I$6:$I$1005,0),1)),"")</f>
        <v/>
      </c>
      <c r="Y28" s="252"/>
      <c r="Z28" s="251" t="str">
        <f t="array" ref="Z28">IFERROR(IF(Z$9="","",INDEX(INDEX(Calc!$D$6:$X$1005,,MATCH(INDEX(Calc!$AT$7:$AT$20,COUNTIF(Calc!$BO$6:$BO24,Calc!$BO24),1),Calc!$D$4:$W$4,0)),MATCH(Calc!$BO24&amp;Z$9,Calc!$C$6:$C$1005&amp;Calc!$I$6:$I$1005,0),1)),"")</f>
        <v/>
      </c>
      <c r="AA28" s="252"/>
      <c r="AB28" s="251" t="str">
        <f t="array" ref="AB28">IFERROR(IF(AB$9="","",INDEX(INDEX(Calc!$D$6:$X$1005,,MATCH(INDEX(Calc!$AT$7:$AT$20,COUNTIF(Calc!$BO$6:$BO24,Calc!$BO24),1),Calc!$D$4:$W$4,0)),MATCH(Calc!$BO24&amp;AB$9,Calc!$C$6:$C$1005&amp;Calc!$I$6:$I$1005,0),1)),"")</f>
        <v/>
      </c>
      <c r="AC28" s="252"/>
      <c r="AD28" s="251" t="str">
        <f t="array" ref="AD28">IFERROR(IF(AD$9="","",INDEX(INDEX(Calc!$D$6:$X$1005,,MATCH(INDEX(Calc!$AT$7:$AT$20,COUNTIF(Calc!$BO$6:$BO24,Calc!$BO24),1),Calc!$D$4:$W$4,0)),MATCH(Calc!$BO24&amp;AD$9,Calc!$C$6:$C$1005&amp;Calc!$I$6:$I$1005,0),1)),"")</f>
        <v/>
      </c>
      <c r="AE28" s="252"/>
      <c r="AF28" s="251" t="str">
        <f t="array" ref="AF28">IFERROR(IF(AF$9="","",INDEX(INDEX(Calc!$D$6:$X$1005,,MATCH(INDEX(Calc!$AT$7:$AT$20,COUNTIF(Calc!$BO$6:$BO24,Calc!$BO24),1),Calc!$D$4:$W$4,0)),MATCH(Calc!$BO24&amp;AF$9,Calc!$C$6:$C$1005&amp;Calc!$I$6:$I$1005,0),1)),"")</f>
        <v/>
      </c>
      <c r="AG28" s="253"/>
      <c r="AH28" s="215"/>
    </row>
    <row r="29" spans="1:34" ht="18" customHeight="1" thickTop="1" thickBot="1" x14ac:dyDescent="0.25">
      <c r="A29" s="75"/>
      <c r="B29" s="255"/>
      <c r="C29" s="256"/>
      <c r="D29" s="251" t="str">
        <f t="array" ref="D29">IFERROR(IF(D$9="","",INDEX(INDEX(Calc!$D$6:$X$1005,,MATCH(INDEX(Calc!$AT$7:$AT$20,COUNTIF(Calc!$BO$6:$BO25,Calc!$BO25),1),Calc!$D$4:$W$4,0)),MATCH(Calc!$BO25&amp;D$9,Calc!$C$6:$C$1005&amp;Calc!$I$6:$I$1005,0),1)),"")</f>
        <v/>
      </c>
      <c r="E29" s="252"/>
      <c r="F29" s="251" t="str">
        <f t="array" ref="F29">IFERROR(IF(F$9="","",INDEX(INDEX(Calc!$D$6:$X$1005,,MATCH(INDEX(Calc!$AT$7:$AT$20,COUNTIF(Calc!$BO$6:$BO25,Calc!$BO25),1),Calc!$D$4:$W$4,0)),MATCH(Calc!$BO25&amp;F$9,Calc!$C$6:$C$1005&amp;Calc!$I$6:$I$1005,0),1)),"")</f>
        <v/>
      </c>
      <c r="G29" s="252"/>
      <c r="H29" s="251" t="str">
        <f t="array" ref="H29">IFERROR(IF(H$9="","",INDEX(INDEX(Calc!$D$6:$X$1005,,MATCH(INDEX(Calc!$AT$7:$AT$20,COUNTIF(Calc!$BO$6:$BO25,Calc!$BO25),1),Calc!$D$4:$W$4,0)),MATCH(Calc!$BO25&amp;H$9,Calc!$C$6:$C$1005&amp;Calc!$I$6:$I$1005,0),1)),"")</f>
        <v/>
      </c>
      <c r="I29" s="252"/>
      <c r="J29" s="251" t="str">
        <f t="array" ref="J29">IFERROR(IF(J$9="","",INDEX(INDEX(Calc!$D$6:$X$1005,,MATCH(INDEX(Calc!$AT$7:$AT$20,COUNTIF(Calc!$BO$6:$BO25,Calc!$BO25),1),Calc!$D$4:$W$4,0)),MATCH(Calc!$BO25&amp;J$9,Calc!$C$6:$C$1005&amp;Calc!$I$6:$I$1005,0),1)),"")</f>
        <v/>
      </c>
      <c r="K29" s="252"/>
      <c r="L29" s="251" t="str">
        <f t="array" ref="L29">IFERROR(IF(L$9="","",INDEX(INDEX(Calc!$D$6:$X$1005,,MATCH(INDEX(Calc!$AT$7:$AT$20,COUNTIF(Calc!$BO$6:$BO25,Calc!$BO25),1),Calc!$D$4:$W$4,0)),MATCH(Calc!$BO25&amp;L$9,Calc!$C$6:$C$1005&amp;Calc!$I$6:$I$1005,0),1)),"")</f>
        <v/>
      </c>
      <c r="M29" s="252"/>
      <c r="N29" s="251" t="str">
        <f t="array" ref="N29">IFERROR(IF(N$9="","",INDEX(INDEX(Calc!$D$6:$X$1005,,MATCH(INDEX(Calc!$AT$7:$AT$20,COUNTIF(Calc!$BO$6:$BO25,Calc!$BO25),1),Calc!$D$4:$W$4,0)),MATCH(Calc!$BO25&amp;N$9,Calc!$C$6:$C$1005&amp;Calc!$I$6:$I$1005,0),1)),"")</f>
        <v/>
      </c>
      <c r="O29" s="252"/>
      <c r="P29" s="251" t="str">
        <f t="array" ref="P29">IFERROR(IF(P$9="","",INDEX(INDEX(Calc!$D$6:$X$1005,,MATCH(INDEX(Calc!$AT$7:$AT$20,COUNTIF(Calc!$BO$6:$BO25,Calc!$BO25),1),Calc!$D$4:$W$4,0)),MATCH(Calc!$BO25&amp;P$9,Calc!$C$6:$C$1005&amp;Calc!$I$6:$I$1005,0),1)),"")</f>
        <v/>
      </c>
      <c r="Q29" s="252"/>
      <c r="R29" s="251" t="str">
        <f t="array" ref="R29">IFERROR(IF(R$9="","",INDEX(INDEX(Calc!$D$6:$X$1005,,MATCH(INDEX(Calc!$AT$7:$AT$20,COUNTIF(Calc!$BO$6:$BO25,Calc!$BO25),1),Calc!$D$4:$W$4,0)),MATCH(Calc!$BO25&amp;R$9,Calc!$C$6:$C$1005&amp;Calc!$I$6:$I$1005,0),1)),"")</f>
        <v/>
      </c>
      <c r="S29" s="252"/>
      <c r="T29" s="251" t="str">
        <f t="array" ref="T29">IFERROR(IF(T$9="","",INDEX(INDEX(Calc!$D$6:$X$1005,,MATCH(INDEX(Calc!$AT$7:$AT$20,COUNTIF(Calc!$BO$6:$BO25,Calc!$BO25),1),Calc!$D$4:$W$4,0)),MATCH(Calc!$BO25&amp;T$9,Calc!$C$6:$C$1005&amp;Calc!$I$6:$I$1005,0),1)),"")</f>
        <v/>
      </c>
      <c r="U29" s="252"/>
      <c r="V29" s="251" t="str">
        <f t="array" ref="V29">IFERROR(IF(V$9="","",INDEX(INDEX(Calc!$D$6:$X$1005,,MATCH(INDEX(Calc!$AT$7:$AT$20,COUNTIF(Calc!$BO$6:$BO25,Calc!$BO25),1),Calc!$D$4:$W$4,0)),MATCH(Calc!$BO25&amp;V$9,Calc!$C$6:$C$1005&amp;Calc!$I$6:$I$1005,0),1)),"")</f>
        <v/>
      </c>
      <c r="W29" s="252"/>
      <c r="X29" s="251" t="str">
        <f t="array" ref="X29">IFERROR(IF(X$9="","",INDEX(INDEX(Calc!$D$6:$X$1005,,MATCH(INDEX(Calc!$AT$7:$AT$20,COUNTIF(Calc!$BO$6:$BO25,Calc!$BO25),1),Calc!$D$4:$W$4,0)),MATCH(Calc!$BO25&amp;X$9,Calc!$C$6:$C$1005&amp;Calc!$I$6:$I$1005,0),1)),"")</f>
        <v/>
      </c>
      <c r="Y29" s="252"/>
      <c r="Z29" s="251" t="str">
        <f t="array" ref="Z29">IFERROR(IF(Z$9="","",INDEX(INDEX(Calc!$D$6:$X$1005,,MATCH(INDEX(Calc!$AT$7:$AT$20,COUNTIF(Calc!$BO$6:$BO25,Calc!$BO25),1),Calc!$D$4:$W$4,0)),MATCH(Calc!$BO25&amp;Z$9,Calc!$C$6:$C$1005&amp;Calc!$I$6:$I$1005,0),1)),"")</f>
        <v/>
      </c>
      <c r="AA29" s="252"/>
      <c r="AB29" s="251" t="str">
        <f t="array" ref="AB29">IFERROR(IF(AB$9="","",INDEX(INDEX(Calc!$D$6:$X$1005,,MATCH(INDEX(Calc!$AT$7:$AT$20,COUNTIF(Calc!$BO$6:$BO25,Calc!$BO25),1),Calc!$D$4:$W$4,0)),MATCH(Calc!$BO25&amp;AB$9,Calc!$C$6:$C$1005&amp;Calc!$I$6:$I$1005,0),1)),"")</f>
        <v/>
      </c>
      <c r="AC29" s="252"/>
      <c r="AD29" s="251" t="str">
        <f t="array" ref="AD29">IFERROR(IF(AD$9="","",INDEX(INDEX(Calc!$D$6:$X$1005,,MATCH(INDEX(Calc!$AT$7:$AT$20,COUNTIF(Calc!$BO$6:$BO25,Calc!$BO25),1),Calc!$D$4:$W$4,0)),MATCH(Calc!$BO25&amp;AD$9,Calc!$C$6:$C$1005&amp;Calc!$I$6:$I$1005,0),1)),"")</f>
        <v/>
      </c>
      <c r="AE29" s="252"/>
      <c r="AF29" s="251" t="str">
        <f t="array" ref="AF29">IFERROR(IF(AF$9="","",INDEX(INDEX(Calc!$D$6:$X$1005,,MATCH(INDEX(Calc!$AT$7:$AT$20,COUNTIF(Calc!$BO$6:$BO25,Calc!$BO25),1),Calc!$D$4:$W$4,0)),MATCH(Calc!$BO25&amp;AF$9,Calc!$C$6:$C$1005&amp;Calc!$I$6:$I$1005,0),1)),"")</f>
        <v/>
      </c>
      <c r="AG29" s="253"/>
      <c r="AH29" s="215"/>
    </row>
    <row r="30" spans="1:34" ht="18" customHeight="1" thickTop="1" thickBot="1" x14ac:dyDescent="0.25">
      <c r="A30" s="75"/>
      <c r="B30" s="255"/>
      <c r="C30" s="256"/>
      <c r="D30" s="251" t="str">
        <f t="array" ref="D30">IFERROR(IF(D$9="","",INDEX(INDEX(Calc!$D$6:$X$1005,,MATCH(INDEX(Calc!$AT$7:$AT$20,COUNTIF(Calc!$BO$6:$BO26,Calc!$BO26),1),Calc!$D$4:$W$4,0)),MATCH(Calc!$BO26&amp;D$9,Calc!$C$6:$C$1005&amp;Calc!$I$6:$I$1005,0),1)),"")</f>
        <v/>
      </c>
      <c r="E30" s="252"/>
      <c r="F30" s="251" t="str">
        <f t="array" ref="F30">IFERROR(IF(F$9="","",INDEX(INDEX(Calc!$D$6:$X$1005,,MATCH(INDEX(Calc!$AT$7:$AT$20,COUNTIF(Calc!$BO$6:$BO26,Calc!$BO26),1),Calc!$D$4:$W$4,0)),MATCH(Calc!$BO26&amp;F$9,Calc!$C$6:$C$1005&amp;Calc!$I$6:$I$1005,0),1)),"")</f>
        <v/>
      </c>
      <c r="G30" s="252"/>
      <c r="H30" s="251" t="str">
        <f t="array" ref="H30">IFERROR(IF(H$9="","",INDEX(INDEX(Calc!$D$6:$X$1005,,MATCH(INDEX(Calc!$AT$7:$AT$20,COUNTIF(Calc!$BO$6:$BO26,Calc!$BO26),1),Calc!$D$4:$W$4,0)),MATCH(Calc!$BO26&amp;H$9,Calc!$C$6:$C$1005&amp;Calc!$I$6:$I$1005,0),1)),"")</f>
        <v/>
      </c>
      <c r="I30" s="252"/>
      <c r="J30" s="251" t="str">
        <f t="array" ref="J30">IFERROR(IF(J$9="","",INDEX(INDEX(Calc!$D$6:$X$1005,,MATCH(INDEX(Calc!$AT$7:$AT$20,COUNTIF(Calc!$BO$6:$BO26,Calc!$BO26),1),Calc!$D$4:$W$4,0)),MATCH(Calc!$BO26&amp;J$9,Calc!$C$6:$C$1005&amp;Calc!$I$6:$I$1005,0),1)),"")</f>
        <v/>
      </c>
      <c r="K30" s="252"/>
      <c r="L30" s="251" t="str">
        <f t="array" ref="L30">IFERROR(IF(L$9="","",INDEX(INDEX(Calc!$D$6:$X$1005,,MATCH(INDEX(Calc!$AT$7:$AT$20,COUNTIF(Calc!$BO$6:$BO26,Calc!$BO26),1),Calc!$D$4:$W$4,0)),MATCH(Calc!$BO26&amp;L$9,Calc!$C$6:$C$1005&amp;Calc!$I$6:$I$1005,0),1)),"")</f>
        <v/>
      </c>
      <c r="M30" s="252"/>
      <c r="N30" s="251" t="str">
        <f t="array" ref="N30">IFERROR(IF(N$9="","",INDEX(INDEX(Calc!$D$6:$X$1005,,MATCH(INDEX(Calc!$AT$7:$AT$20,COUNTIF(Calc!$BO$6:$BO26,Calc!$BO26),1),Calc!$D$4:$W$4,0)),MATCH(Calc!$BO26&amp;N$9,Calc!$C$6:$C$1005&amp;Calc!$I$6:$I$1005,0),1)),"")</f>
        <v/>
      </c>
      <c r="O30" s="252"/>
      <c r="P30" s="251" t="str">
        <f t="array" ref="P30">IFERROR(IF(P$9="","",INDEX(INDEX(Calc!$D$6:$X$1005,,MATCH(INDEX(Calc!$AT$7:$AT$20,COUNTIF(Calc!$BO$6:$BO26,Calc!$BO26),1),Calc!$D$4:$W$4,0)),MATCH(Calc!$BO26&amp;P$9,Calc!$C$6:$C$1005&amp;Calc!$I$6:$I$1005,0),1)),"")</f>
        <v/>
      </c>
      <c r="Q30" s="252"/>
      <c r="R30" s="251" t="str">
        <f t="array" ref="R30">IFERROR(IF(R$9="","",INDEX(INDEX(Calc!$D$6:$X$1005,,MATCH(INDEX(Calc!$AT$7:$AT$20,COUNTIF(Calc!$BO$6:$BO26,Calc!$BO26),1),Calc!$D$4:$W$4,0)),MATCH(Calc!$BO26&amp;R$9,Calc!$C$6:$C$1005&amp;Calc!$I$6:$I$1005,0),1)),"")</f>
        <v/>
      </c>
      <c r="S30" s="252"/>
      <c r="T30" s="251" t="str">
        <f t="array" ref="T30">IFERROR(IF(T$9="","",INDEX(INDEX(Calc!$D$6:$X$1005,,MATCH(INDEX(Calc!$AT$7:$AT$20,COUNTIF(Calc!$BO$6:$BO26,Calc!$BO26),1),Calc!$D$4:$W$4,0)),MATCH(Calc!$BO26&amp;T$9,Calc!$C$6:$C$1005&amp;Calc!$I$6:$I$1005,0),1)),"")</f>
        <v/>
      </c>
      <c r="U30" s="252"/>
      <c r="V30" s="251" t="str">
        <f t="array" ref="V30">IFERROR(IF(V$9="","",INDEX(INDEX(Calc!$D$6:$X$1005,,MATCH(INDEX(Calc!$AT$7:$AT$20,COUNTIF(Calc!$BO$6:$BO26,Calc!$BO26),1),Calc!$D$4:$W$4,0)),MATCH(Calc!$BO26&amp;V$9,Calc!$C$6:$C$1005&amp;Calc!$I$6:$I$1005,0),1)),"")</f>
        <v/>
      </c>
      <c r="W30" s="252"/>
      <c r="X30" s="251" t="str">
        <f t="array" ref="X30">IFERROR(IF(X$9="","",INDEX(INDEX(Calc!$D$6:$X$1005,,MATCH(INDEX(Calc!$AT$7:$AT$20,COUNTIF(Calc!$BO$6:$BO26,Calc!$BO26),1),Calc!$D$4:$W$4,0)),MATCH(Calc!$BO26&amp;X$9,Calc!$C$6:$C$1005&amp;Calc!$I$6:$I$1005,0),1)),"")</f>
        <v/>
      </c>
      <c r="Y30" s="252"/>
      <c r="Z30" s="251" t="str">
        <f t="array" ref="Z30">IFERROR(IF(Z$9="","",INDEX(INDEX(Calc!$D$6:$X$1005,,MATCH(INDEX(Calc!$AT$7:$AT$20,COUNTIF(Calc!$BO$6:$BO26,Calc!$BO26),1),Calc!$D$4:$W$4,0)),MATCH(Calc!$BO26&amp;Z$9,Calc!$C$6:$C$1005&amp;Calc!$I$6:$I$1005,0),1)),"")</f>
        <v/>
      </c>
      <c r="AA30" s="252"/>
      <c r="AB30" s="251" t="str">
        <f t="array" ref="AB30">IFERROR(IF(AB$9="","",INDEX(INDEX(Calc!$D$6:$X$1005,,MATCH(INDEX(Calc!$AT$7:$AT$20,COUNTIF(Calc!$BO$6:$BO26,Calc!$BO26),1),Calc!$D$4:$W$4,0)),MATCH(Calc!$BO26&amp;AB$9,Calc!$C$6:$C$1005&amp;Calc!$I$6:$I$1005,0),1)),"")</f>
        <v/>
      </c>
      <c r="AC30" s="252"/>
      <c r="AD30" s="251" t="str">
        <f t="array" ref="AD30">IFERROR(IF(AD$9="","",INDEX(INDEX(Calc!$D$6:$X$1005,,MATCH(INDEX(Calc!$AT$7:$AT$20,COUNTIF(Calc!$BO$6:$BO26,Calc!$BO26),1),Calc!$D$4:$W$4,0)),MATCH(Calc!$BO26&amp;AD$9,Calc!$C$6:$C$1005&amp;Calc!$I$6:$I$1005,0),1)),"")</f>
        <v/>
      </c>
      <c r="AE30" s="252"/>
      <c r="AF30" s="251" t="str">
        <f t="array" ref="AF30">IFERROR(IF(AF$9="","",INDEX(INDEX(Calc!$D$6:$X$1005,,MATCH(INDEX(Calc!$AT$7:$AT$20,COUNTIF(Calc!$BO$6:$BO26,Calc!$BO26),1),Calc!$D$4:$W$4,0)),MATCH(Calc!$BO26&amp;AF$9,Calc!$C$6:$C$1005&amp;Calc!$I$6:$I$1005,0),1)),"")</f>
        <v/>
      </c>
      <c r="AG30" s="253"/>
      <c r="AH30" s="215"/>
    </row>
    <row r="31" spans="1:34" ht="18" customHeight="1" thickTop="1" thickBot="1" x14ac:dyDescent="0.25">
      <c r="A31" s="75"/>
      <c r="B31" s="255"/>
      <c r="C31" s="256"/>
      <c r="D31" s="251" t="str">
        <f t="array" ref="D31">IFERROR(IF(D$9="","",INDEX(INDEX(Calc!$D$6:$X$1005,,MATCH(INDEX(Calc!$AT$7:$AT$20,COUNTIF(Calc!$BO$6:$BO27,Calc!$BO27),1),Calc!$D$4:$W$4,0)),MATCH(Calc!$BO27&amp;D$9,Calc!$C$6:$C$1005&amp;Calc!$I$6:$I$1005,0),1)),"")</f>
        <v/>
      </c>
      <c r="E31" s="252"/>
      <c r="F31" s="251" t="str">
        <f t="array" ref="F31">IFERROR(IF(F$9="","",INDEX(INDEX(Calc!$D$6:$X$1005,,MATCH(INDEX(Calc!$AT$7:$AT$20,COUNTIF(Calc!$BO$6:$BO27,Calc!$BO27),1),Calc!$D$4:$W$4,0)),MATCH(Calc!$BO27&amp;F$9,Calc!$C$6:$C$1005&amp;Calc!$I$6:$I$1005,0),1)),"")</f>
        <v/>
      </c>
      <c r="G31" s="252"/>
      <c r="H31" s="251" t="str">
        <f t="array" ref="H31">IFERROR(IF(H$9="","",INDEX(INDEX(Calc!$D$6:$X$1005,,MATCH(INDEX(Calc!$AT$7:$AT$20,COUNTIF(Calc!$BO$6:$BO27,Calc!$BO27),1),Calc!$D$4:$W$4,0)),MATCH(Calc!$BO27&amp;H$9,Calc!$C$6:$C$1005&amp;Calc!$I$6:$I$1005,0),1)),"")</f>
        <v/>
      </c>
      <c r="I31" s="252"/>
      <c r="J31" s="251" t="str">
        <f t="array" ref="J31">IFERROR(IF(J$9="","",INDEX(INDEX(Calc!$D$6:$X$1005,,MATCH(INDEX(Calc!$AT$7:$AT$20,COUNTIF(Calc!$BO$6:$BO27,Calc!$BO27),1),Calc!$D$4:$W$4,0)),MATCH(Calc!$BO27&amp;J$9,Calc!$C$6:$C$1005&amp;Calc!$I$6:$I$1005,0),1)),"")</f>
        <v/>
      </c>
      <c r="K31" s="252"/>
      <c r="L31" s="251" t="str">
        <f t="array" ref="L31">IFERROR(IF(L$9="","",INDEX(INDEX(Calc!$D$6:$X$1005,,MATCH(INDEX(Calc!$AT$7:$AT$20,COUNTIF(Calc!$BO$6:$BO27,Calc!$BO27),1),Calc!$D$4:$W$4,0)),MATCH(Calc!$BO27&amp;L$9,Calc!$C$6:$C$1005&amp;Calc!$I$6:$I$1005,0),1)),"")</f>
        <v/>
      </c>
      <c r="M31" s="252"/>
      <c r="N31" s="251" t="str">
        <f t="array" ref="N31">IFERROR(IF(N$9="","",INDEX(INDEX(Calc!$D$6:$X$1005,,MATCH(INDEX(Calc!$AT$7:$AT$20,COUNTIF(Calc!$BO$6:$BO27,Calc!$BO27),1),Calc!$D$4:$W$4,0)),MATCH(Calc!$BO27&amp;N$9,Calc!$C$6:$C$1005&amp;Calc!$I$6:$I$1005,0),1)),"")</f>
        <v/>
      </c>
      <c r="O31" s="252"/>
      <c r="P31" s="251" t="str">
        <f t="array" ref="P31">IFERROR(IF(P$9="","",INDEX(INDEX(Calc!$D$6:$X$1005,,MATCH(INDEX(Calc!$AT$7:$AT$20,COUNTIF(Calc!$BO$6:$BO27,Calc!$BO27),1),Calc!$D$4:$W$4,0)),MATCH(Calc!$BO27&amp;P$9,Calc!$C$6:$C$1005&amp;Calc!$I$6:$I$1005,0),1)),"")</f>
        <v/>
      </c>
      <c r="Q31" s="252"/>
      <c r="R31" s="251" t="str">
        <f t="array" ref="R31">IFERROR(IF(R$9="","",INDEX(INDEX(Calc!$D$6:$X$1005,,MATCH(INDEX(Calc!$AT$7:$AT$20,COUNTIF(Calc!$BO$6:$BO27,Calc!$BO27),1),Calc!$D$4:$W$4,0)),MATCH(Calc!$BO27&amp;R$9,Calc!$C$6:$C$1005&amp;Calc!$I$6:$I$1005,0),1)),"")</f>
        <v/>
      </c>
      <c r="S31" s="252"/>
      <c r="T31" s="251" t="str">
        <f t="array" ref="T31">IFERROR(IF(T$9="","",INDEX(INDEX(Calc!$D$6:$X$1005,,MATCH(INDEX(Calc!$AT$7:$AT$20,COUNTIF(Calc!$BO$6:$BO27,Calc!$BO27),1),Calc!$D$4:$W$4,0)),MATCH(Calc!$BO27&amp;T$9,Calc!$C$6:$C$1005&amp;Calc!$I$6:$I$1005,0),1)),"")</f>
        <v/>
      </c>
      <c r="U31" s="252"/>
      <c r="V31" s="251" t="str">
        <f t="array" ref="V31">IFERROR(IF(V$9="","",INDEX(INDEX(Calc!$D$6:$X$1005,,MATCH(INDEX(Calc!$AT$7:$AT$20,COUNTIF(Calc!$BO$6:$BO27,Calc!$BO27),1),Calc!$D$4:$W$4,0)),MATCH(Calc!$BO27&amp;V$9,Calc!$C$6:$C$1005&amp;Calc!$I$6:$I$1005,0),1)),"")</f>
        <v/>
      </c>
      <c r="W31" s="252"/>
      <c r="X31" s="251" t="str">
        <f t="array" ref="X31">IFERROR(IF(X$9="","",INDEX(INDEX(Calc!$D$6:$X$1005,,MATCH(INDEX(Calc!$AT$7:$AT$20,COUNTIF(Calc!$BO$6:$BO27,Calc!$BO27),1),Calc!$D$4:$W$4,0)),MATCH(Calc!$BO27&amp;X$9,Calc!$C$6:$C$1005&amp;Calc!$I$6:$I$1005,0),1)),"")</f>
        <v/>
      </c>
      <c r="Y31" s="252"/>
      <c r="Z31" s="251" t="str">
        <f t="array" ref="Z31">IFERROR(IF(Z$9="","",INDEX(INDEX(Calc!$D$6:$X$1005,,MATCH(INDEX(Calc!$AT$7:$AT$20,COUNTIF(Calc!$BO$6:$BO27,Calc!$BO27),1),Calc!$D$4:$W$4,0)),MATCH(Calc!$BO27&amp;Z$9,Calc!$C$6:$C$1005&amp;Calc!$I$6:$I$1005,0),1)),"")</f>
        <v/>
      </c>
      <c r="AA31" s="252"/>
      <c r="AB31" s="251" t="str">
        <f t="array" ref="AB31">IFERROR(IF(AB$9="","",INDEX(INDEX(Calc!$D$6:$X$1005,,MATCH(INDEX(Calc!$AT$7:$AT$20,COUNTIF(Calc!$BO$6:$BO27,Calc!$BO27),1),Calc!$D$4:$W$4,0)),MATCH(Calc!$BO27&amp;AB$9,Calc!$C$6:$C$1005&amp;Calc!$I$6:$I$1005,0),1)),"")</f>
        <v/>
      </c>
      <c r="AC31" s="252"/>
      <c r="AD31" s="251" t="str">
        <f t="array" ref="AD31">IFERROR(IF(AD$9="","",INDEX(INDEX(Calc!$D$6:$X$1005,,MATCH(INDEX(Calc!$AT$7:$AT$20,COUNTIF(Calc!$BO$6:$BO27,Calc!$BO27),1),Calc!$D$4:$W$4,0)),MATCH(Calc!$BO27&amp;AD$9,Calc!$C$6:$C$1005&amp;Calc!$I$6:$I$1005,0),1)),"")</f>
        <v/>
      </c>
      <c r="AE31" s="252"/>
      <c r="AF31" s="251" t="str">
        <f t="array" ref="AF31">IFERROR(IF(AF$9="","",INDEX(INDEX(Calc!$D$6:$X$1005,,MATCH(INDEX(Calc!$AT$7:$AT$20,COUNTIF(Calc!$BO$6:$BO27,Calc!$BO27),1),Calc!$D$4:$W$4,0)),MATCH(Calc!$BO27&amp;AF$9,Calc!$C$6:$C$1005&amp;Calc!$I$6:$I$1005,0),1)),"")</f>
        <v/>
      </c>
      <c r="AG31" s="253"/>
      <c r="AH31" s="215"/>
    </row>
    <row r="32" spans="1:34" ht="18" customHeight="1" thickTop="1" thickBot="1" x14ac:dyDescent="0.25">
      <c r="A32" s="75"/>
      <c r="B32" s="255"/>
      <c r="C32" s="256"/>
      <c r="D32" s="251" t="str">
        <f t="array" ref="D32">IFERROR(IF(D$9="","",INDEX(INDEX(Calc!$D$6:$X$1005,,MATCH(INDEX(Calc!$AT$7:$AT$20,COUNTIF(Calc!$BO$6:$BO28,Calc!$BO28),1),Calc!$D$4:$W$4,0)),MATCH(Calc!$BO28&amp;D$9,Calc!$C$6:$C$1005&amp;Calc!$I$6:$I$1005,0),1)),"")</f>
        <v/>
      </c>
      <c r="E32" s="252"/>
      <c r="F32" s="251" t="str">
        <f t="array" ref="F32">IFERROR(IF(F$9="","",INDEX(INDEX(Calc!$D$6:$X$1005,,MATCH(INDEX(Calc!$AT$7:$AT$20,COUNTIF(Calc!$BO$6:$BO28,Calc!$BO28),1),Calc!$D$4:$W$4,0)),MATCH(Calc!$BO28&amp;F$9,Calc!$C$6:$C$1005&amp;Calc!$I$6:$I$1005,0),1)),"")</f>
        <v/>
      </c>
      <c r="G32" s="252"/>
      <c r="H32" s="251" t="str">
        <f t="array" ref="H32">IFERROR(IF(H$9="","",INDEX(INDEX(Calc!$D$6:$X$1005,,MATCH(INDEX(Calc!$AT$7:$AT$20,COUNTIF(Calc!$BO$6:$BO28,Calc!$BO28),1),Calc!$D$4:$W$4,0)),MATCH(Calc!$BO28&amp;H$9,Calc!$C$6:$C$1005&amp;Calc!$I$6:$I$1005,0),1)),"")</f>
        <v/>
      </c>
      <c r="I32" s="252"/>
      <c r="J32" s="251" t="str">
        <f t="array" ref="J32">IFERROR(IF(J$9="","",INDEX(INDEX(Calc!$D$6:$X$1005,,MATCH(INDEX(Calc!$AT$7:$AT$20,COUNTIF(Calc!$BO$6:$BO28,Calc!$BO28),1),Calc!$D$4:$W$4,0)),MATCH(Calc!$BO28&amp;J$9,Calc!$C$6:$C$1005&amp;Calc!$I$6:$I$1005,0),1)),"")</f>
        <v/>
      </c>
      <c r="K32" s="252"/>
      <c r="L32" s="251" t="str">
        <f t="array" ref="L32">IFERROR(IF(L$9="","",INDEX(INDEX(Calc!$D$6:$X$1005,,MATCH(INDEX(Calc!$AT$7:$AT$20,COUNTIF(Calc!$BO$6:$BO28,Calc!$BO28),1),Calc!$D$4:$W$4,0)),MATCH(Calc!$BO28&amp;L$9,Calc!$C$6:$C$1005&amp;Calc!$I$6:$I$1005,0),1)),"")</f>
        <v/>
      </c>
      <c r="M32" s="252"/>
      <c r="N32" s="251" t="str">
        <f t="array" ref="N32">IFERROR(IF(N$9="","",INDEX(INDEX(Calc!$D$6:$X$1005,,MATCH(INDEX(Calc!$AT$7:$AT$20,COUNTIF(Calc!$BO$6:$BO28,Calc!$BO28),1),Calc!$D$4:$W$4,0)),MATCH(Calc!$BO28&amp;N$9,Calc!$C$6:$C$1005&amp;Calc!$I$6:$I$1005,0),1)),"")</f>
        <v/>
      </c>
      <c r="O32" s="252"/>
      <c r="P32" s="251" t="str">
        <f t="array" ref="P32">IFERROR(IF(P$9="","",INDEX(INDEX(Calc!$D$6:$X$1005,,MATCH(INDEX(Calc!$AT$7:$AT$20,COUNTIF(Calc!$BO$6:$BO28,Calc!$BO28),1),Calc!$D$4:$W$4,0)),MATCH(Calc!$BO28&amp;P$9,Calc!$C$6:$C$1005&amp;Calc!$I$6:$I$1005,0),1)),"")</f>
        <v/>
      </c>
      <c r="Q32" s="252"/>
      <c r="R32" s="251" t="str">
        <f t="array" ref="R32">IFERROR(IF(R$9="","",INDEX(INDEX(Calc!$D$6:$X$1005,,MATCH(INDEX(Calc!$AT$7:$AT$20,COUNTIF(Calc!$BO$6:$BO28,Calc!$BO28),1),Calc!$D$4:$W$4,0)),MATCH(Calc!$BO28&amp;R$9,Calc!$C$6:$C$1005&amp;Calc!$I$6:$I$1005,0),1)),"")</f>
        <v/>
      </c>
      <c r="S32" s="252"/>
      <c r="T32" s="251" t="str">
        <f t="array" ref="T32">IFERROR(IF(T$9="","",INDEX(INDEX(Calc!$D$6:$X$1005,,MATCH(INDEX(Calc!$AT$7:$AT$20,COUNTIF(Calc!$BO$6:$BO28,Calc!$BO28),1),Calc!$D$4:$W$4,0)),MATCH(Calc!$BO28&amp;T$9,Calc!$C$6:$C$1005&amp;Calc!$I$6:$I$1005,0),1)),"")</f>
        <v/>
      </c>
      <c r="U32" s="252"/>
      <c r="V32" s="251" t="str">
        <f t="array" ref="V32">IFERROR(IF(V$9="","",INDEX(INDEX(Calc!$D$6:$X$1005,,MATCH(INDEX(Calc!$AT$7:$AT$20,COUNTIF(Calc!$BO$6:$BO28,Calc!$BO28),1),Calc!$D$4:$W$4,0)),MATCH(Calc!$BO28&amp;V$9,Calc!$C$6:$C$1005&amp;Calc!$I$6:$I$1005,0),1)),"")</f>
        <v/>
      </c>
      <c r="W32" s="252"/>
      <c r="X32" s="251" t="str">
        <f t="array" ref="X32">IFERROR(IF(X$9="","",INDEX(INDEX(Calc!$D$6:$X$1005,,MATCH(INDEX(Calc!$AT$7:$AT$20,COUNTIF(Calc!$BO$6:$BO28,Calc!$BO28),1),Calc!$D$4:$W$4,0)),MATCH(Calc!$BO28&amp;X$9,Calc!$C$6:$C$1005&amp;Calc!$I$6:$I$1005,0),1)),"")</f>
        <v/>
      </c>
      <c r="Y32" s="252"/>
      <c r="Z32" s="251" t="str">
        <f t="array" ref="Z32">IFERROR(IF(Z$9="","",INDEX(INDEX(Calc!$D$6:$X$1005,,MATCH(INDEX(Calc!$AT$7:$AT$20,COUNTIF(Calc!$BO$6:$BO28,Calc!$BO28),1),Calc!$D$4:$W$4,0)),MATCH(Calc!$BO28&amp;Z$9,Calc!$C$6:$C$1005&amp;Calc!$I$6:$I$1005,0),1)),"")</f>
        <v/>
      </c>
      <c r="AA32" s="252"/>
      <c r="AB32" s="251" t="str">
        <f t="array" ref="AB32">IFERROR(IF(AB$9="","",INDEX(INDEX(Calc!$D$6:$X$1005,,MATCH(INDEX(Calc!$AT$7:$AT$20,COUNTIF(Calc!$BO$6:$BO28,Calc!$BO28),1),Calc!$D$4:$W$4,0)),MATCH(Calc!$BO28&amp;AB$9,Calc!$C$6:$C$1005&amp;Calc!$I$6:$I$1005,0),1)),"")</f>
        <v/>
      </c>
      <c r="AC32" s="252"/>
      <c r="AD32" s="251" t="str">
        <f t="array" ref="AD32">IFERROR(IF(AD$9="","",INDEX(INDEX(Calc!$D$6:$X$1005,,MATCH(INDEX(Calc!$AT$7:$AT$20,COUNTIF(Calc!$BO$6:$BO28,Calc!$BO28),1),Calc!$D$4:$W$4,0)),MATCH(Calc!$BO28&amp;AD$9,Calc!$C$6:$C$1005&amp;Calc!$I$6:$I$1005,0),1)),"")</f>
        <v/>
      </c>
      <c r="AE32" s="252"/>
      <c r="AF32" s="251" t="str">
        <f t="array" ref="AF32">IFERROR(IF(AF$9="","",INDEX(INDEX(Calc!$D$6:$X$1005,,MATCH(INDEX(Calc!$AT$7:$AT$20,COUNTIF(Calc!$BO$6:$BO28,Calc!$BO28),1),Calc!$D$4:$W$4,0)),MATCH(Calc!$BO28&amp;AF$9,Calc!$C$6:$C$1005&amp;Calc!$I$6:$I$1005,0),1)),"")</f>
        <v/>
      </c>
      <c r="AG32" s="253"/>
      <c r="AH32" s="215"/>
    </row>
    <row r="33" spans="1:34" ht="18" customHeight="1" thickTop="1" thickBot="1" x14ac:dyDescent="0.25">
      <c r="A33" s="75"/>
      <c r="B33" s="255"/>
      <c r="C33" s="256"/>
      <c r="D33" s="251" t="str">
        <f t="array" ref="D33">IFERROR(IF(D$9="","",INDEX(INDEX(Calc!$D$6:$X$1005,,MATCH(INDEX(Calc!$AT$7:$AT$20,COUNTIF(Calc!$BO$6:$BO29,Calc!$BO29),1),Calc!$D$4:$W$4,0)),MATCH(Calc!$BO29&amp;D$9,Calc!$C$6:$C$1005&amp;Calc!$I$6:$I$1005,0),1)),"")</f>
        <v/>
      </c>
      <c r="E33" s="252"/>
      <c r="F33" s="251" t="str">
        <f t="array" ref="F33">IFERROR(IF(F$9="","",INDEX(INDEX(Calc!$D$6:$X$1005,,MATCH(INDEX(Calc!$AT$7:$AT$20,COUNTIF(Calc!$BO$6:$BO29,Calc!$BO29),1),Calc!$D$4:$W$4,0)),MATCH(Calc!$BO29&amp;F$9,Calc!$C$6:$C$1005&amp;Calc!$I$6:$I$1005,0),1)),"")</f>
        <v/>
      </c>
      <c r="G33" s="252"/>
      <c r="H33" s="251" t="str">
        <f t="array" ref="H33">IFERROR(IF(H$9="","",INDEX(INDEX(Calc!$D$6:$X$1005,,MATCH(INDEX(Calc!$AT$7:$AT$20,COUNTIF(Calc!$BO$6:$BO29,Calc!$BO29),1),Calc!$D$4:$W$4,0)),MATCH(Calc!$BO29&amp;H$9,Calc!$C$6:$C$1005&amp;Calc!$I$6:$I$1005,0),1)),"")</f>
        <v/>
      </c>
      <c r="I33" s="252"/>
      <c r="J33" s="251" t="str">
        <f t="array" ref="J33">IFERROR(IF(J$9="","",INDEX(INDEX(Calc!$D$6:$X$1005,,MATCH(INDEX(Calc!$AT$7:$AT$20,COUNTIF(Calc!$BO$6:$BO29,Calc!$BO29),1),Calc!$D$4:$W$4,0)),MATCH(Calc!$BO29&amp;J$9,Calc!$C$6:$C$1005&amp;Calc!$I$6:$I$1005,0),1)),"")</f>
        <v/>
      </c>
      <c r="K33" s="252"/>
      <c r="L33" s="251" t="str">
        <f t="array" ref="L33">IFERROR(IF(L$9="","",INDEX(INDEX(Calc!$D$6:$X$1005,,MATCH(INDEX(Calc!$AT$7:$AT$20,COUNTIF(Calc!$BO$6:$BO29,Calc!$BO29),1),Calc!$D$4:$W$4,0)),MATCH(Calc!$BO29&amp;L$9,Calc!$C$6:$C$1005&amp;Calc!$I$6:$I$1005,0),1)),"")</f>
        <v/>
      </c>
      <c r="M33" s="252"/>
      <c r="N33" s="251" t="str">
        <f t="array" ref="N33">IFERROR(IF(N$9="","",INDEX(INDEX(Calc!$D$6:$X$1005,,MATCH(INDEX(Calc!$AT$7:$AT$20,COUNTIF(Calc!$BO$6:$BO29,Calc!$BO29),1),Calc!$D$4:$W$4,0)),MATCH(Calc!$BO29&amp;N$9,Calc!$C$6:$C$1005&amp;Calc!$I$6:$I$1005,0),1)),"")</f>
        <v/>
      </c>
      <c r="O33" s="252"/>
      <c r="P33" s="251" t="str">
        <f t="array" ref="P33">IFERROR(IF(P$9="","",INDEX(INDEX(Calc!$D$6:$X$1005,,MATCH(INDEX(Calc!$AT$7:$AT$20,COUNTIF(Calc!$BO$6:$BO29,Calc!$BO29),1),Calc!$D$4:$W$4,0)),MATCH(Calc!$BO29&amp;P$9,Calc!$C$6:$C$1005&amp;Calc!$I$6:$I$1005,0),1)),"")</f>
        <v/>
      </c>
      <c r="Q33" s="252"/>
      <c r="R33" s="251" t="str">
        <f t="array" ref="R33">IFERROR(IF(R$9="","",INDEX(INDEX(Calc!$D$6:$X$1005,,MATCH(INDEX(Calc!$AT$7:$AT$20,COUNTIF(Calc!$BO$6:$BO29,Calc!$BO29),1),Calc!$D$4:$W$4,0)),MATCH(Calc!$BO29&amp;R$9,Calc!$C$6:$C$1005&amp;Calc!$I$6:$I$1005,0),1)),"")</f>
        <v/>
      </c>
      <c r="S33" s="252"/>
      <c r="T33" s="251" t="str">
        <f t="array" ref="T33">IFERROR(IF(T$9="","",INDEX(INDEX(Calc!$D$6:$X$1005,,MATCH(INDEX(Calc!$AT$7:$AT$20,COUNTIF(Calc!$BO$6:$BO29,Calc!$BO29),1),Calc!$D$4:$W$4,0)),MATCH(Calc!$BO29&amp;T$9,Calc!$C$6:$C$1005&amp;Calc!$I$6:$I$1005,0),1)),"")</f>
        <v/>
      </c>
      <c r="U33" s="252"/>
      <c r="V33" s="251" t="str">
        <f t="array" ref="V33">IFERROR(IF(V$9="","",INDEX(INDEX(Calc!$D$6:$X$1005,,MATCH(INDEX(Calc!$AT$7:$AT$20,COUNTIF(Calc!$BO$6:$BO29,Calc!$BO29),1),Calc!$D$4:$W$4,0)),MATCH(Calc!$BO29&amp;V$9,Calc!$C$6:$C$1005&amp;Calc!$I$6:$I$1005,0),1)),"")</f>
        <v/>
      </c>
      <c r="W33" s="252"/>
      <c r="X33" s="251" t="str">
        <f t="array" ref="X33">IFERROR(IF(X$9="","",INDEX(INDEX(Calc!$D$6:$X$1005,,MATCH(INDEX(Calc!$AT$7:$AT$20,COUNTIF(Calc!$BO$6:$BO29,Calc!$BO29),1),Calc!$D$4:$W$4,0)),MATCH(Calc!$BO29&amp;X$9,Calc!$C$6:$C$1005&amp;Calc!$I$6:$I$1005,0),1)),"")</f>
        <v/>
      </c>
      <c r="Y33" s="252"/>
      <c r="Z33" s="251" t="str">
        <f t="array" ref="Z33">IFERROR(IF(Z$9="","",INDEX(INDEX(Calc!$D$6:$X$1005,,MATCH(INDEX(Calc!$AT$7:$AT$20,COUNTIF(Calc!$BO$6:$BO29,Calc!$BO29),1),Calc!$D$4:$W$4,0)),MATCH(Calc!$BO29&amp;Z$9,Calc!$C$6:$C$1005&amp;Calc!$I$6:$I$1005,0),1)),"")</f>
        <v/>
      </c>
      <c r="AA33" s="252"/>
      <c r="AB33" s="251" t="str">
        <f t="array" ref="AB33">IFERROR(IF(AB$9="","",INDEX(INDEX(Calc!$D$6:$X$1005,,MATCH(INDEX(Calc!$AT$7:$AT$20,COUNTIF(Calc!$BO$6:$BO29,Calc!$BO29),1),Calc!$D$4:$W$4,0)),MATCH(Calc!$BO29&amp;AB$9,Calc!$C$6:$C$1005&amp;Calc!$I$6:$I$1005,0),1)),"")</f>
        <v/>
      </c>
      <c r="AC33" s="252"/>
      <c r="AD33" s="251" t="str">
        <f t="array" ref="AD33">IFERROR(IF(AD$9="","",INDEX(INDEX(Calc!$D$6:$X$1005,,MATCH(INDEX(Calc!$AT$7:$AT$20,COUNTIF(Calc!$BO$6:$BO29,Calc!$BO29),1),Calc!$D$4:$W$4,0)),MATCH(Calc!$BO29&amp;AD$9,Calc!$C$6:$C$1005&amp;Calc!$I$6:$I$1005,0),1)),"")</f>
        <v/>
      </c>
      <c r="AE33" s="252"/>
      <c r="AF33" s="251" t="str">
        <f t="array" ref="AF33">IFERROR(IF(AF$9="","",INDEX(INDEX(Calc!$D$6:$X$1005,,MATCH(INDEX(Calc!$AT$7:$AT$20,COUNTIF(Calc!$BO$6:$BO29,Calc!$BO29),1),Calc!$D$4:$W$4,0)),MATCH(Calc!$BO29&amp;AF$9,Calc!$C$6:$C$1005&amp;Calc!$I$6:$I$1005,0),1)),"")</f>
        <v/>
      </c>
      <c r="AG33" s="253"/>
      <c r="AH33" s="215"/>
    </row>
    <row r="34" spans="1:34" ht="18" customHeight="1" thickTop="1" thickBot="1" x14ac:dyDescent="0.25">
      <c r="A34" s="75"/>
      <c r="B34" s="255"/>
      <c r="C34" s="256"/>
      <c r="D34" s="251" t="str">
        <f t="array" ref="D34">IFERROR(IF(D$9="","",INDEX(INDEX(Calc!$D$6:$X$1005,,MATCH(INDEX(Calc!$AT$7:$AT$20,COUNTIF(Calc!$BO$6:$BO30,Calc!$BO30),1),Calc!$D$4:$W$4,0)),MATCH(Calc!$BO30&amp;D$9,Calc!$C$6:$C$1005&amp;Calc!$I$6:$I$1005,0),1)),"")</f>
        <v/>
      </c>
      <c r="E34" s="252"/>
      <c r="F34" s="251" t="str">
        <f t="array" ref="F34">IFERROR(IF(F$9="","",INDEX(INDEX(Calc!$D$6:$X$1005,,MATCH(INDEX(Calc!$AT$7:$AT$20,COUNTIF(Calc!$BO$6:$BO30,Calc!$BO30),1),Calc!$D$4:$W$4,0)),MATCH(Calc!$BO30&amp;F$9,Calc!$C$6:$C$1005&amp;Calc!$I$6:$I$1005,0),1)),"")</f>
        <v/>
      </c>
      <c r="G34" s="252"/>
      <c r="H34" s="251" t="str">
        <f t="array" ref="H34">IFERROR(IF(H$9="","",INDEX(INDEX(Calc!$D$6:$X$1005,,MATCH(INDEX(Calc!$AT$7:$AT$20,COUNTIF(Calc!$BO$6:$BO30,Calc!$BO30),1),Calc!$D$4:$W$4,0)),MATCH(Calc!$BO30&amp;H$9,Calc!$C$6:$C$1005&amp;Calc!$I$6:$I$1005,0),1)),"")</f>
        <v/>
      </c>
      <c r="I34" s="252"/>
      <c r="J34" s="251" t="str">
        <f t="array" ref="J34">IFERROR(IF(J$9="","",INDEX(INDEX(Calc!$D$6:$X$1005,,MATCH(INDEX(Calc!$AT$7:$AT$20,COUNTIF(Calc!$BO$6:$BO30,Calc!$BO30),1),Calc!$D$4:$W$4,0)),MATCH(Calc!$BO30&amp;J$9,Calc!$C$6:$C$1005&amp;Calc!$I$6:$I$1005,0),1)),"")</f>
        <v/>
      </c>
      <c r="K34" s="252"/>
      <c r="L34" s="251" t="str">
        <f t="array" ref="L34">IFERROR(IF(L$9="","",INDEX(INDEX(Calc!$D$6:$X$1005,,MATCH(INDEX(Calc!$AT$7:$AT$20,COUNTIF(Calc!$BO$6:$BO30,Calc!$BO30),1),Calc!$D$4:$W$4,0)),MATCH(Calc!$BO30&amp;L$9,Calc!$C$6:$C$1005&amp;Calc!$I$6:$I$1005,0),1)),"")</f>
        <v/>
      </c>
      <c r="M34" s="252"/>
      <c r="N34" s="251" t="str">
        <f t="array" ref="N34">IFERROR(IF(N$9="","",INDEX(INDEX(Calc!$D$6:$X$1005,,MATCH(INDEX(Calc!$AT$7:$AT$20,COUNTIF(Calc!$BO$6:$BO30,Calc!$BO30),1),Calc!$D$4:$W$4,0)),MATCH(Calc!$BO30&amp;N$9,Calc!$C$6:$C$1005&amp;Calc!$I$6:$I$1005,0),1)),"")</f>
        <v/>
      </c>
      <c r="O34" s="252"/>
      <c r="P34" s="251" t="str">
        <f t="array" ref="P34">IFERROR(IF(P$9="","",INDEX(INDEX(Calc!$D$6:$X$1005,,MATCH(INDEX(Calc!$AT$7:$AT$20,COUNTIF(Calc!$BO$6:$BO30,Calc!$BO30),1),Calc!$D$4:$W$4,0)),MATCH(Calc!$BO30&amp;P$9,Calc!$C$6:$C$1005&amp;Calc!$I$6:$I$1005,0),1)),"")</f>
        <v/>
      </c>
      <c r="Q34" s="252"/>
      <c r="R34" s="251" t="str">
        <f t="array" ref="R34">IFERROR(IF(R$9="","",INDEX(INDEX(Calc!$D$6:$X$1005,,MATCH(INDEX(Calc!$AT$7:$AT$20,COUNTIF(Calc!$BO$6:$BO30,Calc!$BO30),1),Calc!$D$4:$W$4,0)),MATCH(Calc!$BO30&amp;R$9,Calc!$C$6:$C$1005&amp;Calc!$I$6:$I$1005,0),1)),"")</f>
        <v/>
      </c>
      <c r="S34" s="252"/>
      <c r="T34" s="251" t="str">
        <f t="array" ref="T34">IFERROR(IF(T$9="","",INDEX(INDEX(Calc!$D$6:$X$1005,,MATCH(INDEX(Calc!$AT$7:$AT$20,COUNTIF(Calc!$BO$6:$BO30,Calc!$BO30),1),Calc!$D$4:$W$4,0)),MATCH(Calc!$BO30&amp;T$9,Calc!$C$6:$C$1005&amp;Calc!$I$6:$I$1005,0),1)),"")</f>
        <v/>
      </c>
      <c r="U34" s="252"/>
      <c r="V34" s="251" t="str">
        <f t="array" ref="V34">IFERROR(IF(V$9="","",INDEX(INDEX(Calc!$D$6:$X$1005,,MATCH(INDEX(Calc!$AT$7:$AT$20,COUNTIF(Calc!$BO$6:$BO30,Calc!$BO30),1),Calc!$D$4:$W$4,0)),MATCH(Calc!$BO30&amp;V$9,Calc!$C$6:$C$1005&amp;Calc!$I$6:$I$1005,0),1)),"")</f>
        <v/>
      </c>
      <c r="W34" s="252"/>
      <c r="X34" s="251" t="str">
        <f t="array" ref="X34">IFERROR(IF(X$9="","",INDEX(INDEX(Calc!$D$6:$X$1005,,MATCH(INDEX(Calc!$AT$7:$AT$20,COUNTIF(Calc!$BO$6:$BO30,Calc!$BO30),1),Calc!$D$4:$W$4,0)),MATCH(Calc!$BO30&amp;X$9,Calc!$C$6:$C$1005&amp;Calc!$I$6:$I$1005,0),1)),"")</f>
        <v/>
      </c>
      <c r="Y34" s="252"/>
      <c r="Z34" s="251" t="str">
        <f t="array" ref="Z34">IFERROR(IF(Z$9="","",INDEX(INDEX(Calc!$D$6:$X$1005,,MATCH(INDEX(Calc!$AT$7:$AT$20,COUNTIF(Calc!$BO$6:$BO30,Calc!$BO30),1),Calc!$D$4:$W$4,0)),MATCH(Calc!$BO30&amp;Z$9,Calc!$C$6:$C$1005&amp;Calc!$I$6:$I$1005,0),1)),"")</f>
        <v/>
      </c>
      <c r="AA34" s="252"/>
      <c r="AB34" s="251" t="str">
        <f t="array" ref="AB34">IFERROR(IF(AB$9="","",INDEX(INDEX(Calc!$D$6:$X$1005,,MATCH(INDEX(Calc!$AT$7:$AT$20,COUNTIF(Calc!$BO$6:$BO30,Calc!$BO30),1),Calc!$D$4:$W$4,0)),MATCH(Calc!$BO30&amp;AB$9,Calc!$C$6:$C$1005&amp;Calc!$I$6:$I$1005,0),1)),"")</f>
        <v/>
      </c>
      <c r="AC34" s="252"/>
      <c r="AD34" s="251" t="str">
        <f t="array" ref="AD34">IFERROR(IF(AD$9="","",INDEX(INDEX(Calc!$D$6:$X$1005,,MATCH(INDEX(Calc!$AT$7:$AT$20,COUNTIF(Calc!$BO$6:$BO30,Calc!$BO30),1),Calc!$D$4:$W$4,0)),MATCH(Calc!$BO30&amp;AD$9,Calc!$C$6:$C$1005&amp;Calc!$I$6:$I$1005,0),1)),"")</f>
        <v/>
      </c>
      <c r="AE34" s="252"/>
      <c r="AF34" s="251" t="str">
        <f t="array" ref="AF34">IFERROR(IF(AF$9="","",INDEX(INDEX(Calc!$D$6:$X$1005,,MATCH(INDEX(Calc!$AT$7:$AT$20,COUNTIF(Calc!$BO$6:$BO30,Calc!$BO30),1),Calc!$D$4:$W$4,0)),MATCH(Calc!$BO30&amp;AF$9,Calc!$C$6:$C$1005&amp;Calc!$I$6:$I$1005,0),1)),"")</f>
        <v/>
      </c>
      <c r="AG34" s="253"/>
      <c r="AH34" s="215"/>
    </row>
    <row r="35" spans="1:34" ht="18" customHeight="1" thickTop="1" thickBot="1" x14ac:dyDescent="0.25">
      <c r="A35" s="75"/>
      <c r="B35" s="255"/>
      <c r="C35" s="256"/>
      <c r="D35" s="251" t="str">
        <f t="array" ref="D35">IFERROR(IF(D$9="","",INDEX(INDEX(Calc!$D$6:$X$1005,,MATCH(INDEX(Calc!$AT$7:$AT$20,COUNTIF(Calc!$BO$6:$BO31,Calc!$BO31),1),Calc!$D$4:$W$4,0)),MATCH(Calc!$BO31&amp;D$9,Calc!$C$6:$C$1005&amp;Calc!$I$6:$I$1005,0),1)),"")</f>
        <v/>
      </c>
      <c r="E35" s="252"/>
      <c r="F35" s="251" t="str">
        <f t="array" ref="F35">IFERROR(IF(F$9="","",INDEX(INDEX(Calc!$D$6:$X$1005,,MATCH(INDEX(Calc!$AT$7:$AT$20,COUNTIF(Calc!$BO$6:$BO31,Calc!$BO31),1),Calc!$D$4:$W$4,0)),MATCH(Calc!$BO31&amp;F$9,Calc!$C$6:$C$1005&amp;Calc!$I$6:$I$1005,0),1)),"")</f>
        <v/>
      </c>
      <c r="G35" s="252"/>
      <c r="H35" s="251" t="str">
        <f t="array" ref="H35">IFERROR(IF(H$9="","",INDEX(INDEX(Calc!$D$6:$X$1005,,MATCH(INDEX(Calc!$AT$7:$AT$20,COUNTIF(Calc!$BO$6:$BO31,Calc!$BO31),1),Calc!$D$4:$W$4,0)),MATCH(Calc!$BO31&amp;H$9,Calc!$C$6:$C$1005&amp;Calc!$I$6:$I$1005,0),1)),"")</f>
        <v/>
      </c>
      <c r="I35" s="252"/>
      <c r="J35" s="251" t="str">
        <f t="array" ref="J35">IFERROR(IF(J$9="","",INDEX(INDEX(Calc!$D$6:$X$1005,,MATCH(INDEX(Calc!$AT$7:$AT$20,COUNTIF(Calc!$BO$6:$BO31,Calc!$BO31),1),Calc!$D$4:$W$4,0)),MATCH(Calc!$BO31&amp;J$9,Calc!$C$6:$C$1005&amp;Calc!$I$6:$I$1005,0),1)),"")</f>
        <v/>
      </c>
      <c r="K35" s="252"/>
      <c r="L35" s="251" t="str">
        <f t="array" ref="L35">IFERROR(IF(L$9="","",INDEX(INDEX(Calc!$D$6:$X$1005,,MATCH(INDEX(Calc!$AT$7:$AT$20,COUNTIF(Calc!$BO$6:$BO31,Calc!$BO31),1),Calc!$D$4:$W$4,0)),MATCH(Calc!$BO31&amp;L$9,Calc!$C$6:$C$1005&amp;Calc!$I$6:$I$1005,0),1)),"")</f>
        <v/>
      </c>
      <c r="M35" s="252"/>
      <c r="N35" s="251" t="str">
        <f t="array" ref="N35">IFERROR(IF(N$9="","",INDEX(INDEX(Calc!$D$6:$X$1005,,MATCH(INDEX(Calc!$AT$7:$AT$20,COUNTIF(Calc!$BO$6:$BO31,Calc!$BO31),1),Calc!$D$4:$W$4,0)),MATCH(Calc!$BO31&amp;N$9,Calc!$C$6:$C$1005&amp;Calc!$I$6:$I$1005,0),1)),"")</f>
        <v/>
      </c>
      <c r="O35" s="252"/>
      <c r="P35" s="251" t="str">
        <f t="array" ref="P35">IFERROR(IF(P$9="","",INDEX(INDEX(Calc!$D$6:$X$1005,,MATCH(INDEX(Calc!$AT$7:$AT$20,COUNTIF(Calc!$BO$6:$BO31,Calc!$BO31),1),Calc!$D$4:$W$4,0)),MATCH(Calc!$BO31&amp;P$9,Calc!$C$6:$C$1005&amp;Calc!$I$6:$I$1005,0),1)),"")</f>
        <v/>
      </c>
      <c r="Q35" s="252"/>
      <c r="R35" s="251" t="str">
        <f t="array" ref="R35">IFERROR(IF(R$9="","",INDEX(INDEX(Calc!$D$6:$X$1005,,MATCH(INDEX(Calc!$AT$7:$AT$20,COUNTIF(Calc!$BO$6:$BO31,Calc!$BO31),1),Calc!$D$4:$W$4,0)),MATCH(Calc!$BO31&amp;R$9,Calc!$C$6:$C$1005&amp;Calc!$I$6:$I$1005,0),1)),"")</f>
        <v/>
      </c>
      <c r="S35" s="252"/>
      <c r="T35" s="251" t="str">
        <f t="array" ref="T35">IFERROR(IF(T$9="","",INDEX(INDEX(Calc!$D$6:$X$1005,,MATCH(INDEX(Calc!$AT$7:$AT$20,COUNTIF(Calc!$BO$6:$BO31,Calc!$BO31),1),Calc!$D$4:$W$4,0)),MATCH(Calc!$BO31&amp;T$9,Calc!$C$6:$C$1005&amp;Calc!$I$6:$I$1005,0),1)),"")</f>
        <v/>
      </c>
      <c r="U35" s="252"/>
      <c r="V35" s="251" t="str">
        <f t="array" ref="V35">IFERROR(IF(V$9="","",INDEX(INDEX(Calc!$D$6:$X$1005,,MATCH(INDEX(Calc!$AT$7:$AT$20,COUNTIF(Calc!$BO$6:$BO31,Calc!$BO31),1),Calc!$D$4:$W$4,0)),MATCH(Calc!$BO31&amp;V$9,Calc!$C$6:$C$1005&amp;Calc!$I$6:$I$1005,0),1)),"")</f>
        <v/>
      </c>
      <c r="W35" s="252"/>
      <c r="X35" s="251" t="str">
        <f t="array" ref="X35">IFERROR(IF(X$9="","",INDEX(INDEX(Calc!$D$6:$X$1005,,MATCH(INDEX(Calc!$AT$7:$AT$20,COUNTIF(Calc!$BO$6:$BO31,Calc!$BO31),1),Calc!$D$4:$W$4,0)),MATCH(Calc!$BO31&amp;X$9,Calc!$C$6:$C$1005&amp;Calc!$I$6:$I$1005,0),1)),"")</f>
        <v/>
      </c>
      <c r="Y35" s="252"/>
      <c r="Z35" s="251" t="str">
        <f t="array" ref="Z35">IFERROR(IF(Z$9="","",INDEX(INDEX(Calc!$D$6:$X$1005,,MATCH(INDEX(Calc!$AT$7:$AT$20,COUNTIF(Calc!$BO$6:$BO31,Calc!$BO31),1),Calc!$D$4:$W$4,0)),MATCH(Calc!$BO31&amp;Z$9,Calc!$C$6:$C$1005&amp;Calc!$I$6:$I$1005,0),1)),"")</f>
        <v/>
      </c>
      <c r="AA35" s="252"/>
      <c r="AB35" s="251" t="str">
        <f t="array" ref="AB35">IFERROR(IF(AB$9="","",INDEX(INDEX(Calc!$D$6:$X$1005,,MATCH(INDEX(Calc!$AT$7:$AT$20,COUNTIF(Calc!$BO$6:$BO31,Calc!$BO31),1),Calc!$D$4:$W$4,0)),MATCH(Calc!$BO31&amp;AB$9,Calc!$C$6:$C$1005&amp;Calc!$I$6:$I$1005,0),1)),"")</f>
        <v/>
      </c>
      <c r="AC35" s="252"/>
      <c r="AD35" s="251" t="str">
        <f t="array" ref="AD35">IFERROR(IF(AD$9="","",INDEX(INDEX(Calc!$D$6:$X$1005,,MATCH(INDEX(Calc!$AT$7:$AT$20,COUNTIF(Calc!$BO$6:$BO31,Calc!$BO31),1),Calc!$D$4:$W$4,0)),MATCH(Calc!$BO31&amp;AD$9,Calc!$C$6:$C$1005&amp;Calc!$I$6:$I$1005,0),1)),"")</f>
        <v/>
      </c>
      <c r="AE35" s="252"/>
      <c r="AF35" s="251" t="str">
        <f t="array" ref="AF35">IFERROR(IF(AF$9="","",INDEX(INDEX(Calc!$D$6:$X$1005,,MATCH(INDEX(Calc!$AT$7:$AT$20,COUNTIF(Calc!$BO$6:$BO31,Calc!$BO31),1),Calc!$D$4:$W$4,0)),MATCH(Calc!$BO31&amp;AF$9,Calc!$C$6:$C$1005&amp;Calc!$I$6:$I$1005,0),1)),"")</f>
        <v/>
      </c>
      <c r="AG35" s="253"/>
      <c r="AH35" s="215"/>
    </row>
    <row r="36" spans="1:34" ht="18" customHeight="1" thickTop="1" thickBot="1" x14ac:dyDescent="0.25">
      <c r="A36" s="75"/>
      <c r="B36" s="255"/>
      <c r="C36" s="256"/>
      <c r="D36" s="251" t="str">
        <f t="array" ref="D36">IFERROR(IF(D$9="","",INDEX(INDEX(Calc!$D$6:$X$1005,,MATCH(INDEX(Calc!$AT$7:$AT$20,COUNTIF(Calc!$BO$6:$BO32,Calc!$BO32),1),Calc!$D$4:$W$4,0)),MATCH(Calc!$BO32&amp;D$9,Calc!$C$6:$C$1005&amp;Calc!$I$6:$I$1005,0),1)),"")</f>
        <v/>
      </c>
      <c r="E36" s="252"/>
      <c r="F36" s="251" t="str">
        <f t="array" ref="F36">IFERROR(IF(F$9="","",INDEX(INDEX(Calc!$D$6:$X$1005,,MATCH(INDEX(Calc!$AT$7:$AT$20,COUNTIF(Calc!$BO$6:$BO32,Calc!$BO32),1),Calc!$D$4:$W$4,0)),MATCH(Calc!$BO32&amp;F$9,Calc!$C$6:$C$1005&amp;Calc!$I$6:$I$1005,0),1)),"")</f>
        <v/>
      </c>
      <c r="G36" s="252"/>
      <c r="H36" s="251" t="str">
        <f t="array" ref="H36">IFERROR(IF(H$9="","",INDEX(INDEX(Calc!$D$6:$X$1005,,MATCH(INDEX(Calc!$AT$7:$AT$20,COUNTIF(Calc!$BO$6:$BO32,Calc!$BO32),1),Calc!$D$4:$W$4,0)),MATCH(Calc!$BO32&amp;H$9,Calc!$C$6:$C$1005&amp;Calc!$I$6:$I$1005,0),1)),"")</f>
        <v/>
      </c>
      <c r="I36" s="252"/>
      <c r="J36" s="251" t="str">
        <f t="array" ref="J36">IFERROR(IF(J$9="","",INDEX(INDEX(Calc!$D$6:$X$1005,,MATCH(INDEX(Calc!$AT$7:$AT$20,COUNTIF(Calc!$BO$6:$BO32,Calc!$BO32),1),Calc!$D$4:$W$4,0)),MATCH(Calc!$BO32&amp;J$9,Calc!$C$6:$C$1005&amp;Calc!$I$6:$I$1005,0),1)),"")</f>
        <v/>
      </c>
      <c r="K36" s="252"/>
      <c r="L36" s="251" t="str">
        <f t="array" ref="L36">IFERROR(IF(L$9="","",INDEX(INDEX(Calc!$D$6:$X$1005,,MATCH(INDEX(Calc!$AT$7:$AT$20,COUNTIF(Calc!$BO$6:$BO32,Calc!$BO32),1),Calc!$D$4:$W$4,0)),MATCH(Calc!$BO32&amp;L$9,Calc!$C$6:$C$1005&amp;Calc!$I$6:$I$1005,0),1)),"")</f>
        <v/>
      </c>
      <c r="M36" s="252"/>
      <c r="N36" s="251" t="str">
        <f t="array" ref="N36">IFERROR(IF(N$9="","",INDEX(INDEX(Calc!$D$6:$X$1005,,MATCH(INDEX(Calc!$AT$7:$AT$20,COUNTIF(Calc!$BO$6:$BO32,Calc!$BO32),1),Calc!$D$4:$W$4,0)),MATCH(Calc!$BO32&amp;N$9,Calc!$C$6:$C$1005&amp;Calc!$I$6:$I$1005,0),1)),"")</f>
        <v/>
      </c>
      <c r="O36" s="252"/>
      <c r="P36" s="251" t="str">
        <f t="array" ref="P36">IFERROR(IF(P$9="","",INDEX(INDEX(Calc!$D$6:$X$1005,,MATCH(INDEX(Calc!$AT$7:$AT$20,COUNTIF(Calc!$BO$6:$BO32,Calc!$BO32),1),Calc!$D$4:$W$4,0)),MATCH(Calc!$BO32&amp;P$9,Calc!$C$6:$C$1005&amp;Calc!$I$6:$I$1005,0),1)),"")</f>
        <v/>
      </c>
      <c r="Q36" s="252"/>
      <c r="R36" s="251" t="str">
        <f t="array" ref="R36">IFERROR(IF(R$9="","",INDEX(INDEX(Calc!$D$6:$X$1005,,MATCH(INDEX(Calc!$AT$7:$AT$20,COUNTIF(Calc!$BO$6:$BO32,Calc!$BO32),1),Calc!$D$4:$W$4,0)),MATCH(Calc!$BO32&amp;R$9,Calc!$C$6:$C$1005&amp;Calc!$I$6:$I$1005,0),1)),"")</f>
        <v/>
      </c>
      <c r="S36" s="252"/>
      <c r="T36" s="251" t="str">
        <f t="array" ref="T36">IFERROR(IF(T$9="","",INDEX(INDEX(Calc!$D$6:$X$1005,,MATCH(INDEX(Calc!$AT$7:$AT$20,COUNTIF(Calc!$BO$6:$BO32,Calc!$BO32),1),Calc!$D$4:$W$4,0)),MATCH(Calc!$BO32&amp;T$9,Calc!$C$6:$C$1005&amp;Calc!$I$6:$I$1005,0),1)),"")</f>
        <v/>
      </c>
      <c r="U36" s="252"/>
      <c r="V36" s="251" t="str">
        <f t="array" ref="V36">IFERROR(IF(V$9="","",INDEX(INDEX(Calc!$D$6:$X$1005,,MATCH(INDEX(Calc!$AT$7:$AT$20,COUNTIF(Calc!$BO$6:$BO32,Calc!$BO32),1),Calc!$D$4:$W$4,0)),MATCH(Calc!$BO32&amp;V$9,Calc!$C$6:$C$1005&amp;Calc!$I$6:$I$1005,0),1)),"")</f>
        <v/>
      </c>
      <c r="W36" s="252"/>
      <c r="X36" s="251" t="str">
        <f t="array" ref="X36">IFERROR(IF(X$9="","",INDEX(INDEX(Calc!$D$6:$X$1005,,MATCH(INDEX(Calc!$AT$7:$AT$20,COUNTIF(Calc!$BO$6:$BO32,Calc!$BO32),1),Calc!$D$4:$W$4,0)),MATCH(Calc!$BO32&amp;X$9,Calc!$C$6:$C$1005&amp;Calc!$I$6:$I$1005,0),1)),"")</f>
        <v/>
      </c>
      <c r="Y36" s="252"/>
      <c r="Z36" s="251" t="str">
        <f t="array" ref="Z36">IFERROR(IF(Z$9="","",INDEX(INDEX(Calc!$D$6:$X$1005,,MATCH(INDEX(Calc!$AT$7:$AT$20,COUNTIF(Calc!$BO$6:$BO32,Calc!$BO32),1),Calc!$D$4:$W$4,0)),MATCH(Calc!$BO32&amp;Z$9,Calc!$C$6:$C$1005&amp;Calc!$I$6:$I$1005,0),1)),"")</f>
        <v/>
      </c>
      <c r="AA36" s="252"/>
      <c r="AB36" s="251" t="str">
        <f t="array" ref="AB36">IFERROR(IF(AB$9="","",INDEX(INDEX(Calc!$D$6:$X$1005,,MATCH(INDEX(Calc!$AT$7:$AT$20,COUNTIF(Calc!$BO$6:$BO32,Calc!$BO32),1),Calc!$D$4:$W$4,0)),MATCH(Calc!$BO32&amp;AB$9,Calc!$C$6:$C$1005&amp;Calc!$I$6:$I$1005,0),1)),"")</f>
        <v/>
      </c>
      <c r="AC36" s="252"/>
      <c r="AD36" s="251" t="str">
        <f t="array" ref="AD36">IFERROR(IF(AD$9="","",INDEX(INDEX(Calc!$D$6:$X$1005,,MATCH(INDEX(Calc!$AT$7:$AT$20,COUNTIF(Calc!$BO$6:$BO32,Calc!$BO32),1),Calc!$D$4:$W$4,0)),MATCH(Calc!$BO32&amp;AD$9,Calc!$C$6:$C$1005&amp;Calc!$I$6:$I$1005,0),1)),"")</f>
        <v/>
      </c>
      <c r="AE36" s="252"/>
      <c r="AF36" s="251" t="str">
        <f t="array" ref="AF36">IFERROR(IF(AF$9="","",INDEX(INDEX(Calc!$D$6:$X$1005,,MATCH(INDEX(Calc!$AT$7:$AT$20,COUNTIF(Calc!$BO$6:$BO32,Calc!$BO32),1),Calc!$D$4:$W$4,0)),MATCH(Calc!$BO32&amp;AF$9,Calc!$C$6:$C$1005&amp;Calc!$I$6:$I$1005,0),1)),"")</f>
        <v/>
      </c>
      <c r="AG36" s="253"/>
      <c r="AH36" s="215"/>
    </row>
    <row r="37" spans="1:34" ht="18" customHeight="1" thickTop="1" thickBot="1" x14ac:dyDescent="0.25">
      <c r="A37" s="75"/>
      <c r="B37" s="255"/>
      <c r="C37" s="256"/>
      <c r="D37" s="251" t="str">
        <f t="array" ref="D37">IFERROR(IF(D$9="","",INDEX(INDEX(Calc!$D$6:$X$1005,,MATCH(INDEX(Calc!$AT$7:$AT$20,COUNTIF(Calc!$BO$6:$BO33,Calc!$BO33),1),Calc!$D$4:$W$4,0)),MATCH(Calc!$BO33&amp;D$9,Calc!$C$6:$C$1005&amp;Calc!$I$6:$I$1005,0),1)),"")</f>
        <v/>
      </c>
      <c r="E37" s="252"/>
      <c r="F37" s="251" t="str">
        <f t="array" ref="F37">IFERROR(IF(F$9="","",INDEX(INDEX(Calc!$D$6:$X$1005,,MATCH(INDEX(Calc!$AT$7:$AT$20,COUNTIF(Calc!$BO$6:$BO33,Calc!$BO33),1),Calc!$D$4:$W$4,0)),MATCH(Calc!$BO33&amp;F$9,Calc!$C$6:$C$1005&amp;Calc!$I$6:$I$1005,0),1)),"")</f>
        <v/>
      </c>
      <c r="G37" s="252"/>
      <c r="H37" s="251" t="str">
        <f t="array" ref="H37">IFERROR(IF(H$9="","",INDEX(INDEX(Calc!$D$6:$X$1005,,MATCH(INDEX(Calc!$AT$7:$AT$20,COUNTIF(Calc!$BO$6:$BO33,Calc!$BO33),1),Calc!$D$4:$W$4,0)),MATCH(Calc!$BO33&amp;H$9,Calc!$C$6:$C$1005&amp;Calc!$I$6:$I$1005,0),1)),"")</f>
        <v/>
      </c>
      <c r="I37" s="252"/>
      <c r="J37" s="251" t="str">
        <f t="array" ref="J37">IFERROR(IF(J$9="","",INDEX(INDEX(Calc!$D$6:$X$1005,,MATCH(INDEX(Calc!$AT$7:$AT$20,COUNTIF(Calc!$BO$6:$BO33,Calc!$BO33),1),Calc!$D$4:$W$4,0)),MATCH(Calc!$BO33&amp;J$9,Calc!$C$6:$C$1005&amp;Calc!$I$6:$I$1005,0),1)),"")</f>
        <v/>
      </c>
      <c r="K37" s="252"/>
      <c r="L37" s="251" t="str">
        <f t="array" ref="L37">IFERROR(IF(L$9="","",INDEX(INDEX(Calc!$D$6:$X$1005,,MATCH(INDEX(Calc!$AT$7:$AT$20,COUNTIF(Calc!$BO$6:$BO33,Calc!$BO33),1),Calc!$D$4:$W$4,0)),MATCH(Calc!$BO33&amp;L$9,Calc!$C$6:$C$1005&amp;Calc!$I$6:$I$1005,0),1)),"")</f>
        <v/>
      </c>
      <c r="M37" s="252"/>
      <c r="N37" s="251" t="str">
        <f t="array" ref="N37">IFERROR(IF(N$9="","",INDEX(INDEX(Calc!$D$6:$X$1005,,MATCH(INDEX(Calc!$AT$7:$AT$20,COUNTIF(Calc!$BO$6:$BO33,Calc!$BO33),1),Calc!$D$4:$W$4,0)),MATCH(Calc!$BO33&amp;N$9,Calc!$C$6:$C$1005&amp;Calc!$I$6:$I$1005,0),1)),"")</f>
        <v/>
      </c>
      <c r="O37" s="252"/>
      <c r="P37" s="251" t="str">
        <f t="array" ref="P37">IFERROR(IF(P$9="","",INDEX(INDEX(Calc!$D$6:$X$1005,,MATCH(INDEX(Calc!$AT$7:$AT$20,COUNTIF(Calc!$BO$6:$BO33,Calc!$BO33),1),Calc!$D$4:$W$4,0)),MATCH(Calc!$BO33&amp;P$9,Calc!$C$6:$C$1005&amp;Calc!$I$6:$I$1005,0),1)),"")</f>
        <v/>
      </c>
      <c r="Q37" s="252"/>
      <c r="R37" s="251" t="str">
        <f t="array" ref="R37">IFERROR(IF(R$9="","",INDEX(INDEX(Calc!$D$6:$X$1005,,MATCH(INDEX(Calc!$AT$7:$AT$20,COUNTIF(Calc!$BO$6:$BO33,Calc!$BO33),1),Calc!$D$4:$W$4,0)),MATCH(Calc!$BO33&amp;R$9,Calc!$C$6:$C$1005&amp;Calc!$I$6:$I$1005,0),1)),"")</f>
        <v/>
      </c>
      <c r="S37" s="252"/>
      <c r="T37" s="251" t="str">
        <f t="array" ref="T37">IFERROR(IF(T$9="","",INDEX(INDEX(Calc!$D$6:$X$1005,,MATCH(INDEX(Calc!$AT$7:$AT$20,COUNTIF(Calc!$BO$6:$BO33,Calc!$BO33),1),Calc!$D$4:$W$4,0)),MATCH(Calc!$BO33&amp;T$9,Calc!$C$6:$C$1005&amp;Calc!$I$6:$I$1005,0),1)),"")</f>
        <v/>
      </c>
      <c r="U37" s="252"/>
      <c r="V37" s="251" t="str">
        <f t="array" ref="V37">IFERROR(IF(V$9="","",INDEX(INDEX(Calc!$D$6:$X$1005,,MATCH(INDEX(Calc!$AT$7:$AT$20,COUNTIF(Calc!$BO$6:$BO33,Calc!$BO33),1),Calc!$D$4:$W$4,0)),MATCH(Calc!$BO33&amp;V$9,Calc!$C$6:$C$1005&amp;Calc!$I$6:$I$1005,0),1)),"")</f>
        <v/>
      </c>
      <c r="W37" s="252"/>
      <c r="X37" s="251" t="str">
        <f t="array" ref="X37">IFERROR(IF(X$9="","",INDEX(INDEX(Calc!$D$6:$X$1005,,MATCH(INDEX(Calc!$AT$7:$AT$20,COUNTIF(Calc!$BO$6:$BO33,Calc!$BO33),1),Calc!$D$4:$W$4,0)),MATCH(Calc!$BO33&amp;X$9,Calc!$C$6:$C$1005&amp;Calc!$I$6:$I$1005,0),1)),"")</f>
        <v/>
      </c>
      <c r="Y37" s="252"/>
      <c r="Z37" s="251" t="str">
        <f t="array" ref="Z37">IFERROR(IF(Z$9="","",INDEX(INDEX(Calc!$D$6:$X$1005,,MATCH(INDEX(Calc!$AT$7:$AT$20,COUNTIF(Calc!$BO$6:$BO33,Calc!$BO33),1),Calc!$D$4:$W$4,0)),MATCH(Calc!$BO33&amp;Z$9,Calc!$C$6:$C$1005&amp;Calc!$I$6:$I$1005,0),1)),"")</f>
        <v/>
      </c>
      <c r="AA37" s="252"/>
      <c r="AB37" s="251" t="str">
        <f t="array" ref="AB37">IFERROR(IF(AB$9="","",INDEX(INDEX(Calc!$D$6:$X$1005,,MATCH(INDEX(Calc!$AT$7:$AT$20,COUNTIF(Calc!$BO$6:$BO33,Calc!$BO33),1),Calc!$D$4:$W$4,0)),MATCH(Calc!$BO33&amp;AB$9,Calc!$C$6:$C$1005&amp;Calc!$I$6:$I$1005,0),1)),"")</f>
        <v/>
      </c>
      <c r="AC37" s="252"/>
      <c r="AD37" s="251" t="str">
        <f t="array" ref="AD37">IFERROR(IF(AD$9="","",INDEX(INDEX(Calc!$D$6:$X$1005,,MATCH(INDEX(Calc!$AT$7:$AT$20,COUNTIF(Calc!$BO$6:$BO33,Calc!$BO33),1),Calc!$D$4:$W$4,0)),MATCH(Calc!$BO33&amp;AD$9,Calc!$C$6:$C$1005&amp;Calc!$I$6:$I$1005,0),1)),"")</f>
        <v/>
      </c>
      <c r="AE37" s="252"/>
      <c r="AF37" s="251" t="str">
        <f t="array" ref="AF37">IFERROR(IF(AF$9="","",INDEX(INDEX(Calc!$D$6:$X$1005,,MATCH(INDEX(Calc!$AT$7:$AT$20,COUNTIF(Calc!$BO$6:$BO33,Calc!$BO33),1),Calc!$D$4:$W$4,0)),MATCH(Calc!$BO33&amp;AF$9,Calc!$C$6:$C$1005&amp;Calc!$I$6:$I$1005,0),1)),"")</f>
        <v/>
      </c>
      <c r="AG37" s="253"/>
      <c r="AH37" s="215"/>
    </row>
    <row r="38" spans="1:34" ht="18" customHeight="1" thickTop="1" thickBot="1" x14ac:dyDescent="0.25">
      <c r="A38" s="75"/>
      <c r="B38" s="255"/>
      <c r="C38" s="256"/>
      <c r="D38" s="251" t="str">
        <f t="array" ref="D38">IFERROR(IF(D$9="","",INDEX(INDEX(Calc!$D$6:$X$1005,,MATCH(INDEX(Calc!$AT$7:$AT$20,COUNTIF(Calc!$BO$6:$BO34,Calc!$BO34),1),Calc!$D$4:$W$4,0)),MATCH(Calc!$BO34&amp;D$9,Calc!$C$6:$C$1005&amp;Calc!$I$6:$I$1005,0),1)),"")</f>
        <v/>
      </c>
      <c r="E38" s="252"/>
      <c r="F38" s="251" t="str">
        <f t="array" ref="F38">IFERROR(IF(F$9="","",INDEX(INDEX(Calc!$D$6:$X$1005,,MATCH(INDEX(Calc!$AT$7:$AT$20,COUNTIF(Calc!$BO$6:$BO34,Calc!$BO34),1),Calc!$D$4:$W$4,0)),MATCH(Calc!$BO34&amp;F$9,Calc!$C$6:$C$1005&amp;Calc!$I$6:$I$1005,0),1)),"")</f>
        <v/>
      </c>
      <c r="G38" s="252"/>
      <c r="H38" s="251" t="str">
        <f t="array" ref="H38">IFERROR(IF(H$9="","",INDEX(INDEX(Calc!$D$6:$X$1005,,MATCH(INDEX(Calc!$AT$7:$AT$20,COUNTIF(Calc!$BO$6:$BO34,Calc!$BO34),1),Calc!$D$4:$W$4,0)),MATCH(Calc!$BO34&amp;H$9,Calc!$C$6:$C$1005&amp;Calc!$I$6:$I$1005,0),1)),"")</f>
        <v/>
      </c>
      <c r="I38" s="252"/>
      <c r="J38" s="251" t="str">
        <f t="array" ref="J38">IFERROR(IF(J$9="","",INDEX(INDEX(Calc!$D$6:$X$1005,,MATCH(INDEX(Calc!$AT$7:$AT$20,COUNTIF(Calc!$BO$6:$BO34,Calc!$BO34),1),Calc!$D$4:$W$4,0)),MATCH(Calc!$BO34&amp;J$9,Calc!$C$6:$C$1005&amp;Calc!$I$6:$I$1005,0),1)),"")</f>
        <v/>
      </c>
      <c r="K38" s="252"/>
      <c r="L38" s="251" t="str">
        <f t="array" ref="L38">IFERROR(IF(L$9="","",INDEX(INDEX(Calc!$D$6:$X$1005,,MATCH(INDEX(Calc!$AT$7:$AT$20,COUNTIF(Calc!$BO$6:$BO34,Calc!$BO34),1),Calc!$D$4:$W$4,0)),MATCH(Calc!$BO34&amp;L$9,Calc!$C$6:$C$1005&amp;Calc!$I$6:$I$1005,0),1)),"")</f>
        <v/>
      </c>
      <c r="M38" s="252"/>
      <c r="N38" s="251" t="str">
        <f t="array" ref="N38">IFERROR(IF(N$9="","",INDEX(INDEX(Calc!$D$6:$X$1005,,MATCH(INDEX(Calc!$AT$7:$AT$20,COUNTIF(Calc!$BO$6:$BO34,Calc!$BO34),1),Calc!$D$4:$W$4,0)),MATCH(Calc!$BO34&amp;N$9,Calc!$C$6:$C$1005&amp;Calc!$I$6:$I$1005,0),1)),"")</f>
        <v/>
      </c>
      <c r="O38" s="252"/>
      <c r="P38" s="251" t="str">
        <f t="array" ref="P38">IFERROR(IF(P$9="","",INDEX(INDEX(Calc!$D$6:$X$1005,,MATCH(INDEX(Calc!$AT$7:$AT$20,COUNTIF(Calc!$BO$6:$BO34,Calc!$BO34),1),Calc!$D$4:$W$4,0)),MATCH(Calc!$BO34&amp;P$9,Calc!$C$6:$C$1005&amp;Calc!$I$6:$I$1005,0),1)),"")</f>
        <v/>
      </c>
      <c r="Q38" s="252"/>
      <c r="R38" s="251" t="str">
        <f t="array" ref="R38">IFERROR(IF(R$9="","",INDEX(INDEX(Calc!$D$6:$X$1005,,MATCH(INDEX(Calc!$AT$7:$AT$20,COUNTIF(Calc!$BO$6:$BO34,Calc!$BO34),1),Calc!$D$4:$W$4,0)),MATCH(Calc!$BO34&amp;R$9,Calc!$C$6:$C$1005&amp;Calc!$I$6:$I$1005,0),1)),"")</f>
        <v/>
      </c>
      <c r="S38" s="252"/>
      <c r="T38" s="251" t="str">
        <f t="array" ref="T38">IFERROR(IF(T$9="","",INDEX(INDEX(Calc!$D$6:$X$1005,,MATCH(INDEX(Calc!$AT$7:$AT$20,COUNTIF(Calc!$BO$6:$BO34,Calc!$BO34),1),Calc!$D$4:$W$4,0)),MATCH(Calc!$BO34&amp;T$9,Calc!$C$6:$C$1005&amp;Calc!$I$6:$I$1005,0),1)),"")</f>
        <v/>
      </c>
      <c r="U38" s="252"/>
      <c r="V38" s="251" t="str">
        <f t="array" ref="V38">IFERROR(IF(V$9="","",INDEX(INDEX(Calc!$D$6:$X$1005,,MATCH(INDEX(Calc!$AT$7:$AT$20,COUNTIF(Calc!$BO$6:$BO34,Calc!$BO34),1),Calc!$D$4:$W$4,0)),MATCH(Calc!$BO34&amp;V$9,Calc!$C$6:$C$1005&amp;Calc!$I$6:$I$1005,0),1)),"")</f>
        <v/>
      </c>
      <c r="W38" s="252"/>
      <c r="X38" s="251" t="str">
        <f t="array" ref="X38">IFERROR(IF(X$9="","",INDEX(INDEX(Calc!$D$6:$X$1005,,MATCH(INDEX(Calc!$AT$7:$AT$20,COUNTIF(Calc!$BO$6:$BO34,Calc!$BO34),1),Calc!$D$4:$W$4,0)),MATCH(Calc!$BO34&amp;X$9,Calc!$C$6:$C$1005&amp;Calc!$I$6:$I$1005,0),1)),"")</f>
        <v/>
      </c>
      <c r="Y38" s="252"/>
      <c r="Z38" s="251" t="str">
        <f t="array" ref="Z38">IFERROR(IF(Z$9="","",INDEX(INDEX(Calc!$D$6:$X$1005,,MATCH(INDEX(Calc!$AT$7:$AT$20,COUNTIF(Calc!$BO$6:$BO34,Calc!$BO34),1),Calc!$D$4:$W$4,0)),MATCH(Calc!$BO34&amp;Z$9,Calc!$C$6:$C$1005&amp;Calc!$I$6:$I$1005,0),1)),"")</f>
        <v/>
      </c>
      <c r="AA38" s="252"/>
      <c r="AB38" s="251" t="str">
        <f t="array" ref="AB38">IFERROR(IF(AB$9="","",INDEX(INDEX(Calc!$D$6:$X$1005,,MATCH(INDEX(Calc!$AT$7:$AT$20,COUNTIF(Calc!$BO$6:$BO34,Calc!$BO34),1),Calc!$D$4:$W$4,0)),MATCH(Calc!$BO34&amp;AB$9,Calc!$C$6:$C$1005&amp;Calc!$I$6:$I$1005,0),1)),"")</f>
        <v/>
      </c>
      <c r="AC38" s="252"/>
      <c r="AD38" s="251" t="str">
        <f t="array" ref="AD38">IFERROR(IF(AD$9="","",INDEX(INDEX(Calc!$D$6:$X$1005,,MATCH(INDEX(Calc!$AT$7:$AT$20,COUNTIF(Calc!$BO$6:$BO34,Calc!$BO34),1),Calc!$D$4:$W$4,0)),MATCH(Calc!$BO34&amp;AD$9,Calc!$C$6:$C$1005&amp;Calc!$I$6:$I$1005,0),1)),"")</f>
        <v/>
      </c>
      <c r="AE38" s="252"/>
      <c r="AF38" s="251" t="str">
        <f t="array" ref="AF38">IFERROR(IF(AF$9="","",INDEX(INDEX(Calc!$D$6:$X$1005,,MATCH(INDEX(Calc!$AT$7:$AT$20,COUNTIF(Calc!$BO$6:$BO34,Calc!$BO34),1),Calc!$D$4:$W$4,0)),MATCH(Calc!$BO34&amp;AF$9,Calc!$C$6:$C$1005&amp;Calc!$I$6:$I$1005,0),1)),"")</f>
        <v/>
      </c>
      <c r="AG38" s="253"/>
      <c r="AH38" s="215"/>
    </row>
    <row r="39" spans="1:34" ht="18" customHeight="1" thickTop="1" thickBot="1" x14ac:dyDescent="0.25">
      <c r="A39" s="75"/>
      <c r="B39" s="255"/>
      <c r="C39" s="256"/>
      <c r="D39" s="251" t="str">
        <f t="array" ref="D39">IFERROR(IF(D$9="","",INDEX(INDEX(Calc!$D$6:$X$1005,,MATCH(INDEX(Calc!$AT$7:$AT$20,COUNTIF(Calc!$BO$6:$BO35,Calc!$BO35),1),Calc!$D$4:$W$4,0)),MATCH(Calc!$BO35&amp;D$9,Calc!$C$6:$C$1005&amp;Calc!$I$6:$I$1005,0),1)),"")</f>
        <v/>
      </c>
      <c r="E39" s="252"/>
      <c r="F39" s="251" t="str">
        <f t="array" ref="F39">IFERROR(IF(F$9="","",INDEX(INDEX(Calc!$D$6:$X$1005,,MATCH(INDEX(Calc!$AT$7:$AT$20,COUNTIF(Calc!$BO$6:$BO35,Calc!$BO35),1),Calc!$D$4:$W$4,0)),MATCH(Calc!$BO35&amp;F$9,Calc!$C$6:$C$1005&amp;Calc!$I$6:$I$1005,0),1)),"")</f>
        <v/>
      </c>
      <c r="G39" s="252"/>
      <c r="H39" s="251" t="str">
        <f t="array" ref="H39">IFERROR(IF(H$9="","",INDEX(INDEX(Calc!$D$6:$X$1005,,MATCH(INDEX(Calc!$AT$7:$AT$20,COUNTIF(Calc!$BO$6:$BO35,Calc!$BO35),1),Calc!$D$4:$W$4,0)),MATCH(Calc!$BO35&amp;H$9,Calc!$C$6:$C$1005&amp;Calc!$I$6:$I$1005,0),1)),"")</f>
        <v/>
      </c>
      <c r="I39" s="252"/>
      <c r="J39" s="251" t="str">
        <f t="array" ref="J39">IFERROR(IF(J$9="","",INDEX(INDEX(Calc!$D$6:$X$1005,,MATCH(INDEX(Calc!$AT$7:$AT$20,COUNTIF(Calc!$BO$6:$BO35,Calc!$BO35),1),Calc!$D$4:$W$4,0)),MATCH(Calc!$BO35&amp;J$9,Calc!$C$6:$C$1005&amp;Calc!$I$6:$I$1005,0),1)),"")</f>
        <v/>
      </c>
      <c r="K39" s="252"/>
      <c r="L39" s="251" t="str">
        <f t="array" ref="L39">IFERROR(IF(L$9="","",INDEX(INDEX(Calc!$D$6:$X$1005,,MATCH(INDEX(Calc!$AT$7:$AT$20,COUNTIF(Calc!$BO$6:$BO35,Calc!$BO35),1),Calc!$D$4:$W$4,0)),MATCH(Calc!$BO35&amp;L$9,Calc!$C$6:$C$1005&amp;Calc!$I$6:$I$1005,0),1)),"")</f>
        <v/>
      </c>
      <c r="M39" s="252"/>
      <c r="N39" s="251" t="str">
        <f t="array" ref="N39">IFERROR(IF(N$9="","",INDEX(INDEX(Calc!$D$6:$X$1005,,MATCH(INDEX(Calc!$AT$7:$AT$20,COUNTIF(Calc!$BO$6:$BO35,Calc!$BO35),1),Calc!$D$4:$W$4,0)),MATCH(Calc!$BO35&amp;N$9,Calc!$C$6:$C$1005&amp;Calc!$I$6:$I$1005,0),1)),"")</f>
        <v/>
      </c>
      <c r="O39" s="252"/>
      <c r="P39" s="251" t="str">
        <f t="array" ref="P39">IFERROR(IF(P$9="","",INDEX(INDEX(Calc!$D$6:$X$1005,,MATCH(INDEX(Calc!$AT$7:$AT$20,COUNTIF(Calc!$BO$6:$BO35,Calc!$BO35),1),Calc!$D$4:$W$4,0)),MATCH(Calc!$BO35&amp;P$9,Calc!$C$6:$C$1005&amp;Calc!$I$6:$I$1005,0),1)),"")</f>
        <v/>
      </c>
      <c r="Q39" s="252"/>
      <c r="R39" s="251" t="str">
        <f t="array" ref="R39">IFERROR(IF(R$9="","",INDEX(INDEX(Calc!$D$6:$X$1005,,MATCH(INDEX(Calc!$AT$7:$AT$20,COUNTIF(Calc!$BO$6:$BO35,Calc!$BO35),1),Calc!$D$4:$W$4,0)),MATCH(Calc!$BO35&amp;R$9,Calc!$C$6:$C$1005&amp;Calc!$I$6:$I$1005,0),1)),"")</f>
        <v/>
      </c>
      <c r="S39" s="252"/>
      <c r="T39" s="251" t="str">
        <f t="array" ref="T39">IFERROR(IF(T$9="","",INDEX(INDEX(Calc!$D$6:$X$1005,,MATCH(INDEX(Calc!$AT$7:$AT$20,COUNTIF(Calc!$BO$6:$BO35,Calc!$BO35),1),Calc!$D$4:$W$4,0)),MATCH(Calc!$BO35&amp;T$9,Calc!$C$6:$C$1005&amp;Calc!$I$6:$I$1005,0),1)),"")</f>
        <v/>
      </c>
      <c r="U39" s="252"/>
      <c r="V39" s="251" t="str">
        <f t="array" ref="V39">IFERROR(IF(V$9="","",INDEX(INDEX(Calc!$D$6:$X$1005,,MATCH(INDEX(Calc!$AT$7:$AT$20,COUNTIF(Calc!$BO$6:$BO35,Calc!$BO35),1),Calc!$D$4:$W$4,0)),MATCH(Calc!$BO35&amp;V$9,Calc!$C$6:$C$1005&amp;Calc!$I$6:$I$1005,0),1)),"")</f>
        <v/>
      </c>
      <c r="W39" s="252"/>
      <c r="X39" s="251" t="str">
        <f t="array" ref="X39">IFERROR(IF(X$9="","",INDEX(INDEX(Calc!$D$6:$X$1005,,MATCH(INDEX(Calc!$AT$7:$AT$20,COUNTIF(Calc!$BO$6:$BO35,Calc!$BO35),1),Calc!$D$4:$W$4,0)),MATCH(Calc!$BO35&amp;X$9,Calc!$C$6:$C$1005&amp;Calc!$I$6:$I$1005,0),1)),"")</f>
        <v/>
      </c>
      <c r="Y39" s="252"/>
      <c r="Z39" s="251" t="str">
        <f t="array" ref="Z39">IFERROR(IF(Z$9="","",INDEX(INDEX(Calc!$D$6:$X$1005,,MATCH(INDEX(Calc!$AT$7:$AT$20,COUNTIF(Calc!$BO$6:$BO35,Calc!$BO35),1),Calc!$D$4:$W$4,0)),MATCH(Calc!$BO35&amp;Z$9,Calc!$C$6:$C$1005&amp;Calc!$I$6:$I$1005,0),1)),"")</f>
        <v/>
      </c>
      <c r="AA39" s="252"/>
      <c r="AB39" s="251" t="str">
        <f t="array" ref="AB39">IFERROR(IF(AB$9="","",INDEX(INDEX(Calc!$D$6:$X$1005,,MATCH(INDEX(Calc!$AT$7:$AT$20,COUNTIF(Calc!$BO$6:$BO35,Calc!$BO35),1),Calc!$D$4:$W$4,0)),MATCH(Calc!$BO35&amp;AB$9,Calc!$C$6:$C$1005&amp;Calc!$I$6:$I$1005,0),1)),"")</f>
        <v/>
      </c>
      <c r="AC39" s="252"/>
      <c r="AD39" s="251" t="str">
        <f t="array" ref="AD39">IFERROR(IF(AD$9="","",INDEX(INDEX(Calc!$D$6:$X$1005,,MATCH(INDEX(Calc!$AT$7:$AT$20,COUNTIF(Calc!$BO$6:$BO35,Calc!$BO35),1),Calc!$D$4:$W$4,0)),MATCH(Calc!$BO35&amp;AD$9,Calc!$C$6:$C$1005&amp;Calc!$I$6:$I$1005,0),1)),"")</f>
        <v/>
      </c>
      <c r="AE39" s="252"/>
      <c r="AF39" s="251" t="str">
        <f t="array" ref="AF39">IFERROR(IF(AF$9="","",INDEX(INDEX(Calc!$D$6:$X$1005,,MATCH(INDEX(Calc!$AT$7:$AT$20,COUNTIF(Calc!$BO$6:$BO35,Calc!$BO35),1),Calc!$D$4:$W$4,0)),MATCH(Calc!$BO35&amp;AF$9,Calc!$C$6:$C$1005&amp;Calc!$I$6:$I$1005,0),1)),"")</f>
        <v/>
      </c>
      <c r="AG39" s="253"/>
      <c r="AH39" s="215"/>
    </row>
    <row r="40" spans="1:34" ht="18" customHeight="1" thickTop="1" thickBot="1" x14ac:dyDescent="0.25">
      <c r="A40" s="75"/>
      <c r="B40" s="255"/>
      <c r="C40" s="256"/>
      <c r="D40" s="251" t="str">
        <f t="array" ref="D40">IFERROR(IF(D$9="","",INDEX(INDEX(Calc!$D$6:$X$1005,,MATCH(INDEX(Calc!$AT$7:$AT$20,COUNTIF(Calc!$BO$6:$BO36,Calc!$BO36),1),Calc!$D$4:$W$4,0)),MATCH(Calc!$BO36&amp;D$9,Calc!$C$6:$C$1005&amp;Calc!$I$6:$I$1005,0),1)),"")</f>
        <v/>
      </c>
      <c r="E40" s="252"/>
      <c r="F40" s="251" t="str">
        <f t="array" ref="F40">IFERROR(IF(F$9="","",INDEX(INDEX(Calc!$D$6:$X$1005,,MATCH(INDEX(Calc!$AT$7:$AT$20,COUNTIF(Calc!$BO$6:$BO36,Calc!$BO36),1),Calc!$D$4:$W$4,0)),MATCH(Calc!$BO36&amp;F$9,Calc!$C$6:$C$1005&amp;Calc!$I$6:$I$1005,0),1)),"")</f>
        <v/>
      </c>
      <c r="G40" s="252"/>
      <c r="H40" s="251" t="str">
        <f t="array" ref="H40">IFERROR(IF(H$9="","",INDEX(INDEX(Calc!$D$6:$X$1005,,MATCH(INDEX(Calc!$AT$7:$AT$20,COUNTIF(Calc!$BO$6:$BO36,Calc!$BO36),1),Calc!$D$4:$W$4,0)),MATCH(Calc!$BO36&amp;H$9,Calc!$C$6:$C$1005&amp;Calc!$I$6:$I$1005,0),1)),"")</f>
        <v/>
      </c>
      <c r="I40" s="252"/>
      <c r="J40" s="251" t="str">
        <f t="array" ref="J40">IFERROR(IF(J$9="","",INDEX(INDEX(Calc!$D$6:$X$1005,,MATCH(INDEX(Calc!$AT$7:$AT$20,COUNTIF(Calc!$BO$6:$BO36,Calc!$BO36),1),Calc!$D$4:$W$4,0)),MATCH(Calc!$BO36&amp;J$9,Calc!$C$6:$C$1005&amp;Calc!$I$6:$I$1005,0),1)),"")</f>
        <v/>
      </c>
      <c r="K40" s="252"/>
      <c r="L40" s="251" t="str">
        <f t="array" ref="L40">IFERROR(IF(L$9="","",INDEX(INDEX(Calc!$D$6:$X$1005,,MATCH(INDEX(Calc!$AT$7:$AT$20,COUNTIF(Calc!$BO$6:$BO36,Calc!$BO36),1),Calc!$D$4:$W$4,0)),MATCH(Calc!$BO36&amp;L$9,Calc!$C$6:$C$1005&amp;Calc!$I$6:$I$1005,0),1)),"")</f>
        <v/>
      </c>
      <c r="M40" s="252"/>
      <c r="N40" s="251" t="str">
        <f t="array" ref="N40">IFERROR(IF(N$9="","",INDEX(INDEX(Calc!$D$6:$X$1005,,MATCH(INDEX(Calc!$AT$7:$AT$20,COUNTIF(Calc!$BO$6:$BO36,Calc!$BO36),1),Calc!$D$4:$W$4,0)),MATCH(Calc!$BO36&amp;N$9,Calc!$C$6:$C$1005&amp;Calc!$I$6:$I$1005,0),1)),"")</f>
        <v/>
      </c>
      <c r="O40" s="252"/>
      <c r="P40" s="251" t="str">
        <f t="array" ref="P40">IFERROR(IF(P$9="","",INDEX(INDEX(Calc!$D$6:$X$1005,,MATCH(INDEX(Calc!$AT$7:$AT$20,COUNTIF(Calc!$BO$6:$BO36,Calc!$BO36),1),Calc!$D$4:$W$4,0)),MATCH(Calc!$BO36&amp;P$9,Calc!$C$6:$C$1005&amp;Calc!$I$6:$I$1005,0),1)),"")</f>
        <v/>
      </c>
      <c r="Q40" s="252"/>
      <c r="R40" s="251" t="str">
        <f t="array" ref="R40">IFERROR(IF(R$9="","",INDEX(INDEX(Calc!$D$6:$X$1005,,MATCH(INDEX(Calc!$AT$7:$AT$20,COUNTIF(Calc!$BO$6:$BO36,Calc!$BO36),1),Calc!$D$4:$W$4,0)),MATCH(Calc!$BO36&amp;R$9,Calc!$C$6:$C$1005&amp;Calc!$I$6:$I$1005,0),1)),"")</f>
        <v/>
      </c>
      <c r="S40" s="252"/>
      <c r="T40" s="251" t="str">
        <f t="array" ref="T40">IFERROR(IF(T$9="","",INDEX(INDEX(Calc!$D$6:$X$1005,,MATCH(INDEX(Calc!$AT$7:$AT$20,COUNTIF(Calc!$BO$6:$BO36,Calc!$BO36),1),Calc!$D$4:$W$4,0)),MATCH(Calc!$BO36&amp;T$9,Calc!$C$6:$C$1005&amp;Calc!$I$6:$I$1005,0),1)),"")</f>
        <v/>
      </c>
      <c r="U40" s="252"/>
      <c r="V40" s="251" t="str">
        <f t="array" ref="V40">IFERROR(IF(V$9="","",INDEX(INDEX(Calc!$D$6:$X$1005,,MATCH(INDEX(Calc!$AT$7:$AT$20,COUNTIF(Calc!$BO$6:$BO36,Calc!$BO36),1),Calc!$D$4:$W$4,0)),MATCH(Calc!$BO36&amp;V$9,Calc!$C$6:$C$1005&amp;Calc!$I$6:$I$1005,0),1)),"")</f>
        <v/>
      </c>
      <c r="W40" s="252"/>
      <c r="X40" s="251" t="str">
        <f t="array" ref="X40">IFERROR(IF(X$9="","",INDEX(INDEX(Calc!$D$6:$X$1005,,MATCH(INDEX(Calc!$AT$7:$AT$20,COUNTIF(Calc!$BO$6:$BO36,Calc!$BO36),1),Calc!$D$4:$W$4,0)),MATCH(Calc!$BO36&amp;X$9,Calc!$C$6:$C$1005&amp;Calc!$I$6:$I$1005,0),1)),"")</f>
        <v/>
      </c>
      <c r="Y40" s="252"/>
      <c r="Z40" s="251" t="str">
        <f t="array" ref="Z40">IFERROR(IF(Z$9="","",INDEX(INDEX(Calc!$D$6:$X$1005,,MATCH(INDEX(Calc!$AT$7:$AT$20,COUNTIF(Calc!$BO$6:$BO36,Calc!$BO36),1),Calc!$D$4:$W$4,0)),MATCH(Calc!$BO36&amp;Z$9,Calc!$C$6:$C$1005&amp;Calc!$I$6:$I$1005,0),1)),"")</f>
        <v/>
      </c>
      <c r="AA40" s="252"/>
      <c r="AB40" s="251" t="str">
        <f t="array" ref="AB40">IFERROR(IF(AB$9="","",INDEX(INDEX(Calc!$D$6:$X$1005,,MATCH(INDEX(Calc!$AT$7:$AT$20,COUNTIF(Calc!$BO$6:$BO36,Calc!$BO36),1),Calc!$D$4:$W$4,0)),MATCH(Calc!$BO36&amp;AB$9,Calc!$C$6:$C$1005&amp;Calc!$I$6:$I$1005,0),1)),"")</f>
        <v/>
      </c>
      <c r="AC40" s="252"/>
      <c r="AD40" s="251" t="str">
        <f t="array" ref="AD40">IFERROR(IF(AD$9="","",INDEX(INDEX(Calc!$D$6:$X$1005,,MATCH(INDEX(Calc!$AT$7:$AT$20,COUNTIF(Calc!$BO$6:$BO36,Calc!$BO36),1),Calc!$D$4:$W$4,0)),MATCH(Calc!$BO36&amp;AD$9,Calc!$C$6:$C$1005&amp;Calc!$I$6:$I$1005,0),1)),"")</f>
        <v/>
      </c>
      <c r="AE40" s="252"/>
      <c r="AF40" s="251" t="str">
        <f t="array" ref="AF40">IFERROR(IF(AF$9="","",INDEX(INDEX(Calc!$D$6:$X$1005,,MATCH(INDEX(Calc!$AT$7:$AT$20,COUNTIF(Calc!$BO$6:$BO36,Calc!$BO36),1),Calc!$D$4:$W$4,0)),MATCH(Calc!$BO36&amp;AF$9,Calc!$C$6:$C$1005&amp;Calc!$I$6:$I$1005,0),1)),"")</f>
        <v/>
      </c>
      <c r="AG40" s="253"/>
      <c r="AH40" s="215"/>
    </row>
    <row r="41" spans="1:34" ht="18" customHeight="1" thickTop="1" thickBot="1" x14ac:dyDescent="0.25">
      <c r="A41" s="75"/>
      <c r="B41" s="255"/>
      <c r="C41" s="256"/>
      <c r="D41" s="251" t="str">
        <f t="array" ref="D41">IFERROR(IF(D$9="","",INDEX(INDEX(Calc!$D$6:$X$1005,,MATCH(INDEX(Calc!$AT$7:$AT$20,COUNTIF(Calc!$BO$6:$BO37,Calc!$BO37),1),Calc!$D$4:$W$4,0)),MATCH(Calc!$BO37&amp;D$9,Calc!$C$6:$C$1005&amp;Calc!$I$6:$I$1005,0),1)),"")</f>
        <v/>
      </c>
      <c r="E41" s="252"/>
      <c r="F41" s="251" t="str">
        <f t="array" ref="F41">IFERROR(IF(F$9="","",INDEX(INDEX(Calc!$D$6:$X$1005,,MATCH(INDEX(Calc!$AT$7:$AT$20,COUNTIF(Calc!$BO$6:$BO37,Calc!$BO37),1),Calc!$D$4:$W$4,0)),MATCH(Calc!$BO37&amp;F$9,Calc!$C$6:$C$1005&amp;Calc!$I$6:$I$1005,0),1)),"")</f>
        <v/>
      </c>
      <c r="G41" s="252"/>
      <c r="H41" s="251" t="str">
        <f t="array" ref="H41">IFERROR(IF(H$9="","",INDEX(INDEX(Calc!$D$6:$X$1005,,MATCH(INDEX(Calc!$AT$7:$AT$20,COUNTIF(Calc!$BO$6:$BO37,Calc!$BO37),1),Calc!$D$4:$W$4,0)),MATCH(Calc!$BO37&amp;H$9,Calc!$C$6:$C$1005&amp;Calc!$I$6:$I$1005,0),1)),"")</f>
        <v/>
      </c>
      <c r="I41" s="252"/>
      <c r="J41" s="251" t="str">
        <f t="array" ref="J41">IFERROR(IF(J$9="","",INDEX(INDEX(Calc!$D$6:$X$1005,,MATCH(INDEX(Calc!$AT$7:$AT$20,COUNTIF(Calc!$BO$6:$BO37,Calc!$BO37),1),Calc!$D$4:$W$4,0)),MATCH(Calc!$BO37&amp;J$9,Calc!$C$6:$C$1005&amp;Calc!$I$6:$I$1005,0),1)),"")</f>
        <v/>
      </c>
      <c r="K41" s="252"/>
      <c r="L41" s="251" t="str">
        <f t="array" ref="L41">IFERROR(IF(L$9="","",INDEX(INDEX(Calc!$D$6:$X$1005,,MATCH(INDEX(Calc!$AT$7:$AT$20,COUNTIF(Calc!$BO$6:$BO37,Calc!$BO37),1),Calc!$D$4:$W$4,0)),MATCH(Calc!$BO37&amp;L$9,Calc!$C$6:$C$1005&amp;Calc!$I$6:$I$1005,0),1)),"")</f>
        <v/>
      </c>
      <c r="M41" s="252"/>
      <c r="N41" s="251" t="str">
        <f t="array" ref="N41">IFERROR(IF(N$9="","",INDEX(INDEX(Calc!$D$6:$X$1005,,MATCH(INDEX(Calc!$AT$7:$AT$20,COUNTIF(Calc!$BO$6:$BO37,Calc!$BO37),1),Calc!$D$4:$W$4,0)),MATCH(Calc!$BO37&amp;N$9,Calc!$C$6:$C$1005&amp;Calc!$I$6:$I$1005,0),1)),"")</f>
        <v/>
      </c>
      <c r="O41" s="252"/>
      <c r="P41" s="251" t="str">
        <f t="array" ref="P41">IFERROR(IF(P$9="","",INDEX(INDEX(Calc!$D$6:$X$1005,,MATCH(INDEX(Calc!$AT$7:$AT$20,COUNTIF(Calc!$BO$6:$BO37,Calc!$BO37),1),Calc!$D$4:$W$4,0)),MATCH(Calc!$BO37&amp;P$9,Calc!$C$6:$C$1005&amp;Calc!$I$6:$I$1005,0),1)),"")</f>
        <v/>
      </c>
      <c r="Q41" s="252"/>
      <c r="R41" s="251" t="str">
        <f t="array" ref="R41">IFERROR(IF(R$9="","",INDEX(INDEX(Calc!$D$6:$X$1005,,MATCH(INDEX(Calc!$AT$7:$AT$20,COUNTIF(Calc!$BO$6:$BO37,Calc!$BO37),1),Calc!$D$4:$W$4,0)),MATCH(Calc!$BO37&amp;R$9,Calc!$C$6:$C$1005&amp;Calc!$I$6:$I$1005,0),1)),"")</f>
        <v/>
      </c>
      <c r="S41" s="252"/>
      <c r="T41" s="251" t="str">
        <f t="array" ref="T41">IFERROR(IF(T$9="","",INDEX(INDEX(Calc!$D$6:$X$1005,,MATCH(INDEX(Calc!$AT$7:$AT$20,COUNTIF(Calc!$BO$6:$BO37,Calc!$BO37),1),Calc!$D$4:$W$4,0)),MATCH(Calc!$BO37&amp;T$9,Calc!$C$6:$C$1005&amp;Calc!$I$6:$I$1005,0),1)),"")</f>
        <v/>
      </c>
      <c r="U41" s="252"/>
      <c r="V41" s="251" t="str">
        <f t="array" ref="V41">IFERROR(IF(V$9="","",INDEX(INDEX(Calc!$D$6:$X$1005,,MATCH(INDEX(Calc!$AT$7:$AT$20,COUNTIF(Calc!$BO$6:$BO37,Calc!$BO37),1),Calc!$D$4:$W$4,0)),MATCH(Calc!$BO37&amp;V$9,Calc!$C$6:$C$1005&amp;Calc!$I$6:$I$1005,0),1)),"")</f>
        <v/>
      </c>
      <c r="W41" s="252"/>
      <c r="X41" s="251" t="str">
        <f t="array" ref="X41">IFERROR(IF(X$9="","",INDEX(INDEX(Calc!$D$6:$X$1005,,MATCH(INDEX(Calc!$AT$7:$AT$20,COUNTIF(Calc!$BO$6:$BO37,Calc!$BO37),1),Calc!$D$4:$W$4,0)),MATCH(Calc!$BO37&amp;X$9,Calc!$C$6:$C$1005&amp;Calc!$I$6:$I$1005,0),1)),"")</f>
        <v/>
      </c>
      <c r="Y41" s="252"/>
      <c r="Z41" s="251" t="str">
        <f t="array" ref="Z41">IFERROR(IF(Z$9="","",INDEX(INDEX(Calc!$D$6:$X$1005,,MATCH(INDEX(Calc!$AT$7:$AT$20,COUNTIF(Calc!$BO$6:$BO37,Calc!$BO37),1),Calc!$D$4:$W$4,0)),MATCH(Calc!$BO37&amp;Z$9,Calc!$C$6:$C$1005&amp;Calc!$I$6:$I$1005,0),1)),"")</f>
        <v/>
      </c>
      <c r="AA41" s="252"/>
      <c r="AB41" s="251" t="str">
        <f t="array" ref="AB41">IFERROR(IF(AB$9="","",INDEX(INDEX(Calc!$D$6:$X$1005,,MATCH(INDEX(Calc!$AT$7:$AT$20,COUNTIF(Calc!$BO$6:$BO37,Calc!$BO37),1),Calc!$D$4:$W$4,0)),MATCH(Calc!$BO37&amp;AB$9,Calc!$C$6:$C$1005&amp;Calc!$I$6:$I$1005,0),1)),"")</f>
        <v/>
      </c>
      <c r="AC41" s="252"/>
      <c r="AD41" s="251" t="str">
        <f t="array" ref="AD41">IFERROR(IF(AD$9="","",INDEX(INDEX(Calc!$D$6:$X$1005,,MATCH(INDEX(Calc!$AT$7:$AT$20,COUNTIF(Calc!$BO$6:$BO37,Calc!$BO37),1),Calc!$D$4:$W$4,0)),MATCH(Calc!$BO37&amp;AD$9,Calc!$C$6:$C$1005&amp;Calc!$I$6:$I$1005,0),1)),"")</f>
        <v/>
      </c>
      <c r="AE41" s="252"/>
      <c r="AF41" s="251" t="str">
        <f t="array" ref="AF41">IFERROR(IF(AF$9="","",INDEX(INDEX(Calc!$D$6:$X$1005,,MATCH(INDEX(Calc!$AT$7:$AT$20,COUNTIF(Calc!$BO$6:$BO37,Calc!$BO37),1),Calc!$D$4:$W$4,0)),MATCH(Calc!$BO37&amp;AF$9,Calc!$C$6:$C$1005&amp;Calc!$I$6:$I$1005,0),1)),"")</f>
        <v/>
      </c>
      <c r="AG41" s="253"/>
      <c r="AH41" s="215"/>
    </row>
    <row r="42" spans="1:34" ht="18" customHeight="1" thickTop="1" thickBot="1" x14ac:dyDescent="0.25">
      <c r="A42" s="75"/>
      <c r="B42" s="255"/>
      <c r="C42" s="256"/>
      <c r="D42" s="251" t="str">
        <f t="array" ref="D42">IFERROR(IF(D$9="","",INDEX(INDEX(Calc!$D$6:$X$1005,,MATCH(INDEX(Calc!$AT$7:$AT$20,COUNTIF(Calc!$BO$6:$BO38,Calc!$BO38),1),Calc!$D$4:$W$4,0)),MATCH(Calc!$BO38&amp;D$9,Calc!$C$6:$C$1005&amp;Calc!$I$6:$I$1005,0),1)),"")</f>
        <v/>
      </c>
      <c r="E42" s="252"/>
      <c r="F42" s="251" t="str">
        <f t="array" ref="F42">IFERROR(IF(F$9="","",INDEX(INDEX(Calc!$D$6:$X$1005,,MATCH(INDEX(Calc!$AT$7:$AT$20,COUNTIF(Calc!$BO$6:$BO38,Calc!$BO38),1),Calc!$D$4:$W$4,0)),MATCH(Calc!$BO38&amp;F$9,Calc!$C$6:$C$1005&amp;Calc!$I$6:$I$1005,0),1)),"")</f>
        <v/>
      </c>
      <c r="G42" s="252"/>
      <c r="H42" s="251" t="str">
        <f t="array" ref="H42">IFERROR(IF(H$9="","",INDEX(INDEX(Calc!$D$6:$X$1005,,MATCH(INDEX(Calc!$AT$7:$AT$20,COUNTIF(Calc!$BO$6:$BO38,Calc!$BO38),1),Calc!$D$4:$W$4,0)),MATCH(Calc!$BO38&amp;H$9,Calc!$C$6:$C$1005&amp;Calc!$I$6:$I$1005,0),1)),"")</f>
        <v/>
      </c>
      <c r="I42" s="252"/>
      <c r="J42" s="251" t="str">
        <f t="array" ref="J42">IFERROR(IF(J$9="","",INDEX(INDEX(Calc!$D$6:$X$1005,,MATCH(INDEX(Calc!$AT$7:$AT$20,COUNTIF(Calc!$BO$6:$BO38,Calc!$BO38),1),Calc!$D$4:$W$4,0)),MATCH(Calc!$BO38&amp;J$9,Calc!$C$6:$C$1005&amp;Calc!$I$6:$I$1005,0),1)),"")</f>
        <v/>
      </c>
      <c r="K42" s="252"/>
      <c r="L42" s="251" t="str">
        <f t="array" ref="L42">IFERROR(IF(L$9="","",INDEX(INDEX(Calc!$D$6:$X$1005,,MATCH(INDEX(Calc!$AT$7:$AT$20,COUNTIF(Calc!$BO$6:$BO38,Calc!$BO38),1),Calc!$D$4:$W$4,0)),MATCH(Calc!$BO38&amp;L$9,Calc!$C$6:$C$1005&amp;Calc!$I$6:$I$1005,0),1)),"")</f>
        <v/>
      </c>
      <c r="M42" s="252"/>
      <c r="N42" s="251" t="str">
        <f t="array" ref="N42">IFERROR(IF(N$9="","",INDEX(INDEX(Calc!$D$6:$X$1005,,MATCH(INDEX(Calc!$AT$7:$AT$20,COUNTIF(Calc!$BO$6:$BO38,Calc!$BO38),1),Calc!$D$4:$W$4,0)),MATCH(Calc!$BO38&amp;N$9,Calc!$C$6:$C$1005&amp;Calc!$I$6:$I$1005,0),1)),"")</f>
        <v/>
      </c>
      <c r="O42" s="252"/>
      <c r="P42" s="251" t="str">
        <f t="array" ref="P42">IFERROR(IF(P$9="","",INDEX(INDEX(Calc!$D$6:$X$1005,,MATCH(INDEX(Calc!$AT$7:$AT$20,COUNTIF(Calc!$BO$6:$BO38,Calc!$BO38),1),Calc!$D$4:$W$4,0)),MATCH(Calc!$BO38&amp;P$9,Calc!$C$6:$C$1005&amp;Calc!$I$6:$I$1005,0),1)),"")</f>
        <v/>
      </c>
      <c r="Q42" s="252"/>
      <c r="R42" s="251" t="str">
        <f t="array" ref="R42">IFERROR(IF(R$9="","",INDEX(INDEX(Calc!$D$6:$X$1005,,MATCH(INDEX(Calc!$AT$7:$AT$20,COUNTIF(Calc!$BO$6:$BO38,Calc!$BO38),1),Calc!$D$4:$W$4,0)),MATCH(Calc!$BO38&amp;R$9,Calc!$C$6:$C$1005&amp;Calc!$I$6:$I$1005,0),1)),"")</f>
        <v/>
      </c>
      <c r="S42" s="252"/>
      <c r="T42" s="251" t="str">
        <f t="array" ref="T42">IFERROR(IF(T$9="","",INDEX(INDEX(Calc!$D$6:$X$1005,,MATCH(INDEX(Calc!$AT$7:$AT$20,COUNTIF(Calc!$BO$6:$BO38,Calc!$BO38),1),Calc!$D$4:$W$4,0)),MATCH(Calc!$BO38&amp;T$9,Calc!$C$6:$C$1005&amp;Calc!$I$6:$I$1005,0),1)),"")</f>
        <v/>
      </c>
      <c r="U42" s="252"/>
      <c r="V42" s="251" t="str">
        <f t="array" ref="V42">IFERROR(IF(V$9="","",INDEX(INDEX(Calc!$D$6:$X$1005,,MATCH(INDEX(Calc!$AT$7:$AT$20,COUNTIF(Calc!$BO$6:$BO38,Calc!$BO38),1),Calc!$D$4:$W$4,0)),MATCH(Calc!$BO38&amp;V$9,Calc!$C$6:$C$1005&amp;Calc!$I$6:$I$1005,0),1)),"")</f>
        <v/>
      </c>
      <c r="W42" s="252"/>
      <c r="X42" s="251" t="str">
        <f t="array" ref="X42">IFERROR(IF(X$9="","",INDEX(INDEX(Calc!$D$6:$X$1005,,MATCH(INDEX(Calc!$AT$7:$AT$20,COUNTIF(Calc!$BO$6:$BO38,Calc!$BO38),1),Calc!$D$4:$W$4,0)),MATCH(Calc!$BO38&amp;X$9,Calc!$C$6:$C$1005&amp;Calc!$I$6:$I$1005,0),1)),"")</f>
        <v/>
      </c>
      <c r="Y42" s="252"/>
      <c r="Z42" s="251" t="str">
        <f t="array" ref="Z42">IFERROR(IF(Z$9="","",INDEX(INDEX(Calc!$D$6:$X$1005,,MATCH(INDEX(Calc!$AT$7:$AT$20,COUNTIF(Calc!$BO$6:$BO38,Calc!$BO38),1),Calc!$D$4:$W$4,0)),MATCH(Calc!$BO38&amp;Z$9,Calc!$C$6:$C$1005&amp;Calc!$I$6:$I$1005,0),1)),"")</f>
        <v/>
      </c>
      <c r="AA42" s="252"/>
      <c r="AB42" s="251" t="str">
        <f t="array" ref="AB42">IFERROR(IF(AB$9="","",INDEX(INDEX(Calc!$D$6:$X$1005,,MATCH(INDEX(Calc!$AT$7:$AT$20,COUNTIF(Calc!$BO$6:$BO38,Calc!$BO38),1),Calc!$D$4:$W$4,0)),MATCH(Calc!$BO38&amp;AB$9,Calc!$C$6:$C$1005&amp;Calc!$I$6:$I$1005,0),1)),"")</f>
        <v/>
      </c>
      <c r="AC42" s="252"/>
      <c r="AD42" s="251" t="str">
        <f t="array" ref="AD42">IFERROR(IF(AD$9="","",INDEX(INDEX(Calc!$D$6:$X$1005,,MATCH(INDEX(Calc!$AT$7:$AT$20,COUNTIF(Calc!$BO$6:$BO38,Calc!$BO38),1),Calc!$D$4:$W$4,0)),MATCH(Calc!$BO38&amp;AD$9,Calc!$C$6:$C$1005&amp;Calc!$I$6:$I$1005,0),1)),"")</f>
        <v/>
      </c>
      <c r="AE42" s="252"/>
      <c r="AF42" s="251" t="str">
        <f t="array" ref="AF42">IFERROR(IF(AF$9="","",INDEX(INDEX(Calc!$D$6:$X$1005,,MATCH(INDEX(Calc!$AT$7:$AT$20,COUNTIF(Calc!$BO$6:$BO38,Calc!$BO38),1),Calc!$D$4:$W$4,0)),MATCH(Calc!$BO38&amp;AF$9,Calc!$C$6:$C$1005&amp;Calc!$I$6:$I$1005,0),1)),"")</f>
        <v/>
      </c>
      <c r="AG42" s="253"/>
      <c r="AH42" s="215"/>
    </row>
    <row r="43" spans="1:34" ht="18" customHeight="1" thickTop="1" thickBot="1" x14ac:dyDescent="0.25">
      <c r="A43" s="75"/>
      <c r="B43" s="255"/>
      <c r="C43" s="256"/>
      <c r="D43" s="251" t="str">
        <f t="array" ref="D43">IFERROR(IF(D$9="","",INDEX(INDEX(Calc!$D$6:$X$1005,,MATCH(INDEX(Calc!$AT$7:$AT$20,COUNTIF(Calc!$BO$6:$BO39,Calc!$BO39),1),Calc!$D$4:$W$4,0)),MATCH(Calc!$BO39&amp;D$9,Calc!$C$6:$C$1005&amp;Calc!$I$6:$I$1005,0),1)),"")</f>
        <v/>
      </c>
      <c r="E43" s="252"/>
      <c r="F43" s="251" t="str">
        <f t="array" ref="F43">IFERROR(IF(F$9="","",INDEX(INDEX(Calc!$D$6:$X$1005,,MATCH(INDEX(Calc!$AT$7:$AT$20,COUNTIF(Calc!$BO$6:$BO39,Calc!$BO39),1),Calc!$D$4:$W$4,0)),MATCH(Calc!$BO39&amp;F$9,Calc!$C$6:$C$1005&amp;Calc!$I$6:$I$1005,0),1)),"")</f>
        <v/>
      </c>
      <c r="G43" s="252"/>
      <c r="H43" s="251" t="str">
        <f t="array" ref="H43">IFERROR(IF(H$9="","",INDEX(INDEX(Calc!$D$6:$X$1005,,MATCH(INDEX(Calc!$AT$7:$AT$20,COUNTIF(Calc!$BO$6:$BO39,Calc!$BO39),1),Calc!$D$4:$W$4,0)),MATCH(Calc!$BO39&amp;H$9,Calc!$C$6:$C$1005&amp;Calc!$I$6:$I$1005,0),1)),"")</f>
        <v/>
      </c>
      <c r="I43" s="252"/>
      <c r="J43" s="251" t="str">
        <f t="array" ref="J43">IFERROR(IF(J$9="","",INDEX(INDEX(Calc!$D$6:$X$1005,,MATCH(INDEX(Calc!$AT$7:$AT$20,COUNTIF(Calc!$BO$6:$BO39,Calc!$BO39),1),Calc!$D$4:$W$4,0)),MATCH(Calc!$BO39&amp;J$9,Calc!$C$6:$C$1005&amp;Calc!$I$6:$I$1005,0),1)),"")</f>
        <v/>
      </c>
      <c r="K43" s="252"/>
      <c r="L43" s="251" t="str">
        <f t="array" ref="L43">IFERROR(IF(L$9="","",INDEX(INDEX(Calc!$D$6:$X$1005,,MATCH(INDEX(Calc!$AT$7:$AT$20,COUNTIF(Calc!$BO$6:$BO39,Calc!$BO39),1),Calc!$D$4:$W$4,0)),MATCH(Calc!$BO39&amp;L$9,Calc!$C$6:$C$1005&amp;Calc!$I$6:$I$1005,0),1)),"")</f>
        <v/>
      </c>
      <c r="M43" s="252"/>
      <c r="N43" s="251" t="str">
        <f t="array" ref="N43">IFERROR(IF(N$9="","",INDEX(INDEX(Calc!$D$6:$X$1005,,MATCH(INDEX(Calc!$AT$7:$AT$20,COUNTIF(Calc!$BO$6:$BO39,Calc!$BO39),1),Calc!$D$4:$W$4,0)),MATCH(Calc!$BO39&amp;N$9,Calc!$C$6:$C$1005&amp;Calc!$I$6:$I$1005,0),1)),"")</f>
        <v/>
      </c>
      <c r="O43" s="252"/>
      <c r="P43" s="251" t="str">
        <f t="array" ref="P43">IFERROR(IF(P$9="","",INDEX(INDEX(Calc!$D$6:$X$1005,,MATCH(INDEX(Calc!$AT$7:$AT$20,COUNTIF(Calc!$BO$6:$BO39,Calc!$BO39),1),Calc!$D$4:$W$4,0)),MATCH(Calc!$BO39&amp;P$9,Calc!$C$6:$C$1005&amp;Calc!$I$6:$I$1005,0),1)),"")</f>
        <v/>
      </c>
      <c r="Q43" s="252"/>
      <c r="R43" s="251" t="str">
        <f t="array" ref="R43">IFERROR(IF(R$9="","",INDEX(INDEX(Calc!$D$6:$X$1005,,MATCH(INDEX(Calc!$AT$7:$AT$20,COUNTIF(Calc!$BO$6:$BO39,Calc!$BO39),1),Calc!$D$4:$W$4,0)),MATCH(Calc!$BO39&amp;R$9,Calc!$C$6:$C$1005&amp;Calc!$I$6:$I$1005,0),1)),"")</f>
        <v/>
      </c>
      <c r="S43" s="252"/>
      <c r="T43" s="251" t="str">
        <f t="array" ref="T43">IFERROR(IF(T$9="","",INDEX(INDEX(Calc!$D$6:$X$1005,,MATCH(INDEX(Calc!$AT$7:$AT$20,COUNTIF(Calc!$BO$6:$BO39,Calc!$BO39),1),Calc!$D$4:$W$4,0)),MATCH(Calc!$BO39&amp;T$9,Calc!$C$6:$C$1005&amp;Calc!$I$6:$I$1005,0),1)),"")</f>
        <v/>
      </c>
      <c r="U43" s="252"/>
      <c r="V43" s="251" t="str">
        <f t="array" ref="V43">IFERROR(IF(V$9="","",INDEX(INDEX(Calc!$D$6:$X$1005,,MATCH(INDEX(Calc!$AT$7:$AT$20,COUNTIF(Calc!$BO$6:$BO39,Calc!$BO39),1),Calc!$D$4:$W$4,0)),MATCH(Calc!$BO39&amp;V$9,Calc!$C$6:$C$1005&amp;Calc!$I$6:$I$1005,0),1)),"")</f>
        <v/>
      </c>
      <c r="W43" s="252"/>
      <c r="X43" s="251" t="str">
        <f t="array" ref="X43">IFERROR(IF(X$9="","",INDEX(INDEX(Calc!$D$6:$X$1005,,MATCH(INDEX(Calc!$AT$7:$AT$20,COUNTIF(Calc!$BO$6:$BO39,Calc!$BO39),1),Calc!$D$4:$W$4,0)),MATCH(Calc!$BO39&amp;X$9,Calc!$C$6:$C$1005&amp;Calc!$I$6:$I$1005,0),1)),"")</f>
        <v/>
      </c>
      <c r="Y43" s="252"/>
      <c r="Z43" s="251" t="str">
        <f t="array" ref="Z43">IFERROR(IF(Z$9="","",INDEX(INDEX(Calc!$D$6:$X$1005,,MATCH(INDEX(Calc!$AT$7:$AT$20,COUNTIF(Calc!$BO$6:$BO39,Calc!$BO39),1),Calc!$D$4:$W$4,0)),MATCH(Calc!$BO39&amp;Z$9,Calc!$C$6:$C$1005&amp;Calc!$I$6:$I$1005,0),1)),"")</f>
        <v/>
      </c>
      <c r="AA43" s="252"/>
      <c r="AB43" s="251" t="str">
        <f t="array" ref="AB43">IFERROR(IF(AB$9="","",INDEX(INDEX(Calc!$D$6:$X$1005,,MATCH(INDEX(Calc!$AT$7:$AT$20,COUNTIF(Calc!$BO$6:$BO39,Calc!$BO39),1),Calc!$D$4:$W$4,0)),MATCH(Calc!$BO39&amp;AB$9,Calc!$C$6:$C$1005&amp;Calc!$I$6:$I$1005,0),1)),"")</f>
        <v/>
      </c>
      <c r="AC43" s="252"/>
      <c r="AD43" s="251" t="str">
        <f t="array" ref="AD43">IFERROR(IF(AD$9="","",INDEX(INDEX(Calc!$D$6:$X$1005,,MATCH(INDEX(Calc!$AT$7:$AT$20,COUNTIF(Calc!$BO$6:$BO39,Calc!$BO39),1),Calc!$D$4:$W$4,0)),MATCH(Calc!$BO39&amp;AD$9,Calc!$C$6:$C$1005&amp;Calc!$I$6:$I$1005,0),1)),"")</f>
        <v/>
      </c>
      <c r="AE43" s="252"/>
      <c r="AF43" s="251" t="str">
        <f t="array" ref="AF43">IFERROR(IF(AF$9="","",INDEX(INDEX(Calc!$D$6:$X$1005,,MATCH(INDEX(Calc!$AT$7:$AT$20,COUNTIF(Calc!$BO$6:$BO39,Calc!$BO39),1),Calc!$D$4:$W$4,0)),MATCH(Calc!$BO39&amp;AF$9,Calc!$C$6:$C$1005&amp;Calc!$I$6:$I$1005,0),1)),"")</f>
        <v/>
      </c>
      <c r="AG43" s="253"/>
      <c r="AH43" s="215"/>
    </row>
    <row r="44" spans="1:34" ht="18" customHeight="1" thickTop="1" thickBot="1" x14ac:dyDescent="0.25">
      <c r="A44" s="75"/>
      <c r="B44" s="255"/>
      <c r="C44" s="256"/>
      <c r="D44" s="251" t="str">
        <f t="array" ref="D44">IFERROR(IF(D$9="","",INDEX(INDEX(Calc!$D$6:$X$1005,,MATCH(INDEX(Calc!$AT$7:$AT$20,COUNTIF(Calc!$BO$6:$BO40,Calc!$BO40),1),Calc!$D$4:$W$4,0)),MATCH(Calc!$BO40&amp;D$9,Calc!$C$6:$C$1005&amp;Calc!$I$6:$I$1005,0),1)),"")</f>
        <v/>
      </c>
      <c r="E44" s="252"/>
      <c r="F44" s="251" t="str">
        <f t="array" ref="F44">IFERROR(IF(F$9="","",INDEX(INDEX(Calc!$D$6:$X$1005,,MATCH(INDEX(Calc!$AT$7:$AT$20,COUNTIF(Calc!$BO$6:$BO40,Calc!$BO40),1),Calc!$D$4:$W$4,0)),MATCH(Calc!$BO40&amp;F$9,Calc!$C$6:$C$1005&amp;Calc!$I$6:$I$1005,0),1)),"")</f>
        <v/>
      </c>
      <c r="G44" s="252"/>
      <c r="H44" s="251" t="str">
        <f t="array" ref="H44">IFERROR(IF(H$9="","",INDEX(INDEX(Calc!$D$6:$X$1005,,MATCH(INDEX(Calc!$AT$7:$AT$20,COUNTIF(Calc!$BO$6:$BO40,Calc!$BO40),1),Calc!$D$4:$W$4,0)),MATCH(Calc!$BO40&amp;H$9,Calc!$C$6:$C$1005&amp;Calc!$I$6:$I$1005,0),1)),"")</f>
        <v/>
      </c>
      <c r="I44" s="252"/>
      <c r="J44" s="251" t="str">
        <f t="array" ref="J44">IFERROR(IF(J$9="","",INDEX(INDEX(Calc!$D$6:$X$1005,,MATCH(INDEX(Calc!$AT$7:$AT$20,COUNTIF(Calc!$BO$6:$BO40,Calc!$BO40),1),Calc!$D$4:$W$4,0)),MATCH(Calc!$BO40&amp;J$9,Calc!$C$6:$C$1005&amp;Calc!$I$6:$I$1005,0),1)),"")</f>
        <v/>
      </c>
      <c r="K44" s="252"/>
      <c r="L44" s="251" t="str">
        <f t="array" ref="L44">IFERROR(IF(L$9="","",INDEX(INDEX(Calc!$D$6:$X$1005,,MATCH(INDEX(Calc!$AT$7:$AT$20,COUNTIF(Calc!$BO$6:$BO40,Calc!$BO40),1),Calc!$D$4:$W$4,0)),MATCH(Calc!$BO40&amp;L$9,Calc!$C$6:$C$1005&amp;Calc!$I$6:$I$1005,0),1)),"")</f>
        <v/>
      </c>
      <c r="M44" s="252"/>
      <c r="N44" s="251" t="str">
        <f t="array" ref="N44">IFERROR(IF(N$9="","",INDEX(INDEX(Calc!$D$6:$X$1005,,MATCH(INDEX(Calc!$AT$7:$AT$20,COUNTIF(Calc!$BO$6:$BO40,Calc!$BO40),1),Calc!$D$4:$W$4,0)),MATCH(Calc!$BO40&amp;N$9,Calc!$C$6:$C$1005&amp;Calc!$I$6:$I$1005,0),1)),"")</f>
        <v/>
      </c>
      <c r="O44" s="252"/>
      <c r="P44" s="251" t="str">
        <f t="array" ref="P44">IFERROR(IF(P$9="","",INDEX(INDEX(Calc!$D$6:$X$1005,,MATCH(INDEX(Calc!$AT$7:$AT$20,COUNTIF(Calc!$BO$6:$BO40,Calc!$BO40),1),Calc!$D$4:$W$4,0)),MATCH(Calc!$BO40&amp;P$9,Calc!$C$6:$C$1005&amp;Calc!$I$6:$I$1005,0),1)),"")</f>
        <v/>
      </c>
      <c r="Q44" s="252"/>
      <c r="R44" s="251" t="str">
        <f t="array" ref="R44">IFERROR(IF(R$9="","",INDEX(INDEX(Calc!$D$6:$X$1005,,MATCH(INDEX(Calc!$AT$7:$AT$20,COUNTIF(Calc!$BO$6:$BO40,Calc!$BO40),1),Calc!$D$4:$W$4,0)),MATCH(Calc!$BO40&amp;R$9,Calc!$C$6:$C$1005&amp;Calc!$I$6:$I$1005,0),1)),"")</f>
        <v/>
      </c>
      <c r="S44" s="252"/>
      <c r="T44" s="251" t="str">
        <f t="array" ref="T44">IFERROR(IF(T$9="","",INDEX(INDEX(Calc!$D$6:$X$1005,,MATCH(INDEX(Calc!$AT$7:$AT$20,COUNTIF(Calc!$BO$6:$BO40,Calc!$BO40),1),Calc!$D$4:$W$4,0)),MATCH(Calc!$BO40&amp;T$9,Calc!$C$6:$C$1005&amp;Calc!$I$6:$I$1005,0),1)),"")</f>
        <v/>
      </c>
      <c r="U44" s="252"/>
      <c r="V44" s="251" t="str">
        <f t="array" ref="V44">IFERROR(IF(V$9="","",INDEX(INDEX(Calc!$D$6:$X$1005,,MATCH(INDEX(Calc!$AT$7:$AT$20,COUNTIF(Calc!$BO$6:$BO40,Calc!$BO40),1),Calc!$D$4:$W$4,0)),MATCH(Calc!$BO40&amp;V$9,Calc!$C$6:$C$1005&amp;Calc!$I$6:$I$1005,0),1)),"")</f>
        <v/>
      </c>
      <c r="W44" s="252"/>
      <c r="X44" s="251" t="str">
        <f t="array" ref="X44">IFERROR(IF(X$9="","",INDEX(INDEX(Calc!$D$6:$X$1005,,MATCH(INDEX(Calc!$AT$7:$AT$20,COUNTIF(Calc!$BO$6:$BO40,Calc!$BO40),1),Calc!$D$4:$W$4,0)),MATCH(Calc!$BO40&amp;X$9,Calc!$C$6:$C$1005&amp;Calc!$I$6:$I$1005,0),1)),"")</f>
        <v/>
      </c>
      <c r="Y44" s="252"/>
      <c r="Z44" s="251" t="str">
        <f t="array" ref="Z44">IFERROR(IF(Z$9="","",INDEX(INDEX(Calc!$D$6:$X$1005,,MATCH(INDEX(Calc!$AT$7:$AT$20,COUNTIF(Calc!$BO$6:$BO40,Calc!$BO40),1),Calc!$D$4:$W$4,0)),MATCH(Calc!$BO40&amp;Z$9,Calc!$C$6:$C$1005&amp;Calc!$I$6:$I$1005,0),1)),"")</f>
        <v/>
      </c>
      <c r="AA44" s="252"/>
      <c r="AB44" s="251" t="str">
        <f t="array" ref="AB44">IFERROR(IF(AB$9="","",INDEX(INDEX(Calc!$D$6:$X$1005,,MATCH(INDEX(Calc!$AT$7:$AT$20,COUNTIF(Calc!$BO$6:$BO40,Calc!$BO40),1),Calc!$D$4:$W$4,0)),MATCH(Calc!$BO40&amp;AB$9,Calc!$C$6:$C$1005&amp;Calc!$I$6:$I$1005,0),1)),"")</f>
        <v/>
      </c>
      <c r="AC44" s="252"/>
      <c r="AD44" s="251" t="str">
        <f t="array" ref="AD44">IFERROR(IF(AD$9="","",INDEX(INDEX(Calc!$D$6:$X$1005,,MATCH(INDEX(Calc!$AT$7:$AT$20,COUNTIF(Calc!$BO$6:$BO40,Calc!$BO40),1),Calc!$D$4:$W$4,0)),MATCH(Calc!$BO40&amp;AD$9,Calc!$C$6:$C$1005&amp;Calc!$I$6:$I$1005,0),1)),"")</f>
        <v/>
      </c>
      <c r="AE44" s="252"/>
      <c r="AF44" s="251" t="str">
        <f t="array" ref="AF44">IFERROR(IF(AF$9="","",INDEX(INDEX(Calc!$D$6:$X$1005,,MATCH(INDEX(Calc!$AT$7:$AT$20,COUNTIF(Calc!$BO$6:$BO40,Calc!$BO40),1),Calc!$D$4:$W$4,0)),MATCH(Calc!$BO40&amp;AF$9,Calc!$C$6:$C$1005&amp;Calc!$I$6:$I$1005,0),1)),"")</f>
        <v/>
      </c>
      <c r="AG44" s="253"/>
      <c r="AH44" s="215"/>
    </row>
    <row r="45" spans="1:34" ht="18" customHeight="1" thickTop="1" thickBot="1" x14ac:dyDescent="0.25">
      <c r="A45" s="75"/>
      <c r="B45" s="255"/>
      <c r="C45" s="256"/>
      <c r="D45" s="251" t="str">
        <f t="array" ref="D45">IFERROR(IF(D$9="","",INDEX(INDEX(Calc!$D$6:$X$1005,,MATCH(INDEX(Calc!$AT$7:$AT$20,COUNTIF(Calc!$BO$6:$BO41,Calc!$BO41),1),Calc!$D$4:$W$4,0)),MATCH(Calc!$BO41&amp;D$9,Calc!$C$6:$C$1005&amp;Calc!$I$6:$I$1005,0),1)),"")</f>
        <v/>
      </c>
      <c r="E45" s="252"/>
      <c r="F45" s="251" t="str">
        <f t="array" ref="F45">IFERROR(IF(F$9="","",INDEX(INDEX(Calc!$D$6:$X$1005,,MATCH(INDEX(Calc!$AT$7:$AT$20,COUNTIF(Calc!$BO$6:$BO41,Calc!$BO41),1),Calc!$D$4:$W$4,0)),MATCH(Calc!$BO41&amp;F$9,Calc!$C$6:$C$1005&amp;Calc!$I$6:$I$1005,0),1)),"")</f>
        <v/>
      </c>
      <c r="G45" s="252"/>
      <c r="H45" s="251" t="str">
        <f t="array" ref="H45">IFERROR(IF(H$9="","",INDEX(INDEX(Calc!$D$6:$X$1005,,MATCH(INDEX(Calc!$AT$7:$AT$20,COUNTIF(Calc!$BO$6:$BO41,Calc!$BO41),1),Calc!$D$4:$W$4,0)),MATCH(Calc!$BO41&amp;H$9,Calc!$C$6:$C$1005&amp;Calc!$I$6:$I$1005,0),1)),"")</f>
        <v/>
      </c>
      <c r="I45" s="252"/>
      <c r="J45" s="251" t="str">
        <f t="array" ref="J45">IFERROR(IF(J$9="","",INDEX(INDEX(Calc!$D$6:$X$1005,,MATCH(INDEX(Calc!$AT$7:$AT$20,COUNTIF(Calc!$BO$6:$BO41,Calc!$BO41),1),Calc!$D$4:$W$4,0)),MATCH(Calc!$BO41&amp;J$9,Calc!$C$6:$C$1005&amp;Calc!$I$6:$I$1005,0),1)),"")</f>
        <v/>
      </c>
      <c r="K45" s="252"/>
      <c r="L45" s="251" t="str">
        <f t="array" ref="L45">IFERROR(IF(L$9="","",INDEX(INDEX(Calc!$D$6:$X$1005,,MATCH(INDEX(Calc!$AT$7:$AT$20,COUNTIF(Calc!$BO$6:$BO41,Calc!$BO41),1),Calc!$D$4:$W$4,0)),MATCH(Calc!$BO41&amp;L$9,Calc!$C$6:$C$1005&amp;Calc!$I$6:$I$1005,0),1)),"")</f>
        <v/>
      </c>
      <c r="M45" s="252"/>
      <c r="N45" s="251" t="str">
        <f t="array" ref="N45">IFERROR(IF(N$9="","",INDEX(INDEX(Calc!$D$6:$X$1005,,MATCH(INDEX(Calc!$AT$7:$AT$20,COUNTIF(Calc!$BO$6:$BO41,Calc!$BO41),1),Calc!$D$4:$W$4,0)),MATCH(Calc!$BO41&amp;N$9,Calc!$C$6:$C$1005&amp;Calc!$I$6:$I$1005,0),1)),"")</f>
        <v/>
      </c>
      <c r="O45" s="252"/>
      <c r="P45" s="251" t="str">
        <f t="array" ref="P45">IFERROR(IF(P$9="","",INDEX(INDEX(Calc!$D$6:$X$1005,,MATCH(INDEX(Calc!$AT$7:$AT$20,COUNTIF(Calc!$BO$6:$BO41,Calc!$BO41),1),Calc!$D$4:$W$4,0)),MATCH(Calc!$BO41&amp;P$9,Calc!$C$6:$C$1005&amp;Calc!$I$6:$I$1005,0),1)),"")</f>
        <v/>
      </c>
      <c r="Q45" s="252"/>
      <c r="R45" s="251" t="str">
        <f t="array" ref="R45">IFERROR(IF(R$9="","",INDEX(INDEX(Calc!$D$6:$X$1005,,MATCH(INDEX(Calc!$AT$7:$AT$20,COUNTIF(Calc!$BO$6:$BO41,Calc!$BO41),1),Calc!$D$4:$W$4,0)),MATCH(Calc!$BO41&amp;R$9,Calc!$C$6:$C$1005&amp;Calc!$I$6:$I$1005,0),1)),"")</f>
        <v/>
      </c>
      <c r="S45" s="252"/>
      <c r="T45" s="251" t="str">
        <f t="array" ref="T45">IFERROR(IF(T$9="","",INDEX(INDEX(Calc!$D$6:$X$1005,,MATCH(INDEX(Calc!$AT$7:$AT$20,COUNTIF(Calc!$BO$6:$BO41,Calc!$BO41),1),Calc!$D$4:$W$4,0)),MATCH(Calc!$BO41&amp;T$9,Calc!$C$6:$C$1005&amp;Calc!$I$6:$I$1005,0),1)),"")</f>
        <v/>
      </c>
      <c r="U45" s="252"/>
      <c r="V45" s="251" t="str">
        <f t="array" ref="V45">IFERROR(IF(V$9="","",INDEX(INDEX(Calc!$D$6:$X$1005,,MATCH(INDEX(Calc!$AT$7:$AT$20,COUNTIF(Calc!$BO$6:$BO41,Calc!$BO41),1),Calc!$D$4:$W$4,0)),MATCH(Calc!$BO41&amp;V$9,Calc!$C$6:$C$1005&amp;Calc!$I$6:$I$1005,0),1)),"")</f>
        <v/>
      </c>
      <c r="W45" s="252"/>
      <c r="X45" s="251" t="str">
        <f t="array" ref="X45">IFERROR(IF(X$9="","",INDEX(INDEX(Calc!$D$6:$X$1005,,MATCH(INDEX(Calc!$AT$7:$AT$20,COUNTIF(Calc!$BO$6:$BO41,Calc!$BO41),1),Calc!$D$4:$W$4,0)),MATCH(Calc!$BO41&amp;X$9,Calc!$C$6:$C$1005&amp;Calc!$I$6:$I$1005,0),1)),"")</f>
        <v/>
      </c>
      <c r="Y45" s="252"/>
      <c r="Z45" s="251" t="str">
        <f t="array" ref="Z45">IFERROR(IF(Z$9="","",INDEX(INDEX(Calc!$D$6:$X$1005,,MATCH(INDEX(Calc!$AT$7:$AT$20,COUNTIF(Calc!$BO$6:$BO41,Calc!$BO41),1),Calc!$D$4:$W$4,0)),MATCH(Calc!$BO41&amp;Z$9,Calc!$C$6:$C$1005&amp;Calc!$I$6:$I$1005,0),1)),"")</f>
        <v/>
      </c>
      <c r="AA45" s="252"/>
      <c r="AB45" s="251" t="str">
        <f t="array" ref="AB45">IFERROR(IF(AB$9="","",INDEX(INDEX(Calc!$D$6:$X$1005,,MATCH(INDEX(Calc!$AT$7:$AT$20,COUNTIF(Calc!$BO$6:$BO41,Calc!$BO41),1),Calc!$D$4:$W$4,0)),MATCH(Calc!$BO41&amp;AB$9,Calc!$C$6:$C$1005&amp;Calc!$I$6:$I$1005,0),1)),"")</f>
        <v/>
      </c>
      <c r="AC45" s="252"/>
      <c r="AD45" s="251" t="str">
        <f t="array" ref="AD45">IFERROR(IF(AD$9="","",INDEX(INDEX(Calc!$D$6:$X$1005,,MATCH(INDEX(Calc!$AT$7:$AT$20,COUNTIF(Calc!$BO$6:$BO41,Calc!$BO41),1),Calc!$D$4:$W$4,0)),MATCH(Calc!$BO41&amp;AD$9,Calc!$C$6:$C$1005&amp;Calc!$I$6:$I$1005,0),1)),"")</f>
        <v/>
      </c>
      <c r="AE45" s="252"/>
      <c r="AF45" s="251" t="str">
        <f t="array" ref="AF45">IFERROR(IF(AF$9="","",INDEX(INDEX(Calc!$D$6:$X$1005,,MATCH(INDEX(Calc!$AT$7:$AT$20,COUNTIF(Calc!$BO$6:$BO41,Calc!$BO41),1),Calc!$D$4:$W$4,0)),MATCH(Calc!$BO41&amp;AF$9,Calc!$C$6:$C$1005&amp;Calc!$I$6:$I$1005,0),1)),"")</f>
        <v/>
      </c>
      <c r="AG45" s="253"/>
      <c r="AH45" s="215"/>
    </row>
    <row r="46" spans="1:34" ht="18" customHeight="1" thickTop="1" thickBot="1" x14ac:dyDescent="0.25">
      <c r="A46" s="75"/>
      <c r="B46" s="255"/>
      <c r="C46" s="256"/>
      <c r="D46" s="251" t="str">
        <f t="array" ref="D46">IFERROR(IF(D$9="","",INDEX(INDEX(Calc!$D$6:$X$1005,,MATCH(INDEX(Calc!$AT$7:$AT$20,COUNTIF(Calc!$BO$6:$BO42,Calc!$BO42),1),Calc!$D$4:$W$4,0)),MATCH(Calc!$BO42&amp;D$9,Calc!$C$6:$C$1005&amp;Calc!$I$6:$I$1005,0),1)),"")</f>
        <v/>
      </c>
      <c r="E46" s="252"/>
      <c r="F46" s="251" t="str">
        <f t="array" ref="F46">IFERROR(IF(F$9="","",INDEX(INDEX(Calc!$D$6:$X$1005,,MATCH(INDEX(Calc!$AT$7:$AT$20,COUNTIF(Calc!$BO$6:$BO42,Calc!$BO42),1),Calc!$D$4:$W$4,0)),MATCH(Calc!$BO42&amp;F$9,Calc!$C$6:$C$1005&amp;Calc!$I$6:$I$1005,0),1)),"")</f>
        <v/>
      </c>
      <c r="G46" s="252"/>
      <c r="H46" s="251" t="str">
        <f t="array" ref="H46">IFERROR(IF(H$9="","",INDEX(INDEX(Calc!$D$6:$X$1005,,MATCH(INDEX(Calc!$AT$7:$AT$20,COUNTIF(Calc!$BO$6:$BO42,Calc!$BO42),1),Calc!$D$4:$W$4,0)),MATCH(Calc!$BO42&amp;H$9,Calc!$C$6:$C$1005&amp;Calc!$I$6:$I$1005,0),1)),"")</f>
        <v/>
      </c>
      <c r="I46" s="252"/>
      <c r="J46" s="251" t="str">
        <f t="array" ref="J46">IFERROR(IF(J$9="","",INDEX(INDEX(Calc!$D$6:$X$1005,,MATCH(INDEX(Calc!$AT$7:$AT$20,COUNTIF(Calc!$BO$6:$BO42,Calc!$BO42),1),Calc!$D$4:$W$4,0)),MATCH(Calc!$BO42&amp;J$9,Calc!$C$6:$C$1005&amp;Calc!$I$6:$I$1005,0),1)),"")</f>
        <v/>
      </c>
      <c r="K46" s="252"/>
      <c r="L46" s="251" t="str">
        <f t="array" ref="L46">IFERROR(IF(L$9="","",INDEX(INDEX(Calc!$D$6:$X$1005,,MATCH(INDEX(Calc!$AT$7:$AT$20,COUNTIF(Calc!$BO$6:$BO42,Calc!$BO42),1),Calc!$D$4:$W$4,0)),MATCH(Calc!$BO42&amp;L$9,Calc!$C$6:$C$1005&amp;Calc!$I$6:$I$1005,0),1)),"")</f>
        <v/>
      </c>
      <c r="M46" s="252"/>
      <c r="N46" s="251" t="str">
        <f t="array" ref="N46">IFERROR(IF(N$9="","",INDEX(INDEX(Calc!$D$6:$X$1005,,MATCH(INDEX(Calc!$AT$7:$AT$20,COUNTIF(Calc!$BO$6:$BO42,Calc!$BO42),1),Calc!$D$4:$W$4,0)),MATCH(Calc!$BO42&amp;N$9,Calc!$C$6:$C$1005&amp;Calc!$I$6:$I$1005,0),1)),"")</f>
        <v/>
      </c>
      <c r="O46" s="252"/>
      <c r="P46" s="251" t="str">
        <f t="array" ref="P46">IFERROR(IF(P$9="","",INDEX(INDEX(Calc!$D$6:$X$1005,,MATCH(INDEX(Calc!$AT$7:$AT$20,COUNTIF(Calc!$BO$6:$BO42,Calc!$BO42),1),Calc!$D$4:$W$4,0)),MATCH(Calc!$BO42&amp;P$9,Calc!$C$6:$C$1005&amp;Calc!$I$6:$I$1005,0),1)),"")</f>
        <v/>
      </c>
      <c r="Q46" s="252"/>
      <c r="R46" s="251" t="str">
        <f t="array" ref="R46">IFERROR(IF(R$9="","",INDEX(INDEX(Calc!$D$6:$X$1005,,MATCH(INDEX(Calc!$AT$7:$AT$20,COUNTIF(Calc!$BO$6:$BO42,Calc!$BO42),1),Calc!$D$4:$W$4,0)),MATCH(Calc!$BO42&amp;R$9,Calc!$C$6:$C$1005&amp;Calc!$I$6:$I$1005,0),1)),"")</f>
        <v/>
      </c>
      <c r="S46" s="252"/>
      <c r="T46" s="251" t="str">
        <f t="array" ref="T46">IFERROR(IF(T$9="","",INDEX(INDEX(Calc!$D$6:$X$1005,,MATCH(INDEX(Calc!$AT$7:$AT$20,COUNTIF(Calc!$BO$6:$BO42,Calc!$BO42),1),Calc!$D$4:$W$4,0)),MATCH(Calc!$BO42&amp;T$9,Calc!$C$6:$C$1005&amp;Calc!$I$6:$I$1005,0),1)),"")</f>
        <v/>
      </c>
      <c r="U46" s="252"/>
      <c r="V46" s="251" t="str">
        <f t="array" ref="V46">IFERROR(IF(V$9="","",INDEX(INDEX(Calc!$D$6:$X$1005,,MATCH(INDEX(Calc!$AT$7:$AT$20,COUNTIF(Calc!$BO$6:$BO42,Calc!$BO42),1),Calc!$D$4:$W$4,0)),MATCH(Calc!$BO42&amp;V$9,Calc!$C$6:$C$1005&amp;Calc!$I$6:$I$1005,0),1)),"")</f>
        <v/>
      </c>
      <c r="W46" s="252"/>
      <c r="X46" s="251" t="str">
        <f t="array" ref="X46">IFERROR(IF(X$9="","",INDEX(INDEX(Calc!$D$6:$X$1005,,MATCH(INDEX(Calc!$AT$7:$AT$20,COUNTIF(Calc!$BO$6:$BO42,Calc!$BO42),1),Calc!$D$4:$W$4,0)),MATCH(Calc!$BO42&amp;X$9,Calc!$C$6:$C$1005&amp;Calc!$I$6:$I$1005,0),1)),"")</f>
        <v/>
      </c>
      <c r="Y46" s="252"/>
      <c r="Z46" s="251" t="str">
        <f t="array" ref="Z46">IFERROR(IF(Z$9="","",INDEX(INDEX(Calc!$D$6:$X$1005,,MATCH(INDEX(Calc!$AT$7:$AT$20,COUNTIF(Calc!$BO$6:$BO42,Calc!$BO42),1),Calc!$D$4:$W$4,0)),MATCH(Calc!$BO42&amp;Z$9,Calc!$C$6:$C$1005&amp;Calc!$I$6:$I$1005,0),1)),"")</f>
        <v/>
      </c>
      <c r="AA46" s="252"/>
      <c r="AB46" s="251" t="str">
        <f t="array" ref="AB46">IFERROR(IF(AB$9="","",INDEX(INDEX(Calc!$D$6:$X$1005,,MATCH(INDEX(Calc!$AT$7:$AT$20,COUNTIF(Calc!$BO$6:$BO42,Calc!$BO42),1),Calc!$D$4:$W$4,0)),MATCH(Calc!$BO42&amp;AB$9,Calc!$C$6:$C$1005&amp;Calc!$I$6:$I$1005,0),1)),"")</f>
        <v/>
      </c>
      <c r="AC46" s="252"/>
      <c r="AD46" s="251" t="str">
        <f t="array" ref="AD46">IFERROR(IF(AD$9="","",INDEX(INDEX(Calc!$D$6:$X$1005,,MATCH(INDEX(Calc!$AT$7:$AT$20,COUNTIF(Calc!$BO$6:$BO42,Calc!$BO42),1),Calc!$D$4:$W$4,0)),MATCH(Calc!$BO42&amp;AD$9,Calc!$C$6:$C$1005&amp;Calc!$I$6:$I$1005,0),1)),"")</f>
        <v/>
      </c>
      <c r="AE46" s="252"/>
      <c r="AF46" s="251" t="str">
        <f t="array" ref="AF46">IFERROR(IF(AF$9="","",INDEX(INDEX(Calc!$D$6:$X$1005,,MATCH(INDEX(Calc!$AT$7:$AT$20,COUNTIF(Calc!$BO$6:$BO42,Calc!$BO42),1),Calc!$D$4:$W$4,0)),MATCH(Calc!$BO42&amp;AF$9,Calc!$C$6:$C$1005&amp;Calc!$I$6:$I$1005,0),1)),"")</f>
        <v/>
      </c>
      <c r="AG46" s="253"/>
      <c r="AH46" s="215"/>
    </row>
    <row r="47" spans="1:34" ht="18" customHeight="1" thickTop="1" thickBot="1" x14ac:dyDescent="0.25">
      <c r="A47" s="75"/>
      <c r="B47" s="255"/>
      <c r="C47" s="256"/>
      <c r="D47" s="251" t="str">
        <f t="array" ref="D47">IFERROR(IF(D$9="","",INDEX(INDEX(Calc!$D$6:$X$1005,,MATCH(INDEX(Calc!$AT$7:$AT$20,COUNTIF(Calc!$BO$6:$BO43,Calc!$BO43),1),Calc!$D$4:$W$4,0)),MATCH(Calc!$BO43&amp;D$9,Calc!$C$6:$C$1005&amp;Calc!$I$6:$I$1005,0),1)),"")</f>
        <v/>
      </c>
      <c r="E47" s="252"/>
      <c r="F47" s="251" t="str">
        <f t="array" ref="F47">IFERROR(IF(F$9="","",INDEX(INDEX(Calc!$D$6:$X$1005,,MATCH(INDEX(Calc!$AT$7:$AT$20,COUNTIF(Calc!$BO$6:$BO43,Calc!$BO43),1),Calc!$D$4:$W$4,0)),MATCH(Calc!$BO43&amp;F$9,Calc!$C$6:$C$1005&amp;Calc!$I$6:$I$1005,0),1)),"")</f>
        <v/>
      </c>
      <c r="G47" s="252"/>
      <c r="H47" s="251" t="str">
        <f t="array" ref="H47">IFERROR(IF(H$9="","",INDEX(INDEX(Calc!$D$6:$X$1005,,MATCH(INDEX(Calc!$AT$7:$AT$20,COUNTIF(Calc!$BO$6:$BO43,Calc!$BO43),1),Calc!$D$4:$W$4,0)),MATCH(Calc!$BO43&amp;H$9,Calc!$C$6:$C$1005&amp;Calc!$I$6:$I$1005,0),1)),"")</f>
        <v/>
      </c>
      <c r="I47" s="252"/>
      <c r="J47" s="251" t="str">
        <f t="array" ref="J47">IFERROR(IF(J$9="","",INDEX(INDEX(Calc!$D$6:$X$1005,,MATCH(INDEX(Calc!$AT$7:$AT$20,COUNTIF(Calc!$BO$6:$BO43,Calc!$BO43),1),Calc!$D$4:$W$4,0)),MATCH(Calc!$BO43&amp;J$9,Calc!$C$6:$C$1005&amp;Calc!$I$6:$I$1005,0),1)),"")</f>
        <v/>
      </c>
      <c r="K47" s="252"/>
      <c r="L47" s="251" t="str">
        <f t="array" ref="L47">IFERROR(IF(L$9="","",INDEX(INDEX(Calc!$D$6:$X$1005,,MATCH(INDEX(Calc!$AT$7:$AT$20,COUNTIF(Calc!$BO$6:$BO43,Calc!$BO43),1),Calc!$D$4:$W$4,0)),MATCH(Calc!$BO43&amp;L$9,Calc!$C$6:$C$1005&amp;Calc!$I$6:$I$1005,0),1)),"")</f>
        <v/>
      </c>
      <c r="M47" s="252"/>
      <c r="N47" s="251" t="str">
        <f t="array" ref="N47">IFERROR(IF(N$9="","",INDEX(INDEX(Calc!$D$6:$X$1005,,MATCH(INDEX(Calc!$AT$7:$AT$20,COUNTIF(Calc!$BO$6:$BO43,Calc!$BO43),1),Calc!$D$4:$W$4,0)),MATCH(Calc!$BO43&amp;N$9,Calc!$C$6:$C$1005&amp;Calc!$I$6:$I$1005,0),1)),"")</f>
        <v/>
      </c>
      <c r="O47" s="252"/>
      <c r="P47" s="251" t="str">
        <f t="array" ref="P47">IFERROR(IF(P$9="","",INDEX(INDEX(Calc!$D$6:$X$1005,,MATCH(INDEX(Calc!$AT$7:$AT$20,COUNTIF(Calc!$BO$6:$BO43,Calc!$BO43),1),Calc!$D$4:$W$4,0)),MATCH(Calc!$BO43&amp;P$9,Calc!$C$6:$C$1005&amp;Calc!$I$6:$I$1005,0),1)),"")</f>
        <v/>
      </c>
      <c r="Q47" s="252"/>
      <c r="R47" s="251" t="str">
        <f t="array" ref="R47">IFERROR(IF(R$9="","",INDEX(INDEX(Calc!$D$6:$X$1005,,MATCH(INDEX(Calc!$AT$7:$AT$20,COUNTIF(Calc!$BO$6:$BO43,Calc!$BO43),1),Calc!$D$4:$W$4,0)),MATCH(Calc!$BO43&amp;R$9,Calc!$C$6:$C$1005&amp;Calc!$I$6:$I$1005,0),1)),"")</f>
        <v/>
      </c>
      <c r="S47" s="252"/>
      <c r="T47" s="251" t="str">
        <f t="array" ref="T47">IFERROR(IF(T$9="","",INDEX(INDEX(Calc!$D$6:$X$1005,,MATCH(INDEX(Calc!$AT$7:$AT$20,COUNTIF(Calc!$BO$6:$BO43,Calc!$BO43),1),Calc!$D$4:$W$4,0)),MATCH(Calc!$BO43&amp;T$9,Calc!$C$6:$C$1005&amp;Calc!$I$6:$I$1005,0),1)),"")</f>
        <v/>
      </c>
      <c r="U47" s="252"/>
      <c r="V47" s="251" t="str">
        <f t="array" ref="V47">IFERROR(IF(V$9="","",INDEX(INDEX(Calc!$D$6:$X$1005,,MATCH(INDEX(Calc!$AT$7:$AT$20,COUNTIF(Calc!$BO$6:$BO43,Calc!$BO43),1),Calc!$D$4:$W$4,0)),MATCH(Calc!$BO43&amp;V$9,Calc!$C$6:$C$1005&amp;Calc!$I$6:$I$1005,0),1)),"")</f>
        <v/>
      </c>
      <c r="W47" s="252"/>
      <c r="X47" s="251" t="str">
        <f t="array" ref="X47">IFERROR(IF(X$9="","",INDEX(INDEX(Calc!$D$6:$X$1005,,MATCH(INDEX(Calc!$AT$7:$AT$20,COUNTIF(Calc!$BO$6:$BO43,Calc!$BO43),1),Calc!$D$4:$W$4,0)),MATCH(Calc!$BO43&amp;X$9,Calc!$C$6:$C$1005&amp;Calc!$I$6:$I$1005,0),1)),"")</f>
        <v/>
      </c>
      <c r="Y47" s="252"/>
      <c r="Z47" s="251" t="str">
        <f t="array" ref="Z47">IFERROR(IF(Z$9="","",INDEX(INDEX(Calc!$D$6:$X$1005,,MATCH(INDEX(Calc!$AT$7:$AT$20,COUNTIF(Calc!$BO$6:$BO43,Calc!$BO43),1),Calc!$D$4:$W$4,0)),MATCH(Calc!$BO43&amp;Z$9,Calc!$C$6:$C$1005&amp;Calc!$I$6:$I$1005,0),1)),"")</f>
        <v/>
      </c>
      <c r="AA47" s="252"/>
      <c r="AB47" s="251" t="str">
        <f t="array" ref="AB47">IFERROR(IF(AB$9="","",INDEX(INDEX(Calc!$D$6:$X$1005,,MATCH(INDEX(Calc!$AT$7:$AT$20,COUNTIF(Calc!$BO$6:$BO43,Calc!$BO43),1),Calc!$D$4:$W$4,0)),MATCH(Calc!$BO43&amp;AB$9,Calc!$C$6:$C$1005&amp;Calc!$I$6:$I$1005,0),1)),"")</f>
        <v/>
      </c>
      <c r="AC47" s="252"/>
      <c r="AD47" s="251" t="str">
        <f t="array" ref="AD47">IFERROR(IF(AD$9="","",INDEX(INDEX(Calc!$D$6:$X$1005,,MATCH(INDEX(Calc!$AT$7:$AT$20,COUNTIF(Calc!$BO$6:$BO43,Calc!$BO43),1),Calc!$D$4:$W$4,0)),MATCH(Calc!$BO43&amp;AD$9,Calc!$C$6:$C$1005&amp;Calc!$I$6:$I$1005,0),1)),"")</f>
        <v/>
      </c>
      <c r="AE47" s="252"/>
      <c r="AF47" s="251" t="str">
        <f t="array" ref="AF47">IFERROR(IF(AF$9="","",INDEX(INDEX(Calc!$D$6:$X$1005,,MATCH(INDEX(Calc!$AT$7:$AT$20,COUNTIF(Calc!$BO$6:$BO43,Calc!$BO43),1),Calc!$D$4:$W$4,0)),MATCH(Calc!$BO43&amp;AF$9,Calc!$C$6:$C$1005&amp;Calc!$I$6:$I$1005,0),1)),"")</f>
        <v/>
      </c>
      <c r="AG47" s="253"/>
      <c r="AH47" s="215"/>
    </row>
    <row r="48" spans="1:34" ht="18" customHeight="1" thickTop="1" thickBot="1" x14ac:dyDescent="0.25">
      <c r="A48" s="75"/>
      <c r="B48" s="255"/>
      <c r="C48" s="256"/>
      <c r="D48" s="251" t="str">
        <f t="array" ref="D48">IFERROR(IF(D$9="","",INDEX(INDEX(Calc!$D$6:$X$1005,,MATCH(INDEX(Calc!$AT$7:$AT$20,COUNTIF(Calc!$BO$6:$BO44,Calc!$BO44),1),Calc!$D$4:$W$4,0)),MATCH(Calc!$BO44&amp;D$9,Calc!$C$6:$C$1005&amp;Calc!$I$6:$I$1005,0),1)),"")</f>
        <v/>
      </c>
      <c r="E48" s="252"/>
      <c r="F48" s="251" t="str">
        <f t="array" ref="F48">IFERROR(IF(F$9="","",INDEX(INDEX(Calc!$D$6:$X$1005,,MATCH(INDEX(Calc!$AT$7:$AT$20,COUNTIF(Calc!$BO$6:$BO44,Calc!$BO44),1),Calc!$D$4:$W$4,0)),MATCH(Calc!$BO44&amp;F$9,Calc!$C$6:$C$1005&amp;Calc!$I$6:$I$1005,0),1)),"")</f>
        <v/>
      </c>
      <c r="G48" s="252"/>
      <c r="H48" s="251" t="str">
        <f t="array" ref="H48">IFERROR(IF(H$9="","",INDEX(INDEX(Calc!$D$6:$X$1005,,MATCH(INDEX(Calc!$AT$7:$AT$20,COUNTIF(Calc!$BO$6:$BO44,Calc!$BO44),1),Calc!$D$4:$W$4,0)),MATCH(Calc!$BO44&amp;H$9,Calc!$C$6:$C$1005&amp;Calc!$I$6:$I$1005,0),1)),"")</f>
        <v/>
      </c>
      <c r="I48" s="252"/>
      <c r="J48" s="251" t="str">
        <f t="array" ref="J48">IFERROR(IF(J$9="","",INDEX(INDEX(Calc!$D$6:$X$1005,,MATCH(INDEX(Calc!$AT$7:$AT$20,COUNTIF(Calc!$BO$6:$BO44,Calc!$BO44),1),Calc!$D$4:$W$4,0)),MATCH(Calc!$BO44&amp;J$9,Calc!$C$6:$C$1005&amp;Calc!$I$6:$I$1005,0),1)),"")</f>
        <v/>
      </c>
      <c r="K48" s="252"/>
      <c r="L48" s="251" t="str">
        <f t="array" ref="L48">IFERROR(IF(L$9="","",INDEX(INDEX(Calc!$D$6:$X$1005,,MATCH(INDEX(Calc!$AT$7:$AT$20,COUNTIF(Calc!$BO$6:$BO44,Calc!$BO44),1),Calc!$D$4:$W$4,0)),MATCH(Calc!$BO44&amp;L$9,Calc!$C$6:$C$1005&amp;Calc!$I$6:$I$1005,0),1)),"")</f>
        <v/>
      </c>
      <c r="M48" s="252"/>
      <c r="N48" s="251" t="str">
        <f t="array" ref="N48">IFERROR(IF(N$9="","",INDEX(INDEX(Calc!$D$6:$X$1005,,MATCH(INDEX(Calc!$AT$7:$AT$20,COUNTIF(Calc!$BO$6:$BO44,Calc!$BO44),1),Calc!$D$4:$W$4,0)),MATCH(Calc!$BO44&amp;N$9,Calc!$C$6:$C$1005&amp;Calc!$I$6:$I$1005,0),1)),"")</f>
        <v/>
      </c>
      <c r="O48" s="252"/>
      <c r="P48" s="251" t="str">
        <f t="array" ref="P48">IFERROR(IF(P$9="","",INDEX(INDEX(Calc!$D$6:$X$1005,,MATCH(INDEX(Calc!$AT$7:$AT$20,COUNTIF(Calc!$BO$6:$BO44,Calc!$BO44),1),Calc!$D$4:$W$4,0)),MATCH(Calc!$BO44&amp;P$9,Calc!$C$6:$C$1005&amp;Calc!$I$6:$I$1005,0),1)),"")</f>
        <v/>
      </c>
      <c r="Q48" s="252"/>
      <c r="R48" s="251" t="str">
        <f t="array" ref="R48">IFERROR(IF(R$9="","",INDEX(INDEX(Calc!$D$6:$X$1005,,MATCH(INDEX(Calc!$AT$7:$AT$20,COUNTIF(Calc!$BO$6:$BO44,Calc!$BO44),1),Calc!$D$4:$W$4,0)),MATCH(Calc!$BO44&amp;R$9,Calc!$C$6:$C$1005&amp;Calc!$I$6:$I$1005,0),1)),"")</f>
        <v/>
      </c>
      <c r="S48" s="252"/>
      <c r="T48" s="251" t="str">
        <f t="array" ref="T48">IFERROR(IF(T$9="","",INDEX(INDEX(Calc!$D$6:$X$1005,,MATCH(INDEX(Calc!$AT$7:$AT$20,COUNTIF(Calc!$BO$6:$BO44,Calc!$BO44),1),Calc!$D$4:$W$4,0)),MATCH(Calc!$BO44&amp;T$9,Calc!$C$6:$C$1005&amp;Calc!$I$6:$I$1005,0),1)),"")</f>
        <v/>
      </c>
      <c r="U48" s="252"/>
      <c r="V48" s="251" t="str">
        <f t="array" ref="V48">IFERROR(IF(V$9="","",INDEX(INDEX(Calc!$D$6:$X$1005,,MATCH(INDEX(Calc!$AT$7:$AT$20,COUNTIF(Calc!$BO$6:$BO44,Calc!$BO44),1),Calc!$D$4:$W$4,0)),MATCH(Calc!$BO44&amp;V$9,Calc!$C$6:$C$1005&amp;Calc!$I$6:$I$1005,0),1)),"")</f>
        <v/>
      </c>
      <c r="W48" s="252"/>
      <c r="X48" s="251" t="str">
        <f t="array" ref="X48">IFERROR(IF(X$9="","",INDEX(INDEX(Calc!$D$6:$X$1005,,MATCH(INDEX(Calc!$AT$7:$AT$20,COUNTIF(Calc!$BO$6:$BO44,Calc!$BO44),1),Calc!$D$4:$W$4,0)),MATCH(Calc!$BO44&amp;X$9,Calc!$C$6:$C$1005&amp;Calc!$I$6:$I$1005,0),1)),"")</f>
        <v/>
      </c>
      <c r="Y48" s="252"/>
      <c r="Z48" s="251" t="str">
        <f t="array" ref="Z48">IFERROR(IF(Z$9="","",INDEX(INDEX(Calc!$D$6:$X$1005,,MATCH(INDEX(Calc!$AT$7:$AT$20,COUNTIF(Calc!$BO$6:$BO44,Calc!$BO44),1),Calc!$D$4:$W$4,0)),MATCH(Calc!$BO44&amp;Z$9,Calc!$C$6:$C$1005&amp;Calc!$I$6:$I$1005,0),1)),"")</f>
        <v/>
      </c>
      <c r="AA48" s="252"/>
      <c r="AB48" s="251" t="str">
        <f t="array" ref="AB48">IFERROR(IF(AB$9="","",INDEX(INDEX(Calc!$D$6:$X$1005,,MATCH(INDEX(Calc!$AT$7:$AT$20,COUNTIF(Calc!$BO$6:$BO44,Calc!$BO44),1),Calc!$D$4:$W$4,0)),MATCH(Calc!$BO44&amp;AB$9,Calc!$C$6:$C$1005&amp;Calc!$I$6:$I$1005,0),1)),"")</f>
        <v/>
      </c>
      <c r="AC48" s="252"/>
      <c r="AD48" s="251" t="str">
        <f t="array" ref="AD48">IFERROR(IF(AD$9="","",INDEX(INDEX(Calc!$D$6:$X$1005,,MATCH(INDEX(Calc!$AT$7:$AT$20,COUNTIF(Calc!$BO$6:$BO44,Calc!$BO44),1),Calc!$D$4:$W$4,0)),MATCH(Calc!$BO44&amp;AD$9,Calc!$C$6:$C$1005&amp;Calc!$I$6:$I$1005,0),1)),"")</f>
        <v/>
      </c>
      <c r="AE48" s="252"/>
      <c r="AF48" s="251" t="str">
        <f t="array" ref="AF48">IFERROR(IF(AF$9="","",INDEX(INDEX(Calc!$D$6:$X$1005,,MATCH(INDEX(Calc!$AT$7:$AT$20,COUNTIF(Calc!$BO$6:$BO44,Calc!$BO44),1),Calc!$D$4:$W$4,0)),MATCH(Calc!$BO44&amp;AF$9,Calc!$C$6:$C$1005&amp;Calc!$I$6:$I$1005,0),1)),"")</f>
        <v/>
      </c>
      <c r="AG48" s="253"/>
      <c r="AH48" s="215"/>
    </row>
    <row r="49" spans="1:34" ht="18" customHeight="1" thickTop="1" thickBot="1" x14ac:dyDescent="0.25">
      <c r="A49" s="75"/>
      <c r="B49" s="255"/>
      <c r="C49" s="256"/>
      <c r="D49" s="251" t="str">
        <f t="array" ref="D49">IFERROR(IF(D$9="","",INDEX(INDEX(Calc!$D$6:$X$1005,,MATCH(INDEX(Calc!$AT$7:$AT$20,COUNTIF(Calc!$BO$6:$BO45,Calc!$BO45),1),Calc!$D$4:$W$4,0)),MATCH(Calc!$BO45&amp;D$9,Calc!$C$6:$C$1005&amp;Calc!$I$6:$I$1005,0),1)),"")</f>
        <v/>
      </c>
      <c r="E49" s="252"/>
      <c r="F49" s="251" t="str">
        <f t="array" ref="F49">IFERROR(IF(F$9="","",INDEX(INDEX(Calc!$D$6:$X$1005,,MATCH(INDEX(Calc!$AT$7:$AT$20,COUNTIF(Calc!$BO$6:$BO45,Calc!$BO45),1),Calc!$D$4:$W$4,0)),MATCH(Calc!$BO45&amp;F$9,Calc!$C$6:$C$1005&amp;Calc!$I$6:$I$1005,0),1)),"")</f>
        <v/>
      </c>
      <c r="G49" s="252"/>
      <c r="H49" s="251" t="str">
        <f t="array" ref="H49">IFERROR(IF(H$9="","",INDEX(INDEX(Calc!$D$6:$X$1005,,MATCH(INDEX(Calc!$AT$7:$AT$20,COUNTIF(Calc!$BO$6:$BO45,Calc!$BO45),1),Calc!$D$4:$W$4,0)),MATCH(Calc!$BO45&amp;H$9,Calc!$C$6:$C$1005&amp;Calc!$I$6:$I$1005,0),1)),"")</f>
        <v/>
      </c>
      <c r="I49" s="252"/>
      <c r="J49" s="251" t="str">
        <f t="array" ref="J49">IFERROR(IF(J$9="","",INDEX(INDEX(Calc!$D$6:$X$1005,,MATCH(INDEX(Calc!$AT$7:$AT$20,COUNTIF(Calc!$BO$6:$BO45,Calc!$BO45),1),Calc!$D$4:$W$4,0)),MATCH(Calc!$BO45&amp;J$9,Calc!$C$6:$C$1005&amp;Calc!$I$6:$I$1005,0),1)),"")</f>
        <v/>
      </c>
      <c r="K49" s="252"/>
      <c r="L49" s="251" t="str">
        <f t="array" ref="L49">IFERROR(IF(L$9="","",INDEX(INDEX(Calc!$D$6:$X$1005,,MATCH(INDEX(Calc!$AT$7:$AT$20,COUNTIF(Calc!$BO$6:$BO45,Calc!$BO45),1),Calc!$D$4:$W$4,0)),MATCH(Calc!$BO45&amp;L$9,Calc!$C$6:$C$1005&amp;Calc!$I$6:$I$1005,0),1)),"")</f>
        <v/>
      </c>
      <c r="M49" s="252"/>
      <c r="N49" s="251" t="str">
        <f t="array" ref="N49">IFERROR(IF(N$9="","",INDEX(INDEX(Calc!$D$6:$X$1005,,MATCH(INDEX(Calc!$AT$7:$AT$20,COUNTIF(Calc!$BO$6:$BO45,Calc!$BO45),1),Calc!$D$4:$W$4,0)),MATCH(Calc!$BO45&amp;N$9,Calc!$C$6:$C$1005&amp;Calc!$I$6:$I$1005,0),1)),"")</f>
        <v/>
      </c>
      <c r="O49" s="252"/>
      <c r="P49" s="251" t="str">
        <f t="array" ref="P49">IFERROR(IF(P$9="","",INDEX(INDEX(Calc!$D$6:$X$1005,,MATCH(INDEX(Calc!$AT$7:$AT$20,COUNTIF(Calc!$BO$6:$BO45,Calc!$BO45),1),Calc!$D$4:$W$4,0)),MATCH(Calc!$BO45&amp;P$9,Calc!$C$6:$C$1005&amp;Calc!$I$6:$I$1005,0),1)),"")</f>
        <v/>
      </c>
      <c r="Q49" s="252"/>
      <c r="R49" s="251" t="str">
        <f t="array" ref="R49">IFERROR(IF(R$9="","",INDEX(INDEX(Calc!$D$6:$X$1005,,MATCH(INDEX(Calc!$AT$7:$AT$20,COUNTIF(Calc!$BO$6:$BO45,Calc!$BO45),1),Calc!$D$4:$W$4,0)),MATCH(Calc!$BO45&amp;R$9,Calc!$C$6:$C$1005&amp;Calc!$I$6:$I$1005,0),1)),"")</f>
        <v/>
      </c>
      <c r="S49" s="252"/>
      <c r="T49" s="251" t="str">
        <f t="array" ref="T49">IFERROR(IF(T$9="","",INDEX(INDEX(Calc!$D$6:$X$1005,,MATCH(INDEX(Calc!$AT$7:$AT$20,COUNTIF(Calc!$BO$6:$BO45,Calc!$BO45),1),Calc!$D$4:$W$4,0)),MATCH(Calc!$BO45&amp;T$9,Calc!$C$6:$C$1005&amp;Calc!$I$6:$I$1005,0),1)),"")</f>
        <v/>
      </c>
      <c r="U49" s="252"/>
      <c r="V49" s="251" t="str">
        <f t="array" ref="V49">IFERROR(IF(V$9="","",INDEX(INDEX(Calc!$D$6:$X$1005,,MATCH(INDEX(Calc!$AT$7:$AT$20,COUNTIF(Calc!$BO$6:$BO45,Calc!$BO45),1),Calc!$D$4:$W$4,0)),MATCH(Calc!$BO45&amp;V$9,Calc!$C$6:$C$1005&amp;Calc!$I$6:$I$1005,0),1)),"")</f>
        <v/>
      </c>
      <c r="W49" s="252"/>
      <c r="X49" s="251" t="str">
        <f t="array" ref="X49">IFERROR(IF(X$9="","",INDEX(INDEX(Calc!$D$6:$X$1005,,MATCH(INDEX(Calc!$AT$7:$AT$20,COUNTIF(Calc!$BO$6:$BO45,Calc!$BO45),1),Calc!$D$4:$W$4,0)),MATCH(Calc!$BO45&amp;X$9,Calc!$C$6:$C$1005&amp;Calc!$I$6:$I$1005,0),1)),"")</f>
        <v/>
      </c>
      <c r="Y49" s="252"/>
      <c r="Z49" s="251" t="str">
        <f t="array" ref="Z49">IFERROR(IF(Z$9="","",INDEX(INDEX(Calc!$D$6:$X$1005,,MATCH(INDEX(Calc!$AT$7:$AT$20,COUNTIF(Calc!$BO$6:$BO45,Calc!$BO45),1),Calc!$D$4:$W$4,0)),MATCH(Calc!$BO45&amp;Z$9,Calc!$C$6:$C$1005&amp;Calc!$I$6:$I$1005,0),1)),"")</f>
        <v/>
      </c>
      <c r="AA49" s="252"/>
      <c r="AB49" s="251" t="str">
        <f t="array" ref="AB49">IFERROR(IF(AB$9="","",INDEX(INDEX(Calc!$D$6:$X$1005,,MATCH(INDEX(Calc!$AT$7:$AT$20,COUNTIF(Calc!$BO$6:$BO45,Calc!$BO45),1),Calc!$D$4:$W$4,0)),MATCH(Calc!$BO45&amp;AB$9,Calc!$C$6:$C$1005&amp;Calc!$I$6:$I$1005,0),1)),"")</f>
        <v/>
      </c>
      <c r="AC49" s="252"/>
      <c r="AD49" s="251" t="str">
        <f t="array" ref="AD49">IFERROR(IF(AD$9="","",INDEX(INDEX(Calc!$D$6:$X$1005,,MATCH(INDEX(Calc!$AT$7:$AT$20,COUNTIF(Calc!$BO$6:$BO45,Calc!$BO45),1),Calc!$D$4:$W$4,0)),MATCH(Calc!$BO45&amp;AD$9,Calc!$C$6:$C$1005&amp;Calc!$I$6:$I$1005,0),1)),"")</f>
        <v/>
      </c>
      <c r="AE49" s="252"/>
      <c r="AF49" s="251" t="str">
        <f t="array" ref="AF49">IFERROR(IF(AF$9="","",INDEX(INDEX(Calc!$D$6:$X$1005,,MATCH(INDEX(Calc!$AT$7:$AT$20,COUNTIF(Calc!$BO$6:$BO45,Calc!$BO45),1),Calc!$D$4:$W$4,0)),MATCH(Calc!$BO45&amp;AF$9,Calc!$C$6:$C$1005&amp;Calc!$I$6:$I$1005,0),1)),"")</f>
        <v/>
      </c>
      <c r="AG49" s="253"/>
      <c r="AH49" s="215"/>
    </row>
    <row r="50" spans="1:34" ht="18" customHeight="1" thickTop="1" thickBot="1" x14ac:dyDescent="0.25">
      <c r="A50" s="75"/>
      <c r="B50" s="255"/>
      <c r="C50" s="256"/>
      <c r="D50" s="251" t="str">
        <f t="array" ref="D50">IFERROR(IF(D$9="","",INDEX(INDEX(Calc!$D$6:$X$1005,,MATCH(INDEX(Calc!$AT$7:$AT$20,COUNTIF(Calc!$BO$6:$BO46,Calc!$BO46),1),Calc!$D$4:$W$4,0)),MATCH(Calc!$BO46&amp;D$9,Calc!$C$6:$C$1005&amp;Calc!$I$6:$I$1005,0),1)),"")</f>
        <v/>
      </c>
      <c r="E50" s="252"/>
      <c r="F50" s="251" t="str">
        <f t="array" ref="F50">IFERROR(IF(F$9="","",INDEX(INDEX(Calc!$D$6:$X$1005,,MATCH(INDEX(Calc!$AT$7:$AT$20,COUNTIF(Calc!$BO$6:$BO46,Calc!$BO46),1),Calc!$D$4:$W$4,0)),MATCH(Calc!$BO46&amp;F$9,Calc!$C$6:$C$1005&amp;Calc!$I$6:$I$1005,0),1)),"")</f>
        <v/>
      </c>
      <c r="G50" s="252"/>
      <c r="H50" s="251" t="str">
        <f t="array" ref="H50">IFERROR(IF(H$9="","",INDEX(INDEX(Calc!$D$6:$X$1005,,MATCH(INDEX(Calc!$AT$7:$AT$20,COUNTIF(Calc!$BO$6:$BO46,Calc!$BO46),1),Calc!$D$4:$W$4,0)),MATCH(Calc!$BO46&amp;H$9,Calc!$C$6:$C$1005&amp;Calc!$I$6:$I$1005,0),1)),"")</f>
        <v/>
      </c>
      <c r="I50" s="252"/>
      <c r="J50" s="251" t="str">
        <f t="array" ref="J50">IFERROR(IF(J$9="","",INDEX(INDEX(Calc!$D$6:$X$1005,,MATCH(INDEX(Calc!$AT$7:$AT$20,COUNTIF(Calc!$BO$6:$BO46,Calc!$BO46),1),Calc!$D$4:$W$4,0)),MATCH(Calc!$BO46&amp;J$9,Calc!$C$6:$C$1005&amp;Calc!$I$6:$I$1005,0),1)),"")</f>
        <v/>
      </c>
      <c r="K50" s="252"/>
      <c r="L50" s="251" t="str">
        <f t="array" ref="L50">IFERROR(IF(L$9="","",INDEX(INDEX(Calc!$D$6:$X$1005,,MATCH(INDEX(Calc!$AT$7:$AT$20,COUNTIF(Calc!$BO$6:$BO46,Calc!$BO46),1),Calc!$D$4:$W$4,0)),MATCH(Calc!$BO46&amp;L$9,Calc!$C$6:$C$1005&amp;Calc!$I$6:$I$1005,0),1)),"")</f>
        <v/>
      </c>
      <c r="M50" s="252"/>
      <c r="N50" s="251" t="str">
        <f t="array" ref="N50">IFERROR(IF(N$9="","",INDEX(INDEX(Calc!$D$6:$X$1005,,MATCH(INDEX(Calc!$AT$7:$AT$20,COUNTIF(Calc!$BO$6:$BO46,Calc!$BO46),1),Calc!$D$4:$W$4,0)),MATCH(Calc!$BO46&amp;N$9,Calc!$C$6:$C$1005&amp;Calc!$I$6:$I$1005,0),1)),"")</f>
        <v/>
      </c>
      <c r="O50" s="252"/>
      <c r="P50" s="251" t="str">
        <f t="array" ref="P50">IFERROR(IF(P$9="","",INDEX(INDEX(Calc!$D$6:$X$1005,,MATCH(INDEX(Calc!$AT$7:$AT$20,COUNTIF(Calc!$BO$6:$BO46,Calc!$BO46),1),Calc!$D$4:$W$4,0)),MATCH(Calc!$BO46&amp;P$9,Calc!$C$6:$C$1005&amp;Calc!$I$6:$I$1005,0),1)),"")</f>
        <v/>
      </c>
      <c r="Q50" s="252"/>
      <c r="R50" s="251" t="str">
        <f t="array" ref="R50">IFERROR(IF(R$9="","",INDEX(INDEX(Calc!$D$6:$X$1005,,MATCH(INDEX(Calc!$AT$7:$AT$20,COUNTIF(Calc!$BO$6:$BO46,Calc!$BO46),1),Calc!$D$4:$W$4,0)),MATCH(Calc!$BO46&amp;R$9,Calc!$C$6:$C$1005&amp;Calc!$I$6:$I$1005,0),1)),"")</f>
        <v/>
      </c>
      <c r="S50" s="252"/>
      <c r="T50" s="251" t="str">
        <f t="array" ref="T50">IFERROR(IF(T$9="","",INDEX(INDEX(Calc!$D$6:$X$1005,,MATCH(INDEX(Calc!$AT$7:$AT$20,COUNTIF(Calc!$BO$6:$BO46,Calc!$BO46),1),Calc!$D$4:$W$4,0)),MATCH(Calc!$BO46&amp;T$9,Calc!$C$6:$C$1005&amp;Calc!$I$6:$I$1005,0),1)),"")</f>
        <v/>
      </c>
      <c r="U50" s="252"/>
      <c r="V50" s="251" t="str">
        <f t="array" ref="V50">IFERROR(IF(V$9="","",INDEX(INDEX(Calc!$D$6:$X$1005,,MATCH(INDEX(Calc!$AT$7:$AT$20,COUNTIF(Calc!$BO$6:$BO46,Calc!$BO46),1),Calc!$D$4:$W$4,0)),MATCH(Calc!$BO46&amp;V$9,Calc!$C$6:$C$1005&amp;Calc!$I$6:$I$1005,0),1)),"")</f>
        <v/>
      </c>
      <c r="W50" s="252"/>
      <c r="X50" s="251" t="str">
        <f t="array" ref="X50">IFERROR(IF(X$9="","",INDEX(INDEX(Calc!$D$6:$X$1005,,MATCH(INDEX(Calc!$AT$7:$AT$20,COUNTIF(Calc!$BO$6:$BO46,Calc!$BO46),1),Calc!$D$4:$W$4,0)),MATCH(Calc!$BO46&amp;X$9,Calc!$C$6:$C$1005&amp;Calc!$I$6:$I$1005,0),1)),"")</f>
        <v/>
      </c>
      <c r="Y50" s="252"/>
      <c r="Z50" s="251" t="str">
        <f t="array" ref="Z50">IFERROR(IF(Z$9="","",INDEX(INDEX(Calc!$D$6:$X$1005,,MATCH(INDEX(Calc!$AT$7:$AT$20,COUNTIF(Calc!$BO$6:$BO46,Calc!$BO46),1),Calc!$D$4:$W$4,0)),MATCH(Calc!$BO46&amp;Z$9,Calc!$C$6:$C$1005&amp;Calc!$I$6:$I$1005,0),1)),"")</f>
        <v/>
      </c>
      <c r="AA50" s="252"/>
      <c r="AB50" s="251" t="str">
        <f t="array" ref="AB50">IFERROR(IF(AB$9="","",INDEX(INDEX(Calc!$D$6:$X$1005,,MATCH(INDEX(Calc!$AT$7:$AT$20,COUNTIF(Calc!$BO$6:$BO46,Calc!$BO46),1),Calc!$D$4:$W$4,0)),MATCH(Calc!$BO46&amp;AB$9,Calc!$C$6:$C$1005&amp;Calc!$I$6:$I$1005,0),1)),"")</f>
        <v/>
      </c>
      <c r="AC50" s="252"/>
      <c r="AD50" s="251" t="str">
        <f t="array" ref="AD50">IFERROR(IF(AD$9="","",INDEX(INDEX(Calc!$D$6:$X$1005,,MATCH(INDEX(Calc!$AT$7:$AT$20,COUNTIF(Calc!$BO$6:$BO46,Calc!$BO46),1),Calc!$D$4:$W$4,0)),MATCH(Calc!$BO46&amp;AD$9,Calc!$C$6:$C$1005&amp;Calc!$I$6:$I$1005,0),1)),"")</f>
        <v/>
      </c>
      <c r="AE50" s="252"/>
      <c r="AF50" s="251" t="str">
        <f t="array" ref="AF50">IFERROR(IF(AF$9="","",INDEX(INDEX(Calc!$D$6:$X$1005,,MATCH(INDEX(Calc!$AT$7:$AT$20,COUNTIF(Calc!$BO$6:$BO46,Calc!$BO46),1),Calc!$D$4:$W$4,0)),MATCH(Calc!$BO46&amp;AF$9,Calc!$C$6:$C$1005&amp;Calc!$I$6:$I$1005,0),1)),"")</f>
        <v/>
      </c>
      <c r="AG50" s="253"/>
      <c r="AH50" s="215"/>
    </row>
    <row r="51" spans="1:34" ht="18" customHeight="1" thickTop="1" thickBot="1" x14ac:dyDescent="0.25">
      <c r="A51" s="75"/>
      <c r="B51" s="255"/>
      <c r="C51" s="256"/>
      <c r="D51" s="251" t="str">
        <f t="array" ref="D51">IFERROR(IF(D$9="","",INDEX(INDEX(Calc!$D$6:$X$1005,,MATCH(INDEX(Calc!$AT$7:$AT$20,COUNTIF(Calc!$BO$6:$BO47,Calc!$BO47),1),Calc!$D$4:$W$4,0)),MATCH(Calc!$BO47&amp;D$9,Calc!$C$6:$C$1005&amp;Calc!$I$6:$I$1005,0),1)),"")</f>
        <v/>
      </c>
      <c r="E51" s="252"/>
      <c r="F51" s="251" t="str">
        <f t="array" ref="F51">IFERROR(IF(F$9="","",INDEX(INDEX(Calc!$D$6:$X$1005,,MATCH(INDEX(Calc!$AT$7:$AT$20,COUNTIF(Calc!$BO$6:$BO47,Calc!$BO47),1),Calc!$D$4:$W$4,0)),MATCH(Calc!$BO47&amp;F$9,Calc!$C$6:$C$1005&amp;Calc!$I$6:$I$1005,0),1)),"")</f>
        <v/>
      </c>
      <c r="G51" s="252"/>
      <c r="H51" s="251" t="str">
        <f t="array" ref="H51">IFERROR(IF(H$9="","",INDEX(INDEX(Calc!$D$6:$X$1005,,MATCH(INDEX(Calc!$AT$7:$AT$20,COUNTIF(Calc!$BO$6:$BO47,Calc!$BO47),1),Calc!$D$4:$W$4,0)),MATCH(Calc!$BO47&amp;H$9,Calc!$C$6:$C$1005&amp;Calc!$I$6:$I$1005,0),1)),"")</f>
        <v/>
      </c>
      <c r="I51" s="252"/>
      <c r="J51" s="251" t="str">
        <f t="array" ref="J51">IFERROR(IF(J$9="","",INDEX(INDEX(Calc!$D$6:$X$1005,,MATCH(INDEX(Calc!$AT$7:$AT$20,COUNTIF(Calc!$BO$6:$BO47,Calc!$BO47),1),Calc!$D$4:$W$4,0)),MATCH(Calc!$BO47&amp;J$9,Calc!$C$6:$C$1005&amp;Calc!$I$6:$I$1005,0),1)),"")</f>
        <v/>
      </c>
      <c r="K51" s="252"/>
      <c r="L51" s="251" t="str">
        <f t="array" ref="L51">IFERROR(IF(L$9="","",INDEX(INDEX(Calc!$D$6:$X$1005,,MATCH(INDEX(Calc!$AT$7:$AT$20,COUNTIF(Calc!$BO$6:$BO47,Calc!$BO47),1),Calc!$D$4:$W$4,0)),MATCH(Calc!$BO47&amp;L$9,Calc!$C$6:$C$1005&amp;Calc!$I$6:$I$1005,0),1)),"")</f>
        <v/>
      </c>
      <c r="M51" s="252"/>
      <c r="N51" s="251" t="str">
        <f t="array" ref="N51">IFERROR(IF(N$9="","",INDEX(INDEX(Calc!$D$6:$X$1005,,MATCH(INDEX(Calc!$AT$7:$AT$20,COUNTIF(Calc!$BO$6:$BO47,Calc!$BO47),1),Calc!$D$4:$W$4,0)),MATCH(Calc!$BO47&amp;N$9,Calc!$C$6:$C$1005&amp;Calc!$I$6:$I$1005,0),1)),"")</f>
        <v/>
      </c>
      <c r="O51" s="252"/>
      <c r="P51" s="251" t="str">
        <f t="array" ref="P51">IFERROR(IF(P$9="","",INDEX(INDEX(Calc!$D$6:$X$1005,,MATCH(INDEX(Calc!$AT$7:$AT$20,COUNTIF(Calc!$BO$6:$BO47,Calc!$BO47),1),Calc!$D$4:$W$4,0)),MATCH(Calc!$BO47&amp;P$9,Calc!$C$6:$C$1005&amp;Calc!$I$6:$I$1005,0),1)),"")</f>
        <v/>
      </c>
      <c r="Q51" s="252"/>
      <c r="R51" s="251" t="str">
        <f t="array" ref="R51">IFERROR(IF(R$9="","",INDEX(INDEX(Calc!$D$6:$X$1005,,MATCH(INDEX(Calc!$AT$7:$AT$20,COUNTIF(Calc!$BO$6:$BO47,Calc!$BO47),1),Calc!$D$4:$W$4,0)),MATCH(Calc!$BO47&amp;R$9,Calc!$C$6:$C$1005&amp;Calc!$I$6:$I$1005,0),1)),"")</f>
        <v/>
      </c>
      <c r="S51" s="252"/>
      <c r="T51" s="251" t="str">
        <f t="array" ref="T51">IFERROR(IF(T$9="","",INDEX(INDEX(Calc!$D$6:$X$1005,,MATCH(INDEX(Calc!$AT$7:$AT$20,COUNTIF(Calc!$BO$6:$BO47,Calc!$BO47),1),Calc!$D$4:$W$4,0)),MATCH(Calc!$BO47&amp;T$9,Calc!$C$6:$C$1005&amp;Calc!$I$6:$I$1005,0),1)),"")</f>
        <v/>
      </c>
      <c r="U51" s="252"/>
      <c r="V51" s="251" t="str">
        <f t="array" ref="V51">IFERROR(IF(V$9="","",INDEX(INDEX(Calc!$D$6:$X$1005,,MATCH(INDEX(Calc!$AT$7:$AT$20,COUNTIF(Calc!$BO$6:$BO47,Calc!$BO47),1),Calc!$D$4:$W$4,0)),MATCH(Calc!$BO47&amp;V$9,Calc!$C$6:$C$1005&amp;Calc!$I$6:$I$1005,0),1)),"")</f>
        <v/>
      </c>
      <c r="W51" s="252"/>
      <c r="X51" s="251" t="str">
        <f t="array" ref="X51">IFERROR(IF(X$9="","",INDEX(INDEX(Calc!$D$6:$X$1005,,MATCH(INDEX(Calc!$AT$7:$AT$20,COUNTIF(Calc!$BO$6:$BO47,Calc!$BO47),1),Calc!$D$4:$W$4,0)),MATCH(Calc!$BO47&amp;X$9,Calc!$C$6:$C$1005&amp;Calc!$I$6:$I$1005,0),1)),"")</f>
        <v/>
      </c>
      <c r="Y51" s="252"/>
      <c r="Z51" s="251" t="str">
        <f t="array" ref="Z51">IFERROR(IF(Z$9="","",INDEX(INDEX(Calc!$D$6:$X$1005,,MATCH(INDEX(Calc!$AT$7:$AT$20,COUNTIF(Calc!$BO$6:$BO47,Calc!$BO47),1),Calc!$D$4:$W$4,0)),MATCH(Calc!$BO47&amp;Z$9,Calc!$C$6:$C$1005&amp;Calc!$I$6:$I$1005,0),1)),"")</f>
        <v/>
      </c>
      <c r="AA51" s="252"/>
      <c r="AB51" s="251" t="str">
        <f t="array" ref="AB51">IFERROR(IF(AB$9="","",INDEX(INDEX(Calc!$D$6:$X$1005,,MATCH(INDEX(Calc!$AT$7:$AT$20,COUNTIF(Calc!$BO$6:$BO47,Calc!$BO47),1),Calc!$D$4:$W$4,0)),MATCH(Calc!$BO47&amp;AB$9,Calc!$C$6:$C$1005&amp;Calc!$I$6:$I$1005,0),1)),"")</f>
        <v/>
      </c>
      <c r="AC51" s="252"/>
      <c r="AD51" s="251" t="str">
        <f t="array" ref="AD51">IFERROR(IF(AD$9="","",INDEX(INDEX(Calc!$D$6:$X$1005,,MATCH(INDEX(Calc!$AT$7:$AT$20,COUNTIF(Calc!$BO$6:$BO47,Calc!$BO47),1),Calc!$D$4:$W$4,0)),MATCH(Calc!$BO47&amp;AD$9,Calc!$C$6:$C$1005&amp;Calc!$I$6:$I$1005,0),1)),"")</f>
        <v/>
      </c>
      <c r="AE51" s="252"/>
      <c r="AF51" s="251" t="str">
        <f t="array" ref="AF51">IFERROR(IF(AF$9="","",INDEX(INDEX(Calc!$D$6:$X$1005,,MATCH(INDEX(Calc!$AT$7:$AT$20,COUNTIF(Calc!$BO$6:$BO47,Calc!$BO47),1),Calc!$D$4:$W$4,0)),MATCH(Calc!$BO47&amp;AF$9,Calc!$C$6:$C$1005&amp;Calc!$I$6:$I$1005,0),1)),"")</f>
        <v/>
      </c>
      <c r="AG51" s="253"/>
      <c r="AH51" s="215"/>
    </row>
    <row r="52" spans="1:34" ht="18" customHeight="1" thickTop="1" thickBot="1" x14ac:dyDescent="0.25">
      <c r="A52" s="75"/>
      <c r="B52" s="255"/>
      <c r="C52" s="256"/>
      <c r="D52" s="251" t="str">
        <f t="array" ref="D52">IFERROR(IF(D$9="","",INDEX(INDEX(Calc!$D$6:$X$1005,,MATCH(INDEX(Calc!$AT$7:$AT$20,COUNTIF(Calc!$BO$6:$BO48,Calc!$BO48),1),Calc!$D$4:$W$4,0)),MATCH(Calc!$BO48&amp;D$9,Calc!$C$6:$C$1005&amp;Calc!$I$6:$I$1005,0),1)),"")</f>
        <v/>
      </c>
      <c r="E52" s="252"/>
      <c r="F52" s="251" t="str">
        <f t="array" ref="F52">IFERROR(IF(F$9="","",INDEX(INDEX(Calc!$D$6:$X$1005,,MATCH(INDEX(Calc!$AT$7:$AT$20,COUNTIF(Calc!$BO$6:$BO48,Calc!$BO48),1),Calc!$D$4:$W$4,0)),MATCH(Calc!$BO48&amp;F$9,Calc!$C$6:$C$1005&amp;Calc!$I$6:$I$1005,0),1)),"")</f>
        <v/>
      </c>
      <c r="G52" s="252"/>
      <c r="H52" s="251" t="str">
        <f t="array" ref="H52">IFERROR(IF(H$9="","",INDEX(INDEX(Calc!$D$6:$X$1005,,MATCH(INDEX(Calc!$AT$7:$AT$20,COUNTIF(Calc!$BO$6:$BO48,Calc!$BO48),1),Calc!$D$4:$W$4,0)),MATCH(Calc!$BO48&amp;H$9,Calc!$C$6:$C$1005&amp;Calc!$I$6:$I$1005,0),1)),"")</f>
        <v/>
      </c>
      <c r="I52" s="252"/>
      <c r="J52" s="251" t="str">
        <f t="array" ref="J52">IFERROR(IF(J$9="","",INDEX(INDEX(Calc!$D$6:$X$1005,,MATCH(INDEX(Calc!$AT$7:$AT$20,COUNTIF(Calc!$BO$6:$BO48,Calc!$BO48),1),Calc!$D$4:$W$4,0)),MATCH(Calc!$BO48&amp;J$9,Calc!$C$6:$C$1005&amp;Calc!$I$6:$I$1005,0),1)),"")</f>
        <v/>
      </c>
      <c r="K52" s="252"/>
      <c r="L52" s="251" t="str">
        <f t="array" ref="L52">IFERROR(IF(L$9="","",INDEX(INDEX(Calc!$D$6:$X$1005,,MATCH(INDEX(Calc!$AT$7:$AT$20,COUNTIF(Calc!$BO$6:$BO48,Calc!$BO48),1),Calc!$D$4:$W$4,0)),MATCH(Calc!$BO48&amp;L$9,Calc!$C$6:$C$1005&amp;Calc!$I$6:$I$1005,0),1)),"")</f>
        <v/>
      </c>
      <c r="M52" s="252"/>
      <c r="N52" s="251" t="str">
        <f t="array" ref="N52">IFERROR(IF(N$9="","",INDEX(INDEX(Calc!$D$6:$X$1005,,MATCH(INDEX(Calc!$AT$7:$AT$20,COUNTIF(Calc!$BO$6:$BO48,Calc!$BO48),1),Calc!$D$4:$W$4,0)),MATCH(Calc!$BO48&amp;N$9,Calc!$C$6:$C$1005&amp;Calc!$I$6:$I$1005,0),1)),"")</f>
        <v/>
      </c>
      <c r="O52" s="252"/>
      <c r="P52" s="251" t="str">
        <f t="array" ref="P52">IFERROR(IF(P$9="","",INDEX(INDEX(Calc!$D$6:$X$1005,,MATCH(INDEX(Calc!$AT$7:$AT$20,COUNTIF(Calc!$BO$6:$BO48,Calc!$BO48),1),Calc!$D$4:$W$4,0)),MATCH(Calc!$BO48&amp;P$9,Calc!$C$6:$C$1005&amp;Calc!$I$6:$I$1005,0),1)),"")</f>
        <v/>
      </c>
      <c r="Q52" s="252"/>
      <c r="R52" s="251" t="str">
        <f t="array" ref="R52">IFERROR(IF(R$9="","",INDEX(INDEX(Calc!$D$6:$X$1005,,MATCH(INDEX(Calc!$AT$7:$AT$20,COUNTIF(Calc!$BO$6:$BO48,Calc!$BO48),1),Calc!$D$4:$W$4,0)),MATCH(Calc!$BO48&amp;R$9,Calc!$C$6:$C$1005&amp;Calc!$I$6:$I$1005,0),1)),"")</f>
        <v/>
      </c>
      <c r="S52" s="252"/>
      <c r="T52" s="251" t="str">
        <f t="array" ref="T52">IFERROR(IF(T$9="","",INDEX(INDEX(Calc!$D$6:$X$1005,,MATCH(INDEX(Calc!$AT$7:$AT$20,COUNTIF(Calc!$BO$6:$BO48,Calc!$BO48),1),Calc!$D$4:$W$4,0)),MATCH(Calc!$BO48&amp;T$9,Calc!$C$6:$C$1005&amp;Calc!$I$6:$I$1005,0),1)),"")</f>
        <v/>
      </c>
      <c r="U52" s="252"/>
      <c r="V52" s="251" t="str">
        <f t="array" ref="V52">IFERROR(IF(V$9="","",INDEX(INDEX(Calc!$D$6:$X$1005,,MATCH(INDEX(Calc!$AT$7:$AT$20,COUNTIF(Calc!$BO$6:$BO48,Calc!$BO48),1),Calc!$D$4:$W$4,0)),MATCH(Calc!$BO48&amp;V$9,Calc!$C$6:$C$1005&amp;Calc!$I$6:$I$1005,0),1)),"")</f>
        <v/>
      </c>
      <c r="W52" s="252"/>
      <c r="X52" s="251" t="str">
        <f t="array" ref="X52">IFERROR(IF(X$9="","",INDEX(INDEX(Calc!$D$6:$X$1005,,MATCH(INDEX(Calc!$AT$7:$AT$20,COUNTIF(Calc!$BO$6:$BO48,Calc!$BO48),1),Calc!$D$4:$W$4,0)),MATCH(Calc!$BO48&amp;X$9,Calc!$C$6:$C$1005&amp;Calc!$I$6:$I$1005,0),1)),"")</f>
        <v/>
      </c>
      <c r="Y52" s="252"/>
      <c r="Z52" s="251" t="str">
        <f t="array" ref="Z52">IFERROR(IF(Z$9="","",INDEX(INDEX(Calc!$D$6:$X$1005,,MATCH(INDEX(Calc!$AT$7:$AT$20,COUNTIF(Calc!$BO$6:$BO48,Calc!$BO48),1),Calc!$D$4:$W$4,0)),MATCH(Calc!$BO48&amp;Z$9,Calc!$C$6:$C$1005&amp;Calc!$I$6:$I$1005,0),1)),"")</f>
        <v/>
      </c>
      <c r="AA52" s="252"/>
      <c r="AB52" s="251" t="str">
        <f t="array" ref="AB52">IFERROR(IF(AB$9="","",INDEX(INDEX(Calc!$D$6:$X$1005,,MATCH(INDEX(Calc!$AT$7:$AT$20,COUNTIF(Calc!$BO$6:$BO48,Calc!$BO48),1),Calc!$D$4:$W$4,0)),MATCH(Calc!$BO48&amp;AB$9,Calc!$C$6:$C$1005&amp;Calc!$I$6:$I$1005,0),1)),"")</f>
        <v/>
      </c>
      <c r="AC52" s="252"/>
      <c r="AD52" s="251" t="str">
        <f t="array" ref="AD52">IFERROR(IF(AD$9="","",INDEX(INDEX(Calc!$D$6:$X$1005,,MATCH(INDEX(Calc!$AT$7:$AT$20,COUNTIF(Calc!$BO$6:$BO48,Calc!$BO48),1),Calc!$D$4:$W$4,0)),MATCH(Calc!$BO48&amp;AD$9,Calc!$C$6:$C$1005&amp;Calc!$I$6:$I$1005,0),1)),"")</f>
        <v/>
      </c>
      <c r="AE52" s="252"/>
      <c r="AF52" s="251" t="str">
        <f t="array" ref="AF52">IFERROR(IF(AF$9="","",INDEX(INDEX(Calc!$D$6:$X$1005,,MATCH(INDEX(Calc!$AT$7:$AT$20,COUNTIF(Calc!$BO$6:$BO48,Calc!$BO48),1),Calc!$D$4:$W$4,0)),MATCH(Calc!$BO48&amp;AF$9,Calc!$C$6:$C$1005&amp;Calc!$I$6:$I$1005,0),1)),"")</f>
        <v/>
      </c>
      <c r="AG52" s="253"/>
      <c r="AH52" s="215"/>
    </row>
    <row r="53" spans="1:34" ht="18" customHeight="1" thickTop="1" thickBot="1" x14ac:dyDescent="0.25">
      <c r="A53" s="75"/>
      <c r="B53" s="255"/>
      <c r="C53" s="256"/>
      <c r="D53" s="251" t="str">
        <f t="array" ref="D53">IFERROR(IF(D$9="","",INDEX(INDEX(Calc!$D$6:$X$1005,,MATCH(INDEX(Calc!$AT$7:$AT$20,COUNTIF(Calc!$BO$6:$BO49,Calc!$BO49),1),Calc!$D$4:$W$4,0)),MATCH(Calc!$BO49&amp;D$9,Calc!$C$6:$C$1005&amp;Calc!$I$6:$I$1005,0),1)),"")</f>
        <v/>
      </c>
      <c r="E53" s="252"/>
      <c r="F53" s="251" t="str">
        <f t="array" ref="F53">IFERROR(IF(F$9="","",INDEX(INDEX(Calc!$D$6:$X$1005,,MATCH(INDEX(Calc!$AT$7:$AT$20,COUNTIF(Calc!$BO$6:$BO49,Calc!$BO49),1),Calc!$D$4:$W$4,0)),MATCH(Calc!$BO49&amp;F$9,Calc!$C$6:$C$1005&amp;Calc!$I$6:$I$1005,0),1)),"")</f>
        <v/>
      </c>
      <c r="G53" s="252"/>
      <c r="H53" s="251" t="str">
        <f t="array" ref="H53">IFERROR(IF(H$9="","",INDEX(INDEX(Calc!$D$6:$X$1005,,MATCH(INDEX(Calc!$AT$7:$AT$20,COUNTIF(Calc!$BO$6:$BO49,Calc!$BO49),1),Calc!$D$4:$W$4,0)),MATCH(Calc!$BO49&amp;H$9,Calc!$C$6:$C$1005&amp;Calc!$I$6:$I$1005,0),1)),"")</f>
        <v/>
      </c>
      <c r="I53" s="252"/>
      <c r="J53" s="251" t="str">
        <f t="array" ref="J53">IFERROR(IF(J$9="","",INDEX(INDEX(Calc!$D$6:$X$1005,,MATCH(INDEX(Calc!$AT$7:$AT$20,COUNTIF(Calc!$BO$6:$BO49,Calc!$BO49),1),Calc!$D$4:$W$4,0)),MATCH(Calc!$BO49&amp;J$9,Calc!$C$6:$C$1005&amp;Calc!$I$6:$I$1005,0),1)),"")</f>
        <v/>
      </c>
      <c r="K53" s="252"/>
      <c r="L53" s="251" t="str">
        <f t="array" ref="L53">IFERROR(IF(L$9="","",INDEX(INDEX(Calc!$D$6:$X$1005,,MATCH(INDEX(Calc!$AT$7:$AT$20,COUNTIF(Calc!$BO$6:$BO49,Calc!$BO49),1),Calc!$D$4:$W$4,0)),MATCH(Calc!$BO49&amp;L$9,Calc!$C$6:$C$1005&amp;Calc!$I$6:$I$1005,0),1)),"")</f>
        <v/>
      </c>
      <c r="M53" s="252"/>
      <c r="N53" s="251" t="str">
        <f t="array" ref="N53">IFERROR(IF(N$9="","",INDEX(INDEX(Calc!$D$6:$X$1005,,MATCH(INDEX(Calc!$AT$7:$AT$20,COUNTIF(Calc!$BO$6:$BO49,Calc!$BO49),1),Calc!$D$4:$W$4,0)),MATCH(Calc!$BO49&amp;N$9,Calc!$C$6:$C$1005&amp;Calc!$I$6:$I$1005,0),1)),"")</f>
        <v/>
      </c>
      <c r="O53" s="252"/>
      <c r="P53" s="251" t="str">
        <f t="array" ref="P53">IFERROR(IF(P$9="","",INDEX(INDEX(Calc!$D$6:$X$1005,,MATCH(INDEX(Calc!$AT$7:$AT$20,COUNTIF(Calc!$BO$6:$BO49,Calc!$BO49),1),Calc!$D$4:$W$4,0)),MATCH(Calc!$BO49&amp;P$9,Calc!$C$6:$C$1005&amp;Calc!$I$6:$I$1005,0),1)),"")</f>
        <v/>
      </c>
      <c r="Q53" s="252"/>
      <c r="R53" s="251" t="str">
        <f t="array" ref="R53">IFERROR(IF(R$9="","",INDEX(INDEX(Calc!$D$6:$X$1005,,MATCH(INDEX(Calc!$AT$7:$AT$20,COUNTIF(Calc!$BO$6:$BO49,Calc!$BO49),1),Calc!$D$4:$W$4,0)),MATCH(Calc!$BO49&amp;R$9,Calc!$C$6:$C$1005&amp;Calc!$I$6:$I$1005,0),1)),"")</f>
        <v/>
      </c>
      <c r="S53" s="252"/>
      <c r="T53" s="251" t="str">
        <f t="array" ref="T53">IFERROR(IF(T$9="","",INDEX(INDEX(Calc!$D$6:$X$1005,,MATCH(INDEX(Calc!$AT$7:$AT$20,COUNTIF(Calc!$BO$6:$BO49,Calc!$BO49),1),Calc!$D$4:$W$4,0)),MATCH(Calc!$BO49&amp;T$9,Calc!$C$6:$C$1005&amp;Calc!$I$6:$I$1005,0),1)),"")</f>
        <v/>
      </c>
      <c r="U53" s="252"/>
      <c r="V53" s="251" t="str">
        <f t="array" ref="V53">IFERROR(IF(V$9="","",INDEX(INDEX(Calc!$D$6:$X$1005,,MATCH(INDEX(Calc!$AT$7:$AT$20,COUNTIF(Calc!$BO$6:$BO49,Calc!$BO49),1),Calc!$D$4:$W$4,0)),MATCH(Calc!$BO49&amp;V$9,Calc!$C$6:$C$1005&amp;Calc!$I$6:$I$1005,0),1)),"")</f>
        <v/>
      </c>
      <c r="W53" s="252"/>
      <c r="X53" s="251" t="str">
        <f t="array" ref="X53">IFERROR(IF(X$9="","",INDEX(INDEX(Calc!$D$6:$X$1005,,MATCH(INDEX(Calc!$AT$7:$AT$20,COUNTIF(Calc!$BO$6:$BO49,Calc!$BO49),1),Calc!$D$4:$W$4,0)),MATCH(Calc!$BO49&amp;X$9,Calc!$C$6:$C$1005&amp;Calc!$I$6:$I$1005,0),1)),"")</f>
        <v/>
      </c>
      <c r="Y53" s="252"/>
      <c r="Z53" s="251" t="str">
        <f t="array" ref="Z53">IFERROR(IF(Z$9="","",INDEX(INDEX(Calc!$D$6:$X$1005,,MATCH(INDEX(Calc!$AT$7:$AT$20,COUNTIF(Calc!$BO$6:$BO49,Calc!$BO49),1),Calc!$D$4:$W$4,0)),MATCH(Calc!$BO49&amp;Z$9,Calc!$C$6:$C$1005&amp;Calc!$I$6:$I$1005,0),1)),"")</f>
        <v/>
      </c>
      <c r="AA53" s="252"/>
      <c r="AB53" s="251" t="str">
        <f t="array" ref="AB53">IFERROR(IF(AB$9="","",INDEX(INDEX(Calc!$D$6:$X$1005,,MATCH(INDEX(Calc!$AT$7:$AT$20,COUNTIF(Calc!$BO$6:$BO49,Calc!$BO49),1),Calc!$D$4:$W$4,0)),MATCH(Calc!$BO49&amp;AB$9,Calc!$C$6:$C$1005&amp;Calc!$I$6:$I$1005,0),1)),"")</f>
        <v/>
      </c>
      <c r="AC53" s="252"/>
      <c r="AD53" s="251" t="str">
        <f t="array" ref="AD53">IFERROR(IF(AD$9="","",INDEX(INDEX(Calc!$D$6:$X$1005,,MATCH(INDEX(Calc!$AT$7:$AT$20,COUNTIF(Calc!$BO$6:$BO49,Calc!$BO49),1),Calc!$D$4:$W$4,0)),MATCH(Calc!$BO49&amp;AD$9,Calc!$C$6:$C$1005&amp;Calc!$I$6:$I$1005,0),1)),"")</f>
        <v/>
      </c>
      <c r="AE53" s="252"/>
      <c r="AF53" s="251" t="str">
        <f t="array" ref="AF53">IFERROR(IF(AF$9="","",INDEX(INDEX(Calc!$D$6:$X$1005,,MATCH(INDEX(Calc!$AT$7:$AT$20,COUNTIF(Calc!$BO$6:$BO49,Calc!$BO49),1),Calc!$D$4:$W$4,0)),MATCH(Calc!$BO49&amp;AF$9,Calc!$C$6:$C$1005&amp;Calc!$I$6:$I$1005,0),1)),"")</f>
        <v/>
      </c>
      <c r="AG53" s="253"/>
      <c r="AH53" s="215"/>
    </row>
    <row r="54" spans="1:34" ht="18" customHeight="1" thickTop="1" thickBot="1" x14ac:dyDescent="0.25">
      <c r="A54" s="75"/>
      <c r="B54" s="255"/>
      <c r="C54" s="256"/>
      <c r="D54" s="251" t="str">
        <f t="array" ref="D54">IFERROR(IF(D$9="","",INDEX(INDEX(Calc!$D$6:$X$1005,,MATCH(INDEX(Calc!$AT$7:$AT$20,COUNTIF(Calc!$BO$6:$BO50,Calc!$BO50),1),Calc!$D$4:$W$4,0)),MATCH(Calc!$BO50&amp;D$9,Calc!$C$6:$C$1005&amp;Calc!$I$6:$I$1005,0),1)),"")</f>
        <v/>
      </c>
      <c r="E54" s="252"/>
      <c r="F54" s="251" t="str">
        <f t="array" ref="F54">IFERROR(IF(F$9="","",INDEX(INDEX(Calc!$D$6:$X$1005,,MATCH(INDEX(Calc!$AT$7:$AT$20,COUNTIF(Calc!$BO$6:$BO50,Calc!$BO50),1),Calc!$D$4:$W$4,0)),MATCH(Calc!$BO50&amp;F$9,Calc!$C$6:$C$1005&amp;Calc!$I$6:$I$1005,0),1)),"")</f>
        <v/>
      </c>
      <c r="G54" s="252"/>
      <c r="H54" s="251" t="str">
        <f t="array" ref="H54">IFERROR(IF(H$9="","",INDEX(INDEX(Calc!$D$6:$X$1005,,MATCH(INDEX(Calc!$AT$7:$AT$20,COUNTIF(Calc!$BO$6:$BO50,Calc!$BO50),1),Calc!$D$4:$W$4,0)),MATCH(Calc!$BO50&amp;H$9,Calc!$C$6:$C$1005&amp;Calc!$I$6:$I$1005,0),1)),"")</f>
        <v/>
      </c>
      <c r="I54" s="252"/>
      <c r="J54" s="251" t="str">
        <f t="array" ref="J54">IFERROR(IF(J$9="","",INDEX(INDEX(Calc!$D$6:$X$1005,,MATCH(INDEX(Calc!$AT$7:$AT$20,COUNTIF(Calc!$BO$6:$BO50,Calc!$BO50),1),Calc!$D$4:$W$4,0)),MATCH(Calc!$BO50&amp;J$9,Calc!$C$6:$C$1005&amp;Calc!$I$6:$I$1005,0),1)),"")</f>
        <v/>
      </c>
      <c r="K54" s="252"/>
      <c r="L54" s="251" t="str">
        <f t="array" ref="L54">IFERROR(IF(L$9="","",INDEX(INDEX(Calc!$D$6:$X$1005,,MATCH(INDEX(Calc!$AT$7:$AT$20,COUNTIF(Calc!$BO$6:$BO50,Calc!$BO50),1),Calc!$D$4:$W$4,0)),MATCH(Calc!$BO50&amp;L$9,Calc!$C$6:$C$1005&amp;Calc!$I$6:$I$1005,0),1)),"")</f>
        <v/>
      </c>
      <c r="M54" s="252"/>
      <c r="N54" s="251" t="str">
        <f t="array" ref="N54">IFERROR(IF(N$9="","",INDEX(INDEX(Calc!$D$6:$X$1005,,MATCH(INDEX(Calc!$AT$7:$AT$20,COUNTIF(Calc!$BO$6:$BO50,Calc!$BO50),1),Calc!$D$4:$W$4,0)),MATCH(Calc!$BO50&amp;N$9,Calc!$C$6:$C$1005&amp;Calc!$I$6:$I$1005,0),1)),"")</f>
        <v/>
      </c>
      <c r="O54" s="252"/>
      <c r="P54" s="251" t="str">
        <f t="array" ref="P54">IFERROR(IF(P$9="","",INDEX(INDEX(Calc!$D$6:$X$1005,,MATCH(INDEX(Calc!$AT$7:$AT$20,COUNTIF(Calc!$BO$6:$BO50,Calc!$BO50),1),Calc!$D$4:$W$4,0)),MATCH(Calc!$BO50&amp;P$9,Calc!$C$6:$C$1005&amp;Calc!$I$6:$I$1005,0),1)),"")</f>
        <v/>
      </c>
      <c r="Q54" s="252"/>
      <c r="R54" s="251" t="str">
        <f t="array" ref="R54">IFERROR(IF(R$9="","",INDEX(INDEX(Calc!$D$6:$X$1005,,MATCH(INDEX(Calc!$AT$7:$AT$20,COUNTIF(Calc!$BO$6:$BO50,Calc!$BO50),1),Calc!$D$4:$W$4,0)),MATCH(Calc!$BO50&amp;R$9,Calc!$C$6:$C$1005&amp;Calc!$I$6:$I$1005,0),1)),"")</f>
        <v/>
      </c>
      <c r="S54" s="252"/>
      <c r="T54" s="251" t="str">
        <f t="array" ref="T54">IFERROR(IF(T$9="","",INDEX(INDEX(Calc!$D$6:$X$1005,,MATCH(INDEX(Calc!$AT$7:$AT$20,COUNTIF(Calc!$BO$6:$BO50,Calc!$BO50),1),Calc!$D$4:$W$4,0)),MATCH(Calc!$BO50&amp;T$9,Calc!$C$6:$C$1005&amp;Calc!$I$6:$I$1005,0),1)),"")</f>
        <v/>
      </c>
      <c r="U54" s="252"/>
      <c r="V54" s="251" t="str">
        <f t="array" ref="V54">IFERROR(IF(V$9="","",INDEX(INDEX(Calc!$D$6:$X$1005,,MATCH(INDEX(Calc!$AT$7:$AT$20,COUNTIF(Calc!$BO$6:$BO50,Calc!$BO50),1),Calc!$D$4:$W$4,0)),MATCH(Calc!$BO50&amp;V$9,Calc!$C$6:$C$1005&amp;Calc!$I$6:$I$1005,0),1)),"")</f>
        <v/>
      </c>
      <c r="W54" s="252"/>
      <c r="X54" s="251" t="str">
        <f t="array" ref="X54">IFERROR(IF(X$9="","",INDEX(INDEX(Calc!$D$6:$X$1005,,MATCH(INDEX(Calc!$AT$7:$AT$20,COUNTIF(Calc!$BO$6:$BO50,Calc!$BO50),1),Calc!$D$4:$W$4,0)),MATCH(Calc!$BO50&amp;X$9,Calc!$C$6:$C$1005&amp;Calc!$I$6:$I$1005,0),1)),"")</f>
        <v/>
      </c>
      <c r="Y54" s="252"/>
      <c r="Z54" s="251" t="str">
        <f t="array" ref="Z54">IFERROR(IF(Z$9="","",INDEX(INDEX(Calc!$D$6:$X$1005,,MATCH(INDEX(Calc!$AT$7:$AT$20,COUNTIF(Calc!$BO$6:$BO50,Calc!$BO50),1),Calc!$D$4:$W$4,0)),MATCH(Calc!$BO50&amp;Z$9,Calc!$C$6:$C$1005&amp;Calc!$I$6:$I$1005,0),1)),"")</f>
        <v/>
      </c>
      <c r="AA54" s="252"/>
      <c r="AB54" s="251" t="str">
        <f t="array" ref="AB54">IFERROR(IF(AB$9="","",INDEX(INDEX(Calc!$D$6:$X$1005,,MATCH(INDEX(Calc!$AT$7:$AT$20,COUNTIF(Calc!$BO$6:$BO50,Calc!$BO50),1),Calc!$D$4:$W$4,0)),MATCH(Calc!$BO50&amp;AB$9,Calc!$C$6:$C$1005&amp;Calc!$I$6:$I$1005,0),1)),"")</f>
        <v/>
      </c>
      <c r="AC54" s="252"/>
      <c r="AD54" s="251" t="str">
        <f t="array" ref="AD54">IFERROR(IF(AD$9="","",INDEX(INDEX(Calc!$D$6:$X$1005,,MATCH(INDEX(Calc!$AT$7:$AT$20,COUNTIF(Calc!$BO$6:$BO50,Calc!$BO50),1),Calc!$D$4:$W$4,0)),MATCH(Calc!$BO50&amp;AD$9,Calc!$C$6:$C$1005&amp;Calc!$I$6:$I$1005,0),1)),"")</f>
        <v/>
      </c>
      <c r="AE54" s="252"/>
      <c r="AF54" s="251" t="str">
        <f t="array" ref="AF54">IFERROR(IF(AF$9="","",INDEX(INDEX(Calc!$D$6:$X$1005,,MATCH(INDEX(Calc!$AT$7:$AT$20,COUNTIF(Calc!$BO$6:$BO50,Calc!$BO50),1),Calc!$D$4:$W$4,0)),MATCH(Calc!$BO50&amp;AF$9,Calc!$C$6:$C$1005&amp;Calc!$I$6:$I$1005,0),1)),"")</f>
        <v/>
      </c>
      <c r="AG54" s="253"/>
      <c r="AH54" s="215"/>
    </row>
    <row r="55" spans="1:34" ht="18" customHeight="1" thickTop="1" thickBot="1" x14ac:dyDescent="0.25">
      <c r="A55" s="75"/>
      <c r="B55" s="255"/>
      <c r="C55" s="256"/>
      <c r="D55" s="251" t="str">
        <f t="array" ref="D55">IFERROR(IF(D$9="","",INDEX(INDEX(Calc!$D$6:$X$1005,,MATCH(INDEX(Calc!$AT$7:$AT$20,COUNTIF(Calc!$BO$6:$BO51,Calc!$BO51),1),Calc!$D$4:$W$4,0)),MATCH(Calc!$BO51&amp;D$9,Calc!$C$6:$C$1005&amp;Calc!$I$6:$I$1005,0),1)),"")</f>
        <v/>
      </c>
      <c r="E55" s="252"/>
      <c r="F55" s="251" t="str">
        <f t="array" ref="F55">IFERROR(IF(F$9="","",INDEX(INDEX(Calc!$D$6:$X$1005,,MATCH(INDEX(Calc!$AT$7:$AT$20,COUNTIF(Calc!$BO$6:$BO51,Calc!$BO51),1),Calc!$D$4:$W$4,0)),MATCH(Calc!$BO51&amp;F$9,Calc!$C$6:$C$1005&amp;Calc!$I$6:$I$1005,0),1)),"")</f>
        <v/>
      </c>
      <c r="G55" s="252"/>
      <c r="H55" s="251" t="str">
        <f t="array" ref="H55">IFERROR(IF(H$9="","",INDEX(INDEX(Calc!$D$6:$X$1005,,MATCH(INDEX(Calc!$AT$7:$AT$20,COUNTIF(Calc!$BO$6:$BO51,Calc!$BO51),1),Calc!$D$4:$W$4,0)),MATCH(Calc!$BO51&amp;H$9,Calc!$C$6:$C$1005&amp;Calc!$I$6:$I$1005,0),1)),"")</f>
        <v/>
      </c>
      <c r="I55" s="252"/>
      <c r="J55" s="251" t="str">
        <f t="array" ref="J55">IFERROR(IF(J$9="","",INDEX(INDEX(Calc!$D$6:$X$1005,,MATCH(INDEX(Calc!$AT$7:$AT$20,COUNTIF(Calc!$BO$6:$BO51,Calc!$BO51),1),Calc!$D$4:$W$4,0)),MATCH(Calc!$BO51&amp;J$9,Calc!$C$6:$C$1005&amp;Calc!$I$6:$I$1005,0),1)),"")</f>
        <v/>
      </c>
      <c r="K55" s="252"/>
      <c r="L55" s="251" t="str">
        <f t="array" ref="L55">IFERROR(IF(L$9="","",INDEX(INDEX(Calc!$D$6:$X$1005,,MATCH(INDEX(Calc!$AT$7:$AT$20,COUNTIF(Calc!$BO$6:$BO51,Calc!$BO51),1),Calc!$D$4:$W$4,0)),MATCH(Calc!$BO51&amp;L$9,Calc!$C$6:$C$1005&amp;Calc!$I$6:$I$1005,0),1)),"")</f>
        <v/>
      </c>
      <c r="M55" s="252"/>
      <c r="N55" s="251" t="str">
        <f t="array" ref="N55">IFERROR(IF(N$9="","",INDEX(INDEX(Calc!$D$6:$X$1005,,MATCH(INDEX(Calc!$AT$7:$AT$20,COUNTIF(Calc!$BO$6:$BO51,Calc!$BO51),1),Calc!$D$4:$W$4,0)),MATCH(Calc!$BO51&amp;N$9,Calc!$C$6:$C$1005&amp;Calc!$I$6:$I$1005,0),1)),"")</f>
        <v/>
      </c>
      <c r="O55" s="252"/>
      <c r="P55" s="251" t="str">
        <f t="array" ref="P55">IFERROR(IF(P$9="","",INDEX(INDEX(Calc!$D$6:$X$1005,,MATCH(INDEX(Calc!$AT$7:$AT$20,COUNTIF(Calc!$BO$6:$BO51,Calc!$BO51),1),Calc!$D$4:$W$4,0)),MATCH(Calc!$BO51&amp;P$9,Calc!$C$6:$C$1005&amp;Calc!$I$6:$I$1005,0),1)),"")</f>
        <v/>
      </c>
      <c r="Q55" s="252"/>
      <c r="R55" s="251" t="str">
        <f t="array" ref="R55">IFERROR(IF(R$9="","",INDEX(INDEX(Calc!$D$6:$X$1005,,MATCH(INDEX(Calc!$AT$7:$AT$20,COUNTIF(Calc!$BO$6:$BO51,Calc!$BO51),1),Calc!$D$4:$W$4,0)),MATCH(Calc!$BO51&amp;R$9,Calc!$C$6:$C$1005&amp;Calc!$I$6:$I$1005,0),1)),"")</f>
        <v/>
      </c>
      <c r="S55" s="252"/>
      <c r="T55" s="251" t="str">
        <f t="array" ref="T55">IFERROR(IF(T$9="","",INDEX(INDEX(Calc!$D$6:$X$1005,,MATCH(INDEX(Calc!$AT$7:$AT$20,COUNTIF(Calc!$BO$6:$BO51,Calc!$BO51),1),Calc!$D$4:$W$4,0)),MATCH(Calc!$BO51&amp;T$9,Calc!$C$6:$C$1005&amp;Calc!$I$6:$I$1005,0),1)),"")</f>
        <v/>
      </c>
      <c r="U55" s="252"/>
      <c r="V55" s="251" t="str">
        <f t="array" ref="V55">IFERROR(IF(V$9="","",INDEX(INDEX(Calc!$D$6:$X$1005,,MATCH(INDEX(Calc!$AT$7:$AT$20,COUNTIF(Calc!$BO$6:$BO51,Calc!$BO51),1),Calc!$D$4:$W$4,0)),MATCH(Calc!$BO51&amp;V$9,Calc!$C$6:$C$1005&amp;Calc!$I$6:$I$1005,0),1)),"")</f>
        <v/>
      </c>
      <c r="W55" s="252"/>
      <c r="X55" s="251" t="str">
        <f t="array" ref="X55">IFERROR(IF(X$9="","",INDEX(INDEX(Calc!$D$6:$X$1005,,MATCH(INDEX(Calc!$AT$7:$AT$20,COUNTIF(Calc!$BO$6:$BO51,Calc!$BO51),1),Calc!$D$4:$W$4,0)),MATCH(Calc!$BO51&amp;X$9,Calc!$C$6:$C$1005&amp;Calc!$I$6:$I$1005,0),1)),"")</f>
        <v/>
      </c>
      <c r="Y55" s="252"/>
      <c r="Z55" s="251" t="str">
        <f t="array" ref="Z55">IFERROR(IF(Z$9="","",INDEX(INDEX(Calc!$D$6:$X$1005,,MATCH(INDEX(Calc!$AT$7:$AT$20,COUNTIF(Calc!$BO$6:$BO51,Calc!$BO51),1),Calc!$D$4:$W$4,0)),MATCH(Calc!$BO51&amp;Z$9,Calc!$C$6:$C$1005&amp;Calc!$I$6:$I$1005,0),1)),"")</f>
        <v/>
      </c>
      <c r="AA55" s="252"/>
      <c r="AB55" s="251" t="str">
        <f t="array" ref="AB55">IFERROR(IF(AB$9="","",INDEX(INDEX(Calc!$D$6:$X$1005,,MATCH(INDEX(Calc!$AT$7:$AT$20,COUNTIF(Calc!$BO$6:$BO51,Calc!$BO51),1),Calc!$D$4:$W$4,0)),MATCH(Calc!$BO51&amp;AB$9,Calc!$C$6:$C$1005&amp;Calc!$I$6:$I$1005,0),1)),"")</f>
        <v/>
      </c>
      <c r="AC55" s="252"/>
      <c r="AD55" s="251" t="str">
        <f t="array" ref="AD55">IFERROR(IF(AD$9="","",INDEX(INDEX(Calc!$D$6:$X$1005,,MATCH(INDEX(Calc!$AT$7:$AT$20,COUNTIF(Calc!$BO$6:$BO51,Calc!$BO51),1),Calc!$D$4:$W$4,0)),MATCH(Calc!$BO51&amp;AD$9,Calc!$C$6:$C$1005&amp;Calc!$I$6:$I$1005,0),1)),"")</f>
        <v/>
      </c>
      <c r="AE55" s="252"/>
      <c r="AF55" s="251" t="str">
        <f t="array" ref="AF55">IFERROR(IF(AF$9="","",INDEX(INDEX(Calc!$D$6:$X$1005,,MATCH(INDEX(Calc!$AT$7:$AT$20,COUNTIF(Calc!$BO$6:$BO51,Calc!$BO51),1),Calc!$D$4:$W$4,0)),MATCH(Calc!$BO51&amp;AF$9,Calc!$C$6:$C$1005&amp;Calc!$I$6:$I$1005,0),1)),"")</f>
        <v/>
      </c>
      <c r="AG55" s="253"/>
      <c r="AH55" s="215"/>
    </row>
    <row r="56" spans="1:34" ht="18" customHeight="1" thickTop="1" thickBot="1" x14ac:dyDescent="0.25">
      <c r="A56" s="75"/>
      <c r="B56" s="255"/>
      <c r="C56" s="256"/>
      <c r="D56" s="251" t="str">
        <f t="array" ref="D56">IFERROR(IF(D$9="","",INDEX(INDEX(Calc!$D$6:$X$1005,,MATCH(INDEX(Calc!$AT$7:$AT$20,COUNTIF(Calc!$BO$6:$BO52,Calc!$BO52),1),Calc!$D$4:$W$4,0)),MATCH(Calc!$BO52&amp;D$9,Calc!$C$6:$C$1005&amp;Calc!$I$6:$I$1005,0),1)),"")</f>
        <v/>
      </c>
      <c r="E56" s="252"/>
      <c r="F56" s="251" t="str">
        <f t="array" ref="F56">IFERROR(IF(F$9="","",INDEX(INDEX(Calc!$D$6:$X$1005,,MATCH(INDEX(Calc!$AT$7:$AT$20,COUNTIF(Calc!$BO$6:$BO52,Calc!$BO52),1),Calc!$D$4:$W$4,0)),MATCH(Calc!$BO52&amp;F$9,Calc!$C$6:$C$1005&amp;Calc!$I$6:$I$1005,0),1)),"")</f>
        <v/>
      </c>
      <c r="G56" s="252"/>
      <c r="H56" s="251" t="str">
        <f t="array" ref="H56">IFERROR(IF(H$9="","",INDEX(INDEX(Calc!$D$6:$X$1005,,MATCH(INDEX(Calc!$AT$7:$AT$20,COUNTIF(Calc!$BO$6:$BO52,Calc!$BO52),1),Calc!$D$4:$W$4,0)),MATCH(Calc!$BO52&amp;H$9,Calc!$C$6:$C$1005&amp;Calc!$I$6:$I$1005,0),1)),"")</f>
        <v/>
      </c>
      <c r="I56" s="252"/>
      <c r="J56" s="251" t="str">
        <f t="array" ref="J56">IFERROR(IF(J$9="","",INDEX(INDEX(Calc!$D$6:$X$1005,,MATCH(INDEX(Calc!$AT$7:$AT$20,COUNTIF(Calc!$BO$6:$BO52,Calc!$BO52),1),Calc!$D$4:$W$4,0)),MATCH(Calc!$BO52&amp;J$9,Calc!$C$6:$C$1005&amp;Calc!$I$6:$I$1005,0),1)),"")</f>
        <v/>
      </c>
      <c r="K56" s="252"/>
      <c r="L56" s="251" t="str">
        <f t="array" ref="L56">IFERROR(IF(L$9="","",INDEX(INDEX(Calc!$D$6:$X$1005,,MATCH(INDEX(Calc!$AT$7:$AT$20,COUNTIF(Calc!$BO$6:$BO52,Calc!$BO52),1),Calc!$D$4:$W$4,0)),MATCH(Calc!$BO52&amp;L$9,Calc!$C$6:$C$1005&amp;Calc!$I$6:$I$1005,0),1)),"")</f>
        <v/>
      </c>
      <c r="M56" s="252"/>
      <c r="N56" s="251" t="str">
        <f t="array" ref="N56">IFERROR(IF(N$9="","",INDEX(INDEX(Calc!$D$6:$X$1005,,MATCH(INDEX(Calc!$AT$7:$AT$20,COUNTIF(Calc!$BO$6:$BO52,Calc!$BO52),1),Calc!$D$4:$W$4,0)),MATCH(Calc!$BO52&amp;N$9,Calc!$C$6:$C$1005&amp;Calc!$I$6:$I$1005,0),1)),"")</f>
        <v/>
      </c>
      <c r="O56" s="252"/>
      <c r="P56" s="251" t="str">
        <f t="array" ref="P56">IFERROR(IF(P$9="","",INDEX(INDEX(Calc!$D$6:$X$1005,,MATCH(INDEX(Calc!$AT$7:$AT$20,COUNTIF(Calc!$BO$6:$BO52,Calc!$BO52),1),Calc!$D$4:$W$4,0)),MATCH(Calc!$BO52&amp;P$9,Calc!$C$6:$C$1005&amp;Calc!$I$6:$I$1005,0),1)),"")</f>
        <v/>
      </c>
      <c r="Q56" s="252"/>
      <c r="R56" s="251" t="str">
        <f t="array" ref="R56">IFERROR(IF(R$9="","",INDEX(INDEX(Calc!$D$6:$X$1005,,MATCH(INDEX(Calc!$AT$7:$AT$20,COUNTIF(Calc!$BO$6:$BO52,Calc!$BO52),1),Calc!$D$4:$W$4,0)),MATCH(Calc!$BO52&amp;R$9,Calc!$C$6:$C$1005&amp;Calc!$I$6:$I$1005,0),1)),"")</f>
        <v/>
      </c>
      <c r="S56" s="252"/>
      <c r="T56" s="251" t="str">
        <f t="array" ref="T56">IFERROR(IF(T$9="","",INDEX(INDEX(Calc!$D$6:$X$1005,,MATCH(INDEX(Calc!$AT$7:$AT$20,COUNTIF(Calc!$BO$6:$BO52,Calc!$BO52),1),Calc!$D$4:$W$4,0)),MATCH(Calc!$BO52&amp;T$9,Calc!$C$6:$C$1005&amp;Calc!$I$6:$I$1005,0),1)),"")</f>
        <v/>
      </c>
      <c r="U56" s="252"/>
      <c r="V56" s="251" t="str">
        <f t="array" ref="V56">IFERROR(IF(V$9="","",INDEX(INDEX(Calc!$D$6:$X$1005,,MATCH(INDEX(Calc!$AT$7:$AT$20,COUNTIF(Calc!$BO$6:$BO52,Calc!$BO52),1),Calc!$D$4:$W$4,0)),MATCH(Calc!$BO52&amp;V$9,Calc!$C$6:$C$1005&amp;Calc!$I$6:$I$1005,0),1)),"")</f>
        <v/>
      </c>
      <c r="W56" s="252"/>
      <c r="X56" s="251" t="str">
        <f t="array" ref="X56">IFERROR(IF(X$9="","",INDEX(INDEX(Calc!$D$6:$X$1005,,MATCH(INDEX(Calc!$AT$7:$AT$20,COUNTIF(Calc!$BO$6:$BO52,Calc!$BO52),1),Calc!$D$4:$W$4,0)),MATCH(Calc!$BO52&amp;X$9,Calc!$C$6:$C$1005&amp;Calc!$I$6:$I$1005,0),1)),"")</f>
        <v/>
      </c>
      <c r="Y56" s="252"/>
      <c r="Z56" s="251" t="str">
        <f t="array" ref="Z56">IFERROR(IF(Z$9="","",INDEX(INDEX(Calc!$D$6:$X$1005,,MATCH(INDEX(Calc!$AT$7:$AT$20,COUNTIF(Calc!$BO$6:$BO52,Calc!$BO52),1),Calc!$D$4:$W$4,0)),MATCH(Calc!$BO52&amp;Z$9,Calc!$C$6:$C$1005&amp;Calc!$I$6:$I$1005,0),1)),"")</f>
        <v/>
      </c>
      <c r="AA56" s="252"/>
      <c r="AB56" s="251" t="str">
        <f t="array" ref="AB56">IFERROR(IF(AB$9="","",INDEX(INDEX(Calc!$D$6:$X$1005,,MATCH(INDEX(Calc!$AT$7:$AT$20,COUNTIF(Calc!$BO$6:$BO52,Calc!$BO52),1),Calc!$D$4:$W$4,0)),MATCH(Calc!$BO52&amp;AB$9,Calc!$C$6:$C$1005&amp;Calc!$I$6:$I$1005,0),1)),"")</f>
        <v/>
      </c>
      <c r="AC56" s="252"/>
      <c r="AD56" s="251" t="str">
        <f t="array" ref="AD56">IFERROR(IF(AD$9="","",INDEX(INDEX(Calc!$D$6:$X$1005,,MATCH(INDEX(Calc!$AT$7:$AT$20,COUNTIF(Calc!$BO$6:$BO52,Calc!$BO52),1),Calc!$D$4:$W$4,0)),MATCH(Calc!$BO52&amp;AD$9,Calc!$C$6:$C$1005&amp;Calc!$I$6:$I$1005,0),1)),"")</f>
        <v/>
      </c>
      <c r="AE56" s="252"/>
      <c r="AF56" s="251" t="str">
        <f t="array" ref="AF56">IFERROR(IF(AF$9="","",INDEX(INDEX(Calc!$D$6:$X$1005,,MATCH(INDEX(Calc!$AT$7:$AT$20,COUNTIF(Calc!$BO$6:$BO52,Calc!$BO52),1),Calc!$D$4:$W$4,0)),MATCH(Calc!$BO52&amp;AF$9,Calc!$C$6:$C$1005&amp;Calc!$I$6:$I$1005,0),1)),"")</f>
        <v/>
      </c>
      <c r="AG56" s="253"/>
      <c r="AH56" s="215"/>
    </row>
    <row r="57" spans="1:34" ht="18" customHeight="1" thickTop="1" thickBot="1" x14ac:dyDescent="0.25">
      <c r="A57" s="75"/>
      <c r="B57" s="255"/>
      <c r="C57" s="256"/>
      <c r="D57" s="251" t="str">
        <f t="array" ref="D57">IFERROR(IF(D$9="","",INDEX(INDEX(Calc!$D$6:$X$1005,,MATCH(INDEX(Calc!$AT$7:$AT$20,COUNTIF(Calc!$BO$6:$BO53,Calc!$BO53),1),Calc!$D$4:$W$4,0)),MATCH(Calc!$BO53&amp;D$9,Calc!$C$6:$C$1005&amp;Calc!$I$6:$I$1005,0),1)),"")</f>
        <v/>
      </c>
      <c r="E57" s="252"/>
      <c r="F57" s="251" t="str">
        <f t="array" ref="F57">IFERROR(IF(F$9="","",INDEX(INDEX(Calc!$D$6:$X$1005,,MATCH(INDEX(Calc!$AT$7:$AT$20,COUNTIF(Calc!$BO$6:$BO53,Calc!$BO53),1),Calc!$D$4:$W$4,0)),MATCH(Calc!$BO53&amp;F$9,Calc!$C$6:$C$1005&amp;Calc!$I$6:$I$1005,0),1)),"")</f>
        <v/>
      </c>
      <c r="G57" s="252"/>
      <c r="H57" s="251" t="str">
        <f t="array" ref="H57">IFERROR(IF(H$9="","",INDEX(INDEX(Calc!$D$6:$X$1005,,MATCH(INDEX(Calc!$AT$7:$AT$20,COUNTIF(Calc!$BO$6:$BO53,Calc!$BO53),1),Calc!$D$4:$W$4,0)),MATCH(Calc!$BO53&amp;H$9,Calc!$C$6:$C$1005&amp;Calc!$I$6:$I$1005,0),1)),"")</f>
        <v/>
      </c>
      <c r="I57" s="252"/>
      <c r="J57" s="251" t="str">
        <f t="array" ref="J57">IFERROR(IF(J$9="","",INDEX(INDEX(Calc!$D$6:$X$1005,,MATCH(INDEX(Calc!$AT$7:$AT$20,COUNTIF(Calc!$BO$6:$BO53,Calc!$BO53),1),Calc!$D$4:$W$4,0)),MATCH(Calc!$BO53&amp;J$9,Calc!$C$6:$C$1005&amp;Calc!$I$6:$I$1005,0),1)),"")</f>
        <v/>
      </c>
      <c r="K57" s="252"/>
      <c r="L57" s="251" t="str">
        <f t="array" ref="L57">IFERROR(IF(L$9="","",INDEX(INDEX(Calc!$D$6:$X$1005,,MATCH(INDEX(Calc!$AT$7:$AT$20,COUNTIF(Calc!$BO$6:$BO53,Calc!$BO53),1),Calc!$D$4:$W$4,0)),MATCH(Calc!$BO53&amp;L$9,Calc!$C$6:$C$1005&amp;Calc!$I$6:$I$1005,0),1)),"")</f>
        <v/>
      </c>
      <c r="M57" s="252"/>
      <c r="N57" s="251" t="str">
        <f t="array" ref="N57">IFERROR(IF(N$9="","",INDEX(INDEX(Calc!$D$6:$X$1005,,MATCH(INDEX(Calc!$AT$7:$AT$20,COUNTIF(Calc!$BO$6:$BO53,Calc!$BO53),1),Calc!$D$4:$W$4,0)),MATCH(Calc!$BO53&amp;N$9,Calc!$C$6:$C$1005&amp;Calc!$I$6:$I$1005,0),1)),"")</f>
        <v/>
      </c>
      <c r="O57" s="252"/>
      <c r="P57" s="251" t="str">
        <f t="array" ref="P57">IFERROR(IF(P$9="","",INDEX(INDEX(Calc!$D$6:$X$1005,,MATCH(INDEX(Calc!$AT$7:$AT$20,COUNTIF(Calc!$BO$6:$BO53,Calc!$BO53),1),Calc!$D$4:$W$4,0)),MATCH(Calc!$BO53&amp;P$9,Calc!$C$6:$C$1005&amp;Calc!$I$6:$I$1005,0),1)),"")</f>
        <v/>
      </c>
      <c r="Q57" s="252"/>
      <c r="R57" s="251" t="str">
        <f t="array" ref="R57">IFERROR(IF(R$9="","",INDEX(INDEX(Calc!$D$6:$X$1005,,MATCH(INDEX(Calc!$AT$7:$AT$20,COUNTIF(Calc!$BO$6:$BO53,Calc!$BO53),1),Calc!$D$4:$W$4,0)),MATCH(Calc!$BO53&amp;R$9,Calc!$C$6:$C$1005&amp;Calc!$I$6:$I$1005,0),1)),"")</f>
        <v/>
      </c>
      <c r="S57" s="252"/>
      <c r="T57" s="251" t="str">
        <f t="array" ref="T57">IFERROR(IF(T$9="","",INDEX(INDEX(Calc!$D$6:$X$1005,,MATCH(INDEX(Calc!$AT$7:$AT$20,COUNTIF(Calc!$BO$6:$BO53,Calc!$BO53),1),Calc!$D$4:$W$4,0)),MATCH(Calc!$BO53&amp;T$9,Calc!$C$6:$C$1005&amp;Calc!$I$6:$I$1005,0),1)),"")</f>
        <v/>
      </c>
      <c r="U57" s="252"/>
      <c r="V57" s="251" t="str">
        <f t="array" ref="V57">IFERROR(IF(V$9="","",INDEX(INDEX(Calc!$D$6:$X$1005,,MATCH(INDEX(Calc!$AT$7:$AT$20,COUNTIF(Calc!$BO$6:$BO53,Calc!$BO53),1),Calc!$D$4:$W$4,0)),MATCH(Calc!$BO53&amp;V$9,Calc!$C$6:$C$1005&amp;Calc!$I$6:$I$1005,0),1)),"")</f>
        <v/>
      </c>
      <c r="W57" s="252"/>
      <c r="X57" s="251" t="str">
        <f t="array" ref="X57">IFERROR(IF(X$9="","",INDEX(INDEX(Calc!$D$6:$X$1005,,MATCH(INDEX(Calc!$AT$7:$AT$20,COUNTIF(Calc!$BO$6:$BO53,Calc!$BO53),1),Calc!$D$4:$W$4,0)),MATCH(Calc!$BO53&amp;X$9,Calc!$C$6:$C$1005&amp;Calc!$I$6:$I$1005,0),1)),"")</f>
        <v/>
      </c>
      <c r="Y57" s="252"/>
      <c r="Z57" s="251" t="str">
        <f t="array" ref="Z57">IFERROR(IF(Z$9="","",INDEX(INDEX(Calc!$D$6:$X$1005,,MATCH(INDEX(Calc!$AT$7:$AT$20,COUNTIF(Calc!$BO$6:$BO53,Calc!$BO53),1),Calc!$D$4:$W$4,0)),MATCH(Calc!$BO53&amp;Z$9,Calc!$C$6:$C$1005&amp;Calc!$I$6:$I$1005,0),1)),"")</f>
        <v/>
      </c>
      <c r="AA57" s="252"/>
      <c r="AB57" s="251" t="str">
        <f t="array" ref="AB57">IFERROR(IF(AB$9="","",INDEX(INDEX(Calc!$D$6:$X$1005,,MATCH(INDEX(Calc!$AT$7:$AT$20,COUNTIF(Calc!$BO$6:$BO53,Calc!$BO53),1),Calc!$D$4:$W$4,0)),MATCH(Calc!$BO53&amp;AB$9,Calc!$C$6:$C$1005&amp;Calc!$I$6:$I$1005,0),1)),"")</f>
        <v/>
      </c>
      <c r="AC57" s="252"/>
      <c r="AD57" s="251" t="str">
        <f t="array" ref="AD57">IFERROR(IF(AD$9="","",INDEX(INDEX(Calc!$D$6:$X$1005,,MATCH(INDEX(Calc!$AT$7:$AT$20,COUNTIF(Calc!$BO$6:$BO53,Calc!$BO53),1),Calc!$D$4:$W$4,0)),MATCH(Calc!$BO53&amp;AD$9,Calc!$C$6:$C$1005&amp;Calc!$I$6:$I$1005,0),1)),"")</f>
        <v/>
      </c>
      <c r="AE57" s="252"/>
      <c r="AF57" s="251" t="str">
        <f t="array" ref="AF57">IFERROR(IF(AF$9="","",INDEX(INDEX(Calc!$D$6:$X$1005,,MATCH(INDEX(Calc!$AT$7:$AT$20,COUNTIF(Calc!$BO$6:$BO53,Calc!$BO53),1),Calc!$D$4:$W$4,0)),MATCH(Calc!$BO53&amp;AF$9,Calc!$C$6:$C$1005&amp;Calc!$I$6:$I$1005,0),1)),"")</f>
        <v/>
      </c>
      <c r="AG57" s="253"/>
      <c r="AH57" s="215"/>
    </row>
    <row r="58" spans="1:34" ht="18" customHeight="1" thickTop="1" thickBot="1" x14ac:dyDescent="0.25">
      <c r="A58" s="75"/>
      <c r="B58" s="255"/>
      <c r="C58" s="256"/>
      <c r="D58" s="251" t="str">
        <f t="array" ref="D58">IFERROR(IF(D$9="","",INDEX(INDEX(Calc!$D$6:$X$1005,,MATCH(INDEX(Calc!$AT$7:$AT$20,COUNTIF(Calc!$BO$6:$BO54,Calc!$BO54),1),Calc!$D$4:$W$4,0)),MATCH(Calc!$BO54&amp;D$9,Calc!$C$6:$C$1005&amp;Calc!$I$6:$I$1005,0),1)),"")</f>
        <v/>
      </c>
      <c r="E58" s="252"/>
      <c r="F58" s="251" t="str">
        <f t="array" ref="F58">IFERROR(IF(F$9="","",INDEX(INDEX(Calc!$D$6:$X$1005,,MATCH(INDEX(Calc!$AT$7:$AT$20,COUNTIF(Calc!$BO$6:$BO54,Calc!$BO54),1),Calc!$D$4:$W$4,0)),MATCH(Calc!$BO54&amp;F$9,Calc!$C$6:$C$1005&amp;Calc!$I$6:$I$1005,0),1)),"")</f>
        <v/>
      </c>
      <c r="G58" s="252"/>
      <c r="H58" s="251" t="str">
        <f t="array" ref="H58">IFERROR(IF(H$9="","",INDEX(INDEX(Calc!$D$6:$X$1005,,MATCH(INDEX(Calc!$AT$7:$AT$20,COUNTIF(Calc!$BO$6:$BO54,Calc!$BO54),1),Calc!$D$4:$W$4,0)),MATCH(Calc!$BO54&amp;H$9,Calc!$C$6:$C$1005&amp;Calc!$I$6:$I$1005,0),1)),"")</f>
        <v/>
      </c>
      <c r="I58" s="252"/>
      <c r="J58" s="251" t="str">
        <f t="array" ref="J58">IFERROR(IF(J$9="","",INDEX(INDEX(Calc!$D$6:$X$1005,,MATCH(INDEX(Calc!$AT$7:$AT$20,COUNTIF(Calc!$BO$6:$BO54,Calc!$BO54),1),Calc!$D$4:$W$4,0)),MATCH(Calc!$BO54&amp;J$9,Calc!$C$6:$C$1005&amp;Calc!$I$6:$I$1005,0),1)),"")</f>
        <v/>
      </c>
      <c r="K58" s="252"/>
      <c r="L58" s="251" t="str">
        <f t="array" ref="L58">IFERROR(IF(L$9="","",INDEX(INDEX(Calc!$D$6:$X$1005,,MATCH(INDEX(Calc!$AT$7:$AT$20,COUNTIF(Calc!$BO$6:$BO54,Calc!$BO54),1),Calc!$D$4:$W$4,0)),MATCH(Calc!$BO54&amp;L$9,Calc!$C$6:$C$1005&amp;Calc!$I$6:$I$1005,0),1)),"")</f>
        <v/>
      </c>
      <c r="M58" s="252"/>
      <c r="N58" s="251" t="str">
        <f t="array" ref="N58">IFERROR(IF(N$9="","",INDEX(INDEX(Calc!$D$6:$X$1005,,MATCH(INDEX(Calc!$AT$7:$AT$20,COUNTIF(Calc!$BO$6:$BO54,Calc!$BO54),1),Calc!$D$4:$W$4,0)),MATCH(Calc!$BO54&amp;N$9,Calc!$C$6:$C$1005&amp;Calc!$I$6:$I$1005,0),1)),"")</f>
        <v/>
      </c>
      <c r="O58" s="252"/>
      <c r="P58" s="251" t="str">
        <f t="array" ref="P58">IFERROR(IF(P$9="","",INDEX(INDEX(Calc!$D$6:$X$1005,,MATCH(INDEX(Calc!$AT$7:$AT$20,COUNTIF(Calc!$BO$6:$BO54,Calc!$BO54),1),Calc!$D$4:$W$4,0)),MATCH(Calc!$BO54&amp;P$9,Calc!$C$6:$C$1005&amp;Calc!$I$6:$I$1005,0),1)),"")</f>
        <v/>
      </c>
      <c r="Q58" s="252"/>
      <c r="R58" s="251" t="str">
        <f t="array" ref="R58">IFERROR(IF(R$9="","",INDEX(INDEX(Calc!$D$6:$X$1005,,MATCH(INDEX(Calc!$AT$7:$AT$20,COUNTIF(Calc!$BO$6:$BO54,Calc!$BO54),1),Calc!$D$4:$W$4,0)),MATCH(Calc!$BO54&amp;R$9,Calc!$C$6:$C$1005&amp;Calc!$I$6:$I$1005,0),1)),"")</f>
        <v/>
      </c>
      <c r="S58" s="252"/>
      <c r="T58" s="251" t="str">
        <f t="array" ref="T58">IFERROR(IF(T$9="","",INDEX(INDEX(Calc!$D$6:$X$1005,,MATCH(INDEX(Calc!$AT$7:$AT$20,COUNTIF(Calc!$BO$6:$BO54,Calc!$BO54),1),Calc!$D$4:$W$4,0)),MATCH(Calc!$BO54&amp;T$9,Calc!$C$6:$C$1005&amp;Calc!$I$6:$I$1005,0),1)),"")</f>
        <v/>
      </c>
      <c r="U58" s="252"/>
      <c r="V58" s="251" t="str">
        <f t="array" ref="V58">IFERROR(IF(V$9="","",INDEX(INDEX(Calc!$D$6:$X$1005,,MATCH(INDEX(Calc!$AT$7:$AT$20,COUNTIF(Calc!$BO$6:$BO54,Calc!$BO54),1),Calc!$D$4:$W$4,0)),MATCH(Calc!$BO54&amp;V$9,Calc!$C$6:$C$1005&amp;Calc!$I$6:$I$1005,0),1)),"")</f>
        <v/>
      </c>
      <c r="W58" s="252"/>
      <c r="X58" s="251" t="str">
        <f t="array" ref="X58">IFERROR(IF(X$9="","",INDEX(INDEX(Calc!$D$6:$X$1005,,MATCH(INDEX(Calc!$AT$7:$AT$20,COUNTIF(Calc!$BO$6:$BO54,Calc!$BO54),1),Calc!$D$4:$W$4,0)),MATCH(Calc!$BO54&amp;X$9,Calc!$C$6:$C$1005&amp;Calc!$I$6:$I$1005,0),1)),"")</f>
        <v/>
      </c>
      <c r="Y58" s="252"/>
      <c r="Z58" s="251" t="str">
        <f t="array" ref="Z58">IFERROR(IF(Z$9="","",INDEX(INDEX(Calc!$D$6:$X$1005,,MATCH(INDEX(Calc!$AT$7:$AT$20,COUNTIF(Calc!$BO$6:$BO54,Calc!$BO54),1),Calc!$D$4:$W$4,0)),MATCH(Calc!$BO54&amp;Z$9,Calc!$C$6:$C$1005&amp;Calc!$I$6:$I$1005,0),1)),"")</f>
        <v/>
      </c>
      <c r="AA58" s="252"/>
      <c r="AB58" s="251" t="str">
        <f t="array" ref="AB58">IFERROR(IF(AB$9="","",INDEX(INDEX(Calc!$D$6:$X$1005,,MATCH(INDEX(Calc!$AT$7:$AT$20,COUNTIF(Calc!$BO$6:$BO54,Calc!$BO54),1),Calc!$D$4:$W$4,0)),MATCH(Calc!$BO54&amp;AB$9,Calc!$C$6:$C$1005&amp;Calc!$I$6:$I$1005,0),1)),"")</f>
        <v/>
      </c>
      <c r="AC58" s="252"/>
      <c r="AD58" s="251" t="str">
        <f t="array" ref="AD58">IFERROR(IF(AD$9="","",INDEX(INDEX(Calc!$D$6:$X$1005,,MATCH(INDEX(Calc!$AT$7:$AT$20,COUNTIF(Calc!$BO$6:$BO54,Calc!$BO54),1),Calc!$D$4:$W$4,0)),MATCH(Calc!$BO54&amp;AD$9,Calc!$C$6:$C$1005&amp;Calc!$I$6:$I$1005,0),1)),"")</f>
        <v/>
      </c>
      <c r="AE58" s="252"/>
      <c r="AF58" s="251" t="str">
        <f t="array" ref="AF58">IFERROR(IF(AF$9="","",INDEX(INDEX(Calc!$D$6:$X$1005,,MATCH(INDEX(Calc!$AT$7:$AT$20,COUNTIF(Calc!$BO$6:$BO54,Calc!$BO54),1),Calc!$D$4:$W$4,0)),MATCH(Calc!$BO54&amp;AF$9,Calc!$C$6:$C$1005&amp;Calc!$I$6:$I$1005,0),1)),"")</f>
        <v/>
      </c>
      <c r="AG58" s="253"/>
      <c r="AH58" s="215"/>
    </row>
    <row r="59" spans="1:34" ht="18" customHeight="1" thickTop="1" thickBot="1" x14ac:dyDescent="0.25">
      <c r="A59" s="75"/>
      <c r="B59" s="255"/>
      <c r="C59" s="256"/>
      <c r="D59" s="251" t="str">
        <f t="array" ref="D59">IFERROR(IF(D$9="","",INDEX(INDEX(Calc!$D$6:$X$1005,,MATCH(INDEX(Calc!$AT$7:$AT$20,COUNTIF(Calc!$BO$6:$BO55,Calc!$BO55),1),Calc!$D$4:$W$4,0)),MATCH(Calc!$BO55&amp;D$9,Calc!$C$6:$C$1005&amp;Calc!$I$6:$I$1005,0),1)),"")</f>
        <v/>
      </c>
      <c r="E59" s="252"/>
      <c r="F59" s="251" t="str">
        <f t="array" ref="F59">IFERROR(IF(F$9="","",INDEX(INDEX(Calc!$D$6:$X$1005,,MATCH(INDEX(Calc!$AT$7:$AT$20,COUNTIF(Calc!$BO$6:$BO55,Calc!$BO55),1),Calc!$D$4:$W$4,0)),MATCH(Calc!$BO55&amp;F$9,Calc!$C$6:$C$1005&amp;Calc!$I$6:$I$1005,0),1)),"")</f>
        <v/>
      </c>
      <c r="G59" s="252"/>
      <c r="H59" s="251" t="str">
        <f t="array" ref="H59">IFERROR(IF(H$9="","",INDEX(INDEX(Calc!$D$6:$X$1005,,MATCH(INDEX(Calc!$AT$7:$AT$20,COUNTIF(Calc!$BO$6:$BO55,Calc!$BO55),1),Calc!$D$4:$W$4,0)),MATCH(Calc!$BO55&amp;H$9,Calc!$C$6:$C$1005&amp;Calc!$I$6:$I$1005,0),1)),"")</f>
        <v/>
      </c>
      <c r="I59" s="252"/>
      <c r="J59" s="251" t="str">
        <f t="array" ref="J59">IFERROR(IF(J$9="","",INDEX(INDEX(Calc!$D$6:$X$1005,,MATCH(INDEX(Calc!$AT$7:$AT$20,COUNTIF(Calc!$BO$6:$BO55,Calc!$BO55),1),Calc!$D$4:$W$4,0)),MATCH(Calc!$BO55&amp;J$9,Calc!$C$6:$C$1005&amp;Calc!$I$6:$I$1005,0),1)),"")</f>
        <v/>
      </c>
      <c r="K59" s="252"/>
      <c r="L59" s="251" t="str">
        <f t="array" ref="L59">IFERROR(IF(L$9="","",INDEX(INDEX(Calc!$D$6:$X$1005,,MATCH(INDEX(Calc!$AT$7:$AT$20,COUNTIF(Calc!$BO$6:$BO55,Calc!$BO55),1),Calc!$D$4:$W$4,0)),MATCH(Calc!$BO55&amp;L$9,Calc!$C$6:$C$1005&amp;Calc!$I$6:$I$1005,0),1)),"")</f>
        <v/>
      </c>
      <c r="M59" s="252"/>
      <c r="N59" s="251" t="str">
        <f t="array" ref="N59">IFERROR(IF(N$9="","",INDEX(INDEX(Calc!$D$6:$X$1005,,MATCH(INDEX(Calc!$AT$7:$AT$20,COUNTIF(Calc!$BO$6:$BO55,Calc!$BO55),1),Calc!$D$4:$W$4,0)),MATCH(Calc!$BO55&amp;N$9,Calc!$C$6:$C$1005&amp;Calc!$I$6:$I$1005,0),1)),"")</f>
        <v/>
      </c>
      <c r="O59" s="252"/>
      <c r="P59" s="251" t="str">
        <f t="array" ref="P59">IFERROR(IF(P$9="","",INDEX(INDEX(Calc!$D$6:$X$1005,,MATCH(INDEX(Calc!$AT$7:$AT$20,COUNTIF(Calc!$BO$6:$BO55,Calc!$BO55),1),Calc!$D$4:$W$4,0)),MATCH(Calc!$BO55&amp;P$9,Calc!$C$6:$C$1005&amp;Calc!$I$6:$I$1005,0),1)),"")</f>
        <v/>
      </c>
      <c r="Q59" s="252"/>
      <c r="R59" s="251" t="str">
        <f t="array" ref="R59">IFERROR(IF(R$9="","",INDEX(INDEX(Calc!$D$6:$X$1005,,MATCH(INDEX(Calc!$AT$7:$AT$20,COUNTIF(Calc!$BO$6:$BO55,Calc!$BO55),1),Calc!$D$4:$W$4,0)),MATCH(Calc!$BO55&amp;R$9,Calc!$C$6:$C$1005&amp;Calc!$I$6:$I$1005,0),1)),"")</f>
        <v/>
      </c>
      <c r="S59" s="252"/>
      <c r="T59" s="251" t="str">
        <f t="array" ref="T59">IFERROR(IF(T$9="","",INDEX(INDEX(Calc!$D$6:$X$1005,,MATCH(INDEX(Calc!$AT$7:$AT$20,COUNTIF(Calc!$BO$6:$BO55,Calc!$BO55),1),Calc!$D$4:$W$4,0)),MATCH(Calc!$BO55&amp;T$9,Calc!$C$6:$C$1005&amp;Calc!$I$6:$I$1005,0),1)),"")</f>
        <v/>
      </c>
      <c r="U59" s="252"/>
      <c r="V59" s="251" t="str">
        <f t="array" ref="V59">IFERROR(IF(V$9="","",INDEX(INDEX(Calc!$D$6:$X$1005,,MATCH(INDEX(Calc!$AT$7:$AT$20,COUNTIF(Calc!$BO$6:$BO55,Calc!$BO55),1),Calc!$D$4:$W$4,0)),MATCH(Calc!$BO55&amp;V$9,Calc!$C$6:$C$1005&amp;Calc!$I$6:$I$1005,0),1)),"")</f>
        <v/>
      </c>
      <c r="W59" s="252"/>
      <c r="X59" s="251" t="str">
        <f t="array" ref="X59">IFERROR(IF(X$9="","",INDEX(INDEX(Calc!$D$6:$X$1005,,MATCH(INDEX(Calc!$AT$7:$AT$20,COUNTIF(Calc!$BO$6:$BO55,Calc!$BO55),1),Calc!$D$4:$W$4,0)),MATCH(Calc!$BO55&amp;X$9,Calc!$C$6:$C$1005&amp;Calc!$I$6:$I$1005,0),1)),"")</f>
        <v/>
      </c>
      <c r="Y59" s="252"/>
      <c r="Z59" s="251" t="str">
        <f t="array" ref="Z59">IFERROR(IF(Z$9="","",INDEX(INDEX(Calc!$D$6:$X$1005,,MATCH(INDEX(Calc!$AT$7:$AT$20,COUNTIF(Calc!$BO$6:$BO55,Calc!$BO55),1),Calc!$D$4:$W$4,0)),MATCH(Calc!$BO55&amp;Z$9,Calc!$C$6:$C$1005&amp;Calc!$I$6:$I$1005,0),1)),"")</f>
        <v/>
      </c>
      <c r="AA59" s="252"/>
      <c r="AB59" s="251" t="str">
        <f t="array" ref="AB59">IFERROR(IF(AB$9="","",INDEX(INDEX(Calc!$D$6:$X$1005,,MATCH(INDEX(Calc!$AT$7:$AT$20,COUNTIF(Calc!$BO$6:$BO55,Calc!$BO55),1),Calc!$D$4:$W$4,0)),MATCH(Calc!$BO55&amp;AB$9,Calc!$C$6:$C$1005&amp;Calc!$I$6:$I$1005,0),1)),"")</f>
        <v/>
      </c>
      <c r="AC59" s="252"/>
      <c r="AD59" s="251" t="str">
        <f t="array" ref="AD59">IFERROR(IF(AD$9="","",INDEX(INDEX(Calc!$D$6:$X$1005,,MATCH(INDEX(Calc!$AT$7:$AT$20,COUNTIF(Calc!$BO$6:$BO55,Calc!$BO55),1),Calc!$D$4:$W$4,0)),MATCH(Calc!$BO55&amp;AD$9,Calc!$C$6:$C$1005&amp;Calc!$I$6:$I$1005,0),1)),"")</f>
        <v/>
      </c>
      <c r="AE59" s="252"/>
      <c r="AF59" s="251" t="str">
        <f t="array" ref="AF59">IFERROR(IF(AF$9="","",INDEX(INDEX(Calc!$D$6:$X$1005,,MATCH(INDEX(Calc!$AT$7:$AT$20,COUNTIF(Calc!$BO$6:$BO55,Calc!$BO55),1),Calc!$D$4:$W$4,0)),MATCH(Calc!$BO55&amp;AF$9,Calc!$C$6:$C$1005&amp;Calc!$I$6:$I$1005,0),1)),"")</f>
        <v/>
      </c>
      <c r="AG59" s="253"/>
      <c r="AH59" s="215"/>
    </row>
    <row r="60" spans="1:34" ht="18" customHeight="1" thickTop="1" thickBot="1" x14ac:dyDescent="0.25">
      <c r="A60" s="75"/>
      <c r="B60" s="255"/>
      <c r="C60" s="256"/>
      <c r="D60" s="251" t="str">
        <f t="array" ref="D60">IFERROR(IF(D$9="","",INDEX(INDEX(Calc!$D$6:$X$1005,,MATCH(INDEX(Calc!$AT$7:$AT$20,COUNTIF(Calc!$BO$6:$BO56,Calc!$BO56),1),Calc!$D$4:$W$4,0)),MATCH(Calc!$BO56&amp;D$9,Calc!$C$6:$C$1005&amp;Calc!$I$6:$I$1005,0),1)),"")</f>
        <v/>
      </c>
      <c r="E60" s="252"/>
      <c r="F60" s="251" t="str">
        <f t="array" ref="F60">IFERROR(IF(F$9="","",INDEX(INDEX(Calc!$D$6:$X$1005,,MATCH(INDEX(Calc!$AT$7:$AT$20,COUNTIF(Calc!$BO$6:$BO56,Calc!$BO56),1),Calc!$D$4:$W$4,0)),MATCH(Calc!$BO56&amp;F$9,Calc!$C$6:$C$1005&amp;Calc!$I$6:$I$1005,0),1)),"")</f>
        <v/>
      </c>
      <c r="G60" s="252"/>
      <c r="H60" s="251" t="str">
        <f t="array" ref="H60">IFERROR(IF(H$9="","",INDEX(INDEX(Calc!$D$6:$X$1005,,MATCH(INDEX(Calc!$AT$7:$AT$20,COUNTIF(Calc!$BO$6:$BO56,Calc!$BO56),1),Calc!$D$4:$W$4,0)),MATCH(Calc!$BO56&amp;H$9,Calc!$C$6:$C$1005&amp;Calc!$I$6:$I$1005,0),1)),"")</f>
        <v/>
      </c>
      <c r="I60" s="252"/>
      <c r="J60" s="251" t="str">
        <f t="array" ref="J60">IFERROR(IF(J$9="","",INDEX(INDEX(Calc!$D$6:$X$1005,,MATCH(INDEX(Calc!$AT$7:$AT$20,COUNTIF(Calc!$BO$6:$BO56,Calc!$BO56),1),Calc!$D$4:$W$4,0)),MATCH(Calc!$BO56&amp;J$9,Calc!$C$6:$C$1005&amp;Calc!$I$6:$I$1005,0),1)),"")</f>
        <v/>
      </c>
      <c r="K60" s="252"/>
      <c r="L60" s="251" t="str">
        <f t="array" ref="L60">IFERROR(IF(L$9="","",INDEX(INDEX(Calc!$D$6:$X$1005,,MATCH(INDEX(Calc!$AT$7:$AT$20,COUNTIF(Calc!$BO$6:$BO56,Calc!$BO56),1),Calc!$D$4:$W$4,0)),MATCH(Calc!$BO56&amp;L$9,Calc!$C$6:$C$1005&amp;Calc!$I$6:$I$1005,0),1)),"")</f>
        <v/>
      </c>
      <c r="M60" s="252"/>
      <c r="N60" s="251" t="str">
        <f t="array" ref="N60">IFERROR(IF(N$9="","",INDEX(INDEX(Calc!$D$6:$X$1005,,MATCH(INDEX(Calc!$AT$7:$AT$20,COUNTIF(Calc!$BO$6:$BO56,Calc!$BO56),1),Calc!$D$4:$W$4,0)),MATCH(Calc!$BO56&amp;N$9,Calc!$C$6:$C$1005&amp;Calc!$I$6:$I$1005,0),1)),"")</f>
        <v/>
      </c>
      <c r="O60" s="252"/>
      <c r="P60" s="251" t="str">
        <f t="array" ref="P60">IFERROR(IF(P$9="","",INDEX(INDEX(Calc!$D$6:$X$1005,,MATCH(INDEX(Calc!$AT$7:$AT$20,COUNTIF(Calc!$BO$6:$BO56,Calc!$BO56),1),Calc!$D$4:$W$4,0)),MATCH(Calc!$BO56&amp;P$9,Calc!$C$6:$C$1005&amp;Calc!$I$6:$I$1005,0),1)),"")</f>
        <v/>
      </c>
      <c r="Q60" s="252"/>
      <c r="R60" s="251" t="str">
        <f t="array" ref="R60">IFERROR(IF(R$9="","",INDEX(INDEX(Calc!$D$6:$X$1005,,MATCH(INDEX(Calc!$AT$7:$AT$20,COUNTIF(Calc!$BO$6:$BO56,Calc!$BO56),1),Calc!$D$4:$W$4,0)),MATCH(Calc!$BO56&amp;R$9,Calc!$C$6:$C$1005&amp;Calc!$I$6:$I$1005,0),1)),"")</f>
        <v/>
      </c>
      <c r="S60" s="252"/>
      <c r="T60" s="251" t="str">
        <f t="array" ref="T60">IFERROR(IF(T$9="","",INDEX(INDEX(Calc!$D$6:$X$1005,,MATCH(INDEX(Calc!$AT$7:$AT$20,COUNTIF(Calc!$BO$6:$BO56,Calc!$BO56),1),Calc!$D$4:$W$4,0)),MATCH(Calc!$BO56&amp;T$9,Calc!$C$6:$C$1005&amp;Calc!$I$6:$I$1005,0),1)),"")</f>
        <v/>
      </c>
      <c r="U60" s="252"/>
      <c r="V60" s="251" t="str">
        <f t="array" ref="V60">IFERROR(IF(V$9="","",INDEX(INDEX(Calc!$D$6:$X$1005,,MATCH(INDEX(Calc!$AT$7:$AT$20,COUNTIF(Calc!$BO$6:$BO56,Calc!$BO56),1),Calc!$D$4:$W$4,0)),MATCH(Calc!$BO56&amp;V$9,Calc!$C$6:$C$1005&amp;Calc!$I$6:$I$1005,0),1)),"")</f>
        <v/>
      </c>
      <c r="W60" s="252"/>
      <c r="X60" s="251" t="str">
        <f t="array" ref="X60">IFERROR(IF(X$9="","",INDEX(INDEX(Calc!$D$6:$X$1005,,MATCH(INDEX(Calc!$AT$7:$AT$20,COUNTIF(Calc!$BO$6:$BO56,Calc!$BO56),1),Calc!$D$4:$W$4,0)),MATCH(Calc!$BO56&amp;X$9,Calc!$C$6:$C$1005&amp;Calc!$I$6:$I$1005,0),1)),"")</f>
        <v/>
      </c>
      <c r="Y60" s="252"/>
      <c r="Z60" s="251" t="str">
        <f t="array" ref="Z60">IFERROR(IF(Z$9="","",INDEX(INDEX(Calc!$D$6:$X$1005,,MATCH(INDEX(Calc!$AT$7:$AT$20,COUNTIF(Calc!$BO$6:$BO56,Calc!$BO56),1),Calc!$D$4:$W$4,0)),MATCH(Calc!$BO56&amp;Z$9,Calc!$C$6:$C$1005&amp;Calc!$I$6:$I$1005,0),1)),"")</f>
        <v/>
      </c>
      <c r="AA60" s="252"/>
      <c r="AB60" s="251" t="str">
        <f t="array" ref="AB60">IFERROR(IF(AB$9="","",INDEX(INDEX(Calc!$D$6:$X$1005,,MATCH(INDEX(Calc!$AT$7:$AT$20,COUNTIF(Calc!$BO$6:$BO56,Calc!$BO56),1),Calc!$D$4:$W$4,0)),MATCH(Calc!$BO56&amp;AB$9,Calc!$C$6:$C$1005&amp;Calc!$I$6:$I$1005,0),1)),"")</f>
        <v/>
      </c>
      <c r="AC60" s="252"/>
      <c r="AD60" s="251" t="str">
        <f t="array" ref="AD60">IFERROR(IF(AD$9="","",INDEX(INDEX(Calc!$D$6:$X$1005,,MATCH(INDEX(Calc!$AT$7:$AT$20,COUNTIF(Calc!$BO$6:$BO56,Calc!$BO56),1),Calc!$D$4:$W$4,0)),MATCH(Calc!$BO56&amp;AD$9,Calc!$C$6:$C$1005&amp;Calc!$I$6:$I$1005,0),1)),"")</f>
        <v/>
      </c>
      <c r="AE60" s="252"/>
      <c r="AF60" s="251" t="str">
        <f t="array" ref="AF60">IFERROR(IF(AF$9="","",INDEX(INDEX(Calc!$D$6:$X$1005,,MATCH(INDEX(Calc!$AT$7:$AT$20,COUNTIF(Calc!$BO$6:$BO56,Calc!$BO56),1),Calc!$D$4:$W$4,0)),MATCH(Calc!$BO56&amp;AF$9,Calc!$C$6:$C$1005&amp;Calc!$I$6:$I$1005,0),1)),"")</f>
        <v/>
      </c>
      <c r="AG60" s="253"/>
      <c r="AH60" s="215"/>
    </row>
    <row r="61" spans="1:34" ht="18" customHeight="1" thickTop="1" thickBot="1" x14ac:dyDescent="0.25">
      <c r="A61" s="75"/>
      <c r="B61" s="255"/>
      <c r="C61" s="256"/>
      <c r="D61" s="251" t="str">
        <f t="array" ref="D61">IFERROR(IF(D$9="","",INDEX(INDEX(Calc!$D$6:$X$1005,,MATCH(INDEX(Calc!$AT$7:$AT$20,COUNTIF(Calc!$BO$6:$BO57,Calc!$BO57),1),Calc!$D$4:$W$4,0)),MATCH(Calc!$BO57&amp;D$9,Calc!$C$6:$C$1005&amp;Calc!$I$6:$I$1005,0),1)),"")</f>
        <v/>
      </c>
      <c r="E61" s="252"/>
      <c r="F61" s="251" t="str">
        <f t="array" ref="F61">IFERROR(IF(F$9="","",INDEX(INDEX(Calc!$D$6:$X$1005,,MATCH(INDEX(Calc!$AT$7:$AT$20,COUNTIF(Calc!$BO$6:$BO57,Calc!$BO57),1),Calc!$D$4:$W$4,0)),MATCH(Calc!$BO57&amp;F$9,Calc!$C$6:$C$1005&amp;Calc!$I$6:$I$1005,0),1)),"")</f>
        <v/>
      </c>
      <c r="G61" s="252"/>
      <c r="H61" s="251" t="str">
        <f t="array" ref="H61">IFERROR(IF(H$9="","",INDEX(INDEX(Calc!$D$6:$X$1005,,MATCH(INDEX(Calc!$AT$7:$AT$20,COUNTIF(Calc!$BO$6:$BO57,Calc!$BO57),1),Calc!$D$4:$W$4,0)),MATCH(Calc!$BO57&amp;H$9,Calc!$C$6:$C$1005&amp;Calc!$I$6:$I$1005,0),1)),"")</f>
        <v/>
      </c>
      <c r="I61" s="252"/>
      <c r="J61" s="251" t="str">
        <f t="array" ref="J61">IFERROR(IF(J$9="","",INDEX(INDEX(Calc!$D$6:$X$1005,,MATCH(INDEX(Calc!$AT$7:$AT$20,COUNTIF(Calc!$BO$6:$BO57,Calc!$BO57),1),Calc!$D$4:$W$4,0)),MATCH(Calc!$BO57&amp;J$9,Calc!$C$6:$C$1005&amp;Calc!$I$6:$I$1005,0),1)),"")</f>
        <v/>
      </c>
      <c r="K61" s="252"/>
      <c r="L61" s="251" t="str">
        <f t="array" ref="L61">IFERROR(IF(L$9="","",INDEX(INDEX(Calc!$D$6:$X$1005,,MATCH(INDEX(Calc!$AT$7:$AT$20,COUNTIF(Calc!$BO$6:$BO57,Calc!$BO57),1),Calc!$D$4:$W$4,0)),MATCH(Calc!$BO57&amp;L$9,Calc!$C$6:$C$1005&amp;Calc!$I$6:$I$1005,0),1)),"")</f>
        <v/>
      </c>
      <c r="M61" s="252"/>
      <c r="N61" s="251" t="str">
        <f t="array" ref="N61">IFERROR(IF(N$9="","",INDEX(INDEX(Calc!$D$6:$X$1005,,MATCH(INDEX(Calc!$AT$7:$AT$20,COUNTIF(Calc!$BO$6:$BO57,Calc!$BO57),1),Calc!$D$4:$W$4,0)),MATCH(Calc!$BO57&amp;N$9,Calc!$C$6:$C$1005&amp;Calc!$I$6:$I$1005,0),1)),"")</f>
        <v/>
      </c>
      <c r="O61" s="252"/>
      <c r="P61" s="251" t="str">
        <f t="array" ref="P61">IFERROR(IF(P$9="","",INDEX(INDEX(Calc!$D$6:$X$1005,,MATCH(INDEX(Calc!$AT$7:$AT$20,COUNTIF(Calc!$BO$6:$BO57,Calc!$BO57),1),Calc!$D$4:$W$4,0)),MATCH(Calc!$BO57&amp;P$9,Calc!$C$6:$C$1005&amp;Calc!$I$6:$I$1005,0),1)),"")</f>
        <v/>
      </c>
      <c r="Q61" s="252"/>
      <c r="R61" s="251" t="str">
        <f t="array" ref="R61">IFERROR(IF(R$9="","",INDEX(INDEX(Calc!$D$6:$X$1005,,MATCH(INDEX(Calc!$AT$7:$AT$20,COUNTIF(Calc!$BO$6:$BO57,Calc!$BO57),1),Calc!$D$4:$W$4,0)),MATCH(Calc!$BO57&amp;R$9,Calc!$C$6:$C$1005&amp;Calc!$I$6:$I$1005,0),1)),"")</f>
        <v/>
      </c>
      <c r="S61" s="252"/>
      <c r="T61" s="251" t="str">
        <f t="array" ref="T61">IFERROR(IF(T$9="","",INDEX(INDEX(Calc!$D$6:$X$1005,,MATCH(INDEX(Calc!$AT$7:$AT$20,COUNTIF(Calc!$BO$6:$BO57,Calc!$BO57),1),Calc!$D$4:$W$4,0)),MATCH(Calc!$BO57&amp;T$9,Calc!$C$6:$C$1005&amp;Calc!$I$6:$I$1005,0),1)),"")</f>
        <v/>
      </c>
      <c r="U61" s="252"/>
      <c r="V61" s="251" t="str">
        <f t="array" ref="V61">IFERROR(IF(V$9="","",INDEX(INDEX(Calc!$D$6:$X$1005,,MATCH(INDEX(Calc!$AT$7:$AT$20,COUNTIF(Calc!$BO$6:$BO57,Calc!$BO57),1),Calc!$D$4:$W$4,0)),MATCH(Calc!$BO57&amp;V$9,Calc!$C$6:$C$1005&amp;Calc!$I$6:$I$1005,0),1)),"")</f>
        <v/>
      </c>
      <c r="W61" s="252"/>
      <c r="X61" s="251" t="str">
        <f t="array" ref="X61">IFERROR(IF(X$9="","",INDEX(INDEX(Calc!$D$6:$X$1005,,MATCH(INDEX(Calc!$AT$7:$AT$20,COUNTIF(Calc!$BO$6:$BO57,Calc!$BO57),1),Calc!$D$4:$W$4,0)),MATCH(Calc!$BO57&amp;X$9,Calc!$C$6:$C$1005&amp;Calc!$I$6:$I$1005,0),1)),"")</f>
        <v/>
      </c>
      <c r="Y61" s="252"/>
      <c r="Z61" s="251" t="str">
        <f t="array" ref="Z61">IFERROR(IF(Z$9="","",INDEX(INDEX(Calc!$D$6:$X$1005,,MATCH(INDEX(Calc!$AT$7:$AT$20,COUNTIF(Calc!$BO$6:$BO57,Calc!$BO57),1),Calc!$D$4:$W$4,0)),MATCH(Calc!$BO57&amp;Z$9,Calc!$C$6:$C$1005&amp;Calc!$I$6:$I$1005,0),1)),"")</f>
        <v/>
      </c>
      <c r="AA61" s="252"/>
      <c r="AB61" s="251" t="str">
        <f t="array" ref="AB61">IFERROR(IF(AB$9="","",INDEX(INDEX(Calc!$D$6:$X$1005,,MATCH(INDEX(Calc!$AT$7:$AT$20,COUNTIF(Calc!$BO$6:$BO57,Calc!$BO57),1),Calc!$D$4:$W$4,0)),MATCH(Calc!$BO57&amp;AB$9,Calc!$C$6:$C$1005&amp;Calc!$I$6:$I$1005,0),1)),"")</f>
        <v/>
      </c>
      <c r="AC61" s="252"/>
      <c r="AD61" s="251" t="str">
        <f t="array" ref="AD61">IFERROR(IF(AD$9="","",INDEX(INDEX(Calc!$D$6:$X$1005,,MATCH(INDEX(Calc!$AT$7:$AT$20,COUNTIF(Calc!$BO$6:$BO57,Calc!$BO57),1),Calc!$D$4:$W$4,0)),MATCH(Calc!$BO57&amp;AD$9,Calc!$C$6:$C$1005&amp;Calc!$I$6:$I$1005,0),1)),"")</f>
        <v/>
      </c>
      <c r="AE61" s="252"/>
      <c r="AF61" s="251" t="str">
        <f t="array" ref="AF61">IFERROR(IF(AF$9="","",INDEX(INDEX(Calc!$D$6:$X$1005,,MATCH(INDEX(Calc!$AT$7:$AT$20,COUNTIF(Calc!$BO$6:$BO57,Calc!$BO57),1),Calc!$D$4:$W$4,0)),MATCH(Calc!$BO57&amp;AF$9,Calc!$C$6:$C$1005&amp;Calc!$I$6:$I$1005,0),1)),"")</f>
        <v/>
      </c>
      <c r="AG61" s="253"/>
      <c r="AH61" s="215"/>
    </row>
    <row r="62" spans="1:34" ht="18" customHeight="1" thickTop="1" thickBot="1" x14ac:dyDescent="0.25">
      <c r="A62" s="75"/>
      <c r="B62" s="255"/>
      <c r="C62" s="256"/>
      <c r="D62" s="251" t="str">
        <f t="array" ref="D62">IFERROR(IF(D$9="","",INDEX(INDEX(Calc!$D$6:$X$1005,,MATCH(INDEX(Calc!$AT$7:$AT$20,COUNTIF(Calc!$BO$6:$BO58,Calc!$BO58),1),Calc!$D$4:$W$4,0)),MATCH(Calc!$BO58&amp;D$9,Calc!$C$6:$C$1005&amp;Calc!$I$6:$I$1005,0),1)),"")</f>
        <v/>
      </c>
      <c r="E62" s="252"/>
      <c r="F62" s="251" t="str">
        <f t="array" ref="F62">IFERROR(IF(F$9="","",INDEX(INDEX(Calc!$D$6:$X$1005,,MATCH(INDEX(Calc!$AT$7:$AT$20,COUNTIF(Calc!$BO$6:$BO58,Calc!$BO58),1),Calc!$D$4:$W$4,0)),MATCH(Calc!$BO58&amp;F$9,Calc!$C$6:$C$1005&amp;Calc!$I$6:$I$1005,0),1)),"")</f>
        <v/>
      </c>
      <c r="G62" s="252"/>
      <c r="H62" s="251" t="str">
        <f t="array" ref="H62">IFERROR(IF(H$9="","",INDEX(INDEX(Calc!$D$6:$X$1005,,MATCH(INDEX(Calc!$AT$7:$AT$20,COUNTIF(Calc!$BO$6:$BO58,Calc!$BO58),1),Calc!$D$4:$W$4,0)),MATCH(Calc!$BO58&amp;H$9,Calc!$C$6:$C$1005&amp;Calc!$I$6:$I$1005,0),1)),"")</f>
        <v/>
      </c>
      <c r="I62" s="252"/>
      <c r="J62" s="251" t="str">
        <f t="array" ref="J62">IFERROR(IF(J$9="","",INDEX(INDEX(Calc!$D$6:$X$1005,,MATCH(INDEX(Calc!$AT$7:$AT$20,COUNTIF(Calc!$BO$6:$BO58,Calc!$BO58),1),Calc!$D$4:$W$4,0)),MATCH(Calc!$BO58&amp;J$9,Calc!$C$6:$C$1005&amp;Calc!$I$6:$I$1005,0),1)),"")</f>
        <v/>
      </c>
      <c r="K62" s="252"/>
      <c r="L62" s="251" t="str">
        <f t="array" ref="L62">IFERROR(IF(L$9="","",INDEX(INDEX(Calc!$D$6:$X$1005,,MATCH(INDEX(Calc!$AT$7:$AT$20,COUNTIF(Calc!$BO$6:$BO58,Calc!$BO58),1),Calc!$D$4:$W$4,0)),MATCH(Calc!$BO58&amp;L$9,Calc!$C$6:$C$1005&amp;Calc!$I$6:$I$1005,0),1)),"")</f>
        <v/>
      </c>
      <c r="M62" s="252"/>
      <c r="N62" s="251" t="str">
        <f t="array" ref="N62">IFERROR(IF(N$9="","",INDEX(INDEX(Calc!$D$6:$X$1005,,MATCH(INDEX(Calc!$AT$7:$AT$20,COUNTIF(Calc!$BO$6:$BO58,Calc!$BO58),1),Calc!$D$4:$W$4,0)),MATCH(Calc!$BO58&amp;N$9,Calc!$C$6:$C$1005&amp;Calc!$I$6:$I$1005,0),1)),"")</f>
        <v/>
      </c>
      <c r="O62" s="252"/>
      <c r="P62" s="251" t="str">
        <f t="array" ref="P62">IFERROR(IF(P$9="","",INDEX(INDEX(Calc!$D$6:$X$1005,,MATCH(INDEX(Calc!$AT$7:$AT$20,COUNTIF(Calc!$BO$6:$BO58,Calc!$BO58),1),Calc!$D$4:$W$4,0)),MATCH(Calc!$BO58&amp;P$9,Calc!$C$6:$C$1005&amp;Calc!$I$6:$I$1005,0),1)),"")</f>
        <v/>
      </c>
      <c r="Q62" s="252"/>
      <c r="R62" s="251" t="str">
        <f t="array" ref="R62">IFERROR(IF(R$9="","",INDEX(INDEX(Calc!$D$6:$X$1005,,MATCH(INDEX(Calc!$AT$7:$AT$20,COUNTIF(Calc!$BO$6:$BO58,Calc!$BO58),1),Calc!$D$4:$W$4,0)),MATCH(Calc!$BO58&amp;R$9,Calc!$C$6:$C$1005&amp;Calc!$I$6:$I$1005,0),1)),"")</f>
        <v/>
      </c>
      <c r="S62" s="252"/>
      <c r="T62" s="251" t="str">
        <f t="array" ref="T62">IFERROR(IF(T$9="","",INDEX(INDEX(Calc!$D$6:$X$1005,,MATCH(INDEX(Calc!$AT$7:$AT$20,COUNTIF(Calc!$BO$6:$BO58,Calc!$BO58),1),Calc!$D$4:$W$4,0)),MATCH(Calc!$BO58&amp;T$9,Calc!$C$6:$C$1005&amp;Calc!$I$6:$I$1005,0),1)),"")</f>
        <v/>
      </c>
      <c r="U62" s="252"/>
      <c r="V62" s="251" t="str">
        <f t="array" ref="V62">IFERROR(IF(V$9="","",INDEX(INDEX(Calc!$D$6:$X$1005,,MATCH(INDEX(Calc!$AT$7:$AT$20,COUNTIF(Calc!$BO$6:$BO58,Calc!$BO58),1),Calc!$D$4:$W$4,0)),MATCH(Calc!$BO58&amp;V$9,Calc!$C$6:$C$1005&amp;Calc!$I$6:$I$1005,0),1)),"")</f>
        <v/>
      </c>
      <c r="W62" s="252"/>
      <c r="X62" s="251" t="str">
        <f t="array" ref="X62">IFERROR(IF(X$9="","",INDEX(INDEX(Calc!$D$6:$X$1005,,MATCH(INDEX(Calc!$AT$7:$AT$20,COUNTIF(Calc!$BO$6:$BO58,Calc!$BO58),1),Calc!$D$4:$W$4,0)),MATCH(Calc!$BO58&amp;X$9,Calc!$C$6:$C$1005&amp;Calc!$I$6:$I$1005,0),1)),"")</f>
        <v/>
      </c>
      <c r="Y62" s="252"/>
      <c r="Z62" s="251" t="str">
        <f t="array" ref="Z62">IFERROR(IF(Z$9="","",INDEX(INDEX(Calc!$D$6:$X$1005,,MATCH(INDEX(Calc!$AT$7:$AT$20,COUNTIF(Calc!$BO$6:$BO58,Calc!$BO58),1),Calc!$D$4:$W$4,0)),MATCH(Calc!$BO58&amp;Z$9,Calc!$C$6:$C$1005&amp;Calc!$I$6:$I$1005,0),1)),"")</f>
        <v/>
      </c>
      <c r="AA62" s="252"/>
      <c r="AB62" s="251" t="str">
        <f t="array" ref="AB62">IFERROR(IF(AB$9="","",INDEX(INDEX(Calc!$D$6:$X$1005,,MATCH(INDEX(Calc!$AT$7:$AT$20,COUNTIF(Calc!$BO$6:$BO58,Calc!$BO58),1),Calc!$D$4:$W$4,0)),MATCH(Calc!$BO58&amp;AB$9,Calc!$C$6:$C$1005&amp;Calc!$I$6:$I$1005,0),1)),"")</f>
        <v/>
      </c>
      <c r="AC62" s="252"/>
      <c r="AD62" s="251" t="str">
        <f t="array" ref="AD62">IFERROR(IF(AD$9="","",INDEX(INDEX(Calc!$D$6:$X$1005,,MATCH(INDEX(Calc!$AT$7:$AT$20,COUNTIF(Calc!$BO$6:$BO58,Calc!$BO58),1),Calc!$D$4:$W$4,0)),MATCH(Calc!$BO58&amp;AD$9,Calc!$C$6:$C$1005&amp;Calc!$I$6:$I$1005,0),1)),"")</f>
        <v/>
      </c>
      <c r="AE62" s="252"/>
      <c r="AF62" s="251" t="str">
        <f t="array" ref="AF62">IFERROR(IF(AF$9="","",INDEX(INDEX(Calc!$D$6:$X$1005,,MATCH(INDEX(Calc!$AT$7:$AT$20,COUNTIF(Calc!$BO$6:$BO58,Calc!$BO58),1),Calc!$D$4:$W$4,0)),MATCH(Calc!$BO58&amp;AF$9,Calc!$C$6:$C$1005&amp;Calc!$I$6:$I$1005,0),1)),"")</f>
        <v/>
      </c>
      <c r="AG62" s="253"/>
      <c r="AH62" s="215"/>
    </row>
    <row r="63" spans="1:34" ht="18" customHeight="1" thickTop="1" thickBot="1" x14ac:dyDescent="0.25">
      <c r="A63" s="75"/>
      <c r="B63" s="255"/>
      <c r="C63" s="256"/>
      <c r="D63" s="251" t="str">
        <f t="array" ref="D63">IFERROR(IF(D$9="","",INDEX(INDEX(Calc!$D$6:$X$1005,,MATCH(INDEX(Calc!$AT$7:$AT$20,COUNTIF(Calc!$BO$6:$BO59,Calc!$BO59),1),Calc!$D$4:$W$4,0)),MATCH(Calc!$BO59&amp;D$9,Calc!$C$6:$C$1005&amp;Calc!$I$6:$I$1005,0),1)),"")</f>
        <v/>
      </c>
      <c r="E63" s="252"/>
      <c r="F63" s="251" t="str">
        <f t="array" ref="F63">IFERROR(IF(F$9="","",INDEX(INDEX(Calc!$D$6:$X$1005,,MATCH(INDEX(Calc!$AT$7:$AT$20,COUNTIF(Calc!$BO$6:$BO59,Calc!$BO59),1),Calc!$D$4:$W$4,0)),MATCH(Calc!$BO59&amp;F$9,Calc!$C$6:$C$1005&amp;Calc!$I$6:$I$1005,0),1)),"")</f>
        <v/>
      </c>
      <c r="G63" s="252"/>
      <c r="H63" s="251" t="str">
        <f t="array" ref="H63">IFERROR(IF(H$9="","",INDEX(INDEX(Calc!$D$6:$X$1005,,MATCH(INDEX(Calc!$AT$7:$AT$20,COUNTIF(Calc!$BO$6:$BO59,Calc!$BO59),1),Calc!$D$4:$W$4,0)),MATCH(Calc!$BO59&amp;H$9,Calc!$C$6:$C$1005&amp;Calc!$I$6:$I$1005,0),1)),"")</f>
        <v/>
      </c>
      <c r="I63" s="252"/>
      <c r="J63" s="251" t="str">
        <f t="array" ref="J63">IFERROR(IF(J$9="","",INDEX(INDEX(Calc!$D$6:$X$1005,,MATCH(INDEX(Calc!$AT$7:$AT$20,COUNTIF(Calc!$BO$6:$BO59,Calc!$BO59),1),Calc!$D$4:$W$4,0)),MATCH(Calc!$BO59&amp;J$9,Calc!$C$6:$C$1005&amp;Calc!$I$6:$I$1005,0),1)),"")</f>
        <v/>
      </c>
      <c r="K63" s="252"/>
      <c r="L63" s="251" t="str">
        <f t="array" ref="L63">IFERROR(IF(L$9="","",INDEX(INDEX(Calc!$D$6:$X$1005,,MATCH(INDEX(Calc!$AT$7:$AT$20,COUNTIF(Calc!$BO$6:$BO59,Calc!$BO59),1),Calc!$D$4:$W$4,0)),MATCH(Calc!$BO59&amp;L$9,Calc!$C$6:$C$1005&amp;Calc!$I$6:$I$1005,0),1)),"")</f>
        <v/>
      </c>
      <c r="M63" s="252"/>
      <c r="N63" s="251" t="str">
        <f t="array" ref="N63">IFERROR(IF(N$9="","",INDEX(INDEX(Calc!$D$6:$X$1005,,MATCH(INDEX(Calc!$AT$7:$AT$20,COUNTIF(Calc!$BO$6:$BO59,Calc!$BO59),1),Calc!$D$4:$W$4,0)),MATCH(Calc!$BO59&amp;N$9,Calc!$C$6:$C$1005&amp;Calc!$I$6:$I$1005,0),1)),"")</f>
        <v/>
      </c>
      <c r="O63" s="252"/>
      <c r="P63" s="251" t="str">
        <f t="array" ref="P63">IFERROR(IF(P$9="","",INDEX(INDEX(Calc!$D$6:$X$1005,,MATCH(INDEX(Calc!$AT$7:$AT$20,COUNTIF(Calc!$BO$6:$BO59,Calc!$BO59),1),Calc!$D$4:$W$4,0)),MATCH(Calc!$BO59&amp;P$9,Calc!$C$6:$C$1005&amp;Calc!$I$6:$I$1005,0),1)),"")</f>
        <v/>
      </c>
      <c r="Q63" s="252"/>
      <c r="R63" s="251" t="str">
        <f t="array" ref="R63">IFERROR(IF(R$9="","",INDEX(INDEX(Calc!$D$6:$X$1005,,MATCH(INDEX(Calc!$AT$7:$AT$20,COUNTIF(Calc!$BO$6:$BO59,Calc!$BO59),1),Calc!$D$4:$W$4,0)),MATCH(Calc!$BO59&amp;R$9,Calc!$C$6:$C$1005&amp;Calc!$I$6:$I$1005,0),1)),"")</f>
        <v/>
      </c>
      <c r="S63" s="252"/>
      <c r="T63" s="251" t="str">
        <f t="array" ref="T63">IFERROR(IF(T$9="","",INDEX(INDEX(Calc!$D$6:$X$1005,,MATCH(INDEX(Calc!$AT$7:$AT$20,COUNTIF(Calc!$BO$6:$BO59,Calc!$BO59),1),Calc!$D$4:$W$4,0)),MATCH(Calc!$BO59&amp;T$9,Calc!$C$6:$C$1005&amp;Calc!$I$6:$I$1005,0),1)),"")</f>
        <v/>
      </c>
      <c r="U63" s="252"/>
      <c r="V63" s="251" t="str">
        <f t="array" ref="V63">IFERROR(IF(V$9="","",INDEX(INDEX(Calc!$D$6:$X$1005,,MATCH(INDEX(Calc!$AT$7:$AT$20,COUNTIF(Calc!$BO$6:$BO59,Calc!$BO59),1),Calc!$D$4:$W$4,0)),MATCH(Calc!$BO59&amp;V$9,Calc!$C$6:$C$1005&amp;Calc!$I$6:$I$1005,0),1)),"")</f>
        <v/>
      </c>
      <c r="W63" s="252"/>
      <c r="X63" s="251" t="str">
        <f t="array" ref="X63">IFERROR(IF(X$9="","",INDEX(INDEX(Calc!$D$6:$X$1005,,MATCH(INDEX(Calc!$AT$7:$AT$20,COUNTIF(Calc!$BO$6:$BO59,Calc!$BO59),1),Calc!$D$4:$W$4,0)),MATCH(Calc!$BO59&amp;X$9,Calc!$C$6:$C$1005&amp;Calc!$I$6:$I$1005,0),1)),"")</f>
        <v/>
      </c>
      <c r="Y63" s="252"/>
      <c r="Z63" s="251" t="str">
        <f t="array" ref="Z63">IFERROR(IF(Z$9="","",INDEX(INDEX(Calc!$D$6:$X$1005,,MATCH(INDEX(Calc!$AT$7:$AT$20,COUNTIF(Calc!$BO$6:$BO59,Calc!$BO59),1),Calc!$D$4:$W$4,0)),MATCH(Calc!$BO59&amp;Z$9,Calc!$C$6:$C$1005&amp;Calc!$I$6:$I$1005,0),1)),"")</f>
        <v/>
      </c>
      <c r="AA63" s="252"/>
      <c r="AB63" s="251" t="str">
        <f t="array" ref="AB63">IFERROR(IF(AB$9="","",INDEX(INDEX(Calc!$D$6:$X$1005,,MATCH(INDEX(Calc!$AT$7:$AT$20,COUNTIF(Calc!$BO$6:$BO59,Calc!$BO59),1),Calc!$D$4:$W$4,0)),MATCH(Calc!$BO59&amp;AB$9,Calc!$C$6:$C$1005&amp;Calc!$I$6:$I$1005,0),1)),"")</f>
        <v/>
      </c>
      <c r="AC63" s="252"/>
      <c r="AD63" s="251" t="str">
        <f t="array" ref="AD63">IFERROR(IF(AD$9="","",INDEX(INDEX(Calc!$D$6:$X$1005,,MATCH(INDEX(Calc!$AT$7:$AT$20,COUNTIF(Calc!$BO$6:$BO59,Calc!$BO59),1),Calc!$D$4:$W$4,0)),MATCH(Calc!$BO59&amp;AD$9,Calc!$C$6:$C$1005&amp;Calc!$I$6:$I$1005,0),1)),"")</f>
        <v/>
      </c>
      <c r="AE63" s="252"/>
      <c r="AF63" s="251" t="str">
        <f t="array" ref="AF63">IFERROR(IF(AF$9="","",INDEX(INDEX(Calc!$D$6:$X$1005,,MATCH(INDEX(Calc!$AT$7:$AT$20,COUNTIF(Calc!$BO$6:$BO59,Calc!$BO59),1),Calc!$D$4:$W$4,0)),MATCH(Calc!$BO59&amp;AF$9,Calc!$C$6:$C$1005&amp;Calc!$I$6:$I$1005,0),1)),"")</f>
        <v/>
      </c>
      <c r="AG63" s="253"/>
      <c r="AH63" s="215"/>
    </row>
    <row r="64" spans="1:34" ht="18" customHeight="1" thickTop="1" thickBot="1" x14ac:dyDescent="0.25">
      <c r="A64" s="75"/>
      <c r="B64" s="255"/>
      <c r="C64" s="256"/>
      <c r="D64" s="251" t="str">
        <f t="array" ref="D64">IFERROR(IF(D$9="","",INDEX(INDEX(Calc!$D$6:$X$1005,,MATCH(INDEX(Calc!$AT$7:$AT$20,COUNTIF(Calc!$BO$6:$BO60,Calc!$BO60),1),Calc!$D$4:$W$4,0)),MATCH(Calc!$BO60&amp;D$9,Calc!$C$6:$C$1005&amp;Calc!$I$6:$I$1005,0),1)),"")</f>
        <v/>
      </c>
      <c r="E64" s="252"/>
      <c r="F64" s="251" t="str">
        <f t="array" ref="F64">IFERROR(IF(F$9="","",INDEX(INDEX(Calc!$D$6:$X$1005,,MATCH(INDEX(Calc!$AT$7:$AT$20,COUNTIF(Calc!$BO$6:$BO60,Calc!$BO60),1),Calc!$D$4:$W$4,0)),MATCH(Calc!$BO60&amp;F$9,Calc!$C$6:$C$1005&amp;Calc!$I$6:$I$1005,0),1)),"")</f>
        <v/>
      </c>
      <c r="G64" s="252"/>
      <c r="H64" s="251" t="str">
        <f t="array" ref="H64">IFERROR(IF(H$9="","",INDEX(INDEX(Calc!$D$6:$X$1005,,MATCH(INDEX(Calc!$AT$7:$AT$20,COUNTIF(Calc!$BO$6:$BO60,Calc!$BO60),1),Calc!$D$4:$W$4,0)),MATCH(Calc!$BO60&amp;H$9,Calc!$C$6:$C$1005&amp;Calc!$I$6:$I$1005,0),1)),"")</f>
        <v/>
      </c>
      <c r="I64" s="252"/>
      <c r="J64" s="251" t="str">
        <f t="array" ref="J64">IFERROR(IF(J$9="","",INDEX(INDEX(Calc!$D$6:$X$1005,,MATCH(INDEX(Calc!$AT$7:$AT$20,COUNTIF(Calc!$BO$6:$BO60,Calc!$BO60),1),Calc!$D$4:$W$4,0)),MATCH(Calc!$BO60&amp;J$9,Calc!$C$6:$C$1005&amp;Calc!$I$6:$I$1005,0),1)),"")</f>
        <v/>
      </c>
      <c r="K64" s="252"/>
      <c r="L64" s="251" t="str">
        <f t="array" ref="L64">IFERROR(IF(L$9="","",INDEX(INDEX(Calc!$D$6:$X$1005,,MATCH(INDEX(Calc!$AT$7:$AT$20,COUNTIF(Calc!$BO$6:$BO60,Calc!$BO60),1),Calc!$D$4:$W$4,0)),MATCH(Calc!$BO60&amp;L$9,Calc!$C$6:$C$1005&amp;Calc!$I$6:$I$1005,0),1)),"")</f>
        <v/>
      </c>
      <c r="M64" s="252"/>
      <c r="N64" s="251" t="str">
        <f t="array" ref="N64">IFERROR(IF(N$9="","",INDEX(INDEX(Calc!$D$6:$X$1005,,MATCH(INDEX(Calc!$AT$7:$AT$20,COUNTIF(Calc!$BO$6:$BO60,Calc!$BO60),1),Calc!$D$4:$W$4,0)),MATCH(Calc!$BO60&amp;N$9,Calc!$C$6:$C$1005&amp;Calc!$I$6:$I$1005,0),1)),"")</f>
        <v/>
      </c>
      <c r="O64" s="252"/>
      <c r="P64" s="251" t="str">
        <f t="array" ref="P64">IFERROR(IF(P$9="","",INDEX(INDEX(Calc!$D$6:$X$1005,,MATCH(INDEX(Calc!$AT$7:$AT$20,COUNTIF(Calc!$BO$6:$BO60,Calc!$BO60),1),Calc!$D$4:$W$4,0)),MATCH(Calc!$BO60&amp;P$9,Calc!$C$6:$C$1005&amp;Calc!$I$6:$I$1005,0),1)),"")</f>
        <v/>
      </c>
      <c r="Q64" s="252"/>
      <c r="R64" s="251" t="str">
        <f t="array" ref="R64">IFERROR(IF(R$9="","",INDEX(INDEX(Calc!$D$6:$X$1005,,MATCH(INDEX(Calc!$AT$7:$AT$20,COUNTIF(Calc!$BO$6:$BO60,Calc!$BO60),1),Calc!$D$4:$W$4,0)),MATCH(Calc!$BO60&amp;R$9,Calc!$C$6:$C$1005&amp;Calc!$I$6:$I$1005,0),1)),"")</f>
        <v/>
      </c>
      <c r="S64" s="252"/>
      <c r="T64" s="251" t="str">
        <f t="array" ref="T64">IFERROR(IF(T$9="","",INDEX(INDEX(Calc!$D$6:$X$1005,,MATCH(INDEX(Calc!$AT$7:$AT$20,COUNTIF(Calc!$BO$6:$BO60,Calc!$BO60),1),Calc!$D$4:$W$4,0)),MATCH(Calc!$BO60&amp;T$9,Calc!$C$6:$C$1005&amp;Calc!$I$6:$I$1005,0),1)),"")</f>
        <v/>
      </c>
      <c r="U64" s="252"/>
      <c r="V64" s="251" t="str">
        <f t="array" ref="V64">IFERROR(IF(V$9="","",INDEX(INDEX(Calc!$D$6:$X$1005,,MATCH(INDEX(Calc!$AT$7:$AT$20,COUNTIF(Calc!$BO$6:$BO60,Calc!$BO60),1),Calc!$D$4:$W$4,0)),MATCH(Calc!$BO60&amp;V$9,Calc!$C$6:$C$1005&amp;Calc!$I$6:$I$1005,0),1)),"")</f>
        <v/>
      </c>
      <c r="W64" s="252"/>
      <c r="X64" s="251" t="str">
        <f t="array" ref="X64">IFERROR(IF(X$9="","",INDEX(INDEX(Calc!$D$6:$X$1005,,MATCH(INDEX(Calc!$AT$7:$AT$20,COUNTIF(Calc!$BO$6:$BO60,Calc!$BO60),1),Calc!$D$4:$W$4,0)),MATCH(Calc!$BO60&amp;X$9,Calc!$C$6:$C$1005&amp;Calc!$I$6:$I$1005,0),1)),"")</f>
        <v/>
      </c>
      <c r="Y64" s="252"/>
      <c r="Z64" s="251" t="str">
        <f t="array" ref="Z64">IFERROR(IF(Z$9="","",INDEX(INDEX(Calc!$D$6:$X$1005,,MATCH(INDEX(Calc!$AT$7:$AT$20,COUNTIF(Calc!$BO$6:$BO60,Calc!$BO60),1),Calc!$D$4:$W$4,0)),MATCH(Calc!$BO60&amp;Z$9,Calc!$C$6:$C$1005&amp;Calc!$I$6:$I$1005,0),1)),"")</f>
        <v/>
      </c>
      <c r="AA64" s="252"/>
      <c r="AB64" s="251" t="str">
        <f t="array" ref="AB64">IFERROR(IF(AB$9="","",INDEX(INDEX(Calc!$D$6:$X$1005,,MATCH(INDEX(Calc!$AT$7:$AT$20,COUNTIF(Calc!$BO$6:$BO60,Calc!$BO60),1),Calc!$D$4:$W$4,0)),MATCH(Calc!$BO60&amp;AB$9,Calc!$C$6:$C$1005&amp;Calc!$I$6:$I$1005,0),1)),"")</f>
        <v/>
      </c>
      <c r="AC64" s="252"/>
      <c r="AD64" s="251" t="str">
        <f t="array" ref="AD64">IFERROR(IF(AD$9="","",INDEX(INDEX(Calc!$D$6:$X$1005,,MATCH(INDEX(Calc!$AT$7:$AT$20,COUNTIF(Calc!$BO$6:$BO60,Calc!$BO60),1),Calc!$D$4:$W$4,0)),MATCH(Calc!$BO60&amp;AD$9,Calc!$C$6:$C$1005&amp;Calc!$I$6:$I$1005,0),1)),"")</f>
        <v/>
      </c>
      <c r="AE64" s="252"/>
      <c r="AF64" s="251" t="str">
        <f t="array" ref="AF64">IFERROR(IF(AF$9="","",INDEX(INDEX(Calc!$D$6:$X$1005,,MATCH(INDEX(Calc!$AT$7:$AT$20,COUNTIF(Calc!$BO$6:$BO60,Calc!$BO60),1),Calc!$D$4:$W$4,0)),MATCH(Calc!$BO60&amp;AF$9,Calc!$C$6:$C$1005&amp;Calc!$I$6:$I$1005,0),1)),"")</f>
        <v/>
      </c>
      <c r="AG64" s="253"/>
      <c r="AH64" s="215"/>
    </row>
    <row r="65" spans="1:34" ht="18" customHeight="1" thickTop="1" thickBot="1" x14ac:dyDescent="0.25">
      <c r="A65" s="75"/>
      <c r="B65" s="255"/>
      <c r="C65" s="256"/>
      <c r="D65" s="251" t="str">
        <f t="array" ref="D65">IFERROR(IF(D$9="","",INDEX(INDEX(Calc!$D$6:$X$1005,,MATCH(INDEX(Calc!$AT$7:$AT$20,COUNTIF(Calc!$BO$6:$BO61,Calc!$BO61),1),Calc!$D$4:$W$4,0)),MATCH(Calc!$BO61&amp;D$9,Calc!$C$6:$C$1005&amp;Calc!$I$6:$I$1005,0),1)),"")</f>
        <v/>
      </c>
      <c r="E65" s="252"/>
      <c r="F65" s="251" t="str">
        <f t="array" ref="F65">IFERROR(IF(F$9="","",INDEX(INDEX(Calc!$D$6:$X$1005,,MATCH(INDEX(Calc!$AT$7:$AT$20,COUNTIF(Calc!$BO$6:$BO61,Calc!$BO61),1),Calc!$D$4:$W$4,0)),MATCH(Calc!$BO61&amp;F$9,Calc!$C$6:$C$1005&amp;Calc!$I$6:$I$1005,0),1)),"")</f>
        <v/>
      </c>
      <c r="G65" s="252"/>
      <c r="H65" s="251" t="str">
        <f t="array" ref="H65">IFERROR(IF(H$9="","",INDEX(INDEX(Calc!$D$6:$X$1005,,MATCH(INDEX(Calc!$AT$7:$AT$20,COUNTIF(Calc!$BO$6:$BO61,Calc!$BO61),1),Calc!$D$4:$W$4,0)),MATCH(Calc!$BO61&amp;H$9,Calc!$C$6:$C$1005&amp;Calc!$I$6:$I$1005,0),1)),"")</f>
        <v/>
      </c>
      <c r="I65" s="252"/>
      <c r="J65" s="251" t="str">
        <f t="array" ref="J65">IFERROR(IF(J$9="","",INDEX(INDEX(Calc!$D$6:$X$1005,,MATCH(INDEX(Calc!$AT$7:$AT$20,COUNTIF(Calc!$BO$6:$BO61,Calc!$BO61),1),Calc!$D$4:$W$4,0)),MATCH(Calc!$BO61&amp;J$9,Calc!$C$6:$C$1005&amp;Calc!$I$6:$I$1005,0),1)),"")</f>
        <v/>
      </c>
      <c r="K65" s="252"/>
      <c r="L65" s="251" t="str">
        <f t="array" ref="L65">IFERROR(IF(L$9="","",INDEX(INDEX(Calc!$D$6:$X$1005,,MATCH(INDEX(Calc!$AT$7:$AT$20,COUNTIF(Calc!$BO$6:$BO61,Calc!$BO61),1),Calc!$D$4:$W$4,0)),MATCH(Calc!$BO61&amp;L$9,Calc!$C$6:$C$1005&amp;Calc!$I$6:$I$1005,0),1)),"")</f>
        <v/>
      </c>
      <c r="M65" s="252"/>
      <c r="N65" s="251" t="str">
        <f t="array" ref="N65">IFERROR(IF(N$9="","",INDEX(INDEX(Calc!$D$6:$X$1005,,MATCH(INDEX(Calc!$AT$7:$AT$20,COUNTIF(Calc!$BO$6:$BO61,Calc!$BO61),1),Calc!$D$4:$W$4,0)),MATCH(Calc!$BO61&amp;N$9,Calc!$C$6:$C$1005&amp;Calc!$I$6:$I$1005,0),1)),"")</f>
        <v/>
      </c>
      <c r="O65" s="252"/>
      <c r="P65" s="251" t="str">
        <f t="array" ref="P65">IFERROR(IF(P$9="","",INDEX(INDEX(Calc!$D$6:$X$1005,,MATCH(INDEX(Calc!$AT$7:$AT$20,COUNTIF(Calc!$BO$6:$BO61,Calc!$BO61),1),Calc!$D$4:$W$4,0)),MATCH(Calc!$BO61&amp;P$9,Calc!$C$6:$C$1005&amp;Calc!$I$6:$I$1005,0),1)),"")</f>
        <v/>
      </c>
      <c r="Q65" s="252"/>
      <c r="R65" s="251" t="str">
        <f t="array" ref="R65">IFERROR(IF(R$9="","",INDEX(INDEX(Calc!$D$6:$X$1005,,MATCH(INDEX(Calc!$AT$7:$AT$20,COUNTIF(Calc!$BO$6:$BO61,Calc!$BO61),1),Calc!$D$4:$W$4,0)),MATCH(Calc!$BO61&amp;R$9,Calc!$C$6:$C$1005&amp;Calc!$I$6:$I$1005,0),1)),"")</f>
        <v/>
      </c>
      <c r="S65" s="252"/>
      <c r="T65" s="251" t="str">
        <f t="array" ref="T65">IFERROR(IF(T$9="","",INDEX(INDEX(Calc!$D$6:$X$1005,,MATCH(INDEX(Calc!$AT$7:$AT$20,COUNTIF(Calc!$BO$6:$BO61,Calc!$BO61),1),Calc!$D$4:$W$4,0)),MATCH(Calc!$BO61&amp;T$9,Calc!$C$6:$C$1005&amp;Calc!$I$6:$I$1005,0),1)),"")</f>
        <v/>
      </c>
      <c r="U65" s="252"/>
      <c r="V65" s="251" t="str">
        <f t="array" ref="V65">IFERROR(IF(V$9="","",INDEX(INDEX(Calc!$D$6:$X$1005,,MATCH(INDEX(Calc!$AT$7:$AT$20,COUNTIF(Calc!$BO$6:$BO61,Calc!$BO61),1),Calc!$D$4:$W$4,0)),MATCH(Calc!$BO61&amp;V$9,Calc!$C$6:$C$1005&amp;Calc!$I$6:$I$1005,0),1)),"")</f>
        <v/>
      </c>
      <c r="W65" s="252"/>
      <c r="X65" s="251" t="str">
        <f t="array" ref="X65">IFERROR(IF(X$9="","",INDEX(INDEX(Calc!$D$6:$X$1005,,MATCH(INDEX(Calc!$AT$7:$AT$20,COUNTIF(Calc!$BO$6:$BO61,Calc!$BO61),1),Calc!$D$4:$W$4,0)),MATCH(Calc!$BO61&amp;X$9,Calc!$C$6:$C$1005&amp;Calc!$I$6:$I$1005,0),1)),"")</f>
        <v/>
      </c>
      <c r="Y65" s="252"/>
      <c r="Z65" s="251" t="str">
        <f t="array" ref="Z65">IFERROR(IF(Z$9="","",INDEX(INDEX(Calc!$D$6:$X$1005,,MATCH(INDEX(Calc!$AT$7:$AT$20,COUNTIF(Calc!$BO$6:$BO61,Calc!$BO61),1),Calc!$D$4:$W$4,0)),MATCH(Calc!$BO61&amp;Z$9,Calc!$C$6:$C$1005&amp;Calc!$I$6:$I$1005,0),1)),"")</f>
        <v/>
      </c>
      <c r="AA65" s="252"/>
      <c r="AB65" s="251" t="str">
        <f t="array" ref="AB65">IFERROR(IF(AB$9="","",INDEX(INDEX(Calc!$D$6:$X$1005,,MATCH(INDEX(Calc!$AT$7:$AT$20,COUNTIF(Calc!$BO$6:$BO61,Calc!$BO61),1),Calc!$D$4:$W$4,0)),MATCH(Calc!$BO61&amp;AB$9,Calc!$C$6:$C$1005&amp;Calc!$I$6:$I$1005,0),1)),"")</f>
        <v/>
      </c>
      <c r="AC65" s="252"/>
      <c r="AD65" s="251" t="str">
        <f t="array" ref="AD65">IFERROR(IF(AD$9="","",INDEX(INDEX(Calc!$D$6:$X$1005,,MATCH(INDEX(Calc!$AT$7:$AT$20,COUNTIF(Calc!$BO$6:$BO61,Calc!$BO61),1),Calc!$D$4:$W$4,0)),MATCH(Calc!$BO61&amp;AD$9,Calc!$C$6:$C$1005&amp;Calc!$I$6:$I$1005,0),1)),"")</f>
        <v/>
      </c>
      <c r="AE65" s="252"/>
      <c r="AF65" s="251" t="str">
        <f t="array" ref="AF65">IFERROR(IF(AF$9="","",INDEX(INDEX(Calc!$D$6:$X$1005,,MATCH(INDEX(Calc!$AT$7:$AT$20,COUNTIF(Calc!$BO$6:$BO61,Calc!$BO61),1),Calc!$D$4:$W$4,0)),MATCH(Calc!$BO61&amp;AF$9,Calc!$C$6:$C$1005&amp;Calc!$I$6:$I$1005,0),1)),"")</f>
        <v/>
      </c>
      <c r="AG65" s="253"/>
      <c r="AH65" s="215"/>
    </row>
    <row r="66" spans="1:34" ht="18" customHeight="1" thickTop="1" thickBot="1" x14ac:dyDescent="0.25">
      <c r="A66" s="75"/>
      <c r="B66" s="255"/>
      <c r="C66" s="256"/>
      <c r="D66" s="251" t="str">
        <f t="array" ref="D66">IFERROR(IF(D$9="","",INDEX(INDEX(Calc!$D$6:$X$1005,,MATCH(INDEX(Calc!$AT$7:$AT$20,COUNTIF(Calc!$BO$6:$BO62,Calc!$BO62),1),Calc!$D$4:$W$4,0)),MATCH(Calc!$BO62&amp;D$9,Calc!$C$6:$C$1005&amp;Calc!$I$6:$I$1005,0),1)),"")</f>
        <v/>
      </c>
      <c r="E66" s="252"/>
      <c r="F66" s="251" t="str">
        <f t="array" ref="F66">IFERROR(IF(F$9="","",INDEX(INDEX(Calc!$D$6:$X$1005,,MATCH(INDEX(Calc!$AT$7:$AT$20,COUNTIF(Calc!$BO$6:$BO62,Calc!$BO62),1),Calc!$D$4:$W$4,0)),MATCH(Calc!$BO62&amp;F$9,Calc!$C$6:$C$1005&amp;Calc!$I$6:$I$1005,0),1)),"")</f>
        <v/>
      </c>
      <c r="G66" s="252"/>
      <c r="H66" s="251" t="str">
        <f t="array" ref="H66">IFERROR(IF(H$9="","",INDEX(INDEX(Calc!$D$6:$X$1005,,MATCH(INDEX(Calc!$AT$7:$AT$20,COUNTIF(Calc!$BO$6:$BO62,Calc!$BO62),1),Calc!$D$4:$W$4,0)),MATCH(Calc!$BO62&amp;H$9,Calc!$C$6:$C$1005&amp;Calc!$I$6:$I$1005,0),1)),"")</f>
        <v/>
      </c>
      <c r="I66" s="252"/>
      <c r="J66" s="251" t="str">
        <f t="array" ref="J66">IFERROR(IF(J$9="","",INDEX(INDEX(Calc!$D$6:$X$1005,,MATCH(INDEX(Calc!$AT$7:$AT$20,COUNTIF(Calc!$BO$6:$BO62,Calc!$BO62),1),Calc!$D$4:$W$4,0)),MATCH(Calc!$BO62&amp;J$9,Calc!$C$6:$C$1005&amp;Calc!$I$6:$I$1005,0),1)),"")</f>
        <v/>
      </c>
      <c r="K66" s="252"/>
      <c r="L66" s="251" t="str">
        <f t="array" ref="L66">IFERROR(IF(L$9="","",INDEX(INDEX(Calc!$D$6:$X$1005,,MATCH(INDEX(Calc!$AT$7:$AT$20,COUNTIF(Calc!$BO$6:$BO62,Calc!$BO62),1),Calc!$D$4:$W$4,0)),MATCH(Calc!$BO62&amp;L$9,Calc!$C$6:$C$1005&amp;Calc!$I$6:$I$1005,0),1)),"")</f>
        <v/>
      </c>
      <c r="M66" s="252"/>
      <c r="N66" s="251" t="str">
        <f t="array" ref="N66">IFERROR(IF(N$9="","",INDEX(INDEX(Calc!$D$6:$X$1005,,MATCH(INDEX(Calc!$AT$7:$AT$20,COUNTIF(Calc!$BO$6:$BO62,Calc!$BO62),1),Calc!$D$4:$W$4,0)),MATCH(Calc!$BO62&amp;N$9,Calc!$C$6:$C$1005&amp;Calc!$I$6:$I$1005,0),1)),"")</f>
        <v/>
      </c>
      <c r="O66" s="252"/>
      <c r="P66" s="251" t="str">
        <f t="array" ref="P66">IFERROR(IF(P$9="","",INDEX(INDEX(Calc!$D$6:$X$1005,,MATCH(INDEX(Calc!$AT$7:$AT$20,COUNTIF(Calc!$BO$6:$BO62,Calc!$BO62),1),Calc!$D$4:$W$4,0)),MATCH(Calc!$BO62&amp;P$9,Calc!$C$6:$C$1005&amp;Calc!$I$6:$I$1005,0),1)),"")</f>
        <v/>
      </c>
      <c r="Q66" s="252"/>
      <c r="R66" s="251" t="str">
        <f t="array" ref="R66">IFERROR(IF(R$9="","",INDEX(INDEX(Calc!$D$6:$X$1005,,MATCH(INDEX(Calc!$AT$7:$AT$20,COUNTIF(Calc!$BO$6:$BO62,Calc!$BO62),1),Calc!$D$4:$W$4,0)),MATCH(Calc!$BO62&amp;R$9,Calc!$C$6:$C$1005&amp;Calc!$I$6:$I$1005,0),1)),"")</f>
        <v/>
      </c>
      <c r="S66" s="252"/>
      <c r="T66" s="251" t="str">
        <f t="array" ref="T66">IFERROR(IF(T$9="","",INDEX(INDEX(Calc!$D$6:$X$1005,,MATCH(INDEX(Calc!$AT$7:$AT$20,COUNTIF(Calc!$BO$6:$BO62,Calc!$BO62),1),Calc!$D$4:$W$4,0)),MATCH(Calc!$BO62&amp;T$9,Calc!$C$6:$C$1005&amp;Calc!$I$6:$I$1005,0),1)),"")</f>
        <v/>
      </c>
      <c r="U66" s="252"/>
      <c r="V66" s="251" t="str">
        <f t="array" ref="V66">IFERROR(IF(V$9="","",INDEX(INDEX(Calc!$D$6:$X$1005,,MATCH(INDEX(Calc!$AT$7:$AT$20,COUNTIF(Calc!$BO$6:$BO62,Calc!$BO62),1),Calc!$D$4:$W$4,0)),MATCH(Calc!$BO62&amp;V$9,Calc!$C$6:$C$1005&amp;Calc!$I$6:$I$1005,0),1)),"")</f>
        <v/>
      </c>
      <c r="W66" s="252"/>
      <c r="X66" s="251" t="str">
        <f t="array" ref="X66">IFERROR(IF(X$9="","",INDEX(INDEX(Calc!$D$6:$X$1005,,MATCH(INDEX(Calc!$AT$7:$AT$20,COUNTIF(Calc!$BO$6:$BO62,Calc!$BO62),1),Calc!$D$4:$W$4,0)),MATCH(Calc!$BO62&amp;X$9,Calc!$C$6:$C$1005&amp;Calc!$I$6:$I$1005,0),1)),"")</f>
        <v/>
      </c>
      <c r="Y66" s="252"/>
      <c r="Z66" s="251" t="str">
        <f t="array" ref="Z66">IFERROR(IF(Z$9="","",INDEX(INDEX(Calc!$D$6:$X$1005,,MATCH(INDEX(Calc!$AT$7:$AT$20,COUNTIF(Calc!$BO$6:$BO62,Calc!$BO62),1),Calc!$D$4:$W$4,0)),MATCH(Calc!$BO62&amp;Z$9,Calc!$C$6:$C$1005&amp;Calc!$I$6:$I$1005,0),1)),"")</f>
        <v/>
      </c>
      <c r="AA66" s="252"/>
      <c r="AB66" s="251" t="str">
        <f t="array" ref="AB66">IFERROR(IF(AB$9="","",INDEX(INDEX(Calc!$D$6:$X$1005,,MATCH(INDEX(Calc!$AT$7:$AT$20,COUNTIF(Calc!$BO$6:$BO62,Calc!$BO62),1),Calc!$D$4:$W$4,0)),MATCH(Calc!$BO62&amp;AB$9,Calc!$C$6:$C$1005&amp;Calc!$I$6:$I$1005,0),1)),"")</f>
        <v/>
      </c>
      <c r="AC66" s="252"/>
      <c r="AD66" s="251" t="str">
        <f t="array" ref="AD66">IFERROR(IF(AD$9="","",INDEX(INDEX(Calc!$D$6:$X$1005,,MATCH(INDEX(Calc!$AT$7:$AT$20,COUNTIF(Calc!$BO$6:$BO62,Calc!$BO62),1),Calc!$D$4:$W$4,0)),MATCH(Calc!$BO62&amp;AD$9,Calc!$C$6:$C$1005&amp;Calc!$I$6:$I$1005,0),1)),"")</f>
        <v/>
      </c>
      <c r="AE66" s="252"/>
      <c r="AF66" s="251" t="str">
        <f t="array" ref="AF66">IFERROR(IF(AF$9="","",INDEX(INDEX(Calc!$D$6:$X$1005,,MATCH(INDEX(Calc!$AT$7:$AT$20,COUNTIF(Calc!$BO$6:$BO62,Calc!$BO62),1),Calc!$D$4:$W$4,0)),MATCH(Calc!$BO62&amp;AF$9,Calc!$C$6:$C$1005&amp;Calc!$I$6:$I$1005,0),1)),"")</f>
        <v/>
      </c>
      <c r="AG66" s="253"/>
      <c r="AH66" s="215"/>
    </row>
    <row r="67" spans="1:34" ht="18" customHeight="1" thickTop="1" thickBot="1" x14ac:dyDescent="0.25">
      <c r="A67" s="75"/>
      <c r="B67" s="255"/>
      <c r="C67" s="256"/>
      <c r="D67" s="251" t="str">
        <f t="array" ref="D67">IFERROR(IF(D$9="","",INDEX(INDEX(Calc!$D$6:$X$1005,,MATCH(INDEX(Calc!$AT$7:$AT$20,COUNTIF(Calc!$BO$6:$BO63,Calc!$BO63),1),Calc!$D$4:$W$4,0)),MATCH(Calc!$BO63&amp;D$9,Calc!$C$6:$C$1005&amp;Calc!$I$6:$I$1005,0),1)),"")</f>
        <v/>
      </c>
      <c r="E67" s="252"/>
      <c r="F67" s="251" t="str">
        <f t="array" ref="F67">IFERROR(IF(F$9="","",INDEX(INDEX(Calc!$D$6:$X$1005,,MATCH(INDEX(Calc!$AT$7:$AT$20,COUNTIF(Calc!$BO$6:$BO63,Calc!$BO63),1),Calc!$D$4:$W$4,0)),MATCH(Calc!$BO63&amp;F$9,Calc!$C$6:$C$1005&amp;Calc!$I$6:$I$1005,0),1)),"")</f>
        <v/>
      </c>
      <c r="G67" s="252"/>
      <c r="H67" s="251" t="str">
        <f t="array" ref="H67">IFERROR(IF(H$9="","",INDEX(INDEX(Calc!$D$6:$X$1005,,MATCH(INDEX(Calc!$AT$7:$AT$20,COUNTIF(Calc!$BO$6:$BO63,Calc!$BO63),1),Calc!$D$4:$W$4,0)),MATCH(Calc!$BO63&amp;H$9,Calc!$C$6:$C$1005&amp;Calc!$I$6:$I$1005,0),1)),"")</f>
        <v/>
      </c>
      <c r="I67" s="252"/>
      <c r="J67" s="251" t="str">
        <f t="array" ref="J67">IFERROR(IF(J$9="","",INDEX(INDEX(Calc!$D$6:$X$1005,,MATCH(INDEX(Calc!$AT$7:$AT$20,COUNTIF(Calc!$BO$6:$BO63,Calc!$BO63),1),Calc!$D$4:$W$4,0)),MATCH(Calc!$BO63&amp;J$9,Calc!$C$6:$C$1005&amp;Calc!$I$6:$I$1005,0),1)),"")</f>
        <v/>
      </c>
      <c r="K67" s="252"/>
      <c r="L67" s="251" t="str">
        <f t="array" ref="L67">IFERROR(IF(L$9="","",INDEX(INDEX(Calc!$D$6:$X$1005,,MATCH(INDEX(Calc!$AT$7:$AT$20,COUNTIF(Calc!$BO$6:$BO63,Calc!$BO63),1),Calc!$D$4:$W$4,0)),MATCH(Calc!$BO63&amp;L$9,Calc!$C$6:$C$1005&amp;Calc!$I$6:$I$1005,0),1)),"")</f>
        <v/>
      </c>
      <c r="M67" s="252"/>
      <c r="N67" s="251" t="str">
        <f t="array" ref="N67">IFERROR(IF(N$9="","",INDEX(INDEX(Calc!$D$6:$X$1005,,MATCH(INDEX(Calc!$AT$7:$AT$20,COUNTIF(Calc!$BO$6:$BO63,Calc!$BO63),1),Calc!$D$4:$W$4,0)),MATCH(Calc!$BO63&amp;N$9,Calc!$C$6:$C$1005&amp;Calc!$I$6:$I$1005,0),1)),"")</f>
        <v/>
      </c>
      <c r="O67" s="252"/>
      <c r="P67" s="251" t="str">
        <f t="array" ref="P67">IFERROR(IF(P$9="","",INDEX(INDEX(Calc!$D$6:$X$1005,,MATCH(INDEX(Calc!$AT$7:$AT$20,COUNTIF(Calc!$BO$6:$BO63,Calc!$BO63),1),Calc!$D$4:$W$4,0)),MATCH(Calc!$BO63&amp;P$9,Calc!$C$6:$C$1005&amp;Calc!$I$6:$I$1005,0),1)),"")</f>
        <v/>
      </c>
      <c r="Q67" s="252"/>
      <c r="R67" s="251" t="str">
        <f t="array" ref="R67">IFERROR(IF(R$9="","",INDEX(INDEX(Calc!$D$6:$X$1005,,MATCH(INDEX(Calc!$AT$7:$AT$20,COUNTIF(Calc!$BO$6:$BO63,Calc!$BO63),1),Calc!$D$4:$W$4,0)),MATCH(Calc!$BO63&amp;R$9,Calc!$C$6:$C$1005&amp;Calc!$I$6:$I$1005,0),1)),"")</f>
        <v/>
      </c>
      <c r="S67" s="252"/>
      <c r="T67" s="251" t="str">
        <f t="array" ref="T67">IFERROR(IF(T$9="","",INDEX(INDEX(Calc!$D$6:$X$1005,,MATCH(INDEX(Calc!$AT$7:$AT$20,COUNTIF(Calc!$BO$6:$BO63,Calc!$BO63),1),Calc!$D$4:$W$4,0)),MATCH(Calc!$BO63&amp;T$9,Calc!$C$6:$C$1005&amp;Calc!$I$6:$I$1005,0),1)),"")</f>
        <v/>
      </c>
      <c r="U67" s="252"/>
      <c r="V67" s="251" t="str">
        <f t="array" ref="V67">IFERROR(IF(V$9="","",INDEX(INDEX(Calc!$D$6:$X$1005,,MATCH(INDEX(Calc!$AT$7:$AT$20,COUNTIF(Calc!$BO$6:$BO63,Calc!$BO63),1),Calc!$D$4:$W$4,0)),MATCH(Calc!$BO63&amp;V$9,Calc!$C$6:$C$1005&amp;Calc!$I$6:$I$1005,0),1)),"")</f>
        <v/>
      </c>
      <c r="W67" s="252"/>
      <c r="X67" s="251" t="str">
        <f t="array" ref="X67">IFERROR(IF(X$9="","",INDEX(INDEX(Calc!$D$6:$X$1005,,MATCH(INDEX(Calc!$AT$7:$AT$20,COUNTIF(Calc!$BO$6:$BO63,Calc!$BO63),1),Calc!$D$4:$W$4,0)),MATCH(Calc!$BO63&amp;X$9,Calc!$C$6:$C$1005&amp;Calc!$I$6:$I$1005,0),1)),"")</f>
        <v/>
      </c>
      <c r="Y67" s="252"/>
      <c r="Z67" s="251" t="str">
        <f t="array" ref="Z67">IFERROR(IF(Z$9="","",INDEX(INDEX(Calc!$D$6:$X$1005,,MATCH(INDEX(Calc!$AT$7:$AT$20,COUNTIF(Calc!$BO$6:$BO63,Calc!$BO63),1),Calc!$D$4:$W$4,0)),MATCH(Calc!$BO63&amp;Z$9,Calc!$C$6:$C$1005&amp;Calc!$I$6:$I$1005,0),1)),"")</f>
        <v/>
      </c>
      <c r="AA67" s="252"/>
      <c r="AB67" s="251" t="str">
        <f t="array" ref="AB67">IFERROR(IF(AB$9="","",INDEX(INDEX(Calc!$D$6:$X$1005,,MATCH(INDEX(Calc!$AT$7:$AT$20,COUNTIF(Calc!$BO$6:$BO63,Calc!$BO63),1),Calc!$D$4:$W$4,0)),MATCH(Calc!$BO63&amp;AB$9,Calc!$C$6:$C$1005&amp;Calc!$I$6:$I$1005,0),1)),"")</f>
        <v/>
      </c>
      <c r="AC67" s="252"/>
      <c r="AD67" s="251" t="str">
        <f t="array" ref="AD67">IFERROR(IF(AD$9="","",INDEX(INDEX(Calc!$D$6:$X$1005,,MATCH(INDEX(Calc!$AT$7:$AT$20,COUNTIF(Calc!$BO$6:$BO63,Calc!$BO63),1),Calc!$D$4:$W$4,0)),MATCH(Calc!$BO63&amp;AD$9,Calc!$C$6:$C$1005&amp;Calc!$I$6:$I$1005,0),1)),"")</f>
        <v/>
      </c>
      <c r="AE67" s="252"/>
      <c r="AF67" s="251" t="str">
        <f t="array" ref="AF67">IFERROR(IF(AF$9="","",INDEX(INDEX(Calc!$D$6:$X$1005,,MATCH(INDEX(Calc!$AT$7:$AT$20,COUNTIF(Calc!$BO$6:$BO63,Calc!$BO63),1),Calc!$D$4:$W$4,0)),MATCH(Calc!$BO63&amp;AF$9,Calc!$C$6:$C$1005&amp;Calc!$I$6:$I$1005,0),1)),"")</f>
        <v/>
      </c>
      <c r="AG67" s="253"/>
      <c r="AH67" s="215"/>
    </row>
    <row r="68" spans="1:34" ht="18" customHeight="1" thickTop="1" thickBot="1" x14ac:dyDescent="0.25">
      <c r="A68" s="75"/>
      <c r="B68" s="255"/>
      <c r="C68" s="256"/>
      <c r="D68" s="251" t="str">
        <f t="array" ref="D68">IFERROR(IF(D$9="","",INDEX(INDEX(Calc!$D$6:$X$1005,,MATCH(INDEX(Calc!$AT$7:$AT$20,COUNTIF(Calc!$BO$6:$BO64,Calc!$BO64),1),Calc!$D$4:$W$4,0)),MATCH(Calc!$BO64&amp;D$9,Calc!$C$6:$C$1005&amp;Calc!$I$6:$I$1005,0),1)),"")</f>
        <v/>
      </c>
      <c r="E68" s="252"/>
      <c r="F68" s="251" t="str">
        <f t="array" ref="F68">IFERROR(IF(F$9="","",INDEX(INDEX(Calc!$D$6:$X$1005,,MATCH(INDEX(Calc!$AT$7:$AT$20,COUNTIF(Calc!$BO$6:$BO64,Calc!$BO64),1),Calc!$D$4:$W$4,0)),MATCH(Calc!$BO64&amp;F$9,Calc!$C$6:$C$1005&amp;Calc!$I$6:$I$1005,0),1)),"")</f>
        <v/>
      </c>
      <c r="G68" s="252"/>
      <c r="H68" s="251" t="str">
        <f t="array" ref="H68">IFERROR(IF(H$9="","",INDEX(INDEX(Calc!$D$6:$X$1005,,MATCH(INDEX(Calc!$AT$7:$AT$20,COUNTIF(Calc!$BO$6:$BO64,Calc!$BO64),1),Calc!$D$4:$W$4,0)),MATCH(Calc!$BO64&amp;H$9,Calc!$C$6:$C$1005&amp;Calc!$I$6:$I$1005,0),1)),"")</f>
        <v/>
      </c>
      <c r="I68" s="252"/>
      <c r="J68" s="251" t="str">
        <f t="array" ref="J68">IFERROR(IF(J$9="","",INDEX(INDEX(Calc!$D$6:$X$1005,,MATCH(INDEX(Calc!$AT$7:$AT$20,COUNTIF(Calc!$BO$6:$BO64,Calc!$BO64),1),Calc!$D$4:$W$4,0)),MATCH(Calc!$BO64&amp;J$9,Calc!$C$6:$C$1005&amp;Calc!$I$6:$I$1005,0),1)),"")</f>
        <v/>
      </c>
      <c r="K68" s="252"/>
      <c r="L68" s="251" t="str">
        <f t="array" ref="L68">IFERROR(IF(L$9="","",INDEX(INDEX(Calc!$D$6:$X$1005,,MATCH(INDEX(Calc!$AT$7:$AT$20,COUNTIF(Calc!$BO$6:$BO64,Calc!$BO64),1),Calc!$D$4:$W$4,0)),MATCH(Calc!$BO64&amp;L$9,Calc!$C$6:$C$1005&amp;Calc!$I$6:$I$1005,0),1)),"")</f>
        <v/>
      </c>
      <c r="M68" s="252"/>
      <c r="N68" s="251" t="str">
        <f t="array" ref="N68">IFERROR(IF(N$9="","",INDEX(INDEX(Calc!$D$6:$X$1005,,MATCH(INDEX(Calc!$AT$7:$AT$20,COUNTIF(Calc!$BO$6:$BO64,Calc!$BO64),1),Calc!$D$4:$W$4,0)),MATCH(Calc!$BO64&amp;N$9,Calc!$C$6:$C$1005&amp;Calc!$I$6:$I$1005,0),1)),"")</f>
        <v/>
      </c>
      <c r="O68" s="252"/>
      <c r="P68" s="251" t="str">
        <f t="array" ref="P68">IFERROR(IF(P$9="","",INDEX(INDEX(Calc!$D$6:$X$1005,,MATCH(INDEX(Calc!$AT$7:$AT$20,COUNTIF(Calc!$BO$6:$BO64,Calc!$BO64),1),Calc!$D$4:$W$4,0)),MATCH(Calc!$BO64&amp;P$9,Calc!$C$6:$C$1005&amp;Calc!$I$6:$I$1005,0),1)),"")</f>
        <v/>
      </c>
      <c r="Q68" s="252"/>
      <c r="R68" s="251" t="str">
        <f t="array" ref="R68">IFERROR(IF(R$9="","",INDEX(INDEX(Calc!$D$6:$X$1005,,MATCH(INDEX(Calc!$AT$7:$AT$20,COUNTIF(Calc!$BO$6:$BO64,Calc!$BO64),1),Calc!$D$4:$W$4,0)),MATCH(Calc!$BO64&amp;R$9,Calc!$C$6:$C$1005&amp;Calc!$I$6:$I$1005,0),1)),"")</f>
        <v/>
      </c>
      <c r="S68" s="252"/>
      <c r="T68" s="251" t="str">
        <f t="array" ref="T68">IFERROR(IF(T$9="","",INDEX(INDEX(Calc!$D$6:$X$1005,,MATCH(INDEX(Calc!$AT$7:$AT$20,COUNTIF(Calc!$BO$6:$BO64,Calc!$BO64),1),Calc!$D$4:$W$4,0)),MATCH(Calc!$BO64&amp;T$9,Calc!$C$6:$C$1005&amp;Calc!$I$6:$I$1005,0),1)),"")</f>
        <v/>
      </c>
      <c r="U68" s="252"/>
      <c r="V68" s="251" t="str">
        <f t="array" ref="V68">IFERROR(IF(V$9="","",INDEX(INDEX(Calc!$D$6:$X$1005,,MATCH(INDEX(Calc!$AT$7:$AT$20,COUNTIF(Calc!$BO$6:$BO64,Calc!$BO64),1),Calc!$D$4:$W$4,0)),MATCH(Calc!$BO64&amp;V$9,Calc!$C$6:$C$1005&amp;Calc!$I$6:$I$1005,0),1)),"")</f>
        <v/>
      </c>
      <c r="W68" s="252"/>
      <c r="X68" s="251" t="str">
        <f t="array" ref="X68">IFERROR(IF(X$9="","",INDEX(INDEX(Calc!$D$6:$X$1005,,MATCH(INDEX(Calc!$AT$7:$AT$20,COUNTIF(Calc!$BO$6:$BO64,Calc!$BO64),1),Calc!$D$4:$W$4,0)),MATCH(Calc!$BO64&amp;X$9,Calc!$C$6:$C$1005&amp;Calc!$I$6:$I$1005,0),1)),"")</f>
        <v/>
      </c>
      <c r="Y68" s="252"/>
      <c r="Z68" s="251" t="str">
        <f t="array" ref="Z68">IFERROR(IF(Z$9="","",INDEX(INDEX(Calc!$D$6:$X$1005,,MATCH(INDEX(Calc!$AT$7:$AT$20,COUNTIF(Calc!$BO$6:$BO64,Calc!$BO64),1),Calc!$D$4:$W$4,0)),MATCH(Calc!$BO64&amp;Z$9,Calc!$C$6:$C$1005&amp;Calc!$I$6:$I$1005,0),1)),"")</f>
        <v/>
      </c>
      <c r="AA68" s="252"/>
      <c r="AB68" s="251" t="str">
        <f t="array" ref="AB68">IFERROR(IF(AB$9="","",INDEX(INDEX(Calc!$D$6:$X$1005,,MATCH(INDEX(Calc!$AT$7:$AT$20,COUNTIF(Calc!$BO$6:$BO64,Calc!$BO64),1),Calc!$D$4:$W$4,0)),MATCH(Calc!$BO64&amp;AB$9,Calc!$C$6:$C$1005&amp;Calc!$I$6:$I$1005,0),1)),"")</f>
        <v/>
      </c>
      <c r="AC68" s="252"/>
      <c r="AD68" s="251" t="str">
        <f t="array" ref="AD68">IFERROR(IF(AD$9="","",INDEX(INDEX(Calc!$D$6:$X$1005,,MATCH(INDEX(Calc!$AT$7:$AT$20,COUNTIF(Calc!$BO$6:$BO64,Calc!$BO64),1),Calc!$D$4:$W$4,0)),MATCH(Calc!$BO64&amp;AD$9,Calc!$C$6:$C$1005&amp;Calc!$I$6:$I$1005,0),1)),"")</f>
        <v/>
      </c>
      <c r="AE68" s="252"/>
      <c r="AF68" s="251" t="str">
        <f t="array" ref="AF68">IFERROR(IF(AF$9="","",INDEX(INDEX(Calc!$D$6:$X$1005,,MATCH(INDEX(Calc!$AT$7:$AT$20,COUNTIF(Calc!$BO$6:$BO64,Calc!$BO64),1),Calc!$D$4:$W$4,0)),MATCH(Calc!$BO64&amp;AF$9,Calc!$C$6:$C$1005&amp;Calc!$I$6:$I$1005,0),1)),"")</f>
        <v/>
      </c>
      <c r="AG68" s="253"/>
      <c r="AH68" s="215"/>
    </row>
    <row r="69" spans="1:34" ht="18" customHeight="1" thickTop="1" thickBot="1" x14ac:dyDescent="0.25">
      <c r="A69" s="75"/>
      <c r="B69" s="255"/>
      <c r="C69" s="256"/>
      <c r="D69" s="251" t="str">
        <f t="array" ref="D69">IFERROR(IF(D$9="","",INDEX(INDEX(Calc!$D$6:$X$1005,,MATCH(INDEX(Calc!$AT$7:$AT$20,COUNTIF(Calc!$BO$6:$BO65,Calc!$BO65),1),Calc!$D$4:$W$4,0)),MATCH(Calc!$BO65&amp;D$9,Calc!$C$6:$C$1005&amp;Calc!$I$6:$I$1005,0),1)),"")</f>
        <v/>
      </c>
      <c r="E69" s="252"/>
      <c r="F69" s="251" t="str">
        <f t="array" ref="F69">IFERROR(IF(F$9="","",INDEX(INDEX(Calc!$D$6:$X$1005,,MATCH(INDEX(Calc!$AT$7:$AT$20,COUNTIF(Calc!$BO$6:$BO65,Calc!$BO65),1),Calc!$D$4:$W$4,0)),MATCH(Calc!$BO65&amp;F$9,Calc!$C$6:$C$1005&amp;Calc!$I$6:$I$1005,0),1)),"")</f>
        <v/>
      </c>
      <c r="G69" s="252"/>
      <c r="H69" s="251" t="str">
        <f t="array" ref="H69">IFERROR(IF(H$9="","",INDEX(INDEX(Calc!$D$6:$X$1005,,MATCH(INDEX(Calc!$AT$7:$AT$20,COUNTIF(Calc!$BO$6:$BO65,Calc!$BO65),1),Calc!$D$4:$W$4,0)),MATCH(Calc!$BO65&amp;H$9,Calc!$C$6:$C$1005&amp;Calc!$I$6:$I$1005,0),1)),"")</f>
        <v/>
      </c>
      <c r="I69" s="252"/>
      <c r="J69" s="251" t="str">
        <f t="array" ref="J69">IFERROR(IF(J$9="","",INDEX(INDEX(Calc!$D$6:$X$1005,,MATCH(INDEX(Calc!$AT$7:$AT$20,COUNTIF(Calc!$BO$6:$BO65,Calc!$BO65),1),Calc!$D$4:$W$4,0)),MATCH(Calc!$BO65&amp;J$9,Calc!$C$6:$C$1005&amp;Calc!$I$6:$I$1005,0),1)),"")</f>
        <v/>
      </c>
      <c r="K69" s="252"/>
      <c r="L69" s="251" t="str">
        <f t="array" ref="L69">IFERROR(IF(L$9="","",INDEX(INDEX(Calc!$D$6:$X$1005,,MATCH(INDEX(Calc!$AT$7:$AT$20,COUNTIF(Calc!$BO$6:$BO65,Calc!$BO65),1),Calc!$D$4:$W$4,0)),MATCH(Calc!$BO65&amp;L$9,Calc!$C$6:$C$1005&amp;Calc!$I$6:$I$1005,0),1)),"")</f>
        <v/>
      </c>
      <c r="M69" s="252"/>
      <c r="N69" s="251" t="str">
        <f t="array" ref="N69">IFERROR(IF(N$9="","",INDEX(INDEX(Calc!$D$6:$X$1005,,MATCH(INDEX(Calc!$AT$7:$AT$20,COUNTIF(Calc!$BO$6:$BO65,Calc!$BO65),1),Calc!$D$4:$W$4,0)),MATCH(Calc!$BO65&amp;N$9,Calc!$C$6:$C$1005&amp;Calc!$I$6:$I$1005,0),1)),"")</f>
        <v/>
      </c>
      <c r="O69" s="252"/>
      <c r="P69" s="251" t="str">
        <f t="array" ref="P69">IFERROR(IF(P$9="","",INDEX(INDEX(Calc!$D$6:$X$1005,,MATCH(INDEX(Calc!$AT$7:$AT$20,COUNTIF(Calc!$BO$6:$BO65,Calc!$BO65),1),Calc!$D$4:$W$4,0)),MATCH(Calc!$BO65&amp;P$9,Calc!$C$6:$C$1005&amp;Calc!$I$6:$I$1005,0),1)),"")</f>
        <v/>
      </c>
      <c r="Q69" s="252"/>
      <c r="R69" s="251" t="str">
        <f t="array" ref="R69">IFERROR(IF(R$9="","",INDEX(INDEX(Calc!$D$6:$X$1005,,MATCH(INDEX(Calc!$AT$7:$AT$20,COUNTIF(Calc!$BO$6:$BO65,Calc!$BO65),1),Calc!$D$4:$W$4,0)),MATCH(Calc!$BO65&amp;R$9,Calc!$C$6:$C$1005&amp;Calc!$I$6:$I$1005,0),1)),"")</f>
        <v/>
      </c>
      <c r="S69" s="252"/>
      <c r="T69" s="251" t="str">
        <f t="array" ref="T69">IFERROR(IF(T$9="","",INDEX(INDEX(Calc!$D$6:$X$1005,,MATCH(INDEX(Calc!$AT$7:$AT$20,COUNTIF(Calc!$BO$6:$BO65,Calc!$BO65),1),Calc!$D$4:$W$4,0)),MATCH(Calc!$BO65&amp;T$9,Calc!$C$6:$C$1005&amp;Calc!$I$6:$I$1005,0),1)),"")</f>
        <v/>
      </c>
      <c r="U69" s="252"/>
      <c r="V69" s="251" t="str">
        <f t="array" ref="V69">IFERROR(IF(V$9="","",INDEX(INDEX(Calc!$D$6:$X$1005,,MATCH(INDEX(Calc!$AT$7:$AT$20,COUNTIF(Calc!$BO$6:$BO65,Calc!$BO65),1),Calc!$D$4:$W$4,0)),MATCH(Calc!$BO65&amp;V$9,Calc!$C$6:$C$1005&amp;Calc!$I$6:$I$1005,0),1)),"")</f>
        <v/>
      </c>
      <c r="W69" s="252"/>
      <c r="X69" s="251" t="str">
        <f t="array" ref="X69">IFERROR(IF(X$9="","",INDEX(INDEX(Calc!$D$6:$X$1005,,MATCH(INDEX(Calc!$AT$7:$AT$20,COUNTIF(Calc!$BO$6:$BO65,Calc!$BO65),1),Calc!$D$4:$W$4,0)),MATCH(Calc!$BO65&amp;X$9,Calc!$C$6:$C$1005&amp;Calc!$I$6:$I$1005,0),1)),"")</f>
        <v/>
      </c>
      <c r="Y69" s="252"/>
      <c r="Z69" s="251" t="str">
        <f t="array" ref="Z69">IFERROR(IF(Z$9="","",INDEX(INDEX(Calc!$D$6:$X$1005,,MATCH(INDEX(Calc!$AT$7:$AT$20,COUNTIF(Calc!$BO$6:$BO65,Calc!$BO65),1),Calc!$D$4:$W$4,0)),MATCH(Calc!$BO65&amp;Z$9,Calc!$C$6:$C$1005&amp;Calc!$I$6:$I$1005,0),1)),"")</f>
        <v/>
      </c>
      <c r="AA69" s="252"/>
      <c r="AB69" s="251" t="str">
        <f t="array" ref="AB69">IFERROR(IF(AB$9="","",INDEX(INDEX(Calc!$D$6:$X$1005,,MATCH(INDEX(Calc!$AT$7:$AT$20,COUNTIF(Calc!$BO$6:$BO65,Calc!$BO65),1),Calc!$D$4:$W$4,0)),MATCH(Calc!$BO65&amp;AB$9,Calc!$C$6:$C$1005&amp;Calc!$I$6:$I$1005,0),1)),"")</f>
        <v/>
      </c>
      <c r="AC69" s="252"/>
      <c r="AD69" s="251" t="str">
        <f t="array" ref="AD69">IFERROR(IF(AD$9="","",INDEX(INDEX(Calc!$D$6:$X$1005,,MATCH(INDEX(Calc!$AT$7:$AT$20,COUNTIF(Calc!$BO$6:$BO65,Calc!$BO65),1),Calc!$D$4:$W$4,0)),MATCH(Calc!$BO65&amp;AD$9,Calc!$C$6:$C$1005&amp;Calc!$I$6:$I$1005,0),1)),"")</f>
        <v/>
      </c>
      <c r="AE69" s="252"/>
      <c r="AF69" s="251" t="str">
        <f t="array" ref="AF69">IFERROR(IF(AF$9="","",INDEX(INDEX(Calc!$D$6:$X$1005,,MATCH(INDEX(Calc!$AT$7:$AT$20,COUNTIF(Calc!$BO$6:$BO65,Calc!$BO65),1),Calc!$D$4:$W$4,0)),MATCH(Calc!$BO65&amp;AF$9,Calc!$C$6:$C$1005&amp;Calc!$I$6:$I$1005,0),1)),"")</f>
        <v/>
      </c>
      <c r="AG69" s="253"/>
      <c r="AH69" s="215"/>
    </row>
    <row r="70" spans="1:34" ht="18" customHeight="1" thickTop="1" thickBot="1" x14ac:dyDescent="0.3">
      <c r="A70" s="76"/>
      <c r="B70" s="257"/>
      <c r="C70" s="258"/>
      <c r="D70" s="251" t="str">
        <f t="array" ref="D70">IFERROR(IF(D$9="","",INDEX(INDEX(Calc!$D$6:$X$1005,,MATCH(INDEX(Calc!$AT$7:$AT$20,COUNTIF(Calc!$BO$6:$BO66,Calc!$BO66),1),Calc!$D$4:$W$4,0)),MATCH(Calc!$BO66&amp;D$9,Calc!$C$6:$C$1005&amp;Calc!$I$6:$I$1005,0),1)),"")</f>
        <v/>
      </c>
      <c r="E70" s="252"/>
      <c r="F70" s="251" t="str">
        <f t="array" ref="F70">IFERROR(IF(F$9="","",INDEX(INDEX(Calc!$D$6:$X$1005,,MATCH(INDEX(Calc!$AT$7:$AT$20,COUNTIF(Calc!$BO$6:$BO66,Calc!$BO66),1),Calc!$D$4:$W$4,0)),MATCH(Calc!$BO66&amp;F$9,Calc!$C$6:$C$1005&amp;Calc!$I$6:$I$1005,0),1)),"")</f>
        <v/>
      </c>
      <c r="G70" s="252"/>
      <c r="H70" s="251" t="str">
        <f t="array" ref="H70">IFERROR(IF(H$9="","",INDEX(INDEX(Calc!$D$6:$X$1005,,MATCH(INDEX(Calc!$AT$7:$AT$20,COUNTIF(Calc!$BO$6:$BO66,Calc!$BO66),1),Calc!$D$4:$W$4,0)),MATCH(Calc!$BO66&amp;H$9,Calc!$C$6:$C$1005&amp;Calc!$I$6:$I$1005,0),1)),"")</f>
        <v/>
      </c>
      <c r="I70" s="252"/>
      <c r="J70" s="251" t="str">
        <f t="array" ref="J70">IFERROR(IF(J$9="","",INDEX(INDEX(Calc!$D$6:$X$1005,,MATCH(INDEX(Calc!$AT$7:$AT$20,COUNTIF(Calc!$BO$6:$BO66,Calc!$BO66),1),Calc!$D$4:$W$4,0)),MATCH(Calc!$BO66&amp;J$9,Calc!$C$6:$C$1005&amp;Calc!$I$6:$I$1005,0),1)),"")</f>
        <v/>
      </c>
      <c r="K70" s="252"/>
      <c r="L70" s="251" t="str">
        <f t="array" ref="L70">IFERROR(IF(L$9="","",INDEX(INDEX(Calc!$D$6:$X$1005,,MATCH(INDEX(Calc!$AT$7:$AT$20,COUNTIF(Calc!$BO$6:$BO66,Calc!$BO66),1),Calc!$D$4:$W$4,0)),MATCH(Calc!$BO66&amp;L$9,Calc!$C$6:$C$1005&amp;Calc!$I$6:$I$1005,0),1)),"")</f>
        <v/>
      </c>
      <c r="M70" s="252"/>
      <c r="N70" s="251" t="str">
        <f t="array" ref="N70">IFERROR(IF(N$9="","",INDEX(INDEX(Calc!$D$6:$X$1005,,MATCH(INDEX(Calc!$AT$7:$AT$20,COUNTIF(Calc!$BO$6:$BO66,Calc!$BO66),1),Calc!$D$4:$W$4,0)),MATCH(Calc!$BO66&amp;N$9,Calc!$C$6:$C$1005&amp;Calc!$I$6:$I$1005,0),1)),"")</f>
        <v/>
      </c>
      <c r="O70" s="252"/>
      <c r="P70" s="251" t="str">
        <f t="array" ref="P70">IFERROR(IF(P$9="","",INDEX(INDEX(Calc!$D$6:$X$1005,,MATCH(INDEX(Calc!$AT$7:$AT$20,COUNTIF(Calc!$BO$6:$BO66,Calc!$BO66),1),Calc!$D$4:$W$4,0)),MATCH(Calc!$BO66&amp;P$9,Calc!$C$6:$C$1005&amp;Calc!$I$6:$I$1005,0),1)),"")</f>
        <v/>
      </c>
      <c r="Q70" s="252"/>
      <c r="R70" s="251" t="str">
        <f t="array" ref="R70">IFERROR(IF(R$9="","",INDEX(INDEX(Calc!$D$6:$X$1005,,MATCH(INDEX(Calc!$AT$7:$AT$20,COUNTIF(Calc!$BO$6:$BO66,Calc!$BO66),1),Calc!$D$4:$W$4,0)),MATCH(Calc!$BO66&amp;R$9,Calc!$C$6:$C$1005&amp;Calc!$I$6:$I$1005,0),1)),"")</f>
        <v/>
      </c>
      <c r="S70" s="252"/>
      <c r="T70" s="251" t="str">
        <f t="array" ref="T70">IFERROR(IF(T$9="","",INDEX(INDEX(Calc!$D$6:$X$1005,,MATCH(INDEX(Calc!$AT$7:$AT$20,COUNTIF(Calc!$BO$6:$BO66,Calc!$BO66),1),Calc!$D$4:$W$4,0)),MATCH(Calc!$BO66&amp;T$9,Calc!$C$6:$C$1005&amp;Calc!$I$6:$I$1005,0),1)),"")</f>
        <v/>
      </c>
      <c r="U70" s="252"/>
      <c r="V70" s="251" t="str">
        <f t="array" ref="V70">IFERROR(IF(V$9="","",INDEX(INDEX(Calc!$D$6:$X$1005,,MATCH(INDEX(Calc!$AT$7:$AT$20,COUNTIF(Calc!$BO$6:$BO66,Calc!$BO66),1),Calc!$D$4:$W$4,0)),MATCH(Calc!$BO66&amp;V$9,Calc!$C$6:$C$1005&amp;Calc!$I$6:$I$1005,0),1)),"")</f>
        <v/>
      </c>
      <c r="W70" s="252"/>
      <c r="X70" s="251" t="str">
        <f t="array" ref="X70">IFERROR(IF(X$9="","",INDEX(INDEX(Calc!$D$6:$X$1005,,MATCH(INDEX(Calc!$AT$7:$AT$20,COUNTIF(Calc!$BO$6:$BO66,Calc!$BO66),1),Calc!$D$4:$W$4,0)),MATCH(Calc!$BO66&amp;X$9,Calc!$C$6:$C$1005&amp;Calc!$I$6:$I$1005,0),1)),"")</f>
        <v/>
      </c>
      <c r="Y70" s="252"/>
      <c r="Z70" s="251" t="str">
        <f t="array" ref="Z70">IFERROR(IF(Z$9="","",INDEX(INDEX(Calc!$D$6:$X$1005,,MATCH(INDEX(Calc!$AT$7:$AT$20,COUNTIF(Calc!$BO$6:$BO66,Calc!$BO66),1),Calc!$D$4:$W$4,0)),MATCH(Calc!$BO66&amp;Z$9,Calc!$C$6:$C$1005&amp;Calc!$I$6:$I$1005,0),1)),"")</f>
        <v/>
      </c>
      <c r="AA70" s="252"/>
      <c r="AB70" s="251" t="str">
        <f t="array" ref="AB70">IFERROR(IF(AB$9="","",INDEX(INDEX(Calc!$D$6:$X$1005,,MATCH(INDEX(Calc!$AT$7:$AT$20,COUNTIF(Calc!$BO$6:$BO66,Calc!$BO66),1),Calc!$D$4:$W$4,0)),MATCH(Calc!$BO66&amp;AB$9,Calc!$C$6:$C$1005&amp;Calc!$I$6:$I$1005,0),1)),"")</f>
        <v/>
      </c>
      <c r="AC70" s="252"/>
      <c r="AD70" s="251" t="str">
        <f t="array" ref="AD70">IFERROR(IF(AD$9="","",INDEX(INDEX(Calc!$D$6:$X$1005,,MATCH(INDEX(Calc!$AT$7:$AT$20,COUNTIF(Calc!$BO$6:$BO66,Calc!$BO66),1),Calc!$D$4:$W$4,0)),MATCH(Calc!$BO66&amp;AD$9,Calc!$C$6:$C$1005&amp;Calc!$I$6:$I$1005,0),1)),"")</f>
        <v/>
      </c>
      <c r="AE70" s="252"/>
      <c r="AF70" s="251" t="str">
        <f t="array" ref="AF70">IFERROR(IF(AF$9="","",INDEX(INDEX(Calc!$D$6:$X$1005,,MATCH(INDEX(Calc!$AT$7:$AT$20,COUNTIF(Calc!$BO$6:$BO66,Calc!$BO66),1),Calc!$D$4:$W$4,0)),MATCH(Calc!$BO66&amp;AF$9,Calc!$C$6:$C$1005&amp;Calc!$I$6:$I$1005,0),1)),"")</f>
        <v/>
      </c>
      <c r="AG70" s="253"/>
      <c r="AH70" s="215"/>
    </row>
    <row r="71" spans="1:34" ht="18" customHeight="1" thickTop="1" thickBot="1" x14ac:dyDescent="0.3">
      <c r="A71" s="76"/>
      <c r="B71" s="257"/>
      <c r="C71" s="258"/>
      <c r="D71" s="251" t="str">
        <f t="array" ref="D71">IFERROR(IF(D$9="","",INDEX(INDEX(Calc!$D$6:$X$1005,,MATCH(INDEX(Calc!$AT$7:$AT$20,COUNTIF(Calc!$BO$6:$BO67,Calc!$BO67),1),Calc!$D$4:$W$4,0)),MATCH(Calc!$BO67&amp;D$9,Calc!$C$6:$C$1005&amp;Calc!$I$6:$I$1005,0),1)),"")</f>
        <v/>
      </c>
      <c r="E71" s="252"/>
      <c r="F71" s="251" t="str">
        <f t="array" ref="F71">IFERROR(IF(F$9="","",INDEX(INDEX(Calc!$D$6:$X$1005,,MATCH(INDEX(Calc!$AT$7:$AT$20,COUNTIF(Calc!$BO$6:$BO67,Calc!$BO67),1),Calc!$D$4:$W$4,0)),MATCH(Calc!$BO67&amp;F$9,Calc!$C$6:$C$1005&amp;Calc!$I$6:$I$1005,0),1)),"")</f>
        <v/>
      </c>
      <c r="G71" s="252"/>
      <c r="H71" s="251" t="str">
        <f t="array" ref="H71">IFERROR(IF(H$9="","",INDEX(INDEX(Calc!$D$6:$X$1005,,MATCH(INDEX(Calc!$AT$7:$AT$20,COUNTIF(Calc!$BO$6:$BO67,Calc!$BO67),1),Calc!$D$4:$W$4,0)),MATCH(Calc!$BO67&amp;H$9,Calc!$C$6:$C$1005&amp;Calc!$I$6:$I$1005,0),1)),"")</f>
        <v/>
      </c>
      <c r="I71" s="252"/>
      <c r="J71" s="251" t="str">
        <f t="array" ref="J71">IFERROR(IF(J$9="","",INDEX(INDEX(Calc!$D$6:$X$1005,,MATCH(INDEX(Calc!$AT$7:$AT$20,COUNTIF(Calc!$BO$6:$BO67,Calc!$BO67),1),Calc!$D$4:$W$4,0)),MATCH(Calc!$BO67&amp;J$9,Calc!$C$6:$C$1005&amp;Calc!$I$6:$I$1005,0),1)),"")</f>
        <v/>
      </c>
      <c r="K71" s="252"/>
      <c r="L71" s="251" t="str">
        <f t="array" ref="L71">IFERROR(IF(L$9="","",INDEX(INDEX(Calc!$D$6:$X$1005,,MATCH(INDEX(Calc!$AT$7:$AT$20,COUNTIF(Calc!$BO$6:$BO67,Calc!$BO67),1),Calc!$D$4:$W$4,0)),MATCH(Calc!$BO67&amp;L$9,Calc!$C$6:$C$1005&amp;Calc!$I$6:$I$1005,0),1)),"")</f>
        <v/>
      </c>
      <c r="M71" s="252"/>
      <c r="N71" s="251" t="str">
        <f t="array" ref="N71">IFERROR(IF(N$9="","",INDEX(INDEX(Calc!$D$6:$X$1005,,MATCH(INDEX(Calc!$AT$7:$AT$20,COUNTIF(Calc!$BO$6:$BO67,Calc!$BO67),1),Calc!$D$4:$W$4,0)),MATCH(Calc!$BO67&amp;N$9,Calc!$C$6:$C$1005&amp;Calc!$I$6:$I$1005,0),1)),"")</f>
        <v/>
      </c>
      <c r="O71" s="252"/>
      <c r="P71" s="251" t="str">
        <f t="array" ref="P71">IFERROR(IF(P$9="","",INDEX(INDEX(Calc!$D$6:$X$1005,,MATCH(INDEX(Calc!$AT$7:$AT$20,COUNTIF(Calc!$BO$6:$BO67,Calc!$BO67),1),Calc!$D$4:$W$4,0)),MATCH(Calc!$BO67&amp;P$9,Calc!$C$6:$C$1005&amp;Calc!$I$6:$I$1005,0),1)),"")</f>
        <v/>
      </c>
      <c r="Q71" s="252"/>
      <c r="R71" s="251" t="str">
        <f t="array" ref="R71">IFERROR(IF(R$9="","",INDEX(INDEX(Calc!$D$6:$X$1005,,MATCH(INDEX(Calc!$AT$7:$AT$20,COUNTIF(Calc!$BO$6:$BO67,Calc!$BO67),1),Calc!$D$4:$W$4,0)),MATCH(Calc!$BO67&amp;R$9,Calc!$C$6:$C$1005&amp;Calc!$I$6:$I$1005,0),1)),"")</f>
        <v/>
      </c>
      <c r="S71" s="252"/>
      <c r="T71" s="251" t="str">
        <f t="array" ref="T71">IFERROR(IF(T$9="","",INDEX(INDEX(Calc!$D$6:$X$1005,,MATCH(INDEX(Calc!$AT$7:$AT$20,COUNTIF(Calc!$BO$6:$BO67,Calc!$BO67),1),Calc!$D$4:$W$4,0)),MATCH(Calc!$BO67&amp;T$9,Calc!$C$6:$C$1005&amp;Calc!$I$6:$I$1005,0),1)),"")</f>
        <v/>
      </c>
      <c r="U71" s="252"/>
      <c r="V71" s="251" t="str">
        <f t="array" ref="V71">IFERROR(IF(V$9="","",INDEX(INDEX(Calc!$D$6:$X$1005,,MATCH(INDEX(Calc!$AT$7:$AT$20,COUNTIF(Calc!$BO$6:$BO67,Calc!$BO67),1),Calc!$D$4:$W$4,0)),MATCH(Calc!$BO67&amp;V$9,Calc!$C$6:$C$1005&amp;Calc!$I$6:$I$1005,0),1)),"")</f>
        <v/>
      </c>
      <c r="W71" s="252"/>
      <c r="X71" s="251" t="str">
        <f t="array" ref="X71">IFERROR(IF(X$9="","",INDEX(INDEX(Calc!$D$6:$X$1005,,MATCH(INDEX(Calc!$AT$7:$AT$20,COUNTIF(Calc!$BO$6:$BO67,Calc!$BO67),1),Calc!$D$4:$W$4,0)),MATCH(Calc!$BO67&amp;X$9,Calc!$C$6:$C$1005&amp;Calc!$I$6:$I$1005,0),1)),"")</f>
        <v/>
      </c>
      <c r="Y71" s="252"/>
      <c r="Z71" s="251" t="str">
        <f t="array" ref="Z71">IFERROR(IF(Z$9="","",INDEX(INDEX(Calc!$D$6:$X$1005,,MATCH(INDEX(Calc!$AT$7:$AT$20,COUNTIF(Calc!$BO$6:$BO67,Calc!$BO67),1),Calc!$D$4:$W$4,0)),MATCH(Calc!$BO67&amp;Z$9,Calc!$C$6:$C$1005&amp;Calc!$I$6:$I$1005,0),1)),"")</f>
        <v/>
      </c>
      <c r="AA71" s="252"/>
      <c r="AB71" s="251" t="str">
        <f t="array" ref="AB71">IFERROR(IF(AB$9="","",INDEX(INDEX(Calc!$D$6:$X$1005,,MATCH(INDEX(Calc!$AT$7:$AT$20,COUNTIF(Calc!$BO$6:$BO67,Calc!$BO67),1),Calc!$D$4:$W$4,0)),MATCH(Calc!$BO67&amp;AB$9,Calc!$C$6:$C$1005&amp;Calc!$I$6:$I$1005,0),1)),"")</f>
        <v/>
      </c>
      <c r="AC71" s="252"/>
      <c r="AD71" s="251" t="str">
        <f t="array" ref="AD71">IFERROR(IF(AD$9="","",INDEX(INDEX(Calc!$D$6:$X$1005,,MATCH(INDEX(Calc!$AT$7:$AT$20,COUNTIF(Calc!$BO$6:$BO67,Calc!$BO67),1),Calc!$D$4:$W$4,0)),MATCH(Calc!$BO67&amp;AD$9,Calc!$C$6:$C$1005&amp;Calc!$I$6:$I$1005,0),1)),"")</f>
        <v/>
      </c>
      <c r="AE71" s="252"/>
      <c r="AF71" s="251" t="str">
        <f t="array" ref="AF71">IFERROR(IF(AF$9="","",INDEX(INDEX(Calc!$D$6:$X$1005,,MATCH(INDEX(Calc!$AT$7:$AT$20,COUNTIF(Calc!$BO$6:$BO67,Calc!$BO67),1),Calc!$D$4:$W$4,0)),MATCH(Calc!$BO67&amp;AF$9,Calc!$C$6:$C$1005&amp;Calc!$I$6:$I$1005,0),1)),"")</f>
        <v/>
      </c>
      <c r="AG71" s="253"/>
      <c r="AH71" s="215"/>
    </row>
    <row r="72" spans="1:34" ht="18" customHeight="1" thickTop="1" thickBot="1" x14ac:dyDescent="0.3">
      <c r="A72" s="76"/>
      <c r="B72" s="257"/>
      <c r="C72" s="258"/>
      <c r="D72" s="251" t="str">
        <f t="array" ref="D72">IFERROR(IF(D$9="","",INDEX(INDEX(Calc!$D$6:$X$1005,,MATCH(INDEX(Calc!$AT$7:$AT$20,COUNTIF(Calc!$BO$6:$BO68,Calc!$BO68),1),Calc!$D$4:$W$4,0)),MATCH(Calc!$BO68&amp;D$9,Calc!$C$6:$C$1005&amp;Calc!$I$6:$I$1005,0),1)),"")</f>
        <v/>
      </c>
      <c r="E72" s="252"/>
      <c r="F72" s="251" t="str">
        <f t="array" ref="F72">IFERROR(IF(F$9="","",INDEX(INDEX(Calc!$D$6:$X$1005,,MATCH(INDEX(Calc!$AT$7:$AT$20,COUNTIF(Calc!$BO$6:$BO68,Calc!$BO68),1),Calc!$D$4:$W$4,0)),MATCH(Calc!$BO68&amp;F$9,Calc!$C$6:$C$1005&amp;Calc!$I$6:$I$1005,0),1)),"")</f>
        <v/>
      </c>
      <c r="G72" s="252"/>
      <c r="H72" s="251" t="str">
        <f t="array" ref="H72">IFERROR(IF(H$9="","",INDEX(INDEX(Calc!$D$6:$X$1005,,MATCH(INDEX(Calc!$AT$7:$AT$20,COUNTIF(Calc!$BO$6:$BO68,Calc!$BO68),1),Calc!$D$4:$W$4,0)),MATCH(Calc!$BO68&amp;H$9,Calc!$C$6:$C$1005&amp;Calc!$I$6:$I$1005,0),1)),"")</f>
        <v/>
      </c>
      <c r="I72" s="252"/>
      <c r="J72" s="251" t="str">
        <f t="array" ref="J72">IFERROR(IF(J$9="","",INDEX(INDEX(Calc!$D$6:$X$1005,,MATCH(INDEX(Calc!$AT$7:$AT$20,COUNTIF(Calc!$BO$6:$BO68,Calc!$BO68),1),Calc!$D$4:$W$4,0)),MATCH(Calc!$BO68&amp;J$9,Calc!$C$6:$C$1005&amp;Calc!$I$6:$I$1005,0),1)),"")</f>
        <v/>
      </c>
      <c r="K72" s="252"/>
      <c r="L72" s="251" t="str">
        <f t="array" ref="L72">IFERROR(IF(L$9="","",INDEX(INDEX(Calc!$D$6:$X$1005,,MATCH(INDEX(Calc!$AT$7:$AT$20,COUNTIF(Calc!$BO$6:$BO68,Calc!$BO68),1),Calc!$D$4:$W$4,0)),MATCH(Calc!$BO68&amp;L$9,Calc!$C$6:$C$1005&amp;Calc!$I$6:$I$1005,0),1)),"")</f>
        <v/>
      </c>
      <c r="M72" s="252"/>
      <c r="N72" s="251" t="str">
        <f t="array" ref="N72">IFERROR(IF(N$9="","",INDEX(INDEX(Calc!$D$6:$X$1005,,MATCH(INDEX(Calc!$AT$7:$AT$20,COUNTIF(Calc!$BO$6:$BO68,Calc!$BO68),1),Calc!$D$4:$W$4,0)),MATCH(Calc!$BO68&amp;N$9,Calc!$C$6:$C$1005&amp;Calc!$I$6:$I$1005,0),1)),"")</f>
        <v/>
      </c>
      <c r="O72" s="252"/>
      <c r="P72" s="251" t="str">
        <f t="array" ref="P72">IFERROR(IF(P$9="","",INDEX(INDEX(Calc!$D$6:$X$1005,,MATCH(INDEX(Calc!$AT$7:$AT$20,COUNTIF(Calc!$BO$6:$BO68,Calc!$BO68),1),Calc!$D$4:$W$4,0)),MATCH(Calc!$BO68&amp;P$9,Calc!$C$6:$C$1005&amp;Calc!$I$6:$I$1005,0),1)),"")</f>
        <v/>
      </c>
      <c r="Q72" s="252"/>
      <c r="R72" s="251" t="str">
        <f t="array" ref="R72">IFERROR(IF(R$9="","",INDEX(INDEX(Calc!$D$6:$X$1005,,MATCH(INDEX(Calc!$AT$7:$AT$20,COUNTIF(Calc!$BO$6:$BO68,Calc!$BO68),1),Calc!$D$4:$W$4,0)),MATCH(Calc!$BO68&amp;R$9,Calc!$C$6:$C$1005&amp;Calc!$I$6:$I$1005,0),1)),"")</f>
        <v/>
      </c>
      <c r="S72" s="252"/>
      <c r="T72" s="251" t="str">
        <f t="array" ref="T72">IFERROR(IF(T$9="","",INDEX(INDEX(Calc!$D$6:$X$1005,,MATCH(INDEX(Calc!$AT$7:$AT$20,COUNTIF(Calc!$BO$6:$BO68,Calc!$BO68),1),Calc!$D$4:$W$4,0)),MATCH(Calc!$BO68&amp;T$9,Calc!$C$6:$C$1005&amp;Calc!$I$6:$I$1005,0),1)),"")</f>
        <v/>
      </c>
      <c r="U72" s="252"/>
      <c r="V72" s="251" t="str">
        <f t="array" ref="V72">IFERROR(IF(V$9="","",INDEX(INDEX(Calc!$D$6:$X$1005,,MATCH(INDEX(Calc!$AT$7:$AT$20,COUNTIF(Calc!$BO$6:$BO68,Calc!$BO68),1),Calc!$D$4:$W$4,0)),MATCH(Calc!$BO68&amp;V$9,Calc!$C$6:$C$1005&amp;Calc!$I$6:$I$1005,0),1)),"")</f>
        <v/>
      </c>
      <c r="W72" s="252"/>
      <c r="X72" s="251" t="str">
        <f t="array" ref="X72">IFERROR(IF(X$9="","",INDEX(INDEX(Calc!$D$6:$X$1005,,MATCH(INDEX(Calc!$AT$7:$AT$20,COUNTIF(Calc!$BO$6:$BO68,Calc!$BO68),1),Calc!$D$4:$W$4,0)),MATCH(Calc!$BO68&amp;X$9,Calc!$C$6:$C$1005&amp;Calc!$I$6:$I$1005,0),1)),"")</f>
        <v/>
      </c>
      <c r="Y72" s="252"/>
      <c r="Z72" s="251" t="str">
        <f t="array" ref="Z72">IFERROR(IF(Z$9="","",INDEX(INDEX(Calc!$D$6:$X$1005,,MATCH(INDEX(Calc!$AT$7:$AT$20,COUNTIF(Calc!$BO$6:$BO68,Calc!$BO68),1),Calc!$D$4:$W$4,0)),MATCH(Calc!$BO68&amp;Z$9,Calc!$C$6:$C$1005&amp;Calc!$I$6:$I$1005,0),1)),"")</f>
        <v/>
      </c>
      <c r="AA72" s="252"/>
      <c r="AB72" s="251" t="str">
        <f t="array" ref="AB72">IFERROR(IF(AB$9="","",INDEX(INDEX(Calc!$D$6:$X$1005,,MATCH(INDEX(Calc!$AT$7:$AT$20,COUNTIF(Calc!$BO$6:$BO68,Calc!$BO68),1),Calc!$D$4:$W$4,0)),MATCH(Calc!$BO68&amp;AB$9,Calc!$C$6:$C$1005&amp;Calc!$I$6:$I$1005,0),1)),"")</f>
        <v/>
      </c>
      <c r="AC72" s="252"/>
      <c r="AD72" s="251" t="str">
        <f t="array" ref="AD72">IFERROR(IF(AD$9="","",INDEX(INDEX(Calc!$D$6:$X$1005,,MATCH(INDEX(Calc!$AT$7:$AT$20,COUNTIF(Calc!$BO$6:$BO68,Calc!$BO68),1),Calc!$D$4:$W$4,0)),MATCH(Calc!$BO68&amp;AD$9,Calc!$C$6:$C$1005&amp;Calc!$I$6:$I$1005,0),1)),"")</f>
        <v/>
      </c>
      <c r="AE72" s="252"/>
      <c r="AF72" s="251" t="str">
        <f t="array" ref="AF72">IFERROR(IF(AF$9="","",INDEX(INDEX(Calc!$D$6:$X$1005,,MATCH(INDEX(Calc!$AT$7:$AT$20,COUNTIF(Calc!$BO$6:$BO68,Calc!$BO68),1),Calc!$D$4:$W$4,0)),MATCH(Calc!$BO68&amp;AF$9,Calc!$C$6:$C$1005&amp;Calc!$I$6:$I$1005,0),1)),"")</f>
        <v/>
      </c>
      <c r="AG72" s="253"/>
      <c r="AH72" s="215"/>
    </row>
    <row r="73" spans="1:34" ht="18" customHeight="1" thickTop="1" thickBot="1" x14ac:dyDescent="0.3">
      <c r="A73" s="76"/>
      <c r="B73" s="257"/>
      <c r="C73" s="258"/>
      <c r="D73" s="251" t="str">
        <f t="array" ref="D73">IFERROR(IF(D$9="","",INDEX(INDEX(Calc!$D$6:$X$1005,,MATCH(INDEX(Calc!$AT$7:$AT$20,COUNTIF(Calc!$BO$6:$BO69,Calc!$BO69),1),Calc!$D$4:$W$4,0)),MATCH(Calc!$BO69&amp;D$9,Calc!$C$6:$C$1005&amp;Calc!$I$6:$I$1005,0),1)),"")</f>
        <v/>
      </c>
      <c r="E73" s="252"/>
      <c r="F73" s="251" t="str">
        <f t="array" ref="F73">IFERROR(IF(F$9="","",INDEX(INDEX(Calc!$D$6:$X$1005,,MATCH(INDEX(Calc!$AT$7:$AT$20,COUNTIF(Calc!$BO$6:$BO69,Calc!$BO69),1),Calc!$D$4:$W$4,0)),MATCH(Calc!$BO69&amp;F$9,Calc!$C$6:$C$1005&amp;Calc!$I$6:$I$1005,0),1)),"")</f>
        <v/>
      </c>
      <c r="G73" s="252"/>
      <c r="H73" s="251" t="str">
        <f t="array" ref="H73">IFERROR(IF(H$9="","",INDEX(INDEX(Calc!$D$6:$X$1005,,MATCH(INDEX(Calc!$AT$7:$AT$20,COUNTIF(Calc!$BO$6:$BO69,Calc!$BO69),1),Calc!$D$4:$W$4,0)),MATCH(Calc!$BO69&amp;H$9,Calc!$C$6:$C$1005&amp;Calc!$I$6:$I$1005,0),1)),"")</f>
        <v/>
      </c>
      <c r="I73" s="252"/>
      <c r="J73" s="251" t="str">
        <f t="array" ref="J73">IFERROR(IF(J$9="","",INDEX(INDEX(Calc!$D$6:$X$1005,,MATCH(INDEX(Calc!$AT$7:$AT$20,COUNTIF(Calc!$BO$6:$BO69,Calc!$BO69),1),Calc!$D$4:$W$4,0)),MATCH(Calc!$BO69&amp;J$9,Calc!$C$6:$C$1005&amp;Calc!$I$6:$I$1005,0),1)),"")</f>
        <v/>
      </c>
      <c r="K73" s="252"/>
      <c r="L73" s="251" t="str">
        <f t="array" ref="L73">IFERROR(IF(L$9="","",INDEX(INDEX(Calc!$D$6:$X$1005,,MATCH(INDEX(Calc!$AT$7:$AT$20,COUNTIF(Calc!$BO$6:$BO69,Calc!$BO69),1),Calc!$D$4:$W$4,0)),MATCH(Calc!$BO69&amp;L$9,Calc!$C$6:$C$1005&amp;Calc!$I$6:$I$1005,0),1)),"")</f>
        <v/>
      </c>
      <c r="M73" s="252"/>
      <c r="N73" s="251" t="str">
        <f t="array" ref="N73">IFERROR(IF(N$9="","",INDEX(INDEX(Calc!$D$6:$X$1005,,MATCH(INDEX(Calc!$AT$7:$AT$20,COUNTIF(Calc!$BO$6:$BO69,Calc!$BO69),1),Calc!$D$4:$W$4,0)),MATCH(Calc!$BO69&amp;N$9,Calc!$C$6:$C$1005&amp;Calc!$I$6:$I$1005,0),1)),"")</f>
        <v/>
      </c>
      <c r="O73" s="252"/>
      <c r="P73" s="251" t="str">
        <f t="array" ref="P73">IFERROR(IF(P$9="","",INDEX(INDEX(Calc!$D$6:$X$1005,,MATCH(INDEX(Calc!$AT$7:$AT$20,COUNTIF(Calc!$BO$6:$BO69,Calc!$BO69),1),Calc!$D$4:$W$4,0)),MATCH(Calc!$BO69&amp;P$9,Calc!$C$6:$C$1005&amp;Calc!$I$6:$I$1005,0),1)),"")</f>
        <v/>
      </c>
      <c r="Q73" s="252"/>
      <c r="R73" s="251" t="str">
        <f t="array" ref="R73">IFERROR(IF(R$9="","",INDEX(INDEX(Calc!$D$6:$X$1005,,MATCH(INDEX(Calc!$AT$7:$AT$20,COUNTIF(Calc!$BO$6:$BO69,Calc!$BO69),1),Calc!$D$4:$W$4,0)),MATCH(Calc!$BO69&amp;R$9,Calc!$C$6:$C$1005&amp;Calc!$I$6:$I$1005,0),1)),"")</f>
        <v/>
      </c>
      <c r="S73" s="252"/>
      <c r="T73" s="251" t="str">
        <f t="array" ref="T73">IFERROR(IF(T$9="","",INDEX(INDEX(Calc!$D$6:$X$1005,,MATCH(INDEX(Calc!$AT$7:$AT$20,COUNTIF(Calc!$BO$6:$BO69,Calc!$BO69),1),Calc!$D$4:$W$4,0)),MATCH(Calc!$BO69&amp;T$9,Calc!$C$6:$C$1005&amp;Calc!$I$6:$I$1005,0),1)),"")</f>
        <v/>
      </c>
      <c r="U73" s="252"/>
      <c r="V73" s="251" t="str">
        <f t="array" ref="V73">IFERROR(IF(V$9="","",INDEX(INDEX(Calc!$D$6:$X$1005,,MATCH(INDEX(Calc!$AT$7:$AT$20,COUNTIF(Calc!$BO$6:$BO69,Calc!$BO69),1),Calc!$D$4:$W$4,0)),MATCH(Calc!$BO69&amp;V$9,Calc!$C$6:$C$1005&amp;Calc!$I$6:$I$1005,0),1)),"")</f>
        <v/>
      </c>
      <c r="W73" s="252"/>
      <c r="X73" s="251" t="str">
        <f t="array" ref="X73">IFERROR(IF(X$9="","",INDEX(INDEX(Calc!$D$6:$X$1005,,MATCH(INDEX(Calc!$AT$7:$AT$20,COUNTIF(Calc!$BO$6:$BO69,Calc!$BO69),1),Calc!$D$4:$W$4,0)),MATCH(Calc!$BO69&amp;X$9,Calc!$C$6:$C$1005&amp;Calc!$I$6:$I$1005,0),1)),"")</f>
        <v/>
      </c>
      <c r="Y73" s="252"/>
      <c r="Z73" s="251" t="str">
        <f t="array" ref="Z73">IFERROR(IF(Z$9="","",INDEX(INDEX(Calc!$D$6:$X$1005,,MATCH(INDEX(Calc!$AT$7:$AT$20,COUNTIF(Calc!$BO$6:$BO69,Calc!$BO69),1),Calc!$D$4:$W$4,0)),MATCH(Calc!$BO69&amp;Z$9,Calc!$C$6:$C$1005&amp;Calc!$I$6:$I$1005,0),1)),"")</f>
        <v/>
      </c>
      <c r="AA73" s="252"/>
      <c r="AB73" s="251" t="str">
        <f t="array" ref="AB73">IFERROR(IF(AB$9="","",INDEX(INDEX(Calc!$D$6:$X$1005,,MATCH(INDEX(Calc!$AT$7:$AT$20,COUNTIF(Calc!$BO$6:$BO69,Calc!$BO69),1),Calc!$D$4:$W$4,0)),MATCH(Calc!$BO69&amp;AB$9,Calc!$C$6:$C$1005&amp;Calc!$I$6:$I$1005,0),1)),"")</f>
        <v/>
      </c>
      <c r="AC73" s="252"/>
      <c r="AD73" s="251" t="str">
        <f t="array" ref="AD73">IFERROR(IF(AD$9="","",INDEX(INDEX(Calc!$D$6:$X$1005,,MATCH(INDEX(Calc!$AT$7:$AT$20,COUNTIF(Calc!$BO$6:$BO69,Calc!$BO69),1),Calc!$D$4:$W$4,0)),MATCH(Calc!$BO69&amp;AD$9,Calc!$C$6:$C$1005&amp;Calc!$I$6:$I$1005,0),1)),"")</f>
        <v/>
      </c>
      <c r="AE73" s="252"/>
      <c r="AF73" s="251" t="str">
        <f t="array" ref="AF73">IFERROR(IF(AF$9="","",INDEX(INDEX(Calc!$D$6:$X$1005,,MATCH(INDEX(Calc!$AT$7:$AT$20,COUNTIF(Calc!$BO$6:$BO69,Calc!$BO69),1),Calc!$D$4:$W$4,0)),MATCH(Calc!$BO69&amp;AF$9,Calc!$C$6:$C$1005&amp;Calc!$I$6:$I$1005,0),1)),"")</f>
        <v/>
      </c>
      <c r="AG73" s="253"/>
      <c r="AH73" s="215"/>
    </row>
    <row r="74" spans="1:34" ht="18" customHeight="1" thickTop="1" thickBot="1" x14ac:dyDescent="0.3">
      <c r="A74" s="76"/>
      <c r="B74" s="257"/>
      <c r="C74" s="258"/>
      <c r="D74" s="251" t="str">
        <f t="array" ref="D74">IFERROR(IF(D$9="","",INDEX(INDEX(Calc!$D$6:$X$1005,,MATCH(INDEX(Calc!$AT$7:$AT$20,COUNTIF(Calc!$BO$6:$BO70,Calc!$BO70),1),Calc!$D$4:$W$4,0)),MATCH(Calc!$BO70&amp;D$9,Calc!$C$6:$C$1005&amp;Calc!$I$6:$I$1005,0),1)),"")</f>
        <v/>
      </c>
      <c r="E74" s="252"/>
      <c r="F74" s="251" t="str">
        <f t="array" ref="F74">IFERROR(IF(F$9="","",INDEX(INDEX(Calc!$D$6:$X$1005,,MATCH(INDEX(Calc!$AT$7:$AT$20,COUNTIF(Calc!$BO$6:$BO70,Calc!$BO70),1),Calc!$D$4:$W$4,0)),MATCH(Calc!$BO70&amp;F$9,Calc!$C$6:$C$1005&amp;Calc!$I$6:$I$1005,0),1)),"")</f>
        <v/>
      </c>
      <c r="G74" s="252"/>
      <c r="H74" s="251" t="str">
        <f t="array" ref="H74">IFERROR(IF(H$9="","",INDEX(INDEX(Calc!$D$6:$X$1005,,MATCH(INDEX(Calc!$AT$7:$AT$20,COUNTIF(Calc!$BO$6:$BO70,Calc!$BO70),1),Calc!$D$4:$W$4,0)),MATCH(Calc!$BO70&amp;H$9,Calc!$C$6:$C$1005&amp;Calc!$I$6:$I$1005,0),1)),"")</f>
        <v/>
      </c>
      <c r="I74" s="252"/>
      <c r="J74" s="251" t="str">
        <f t="array" ref="J74">IFERROR(IF(J$9="","",INDEX(INDEX(Calc!$D$6:$X$1005,,MATCH(INDEX(Calc!$AT$7:$AT$20,COUNTIF(Calc!$BO$6:$BO70,Calc!$BO70),1),Calc!$D$4:$W$4,0)),MATCH(Calc!$BO70&amp;J$9,Calc!$C$6:$C$1005&amp;Calc!$I$6:$I$1005,0),1)),"")</f>
        <v/>
      </c>
      <c r="K74" s="252"/>
      <c r="L74" s="251" t="str">
        <f t="array" ref="L74">IFERROR(IF(L$9="","",INDEX(INDEX(Calc!$D$6:$X$1005,,MATCH(INDEX(Calc!$AT$7:$AT$20,COUNTIF(Calc!$BO$6:$BO70,Calc!$BO70),1),Calc!$D$4:$W$4,0)),MATCH(Calc!$BO70&amp;L$9,Calc!$C$6:$C$1005&amp;Calc!$I$6:$I$1005,0),1)),"")</f>
        <v/>
      </c>
      <c r="M74" s="252"/>
      <c r="N74" s="251" t="str">
        <f t="array" ref="N74">IFERROR(IF(N$9="","",INDEX(INDEX(Calc!$D$6:$X$1005,,MATCH(INDEX(Calc!$AT$7:$AT$20,COUNTIF(Calc!$BO$6:$BO70,Calc!$BO70),1),Calc!$D$4:$W$4,0)),MATCH(Calc!$BO70&amp;N$9,Calc!$C$6:$C$1005&amp;Calc!$I$6:$I$1005,0),1)),"")</f>
        <v/>
      </c>
      <c r="O74" s="252"/>
      <c r="P74" s="251" t="str">
        <f t="array" ref="P74">IFERROR(IF(P$9="","",INDEX(INDEX(Calc!$D$6:$X$1005,,MATCH(INDEX(Calc!$AT$7:$AT$20,COUNTIF(Calc!$BO$6:$BO70,Calc!$BO70),1),Calc!$D$4:$W$4,0)),MATCH(Calc!$BO70&amp;P$9,Calc!$C$6:$C$1005&amp;Calc!$I$6:$I$1005,0),1)),"")</f>
        <v/>
      </c>
      <c r="Q74" s="252"/>
      <c r="R74" s="251" t="str">
        <f t="array" ref="R74">IFERROR(IF(R$9="","",INDEX(INDEX(Calc!$D$6:$X$1005,,MATCH(INDEX(Calc!$AT$7:$AT$20,COUNTIF(Calc!$BO$6:$BO70,Calc!$BO70),1),Calc!$D$4:$W$4,0)),MATCH(Calc!$BO70&amp;R$9,Calc!$C$6:$C$1005&amp;Calc!$I$6:$I$1005,0),1)),"")</f>
        <v/>
      </c>
      <c r="S74" s="252"/>
      <c r="T74" s="251" t="str">
        <f t="array" ref="T74">IFERROR(IF(T$9="","",INDEX(INDEX(Calc!$D$6:$X$1005,,MATCH(INDEX(Calc!$AT$7:$AT$20,COUNTIF(Calc!$BO$6:$BO70,Calc!$BO70),1),Calc!$D$4:$W$4,0)),MATCH(Calc!$BO70&amp;T$9,Calc!$C$6:$C$1005&amp;Calc!$I$6:$I$1005,0),1)),"")</f>
        <v/>
      </c>
      <c r="U74" s="252"/>
      <c r="V74" s="251" t="str">
        <f t="array" ref="V74">IFERROR(IF(V$9="","",INDEX(INDEX(Calc!$D$6:$X$1005,,MATCH(INDEX(Calc!$AT$7:$AT$20,COUNTIF(Calc!$BO$6:$BO70,Calc!$BO70),1),Calc!$D$4:$W$4,0)),MATCH(Calc!$BO70&amp;V$9,Calc!$C$6:$C$1005&amp;Calc!$I$6:$I$1005,0),1)),"")</f>
        <v/>
      </c>
      <c r="W74" s="252"/>
      <c r="X74" s="251" t="str">
        <f t="array" ref="X74">IFERROR(IF(X$9="","",INDEX(INDEX(Calc!$D$6:$X$1005,,MATCH(INDEX(Calc!$AT$7:$AT$20,COUNTIF(Calc!$BO$6:$BO70,Calc!$BO70),1),Calc!$D$4:$W$4,0)),MATCH(Calc!$BO70&amp;X$9,Calc!$C$6:$C$1005&amp;Calc!$I$6:$I$1005,0),1)),"")</f>
        <v/>
      </c>
      <c r="Y74" s="252"/>
      <c r="Z74" s="251" t="str">
        <f t="array" ref="Z74">IFERROR(IF(Z$9="","",INDEX(INDEX(Calc!$D$6:$X$1005,,MATCH(INDEX(Calc!$AT$7:$AT$20,COUNTIF(Calc!$BO$6:$BO70,Calc!$BO70),1),Calc!$D$4:$W$4,0)),MATCH(Calc!$BO70&amp;Z$9,Calc!$C$6:$C$1005&amp;Calc!$I$6:$I$1005,0),1)),"")</f>
        <v/>
      </c>
      <c r="AA74" s="252"/>
      <c r="AB74" s="251" t="str">
        <f t="array" ref="AB74">IFERROR(IF(AB$9="","",INDEX(INDEX(Calc!$D$6:$X$1005,,MATCH(INDEX(Calc!$AT$7:$AT$20,COUNTIF(Calc!$BO$6:$BO70,Calc!$BO70),1),Calc!$D$4:$W$4,0)),MATCH(Calc!$BO70&amp;AB$9,Calc!$C$6:$C$1005&amp;Calc!$I$6:$I$1005,0),1)),"")</f>
        <v/>
      </c>
      <c r="AC74" s="252"/>
      <c r="AD74" s="251" t="str">
        <f t="array" ref="AD74">IFERROR(IF(AD$9="","",INDEX(INDEX(Calc!$D$6:$X$1005,,MATCH(INDEX(Calc!$AT$7:$AT$20,COUNTIF(Calc!$BO$6:$BO70,Calc!$BO70),1),Calc!$D$4:$W$4,0)),MATCH(Calc!$BO70&amp;AD$9,Calc!$C$6:$C$1005&amp;Calc!$I$6:$I$1005,0),1)),"")</f>
        <v/>
      </c>
      <c r="AE74" s="252"/>
      <c r="AF74" s="251" t="str">
        <f t="array" ref="AF74">IFERROR(IF(AF$9="","",INDEX(INDEX(Calc!$D$6:$X$1005,,MATCH(INDEX(Calc!$AT$7:$AT$20,COUNTIF(Calc!$BO$6:$BO70,Calc!$BO70),1),Calc!$D$4:$W$4,0)),MATCH(Calc!$BO70&amp;AF$9,Calc!$C$6:$C$1005&amp;Calc!$I$6:$I$1005,0),1)),"")</f>
        <v/>
      </c>
      <c r="AG74" s="253"/>
      <c r="AH74" s="215"/>
    </row>
    <row r="75" spans="1:34" ht="18" customHeight="1" thickTop="1" thickBot="1" x14ac:dyDescent="0.3">
      <c r="A75" s="76"/>
      <c r="B75" s="257"/>
      <c r="C75" s="258"/>
      <c r="D75" s="251" t="str">
        <f t="array" ref="D75">IFERROR(IF(D$9="","",INDEX(INDEX(Calc!$D$6:$X$1005,,MATCH(INDEX(Calc!$AT$7:$AT$20,COUNTIF(Calc!$BO$6:$BO71,Calc!$BO71),1),Calc!$D$4:$W$4,0)),MATCH(Calc!$BO71&amp;D$9,Calc!$C$6:$C$1005&amp;Calc!$I$6:$I$1005,0),1)),"")</f>
        <v/>
      </c>
      <c r="E75" s="252"/>
      <c r="F75" s="251" t="str">
        <f t="array" ref="F75">IFERROR(IF(F$9="","",INDEX(INDEX(Calc!$D$6:$X$1005,,MATCH(INDEX(Calc!$AT$7:$AT$20,COUNTIF(Calc!$BO$6:$BO71,Calc!$BO71),1),Calc!$D$4:$W$4,0)),MATCH(Calc!$BO71&amp;F$9,Calc!$C$6:$C$1005&amp;Calc!$I$6:$I$1005,0),1)),"")</f>
        <v/>
      </c>
      <c r="G75" s="252"/>
      <c r="H75" s="251" t="str">
        <f t="array" ref="H75">IFERROR(IF(H$9="","",INDEX(INDEX(Calc!$D$6:$X$1005,,MATCH(INDEX(Calc!$AT$7:$AT$20,COUNTIF(Calc!$BO$6:$BO71,Calc!$BO71),1),Calc!$D$4:$W$4,0)),MATCH(Calc!$BO71&amp;H$9,Calc!$C$6:$C$1005&amp;Calc!$I$6:$I$1005,0),1)),"")</f>
        <v/>
      </c>
      <c r="I75" s="252"/>
      <c r="J75" s="251" t="str">
        <f t="array" ref="J75">IFERROR(IF(J$9="","",INDEX(INDEX(Calc!$D$6:$X$1005,,MATCH(INDEX(Calc!$AT$7:$AT$20,COUNTIF(Calc!$BO$6:$BO71,Calc!$BO71),1),Calc!$D$4:$W$4,0)),MATCH(Calc!$BO71&amp;J$9,Calc!$C$6:$C$1005&amp;Calc!$I$6:$I$1005,0),1)),"")</f>
        <v/>
      </c>
      <c r="K75" s="252"/>
      <c r="L75" s="251" t="str">
        <f t="array" ref="L75">IFERROR(IF(L$9="","",INDEX(INDEX(Calc!$D$6:$X$1005,,MATCH(INDEX(Calc!$AT$7:$AT$20,COUNTIF(Calc!$BO$6:$BO71,Calc!$BO71),1),Calc!$D$4:$W$4,0)),MATCH(Calc!$BO71&amp;L$9,Calc!$C$6:$C$1005&amp;Calc!$I$6:$I$1005,0),1)),"")</f>
        <v/>
      </c>
      <c r="M75" s="252"/>
      <c r="N75" s="251" t="str">
        <f t="array" ref="N75">IFERROR(IF(N$9="","",INDEX(INDEX(Calc!$D$6:$X$1005,,MATCH(INDEX(Calc!$AT$7:$AT$20,COUNTIF(Calc!$BO$6:$BO71,Calc!$BO71),1),Calc!$D$4:$W$4,0)),MATCH(Calc!$BO71&amp;N$9,Calc!$C$6:$C$1005&amp;Calc!$I$6:$I$1005,0),1)),"")</f>
        <v/>
      </c>
      <c r="O75" s="252"/>
      <c r="P75" s="251" t="str">
        <f t="array" ref="P75">IFERROR(IF(P$9="","",INDEX(INDEX(Calc!$D$6:$X$1005,,MATCH(INDEX(Calc!$AT$7:$AT$20,COUNTIF(Calc!$BO$6:$BO71,Calc!$BO71),1),Calc!$D$4:$W$4,0)),MATCH(Calc!$BO71&amp;P$9,Calc!$C$6:$C$1005&amp;Calc!$I$6:$I$1005,0),1)),"")</f>
        <v/>
      </c>
      <c r="Q75" s="252"/>
      <c r="R75" s="251" t="str">
        <f t="array" ref="R75">IFERROR(IF(R$9="","",INDEX(INDEX(Calc!$D$6:$X$1005,,MATCH(INDEX(Calc!$AT$7:$AT$20,COUNTIF(Calc!$BO$6:$BO71,Calc!$BO71),1),Calc!$D$4:$W$4,0)),MATCH(Calc!$BO71&amp;R$9,Calc!$C$6:$C$1005&amp;Calc!$I$6:$I$1005,0),1)),"")</f>
        <v/>
      </c>
      <c r="S75" s="252"/>
      <c r="T75" s="251" t="str">
        <f t="array" ref="T75">IFERROR(IF(T$9="","",INDEX(INDEX(Calc!$D$6:$X$1005,,MATCH(INDEX(Calc!$AT$7:$AT$20,COUNTIF(Calc!$BO$6:$BO71,Calc!$BO71),1),Calc!$D$4:$W$4,0)),MATCH(Calc!$BO71&amp;T$9,Calc!$C$6:$C$1005&amp;Calc!$I$6:$I$1005,0),1)),"")</f>
        <v/>
      </c>
      <c r="U75" s="252"/>
      <c r="V75" s="251" t="str">
        <f t="array" ref="V75">IFERROR(IF(V$9="","",INDEX(INDEX(Calc!$D$6:$X$1005,,MATCH(INDEX(Calc!$AT$7:$AT$20,COUNTIF(Calc!$BO$6:$BO71,Calc!$BO71),1),Calc!$D$4:$W$4,0)),MATCH(Calc!$BO71&amp;V$9,Calc!$C$6:$C$1005&amp;Calc!$I$6:$I$1005,0),1)),"")</f>
        <v/>
      </c>
      <c r="W75" s="252"/>
      <c r="X75" s="251" t="str">
        <f t="array" ref="X75">IFERROR(IF(X$9="","",INDEX(INDEX(Calc!$D$6:$X$1005,,MATCH(INDEX(Calc!$AT$7:$AT$20,COUNTIF(Calc!$BO$6:$BO71,Calc!$BO71),1),Calc!$D$4:$W$4,0)),MATCH(Calc!$BO71&amp;X$9,Calc!$C$6:$C$1005&amp;Calc!$I$6:$I$1005,0),1)),"")</f>
        <v/>
      </c>
      <c r="Y75" s="252"/>
      <c r="Z75" s="251" t="str">
        <f t="array" ref="Z75">IFERROR(IF(Z$9="","",INDEX(INDEX(Calc!$D$6:$X$1005,,MATCH(INDEX(Calc!$AT$7:$AT$20,COUNTIF(Calc!$BO$6:$BO71,Calc!$BO71),1),Calc!$D$4:$W$4,0)),MATCH(Calc!$BO71&amp;Z$9,Calc!$C$6:$C$1005&amp;Calc!$I$6:$I$1005,0),1)),"")</f>
        <v/>
      </c>
      <c r="AA75" s="252"/>
      <c r="AB75" s="251" t="str">
        <f t="array" ref="AB75">IFERROR(IF(AB$9="","",INDEX(INDEX(Calc!$D$6:$X$1005,,MATCH(INDEX(Calc!$AT$7:$AT$20,COUNTIF(Calc!$BO$6:$BO71,Calc!$BO71),1),Calc!$D$4:$W$4,0)),MATCH(Calc!$BO71&amp;AB$9,Calc!$C$6:$C$1005&amp;Calc!$I$6:$I$1005,0),1)),"")</f>
        <v/>
      </c>
      <c r="AC75" s="252"/>
      <c r="AD75" s="251" t="str">
        <f t="array" ref="AD75">IFERROR(IF(AD$9="","",INDEX(INDEX(Calc!$D$6:$X$1005,,MATCH(INDEX(Calc!$AT$7:$AT$20,COUNTIF(Calc!$BO$6:$BO71,Calc!$BO71),1),Calc!$D$4:$W$4,0)),MATCH(Calc!$BO71&amp;AD$9,Calc!$C$6:$C$1005&amp;Calc!$I$6:$I$1005,0),1)),"")</f>
        <v/>
      </c>
      <c r="AE75" s="252"/>
      <c r="AF75" s="251" t="str">
        <f t="array" ref="AF75">IFERROR(IF(AF$9="","",INDEX(INDEX(Calc!$D$6:$X$1005,,MATCH(INDEX(Calc!$AT$7:$AT$20,COUNTIF(Calc!$BO$6:$BO71,Calc!$BO71),1),Calc!$D$4:$W$4,0)),MATCH(Calc!$BO71&amp;AF$9,Calc!$C$6:$C$1005&amp;Calc!$I$6:$I$1005,0),1)),"")</f>
        <v/>
      </c>
      <c r="AG75" s="253"/>
      <c r="AH75" s="215"/>
    </row>
    <row r="76" spans="1:34" ht="18" customHeight="1" thickTop="1" thickBot="1" x14ac:dyDescent="0.3">
      <c r="A76" s="76"/>
      <c r="B76" s="257"/>
      <c r="C76" s="258"/>
      <c r="D76" s="251" t="str">
        <f t="array" ref="D76">IFERROR(IF(D$9="","",INDEX(INDEX(Calc!$D$6:$X$1005,,MATCH(INDEX(Calc!$AT$7:$AT$20,COUNTIF(Calc!$BO$6:$BO72,Calc!$BO72),1),Calc!$D$4:$W$4,0)),MATCH(Calc!$BO72&amp;D$9,Calc!$C$6:$C$1005&amp;Calc!$I$6:$I$1005,0),1)),"")</f>
        <v/>
      </c>
      <c r="E76" s="252"/>
      <c r="F76" s="251" t="str">
        <f t="array" ref="F76">IFERROR(IF(F$9="","",INDEX(INDEX(Calc!$D$6:$X$1005,,MATCH(INDEX(Calc!$AT$7:$AT$20,COUNTIF(Calc!$BO$6:$BO72,Calc!$BO72),1),Calc!$D$4:$W$4,0)),MATCH(Calc!$BO72&amp;F$9,Calc!$C$6:$C$1005&amp;Calc!$I$6:$I$1005,0),1)),"")</f>
        <v/>
      </c>
      <c r="G76" s="252"/>
      <c r="H76" s="251" t="str">
        <f t="array" ref="H76">IFERROR(IF(H$9="","",INDEX(INDEX(Calc!$D$6:$X$1005,,MATCH(INDEX(Calc!$AT$7:$AT$20,COUNTIF(Calc!$BO$6:$BO72,Calc!$BO72),1),Calc!$D$4:$W$4,0)),MATCH(Calc!$BO72&amp;H$9,Calc!$C$6:$C$1005&amp;Calc!$I$6:$I$1005,0),1)),"")</f>
        <v/>
      </c>
      <c r="I76" s="252"/>
      <c r="J76" s="251" t="str">
        <f t="array" ref="J76">IFERROR(IF(J$9="","",INDEX(INDEX(Calc!$D$6:$X$1005,,MATCH(INDEX(Calc!$AT$7:$AT$20,COUNTIF(Calc!$BO$6:$BO72,Calc!$BO72),1),Calc!$D$4:$W$4,0)),MATCH(Calc!$BO72&amp;J$9,Calc!$C$6:$C$1005&amp;Calc!$I$6:$I$1005,0),1)),"")</f>
        <v/>
      </c>
      <c r="K76" s="252"/>
      <c r="L76" s="251" t="str">
        <f t="array" ref="L76">IFERROR(IF(L$9="","",INDEX(INDEX(Calc!$D$6:$X$1005,,MATCH(INDEX(Calc!$AT$7:$AT$20,COUNTIF(Calc!$BO$6:$BO72,Calc!$BO72),1),Calc!$D$4:$W$4,0)),MATCH(Calc!$BO72&amp;L$9,Calc!$C$6:$C$1005&amp;Calc!$I$6:$I$1005,0),1)),"")</f>
        <v/>
      </c>
      <c r="M76" s="252"/>
      <c r="N76" s="251" t="str">
        <f t="array" ref="N76">IFERROR(IF(N$9="","",INDEX(INDEX(Calc!$D$6:$X$1005,,MATCH(INDEX(Calc!$AT$7:$AT$20,COUNTIF(Calc!$BO$6:$BO72,Calc!$BO72),1),Calc!$D$4:$W$4,0)),MATCH(Calc!$BO72&amp;N$9,Calc!$C$6:$C$1005&amp;Calc!$I$6:$I$1005,0),1)),"")</f>
        <v/>
      </c>
      <c r="O76" s="252"/>
      <c r="P76" s="251" t="str">
        <f t="array" ref="P76">IFERROR(IF(P$9="","",INDEX(INDEX(Calc!$D$6:$X$1005,,MATCH(INDEX(Calc!$AT$7:$AT$20,COUNTIF(Calc!$BO$6:$BO72,Calc!$BO72),1),Calc!$D$4:$W$4,0)),MATCH(Calc!$BO72&amp;P$9,Calc!$C$6:$C$1005&amp;Calc!$I$6:$I$1005,0),1)),"")</f>
        <v/>
      </c>
      <c r="Q76" s="252"/>
      <c r="R76" s="251" t="str">
        <f t="array" ref="R76">IFERROR(IF(R$9="","",INDEX(INDEX(Calc!$D$6:$X$1005,,MATCH(INDEX(Calc!$AT$7:$AT$20,COUNTIF(Calc!$BO$6:$BO72,Calc!$BO72),1),Calc!$D$4:$W$4,0)),MATCH(Calc!$BO72&amp;R$9,Calc!$C$6:$C$1005&amp;Calc!$I$6:$I$1005,0),1)),"")</f>
        <v/>
      </c>
      <c r="S76" s="252"/>
      <c r="T76" s="251" t="str">
        <f t="array" ref="T76">IFERROR(IF(T$9="","",INDEX(INDEX(Calc!$D$6:$X$1005,,MATCH(INDEX(Calc!$AT$7:$AT$20,COUNTIF(Calc!$BO$6:$BO72,Calc!$BO72),1),Calc!$D$4:$W$4,0)),MATCH(Calc!$BO72&amp;T$9,Calc!$C$6:$C$1005&amp;Calc!$I$6:$I$1005,0),1)),"")</f>
        <v/>
      </c>
      <c r="U76" s="252"/>
      <c r="V76" s="251" t="str">
        <f t="array" ref="V76">IFERROR(IF(V$9="","",INDEX(INDEX(Calc!$D$6:$X$1005,,MATCH(INDEX(Calc!$AT$7:$AT$20,COUNTIF(Calc!$BO$6:$BO72,Calc!$BO72),1),Calc!$D$4:$W$4,0)),MATCH(Calc!$BO72&amp;V$9,Calc!$C$6:$C$1005&amp;Calc!$I$6:$I$1005,0),1)),"")</f>
        <v/>
      </c>
      <c r="W76" s="252"/>
      <c r="X76" s="251" t="str">
        <f t="array" ref="X76">IFERROR(IF(X$9="","",INDEX(INDEX(Calc!$D$6:$X$1005,,MATCH(INDEX(Calc!$AT$7:$AT$20,COUNTIF(Calc!$BO$6:$BO72,Calc!$BO72),1),Calc!$D$4:$W$4,0)),MATCH(Calc!$BO72&amp;X$9,Calc!$C$6:$C$1005&amp;Calc!$I$6:$I$1005,0),1)),"")</f>
        <v/>
      </c>
      <c r="Y76" s="252"/>
      <c r="Z76" s="251" t="str">
        <f t="array" ref="Z76">IFERROR(IF(Z$9="","",INDEX(INDEX(Calc!$D$6:$X$1005,,MATCH(INDEX(Calc!$AT$7:$AT$20,COUNTIF(Calc!$BO$6:$BO72,Calc!$BO72),1),Calc!$D$4:$W$4,0)),MATCH(Calc!$BO72&amp;Z$9,Calc!$C$6:$C$1005&amp;Calc!$I$6:$I$1005,0),1)),"")</f>
        <v/>
      </c>
      <c r="AA76" s="252"/>
      <c r="AB76" s="251" t="str">
        <f t="array" ref="AB76">IFERROR(IF(AB$9="","",INDEX(INDEX(Calc!$D$6:$X$1005,,MATCH(INDEX(Calc!$AT$7:$AT$20,COUNTIF(Calc!$BO$6:$BO72,Calc!$BO72),1),Calc!$D$4:$W$4,0)),MATCH(Calc!$BO72&amp;AB$9,Calc!$C$6:$C$1005&amp;Calc!$I$6:$I$1005,0),1)),"")</f>
        <v/>
      </c>
      <c r="AC76" s="252"/>
      <c r="AD76" s="251" t="str">
        <f t="array" ref="AD76">IFERROR(IF(AD$9="","",INDEX(INDEX(Calc!$D$6:$X$1005,,MATCH(INDEX(Calc!$AT$7:$AT$20,COUNTIF(Calc!$BO$6:$BO72,Calc!$BO72),1),Calc!$D$4:$W$4,0)),MATCH(Calc!$BO72&amp;AD$9,Calc!$C$6:$C$1005&amp;Calc!$I$6:$I$1005,0),1)),"")</f>
        <v/>
      </c>
      <c r="AE76" s="252"/>
      <c r="AF76" s="251" t="str">
        <f t="array" ref="AF76">IFERROR(IF(AF$9="","",INDEX(INDEX(Calc!$D$6:$X$1005,,MATCH(INDEX(Calc!$AT$7:$AT$20,COUNTIF(Calc!$BO$6:$BO72,Calc!$BO72),1),Calc!$D$4:$W$4,0)),MATCH(Calc!$BO72&amp;AF$9,Calc!$C$6:$C$1005&amp;Calc!$I$6:$I$1005,0),1)),"")</f>
        <v/>
      </c>
      <c r="AG76" s="253"/>
      <c r="AH76" s="215"/>
    </row>
    <row r="77" spans="1:34" ht="18" customHeight="1" thickTop="1" thickBot="1" x14ac:dyDescent="0.3">
      <c r="A77" s="76"/>
      <c r="B77" s="257"/>
      <c r="C77" s="258"/>
      <c r="D77" s="251" t="str">
        <f t="array" ref="D77">IFERROR(IF(D$9="","",INDEX(INDEX(Calc!$D$6:$X$1005,,MATCH(INDEX(Calc!$AT$7:$AT$20,COUNTIF(Calc!$BO$6:$BO73,Calc!$BO73),1),Calc!$D$4:$W$4,0)),MATCH(Calc!$BO73&amp;D$9,Calc!$C$6:$C$1005&amp;Calc!$I$6:$I$1005,0),1)),"")</f>
        <v/>
      </c>
      <c r="E77" s="252"/>
      <c r="F77" s="251" t="str">
        <f t="array" ref="F77">IFERROR(IF(F$9="","",INDEX(INDEX(Calc!$D$6:$X$1005,,MATCH(INDEX(Calc!$AT$7:$AT$20,COUNTIF(Calc!$BO$6:$BO73,Calc!$BO73),1),Calc!$D$4:$W$4,0)),MATCH(Calc!$BO73&amp;F$9,Calc!$C$6:$C$1005&amp;Calc!$I$6:$I$1005,0),1)),"")</f>
        <v/>
      </c>
      <c r="G77" s="252"/>
      <c r="H77" s="251" t="str">
        <f t="array" ref="H77">IFERROR(IF(H$9="","",INDEX(INDEX(Calc!$D$6:$X$1005,,MATCH(INDEX(Calc!$AT$7:$AT$20,COUNTIF(Calc!$BO$6:$BO73,Calc!$BO73),1),Calc!$D$4:$W$4,0)),MATCH(Calc!$BO73&amp;H$9,Calc!$C$6:$C$1005&amp;Calc!$I$6:$I$1005,0),1)),"")</f>
        <v/>
      </c>
      <c r="I77" s="252"/>
      <c r="J77" s="251" t="str">
        <f t="array" ref="J77">IFERROR(IF(J$9="","",INDEX(INDEX(Calc!$D$6:$X$1005,,MATCH(INDEX(Calc!$AT$7:$AT$20,COUNTIF(Calc!$BO$6:$BO73,Calc!$BO73),1),Calc!$D$4:$W$4,0)),MATCH(Calc!$BO73&amp;J$9,Calc!$C$6:$C$1005&amp;Calc!$I$6:$I$1005,0),1)),"")</f>
        <v/>
      </c>
      <c r="K77" s="252"/>
      <c r="L77" s="251" t="str">
        <f t="array" ref="L77">IFERROR(IF(L$9="","",INDEX(INDEX(Calc!$D$6:$X$1005,,MATCH(INDEX(Calc!$AT$7:$AT$20,COUNTIF(Calc!$BO$6:$BO73,Calc!$BO73),1),Calc!$D$4:$W$4,0)),MATCH(Calc!$BO73&amp;L$9,Calc!$C$6:$C$1005&amp;Calc!$I$6:$I$1005,0),1)),"")</f>
        <v/>
      </c>
      <c r="M77" s="252"/>
      <c r="N77" s="251" t="str">
        <f t="array" ref="N77">IFERROR(IF(N$9="","",INDEX(INDEX(Calc!$D$6:$X$1005,,MATCH(INDEX(Calc!$AT$7:$AT$20,COUNTIF(Calc!$BO$6:$BO73,Calc!$BO73),1),Calc!$D$4:$W$4,0)),MATCH(Calc!$BO73&amp;N$9,Calc!$C$6:$C$1005&amp;Calc!$I$6:$I$1005,0),1)),"")</f>
        <v/>
      </c>
      <c r="O77" s="252"/>
      <c r="P77" s="251" t="str">
        <f t="array" ref="P77">IFERROR(IF(P$9="","",INDEX(INDEX(Calc!$D$6:$X$1005,,MATCH(INDEX(Calc!$AT$7:$AT$20,COUNTIF(Calc!$BO$6:$BO73,Calc!$BO73),1),Calc!$D$4:$W$4,0)),MATCH(Calc!$BO73&amp;P$9,Calc!$C$6:$C$1005&amp;Calc!$I$6:$I$1005,0),1)),"")</f>
        <v/>
      </c>
      <c r="Q77" s="252"/>
      <c r="R77" s="251" t="str">
        <f t="array" ref="R77">IFERROR(IF(R$9="","",INDEX(INDEX(Calc!$D$6:$X$1005,,MATCH(INDEX(Calc!$AT$7:$AT$20,COUNTIF(Calc!$BO$6:$BO73,Calc!$BO73),1),Calc!$D$4:$W$4,0)),MATCH(Calc!$BO73&amp;R$9,Calc!$C$6:$C$1005&amp;Calc!$I$6:$I$1005,0),1)),"")</f>
        <v/>
      </c>
      <c r="S77" s="252"/>
      <c r="T77" s="251" t="str">
        <f t="array" ref="T77">IFERROR(IF(T$9="","",INDEX(INDEX(Calc!$D$6:$X$1005,,MATCH(INDEX(Calc!$AT$7:$AT$20,COUNTIF(Calc!$BO$6:$BO73,Calc!$BO73),1),Calc!$D$4:$W$4,0)),MATCH(Calc!$BO73&amp;T$9,Calc!$C$6:$C$1005&amp;Calc!$I$6:$I$1005,0),1)),"")</f>
        <v/>
      </c>
      <c r="U77" s="252"/>
      <c r="V77" s="251" t="str">
        <f t="array" ref="V77">IFERROR(IF(V$9="","",INDEX(INDEX(Calc!$D$6:$X$1005,,MATCH(INDEX(Calc!$AT$7:$AT$20,COUNTIF(Calc!$BO$6:$BO73,Calc!$BO73),1),Calc!$D$4:$W$4,0)),MATCH(Calc!$BO73&amp;V$9,Calc!$C$6:$C$1005&amp;Calc!$I$6:$I$1005,0),1)),"")</f>
        <v/>
      </c>
      <c r="W77" s="252"/>
      <c r="X77" s="251" t="str">
        <f t="array" ref="X77">IFERROR(IF(X$9="","",INDEX(INDEX(Calc!$D$6:$X$1005,,MATCH(INDEX(Calc!$AT$7:$AT$20,COUNTIF(Calc!$BO$6:$BO73,Calc!$BO73),1),Calc!$D$4:$W$4,0)),MATCH(Calc!$BO73&amp;X$9,Calc!$C$6:$C$1005&amp;Calc!$I$6:$I$1005,0),1)),"")</f>
        <v/>
      </c>
      <c r="Y77" s="252"/>
      <c r="Z77" s="251" t="str">
        <f t="array" ref="Z77">IFERROR(IF(Z$9="","",INDEX(INDEX(Calc!$D$6:$X$1005,,MATCH(INDEX(Calc!$AT$7:$AT$20,COUNTIF(Calc!$BO$6:$BO73,Calc!$BO73),1),Calc!$D$4:$W$4,0)),MATCH(Calc!$BO73&amp;Z$9,Calc!$C$6:$C$1005&amp;Calc!$I$6:$I$1005,0),1)),"")</f>
        <v/>
      </c>
      <c r="AA77" s="252"/>
      <c r="AB77" s="251" t="str">
        <f t="array" ref="AB77">IFERROR(IF(AB$9="","",INDEX(INDEX(Calc!$D$6:$X$1005,,MATCH(INDEX(Calc!$AT$7:$AT$20,COUNTIF(Calc!$BO$6:$BO73,Calc!$BO73),1),Calc!$D$4:$W$4,0)),MATCH(Calc!$BO73&amp;AB$9,Calc!$C$6:$C$1005&amp;Calc!$I$6:$I$1005,0),1)),"")</f>
        <v/>
      </c>
      <c r="AC77" s="252"/>
      <c r="AD77" s="251" t="str">
        <f t="array" ref="AD77">IFERROR(IF(AD$9="","",INDEX(INDEX(Calc!$D$6:$X$1005,,MATCH(INDEX(Calc!$AT$7:$AT$20,COUNTIF(Calc!$BO$6:$BO73,Calc!$BO73),1),Calc!$D$4:$W$4,0)),MATCH(Calc!$BO73&amp;AD$9,Calc!$C$6:$C$1005&amp;Calc!$I$6:$I$1005,0),1)),"")</f>
        <v/>
      </c>
      <c r="AE77" s="252"/>
      <c r="AF77" s="251" t="str">
        <f t="array" ref="AF77">IFERROR(IF(AF$9="","",INDEX(INDEX(Calc!$D$6:$X$1005,,MATCH(INDEX(Calc!$AT$7:$AT$20,COUNTIF(Calc!$BO$6:$BO73,Calc!$BO73),1),Calc!$D$4:$W$4,0)),MATCH(Calc!$BO73&amp;AF$9,Calc!$C$6:$C$1005&amp;Calc!$I$6:$I$1005,0),1)),"")</f>
        <v/>
      </c>
      <c r="AG77" s="253"/>
      <c r="AH77" s="215"/>
    </row>
    <row r="78" spans="1:34" ht="18" customHeight="1" thickTop="1" thickBot="1" x14ac:dyDescent="0.3">
      <c r="A78" s="76"/>
      <c r="B78" s="257"/>
      <c r="C78" s="258"/>
      <c r="D78" s="251" t="str">
        <f t="array" ref="D78">IFERROR(IF(D$9="","",INDEX(INDEX(Calc!$D$6:$X$1005,,MATCH(INDEX(Calc!$AT$7:$AT$20,COUNTIF(Calc!$BO$6:$BO74,Calc!$BO74),1),Calc!$D$4:$W$4,0)),MATCH(Calc!$BO74&amp;D$9,Calc!$C$6:$C$1005&amp;Calc!$I$6:$I$1005,0),1)),"")</f>
        <v/>
      </c>
      <c r="E78" s="252"/>
      <c r="F78" s="251" t="str">
        <f t="array" ref="F78">IFERROR(IF(F$9="","",INDEX(INDEX(Calc!$D$6:$X$1005,,MATCH(INDEX(Calc!$AT$7:$AT$20,COUNTIF(Calc!$BO$6:$BO74,Calc!$BO74),1),Calc!$D$4:$W$4,0)),MATCH(Calc!$BO74&amp;F$9,Calc!$C$6:$C$1005&amp;Calc!$I$6:$I$1005,0),1)),"")</f>
        <v/>
      </c>
      <c r="G78" s="252"/>
      <c r="H78" s="251" t="str">
        <f t="array" ref="H78">IFERROR(IF(H$9="","",INDEX(INDEX(Calc!$D$6:$X$1005,,MATCH(INDEX(Calc!$AT$7:$AT$20,COUNTIF(Calc!$BO$6:$BO74,Calc!$BO74),1),Calc!$D$4:$W$4,0)),MATCH(Calc!$BO74&amp;H$9,Calc!$C$6:$C$1005&amp;Calc!$I$6:$I$1005,0),1)),"")</f>
        <v/>
      </c>
      <c r="I78" s="252"/>
      <c r="J78" s="251" t="str">
        <f t="array" ref="J78">IFERROR(IF(J$9="","",INDEX(INDEX(Calc!$D$6:$X$1005,,MATCH(INDEX(Calc!$AT$7:$AT$20,COUNTIF(Calc!$BO$6:$BO74,Calc!$BO74),1),Calc!$D$4:$W$4,0)),MATCH(Calc!$BO74&amp;J$9,Calc!$C$6:$C$1005&amp;Calc!$I$6:$I$1005,0),1)),"")</f>
        <v/>
      </c>
      <c r="K78" s="252"/>
      <c r="L78" s="251" t="str">
        <f t="array" ref="L78">IFERROR(IF(L$9="","",INDEX(INDEX(Calc!$D$6:$X$1005,,MATCH(INDEX(Calc!$AT$7:$AT$20,COUNTIF(Calc!$BO$6:$BO74,Calc!$BO74),1),Calc!$D$4:$W$4,0)),MATCH(Calc!$BO74&amp;L$9,Calc!$C$6:$C$1005&amp;Calc!$I$6:$I$1005,0),1)),"")</f>
        <v/>
      </c>
      <c r="M78" s="252"/>
      <c r="N78" s="251" t="str">
        <f t="array" ref="N78">IFERROR(IF(N$9="","",INDEX(INDEX(Calc!$D$6:$X$1005,,MATCH(INDEX(Calc!$AT$7:$AT$20,COUNTIF(Calc!$BO$6:$BO74,Calc!$BO74),1),Calc!$D$4:$W$4,0)),MATCH(Calc!$BO74&amp;N$9,Calc!$C$6:$C$1005&amp;Calc!$I$6:$I$1005,0),1)),"")</f>
        <v/>
      </c>
      <c r="O78" s="252"/>
      <c r="P78" s="251" t="str">
        <f t="array" ref="P78">IFERROR(IF(P$9="","",INDEX(INDEX(Calc!$D$6:$X$1005,,MATCH(INDEX(Calc!$AT$7:$AT$20,COUNTIF(Calc!$BO$6:$BO74,Calc!$BO74),1),Calc!$D$4:$W$4,0)),MATCH(Calc!$BO74&amp;P$9,Calc!$C$6:$C$1005&amp;Calc!$I$6:$I$1005,0),1)),"")</f>
        <v/>
      </c>
      <c r="Q78" s="252"/>
      <c r="R78" s="251" t="str">
        <f t="array" ref="R78">IFERROR(IF(R$9="","",INDEX(INDEX(Calc!$D$6:$X$1005,,MATCH(INDEX(Calc!$AT$7:$AT$20,COUNTIF(Calc!$BO$6:$BO74,Calc!$BO74),1),Calc!$D$4:$W$4,0)),MATCH(Calc!$BO74&amp;R$9,Calc!$C$6:$C$1005&amp;Calc!$I$6:$I$1005,0),1)),"")</f>
        <v/>
      </c>
      <c r="S78" s="252"/>
      <c r="T78" s="251" t="str">
        <f t="array" ref="T78">IFERROR(IF(T$9="","",INDEX(INDEX(Calc!$D$6:$X$1005,,MATCH(INDEX(Calc!$AT$7:$AT$20,COUNTIF(Calc!$BO$6:$BO74,Calc!$BO74),1),Calc!$D$4:$W$4,0)),MATCH(Calc!$BO74&amp;T$9,Calc!$C$6:$C$1005&amp;Calc!$I$6:$I$1005,0),1)),"")</f>
        <v/>
      </c>
      <c r="U78" s="252"/>
      <c r="V78" s="251" t="str">
        <f t="array" ref="V78">IFERROR(IF(V$9="","",INDEX(INDEX(Calc!$D$6:$X$1005,,MATCH(INDEX(Calc!$AT$7:$AT$20,COUNTIF(Calc!$BO$6:$BO74,Calc!$BO74),1),Calc!$D$4:$W$4,0)),MATCH(Calc!$BO74&amp;V$9,Calc!$C$6:$C$1005&amp;Calc!$I$6:$I$1005,0),1)),"")</f>
        <v/>
      </c>
      <c r="W78" s="252"/>
      <c r="X78" s="251" t="str">
        <f t="array" ref="X78">IFERROR(IF(X$9="","",INDEX(INDEX(Calc!$D$6:$X$1005,,MATCH(INDEX(Calc!$AT$7:$AT$20,COUNTIF(Calc!$BO$6:$BO74,Calc!$BO74),1),Calc!$D$4:$W$4,0)),MATCH(Calc!$BO74&amp;X$9,Calc!$C$6:$C$1005&amp;Calc!$I$6:$I$1005,0),1)),"")</f>
        <v/>
      </c>
      <c r="Y78" s="252"/>
      <c r="Z78" s="251" t="str">
        <f t="array" ref="Z78">IFERROR(IF(Z$9="","",INDEX(INDEX(Calc!$D$6:$X$1005,,MATCH(INDEX(Calc!$AT$7:$AT$20,COUNTIF(Calc!$BO$6:$BO74,Calc!$BO74),1),Calc!$D$4:$W$4,0)),MATCH(Calc!$BO74&amp;Z$9,Calc!$C$6:$C$1005&amp;Calc!$I$6:$I$1005,0),1)),"")</f>
        <v/>
      </c>
      <c r="AA78" s="252"/>
      <c r="AB78" s="251" t="str">
        <f t="array" ref="AB78">IFERROR(IF(AB$9="","",INDEX(INDEX(Calc!$D$6:$X$1005,,MATCH(INDEX(Calc!$AT$7:$AT$20,COUNTIF(Calc!$BO$6:$BO74,Calc!$BO74),1),Calc!$D$4:$W$4,0)),MATCH(Calc!$BO74&amp;AB$9,Calc!$C$6:$C$1005&amp;Calc!$I$6:$I$1005,0),1)),"")</f>
        <v/>
      </c>
      <c r="AC78" s="252"/>
      <c r="AD78" s="251" t="str">
        <f t="array" ref="AD78">IFERROR(IF(AD$9="","",INDEX(INDEX(Calc!$D$6:$X$1005,,MATCH(INDEX(Calc!$AT$7:$AT$20,COUNTIF(Calc!$BO$6:$BO74,Calc!$BO74),1),Calc!$D$4:$W$4,0)),MATCH(Calc!$BO74&amp;AD$9,Calc!$C$6:$C$1005&amp;Calc!$I$6:$I$1005,0),1)),"")</f>
        <v/>
      </c>
      <c r="AE78" s="252"/>
      <c r="AF78" s="251" t="str">
        <f t="array" ref="AF78">IFERROR(IF(AF$9="","",INDEX(INDEX(Calc!$D$6:$X$1005,,MATCH(INDEX(Calc!$AT$7:$AT$20,COUNTIF(Calc!$BO$6:$BO74,Calc!$BO74),1),Calc!$D$4:$W$4,0)),MATCH(Calc!$BO74&amp;AF$9,Calc!$C$6:$C$1005&amp;Calc!$I$6:$I$1005,0),1)),"")</f>
        <v/>
      </c>
      <c r="AG78" s="253"/>
      <c r="AH78" s="215"/>
    </row>
    <row r="79" spans="1:34" ht="18" customHeight="1" thickTop="1" thickBot="1" x14ac:dyDescent="0.3">
      <c r="A79" s="76"/>
      <c r="B79" s="257"/>
      <c r="C79" s="258"/>
      <c r="D79" s="251" t="str">
        <f t="array" ref="D79">IFERROR(IF(D$9="","",INDEX(INDEX(Calc!$D$6:$X$1005,,MATCH(INDEX(Calc!$AT$7:$AT$20,COUNTIF(Calc!$BO$6:$BO75,Calc!$BO75),1),Calc!$D$4:$W$4,0)),MATCH(Calc!$BO75&amp;D$9,Calc!$C$6:$C$1005&amp;Calc!$I$6:$I$1005,0),1)),"")</f>
        <v/>
      </c>
      <c r="E79" s="252"/>
      <c r="F79" s="251" t="str">
        <f t="array" ref="F79">IFERROR(IF(F$9="","",INDEX(INDEX(Calc!$D$6:$X$1005,,MATCH(INDEX(Calc!$AT$7:$AT$20,COUNTIF(Calc!$BO$6:$BO75,Calc!$BO75),1),Calc!$D$4:$W$4,0)),MATCH(Calc!$BO75&amp;F$9,Calc!$C$6:$C$1005&amp;Calc!$I$6:$I$1005,0),1)),"")</f>
        <v/>
      </c>
      <c r="G79" s="252"/>
      <c r="H79" s="251" t="str">
        <f t="array" ref="H79">IFERROR(IF(H$9="","",INDEX(INDEX(Calc!$D$6:$X$1005,,MATCH(INDEX(Calc!$AT$7:$AT$20,COUNTIF(Calc!$BO$6:$BO75,Calc!$BO75),1),Calc!$D$4:$W$4,0)),MATCH(Calc!$BO75&amp;H$9,Calc!$C$6:$C$1005&amp;Calc!$I$6:$I$1005,0),1)),"")</f>
        <v/>
      </c>
      <c r="I79" s="252"/>
      <c r="J79" s="251" t="str">
        <f t="array" ref="J79">IFERROR(IF(J$9="","",INDEX(INDEX(Calc!$D$6:$X$1005,,MATCH(INDEX(Calc!$AT$7:$AT$20,COUNTIF(Calc!$BO$6:$BO75,Calc!$BO75),1),Calc!$D$4:$W$4,0)),MATCH(Calc!$BO75&amp;J$9,Calc!$C$6:$C$1005&amp;Calc!$I$6:$I$1005,0),1)),"")</f>
        <v/>
      </c>
      <c r="K79" s="252"/>
      <c r="L79" s="251" t="str">
        <f t="array" ref="L79">IFERROR(IF(L$9="","",INDEX(INDEX(Calc!$D$6:$X$1005,,MATCH(INDEX(Calc!$AT$7:$AT$20,COUNTIF(Calc!$BO$6:$BO75,Calc!$BO75),1),Calc!$D$4:$W$4,0)),MATCH(Calc!$BO75&amp;L$9,Calc!$C$6:$C$1005&amp;Calc!$I$6:$I$1005,0),1)),"")</f>
        <v/>
      </c>
      <c r="M79" s="252"/>
      <c r="N79" s="251" t="str">
        <f t="array" ref="N79">IFERROR(IF(N$9="","",INDEX(INDEX(Calc!$D$6:$X$1005,,MATCH(INDEX(Calc!$AT$7:$AT$20,COUNTIF(Calc!$BO$6:$BO75,Calc!$BO75),1),Calc!$D$4:$W$4,0)),MATCH(Calc!$BO75&amp;N$9,Calc!$C$6:$C$1005&amp;Calc!$I$6:$I$1005,0),1)),"")</f>
        <v/>
      </c>
      <c r="O79" s="252"/>
      <c r="P79" s="251" t="str">
        <f t="array" ref="P79">IFERROR(IF(P$9="","",INDEX(INDEX(Calc!$D$6:$X$1005,,MATCH(INDEX(Calc!$AT$7:$AT$20,COUNTIF(Calc!$BO$6:$BO75,Calc!$BO75),1),Calc!$D$4:$W$4,0)),MATCH(Calc!$BO75&amp;P$9,Calc!$C$6:$C$1005&amp;Calc!$I$6:$I$1005,0),1)),"")</f>
        <v/>
      </c>
      <c r="Q79" s="252"/>
      <c r="R79" s="251" t="str">
        <f t="array" ref="R79">IFERROR(IF(R$9="","",INDEX(INDEX(Calc!$D$6:$X$1005,,MATCH(INDEX(Calc!$AT$7:$AT$20,COUNTIF(Calc!$BO$6:$BO75,Calc!$BO75),1),Calc!$D$4:$W$4,0)),MATCH(Calc!$BO75&amp;R$9,Calc!$C$6:$C$1005&amp;Calc!$I$6:$I$1005,0),1)),"")</f>
        <v/>
      </c>
      <c r="S79" s="252"/>
      <c r="T79" s="251" t="str">
        <f t="array" ref="T79">IFERROR(IF(T$9="","",INDEX(INDEX(Calc!$D$6:$X$1005,,MATCH(INDEX(Calc!$AT$7:$AT$20,COUNTIF(Calc!$BO$6:$BO75,Calc!$BO75),1),Calc!$D$4:$W$4,0)),MATCH(Calc!$BO75&amp;T$9,Calc!$C$6:$C$1005&amp;Calc!$I$6:$I$1005,0),1)),"")</f>
        <v/>
      </c>
      <c r="U79" s="252"/>
      <c r="V79" s="251" t="str">
        <f t="array" ref="V79">IFERROR(IF(V$9="","",INDEX(INDEX(Calc!$D$6:$X$1005,,MATCH(INDEX(Calc!$AT$7:$AT$20,COUNTIF(Calc!$BO$6:$BO75,Calc!$BO75),1),Calc!$D$4:$W$4,0)),MATCH(Calc!$BO75&amp;V$9,Calc!$C$6:$C$1005&amp;Calc!$I$6:$I$1005,0),1)),"")</f>
        <v/>
      </c>
      <c r="W79" s="252"/>
      <c r="X79" s="251" t="str">
        <f t="array" ref="X79">IFERROR(IF(X$9="","",INDEX(INDEX(Calc!$D$6:$X$1005,,MATCH(INDEX(Calc!$AT$7:$AT$20,COUNTIF(Calc!$BO$6:$BO75,Calc!$BO75),1),Calc!$D$4:$W$4,0)),MATCH(Calc!$BO75&amp;X$9,Calc!$C$6:$C$1005&amp;Calc!$I$6:$I$1005,0),1)),"")</f>
        <v/>
      </c>
      <c r="Y79" s="252"/>
      <c r="Z79" s="251" t="str">
        <f t="array" ref="Z79">IFERROR(IF(Z$9="","",INDEX(INDEX(Calc!$D$6:$X$1005,,MATCH(INDEX(Calc!$AT$7:$AT$20,COUNTIF(Calc!$BO$6:$BO75,Calc!$BO75),1),Calc!$D$4:$W$4,0)),MATCH(Calc!$BO75&amp;Z$9,Calc!$C$6:$C$1005&amp;Calc!$I$6:$I$1005,0),1)),"")</f>
        <v/>
      </c>
      <c r="AA79" s="252"/>
      <c r="AB79" s="251" t="str">
        <f t="array" ref="AB79">IFERROR(IF(AB$9="","",INDEX(INDEX(Calc!$D$6:$X$1005,,MATCH(INDEX(Calc!$AT$7:$AT$20,COUNTIF(Calc!$BO$6:$BO75,Calc!$BO75),1),Calc!$D$4:$W$4,0)),MATCH(Calc!$BO75&amp;AB$9,Calc!$C$6:$C$1005&amp;Calc!$I$6:$I$1005,0),1)),"")</f>
        <v/>
      </c>
      <c r="AC79" s="252"/>
      <c r="AD79" s="251" t="str">
        <f t="array" ref="AD79">IFERROR(IF(AD$9="","",INDEX(INDEX(Calc!$D$6:$X$1005,,MATCH(INDEX(Calc!$AT$7:$AT$20,COUNTIF(Calc!$BO$6:$BO75,Calc!$BO75),1),Calc!$D$4:$W$4,0)),MATCH(Calc!$BO75&amp;AD$9,Calc!$C$6:$C$1005&amp;Calc!$I$6:$I$1005,0),1)),"")</f>
        <v/>
      </c>
      <c r="AE79" s="252"/>
      <c r="AF79" s="251" t="str">
        <f t="array" ref="AF79">IFERROR(IF(AF$9="","",INDEX(INDEX(Calc!$D$6:$X$1005,,MATCH(INDEX(Calc!$AT$7:$AT$20,COUNTIF(Calc!$BO$6:$BO75,Calc!$BO75),1),Calc!$D$4:$W$4,0)),MATCH(Calc!$BO75&amp;AF$9,Calc!$C$6:$C$1005&amp;Calc!$I$6:$I$1005,0),1)),"")</f>
        <v/>
      </c>
      <c r="AG79" s="253"/>
      <c r="AH79" s="215"/>
    </row>
    <row r="80" spans="1:34" ht="18" customHeight="1" thickTop="1" thickBot="1" x14ac:dyDescent="0.3">
      <c r="A80" s="76"/>
      <c r="B80" s="257"/>
      <c r="C80" s="258"/>
      <c r="D80" s="251" t="str">
        <f t="array" ref="D80">IFERROR(IF(D$9="","",INDEX(INDEX(Calc!$D$6:$X$1005,,MATCH(INDEX(Calc!$AT$7:$AT$20,COUNTIF(Calc!$BO$6:$BO76,Calc!$BO76),1),Calc!$D$4:$W$4,0)),MATCH(Calc!$BO76&amp;D$9,Calc!$C$6:$C$1005&amp;Calc!$I$6:$I$1005,0),1)),"")</f>
        <v/>
      </c>
      <c r="E80" s="252"/>
      <c r="F80" s="251" t="str">
        <f t="array" ref="F80">IFERROR(IF(F$9="","",INDEX(INDEX(Calc!$D$6:$X$1005,,MATCH(INDEX(Calc!$AT$7:$AT$20,COUNTIF(Calc!$BO$6:$BO76,Calc!$BO76),1),Calc!$D$4:$W$4,0)),MATCH(Calc!$BO76&amp;F$9,Calc!$C$6:$C$1005&amp;Calc!$I$6:$I$1005,0),1)),"")</f>
        <v/>
      </c>
      <c r="G80" s="252"/>
      <c r="H80" s="251" t="str">
        <f t="array" ref="H80">IFERROR(IF(H$9="","",INDEX(INDEX(Calc!$D$6:$X$1005,,MATCH(INDEX(Calc!$AT$7:$AT$20,COUNTIF(Calc!$BO$6:$BO76,Calc!$BO76),1),Calc!$D$4:$W$4,0)),MATCH(Calc!$BO76&amp;H$9,Calc!$C$6:$C$1005&amp;Calc!$I$6:$I$1005,0),1)),"")</f>
        <v/>
      </c>
      <c r="I80" s="252"/>
      <c r="J80" s="251" t="str">
        <f t="array" ref="J80">IFERROR(IF(J$9="","",INDEX(INDEX(Calc!$D$6:$X$1005,,MATCH(INDEX(Calc!$AT$7:$AT$20,COUNTIF(Calc!$BO$6:$BO76,Calc!$BO76),1),Calc!$D$4:$W$4,0)),MATCH(Calc!$BO76&amp;J$9,Calc!$C$6:$C$1005&amp;Calc!$I$6:$I$1005,0),1)),"")</f>
        <v/>
      </c>
      <c r="K80" s="252"/>
      <c r="L80" s="251" t="str">
        <f t="array" ref="L80">IFERROR(IF(L$9="","",INDEX(INDEX(Calc!$D$6:$X$1005,,MATCH(INDEX(Calc!$AT$7:$AT$20,COUNTIF(Calc!$BO$6:$BO76,Calc!$BO76),1),Calc!$D$4:$W$4,0)),MATCH(Calc!$BO76&amp;L$9,Calc!$C$6:$C$1005&amp;Calc!$I$6:$I$1005,0),1)),"")</f>
        <v/>
      </c>
      <c r="M80" s="252"/>
      <c r="N80" s="251" t="str">
        <f t="array" ref="N80">IFERROR(IF(N$9="","",INDEX(INDEX(Calc!$D$6:$X$1005,,MATCH(INDEX(Calc!$AT$7:$AT$20,COUNTIF(Calc!$BO$6:$BO76,Calc!$BO76),1),Calc!$D$4:$W$4,0)),MATCH(Calc!$BO76&amp;N$9,Calc!$C$6:$C$1005&amp;Calc!$I$6:$I$1005,0),1)),"")</f>
        <v/>
      </c>
      <c r="O80" s="252"/>
      <c r="P80" s="251" t="str">
        <f t="array" ref="P80">IFERROR(IF(P$9="","",INDEX(INDEX(Calc!$D$6:$X$1005,,MATCH(INDEX(Calc!$AT$7:$AT$20,COUNTIF(Calc!$BO$6:$BO76,Calc!$BO76),1),Calc!$D$4:$W$4,0)),MATCH(Calc!$BO76&amp;P$9,Calc!$C$6:$C$1005&amp;Calc!$I$6:$I$1005,0),1)),"")</f>
        <v/>
      </c>
      <c r="Q80" s="252"/>
      <c r="R80" s="251" t="str">
        <f t="array" ref="R80">IFERROR(IF(R$9="","",INDEX(INDEX(Calc!$D$6:$X$1005,,MATCH(INDEX(Calc!$AT$7:$AT$20,COUNTIF(Calc!$BO$6:$BO76,Calc!$BO76),1),Calc!$D$4:$W$4,0)),MATCH(Calc!$BO76&amp;R$9,Calc!$C$6:$C$1005&amp;Calc!$I$6:$I$1005,0),1)),"")</f>
        <v/>
      </c>
      <c r="S80" s="252"/>
      <c r="T80" s="251" t="str">
        <f t="array" ref="T80">IFERROR(IF(T$9="","",INDEX(INDEX(Calc!$D$6:$X$1005,,MATCH(INDEX(Calc!$AT$7:$AT$20,COUNTIF(Calc!$BO$6:$BO76,Calc!$BO76),1),Calc!$D$4:$W$4,0)),MATCH(Calc!$BO76&amp;T$9,Calc!$C$6:$C$1005&amp;Calc!$I$6:$I$1005,0),1)),"")</f>
        <v/>
      </c>
      <c r="U80" s="252"/>
      <c r="V80" s="251" t="str">
        <f t="array" ref="V80">IFERROR(IF(V$9="","",INDEX(INDEX(Calc!$D$6:$X$1005,,MATCH(INDEX(Calc!$AT$7:$AT$20,COUNTIF(Calc!$BO$6:$BO76,Calc!$BO76),1),Calc!$D$4:$W$4,0)),MATCH(Calc!$BO76&amp;V$9,Calc!$C$6:$C$1005&amp;Calc!$I$6:$I$1005,0),1)),"")</f>
        <v/>
      </c>
      <c r="W80" s="252"/>
      <c r="X80" s="251" t="str">
        <f t="array" ref="X80">IFERROR(IF(X$9="","",INDEX(INDEX(Calc!$D$6:$X$1005,,MATCH(INDEX(Calc!$AT$7:$AT$20,COUNTIF(Calc!$BO$6:$BO76,Calc!$BO76),1),Calc!$D$4:$W$4,0)),MATCH(Calc!$BO76&amp;X$9,Calc!$C$6:$C$1005&amp;Calc!$I$6:$I$1005,0),1)),"")</f>
        <v/>
      </c>
      <c r="Y80" s="252"/>
      <c r="Z80" s="251" t="str">
        <f t="array" ref="Z80">IFERROR(IF(Z$9="","",INDEX(INDEX(Calc!$D$6:$X$1005,,MATCH(INDEX(Calc!$AT$7:$AT$20,COUNTIF(Calc!$BO$6:$BO76,Calc!$BO76),1),Calc!$D$4:$W$4,0)),MATCH(Calc!$BO76&amp;Z$9,Calc!$C$6:$C$1005&amp;Calc!$I$6:$I$1005,0),1)),"")</f>
        <v/>
      </c>
      <c r="AA80" s="252"/>
      <c r="AB80" s="251" t="str">
        <f t="array" ref="AB80">IFERROR(IF(AB$9="","",INDEX(INDEX(Calc!$D$6:$X$1005,,MATCH(INDEX(Calc!$AT$7:$AT$20,COUNTIF(Calc!$BO$6:$BO76,Calc!$BO76),1),Calc!$D$4:$W$4,0)),MATCH(Calc!$BO76&amp;AB$9,Calc!$C$6:$C$1005&amp;Calc!$I$6:$I$1005,0),1)),"")</f>
        <v/>
      </c>
      <c r="AC80" s="252"/>
      <c r="AD80" s="251" t="str">
        <f t="array" ref="AD80">IFERROR(IF(AD$9="","",INDEX(INDEX(Calc!$D$6:$X$1005,,MATCH(INDEX(Calc!$AT$7:$AT$20,COUNTIF(Calc!$BO$6:$BO76,Calc!$BO76),1),Calc!$D$4:$W$4,0)),MATCH(Calc!$BO76&amp;AD$9,Calc!$C$6:$C$1005&amp;Calc!$I$6:$I$1005,0),1)),"")</f>
        <v/>
      </c>
      <c r="AE80" s="252"/>
      <c r="AF80" s="251" t="str">
        <f t="array" ref="AF80">IFERROR(IF(AF$9="","",INDEX(INDEX(Calc!$D$6:$X$1005,,MATCH(INDEX(Calc!$AT$7:$AT$20,COUNTIF(Calc!$BO$6:$BO76,Calc!$BO76),1),Calc!$D$4:$W$4,0)),MATCH(Calc!$BO76&amp;AF$9,Calc!$C$6:$C$1005&amp;Calc!$I$6:$I$1005,0),1)),"")</f>
        <v/>
      </c>
      <c r="AG80" s="253"/>
      <c r="AH80" s="215"/>
    </row>
    <row r="81" spans="1:34" ht="18" customHeight="1" thickTop="1" thickBot="1" x14ac:dyDescent="0.3">
      <c r="A81" s="76"/>
      <c r="B81" s="257"/>
      <c r="C81" s="258"/>
      <c r="D81" s="251" t="str">
        <f t="array" ref="D81">IFERROR(IF(D$9="","",INDEX(INDEX(Calc!$D$6:$X$1005,,MATCH(INDEX(Calc!$AT$7:$AT$20,COUNTIF(Calc!$BO$6:$BO77,Calc!$BO77),1),Calc!$D$4:$W$4,0)),MATCH(Calc!$BO77&amp;D$9,Calc!$C$6:$C$1005&amp;Calc!$I$6:$I$1005,0),1)),"")</f>
        <v/>
      </c>
      <c r="E81" s="252"/>
      <c r="F81" s="251" t="str">
        <f t="array" ref="F81">IFERROR(IF(F$9="","",INDEX(INDEX(Calc!$D$6:$X$1005,,MATCH(INDEX(Calc!$AT$7:$AT$20,COUNTIF(Calc!$BO$6:$BO77,Calc!$BO77),1),Calc!$D$4:$W$4,0)),MATCH(Calc!$BO77&amp;F$9,Calc!$C$6:$C$1005&amp;Calc!$I$6:$I$1005,0),1)),"")</f>
        <v/>
      </c>
      <c r="G81" s="252"/>
      <c r="H81" s="251" t="str">
        <f t="array" ref="H81">IFERROR(IF(H$9="","",INDEX(INDEX(Calc!$D$6:$X$1005,,MATCH(INDEX(Calc!$AT$7:$AT$20,COUNTIF(Calc!$BO$6:$BO77,Calc!$BO77),1),Calc!$D$4:$W$4,0)),MATCH(Calc!$BO77&amp;H$9,Calc!$C$6:$C$1005&amp;Calc!$I$6:$I$1005,0),1)),"")</f>
        <v/>
      </c>
      <c r="I81" s="252"/>
      <c r="J81" s="251" t="str">
        <f t="array" ref="J81">IFERROR(IF(J$9="","",INDEX(INDEX(Calc!$D$6:$X$1005,,MATCH(INDEX(Calc!$AT$7:$AT$20,COUNTIF(Calc!$BO$6:$BO77,Calc!$BO77),1),Calc!$D$4:$W$4,0)),MATCH(Calc!$BO77&amp;J$9,Calc!$C$6:$C$1005&amp;Calc!$I$6:$I$1005,0),1)),"")</f>
        <v/>
      </c>
      <c r="K81" s="252"/>
      <c r="L81" s="251" t="str">
        <f t="array" ref="L81">IFERROR(IF(L$9="","",INDEX(INDEX(Calc!$D$6:$X$1005,,MATCH(INDEX(Calc!$AT$7:$AT$20,COUNTIF(Calc!$BO$6:$BO77,Calc!$BO77),1),Calc!$D$4:$W$4,0)),MATCH(Calc!$BO77&amp;L$9,Calc!$C$6:$C$1005&amp;Calc!$I$6:$I$1005,0),1)),"")</f>
        <v/>
      </c>
      <c r="M81" s="252"/>
      <c r="N81" s="251" t="str">
        <f t="array" ref="N81">IFERROR(IF(N$9="","",INDEX(INDEX(Calc!$D$6:$X$1005,,MATCH(INDEX(Calc!$AT$7:$AT$20,COUNTIF(Calc!$BO$6:$BO77,Calc!$BO77),1),Calc!$D$4:$W$4,0)),MATCH(Calc!$BO77&amp;N$9,Calc!$C$6:$C$1005&amp;Calc!$I$6:$I$1005,0),1)),"")</f>
        <v/>
      </c>
      <c r="O81" s="252"/>
      <c r="P81" s="251" t="str">
        <f t="array" ref="P81">IFERROR(IF(P$9="","",INDEX(INDEX(Calc!$D$6:$X$1005,,MATCH(INDEX(Calc!$AT$7:$AT$20,COUNTIF(Calc!$BO$6:$BO77,Calc!$BO77),1),Calc!$D$4:$W$4,0)),MATCH(Calc!$BO77&amp;P$9,Calc!$C$6:$C$1005&amp;Calc!$I$6:$I$1005,0),1)),"")</f>
        <v/>
      </c>
      <c r="Q81" s="252"/>
      <c r="R81" s="251" t="str">
        <f t="array" ref="R81">IFERROR(IF(R$9="","",INDEX(INDEX(Calc!$D$6:$X$1005,,MATCH(INDEX(Calc!$AT$7:$AT$20,COUNTIF(Calc!$BO$6:$BO77,Calc!$BO77),1),Calc!$D$4:$W$4,0)),MATCH(Calc!$BO77&amp;R$9,Calc!$C$6:$C$1005&amp;Calc!$I$6:$I$1005,0),1)),"")</f>
        <v/>
      </c>
      <c r="S81" s="252"/>
      <c r="T81" s="251" t="str">
        <f t="array" ref="T81">IFERROR(IF(T$9="","",INDEX(INDEX(Calc!$D$6:$X$1005,,MATCH(INDEX(Calc!$AT$7:$AT$20,COUNTIF(Calc!$BO$6:$BO77,Calc!$BO77),1),Calc!$D$4:$W$4,0)),MATCH(Calc!$BO77&amp;T$9,Calc!$C$6:$C$1005&amp;Calc!$I$6:$I$1005,0),1)),"")</f>
        <v/>
      </c>
      <c r="U81" s="252"/>
      <c r="V81" s="251" t="str">
        <f t="array" ref="V81">IFERROR(IF(V$9="","",INDEX(INDEX(Calc!$D$6:$X$1005,,MATCH(INDEX(Calc!$AT$7:$AT$20,COUNTIF(Calc!$BO$6:$BO77,Calc!$BO77),1),Calc!$D$4:$W$4,0)),MATCH(Calc!$BO77&amp;V$9,Calc!$C$6:$C$1005&amp;Calc!$I$6:$I$1005,0),1)),"")</f>
        <v/>
      </c>
      <c r="W81" s="252"/>
      <c r="X81" s="251" t="str">
        <f t="array" ref="X81">IFERROR(IF(X$9="","",INDEX(INDEX(Calc!$D$6:$X$1005,,MATCH(INDEX(Calc!$AT$7:$AT$20,COUNTIF(Calc!$BO$6:$BO77,Calc!$BO77),1),Calc!$D$4:$W$4,0)),MATCH(Calc!$BO77&amp;X$9,Calc!$C$6:$C$1005&amp;Calc!$I$6:$I$1005,0),1)),"")</f>
        <v/>
      </c>
      <c r="Y81" s="252"/>
      <c r="Z81" s="251" t="str">
        <f t="array" ref="Z81">IFERROR(IF(Z$9="","",INDEX(INDEX(Calc!$D$6:$X$1005,,MATCH(INDEX(Calc!$AT$7:$AT$20,COUNTIF(Calc!$BO$6:$BO77,Calc!$BO77),1),Calc!$D$4:$W$4,0)),MATCH(Calc!$BO77&amp;Z$9,Calc!$C$6:$C$1005&amp;Calc!$I$6:$I$1005,0),1)),"")</f>
        <v/>
      </c>
      <c r="AA81" s="252"/>
      <c r="AB81" s="251" t="str">
        <f t="array" ref="AB81">IFERROR(IF(AB$9="","",INDEX(INDEX(Calc!$D$6:$X$1005,,MATCH(INDEX(Calc!$AT$7:$AT$20,COUNTIF(Calc!$BO$6:$BO77,Calc!$BO77),1),Calc!$D$4:$W$4,0)),MATCH(Calc!$BO77&amp;AB$9,Calc!$C$6:$C$1005&amp;Calc!$I$6:$I$1005,0),1)),"")</f>
        <v/>
      </c>
      <c r="AC81" s="252"/>
      <c r="AD81" s="251" t="str">
        <f t="array" ref="AD81">IFERROR(IF(AD$9="","",INDEX(INDEX(Calc!$D$6:$X$1005,,MATCH(INDEX(Calc!$AT$7:$AT$20,COUNTIF(Calc!$BO$6:$BO77,Calc!$BO77),1),Calc!$D$4:$W$4,0)),MATCH(Calc!$BO77&amp;AD$9,Calc!$C$6:$C$1005&amp;Calc!$I$6:$I$1005,0),1)),"")</f>
        <v/>
      </c>
      <c r="AE81" s="252"/>
      <c r="AF81" s="251" t="str">
        <f t="array" ref="AF81">IFERROR(IF(AF$9="","",INDEX(INDEX(Calc!$D$6:$X$1005,,MATCH(INDEX(Calc!$AT$7:$AT$20,COUNTIF(Calc!$BO$6:$BO77,Calc!$BO77),1),Calc!$D$4:$W$4,0)),MATCH(Calc!$BO77&amp;AF$9,Calc!$C$6:$C$1005&amp;Calc!$I$6:$I$1005,0),1)),"")</f>
        <v/>
      </c>
      <c r="AG81" s="253"/>
      <c r="AH81" s="215"/>
    </row>
    <row r="82" spans="1:34" ht="18" customHeight="1" thickTop="1" thickBot="1" x14ac:dyDescent="0.3">
      <c r="A82" s="76"/>
      <c r="B82" s="257"/>
      <c r="C82" s="258"/>
      <c r="D82" s="251" t="str">
        <f t="array" ref="D82">IFERROR(IF(D$9="","",INDEX(INDEX(Calc!$D$6:$X$1005,,MATCH(INDEX(Calc!$AT$7:$AT$20,COUNTIF(Calc!$BO$6:$BO78,Calc!$BO78),1),Calc!$D$4:$W$4,0)),MATCH(Calc!$BO78&amp;D$9,Calc!$C$6:$C$1005&amp;Calc!$I$6:$I$1005,0),1)),"")</f>
        <v/>
      </c>
      <c r="E82" s="252"/>
      <c r="F82" s="251" t="str">
        <f t="array" ref="F82">IFERROR(IF(F$9="","",INDEX(INDEX(Calc!$D$6:$X$1005,,MATCH(INDEX(Calc!$AT$7:$AT$20,COUNTIF(Calc!$BO$6:$BO78,Calc!$BO78),1),Calc!$D$4:$W$4,0)),MATCH(Calc!$BO78&amp;F$9,Calc!$C$6:$C$1005&amp;Calc!$I$6:$I$1005,0),1)),"")</f>
        <v/>
      </c>
      <c r="G82" s="252"/>
      <c r="H82" s="251" t="str">
        <f t="array" ref="H82">IFERROR(IF(H$9="","",INDEX(INDEX(Calc!$D$6:$X$1005,,MATCH(INDEX(Calc!$AT$7:$AT$20,COUNTIF(Calc!$BO$6:$BO78,Calc!$BO78),1),Calc!$D$4:$W$4,0)),MATCH(Calc!$BO78&amp;H$9,Calc!$C$6:$C$1005&amp;Calc!$I$6:$I$1005,0),1)),"")</f>
        <v/>
      </c>
      <c r="I82" s="252"/>
      <c r="J82" s="251" t="str">
        <f t="array" ref="J82">IFERROR(IF(J$9="","",INDEX(INDEX(Calc!$D$6:$X$1005,,MATCH(INDEX(Calc!$AT$7:$AT$20,COUNTIF(Calc!$BO$6:$BO78,Calc!$BO78),1),Calc!$D$4:$W$4,0)),MATCH(Calc!$BO78&amp;J$9,Calc!$C$6:$C$1005&amp;Calc!$I$6:$I$1005,0),1)),"")</f>
        <v/>
      </c>
      <c r="K82" s="252"/>
      <c r="L82" s="251" t="str">
        <f t="array" ref="L82">IFERROR(IF(L$9="","",INDEX(INDEX(Calc!$D$6:$X$1005,,MATCH(INDEX(Calc!$AT$7:$AT$20,COUNTIF(Calc!$BO$6:$BO78,Calc!$BO78),1),Calc!$D$4:$W$4,0)),MATCH(Calc!$BO78&amp;L$9,Calc!$C$6:$C$1005&amp;Calc!$I$6:$I$1005,0),1)),"")</f>
        <v/>
      </c>
      <c r="M82" s="252"/>
      <c r="N82" s="251" t="str">
        <f t="array" ref="N82">IFERROR(IF(N$9="","",INDEX(INDEX(Calc!$D$6:$X$1005,,MATCH(INDEX(Calc!$AT$7:$AT$20,COUNTIF(Calc!$BO$6:$BO78,Calc!$BO78),1),Calc!$D$4:$W$4,0)),MATCH(Calc!$BO78&amp;N$9,Calc!$C$6:$C$1005&amp;Calc!$I$6:$I$1005,0),1)),"")</f>
        <v/>
      </c>
      <c r="O82" s="252"/>
      <c r="P82" s="251" t="str">
        <f t="array" ref="P82">IFERROR(IF(P$9="","",INDEX(INDEX(Calc!$D$6:$X$1005,,MATCH(INDEX(Calc!$AT$7:$AT$20,COUNTIF(Calc!$BO$6:$BO78,Calc!$BO78),1),Calc!$D$4:$W$4,0)),MATCH(Calc!$BO78&amp;P$9,Calc!$C$6:$C$1005&amp;Calc!$I$6:$I$1005,0),1)),"")</f>
        <v/>
      </c>
      <c r="Q82" s="252"/>
      <c r="R82" s="251" t="str">
        <f t="array" ref="R82">IFERROR(IF(R$9="","",INDEX(INDEX(Calc!$D$6:$X$1005,,MATCH(INDEX(Calc!$AT$7:$AT$20,COUNTIF(Calc!$BO$6:$BO78,Calc!$BO78),1),Calc!$D$4:$W$4,0)),MATCH(Calc!$BO78&amp;R$9,Calc!$C$6:$C$1005&amp;Calc!$I$6:$I$1005,0),1)),"")</f>
        <v/>
      </c>
      <c r="S82" s="252"/>
      <c r="T82" s="251" t="str">
        <f t="array" ref="T82">IFERROR(IF(T$9="","",INDEX(INDEX(Calc!$D$6:$X$1005,,MATCH(INDEX(Calc!$AT$7:$AT$20,COUNTIF(Calc!$BO$6:$BO78,Calc!$BO78),1),Calc!$D$4:$W$4,0)),MATCH(Calc!$BO78&amp;T$9,Calc!$C$6:$C$1005&amp;Calc!$I$6:$I$1005,0),1)),"")</f>
        <v/>
      </c>
      <c r="U82" s="252"/>
      <c r="V82" s="251" t="str">
        <f t="array" ref="V82">IFERROR(IF(V$9="","",INDEX(INDEX(Calc!$D$6:$X$1005,,MATCH(INDEX(Calc!$AT$7:$AT$20,COUNTIF(Calc!$BO$6:$BO78,Calc!$BO78),1),Calc!$D$4:$W$4,0)),MATCH(Calc!$BO78&amp;V$9,Calc!$C$6:$C$1005&amp;Calc!$I$6:$I$1005,0),1)),"")</f>
        <v/>
      </c>
      <c r="W82" s="252"/>
      <c r="X82" s="251" t="str">
        <f t="array" ref="X82">IFERROR(IF(X$9="","",INDEX(INDEX(Calc!$D$6:$X$1005,,MATCH(INDEX(Calc!$AT$7:$AT$20,COUNTIF(Calc!$BO$6:$BO78,Calc!$BO78),1),Calc!$D$4:$W$4,0)),MATCH(Calc!$BO78&amp;X$9,Calc!$C$6:$C$1005&amp;Calc!$I$6:$I$1005,0),1)),"")</f>
        <v/>
      </c>
      <c r="Y82" s="252"/>
      <c r="Z82" s="251" t="str">
        <f t="array" ref="Z82">IFERROR(IF(Z$9="","",INDEX(INDEX(Calc!$D$6:$X$1005,,MATCH(INDEX(Calc!$AT$7:$AT$20,COUNTIF(Calc!$BO$6:$BO78,Calc!$BO78),1),Calc!$D$4:$W$4,0)),MATCH(Calc!$BO78&amp;Z$9,Calc!$C$6:$C$1005&amp;Calc!$I$6:$I$1005,0),1)),"")</f>
        <v/>
      </c>
      <c r="AA82" s="252"/>
      <c r="AB82" s="251" t="str">
        <f t="array" ref="AB82">IFERROR(IF(AB$9="","",INDEX(INDEX(Calc!$D$6:$X$1005,,MATCH(INDEX(Calc!$AT$7:$AT$20,COUNTIF(Calc!$BO$6:$BO78,Calc!$BO78),1),Calc!$D$4:$W$4,0)),MATCH(Calc!$BO78&amp;AB$9,Calc!$C$6:$C$1005&amp;Calc!$I$6:$I$1005,0),1)),"")</f>
        <v/>
      </c>
      <c r="AC82" s="252"/>
      <c r="AD82" s="251" t="str">
        <f t="array" ref="AD82">IFERROR(IF(AD$9="","",INDEX(INDEX(Calc!$D$6:$X$1005,,MATCH(INDEX(Calc!$AT$7:$AT$20,COUNTIF(Calc!$BO$6:$BO78,Calc!$BO78),1),Calc!$D$4:$W$4,0)),MATCH(Calc!$BO78&amp;AD$9,Calc!$C$6:$C$1005&amp;Calc!$I$6:$I$1005,0),1)),"")</f>
        <v/>
      </c>
      <c r="AE82" s="252"/>
      <c r="AF82" s="251" t="str">
        <f t="array" ref="AF82">IFERROR(IF(AF$9="","",INDEX(INDEX(Calc!$D$6:$X$1005,,MATCH(INDEX(Calc!$AT$7:$AT$20,COUNTIF(Calc!$BO$6:$BO78,Calc!$BO78),1),Calc!$D$4:$W$4,0)),MATCH(Calc!$BO78&amp;AF$9,Calc!$C$6:$C$1005&amp;Calc!$I$6:$I$1005,0),1)),"")</f>
        <v/>
      </c>
      <c r="AG82" s="253"/>
      <c r="AH82" s="215"/>
    </row>
    <row r="83" spans="1:34" ht="18" customHeight="1" thickTop="1" thickBot="1" x14ac:dyDescent="0.3">
      <c r="A83" s="76"/>
      <c r="B83" s="257"/>
      <c r="C83" s="258"/>
      <c r="D83" s="251" t="str">
        <f t="array" ref="D83">IFERROR(IF(D$9="","",INDEX(INDEX(Calc!$D$6:$X$1005,,MATCH(INDEX(Calc!$AT$7:$AT$20,COUNTIF(Calc!$BO$6:$BO79,Calc!$BO79),1),Calc!$D$4:$W$4,0)),MATCH(Calc!$BO79&amp;D$9,Calc!$C$6:$C$1005&amp;Calc!$I$6:$I$1005,0),1)),"")</f>
        <v/>
      </c>
      <c r="E83" s="252"/>
      <c r="F83" s="251" t="str">
        <f t="array" ref="F83">IFERROR(IF(F$9="","",INDEX(INDEX(Calc!$D$6:$X$1005,,MATCH(INDEX(Calc!$AT$7:$AT$20,COUNTIF(Calc!$BO$6:$BO79,Calc!$BO79),1),Calc!$D$4:$W$4,0)),MATCH(Calc!$BO79&amp;F$9,Calc!$C$6:$C$1005&amp;Calc!$I$6:$I$1005,0),1)),"")</f>
        <v/>
      </c>
      <c r="G83" s="252"/>
      <c r="H83" s="251" t="str">
        <f t="array" ref="H83">IFERROR(IF(H$9="","",INDEX(INDEX(Calc!$D$6:$X$1005,,MATCH(INDEX(Calc!$AT$7:$AT$20,COUNTIF(Calc!$BO$6:$BO79,Calc!$BO79),1),Calc!$D$4:$W$4,0)),MATCH(Calc!$BO79&amp;H$9,Calc!$C$6:$C$1005&amp;Calc!$I$6:$I$1005,0),1)),"")</f>
        <v/>
      </c>
      <c r="I83" s="252"/>
      <c r="J83" s="251" t="str">
        <f t="array" ref="J83">IFERROR(IF(J$9="","",INDEX(INDEX(Calc!$D$6:$X$1005,,MATCH(INDEX(Calc!$AT$7:$AT$20,COUNTIF(Calc!$BO$6:$BO79,Calc!$BO79),1),Calc!$D$4:$W$4,0)),MATCH(Calc!$BO79&amp;J$9,Calc!$C$6:$C$1005&amp;Calc!$I$6:$I$1005,0),1)),"")</f>
        <v/>
      </c>
      <c r="K83" s="252"/>
      <c r="L83" s="251" t="str">
        <f t="array" ref="L83">IFERROR(IF(L$9="","",INDEX(INDEX(Calc!$D$6:$X$1005,,MATCH(INDEX(Calc!$AT$7:$AT$20,COUNTIF(Calc!$BO$6:$BO79,Calc!$BO79),1),Calc!$D$4:$W$4,0)),MATCH(Calc!$BO79&amp;L$9,Calc!$C$6:$C$1005&amp;Calc!$I$6:$I$1005,0),1)),"")</f>
        <v/>
      </c>
      <c r="M83" s="252"/>
      <c r="N83" s="251" t="str">
        <f t="array" ref="N83">IFERROR(IF(N$9="","",INDEX(INDEX(Calc!$D$6:$X$1005,,MATCH(INDEX(Calc!$AT$7:$AT$20,COUNTIF(Calc!$BO$6:$BO79,Calc!$BO79),1),Calc!$D$4:$W$4,0)),MATCH(Calc!$BO79&amp;N$9,Calc!$C$6:$C$1005&amp;Calc!$I$6:$I$1005,0),1)),"")</f>
        <v/>
      </c>
      <c r="O83" s="252"/>
      <c r="P83" s="251" t="str">
        <f t="array" ref="P83">IFERROR(IF(P$9="","",INDEX(INDEX(Calc!$D$6:$X$1005,,MATCH(INDEX(Calc!$AT$7:$AT$20,COUNTIF(Calc!$BO$6:$BO79,Calc!$BO79),1),Calc!$D$4:$W$4,0)),MATCH(Calc!$BO79&amp;P$9,Calc!$C$6:$C$1005&amp;Calc!$I$6:$I$1005,0),1)),"")</f>
        <v/>
      </c>
      <c r="Q83" s="252"/>
      <c r="R83" s="251" t="str">
        <f t="array" ref="R83">IFERROR(IF(R$9="","",INDEX(INDEX(Calc!$D$6:$X$1005,,MATCH(INDEX(Calc!$AT$7:$AT$20,COUNTIF(Calc!$BO$6:$BO79,Calc!$BO79),1),Calc!$D$4:$W$4,0)),MATCH(Calc!$BO79&amp;R$9,Calc!$C$6:$C$1005&amp;Calc!$I$6:$I$1005,0),1)),"")</f>
        <v/>
      </c>
      <c r="S83" s="252"/>
      <c r="T83" s="251" t="str">
        <f t="array" ref="T83">IFERROR(IF(T$9="","",INDEX(INDEX(Calc!$D$6:$X$1005,,MATCH(INDEX(Calc!$AT$7:$AT$20,COUNTIF(Calc!$BO$6:$BO79,Calc!$BO79),1),Calc!$D$4:$W$4,0)),MATCH(Calc!$BO79&amp;T$9,Calc!$C$6:$C$1005&amp;Calc!$I$6:$I$1005,0),1)),"")</f>
        <v/>
      </c>
      <c r="U83" s="252"/>
      <c r="V83" s="251" t="str">
        <f t="array" ref="V83">IFERROR(IF(V$9="","",INDEX(INDEX(Calc!$D$6:$X$1005,,MATCH(INDEX(Calc!$AT$7:$AT$20,COUNTIF(Calc!$BO$6:$BO79,Calc!$BO79),1),Calc!$D$4:$W$4,0)),MATCH(Calc!$BO79&amp;V$9,Calc!$C$6:$C$1005&amp;Calc!$I$6:$I$1005,0),1)),"")</f>
        <v/>
      </c>
      <c r="W83" s="252"/>
      <c r="X83" s="251" t="str">
        <f t="array" ref="X83">IFERROR(IF(X$9="","",INDEX(INDEX(Calc!$D$6:$X$1005,,MATCH(INDEX(Calc!$AT$7:$AT$20,COUNTIF(Calc!$BO$6:$BO79,Calc!$BO79),1),Calc!$D$4:$W$4,0)),MATCH(Calc!$BO79&amp;X$9,Calc!$C$6:$C$1005&amp;Calc!$I$6:$I$1005,0),1)),"")</f>
        <v/>
      </c>
      <c r="Y83" s="252"/>
      <c r="Z83" s="251" t="str">
        <f t="array" ref="Z83">IFERROR(IF(Z$9="","",INDEX(INDEX(Calc!$D$6:$X$1005,,MATCH(INDEX(Calc!$AT$7:$AT$20,COUNTIF(Calc!$BO$6:$BO79,Calc!$BO79),1),Calc!$D$4:$W$4,0)),MATCH(Calc!$BO79&amp;Z$9,Calc!$C$6:$C$1005&amp;Calc!$I$6:$I$1005,0),1)),"")</f>
        <v/>
      </c>
      <c r="AA83" s="252"/>
      <c r="AB83" s="251" t="str">
        <f t="array" ref="AB83">IFERROR(IF(AB$9="","",INDEX(INDEX(Calc!$D$6:$X$1005,,MATCH(INDEX(Calc!$AT$7:$AT$20,COUNTIF(Calc!$BO$6:$BO79,Calc!$BO79),1),Calc!$D$4:$W$4,0)),MATCH(Calc!$BO79&amp;AB$9,Calc!$C$6:$C$1005&amp;Calc!$I$6:$I$1005,0),1)),"")</f>
        <v/>
      </c>
      <c r="AC83" s="252"/>
      <c r="AD83" s="251" t="str">
        <f t="array" ref="AD83">IFERROR(IF(AD$9="","",INDEX(INDEX(Calc!$D$6:$X$1005,,MATCH(INDEX(Calc!$AT$7:$AT$20,COUNTIF(Calc!$BO$6:$BO79,Calc!$BO79),1),Calc!$D$4:$W$4,0)),MATCH(Calc!$BO79&amp;AD$9,Calc!$C$6:$C$1005&amp;Calc!$I$6:$I$1005,0),1)),"")</f>
        <v/>
      </c>
      <c r="AE83" s="252"/>
      <c r="AF83" s="251" t="str">
        <f t="array" ref="AF83">IFERROR(IF(AF$9="","",INDEX(INDEX(Calc!$D$6:$X$1005,,MATCH(INDEX(Calc!$AT$7:$AT$20,COUNTIF(Calc!$BO$6:$BO79,Calc!$BO79),1),Calc!$D$4:$W$4,0)),MATCH(Calc!$BO79&amp;AF$9,Calc!$C$6:$C$1005&amp;Calc!$I$6:$I$1005,0),1)),"")</f>
        <v/>
      </c>
      <c r="AG83" s="253"/>
      <c r="AH83" s="215"/>
    </row>
    <row r="84" spans="1:34" ht="18" customHeight="1" thickTop="1" thickBot="1" x14ac:dyDescent="0.3">
      <c r="A84" s="76"/>
      <c r="B84" s="257"/>
      <c r="C84" s="258"/>
      <c r="D84" s="251" t="str">
        <f t="array" ref="D84">IFERROR(IF(D$9="","",INDEX(INDEX(Calc!$D$6:$X$1005,,MATCH(INDEX(Calc!$AT$7:$AT$20,COUNTIF(Calc!$BO$6:$BO80,Calc!$BO80),1),Calc!$D$4:$W$4,0)),MATCH(Calc!$BO80&amp;D$9,Calc!$C$6:$C$1005&amp;Calc!$I$6:$I$1005,0),1)),"")</f>
        <v/>
      </c>
      <c r="E84" s="252"/>
      <c r="F84" s="251" t="str">
        <f t="array" ref="F84">IFERROR(IF(F$9="","",INDEX(INDEX(Calc!$D$6:$X$1005,,MATCH(INDEX(Calc!$AT$7:$AT$20,COUNTIF(Calc!$BO$6:$BO80,Calc!$BO80),1),Calc!$D$4:$W$4,0)),MATCH(Calc!$BO80&amp;F$9,Calc!$C$6:$C$1005&amp;Calc!$I$6:$I$1005,0),1)),"")</f>
        <v/>
      </c>
      <c r="G84" s="252"/>
      <c r="H84" s="251" t="str">
        <f t="array" ref="H84">IFERROR(IF(H$9="","",INDEX(INDEX(Calc!$D$6:$X$1005,,MATCH(INDEX(Calc!$AT$7:$AT$20,COUNTIF(Calc!$BO$6:$BO80,Calc!$BO80),1),Calc!$D$4:$W$4,0)),MATCH(Calc!$BO80&amp;H$9,Calc!$C$6:$C$1005&amp;Calc!$I$6:$I$1005,0),1)),"")</f>
        <v/>
      </c>
      <c r="I84" s="252"/>
      <c r="J84" s="251" t="str">
        <f t="array" ref="J84">IFERROR(IF(J$9="","",INDEX(INDEX(Calc!$D$6:$X$1005,,MATCH(INDEX(Calc!$AT$7:$AT$20,COUNTIF(Calc!$BO$6:$BO80,Calc!$BO80),1),Calc!$D$4:$W$4,0)),MATCH(Calc!$BO80&amp;J$9,Calc!$C$6:$C$1005&amp;Calc!$I$6:$I$1005,0),1)),"")</f>
        <v/>
      </c>
      <c r="K84" s="252"/>
      <c r="L84" s="251" t="str">
        <f t="array" ref="L84">IFERROR(IF(L$9="","",INDEX(INDEX(Calc!$D$6:$X$1005,,MATCH(INDEX(Calc!$AT$7:$AT$20,COUNTIF(Calc!$BO$6:$BO80,Calc!$BO80),1),Calc!$D$4:$W$4,0)),MATCH(Calc!$BO80&amp;L$9,Calc!$C$6:$C$1005&amp;Calc!$I$6:$I$1005,0),1)),"")</f>
        <v/>
      </c>
      <c r="M84" s="252"/>
      <c r="N84" s="251" t="str">
        <f t="array" ref="N84">IFERROR(IF(N$9="","",INDEX(INDEX(Calc!$D$6:$X$1005,,MATCH(INDEX(Calc!$AT$7:$AT$20,COUNTIF(Calc!$BO$6:$BO80,Calc!$BO80),1),Calc!$D$4:$W$4,0)),MATCH(Calc!$BO80&amp;N$9,Calc!$C$6:$C$1005&amp;Calc!$I$6:$I$1005,0),1)),"")</f>
        <v/>
      </c>
      <c r="O84" s="252"/>
      <c r="P84" s="251" t="str">
        <f t="array" ref="P84">IFERROR(IF(P$9="","",INDEX(INDEX(Calc!$D$6:$X$1005,,MATCH(INDEX(Calc!$AT$7:$AT$20,COUNTIF(Calc!$BO$6:$BO80,Calc!$BO80),1),Calc!$D$4:$W$4,0)),MATCH(Calc!$BO80&amp;P$9,Calc!$C$6:$C$1005&amp;Calc!$I$6:$I$1005,0),1)),"")</f>
        <v/>
      </c>
      <c r="Q84" s="252"/>
      <c r="R84" s="251" t="str">
        <f t="array" ref="R84">IFERROR(IF(R$9="","",INDEX(INDEX(Calc!$D$6:$X$1005,,MATCH(INDEX(Calc!$AT$7:$AT$20,COUNTIF(Calc!$BO$6:$BO80,Calc!$BO80),1),Calc!$D$4:$W$4,0)),MATCH(Calc!$BO80&amp;R$9,Calc!$C$6:$C$1005&amp;Calc!$I$6:$I$1005,0),1)),"")</f>
        <v/>
      </c>
      <c r="S84" s="252"/>
      <c r="T84" s="251" t="str">
        <f t="array" ref="T84">IFERROR(IF(T$9="","",INDEX(INDEX(Calc!$D$6:$X$1005,,MATCH(INDEX(Calc!$AT$7:$AT$20,COUNTIF(Calc!$BO$6:$BO80,Calc!$BO80),1),Calc!$D$4:$W$4,0)),MATCH(Calc!$BO80&amp;T$9,Calc!$C$6:$C$1005&amp;Calc!$I$6:$I$1005,0),1)),"")</f>
        <v/>
      </c>
      <c r="U84" s="252"/>
      <c r="V84" s="251" t="str">
        <f t="array" ref="V84">IFERROR(IF(V$9="","",INDEX(INDEX(Calc!$D$6:$X$1005,,MATCH(INDEX(Calc!$AT$7:$AT$20,COUNTIF(Calc!$BO$6:$BO80,Calc!$BO80),1),Calc!$D$4:$W$4,0)),MATCH(Calc!$BO80&amp;V$9,Calc!$C$6:$C$1005&amp;Calc!$I$6:$I$1005,0),1)),"")</f>
        <v/>
      </c>
      <c r="W84" s="252"/>
      <c r="X84" s="251" t="str">
        <f t="array" ref="X84">IFERROR(IF(X$9="","",INDEX(INDEX(Calc!$D$6:$X$1005,,MATCH(INDEX(Calc!$AT$7:$AT$20,COUNTIF(Calc!$BO$6:$BO80,Calc!$BO80),1),Calc!$D$4:$W$4,0)),MATCH(Calc!$BO80&amp;X$9,Calc!$C$6:$C$1005&amp;Calc!$I$6:$I$1005,0),1)),"")</f>
        <v/>
      </c>
      <c r="Y84" s="252"/>
      <c r="Z84" s="251" t="str">
        <f t="array" ref="Z84">IFERROR(IF(Z$9="","",INDEX(INDEX(Calc!$D$6:$X$1005,,MATCH(INDEX(Calc!$AT$7:$AT$20,COUNTIF(Calc!$BO$6:$BO80,Calc!$BO80),1),Calc!$D$4:$W$4,0)),MATCH(Calc!$BO80&amp;Z$9,Calc!$C$6:$C$1005&amp;Calc!$I$6:$I$1005,0),1)),"")</f>
        <v/>
      </c>
      <c r="AA84" s="252"/>
      <c r="AB84" s="251" t="str">
        <f t="array" ref="AB84">IFERROR(IF(AB$9="","",INDEX(INDEX(Calc!$D$6:$X$1005,,MATCH(INDEX(Calc!$AT$7:$AT$20,COUNTIF(Calc!$BO$6:$BO80,Calc!$BO80),1),Calc!$D$4:$W$4,0)),MATCH(Calc!$BO80&amp;AB$9,Calc!$C$6:$C$1005&amp;Calc!$I$6:$I$1005,0),1)),"")</f>
        <v/>
      </c>
      <c r="AC84" s="252"/>
      <c r="AD84" s="251" t="str">
        <f t="array" ref="AD84">IFERROR(IF(AD$9="","",INDEX(INDEX(Calc!$D$6:$X$1005,,MATCH(INDEX(Calc!$AT$7:$AT$20,COUNTIF(Calc!$BO$6:$BO80,Calc!$BO80),1),Calc!$D$4:$W$4,0)),MATCH(Calc!$BO80&amp;AD$9,Calc!$C$6:$C$1005&amp;Calc!$I$6:$I$1005,0),1)),"")</f>
        <v/>
      </c>
      <c r="AE84" s="252"/>
      <c r="AF84" s="251" t="str">
        <f t="array" ref="AF84">IFERROR(IF(AF$9="","",INDEX(INDEX(Calc!$D$6:$X$1005,,MATCH(INDEX(Calc!$AT$7:$AT$20,COUNTIF(Calc!$BO$6:$BO80,Calc!$BO80),1),Calc!$D$4:$W$4,0)),MATCH(Calc!$BO80&amp;AF$9,Calc!$C$6:$C$1005&amp;Calc!$I$6:$I$1005,0),1)),"")</f>
        <v/>
      </c>
      <c r="AG84" s="253"/>
      <c r="AH84" s="215"/>
    </row>
    <row r="85" spans="1:34" ht="18" customHeight="1" thickTop="1" thickBot="1" x14ac:dyDescent="0.3">
      <c r="A85" s="76"/>
      <c r="B85" s="257"/>
      <c r="C85" s="258"/>
      <c r="D85" s="251" t="str">
        <f t="array" ref="D85">IFERROR(IF(D$9="","",INDEX(INDEX(Calc!$D$6:$X$1005,,MATCH(INDEX(Calc!$AT$7:$AT$20,COUNTIF(Calc!$BO$6:$BO81,Calc!$BO81),1),Calc!$D$4:$W$4,0)),MATCH(Calc!$BO81&amp;D$9,Calc!$C$6:$C$1005&amp;Calc!$I$6:$I$1005,0),1)),"")</f>
        <v/>
      </c>
      <c r="E85" s="252"/>
      <c r="F85" s="251" t="str">
        <f t="array" ref="F85">IFERROR(IF(F$9="","",INDEX(INDEX(Calc!$D$6:$X$1005,,MATCH(INDEX(Calc!$AT$7:$AT$20,COUNTIF(Calc!$BO$6:$BO81,Calc!$BO81),1),Calc!$D$4:$W$4,0)),MATCH(Calc!$BO81&amp;F$9,Calc!$C$6:$C$1005&amp;Calc!$I$6:$I$1005,0),1)),"")</f>
        <v/>
      </c>
      <c r="G85" s="252"/>
      <c r="H85" s="251" t="str">
        <f t="array" ref="H85">IFERROR(IF(H$9="","",INDEX(INDEX(Calc!$D$6:$X$1005,,MATCH(INDEX(Calc!$AT$7:$AT$20,COUNTIF(Calc!$BO$6:$BO81,Calc!$BO81),1),Calc!$D$4:$W$4,0)),MATCH(Calc!$BO81&amp;H$9,Calc!$C$6:$C$1005&amp;Calc!$I$6:$I$1005,0),1)),"")</f>
        <v/>
      </c>
      <c r="I85" s="252"/>
      <c r="J85" s="251" t="str">
        <f t="array" ref="J85">IFERROR(IF(J$9="","",INDEX(INDEX(Calc!$D$6:$X$1005,,MATCH(INDEX(Calc!$AT$7:$AT$20,COUNTIF(Calc!$BO$6:$BO81,Calc!$BO81),1),Calc!$D$4:$W$4,0)),MATCH(Calc!$BO81&amp;J$9,Calc!$C$6:$C$1005&amp;Calc!$I$6:$I$1005,0),1)),"")</f>
        <v/>
      </c>
      <c r="K85" s="252"/>
      <c r="L85" s="251" t="str">
        <f t="array" ref="L85">IFERROR(IF(L$9="","",INDEX(INDEX(Calc!$D$6:$X$1005,,MATCH(INDEX(Calc!$AT$7:$AT$20,COUNTIF(Calc!$BO$6:$BO81,Calc!$BO81),1),Calc!$D$4:$W$4,0)),MATCH(Calc!$BO81&amp;L$9,Calc!$C$6:$C$1005&amp;Calc!$I$6:$I$1005,0),1)),"")</f>
        <v/>
      </c>
      <c r="M85" s="252"/>
      <c r="N85" s="251" t="str">
        <f t="array" ref="N85">IFERROR(IF(N$9="","",INDEX(INDEX(Calc!$D$6:$X$1005,,MATCH(INDEX(Calc!$AT$7:$AT$20,COUNTIF(Calc!$BO$6:$BO81,Calc!$BO81),1),Calc!$D$4:$W$4,0)),MATCH(Calc!$BO81&amp;N$9,Calc!$C$6:$C$1005&amp;Calc!$I$6:$I$1005,0),1)),"")</f>
        <v/>
      </c>
      <c r="O85" s="252"/>
      <c r="P85" s="251" t="str">
        <f t="array" ref="P85">IFERROR(IF(P$9="","",INDEX(INDEX(Calc!$D$6:$X$1005,,MATCH(INDEX(Calc!$AT$7:$AT$20,COUNTIF(Calc!$BO$6:$BO81,Calc!$BO81),1),Calc!$D$4:$W$4,0)),MATCH(Calc!$BO81&amp;P$9,Calc!$C$6:$C$1005&amp;Calc!$I$6:$I$1005,0),1)),"")</f>
        <v/>
      </c>
      <c r="Q85" s="252"/>
      <c r="R85" s="251" t="str">
        <f t="array" ref="R85">IFERROR(IF(R$9="","",INDEX(INDEX(Calc!$D$6:$X$1005,,MATCH(INDEX(Calc!$AT$7:$AT$20,COUNTIF(Calc!$BO$6:$BO81,Calc!$BO81),1),Calc!$D$4:$W$4,0)),MATCH(Calc!$BO81&amp;R$9,Calc!$C$6:$C$1005&amp;Calc!$I$6:$I$1005,0),1)),"")</f>
        <v/>
      </c>
      <c r="S85" s="252"/>
      <c r="T85" s="251" t="str">
        <f t="array" ref="T85">IFERROR(IF(T$9="","",INDEX(INDEX(Calc!$D$6:$X$1005,,MATCH(INDEX(Calc!$AT$7:$AT$20,COUNTIF(Calc!$BO$6:$BO81,Calc!$BO81),1),Calc!$D$4:$W$4,0)),MATCH(Calc!$BO81&amp;T$9,Calc!$C$6:$C$1005&amp;Calc!$I$6:$I$1005,0),1)),"")</f>
        <v/>
      </c>
      <c r="U85" s="252"/>
      <c r="V85" s="251" t="str">
        <f t="array" ref="V85">IFERROR(IF(V$9="","",INDEX(INDEX(Calc!$D$6:$X$1005,,MATCH(INDEX(Calc!$AT$7:$AT$20,COUNTIF(Calc!$BO$6:$BO81,Calc!$BO81),1),Calc!$D$4:$W$4,0)),MATCH(Calc!$BO81&amp;V$9,Calc!$C$6:$C$1005&amp;Calc!$I$6:$I$1005,0),1)),"")</f>
        <v/>
      </c>
      <c r="W85" s="252"/>
      <c r="X85" s="251" t="str">
        <f t="array" ref="X85">IFERROR(IF(X$9="","",INDEX(INDEX(Calc!$D$6:$X$1005,,MATCH(INDEX(Calc!$AT$7:$AT$20,COUNTIF(Calc!$BO$6:$BO81,Calc!$BO81),1),Calc!$D$4:$W$4,0)),MATCH(Calc!$BO81&amp;X$9,Calc!$C$6:$C$1005&amp;Calc!$I$6:$I$1005,0),1)),"")</f>
        <v/>
      </c>
      <c r="Y85" s="252"/>
      <c r="Z85" s="251" t="str">
        <f t="array" ref="Z85">IFERROR(IF(Z$9="","",INDEX(INDEX(Calc!$D$6:$X$1005,,MATCH(INDEX(Calc!$AT$7:$AT$20,COUNTIF(Calc!$BO$6:$BO81,Calc!$BO81),1),Calc!$D$4:$W$4,0)),MATCH(Calc!$BO81&amp;Z$9,Calc!$C$6:$C$1005&amp;Calc!$I$6:$I$1005,0),1)),"")</f>
        <v/>
      </c>
      <c r="AA85" s="252"/>
      <c r="AB85" s="251" t="str">
        <f t="array" ref="AB85">IFERROR(IF(AB$9="","",INDEX(INDEX(Calc!$D$6:$X$1005,,MATCH(INDEX(Calc!$AT$7:$AT$20,COUNTIF(Calc!$BO$6:$BO81,Calc!$BO81),1),Calc!$D$4:$W$4,0)),MATCH(Calc!$BO81&amp;AB$9,Calc!$C$6:$C$1005&amp;Calc!$I$6:$I$1005,0),1)),"")</f>
        <v/>
      </c>
      <c r="AC85" s="252"/>
      <c r="AD85" s="251" t="str">
        <f t="array" ref="AD85">IFERROR(IF(AD$9="","",INDEX(INDEX(Calc!$D$6:$X$1005,,MATCH(INDEX(Calc!$AT$7:$AT$20,COUNTIF(Calc!$BO$6:$BO81,Calc!$BO81),1),Calc!$D$4:$W$4,0)),MATCH(Calc!$BO81&amp;AD$9,Calc!$C$6:$C$1005&amp;Calc!$I$6:$I$1005,0),1)),"")</f>
        <v/>
      </c>
      <c r="AE85" s="252"/>
      <c r="AF85" s="251" t="str">
        <f t="array" ref="AF85">IFERROR(IF(AF$9="","",INDEX(INDEX(Calc!$D$6:$X$1005,,MATCH(INDEX(Calc!$AT$7:$AT$20,COUNTIF(Calc!$BO$6:$BO81,Calc!$BO81),1),Calc!$D$4:$W$4,0)),MATCH(Calc!$BO81&amp;AF$9,Calc!$C$6:$C$1005&amp;Calc!$I$6:$I$1005,0),1)),"")</f>
        <v/>
      </c>
      <c r="AG85" s="253"/>
      <c r="AH85" s="215"/>
    </row>
    <row r="86" spans="1:34" ht="18" customHeight="1" thickTop="1" thickBot="1" x14ac:dyDescent="0.3">
      <c r="A86" s="76"/>
      <c r="B86" s="257"/>
      <c r="C86" s="258"/>
      <c r="D86" s="251" t="str">
        <f t="array" ref="D86">IFERROR(IF(D$9="","",INDEX(INDEX(Calc!$D$6:$X$1005,,MATCH(INDEX(Calc!$AT$7:$AT$20,COUNTIF(Calc!$BO$6:$BO82,Calc!$BO82),1),Calc!$D$4:$W$4,0)),MATCH(Calc!$BO82&amp;D$9,Calc!$C$6:$C$1005&amp;Calc!$I$6:$I$1005,0),1)),"")</f>
        <v/>
      </c>
      <c r="E86" s="252"/>
      <c r="F86" s="251" t="str">
        <f t="array" ref="F86">IFERROR(IF(F$9="","",INDEX(INDEX(Calc!$D$6:$X$1005,,MATCH(INDEX(Calc!$AT$7:$AT$20,COUNTIF(Calc!$BO$6:$BO82,Calc!$BO82),1),Calc!$D$4:$W$4,0)),MATCH(Calc!$BO82&amp;F$9,Calc!$C$6:$C$1005&amp;Calc!$I$6:$I$1005,0),1)),"")</f>
        <v/>
      </c>
      <c r="G86" s="252"/>
      <c r="H86" s="251" t="str">
        <f t="array" ref="H86">IFERROR(IF(H$9="","",INDEX(INDEX(Calc!$D$6:$X$1005,,MATCH(INDEX(Calc!$AT$7:$AT$20,COUNTIF(Calc!$BO$6:$BO82,Calc!$BO82),1),Calc!$D$4:$W$4,0)),MATCH(Calc!$BO82&amp;H$9,Calc!$C$6:$C$1005&amp;Calc!$I$6:$I$1005,0),1)),"")</f>
        <v/>
      </c>
      <c r="I86" s="252"/>
      <c r="J86" s="251" t="str">
        <f t="array" ref="J86">IFERROR(IF(J$9="","",INDEX(INDEX(Calc!$D$6:$X$1005,,MATCH(INDEX(Calc!$AT$7:$AT$20,COUNTIF(Calc!$BO$6:$BO82,Calc!$BO82),1),Calc!$D$4:$W$4,0)),MATCH(Calc!$BO82&amp;J$9,Calc!$C$6:$C$1005&amp;Calc!$I$6:$I$1005,0),1)),"")</f>
        <v/>
      </c>
      <c r="K86" s="252"/>
      <c r="L86" s="251" t="str">
        <f t="array" ref="L86">IFERROR(IF(L$9="","",INDEX(INDEX(Calc!$D$6:$X$1005,,MATCH(INDEX(Calc!$AT$7:$AT$20,COUNTIF(Calc!$BO$6:$BO82,Calc!$BO82),1),Calc!$D$4:$W$4,0)),MATCH(Calc!$BO82&amp;L$9,Calc!$C$6:$C$1005&amp;Calc!$I$6:$I$1005,0),1)),"")</f>
        <v/>
      </c>
      <c r="M86" s="252"/>
      <c r="N86" s="251" t="str">
        <f t="array" ref="N86">IFERROR(IF(N$9="","",INDEX(INDEX(Calc!$D$6:$X$1005,,MATCH(INDEX(Calc!$AT$7:$AT$20,COUNTIF(Calc!$BO$6:$BO82,Calc!$BO82),1),Calc!$D$4:$W$4,0)),MATCH(Calc!$BO82&amp;N$9,Calc!$C$6:$C$1005&amp;Calc!$I$6:$I$1005,0),1)),"")</f>
        <v/>
      </c>
      <c r="O86" s="252"/>
      <c r="P86" s="251" t="str">
        <f t="array" ref="P86">IFERROR(IF(P$9="","",INDEX(INDEX(Calc!$D$6:$X$1005,,MATCH(INDEX(Calc!$AT$7:$AT$20,COUNTIF(Calc!$BO$6:$BO82,Calc!$BO82),1),Calc!$D$4:$W$4,0)),MATCH(Calc!$BO82&amp;P$9,Calc!$C$6:$C$1005&amp;Calc!$I$6:$I$1005,0),1)),"")</f>
        <v/>
      </c>
      <c r="Q86" s="252"/>
      <c r="R86" s="251" t="str">
        <f t="array" ref="R86">IFERROR(IF(R$9="","",INDEX(INDEX(Calc!$D$6:$X$1005,,MATCH(INDEX(Calc!$AT$7:$AT$20,COUNTIF(Calc!$BO$6:$BO82,Calc!$BO82),1),Calc!$D$4:$W$4,0)),MATCH(Calc!$BO82&amp;R$9,Calc!$C$6:$C$1005&amp;Calc!$I$6:$I$1005,0),1)),"")</f>
        <v/>
      </c>
      <c r="S86" s="252"/>
      <c r="T86" s="251" t="str">
        <f t="array" ref="T86">IFERROR(IF(T$9="","",INDEX(INDEX(Calc!$D$6:$X$1005,,MATCH(INDEX(Calc!$AT$7:$AT$20,COUNTIF(Calc!$BO$6:$BO82,Calc!$BO82),1),Calc!$D$4:$W$4,0)),MATCH(Calc!$BO82&amp;T$9,Calc!$C$6:$C$1005&amp;Calc!$I$6:$I$1005,0),1)),"")</f>
        <v/>
      </c>
      <c r="U86" s="252"/>
      <c r="V86" s="251" t="str">
        <f t="array" ref="V86">IFERROR(IF(V$9="","",INDEX(INDEX(Calc!$D$6:$X$1005,,MATCH(INDEX(Calc!$AT$7:$AT$20,COUNTIF(Calc!$BO$6:$BO82,Calc!$BO82),1),Calc!$D$4:$W$4,0)),MATCH(Calc!$BO82&amp;V$9,Calc!$C$6:$C$1005&amp;Calc!$I$6:$I$1005,0),1)),"")</f>
        <v/>
      </c>
      <c r="W86" s="252"/>
      <c r="X86" s="251" t="str">
        <f t="array" ref="X86">IFERROR(IF(X$9="","",INDEX(INDEX(Calc!$D$6:$X$1005,,MATCH(INDEX(Calc!$AT$7:$AT$20,COUNTIF(Calc!$BO$6:$BO82,Calc!$BO82),1),Calc!$D$4:$W$4,0)),MATCH(Calc!$BO82&amp;X$9,Calc!$C$6:$C$1005&amp;Calc!$I$6:$I$1005,0),1)),"")</f>
        <v/>
      </c>
      <c r="Y86" s="252"/>
      <c r="Z86" s="251" t="str">
        <f t="array" ref="Z86">IFERROR(IF(Z$9="","",INDEX(INDEX(Calc!$D$6:$X$1005,,MATCH(INDEX(Calc!$AT$7:$AT$20,COUNTIF(Calc!$BO$6:$BO82,Calc!$BO82),1),Calc!$D$4:$W$4,0)),MATCH(Calc!$BO82&amp;Z$9,Calc!$C$6:$C$1005&amp;Calc!$I$6:$I$1005,0),1)),"")</f>
        <v/>
      </c>
      <c r="AA86" s="252"/>
      <c r="AB86" s="251" t="str">
        <f t="array" ref="AB86">IFERROR(IF(AB$9="","",INDEX(INDEX(Calc!$D$6:$X$1005,,MATCH(INDEX(Calc!$AT$7:$AT$20,COUNTIF(Calc!$BO$6:$BO82,Calc!$BO82),1),Calc!$D$4:$W$4,0)),MATCH(Calc!$BO82&amp;AB$9,Calc!$C$6:$C$1005&amp;Calc!$I$6:$I$1005,0),1)),"")</f>
        <v/>
      </c>
      <c r="AC86" s="252"/>
      <c r="AD86" s="251" t="str">
        <f t="array" ref="AD86">IFERROR(IF(AD$9="","",INDEX(INDEX(Calc!$D$6:$X$1005,,MATCH(INDEX(Calc!$AT$7:$AT$20,COUNTIF(Calc!$BO$6:$BO82,Calc!$BO82),1),Calc!$D$4:$W$4,0)),MATCH(Calc!$BO82&amp;AD$9,Calc!$C$6:$C$1005&amp;Calc!$I$6:$I$1005,0),1)),"")</f>
        <v/>
      </c>
      <c r="AE86" s="252"/>
      <c r="AF86" s="251" t="str">
        <f t="array" ref="AF86">IFERROR(IF(AF$9="","",INDEX(INDEX(Calc!$D$6:$X$1005,,MATCH(INDEX(Calc!$AT$7:$AT$20,COUNTIF(Calc!$BO$6:$BO82,Calc!$BO82),1),Calc!$D$4:$W$4,0)),MATCH(Calc!$BO82&amp;AF$9,Calc!$C$6:$C$1005&amp;Calc!$I$6:$I$1005,0),1)),"")</f>
        <v/>
      </c>
      <c r="AG86" s="253"/>
      <c r="AH86" s="215"/>
    </row>
    <row r="87" spans="1:34" ht="18" customHeight="1" thickTop="1" thickBot="1" x14ac:dyDescent="0.3">
      <c r="A87" s="76"/>
      <c r="B87" s="257"/>
      <c r="C87" s="258"/>
      <c r="D87" s="251" t="str">
        <f t="array" ref="D87">IFERROR(IF(D$9="","",INDEX(INDEX(Calc!$D$6:$X$1005,,MATCH(INDEX(Calc!$AT$7:$AT$20,COUNTIF(Calc!$BO$6:$BO83,Calc!$BO83),1),Calc!$D$4:$W$4,0)),MATCH(Calc!$BO83&amp;D$9,Calc!$C$6:$C$1005&amp;Calc!$I$6:$I$1005,0),1)),"")</f>
        <v/>
      </c>
      <c r="E87" s="252"/>
      <c r="F87" s="251" t="str">
        <f t="array" ref="F87">IFERROR(IF(F$9="","",INDEX(INDEX(Calc!$D$6:$X$1005,,MATCH(INDEX(Calc!$AT$7:$AT$20,COUNTIF(Calc!$BO$6:$BO83,Calc!$BO83),1),Calc!$D$4:$W$4,0)),MATCH(Calc!$BO83&amp;F$9,Calc!$C$6:$C$1005&amp;Calc!$I$6:$I$1005,0),1)),"")</f>
        <v/>
      </c>
      <c r="G87" s="252"/>
      <c r="H87" s="251" t="str">
        <f t="array" ref="H87">IFERROR(IF(H$9="","",INDEX(INDEX(Calc!$D$6:$X$1005,,MATCH(INDEX(Calc!$AT$7:$AT$20,COUNTIF(Calc!$BO$6:$BO83,Calc!$BO83),1),Calc!$D$4:$W$4,0)),MATCH(Calc!$BO83&amp;H$9,Calc!$C$6:$C$1005&amp;Calc!$I$6:$I$1005,0),1)),"")</f>
        <v/>
      </c>
      <c r="I87" s="252"/>
      <c r="J87" s="251" t="str">
        <f t="array" ref="J87">IFERROR(IF(J$9="","",INDEX(INDEX(Calc!$D$6:$X$1005,,MATCH(INDEX(Calc!$AT$7:$AT$20,COUNTIF(Calc!$BO$6:$BO83,Calc!$BO83),1),Calc!$D$4:$W$4,0)),MATCH(Calc!$BO83&amp;J$9,Calc!$C$6:$C$1005&amp;Calc!$I$6:$I$1005,0),1)),"")</f>
        <v/>
      </c>
      <c r="K87" s="252"/>
      <c r="L87" s="251" t="str">
        <f t="array" ref="L87">IFERROR(IF(L$9="","",INDEX(INDEX(Calc!$D$6:$X$1005,,MATCH(INDEX(Calc!$AT$7:$AT$20,COUNTIF(Calc!$BO$6:$BO83,Calc!$BO83),1),Calc!$D$4:$W$4,0)),MATCH(Calc!$BO83&amp;L$9,Calc!$C$6:$C$1005&amp;Calc!$I$6:$I$1005,0),1)),"")</f>
        <v/>
      </c>
      <c r="M87" s="252"/>
      <c r="N87" s="251" t="str">
        <f t="array" ref="N87">IFERROR(IF(N$9="","",INDEX(INDEX(Calc!$D$6:$X$1005,,MATCH(INDEX(Calc!$AT$7:$AT$20,COUNTIF(Calc!$BO$6:$BO83,Calc!$BO83),1),Calc!$D$4:$W$4,0)),MATCH(Calc!$BO83&amp;N$9,Calc!$C$6:$C$1005&amp;Calc!$I$6:$I$1005,0),1)),"")</f>
        <v/>
      </c>
      <c r="O87" s="252"/>
      <c r="P87" s="251" t="str">
        <f t="array" ref="P87">IFERROR(IF(P$9="","",INDEX(INDEX(Calc!$D$6:$X$1005,,MATCH(INDEX(Calc!$AT$7:$AT$20,COUNTIF(Calc!$BO$6:$BO83,Calc!$BO83),1),Calc!$D$4:$W$4,0)),MATCH(Calc!$BO83&amp;P$9,Calc!$C$6:$C$1005&amp;Calc!$I$6:$I$1005,0),1)),"")</f>
        <v/>
      </c>
      <c r="Q87" s="252"/>
      <c r="R87" s="251" t="str">
        <f t="array" ref="R87">IFERROR(IF(R$9="","",INDEX(INDEX(Calc!$D$6:$X$1005,,MATCH(INDEX(Calc!$AT$7:$AT$20,COUNTIF(Calc!$BO$6:$BO83,Calc!$BO83),1),Calc!$D$4:$W$4,0)),MATCH(Calc!$BO83&amp;R$9,Calc!$C$6:$C$1005&amp;Calc!$I$6:$I$1005,0),1)),"")</f>
        <v/>
      </c>
      <c r="S87" s="252"/>
      <c r="T87" s="251" t="str">
        <f t="array" ref="T87">IFERROR(IF(T$9="","",INDEX(INDEX(Calc!$D$6:$X$1005,,MATCH(INDEX(Calc!$AT$7:$AT$20,COUNTIF(Calc!$BO$6:$BO83,Calc!$BO83),1),Calc!$D$4:$W$4,0)),MATCH(Calc!$BO83&amp;T$9,Calc!$C$6:$C$1005&amp;Calc!$I$6:$I$1005,0),1)),"")</f>
        <v/>
      </c>
      <c r="U87" s="252"/>
      <c r="V87" s="251" t="str">
        <f t="array" ref="V87">IFERROR(IF(V$9="","",INDEX(INDEX(Calc!$D$6:$X$1005,,MATCH(INDEX(Calc!$AT$7:$AT$20,COUNTIF(Calc!$BO$6:$BO83,Calc!$BO83),1),Calc!$D$4:$W$4,0)),MATCH(Calc!$BO83&amp;V$9,Calc!$C$6:$C$1005&amp;Calc!$I$6:$I$1005,0),1)),"")</f>
        <v/>
      </c>
      <c r="W87" s="252"/>
      <c r="X87" s="251" t="str">
        <f t="array" ref="X87">IFERROR(IF(X$9="","",INDEX(INDEX(Calc!$D$6:$X$1005,,MATCH(INDEX(Calc!$AT$7:$AT$20,COUNTIF(Calc!$BO$6:$BO83,Calc!$BO83),1),Calc!$D$4:$W$4,0)),MATCH(Calc!$BO83&amp;X$9,Calc!$C$6:$C$1005&amp;Calc!$I$6:$I$1005,0),1)),"")</f>
        <v/>
      </c>
      <c r="Y87" s="252"/>
      <c r="Z87" s="251" t="str">
        <f t="array" ref="Z87">IFERROR(IF(Z$9="","",INDEX(INDEX(Calc!$D$6:$X$1005,,MATCH(INDEX(Calc!$AT$7:$AT$20,COUNTIF(Calc!$BO$6:$BO83,Calc!$BO83),1),Calc!$D$4:$W$4,0)),MATCH(Calc!$BO83&amp;Z$9,Calc!$C$6:$C$1005&amp;Calc!$I$6:$I$1005,0),1)),"")</f>
        <v/>
      </c>
      <c r="AA87" s="252"/>
      <c r="AB87" s="251" t="str">
        <f t="array" ref="AB87">IFERROR(IF(AB$9="","",INDEX(INDEX(Calc!$D$6:$X$1005,,MATCH(INDEX(Calc!$AT$7:$AT$20,COUNTIF(Calc!$BO$6:$BO83,Calc!$BO83),1),Calc!$D$4:$W$4,0)),MATCH(Calc!$BO83&amp;AB$9,Calc!$C$6:$C$1005&amp;Calc!$I$6:$I$1005,0),1)),"")</f>
        <v/>
      </c>
      <c r="AC87" s="252"/>
      <c r="AD87" s="251" t="str">
        <f t="array" ref="AD87">IFERROR(IF(AD$9="","",INDEX(INDEX(Calc!$D$6:$X$1005,,MATCH(INDEX(Calc!$AT$7:$AT$20,COUNTIF(Calc!$BO$6:$BO83,Calc!$BO83),1),Calc!$D$4:$W$4,0)),MATCH(Calc!$BO83&amp;AD$9,Calc!$C$6:$C$1005&amp;Calc!$I$6:$I$1005,0),1)),"")</f>
        <v/>
      </c>
      <c r="AE87" s="252"/>
      <c r="AF87" s="251" t="str">
        <f t="array" ref="AF87">IFERROR(IF(AF$9="","",INDEX(INDEX(Calc!$D$6:$X$1005,,MATCH(INDEX(Calc!$AT$7:$AT$20,COUNTIF(Calc!$BO$6:$BO83,Calc!$BO83),1),Calc!$D$4:$W$4,0)),MATCH(Calc!$BO83&amp;AF$9,Calc!$C$6:$C$1005&amp;Calc!$I$6:$I$1005,0),1)),"")</f>
        <v/>
      </c>
      <c r="AG87" s="253"/>
      <c r="AH87" s="215"/>
    </row>
    <row r="88" spans="1:34" ht="18" customHeight="1" thickTop="1" thickBot="1" x14ac:dyDescent="0.3">
      <c r="A88" s="76"/>
      <c r="B88" s="257"/>
      <c r="C88" s="258"/>
      <c r="D88" s="251" t="str">
        <f t="array" ref="D88">IFERROR(IF(D$9="","",INDEX(INDEX(Calc!$D$6:$X$1005,,MATCH(INDEX(Calc!$AT$7:$AT$20,COUNTIF(Calc!$BO$6:$BO84,Calc!$BO84),1),Calc!$D$4:$W$4,0)),MATCH(Calc!$BO84&amp;D$9,Calc!$C$6:$C$1005&amp;Calc!$I$6:$I$1005,0),1)),"")</f>
        <v/>
      </c>
      <c r="E88" s="252"/>
      <c r="F88" s="251" t="str">
        <f t="array" ref="F88">IFERROR(IF(F$9="","",INDEX(INDEX(Calc!$D$6:$X$1005,,MATCH(INDEX(Calc!$AT$7:$AT$20,COUNTIF(Calc!$BO$6:$BO84,Calc!$BO84),1),Calc!$D$4:$W$4,0)),MATCH(Calc!$BO84&amp;F$9,Calc!$C$6:$C$1005&amp;Calc!$I$6:$I$1005,0),1)),"")</f>
        <v/>
      </c>
      <c r="G88" s="252"/>
      <c r="H88" s="251" t="str">
        <f t="array" ref="H88">IFERROR(IF(H$9="","",INDEX(INDEX(Calc!$D$6:$X$1005,,MATCH(INDEX(Calc!$AT$7:$AT$20,COUNTIF(Calc!$BO$6:$BO84,Calc!$BO84),1),Calc!$D$4:$W$4,0)),MATCH(Calc!$BO84&amp;H$9,Calc!$C$6:$C$1005&amp;Calc!$I$6:$I$1005,0),1)),"")</f>
        <v/>
      </c>
      <c r="I88" s="252"/>
      <c r="J88" s="251" t="str">
        <f t="array" ref="J88">IFERROR(IF(J$9="","",INDEX(INDEX(Calc!$D$6:$X$1005,,MATCH(INDEX(Calc!$AT$7:$AT$20,COUNTIF(Calc!$BO$6:$BO84,Calc!$BO84),1),Calc!$D$4:$W$4,0)),MATCH(Calc!$BO84&amp;J$9,Calc!$C$6:$C$1005&amp;Calc!$I$6:$I$1005,0),1)),"")</f>
        <v/>
      </c>
      <c r="K88" s="252"/>
      <c r="L88" s="251" t="str">
        <f t="array" ref="L88">IFERROR(IF(L$9="","",INDEX(INDEX(Calc!$D$6:$X$1005,,MATCH(INDEX(Calc!$AT$7:$AT$20,COUNTIF(Calc!$BO$6:$BO84,Calc!$BO84),1),Calc!$D$4:$W$4,0)),MATCH(Calc!$BO84&amp;L$9,Calc!$C$6:$C$1005&amp;Calc!$I$6:$I$1005,0),1)),"")</f>
        <v/>
      </c>
      <c r="M88" s="252"/>
      <c r="N88" s="251" t="str">
        <f t="array" ref="N88">IFERROR(IF(N$9="","",INDEX(INDEX(Calc!$D$6:$X$1005,,MATCH(INDEX(Calc!$AT$7:$AT$20,COUNTIF(Calc!$BO$6:$BO84,Calc!$BO84),1),Calc!$D$4:$W$4,0)),MATCH(Calc!$BO84&amp;N$9,Calc!$C$6:$C$1005&amp;Calc!$I$6:$I$1005,0),1)),"")</f>
        <v/>
      </c>
      <c r="O88" s="252"/>
      <c r="P88" s="251" t="str">
        <f t="array" ref="P88">IFERROR(IF(P$9="","",INDEX(INDEX(Calc!$D$6:$X$1005,,MATCH(INDEX(Calc!$AT$7:$AT$20,COUNTIF(Calc!$BO$6:$BO84,Calc!$BO84),1),Calc!$D$4:$W$4,0)),MATCH(Calc!$BO84&amp;P$9,Calc!$C$6:$C$1005&amp;Calc!$I$6:$I$1005,0),1)),"")</f>
        <v/>
      </c>
      <c r="Q88" s="252"/>
      <c r="R88" s="251" t="str">
        <f t="array" ref="R88">IFERROR(IF(R$9="","",INDEX(INDEX(Calc!$D$6:$X$1005,,MATCH(INDEX(Calc!$AT$7:$AT$20,COUNTIF(Calc!$BO$6:$BO84,Calc!$BO84),1),Calc!$D$4:$W$4,0)),MATCH(Calc!$BO84&amp;R$9,Calc!$C$6:$C$1005&amp;Calc!$I$6:$I$1005,0),1)),"")</f>
        <v/>
      </c>
      <c r="S88" s="252"/>
      <c r="T88" s="251" t="str">
        <f t="array" ref="T88">IFERROR(IF(T$9="","",INDEX(INDEX(Calc!$D$6:$X$1005,,MATCH(INDEX(Calc!$AT$7:$AT$20,COUNTIF(Calc!$BO$6:$BO84,Calc!$BO84),1),Calc!$D$4:$W$4,0)),MATCH(Calc!$BO84&amp;T$9,Calc!$C$6:$C$1005&amp;Calc!$I$6:$I$1005,0),1)),"")</f>
        <v/>
      </c>
      <c r="U88" s="252"/>
      <c r="V88" s="251" t="str">
        <f t="array" ref="V88">IFERROR(IF(V$9="","",INDEX(INDEX(Calc!$D$6:$X$1005,,MATCH(INDEX(Calc!$AT$7:$AT$20,COUNTIF(Calc!$BO$6:$BO84,Calc!$BO84),1),Calc!$D$4:$W$4,0)),MATCH(Calc!$BO84&amp;V$9,Calc!$C$6:$C$1005&amp;Calc!$I$6:$I$1005,0),1)),"")</f>
        <v/>
      </c>
      <c r="W88" s="252"/>
      <c r="X88" s="251" t="str">
        <f t="array" ref="X88">IFERROR(IF(X$9="","",INDEX(INDEX(Calc!$D$6:$X$1005,,MATCH(INDEX(Calc!$AT$7:$AT$20,COUNTIF(Calc!$BO$6:$BO84,Calc!$BO84),1),Calc!$D$4:$W$4,0)),MATCH(Calc!$BO84&amp;X$9,Calc!$C$6:$C$1005&amp;Calc!$I$6:$I$1005,0),1)),"")</f>
        <v/>
      </c>
      <c r="Y88" s="252"/>
      <c r="Z88" s="251" t="str">
        <f t="array" ref="Z88">IFERROR(IF(Z$9="","",INDEX(INDEX(Calc!$D$6:$X$1005,,MATCH(INDEX(Calc!$AT$7:$AT$20,COUNTIF(Calc!$BO$6:$BO84,Calc!$BO84),1),Calc!$D$4:$W$4,0)),MATCH(Calc!$BO84&amp;Z$9,Calc!$C$6:$C$1005&amp;Calc!$I$6:$I$1005,0),1)),"")</f>
        <v/>
      </c>
      <c r="AA88" s="252"/>
      <c r="AB88" s="251" t="str">
        <f t="array" ref="AB88">IFERROR(IF(AB$9="","",INDEX(INDEX(Calc!$D$6:$X$1005,,MATCH(INDEX(Calc!$AT$7:$AT$20,COUNTIF(Calc!$BO$6:$BO84,Calc!$BO84),1),Calc!$D$4:$W$4,0)),MATCH(Calc!$BO84&amp;AB$9,Calc!$C$6:$C$1005&amp;Calc!$I$6:$I$1005,0),1)),"")</f>
        <v/>
      </c>
      <c r="AC88" s="252"/>
      <c r="AD88" s="251" t="str">
        <f t="array" ref="AD88">IFERROR(IF(AD$9="","",INDEX(INDEX(Calc!$D$6:$X$1005,,MATCH(INDEX(Calc!$AT$7:$AT$20,COUNTIF(Calc!$BO$6:$BO84,Calc!$BO84),1),Calc!$D$4:$W$4,0)),MATCH(Calc!$BO84&amp;AD$9,Calc!$C$6:$C$1005&amp;Calc!$I$6:$I$1005,0),1)),"")</f>
        <v/>
      </c>
      <c r="AE88" s="252"/>
      <c r="AF88" s="251" t="str">
        <f t="array" ref="AF88">IFERROR(IF(AF$9="","",INDEX(INDEX(Calc!$D$6:$X$1005,,MATCH(INDEX(Calc!$AT$7:$AT$20,COUNTIF(Calc!$BO$6:$BO84,Calc!$BO84),1),Calc!$D$4:$W$4,0)),MATCH(Calc!$BO84&amp;AF$9,Calc!$C$6:$C$1005&amp;Calc!$I$6:$I$1005,0),1)),"")</f>
        <v/>
      </c>
      <c r="AG88" s="253"/>
      <c r="AH88" s="215"/>
    </row>
    <row r="89" spans="1:34" ht="18" customHeight="1" thickTop="1" thickBot="1" x14ac:dyDescent="0.3">
      <c r="A89" s="76"/>
      <c r="B89" s="257"/>
      <c r="C89" s="258"/>
      <c r="D89" s="251" t="str">
        <f t="array" ref="D89">IFERROR(IF(D$9="","",INDEX(INDEX(Calc!$D$6:$X$1005,,MATCH(INDEX(Calc!$AT$7:$AT$20,COUNTIF(Calc!$BO$6:$BO85,Calc!$BO85),1),Calc!$D$4:$W$4,0)),MATCH(Calc!$BO85&amp;D$9,Calc!$C$6:$C$1005&amp;Calc!$I$6:$I$1005,0),1)),"")</f>
        <v/>
      </c>
      <c r="E89" s="252"/>
      <c r="F89" s="251" t="str">
        <f t="array" ref="F89">IFERROR(IF(F$9="","",INDEX(INDEX(Calc!$D$6:$X$1005,,MATCH(INDEX(Calc!$AT$7:$AT$20,COUNTIF(Calc!$BO$6:$BO85,Calc!$BO85),1),Calc!$D$4:$W$4,0)),MATCH(Calc!$BO85&amp;F$9,Calc!$C$6:$C$1005&amp;Calc!$I$6:$I$1005,0),1)),"")</f>
        <v/>
      </c>
      <c r="G89" s="252"/>
      <c r="H89" s="251" t="str">
        <f t="array" ref="H89">IFERROR(IF(H$9="","",INDEX(INDEX(Calc!$D$6:$X$1005,,MATCH(INDEX(Calc!$AT$7:$AT$20,COUNTIF(Calc!$BO$6:$BO85,Calc!$BO85),1),Calc!$D$4:$W$4,0)),MATCH(Calc!$BO85&amp;H$9,Calc!$C$6:$C$1005&amp;Calc!$I$6:$I$1005,0),1)),"")</f>
        <v/>
      </c>
      <c r="I89" s="252"/>
      <c r="J89" s="251" t="str">
        <f t="array" ref="J89">IFERROR(IF(J$9="","",INDEX(INDEX(Calc!$D$6:$X$1005,,MATCH(INDEX(Calc!$AT$7:$AT$20,COUNTIF(Calc!$BO$6:$BO85,Calc!$BO85),1),Calc!$D$4:$W$4,0)),MATCH(Calc!$BO85&amp;J$9,Calc!$C$6:$C$1005&amp;Calc!$I$6:$I$1005,0),1)),"")</f>
        <v/>
      </c>
      <c r="K89" s="252"/>
      <c r="L89" s="251" t="str">
        <f t="array" ref="L89">IFERROR(IF(L$9="","",INDEX(INDEX(Calc!$D$6:$X$1005,,MATCH(INDEX(Calc!$AT$7:$AT$20,COUNTIF(Calc!$BO$6:$BO85,Calc!$BO85),1),Calc!$D$4:$W$4,0)),MATCH(Calc!$BO85&amp;L$9,Calc!$C$6:$C$1005&amp;Calc!$I$6:$I$1005,0),1)),"")</f>
        <v/>
      </c>
      <c r="M89" s="252"/>
      <c r="N89" s="251" t="str">
        <f t="array" ref="N89">IFERROR(IF(N$9="","",INDEX(INDEX(Calc!$D$6:$X$1005,,MATCH(INDEX(Calc!$AT$7:$AT$20,COUNTIF(Calc!$BO$6:$BO85,Calc!$BO85),1),Calc!$D$4:$W$4,0)),MATCH(Calc!$BO85&amp;N$9,Calc!$C$6:$C$1005&amp;Calc!$I$6:$I$1005,0),1)),"")</f>
        <v/>
      </c>
      <c r="O89" s="252"/>
      <c r="P89" s="251" t="str">
        <f t="array" ref="P89">IFERROR(IF(P$9="","",INDEX(INDEX(Calc!$D$6:$X$1005,,MATCH(INDEX(Calc!$AT$7:$AT$20,COUNTIF(Calc!$BO$6:$BO85,Calc!$BO85),1),Calc!$D$4:$W$4,0)),MATCH(Calc!$BO85&amp;P$9,Calc!$C$6:$C$1005&amp;Calc!$I$6:$I$1005,0),1)),"")</f>
        <v/>
      </c>
      <c r="Q89" s="252"/>
      <c r="R89" s="251" t="str">
        <f t="array" ref="R89">IFERROR(IF(R$9="","",INDEX(INDEX(Calc!$D$6:$X$1005,,MATCH(INDEX(Calc!$AT$7:$AT$20,COUNTIF(Calc!$BO$6:$BO85,Calc!$BO85),1),Calc!$D$4:$W$4,0)),MATCH(Calc!$BO85&amp;R$9,Calc!$C$6:$C$1005&amp;Calc!$I$6:$I$1005,0),1)),"")</f>
        <v/>
      </c>
      <c r="S89" s="252"/>
      <c r="T89" s="251" t="str">
        <f t="array" ref="T89">IFERROR(IF(T$9="","",INDEX(INDEX(Calc!$D$6:$X$1005,,MATCH(INDEX(Calc!$AT$7:$AT$20,COUNTIF(Calc!$BO$6:$BO85,Calc!$BO85),1),Calc!$D$4:$W$4,0)),MATCH(Calc!$BO85&amp;T$9,Calc!$C$6:$C$1005&amp;Calc!$I$6:$I$1005,0),1)),"")</f>
        <v/>
      </c>
      <c r="U89" s="252"/>
      <c r="V89" s="251" t="str">
        <f t="array" ref="V89">IFERROR(IF(V$9="","",INDEX(INDEX(Calc!$D$6:$X$1005,,MATCH(INDEX(Calc!$AT$7:$AT$20,COUNTIF(Calc!$BO$6:$BO85,Calc!$BO85),1),Calc!$D$4:$W$4,0)),MATCH(Calc!$BO85&amp;V$9,Calc!$C$6:$C$1005&amp;Calc!$I$6:$I$1005,0),1)),"")</f>
        <v/>
      </c>
      <c r="W89" s="252"/>
      <c r="X89" s="251" t="str">
        <f t="array" ref="X89">IFERROR(IF(X$9="","",INDEX(INDEX(Calc!$D$6:$X$1005,,MATCH(INDEX(Calc!$AT$7:$AT$20,COUNTIF(Calc!$BO$6:$BO85,Calc!$BO85),1),Calc!$D$4:$W$4,0)),MATCH(Calc!$BO85&amp;X$9,Calc!$C$6:$C$1005&amp;Calc!$I$6:$I$1005,0),1)),"")</f>
        <v/>
      </c>
      <c r="Y89" s="252"/>
      <c r="Z89" s="251" t="str">
        <f t="array" ref="Z89">IFERROR(IF(Z$9="","",INDEX(INDEX(Calc!$D$6:$X$1005,,MATCH(INDEX(Calc!$AT$7:$AT$20,COUNTIF(Calc!$BO$6:$BO85,Calc!$BO85),1),Calc!$D$4:$W$4,0)),MATCH(Calc!$BO85&amp;Z$9,Calc!$C$6:$C$1005&amp;Calc!$I$6:$I$1005,0),1)),"")</f>
        <v/>
      </c>
      <c r="AA89" s="252"/>
      <c r="AB89" s="251" t="str">
        <f t="array" ref="AB89">IFERROR(IF(AB$9="","",INDEX(INDEX(Calc!$D$6:$X$1005,,MATCH(INDEX(Calc!$AT$7:$AT$20,COUNTIF(Calc!$BO$6:$BO85,Calc!$BO85),1),Calc!$D$4:$W$4,0)),MATCH(Calc!$BO85&amp;AB$9,Calc!$C$6:$C$1005&amp;Calc!$I$6:$I$1005,0),1)),"")</f>
        <v/>
      </c>
      <c r="AC89" s="252"/>
      <c r="AD89" s="251" t="str">
        <f t="array" ref="AD89">IFERROR(IF(AD$9="","",INDEX(INDEX(Calc!$D$6:$X$1005,,MATCH(INDEX(Calc!$AT$7:$AT$20,COUNTIF(Calc!$BO$6:$BO85,Calc!$BO85),1),Calc!$D$4:$W$4,0)),MATCH(Calc!$BO85&amp;AD$9,Calc!$C$6:$C$1005&amp;Calc!$I$6:$I$1005,0),1)),"")</f>
        <v/>
      </c>
      <c r="AE89" s="252"/>
      <c r="AF89" s="251" t="str">
        <f t="array" ref="AF89">IFERROR(IF(AF$9="","",INDEX(INDEX(Calc!$D$6:$X$1005,,MATCH(INDEX(Calc!$AT$7:$AT$20,COUNTIF(Calc!$BO$6:$BO85,Calc!$BO85),1),Calc!$D$4:$W$4,0)),MATCH(Calc!$BO85&amp;AF$9,Calc!$C$6:$C$1005&amp;Calc!$I$6:$I$1005,0),1)),"")</f>
        <v/>
      </c>
      <c r="AG89" s="253"/>
      <c r="AH89" s="215"/>
    </row>
    <row r="90" spans="1:34" ht="18" customHeight="1" thickTop="1" thickBot="1" x14ac:dyDescent="0.3">
      <c r="A90" s="76"/>
      <c r="B90" s="257"/>
      <c r="C90" s="258"/>
      <c r="D90" s="251" t="str">
        <f t="array" ref="D90">IFERROR(IF(D$9="","",INDEX(INDEX(Calc!$D$6:$X$1005,,MATCH(INDEX(Calc!$AT$7:$AT$20,COUNTIF(Calc!$BO$6:$BO86,Calc!$BO86),1),Calc!$D$4:$W$4,0)),MATCH(Calc!$BO86&amp;D$9,Calc!$C$6:$C$1005&amp;Calc!$I$6:$I$1005,0),1)),"")</f>
        <v/>
      </c>
      <c r="E90" s="252"/>
      <c r="F90" s="251" t="str">
        <f t="array" ref="F90">IFERROR(IF(F$9="","",INDEX(INDEX(Calc!$D$6:$X$1005,,MATCH(INDEX(Calc!$AT$7:$AT$20,COUNTIF(Calc!$BO$6:$BO86,Calc!$BO86),1),Calc!$D$4:$W$4,0)),MATCH(Calc!$BO86&amp;F$9,Calc!$C$6:$C$1005&amp;Calc!$I$6:$I$1005,0),1)),"")</f>
        <v/>
      </c>
      <c r="G90" s="252"/>
      <c r="H90" s="251" t="str">
        <f t="array" ref="H90">IFERROR(IF(H$9="","",INDEX(INDEX(Calc!$D$6:$X$1005,,MATCH(INDEX(Calc!$AT$7:$AT$20,COUNTIF(Calc!$BO$6:$BO86,Calc!$BO86),1),Calc!$D$4:$W$4,0)),MATCH(Calc!$BO86&amp;H$9,Calc!$C$6:$C$1005&amp;Calc!$I$6:$I$1005,0),1)),"")</f>
        <v/>
      </c>
      <c r="I90" s="252"/>
      <c r="J90" s="251" t="str">
        <f t="array" ref="J90">IFERROR(IF(J$9="","",INDEX(INDEX(Calc!$D$6:$X$1005,,MATCH(INDEX(Calc!$AT$7:$AT$20,COUNTIF(Calc!$BO$6:$BO86,Calc!$BO86),1),Calc!$D$4:$W$4,0)),MATCH(Calc!$BO86&amp;J$9,Calc!$C$6:$C$1005&amp;Calc!$I$6:$I$1005,0),1)),"")</f>
        <v/>
      </c>
      <c r="K90" s="252"/>
      <c r="L90" s="251" t="str">
        <f t="array" ref="L90">IFERROR(IF(L$9="","",INDEX(INDEX(Calc!$D$6:$X$1005,,MATCH(INDEX(Calc!$AT$7:$AT$20,COUNTIF(Calc!$BO$6:$BO86,Calc!$BO86),1),Calc!$D$4:$W$4,0)),MATCH(Calc!$BO86&amp;L$9,Calc!$C$6:$C$1005&amp;Calc!$I$6:$I$1005,0),1)),"")</f>
        <v/>
      </c>
      <c r="M90" s="252"/>
      <c r="N90" s="251" t="str">
        <f t="array" ref="N90">IFERROR(IF(N$9="","",INDEX(INDEX(Calc!$D$6:$X$1005,,MATCH(INDEX(Calc!$AT$7:$AT$20,COUNTIF(Calc!$BO$6:$BO86,Calc!$BO86),1),Calc!$D$4:$W$4,0)),MATCH(Calc!$BO86&amp;N$9,Calc!$C$6:$C$1005&amp;Calc!$I$6:$I$1005,0),1)),"")</f>
        <v/>
      </c>
      <c r="O90" s="252"/>
      <c r="P90" s="251" t="str">
        <f t="array" ref="P90">IFERROR(IF(P$9="","",INDEX(INDEX(Calc!$D$6:$X$1005,,MATCH(INDEX(Calc!$AT$7:$AT$20,COUNTIF(Calc!$BO$6:$BO86,Calc!$BO86),1),Calc!$D$4:$W$4,0)),MATCH(Calc!$BO86&amp;P$9,Calc!$C$6:$C$1005&amp;Calc!$I$6:$I$1005,0),1)),"")</f>
        <v/>
      </c>
      <c r="Q90" s="252"/>
      <c r="R90" s="251" t="str">
        <f t="array" ref="R90">IFERROR(IF(R$9="","",INDEX(INDEX(Calc!$D$6:$X$1005,,MATCH(INDEX(Calc!$AT$7:$AT$20,COUNTIF(Calc!$BO$6:$BO86,Calc!$BO86),1),Calc!$D$4:$W$4,0)),MATCH(Calc!$BO86&amp;R$9,Calc!$C$6:$C$1005&amp;Calc!$I$6:$I$1005,0),1)),"")</f>
        <v/>
      </c>
      <c r="S90" s="252"/>
      <c r="T90" s="251" t="str">
        <f t="array" ref="T90">IFERROR(IF(T$9="","",INDEX(INDEX(Calc!$D$6:$X$1005,,MATCH(INDEX(Calc!$AT$7:$AT$20,COUNTIF(Calc!$BO$6:$BO86,Calc!$BO86),1),Calc!$D$4:$W$4,0)),MATCH(Calc!$BO86&amp;T$9,Calc!$C$6:$C$1005&amp;Calc!$I$6:$I$1005,0),1)),"")</f>
        <v/>
      </c>
      <c r="U90" s="252"/>
      <c r="V90" s="251" t="str">
        <f t="array" ref="V90">IFERROR(IF(V$9="","",INDEX(INDEX(Calc!$D$6:$X$1005,,MATCH(INDEX(Calc!$AT$7:$AT$20,COUNTIF(Calc!$BO$6:$BO86,Calc!$BO86),1),Calc!$D$4:$W$4,0)),MATCH(Calc!$BO86&amp;V$9,Calc!$C$6:$C$1005&amp;Calc!$I$6:$I$1005,0),1)),"")</f>
        <v/>
      </c>
      <c r="W90" s="252"/>
      <c r="X90" s="251" t="str">
        <f t="array" ref="X90">IFERROR(IF(X$9="","",INDEX(INDEX(Calc!$D$6:$X$1005,,MATCH(INDEX(Calc!$AT$7:$AT$20,COUNTIF(Calc!$BO$6:$BO86,Calc!$BO86),1),Calc!$D$4:$W$4,0)),MATCH(Calc!$BO86&amp;X$9,Calc!$C$6:$C$1005&amp;Calc!$I$6:$I$1005,0),1)),"")</f>
        <v/>
      </c>
      <c r="Y90" s="252"/>
      <c r="Z90" s="251" t="str">
        <f t="array" ref="Z90">IFERROR(IF(Z$9="","",INDEX(INDEX(Calc!$D$6:$X$1005,,MATCH(INDEX(Calc!$AT$7:$AT$20,COUNTIF(Calc!$BO$6:$BO86,Calc!$BO86),1),Calc!$D$4:$W$4,0)),MATCH(Calc!$BO86&amp;Z$9,Calc!$C$6:$C$1005&amp;Calc!$I$6:$I$1005,0),1)),"")</f>
        <v/>
      </c>
      <c r="AA90" s="252"/>
      <c r="AB90" s="251" t="str">
        <f t="array" ref="AB90">IFERROR(IF(AB$9="","",INDEX(INDEX(Calc!$D$6:$X$1005,,MATCH(INDEX(Calc!$AT$7:$AT$20,COUNTIF(Calc!$BO$6:$BO86,Calc!$BO86),1),Calc!$D$4:$W$4,0)),MATCH(Calc!$BO86&amp;AB$9,Calc!$C$6:$C$1005&amp;Calc!$I$6:$I$1005,0),1)),"")</f>
        <v/>
      </c>
      <c r="AC90" s="252"/>
      <c r="AD90" s="251" t="str">
        <f t="array" ref="AD90">IFERROR(IF(AD$9="","",INDEX(INDEX(Calc!$D$6:$X$1005,,MATCH(INDEX(Calc!$AT$7:$AT$20,COUNTIF(Calc!$BO$6:$BO86,Calc!$BO86),1),Calc!$D$4:$W$4,0)),MATCH(Calc!$BO86&amp;AD$9,Calc!$C$6:$C$1005&amp;Calc!$I$6:$I$1005,0),1)),"")</f>
        <v/>
      </c>
      <c r="AE90" s="252"/>
      <c r="AF90" s="251" t="str">
        <f t="array" ref="AF90">IFERROR(IF(AF$9="","",INDEX(INDEX(Calc!$D$6:$X$1005,,MATCH(INDEX(Calc!$AT$7:$AT$20,COUNTIF(Calc!$BO$6:$BO86,Calc!$BO86),1),Calc!$D$4:$W$4,0)),MATCH(Calc!$BO86&amp;AF$9,Calc!$C$6:$C$1005&amp;Calc!$I$6:$I$1005,0),1)),"")</f>
        <v/>
      </c>
      <c r="AG90" s="253"/>
      <c r="AH90" s="215"/>
    </row>
    <row r="91" spans="1:34" ht="18" customHeight="1" thickTop="1" thickBot="1" x14ac:dyDescent="0.3">
      <c r="A91" s="76"/>
      <c r="B91" s="257"/>
      <c r="C91" s="258"/>
      <c r="D91" s="251" t="str">
        <f t="array" ref="D91">IFERROR(IF(D$9="","",INDEX(INDEX(Calc!$D$6:$X$1005,,MATCH(INDEX(Calc!$AT$7:$AT$20,COUNTIF(Calc!$BO$6:$BO87,Calc!$BO87),1),Calc!$D$4:$W$4,0)),MATCH(Calc!$BO87&amp;D$9,Calc!$C$6:$C$1005&amp;Calc!$I$6:$I$1005,0),1)),"")</f>
        <v/>
      </c>
      <c r="E91" s="252"/>
      <c r="F91" s="251" t="str">
        <f t="array" ref="F91">IFERROR(IF(F$9="","",INDEX(INDEX(Calc!$D$6:$X$1005,,MATCH(INDEX(Calc!$AT$7:$AT$20,COUNTIF(Calc!$BO$6:$BO87,Calc!$BO87),1),Calc!$D$4:$W$4,0)),MATCH(Calc!$BO87&amp;F$9,Calc!$C$6:$C$1005&amp;Calc!$I$6:$I$1005,0),1)),"")</f>
        <v/>
      </c>
      <c r="G91" s="252"/>
      <c r="H91" s="251" t="str">
        <f t="array" ref="H91">IFERROR(IF(H$9="","",INDEX(INDEX(Calc!$D$6:$X$1005,,MATCH(INDEX(Calc!$AT$7:$AT$20,COUNTIF(Calc!$BO$6:$BO87,Calc!$BO87),1),Calc!$D$4:$W$4,0)),MATCH(Calc!$BO87&amp;H$9,Calc!$C$6:$C$1005&amp;Calc!$I$6:$I$1005,0),1)),"")</f>
        <v/>
      </c>
      <c r="I91" s="252"/>
      <c r="J91" s="251" t="str">
        <f t="array" ref="J91">IFERROR(IF(J$9="","",INDEX(INDEX(Calc!$D$6:$X$1005,,MATCH(INDEX(Calc!$AT$7:$AT$20,COUNTIF(Calc!$BO$6:$BO87,Calc!$BO87),1),Calc!$D$4:$W$4,0)),MATCH(Calc!$BO87&amp;J$9,Calc!$C$6:$C$1005&amp;Calc!$I$6:$I$1005,0),1)),"")</f>
        <v/>
      </c>
      <c r="K91" s="252"/>
      <c r="L91" s="251" t="str">
        <f t="array" ref="L91">IFERROR(IF(L$9="","",INDEX(INDEX(Calc!$D$6:$X$1005,,MATCH(INDEX(Calc!$AT$7:$AT$20,COUNTIF(Calc!$BO$6:$BO87,Calc!$BO87),1),Calc!$D$4:$W$4,0)),MATCH(Calc!$BO87&amp;L$9,Calc!$C$6:$C$1005&amp;Calc!$I$6:$I$1005,0),1)),"")</f>
        <v/>
      </c>
      <c r="M91" s="252"/>
      <c r="N91" s="251" t="str">
        <f t="array" ref="N91">IFERROR(IF(N$9="","",INDEX(INDEX(Calc!$D$6:$X$1005,,MATCH(INDEX(Calc!$AT$7:$AT$20,COUNTIF(Calc!$BO$6:$BO87,Calc!$BO87),1),Calc!$D$4:$W$4,0)),MATCH(Calc!$BO87&amp;N$9,Calc!$C$6:$C$1005&amp;Calc!$I$6:$I$1005,0),1)),"")</f>
        <v/>
      </c>
      <c r="O91" s="252"/>
      <c r="P91" s="251" t="str">
        <f t="array" ref="P91">IFERROR(IF(P$9="","",INDEX(INDEX(Calc!$D$6:$X$1005,,MATCH(INDEX(Calc!$AT$7:$AT$20,COUNTIF(Calc!$BO$6:$BO87,Calc!$BO87),1),Calc!$D$4:$W$4,0)),MATCH(Calc!$BO87&amp;P$9,Calc!$C$6:$C$1005&amp;Calc!$I$6:$I$1005,0),1)),"")</f>
        <v/>
      </c>
      <c r="Q91" s="252"/>
      <c r="R91" s="251" t="str">
        <f t="array" ref="R91">IFERROR(IF(R$9="","",INDEX(INDEX(Calc!$D$6:$X$1005,,MATCH(INDEX(Calc!$AT$7:$AT$20,COUNTIF(Calc!$BO$6:$BO87,Calc!$BO87),1),Calc!$D$4:$W$4,0)),MATCH(Calc!$BO87&amp;R$9,Calc!$C$6:$C$1005&amp;Calc!$I$6:$I$1005,0),1)),"")</f>
        <v/>
      </c>
      <c r="S91" s="252"/>
      <c r="T91" s="251" t="str">
        <f t="array" ref="T91">IFERROR(IF(T$9="","",INDEX(INDEX(Calc!$D$6:$X$1005,,MATCH(INDEX(Calc!$AT$7:$AT$20,COUNTIF(Calc!$BO$6:$BO87,Calc!$BO87),1),Calc!$D$4:$W$4,0)),MATCH(Calc!$BO87&amp;T$9,Calc!$C$6:$C$1005&amp;Calc!$I$6:$I$1005,0),1)),"")</f>
        <v/>
      </c>
      <c r="U91" s="252"/>
      <c r="V91" s="251" t="str">
        <f t="array" ref="V91">IFERROR(IF(V$9="","",INDEX(INDEX(Calc!$D$6:$X$1005,,MATCH(INDEX(Calc!$AT$7:$AT$20,COUNTIF(Calc!$BO$6:$BO87,Calc!$BO87),1),Calc!$D$4:$W$4,0)),MATCH(Calc!$BO87&amp;V$9,Calc!$C$6:$C$1005&amp;Calc!$I$6:$I$1005,0),1)),"")</f>
        <v/>
      </c>
      <c r="W91" s="252"/>
      <c r="X91" s="251" t="str">
        <f t="array" ref="X91">IFERROR(IF(X$9="","",INDEX(INDEX(Calc!$D$6:$X$1005,,MATCH(INDEX(Calc!$AT$7:$AT$20,COUNTIF(Calc!$BO$6:$BO87,Calc!$BO87),1),Calc!$D$4:$W$4,0)),MATCH(Calc!$BO87&amp;X$9,Calc!$C$6:$C$1005&amp;Calc!$I$6:$I$1005,0),1)),"")</f>
        <v/>
      </c>
      <c r="Y91" s="252"/>
      <c r="Z91" s="251" t="str">
        <f t="array" ref="Z91">IFERROR(IF(Z$9="","",INDEX(INDEX(Calc!$D$6:$X$1005,,MATCH(INDEX(Calc!$AT$7:$AT$20,COUNTIF(Calc!$BO$6:$BO87,Calc!$BO87),1),Calc!$D$4:$W$4,0)),MATCH(Calc!$BO87&amp;Z$9,Calc!$C$6:$C$1005&amp;Calc!$I$6:$I$1005,0),1)),"")</f>
        <v/>
      </c>
      <c r="AA91" s="252"/>
      <c r="AB91" s="251" t="str">
        <f t="array" ref="AB91">IFERROR(IF(AB$9="","",INDEX(INDEX(Calc!$D$6:$X$1005,,MATCH(INDEX(Calc!$AT$7:$AT$20,COUNTIF(Calc!$BO$6:$BO87,Calc!$BO87),1),Calc!$D$4:$W$4,0)),MATCH(Calc!$BO87&amp;AB$9,Calc!$C$6:$C$1005&amp;Calc!$I$6:$I$1005,0),1)),"")</f>
        <v/>
      </c>
      <c r="AC91" s="252"/>
      <c r="AD91" s="251" t="str">
        <f t="array" ref="AD91">IFERROR(IF(AD$9="","",INDEX(INDEX(Calc!$D$6:$X$1005,,MATCH(INDEX(Calc!$AT$7:$AT$20,COUNTIF(Calc!$BO$6:$BO87,Calc!$BO87),1),Calc!$D$4:$W$4,0)),MATCH(Calc!$BO87&amp;AD$9,Calc!$C$6:$C$1005&amp;Calc!$I$6:$I$1005,0),1)),"")</f>
        <v/>
      </c>
      <c r="AE91" s="252"/>
      <c r="AF91" s="251" t="str">
        <f t="array" ref="AF91">IFERROR(IF(AF$9="","",INDEX(INDEX(Calc!$D$6:$X$1005,,MATCH(INDEX(Calc!$AT$7:$AT$20,COUNTIF(Calc!$BO$6:$BO87,Calc!$BO87),1),Calc!$D$4:$W$4,0)),MATCH(Calc!$BO87&amp;AF$9,Calc!$C$6:$C$1005&amp;Calc!$I$6:$I$1005,0),1)),"")</f>
        <v/>
      </c>
      <c r="AG91" s="253"/>
      <c r="AH91" s="215"/>
    </row>
    <row r="92" spans="1:34" ht="18" customHeight="1" thickTop="1" thickBot="1" x14ac:dyDescent="0.3">
      <c r="A92" s="76"/>
      <c r="B92" s="257"/>
      <c r="C92" s="258"/>
      <c r="D92" s="251" t="str">
        <f t="array" ref="D92">IFERROR(IF(D$9="","",INDEX(INDEX(Calc!$D$6:$X$1005,,MATCH(INDEX(Calc!$AT$7:$AT$20,COUNTIF(Calc!$BO$6:$BO88,Calc!$BO88),1),Calc!$D$4:$W$4,0)),MATCH(Calc!$BO88&amp;D$9,Calc!$C$6:$C$1005&amp;Calc!$I$6:$I$1005,0),1)),"")</f>
        <v/>
      </c>
      <c r="E92" s="252"/>
      <c r="F92" s="251" t="str">
        <f t="array" ref="F92">IFERROR(IF(F$9="","",INDEX(INDEX(Calc!$D$6:$X$1005,,MATCH(INDEX(Calc!$AT$7:$AT$20,COUNTIF(Calc!$BO$6:$BO88,Calc!$BO88),1),Calc!$D$4:$W$4,0)),MATCH(Calc!$BO88&amp;F$9,Calc!$C$6:$C$1005&amp;Calc!$I$6:$I$1005,0),1)),"")</f>
        <v/>
      </c>
      <c r="G92" s="252"/>
      <c r="H92" s="251" t="str">
        <f t="array" ref="H92">IFERROR(IF(H$9="","",INDEX(INDEX(Calc!$D$6:$X$1005,,MATCH(INDEX(Calc!$AT$7:$AT$20,COUNTIF(Calc!$BO$6:$BO88,Calc!$BO88),1),Calc!$D$4:$W$4,0)),MATCH(Calc!$BO88&amp;H$9,Calc!$C$6:$C$1005&amp;Calc!$I$6:$I$1005,0),1)),"")</f>
        <v/>
      </c>
      <c r="I92" s="252"/>
      <c r="J92" s="251" t="str">
        <f t="array" ref="J92">IFERROR(IF(J$9="","",INDEX(INDEX(Calc!$D$6:$X$1005,,MATCH(INDEX(Calc!$AT$7:$AT$20,COUNTIF(Calc!$BO$6:$BO88,Calc!$BO88),1),Calc!$D$4:$W$4,0)),MATCH(Calc!$BO88&amp;J$9,Calc!$C$6:$C$1005&amp;Calc!$I$6:$I$1005,0),1)),"")</f>
        <v/>
      </c>
      <c r="K92" s="252"/>
      <c r="L92" s="251" t="str">
        <f t="array" ref="L92">IFERROR(IF(L$9="","",INDEX(INDEX(Calc!$D$6:$X$1005,,MATCH(INDEX(Calc!$AT$7:$AT$20,COUNTIF(Calc!$BO$6:$BO88,Calc!$BO88),1),Calc!$D$4:$W$4,0)),MATCH(Calc!$BO88&amp;L$9,Calc!$C$6:$C$1005&amp;Calc!$I$6:$I$1005,0),1)),"")</f>
        <v/>
      </c>
      <c r="M92" s="252"/>
      <c r="N92" s="251" t="str">
        <f t="array" ref="N92">IFERROR(IF(N$9="","",INDEX(INDEX(Calc!$D$6:$X$1005,,MATCH(INDEX(Calc!$AT$7:$AT$20,COUNTIF(Calc!$BO$6:$BO88,Calc!$BO88),1),Calc!$D$4:$W$4,0)),MATCH(Calc!$BO88&amp;N$9,Calc!$C$6:$C$1005&amp;Calc!$I$6:$I$1005,0),1)),"")</f>
        <v/>
      </c>
      <c r="O92" s="252"/>
      <c r="P92" s="251" t="str">
        <f t="array" ref="P92">IFERROR(IF(P$9="","",INDEX(INDEX(Calc!$D$6:$X$1005,,MATCH(INDEX(Calc!$AT$7:$AT$20,COUNTIF(Calc!$BO$6:$BO88,Calc!$BO88),1),Calc!$D$4:$W$4,0)),MATCH(Calc!$BO88&amp;P$9,Calc!$C$6:$C$1005&amp;Calc!$I$6:$I$1005,0),1)),"")</f>
        <v/>
      </c>
      <c r="Q92" s="252"/>
      <c r="R92" s="251" t="str">
        <f t="array" ref="R92">IFERROR(IF(R$9="","",INDEX(INDEX(Calc!$D$6:$X$1005,,MATCH(INDEX(Calc!$AT$7:$AT$20,COUNTIF(Calc!$BO$6:$BO88,Calc!$BO88),1),Calc!$D$4:$W$4,0)),MATCH(Calc!$BO88&amp;R$9,Calc!$C$6:$C$1005&amp;Calc!$I$6:$I$1005,0),1)),"")</f>
        <v/>
      </c>
      <c r="S92" s="252"/>
      <c r="T92" s="251" t="str">
        <f t="array" ref="T92">IFERROR(IF(T$9="","",INDEX(INDEX(Calc!$D$6:$X$1005,,MATCH(INDEX(Calc!$AT$7:$AT$20,COUNTIF(Calc!$BO$6:$BO88,Calc!$BO88),1),Calc!$D$4:$W$4,0)),MATCH(Calc!$BO88&amp;T$9,Calc!$C$6:$C$1005&amp;Calc!$I$6:$I$1005,0),1)),"")</f>
        <v/>
      </c>
      <c r="U92" s="252"/>
      <c r="V92" s="251" t="str">
        <f t="array" ref="V92">IFERROR(IF(V$9="","",INDEX(INDEX(Calc!$D$6:$X$1005,,MATCH(INDEX(Calc!$AT$7:$AT$20,COUNTIF(Calc!$BO$6:$BO88,Calc!$BO88),1),Calc!$D$4:$W$4,0)),MATCH(Calc!$BO88&amp;V$9,Calc!$C$6:$C$1005&amp;Calc!$I$6:$I$1005,0),1)),"")</f>
        <v/>
      </c>
      <c r="W92" s="252"/>
      <c r="X92" s="251" t="str">
        <f t="array" ref="X92">IFERROR(IF(X$9="","",INDEX(INDEX(Calc!$D$6:$X$1005,,MATCH(INDEX(Calc!$AT$7:$AT$20,COUNTIF(Calc!$BO$6:$BO88,Calc!$BO88),1),Calc!$D$4:$W$4,0)),MATCH(Calc!$BO88&amp;X$9,Calc!$C$6:$C$1005&amp;Calc!$I$6:$I$1005,0),1)),"")</f>
        <v/>
      </c>
      <c r="Y92" s="252"/>
      <c r="Z92" s="251" t="str">
        <f t="array" ref="Z92">IFERROR(IF(Z$9="","",INDEX(INDEX(Calc!$D$6:$X$1005,,MATCH(INDEX(Calc!$AT$7:$AT$20,COUNTIF(Calc!$BO$6:$BO88,Calc!$BO88),1),Calc!$D$4:$W$4,0)),MATCH(Calc!$BO88&amp;Z$9,Calc!$C$6:$C$1005&amp;Calc!$I$6:$I$1005,0),1)),"")</f>
        <v/>
      </c>
      <c r="AA92" s="252"/>
      <c r="AB92" s="251" t="str">
        <f t="array" ref="AB92">IFERROR(IF(AB$9="","",INDEX(INDEX(Calc!$D$6:$X$1005,,MATCH(INDEX(Calc!$AT$7:$AT$20,COUNTIF(Calc!$BO$6:$BO88,Calc!$BO88),1),Calc!$D$4:$W$4,0)),MATCH(Calc!$BO88&amp;AB$9,Calc!$C$6:$C$1005&amp;Calc!$I$6:$I$1005,0),1)),"")</f>
        <v/>
      </c>
      <c r="AC92" s="252"/>
      <c r="AD92" s="251" t="str">
        <f t="array" ref="AD92">IFERROR(IF(AD$9="","",INDEX(INDEX(Calc!$D$6:$X$1005,,MATCH(INDEX(Calc!$AT$7:$AT$20,COUNTIF(Calc!$BO$6:$BO88,Calc!$BO88),1),Calc!$D$4:$W$4,0)),MATCH(Calc!$BO88&amp;AD$9,Calc!$C$6:$C$1005&amp;Calc!$I$6:$I$1005,0),1)),"")</f>
        <v/>
      </c>
      <c r="AE92" s="252"/>
      <c r="AF92" s="251" t="str">
        <f t="array" ref="AF92">IFERROR(IF(AF$9="","",INDEX(INDEX(Calc!$D$6:$X$1005,,MATCH(INDEX(Calc!$AT$7:$AT$20,COUNTIF(Calc!$BO$6:$BO88,Calc!$BO88),1),Calc!$D$4:$W$4,0)),MATCH(Calc!$BO88&amp;AF$9,Calc!$C$6:$C$1005&amp;Calc!$I$6:$I$1005,0),1)),"")</f>
        <v/>
      </c>
      <c r="AG92" s="253"/>
      <c r="AH92" s="215"/>
    </row>
    <row r="93" spans="1:34" ht="18" customHeight="1" thickTop="1" thickBot="1" x14ac:dyDescent="0.3">
      <c r="A93" s="76"/>
      <c r="B93" s="257"/>
      <c r="C93" s="258"/>
      <c r="D93" s="251" t="str">
        <f t="array" ref="D93">IFERROR(IF(D$9="","",INDEX(INDEX(Calc!$D$6:$X$1005,,MATCH(INDEX(Calc!$AT$7:$AT$20,COUNTIF(Calc!$BO$6:$BO89,Calc!$BO89),1),Calc!$D$4:$W$4,0)),MATCH(Calc!$BO89&amp;D$9,Calc!$C$6:$C$1005&amp;Calc!$I$6:$I$1005,0),1)),"")</f>
        <v/>
      </c>
      <c r="E93" s="252"/>
      <c r="F93" s="251" t="str">
        <f t="array" ref="F93">IFERROR(IF(F$9="","",INDEX(INDEX(Calc!$D$6:$X$1005,,MATCH(INDEX(Calc!$AT$7:$AT$20,COUNTIF(Calc!$BO$6:$BO89,Calc!$BO89),1),Calc!$D$4:$W$4,0)),MATCH(Calc!$BO89&amp;F$9,Calc!$C$6:$C$1005&amp;Calc!$I$6:$I$1005,0),1)),"")</f>
        <v/>
      </c>
      <c r="G93" s="252"/>
      <c r="H93" s="251" t="str">
        <f t="array" ref="H93">IFERROR(IF(H$9="","",INDEX(INDEX(Calc!$D$6:$X$1005,,MATCH(INDEX(Calc!$AT$7:$AT$20,COUNTIF(Calc!$BO$6:$BO89,Calc!$BO89),1),Calc!$D$4:$W$4,0)),MATCH(Calc!$BO89&amp;H$9,Calc!$C$6:$C$1005&amp;Calc!$I$6:$I$1005,0),1)),"")</f>
        <v/>
      </c>
      <c r="I93" s="252"/>
      <c r="J93" s="251" t="str">
        <f t="array" ref="J93">IFERROR(IF(J$9="","",INDEX(INDEX(Calc!$D$6:$X$1005,,MATCH(INDEX(Calc!$AT$7:$AT$20,COUNTIF(Calc!$BO$6:$BO89,Calc!$BO89),1),Calc!$D$4:$W$4,0)),MATCH(Calc!$BO89&amp;J$9,Calc!$C$6:$C$1005&amp;Calc!$I$6:$I$1005,0),1)),"")</f>
        <v/>
      </c>
      <c r="K93" s="252"/>
      <c r="L93" s="251" t="str">
        <f t="array" ref="L93">IFERROR(IF(L$9="","",INDEX(INDEX(Calc!$D$6:$X$1005,,MATCH(INDEX(Calc!$AT$7:$AT$20,COUNTIF(Calc!$BO$6:$BO89,Calc!$BO89),1),Calc!$D$4:$W$4,0)),MATCH(Calc!$BO89&amp;L$9,Calc!$C$6:$C$1005&amp;Calc!$I$6:$I$1005,0),1)),"")</f>
        <v/>
      </c>
      <c r="M93" s="252"/>
      <c r="N93" s="251" t="str">
        <f t="array" ref="N93">IFERROR(IF(N$9="","",INDEX(INDEX(Calc!$D$6:$X$1005,,MATCH(INDEX(Calc!$AT$7:$AT$20,COUNTIF(Calc!$BO$6:$BO89,Calc!$BO89),1),Calc!$D$4:$W$4,0)),MATCH(Calc!$BO89&amp;N$9,Calc!$C$6:$C$1005&amp;Calc!$I$6:$I$1005,0),1)),"")</f>
        <v/>
      </c>
      <c r="O93" s="252"/>
      <c r="P93" s="251" t="str">
        <f t="array" ref="P93">IFERROR(IF(P$9="","",INDEX(INDEX(Calc!$D$6:$X$1005,,MATCH(INDEX(Calc!$AT$7:$AT$20,COUNTIF(Calc!$BO$6:$BO89,Calc!$BO89),1),Calc!$D$4:$W$4,0)),MATCH(Calc!$BO89&amp;P$9,Calc!$C$6:$C$1005&amp;Calc!$I$6:$I$1005,0),1)),"")</f>
        <v/>
      </c>
      <c r="Q93" s="252"/>
      <c r="R93" s="251" t="str">
        <f t="array" ref="R93">IFERROR(IF(R$9="","",INDEX(INDEX(Calc!$D$6:$X$1005,,MATCH(INDEX(Calc!$AT$7:$AT$20,COUNTIF(Calc!$BO$6:$BO89,Calc!$BO89),1),Calc!$D$4:$W$4,0)),MATCH(Calc!$BO89&amp;R$9,Calc!$C$6:$C$1005&amp;Calc!$I$6:$I$1005,0),1)),"")</f>
        <v/>
      </c>
      <c r="S93" s="252"/>
      <c r="T93" s="251" t="str">
        <f t="array" ref="T93">IFERROR(IF(T$9="","",INDEX(INDEX(Calc!$D$6:$X$1005,,MATCH(INDEX(Calc!$AT$7:$AT$20,COUNTIF(Calc!$BO$6:$BO89,Calc!$BO89),1),Calc!$D$4:$W$4,0)),MATCH(Calc!$BO89&amp;T$9,Calc!$C$6:$C$1005&amp;Calc!$I$6:$I$1005,0),1)),"")</f>
        <v/>
      </c>
      <c r="U93" s="252"/>
      <c r="V93" s="251" t="str">
        <f t="array" ref="V93">IFERROR(IF(V$9="","",INDEX(INDEX(Calc!$D$6:$X$1005,,MATCH(INDEX(Calc!$AT$7:$AT$20,COUNTIF(Calc!$BO$6:$BO89,Calc!$BO89),1),Calc!$D$4:$W$4,0)),MATCH(Calc!$BO89&amp;V$9,Calc!$C$6:$C$1005&amp;Calc!$I$6:$I$1005,0),1)),"")</f>
        <v/>
      </c>
      <c r="W93" s="252"/>
      <c r="X93" s="251" t="str">
        <f t="array" ref="X93">IFERROR(IF(X$9="","",INDEX(INDEX(Calc!$D$6:$X$1005,,MATCH(INDEX(Calc!$AT$7:$AT$20,COUNTIF(Calc!$BO$6:$BO89,Calc!$BO89),1),Calc!$D$4:$W$4,0)),MATCH(Calc!$BO89&amp;X$9,Calc!$C$6:$C$1005&amp;Calc!$I$6:$I$1005,0),1)),"")</f>
        <v/>
      </c>
      <c r="Y93" s="252"/>
      <c r="Z93" s="251" t="str">
        <f t="array" ref="Z93">IFERROR(IF(Z$9="","",INDEX(INDEX(Calc!$D$6:$X$1005,,MATCH(INDEX(Calc!$AT$7:$AT$20,COUNTIF(Calc!$BO$6:$BO89,Calc!$BO89),1),Calc!$D$4:$W$4,0)),MATCH(Calc!$BO89&amp;Z$9,Calc!$C$6:$C$1005&amp;Calc!$I$6:$I$1005,0),1)),"")</f>
        <v/>
      </c>
      <c r="AA93" s="252"/>
      <c r="AB93" s="251" t="str">
        <f t="array" ref="AB93">IFERROR(IF(AB$9="","",INDEX(INDEX(Calc!$D$6:$X$1005,,MATCH(INDEX(Calc!$AT$7:$AT$20,COUNTIF(Calc!$BO$6:$BO89,Calc!$BO89),1),Calc!$D$4:$W$4,0)),MATCH(Calc!$BO89&amp;AB$9,Calc!$C$6:$C$1005&amp;Calc!$I$6:$I$1005,0),1)),"")</f>
        <v/>
      </c>
      <c r="AC93" s="252"/>
      <c r="AD93" s="251" t="str">
        <f t="array" ref="AD93">IFERROR(IF(AD$9="","",INDEX(INDEX(Calc!$D$6:$X$1005,,MATCH(INDEX(Calc!$AT$7:$AT$20,COUNTIF(Calc!$BO$6:$BO89,Calc!$BO89),1),Calc!$D$4:$W$4,0)),MATCH(Calc!$BO89&amp;AD$9,Calc!$C$6:$C$1005&amp;Calc!$I$6:$I$1005,0),1)),"")</f>
        <v/>
      </c>
      <c r="AE93" s="252"/>
      <c r="AF93" s="251" t="str">
        <f t="array" ref="AF93">IFERROR(IF(AF$9="","",INDEX(INDEX(Calc!$D$6:$X$1005,,MATCH(INDEX(Calc!$AT$7:$AT$20,COUNTIF(Calc!$BO$6:$BO89,Calc!$BO89),1),Calc!$D$4:$W$4,0)),MATCH(Calc!$BO89&amp;AF$9,Calc!$C$6:$C$1005&amp;Calc!$I$6:$I$1005,0),1)),"")</f>
        <v/>
      </c>
      <c r="AG93" s="253"/>
      <c r="AH93" s="215"/>
    </row>
    <row r="94" spans="1:34" ht="18" customHeight="1" thickTop="1" thickBot="1" x14ac:dyDescent="0.3">
      <c r="A94" s="76"/>
      <c r="B94" s="257"/>
      <c r="C94" s="258"/>
      <c r="D94" s="251" t="str">
        <f t="array" ref="D94">IFERROR(IF(D$9="","",INDEX(INDEX(Calc!$D$6:$X$1005,,MATCH(INDEX(Calc!$AT$7:$AT$20,COUNTIF(Calc!$BO$6:$BO90,Calc!$BO90),1),Calc!$D$4:$W$4,0)),MATCH(Calc!$BO90&amp;D$9,Calc!$C$6:$C$1005&amp;Calc!$I$6:$I$1005,0),1)),"")</f>
        <v/>
      </c>
      <c r="E94" s="252"/>
      <c r="F94" s="251" t="str">
        <f t="array" ref="F94">IFERROR(IF(F$9="","",INDEX(INDEX(Calc!$D$6:$X$1005,,MATCH(INDEX(Calc!$AT$7:$AT$20,COUNTIF(Calc!$BO$6:$BO90,Calc!$BO90),1),Calc!$D$4:$W$4,0)),MATCH(Calc!$BO90&amp;F$9,Calc!$C$6:$C$1005&amp;Calc!$I$6:$I$1005,0),1)),"")</f>
        <v/>
      </c>
      <c r="G94" s="252"/>
      <c r="H94" s="251" t="str">
        <f t="array" ref="H94">IFERROR(IF(H$9="","",INDEX(INDEX(Calc!$D$6:$X$1005,,MATCH(INDEX(Calc!$AT$7:$AT$20,COUNTIF(Calc!$BO$6:$BO90,Calc!$BO90),1),Calc!$D$4:$W$4,0)),MATCH(Calc!$BO90&amp;H$9,Calc!$C$6:$C$1005&amp;Calc!$I$6:$I$1005,0),1)),"")</f>
        <v/>
      </c>
      <c r="I94" s="252"/>
      <c r="J94" s="251" t="str">
        <f t="array" ref="J94">IFERROR(IF(J$9="","",INDEX(INDEX(Calc!$D$6:$X$1005,,MATCH(INDEX(Calc!$AT$7:$AT$20,COUNTIF(Calc!$BO$6:$BO90,Calc!$BO90),1),Calc!$D$4:$W$4,0)),MATCH(Calc!$BO90&amp;J$9,Calc!$C$6:$C$1005&amp;Calc!$I$6:$I$1005,0),1)),"")</f>
        <v/>
      </c>
      <c r="K94" s="252"/>
      <c r="L94" s="251" t="str">
        <f t="array" ref="L94">IFERROR(IF(L$9="","",INDEX(INDEX(Calc!$D$6:$X$1005,,MATCH(INDEX(Calc!$AT$7:$AT$20,COUNTIF(Calc!$BO$6:$BO90,Calc!$BO90),1),Calc!$D$4:$W$4,0)),MATCH(Calc!$BO90&amp;L$9,Calc!$C$6:$C$1005&amp;Calc!$I$6:$I$1005,0),1)),"")</f>
        <v/>
      </c>
      <c r="M94" s="252"/>
      <c r="N94" s="251" t="str">
        <f t="array" ref="N94">IFERROR(IF(N$9="","",INDEX(INDEX(Calc!$D$6:$X$1005,,MATCH(INDEX(Calc!$AT$7:$AT$20,COUNTIF(Calc!$BO$6:$BO90,Calc!$BO90),1),Calc!$D$4:$W$4,0)),MATCH(Calc!$BO90&amp;N$9,Calc!$C$6:$C$1005&amp;Calc!$I$6:$I$1005,0),1)),"")</f>
        <v/>
      </c>
      <c r="O94" s="252"/>
      <c r="P94" s="251" t="str">
        <f t="array" ref="P94">IFERROR(IF(P$9="","",INDEX(INDEX(Calc!$D$6:$X$1005,,MATCH(INDEX(Calc!$AT$7:$AT$20,COUNTIF(Calc!$BO$6:$BO90,Calc!$BO90),1),Calc!$D$4:$W$4,0)),MATCH(Calc!$BO90&amp;P$9,Calc!$C$6:$C$1005&amp;Calc!$I$6:$I$1005,0),1)),"")</f>
        <v/>
      </c>
      <c r="Q94" s="252"/>
      <c r="R94" s="251" t="str">
        <f t="array" ref="R94">IFERROR(IF(R$9="","",INDEX(INDEX(Calc!$D$6:$X$1005,,MATCH(INDEX(Calc!$AT$7:$AT$20,COUNTIF(Calc!$BO$6:$BO90,Calc!$BO90),1),Calc!$D$4:$W$4,0)),MATCH(Calc!$BO90&amp;R$9,Calc!$C$6:$C$1005&amp;Calc!$I$6:$I$1005,0),1)),"")</f>
        <v/>
      </c>
      <c r="S94" s="252"/>
      <c r="T94" s="251" t="str">
        <f t="array" ref="T94">IFERROR(IF(T$9="","",INDEX(INDEX(Calc!$D$6:$X$1005,,MATCH(INDEX(Calc!$AT$7:$AT$20,COUNTIF(Calc!$BO$6:$BO90,Calc!$BO90),1),Calc!$D$4:$W$4,0)),MATCH(Calc!$BO90&amp;T$9,Calc!$C$6:$C$1005&amp;Calc!$I$6:$I$1005,0),1)),"")</f>
        <v/>
      </c>
      <c r="U94" s="252"/>
      <c r="V94" s="251" t="str">
        <f t="array" ref="V94">IFERROR(IF(V$9="","",INDEX(INDEX(Calc!$D$6:$X$1005,,MATCH(INDEX(Calc!$AT$7:$AT$20,COUNTIF(Calc!$BO$6:$BO90,Calc!$BO90),1),Calc!$D$4:$W$4,0)),MATCH(Calc!$BO90&amp;V$9,Calc!$C$6:$C$1005&amp;Calc!$I$6:$I$1005,0),1)),"")</f>
        <v/>
      </c>
      <c r="W94" s="252"/>
      <c r="X94" s="251" t="str">
        <f t="array" ref="X94">IFERROR(IF(X$9="","",INDEX(INDEX(Calc!$D$6:$X$1005,,MATCH(INDEX(Calc!$AT$7:$AT$20,COUNTIF(Calc!$BO$6:$BO90,Calc!$BO90),1),Calc!$D$4:$W$4,0)),MATCH(Calc!$BO90&amp;X$9,Calc!$C$6:$C$1005&amp;Calc!$I$6:$I$1005,0),1)),"")</f>
        <v/>
      </c>
      <c r="Y94" s="252"/>
      <c r="Z94" s="251" t="str">
        <f t="array" ref="Z94">IFERROR(IF(Z$9="","",INDEX(INDEX(Calc!$D$6:$X$1005,,MATCH(INDEX(Calc!$AT$7:$AT$20,COUNTIF(Calc!$BO$6:$BO90,Calc!$BO90),1),Calc!$D$4:$W$4,0)),MATCH(Calc!$BO90&amp;Z$9,Calc!$C$6:$C$1005&amp;Calc!$I$6:$I$1005,0),1)),"")</f>
        <v/>
      </c>
      <c r="AA94" s="252"/>
      <c r="AB94" s="251" t="str">
        <f t="array" ref="AB94">IFERROR(IF(AB$9="","",INDEX(INDEX(Calc!$D$6:$X$1005,,MATCH(INDEX(Calc!$AT$7:$AT$20,COUNTIF(Calc!$BO$6:$BO90,Calc!$BO90),1),Calc!$D$4:$W$4,0)),MATCH(Calc!$BO90&amp;AB$9,Calc!$C$6:$C$1005&amp;Calc!$I$6:$I$1005,0),1)),"")</f>
        <v/>
      </c>
      <c r="AC94" s="252"/>
      <c r="AD94" s="251" t="str">
        <f t="array" ref="AD94">IFERROR(IF(AD$9="","",INDEX(INDEX(Calc!$D$6:$X$1005,,MATCH(INDEX(Calc!$AT$7:$AT$20,COUNTIF(Calc!$BO$6:$BO90,Calc!$BO90),1),Calc!$D$4:$W$4,0)),MATCH(Calc!$BO90&amp;AD$9,Calc!$C$6:$C$1005&amp;Calc!$I$6:$I$1005,0),1)),"")</f>
        <v/>
      </c>
      <c r="AE94" s="252"/>
      <c r="AF94" s="251" t="str">
        <f t="array" ref="AF94">IFERROR(IF(AF$9="","",INDEX(INDEX(Calc!$D$6:$X$1005,,MATCH(INDEX(Calc!$AT$7:$AT$20,COUNTIF(Calc!$BO$6:$BO90,Calc!$BO90),1),Calc!$D$4:$W$4,0)),MATCH(Calc!$BO90&amp;AF$9,Calc!$C$6:$C$1005&amp;Calc!$I$6:$I$1005,0),1)),"")</f>
        <v/>
      </c>
      <c r="AG94" s="253"/>
      <c r="AH94" s="215"/>
    </row>
    <row r="95" spans="1:34" ht="18" customHeight="1" thickTop="1" thickBot="1" x14ac:dyDescent="0.3">
      <c r="A95" s="76"/>
      <c r="B95" s="257"/>
      <c r="C95" s="258"/>
      <c r="D95" s="251" t="str">
        <f t="array" ref="D95">IFERROR(IF(D$9="","",INDEX(INDEX(Calc!$D$6:$X$1005,,MATCH(INDEX(Calc!$AT$7:$AT$20,COUNTIF(Calc!$BO$6:$BO91,Calc!$BO91),1),Calc!$D$4:$W$4,0)),MATCH(Calc!$BO91&amp;D$9,Calc!$C$6:$C$1005&amp;Calc!$I$6:$I$1005,0),1)),"")</f>
        <v/>
      </c>
      <c r="E95" s="252"/>
      <c r="F95" s="251" t="str">
        <f t="array" ref="F95">IFERROR(IF(F$9="","",INDEX(INDEX(Calc!$D$6:$X$1005,,MATCH(INDEX(Calc!$AT$7:$AT$20,COUNTIF(Calc!$BO$6:$BO91,Calc!$BO91),1),Calc!$D$4:$W$4,0)),MATCH(Calc!$BO91&amp;F$9,Calc!$C$6:$C$1005&amp;Calc!$I$6:$I$1005,0),1)),"")</f>
        <v/>
      </c>
      <c r="G95" s="252"/>
      <c r="H95" s="251" t="str">
        <f t="array" ref="H95">IFERROR(IF(H$9="","",INDEX(INDEX(Calc!$D$6:$X$1005,,MATCH(INDEX(Calc!$AT$7:$AT$20,COUNTIF(Calc!$BO$6:$BO91,Calc!$BO91),1),Calc!$D$4:$W$4,0)),MATCH(Calc!$BO91&amp;H$9,Calc!$C$6:$C$1005&amp;Calc!$I$6:$I$1005,0),1)),"")</f>
        <v/>
      </c>
      <c r="I95" s="252"/>
      <c r="J95" s="251" t="str">
        <f t="array" ref="J95">IFERROR(IF(J$9="","",INDEX(INDEX(Calc!$D$6:$X$1005,,MATCH(INDEX(Calc!$AT$7:$AT$20,COUNTIF(Calc!$BO$6:$BO91,Calc!$BO91),1),Calc!$D$4:$W$4,0)),MATCH(Calc!$BO91&amp;J$9,Calc!$C$6:$C$1005&amp;Calc!$I$6:$I$1005,0),1)),"")</f>
        <v/>
      </c>
      <c r="K95" s="252"/>
      <c r="L95" s="251" t="str">
        <f t="array" ref="L95">IFERROR(IF(L$9="","",INDEX(INDEX(Calc!$D$6:$X$1005,,MATCH(INDEX(Calc!$AT$7:$AT$20,COUNTIF(Calc!$BO$6:$BO91,Calc!$BO91),1),Calc!$D$4:$W$4,0)),MATCH(Calc!$BO91&amp;L$9,Calc!$C$6:$C$1005&amp;Calc!$I$6:$I$1005,0),1)),"")</f>
        <v/>
      </c>
      <c r="M95" s="252"/>
      <c r="N95" s="251" t="str">
        <f t="array" ref="N95">IFERROR(IF(N$9="","",INDEX(INDEX(Calc!$D$6:$X$1005,,MATCH(INDEX(Calc!$AT$7:$AT$20,COUNTIF(Calc!$BO$6:$BO91,Calc!$BO91),1),Calc!$D$4:$W$4,0)),MATCH(Calc!$BO91&amp;N$9,Calc!$C$6:$C$1005&amp;Calc!$I$6:$I$1005,0),1)),"")</f>
        <v/>
      </c>
      <c r="O95" s="252"/>
      <c r="P95" s="251" t="str">
        <f t="array" ref="P95">IFERROR(IF(P$9="","",INDEX(INDEX(Calc!$D$6:$X$1005,,MATCH(INDEX(Calc!$AT$7:$AT$20,COUNTIF(Calc!$BO$6:$BO91,Calc!$BO91),1),Calc!$D$4:$W$4,0)),MATCH(Calc!$BO91&amp;P$9,Calc!$C$6:$C$1005&amp;Calc!$I$6:$I$1005,0),1)),"")</f>
        <v/>
      </c>
      <c r="Q95" s="252"/>
      <c r="R95" s="251" t="str">
        <f t="array" ref="R95">IFERROR(IF(R$9="","",INDEX(INDEX(Calc!$D$6:$X$1005,,MATCH(INDEX(Calc!$AT$7:$AT$20,COUNTIF(Calc!$BO$6:$BO91,Calc!$BO91),1),Calc!$D$4:$W$4,0)),MATCH(Calc!$BO91&amp;R$9,Calc!$C$6:$C$1005&amp;Calc!$I$6:$I$1005,0),1)),"")</f>
        <v/>
      </c>
      <c r="S95" s="252"/>
      <c r="T95" s="251" t="str">
        <f t="array" ref="T95">IFERROR(IF(T$9="","",INDEX(INDEX(Calc!$D$6:$X$1005,,MATCH(INDEX(Calc!$AT$7:$AT$20,COUNTIF(Calc!$BO$6:$BO91,Calc!$BO91),1),Calc!$D$4:$W$4,0)),MATCH(Calc!$BO91&amp;T$9,Calc!$C$6:$C$1005&amp;Calc!$I$6:$I$1005,0),1)),"")</f>
        <v/>
      </c>
      <c r="U95" s="252"/>
      <c r="V95" s="251" t="str">
        <f t="array" ref="V95">IFERROR(IF(V$9="","",INDEX(INDEX(Calc!$D$6:$X$1005,,MATCH(INDEX(Calc!$AT$7:$AT$20,COUNTIF(Calc!$BO$6:$BO91,Calc!$BO91),1),Calc!$D$4:$W$4,0)),MATCH(Calc!$BO91&amp;V$9,Calc!$C$6:$C$1005&amp;Calc!$I$6:$I$1005,0),1)),"")</f>
        <v/>
      </c>
      <c r="W95" s="252"/>
      <c r="X95" s="251" t="str">
        <f t="array" ref="X95">IFERROR(IF(X$9="","",INDEX(INDEX(Calc!$D$6:$X$1005,,MATCH(INDEX(Calc!$AT$7:$AT$20,COUNTIF(Calc!$BO$6:$BO91,Calc!$BO91),1),Calc!$D$4:$W$4,0)),MATCH(Calc!$BO91&amp;X$9,Calc!$C$6:$C$1005&amp;Calc!$I$6:$I$1005,0),1)),"")</f>
        <v/>
      </c>
      <c r="Y95" s="252"/>
      <c r="Z95" s="251" t="str">
        <f t="array" ref="Z95">IFERROR(IF(Z$9="","",INDEX(INDEX(Calc!$D$6:$X$1005,,MATCH(INDEX(Calc!$AT$7:$AT$20,COUNTIF(Calc!$BO$6:$BO91,Calc!$BO91),1),Calc!$D$4:$W$4,0)),MATCH(Calc!$BO91&amp;Z$9,Calc!$C$6:$C$1005&amp;Calc!$I$6:$I$1005,0),1)),"")</f>
        <v/>
      </c>
      <c r="AA95" s="252"/>
      <c r="AB95" s="251" t="str">
        <f t="array" ref="AB95">IFERROR(IF(AB$9="","",INDEX(INDEX(Calc!$D$6:$X$1005,,MATCH(INDEX(Calc!$AT$7:$AT$20,COUNTIF(Calc!$BO$6:$BO91,Calc!$BO91),1),Calc!$D$4:$W$4,0)),MATCH(Calc!$BO91&amp;AB$9,Calc!$C$6:$C$1005&amp;Calc!$I$6:$I$1005,0),1)),"")</f>
        <v/>
      </c>
      <c r="AC95" s="252"/>
      <c r="AD95" s="251" t="str">
        <f t="array" ref="AD95">IFERROR(IF(AD$9="","",INDEX(INDEX(Calc!$D$6:$X$1005,,MATCH(INDEX(Calc!$AT$7:$AT$20,COUNTIF(Calc!$BO$6:$BO91,Calc!$BO91),1),Calc!$D$4:$W$4,0)),MATCH(Calc!$BO91&amp;AD$9,Calc!$C$6:$C$1005&amp;Calc!$I$6:$I$1005,0),1)),"")</f>
        <v/>
      </c>
      <c r="AE95" s="252"/>
      <c r="AF95" s="251" t="str">
        <f t="array" ref="AF95">IFERROR(IF(AF$9="","",INDEX(INDEX(Calc!$D$6:$X$1005,,MATCH(INDEX(Calc!$AT$7:$AT$20,COUNTIF(Calc!$BO$6:$BO91,Calc!$BO91),1),Calc!$D$4:$W$4,0)),MATCH(Calc!$BO91&amp;AF$9,Calc!$C$6:$C$1005&amp;Calc!$I$6:$I$1005,0),1)),"")</f>
        <v/>
      </c>
      <c r="AG95" s="253"/>
      <c r="AH95" s="215"/>
    </row>
    <row r="96" spans="1:34" ht="18" customHeight="1" thickTop="1" thickBot="1" x14ac:dyDescent="0.3">
      <c r="A96" s="76"/>
      <c r="B96" s="257"/>
      <c r="C96" s="258"/>
      <c r="D96" s="251" t="str">
        <f t="array" ref="D96">IFERROR(IF(D$9="","",INDEX(INDEX(Calc!$D$6:$X$1005,,MATCH(INDEX(Calc!$AT$7:$AT$20,COUNTIF(Calc!$BO$6:$BO92,Calc!$BO92),1),Calc!$D$4:$W$4,0)),MATCH(Calc!$BO92&amp;D$9,Calc!$C$6:$C$1005&amp;Calc!$I$6:$I$1005,0),1)),"")</f>
        <v/>
      </c>
      <c r="E96" s="252"/>
      <c r="F96" s="251" t="str">
        <f t="array" ref="F96">IFERROR(IF(F$9="","",INDEX(INDEX(Calc!$D$6:$X$1005,,MATCH(INDEX(Calc!$AT$7:$AT$20,COUNTIF(Calc!$BO$6:$BO92,Calc!$BO92),1),Calc!$D$4:$W$4,0)),MATCH(Calc!$BO92&amp;F$9,Calc!$C$6:$C$1005&amp;Calc!$I$6:$I$1005,0),1)),"")</f>
        <v/>
      </c>
      <c r="G96" s="252"/>
      <c r="H96" s="251" t="str">
        <f t="array" ref="H96">IFERROR(IF(H$9="","",INDEX(INDEX(Calc!$D$6:$X$1005,,MATCH(INDEX(Calc!$AT$7:$AT$20,COUNTIF(Calc!$BO$6:$BO92,Calc!$BO92),1),Calc!$D$4:$W$4,0)),MATCH(Calc!$BO92&amp;H$9,Calc!$C$6:$C$1005&amp;Calc!$I$6:$I$1005,0),1)),"")</f>
        <v/>
      </c>
      <c r="I96" s="252"/>
      <c r="J96" s="251" t="str">
        <f t="array" ref="J96">IFERROR(IF(J$9="","",INDEX(INDEX(Calc!$D$6:$X$1005,,MATCH(INDEX(Calc!$AT$7:$AT$20,COUNTIF(Calc!$BO$6:$BO92,Calc!$BO92),1),Calc!$D$4:$W$4,0)),MATCH(Calc!$BO92&amp;J$9,Calc!$C$6:$C$1005&amp;Calc!$I$6:$I$1005,0),1)),"")</f>
        <v/>
      </c>
      <c r="K96" s="252"/>
      <c r="L96" s="251" t="str">
        <f t="array" ref="L96">IFERROR(IF(L$9="","",INDEX(INDEX(Calc!$D$6:$X$1005,,MATCH(INDEX(Calc!$AT$7:$AT$20,COUNTIF(Calc!$BO$6:$BO92,Calc!$BO92),1),Calc!$D$4:$W$4,0)),MATCH(Calc!$BO92&amp;L$9,Calc!$C$6:$C$1005&amp;Calc!$I$6:$I$1005,0),1)),"")</f>
        <v/>
      </c>
      <c r="M96" s="252"/>
      <c r="N96" s="251" t="str">
        <f t="array" ref="N96">IFERROR(IF(N$9="","",INDEX(INDEX(Calc!$D$6:$X$1005,,MATCH(INDEX(Calc!$AT$7:$AT$20,COUNTIF(Calc!$BO$6:$BO92,Calc!$BO92),1),Calc!$D$4:$W$4,0)),MATCH(Calc!$BO92&amp;N$9,Calc!$C$6:$C$1005&amp;Calc!$I$6:$I$1005,0),1)),"")</f>
        <v/>
      </c>
      <c r="O96" s="252"/>
      <c r="P96" s="251" t="str">
        <f t="array" ref="P96">IFERROR(IF(P$9="","",INDEX(INDEX(Calc!$D$6:$X$1005,,MATCH(INDEX(Calc!$AT$7:$AT$20,COUNTIF(Calc!$BO$6:$BO92,Calc!$BO92),1),Calc!$D$4:$W$4,0)),MATCH(Calc!$BO92&amp;P$9,Calc!$C$6:$C$1005&amp;Calc!$I$6:$I$1005,0),1)),"")</f>
        <v/>
      </c>
      <c r="Q96" s="252"/>
      <c r="R96" s="251" t="str">
        <f t="array" ref="R96">IFERROR(IF(R$9="","",INDEX(INDEX(Calc!$D$6:$X$1005,,MATCH(INDEX(Calc!$AT$7:$AT$20,COUNTIF(Calc!$BO$6:$BO92,Calc!$BO92),1),Calc!$D$4:$W$4,0)),MATCH(Calc!$BO92&amp;R$9,Calc!$C$6:$C$1005&amp;Calc!$I$6:$I$1005,0),1)),"")</f>
        <v/>
      </c>
      <c r="S96" s="252"/>
      <c r="T96" s="251" t="str">
        <f t="array" ref="T96">IFERROR(IF(T$9="","",INDEX(INDEX(Calc!$D$6:$X$1005,,MATCH(INDEX(Calc!$AT$7:$AT$20,COUNTIF(Calc!$BO$6:$BO92,Calc!$BO92),1),Calc!$D$4:$W$4,0)),MATCH(Calc!$BO92&amp;T$9,Calc!$C$6:$C$1005&amp;Calc!$I$6:$I$1005,0),1)),"")</f>
        <v/>
      </c>
      <c r="U96" s="252"/>
      <c r="V96" s="251" t="str">
        <f t="array" ref="V96">IFERROR(IF(V$9="","",INDEX(INDEX(Calc!$D$6:$X$1005,,MATCH(INDEX(Calc!$AT$7:$AT$20,COUNTIF(Calc!$BO$6:$BO92,Calc!$BO92),1),Calc!$D$4:$W$4,0)),MATCH(Calc!$BO92&amp;V$9,Calc!$C$6:$C$1005&amp;Calc!$I$6:$I$1005,0),1)),"")</f>
        <v/>
      </c>
      <c r="W96" s="252"/>
      <c r="X96" s="251" t="str">
        <f t="array" ref="X96">IFERROR(IF(X$9="","",INDEX(INDEX(Calc!$D$6:$X$1005,,MATCH(INDEX(Calc!$AT$7:$AT$20,COUNTIF(Calc!$BO$6:$BO92,Calc!$BO92),1),Calc!$D$4:$W$4,0)),MATCH(Calc!$BO92&amp;X$9,Calc!$C$6:$C$1005&amp;Calc!$I$6:$I$1005,0),1)),"")</f>
        <v/>
      </c>
      <c r="Y96" s="252"/>
      <c r="Z96" s="251" t="str">
        <f t="array" ref="Z96">IFERROR(IF(Z$9="","",INDEX(INDEX(Calc!$D$6:$X$1005,,MATCH(INDEX(Calc!$AT$7:$AT$20,COUNTIF(Calc!$BO$6:$BO92,Calc!$BO92),1),Calc!$D$4:$W$4,0)),MATCH(Calc!$BO92&amp;Z$9,Calc!$C$6:$C$1005&amp;Calc!$I$6:$I$1005,0),1)),"")</f>
        <v/>
      </c>
      <c r="AA96" s="252"/>
      <c r="AB96" s="251" t="str">
        <f t="array" ref="AB96">IFERROR(IF(AB$9="","",INDEX(INDEX(Calc!$D$6:$X$1005,,MATCH(INDEX(Calc!$AT$7:$AT$20,COUNTIF(Calc!$BO$6:$BO92,Calc!$BO92),1),Calc!$D$4:$W$4,0)),MATCH(Calc!$BO92&amp;AB$9,Calc!$C$6:$C$1005&amp;Calc!$I$6:$I$1005,0),1)),"")</f>
        <v/>
      </c>
      <c r="AC96" s="252"/>
      <c r="AD96" s="251" t="str">
        <f t="array" ref="AD96">IFERROR(IF(AD$9="","",INDEX(INDEX(Calc!$D$6:$X$1005,,MATCH(INDEX(Calc!$AT$7:$AT$20,COUNTIF(Calc!$BO$6:$BO92,Calc!$BO92),1),Calc!$D$4:$W$4,0)),MATCH(Calc!$BO92&amp;AD$9,Calc!$C$6:$C$1005&amp;Calc!$I$6:$I$1005,0),1)),"")</f>
        <v/>
      </c>
      <c r="AE96" s="252"/>
      <c r="AF96" s="251" t="str">
        <f t="array" ref="AF96">IFERROR(IF(AF$9="","",INDEX(INDEX(Calc!$D$6:$X$1005,,MATCH(INDEX(Calc!$AT$7:$AT$20,COUNTIF(Calc!$BO$6:$BO92,Calc!$BO92),1),Calc!$D$4:$W$4,0)),MATCH(Calc!$BO92&amp;AF$9,Calc!$C$6:$C$1005&amp;Calc!$I$6:$I$1005,0),1)),"")</f>
        <v/>
      </c>
      <c r="AG96" s="253"/>
      <c r="AH96" s="215"/>
    </row>
    <row r="97" spans="1:34" ht="18" customHeight="1" thickTop="1" thickBot="1" x14ac:dyDescent="0.3">
      <c r="A97" s="76"/>
      <c r="B97" s="257"/>
      <c r="C97" s="258"/>
      <c r="D97" s="251" t="str">
        <f t="array" ref="D97">IFERROR(IF(D$9="","",INDEX(INDEX(Calc!$D$6:$X$1005,,MATCH(INDEX(Calc!$AT$7:$AT$20,COUNTIF(Calc!$BO$6:$BO93,Calc!$BO93),1),Calc!$D$4:$W$4,0)),MATCH(Calc!$BO93&amp;D$9,Calc!$C$6:$C$1005&amp;Calc!$I$6:$I$1005,0),1)),"")</f>
        <v/>
      </c>
      <c r="E97" s="252"/>
      <c r="F97" s="251" t="str">
        <f t="array" ref="F97">IFERROR(IF(F$9="","",INDEX(INDEX(Calc!$D$6:$X$1005,,MATCH(INDEX(Calc!$AT$7:$AT$20,COUNTIF(Calc!$BO$6:$BO93,Calc!$BO93),1),Calc!$D$4:$W$4,0)),MATCH(Calc!$BO93&amp;F$9,Calc!$C$6:$C$1005&amp;Calc!$I$6:$I$1005,0),1)),"")</f>
        <v/>
      </c>
      <c r="G97" s="252"/>
      <c r="H97" s="251" t="str">
        <f t="array" ref="H97">IFERROR(IF(H$9="","",INDEX(INDEX(Calc!$D$6:$X$1005,,MATCH(INDEX(Calc!$AT$7:$AT$20,COUNTIF(Calc!$BO$6:$BO93,Calc!$BO93),1),Calc!$D$4:$W$4,0)),MATCH(Calc!$BO93&amp;H$9,Calc!$C$6:$C$1005&amp;Calc!$I$6:$I$1005,0),1)),"")</f>
        <v/>
      </c>
      <c r="I97" s="252"/>
      <c r="J97" s="251" t="str">
        <f t="array" ref="J97">IFERROR(IF(J$9="","",INDEX(INDEX(Calc!$D$6:$X$1005,,MATCH(INDEX(Calc!$AT$7:$AT$20,COUNTIF(Calc!$BO$6:$BO93,Calc!$BO93),1),Calc!$D$4:$W$4,0)),MATCH(Calc!$BO93&amp;J$9,Calc!$C$6:$C$1005&amp;Calc!$I$6:$I$1005,0),1)),"")</f>
        <v/>
      </c>
      <c r="K97" s="252"/>
      <c r="L97" s="251" t="str">
        <f t="array" ref="L97">IFERROR(IF(L$9="","",INDEX(INDEX(Calc!$D$6:$X$1005,,MATCH(INDEX(Calc!$AT$7:$AT$20,COUNTIF(Calc!$BO$6:$BO93,Calc!$BO93),1),Calc!$D$4:$W$4,0)),MATCH(Calc!$BO93&amp;L$9,Calc!$C$6:$C$1005&amp;Calc!$I$6:$I$1005,0),1)),"")</f>
        <v/>
      </c>
      <c r="M97" s="252"/>
      <c r="N97" s="251" t="str">
        <f t="array" ref="N97">IFERROR(IF(N$9="","",INDEX(INDEX(Calc!$D$6:$X$1005,,MATCH(INDEX(Calc!$AT$7:$AT$20,COUNTIF(Calc!$BO$6:$BO93,Calc!$BO93),1),Calc!$D$4:$W$4,0)),MATCH(Calc!$BO93&amp;N$9,Calc!$C$6:$C$1005&amp;Calc!$I$6:$I$1005,0),1)),"")</f>
        <v/>
      </c>
      <c r="O97" s="252"/>
      <c r="P97" s="251" t="str">
        <f t="array" ref="P97">IFERROR(IF(P$9="","",INDEX(INDEX(Calc!$D$6:$X$1005,,MATCH(INDEX(Calc!$AT$7:$AT$20,COUNTIF(Calc!$BO$6:$BO93,Calc!$BO93),1),Calc!$D$4:$W$4,0)),MATCH(Calc!$BO93&amp;P$9,Calc!$C$6:$C$1005&amp;Calc!$I$6:$I$1005,0),1)),"")</f>
        <v/>
      </c>
      <c r="Q97" s="252"/>
      <c r="R97" s="251" t="str">
        <f t="array" ref="R97">IFERROR(IF(R$9="","",INDEX(INDEX(Calc!$D$6:$X$1005,,MATCH(INDEX(Calc!$AT$7:$AT$20,COUNTIF(Calc!$BO$6:$BO93,Calc!$BO93),1),Calc!$D$4:$W$4,0)),MATCH(Calc!$BO93&amp;R$9,Calc!$C$6:$C$1005&amp;Calc!$I$6:$I$1005,0),1)),"")</f>
        <v/>
      </c>
      <c r="S97" s="252"/>
      <c r="T97" s="251" t="str">
        <f t="array" ref="T97">IFERROR(IF(T$9="","",INDEX(INDEX(Calc!$D$6:$X$1005,,MATCH(INDEX(Calc!$AT$7:$AT$20,COUNTIF(Calc!$BO$6:$BO93,Calc!$BO93),1),Calc!$D$4:$W$4,0)),MATCH(Calc!$BO93&amp;T$9,Calc!$C$6:$C$1005&amp;Calc!$I$6:$I$1005,0),1)),"")</f>
        <v/>
      </c>
      <c r="U97" s="252"/>
      <c r="V97" s="251" t="str">
        <f t="array" ref="V97">IFERROR(IF(V$9="","",INDEX(INDEX(Calc!$D$6:$X$1005,,MATCH(INDEX(Calc!$AT$7:$AT$20,COUNTIF(Calc!$BO$6:$BO93,Calc!$BO93),1),Calc!$D$4:$W$4,0)),MATCH(Calc!$BO93&amp;V$9,Calc!$C$6:$C$1005&amp;Calc!$I$6:$I$1005,0),1)),"")</f>
        <v/>
      </c>
      <c r="W97" s="252"/>
      <c r="X97" s="251" t="str">
        <f t="array" ref="X97">IFERROR(IF(X$9="","",INDEX(INDEX(Calc!$D$6:$X$1005,,MATCH(INDEX(Calc!$AT$7:$AT$20,COUNTIF(Calc!$BO$6:$BO93,Calc!$BO93),1),Calc!$D$4:$W$4,0)),MATCH(Calc!$BO93&amp;X$9,Calc!$C$6:$C$1005&amp;Calc!$I$6:$I$1005,0),1)),"")</f>
        <v/>
      </c>
      <c r="Y97" s="252"/>
      <c r="Z97" s="251" t="str">
        <f t="array" ref="Z97">IFERROR(IF(Z$9="","",INDEX(INDEX(Calc!$D$6:$X$1005,,MATCH(INDEX(Calc!$AT$7:$AT$20,COUNTIF(Calc!$BO$6:$BO93,Calc!$BO93),1),Calc!$D$4:$W$4,0)),MATCH(Calc!$BO93&amp;Z$9,Calc!$C$6:$C$1005&amp;Calc!$I$6:$I$1005,0),1)),"")</f>
        <v/>
      </c>
      <c r="AA97" s="252"/>
      <c r="AB97" s="251" t="str">
        <f t="array" ref="AB97">IFERROR(IF(AB$9="","",INDEX(INDEX(Calc!$D$6:$X$1005,,MATCH(INDEX(Calc!$AT$7:$AT$20,COUNTIF(Calc!$BO$6:$BO93,Calc!$BO93),1),Calc!$D$4:$W$4,0)),MATCH(Calc!$BO93&amp;AB$9,Calc!$C$6:$C$1005&amp;Calc!$I$6:$I$1005,0),1)),"")</f>
        <v/>
      </c>
      <c r="AC97" s="252"/>
      <c r="AD97" s="251" t="str">
        <f t="array" ref="AD97">IFERROR(IF(AD$9="","",INDEX(INDEX(Calc!$D$6:$X$1005,,MATCH(INDEX(Calc!$AT$7:$AT$20,COUNTIF(Calc!$BO$6:$BO93,Calc!$BO93),1),Calc!$D$4:$W$4,0)),MATCH(Calc!$BO93&amp;AD$9,Calc!$C$6:$C$1005&amp;Calc!$I$6:$I$1005,0),1)),"")</f>
        <v/>
      </c>
      <c r="AE97" s="252"/>
      <c r="AF97" s="251" t="str">
        <f t="array" ref="AF97">IFERROR(IF(AF$9="","",INDEX(INDEX(Calc!$D$6:$X$1005,,MATCH(INDEX(Calc!$AT$7:$AT$20,COUNTIF(Calc!$BO$6:$BO93,Calc!$BO93),1),Calc!$D$4:$W$4,0)),MATCH(Calc!$BO93&amp;AF$9,Calc!$C$6:$C$1005&amp;Calc!$I$6:$I$1005,0),1)),"")</f>
        <v/>
      </c>
      <c r="AG97" s="253"/>
      <c r="AH97" s="215"/>
    </row>
    <row r="98" spans="1:34" ht="18" customHeight="1" thickTop="1" thickBot="1" x14ac:dyDescent="0.3">
      <c r="A98" s="76"/>
      <c r="B98" s="257"/>
      <c r="C98" s="258"/>
      <c r="D98" s="251" t="str">
        <f t="array" ref="D98">IFERROR(IF(D$9="","",INDEX(INDEX(Calc!$D$6:$X$1005,,MATCH(INDEX(Calc!$AT$7:$AT$20,COUNTIF(Calc!$BO$6:$BO94,Calc!$BO94),1),Calc!$D$4:$W$4,0)),MATCH(Calc!$BO94&amp;D$9,Calc!$C$6:$C$1005&amp;Calc!$I$6:$I$1005,0),1)),"")</f>
        <v/>
      </c>
      <c r="E98" s="252"/>
      <c r="F98" s="251" t="str">
        <f t="array" ref="F98">IFERROR(IF(F$9="","",INDEX(INDEX(Calc!$D$6:$X$1005,,MATCH(INDEX(Calc!$AT$7:$AT$20,COUNTIF(Calc!$BO$6:$BO94,Calc!$BO94),1),Calc!$D$4:$W$4,0)),MATCH(Calc!$BO94&amp;F$9,Calc!$C$6:$C$1005&amp;Calc!$I$6:$I$1005,0),1)),"")</f>
        <v/>
      </c>
      <c r="G98" s="252"/>
      <c r="H98" s="251" t="str">
        <f t="array" ref="H98">IFERROR(IF(H$9="","",INDEX(INDEX(Calc!$D$6:$X$1005,,MATCH(INDEX(Calc!$AT$7:$AT$20,COUNTIF(Calc!$BO$6:$BO94,Calc!$BO94),1),Calc!$D$4:$W$4,0)),MATCH(Calc!$BO94&amp;H$9,Calc!$C$6:$C$1005&amp;Calc!$I$6:$I$1005,0),1)),"")</f>
        <v/>
      </c>
      <c r="I98" s="252"/>
      <c r="J98" s="251" t="str">
        <f t="array" ref="J98">IFERROR(IF(J$9="","",INDEX(INDEX(Calc!$D$6:$X$1005,,MATCH(INDEX(Calc!$AT$7:$AT$20,COUNTIF(Calc!$BO$6:$BO94,Calc!$BO94),1),Calc!$D$4:$W$4,0)),MATCH(Calc!$BO94&amp;J$9,Calc!$C$6:$C$1005&amp;Calc!$I$6:$I$1005,0),1)),"")</f>
        <v/>
      </c>
      <c r="K98" s="252"/>
      <c r="L98" s="251" t="str">
        <f t="array" ref="L98">IFERROR(IF(L$9="","",INDEX(INDEX(Calc!$D$6:$X$1005,,MATCH(INDEX(Calc!$AT$7:$AT$20,COUNTIF(Calc!$BO$6:$BO94,Calc!$BO94),1),Calc!$D$4:$W$4,0)),MATCH(Calc!$BO94&amp;L$9,Calc!$C$6:$C$1005&amp;Calc!$I$6:$I$1005,0),1)),"")</f>
        <v/>
      </c>
      <c r="M98" s="252"/>
      <c r="N98" s="251" t="str">
        <f t="array" ref="N98">IFERROR(IF(N$9="","",INDEX(INDEX(Calc!$D$6:$X$1005,,MATCH(INDEX(Calc!$AT$7:$AT$20,COUNTIF(Calc!$BO$6:$BO94,Calc!$BO94),1),Calc!$D$4:$W$4,0)),MATCH(Calc!$BO94&amp;N$9,Calc!$C$6:$C$1005&amp;Calc!$I$6:$I$1005,0),1)),"")</f>
        <v/>
      </c>
      <c r="O98" s="252"/>
      <c r="P98" s="251" t="str">
        <f t="array" ref="P98">IFERROR(IF(P$9="","",INDEX(INDEX(Calc!$D$6:$X$1005,,MATCH(INDEX(Calc!$AT$7:$AT$20,COUNTIF(Calc!$BO$6:$BO94,Calc!$BO94),1),Calc!$D$4:$W$4,0)),MATCH(Calc!$BO94&amp;P$9,Calc!$C$6:$C$1005&amp;Calc!$I$6:$I$1005,0),1)),"")</f>
        <v/>
      </c>
      <c r="Q98" s="252"/>
      <c r="R98" s="251" t="str">
        <f t="array" ref="R98">IFERROR(IF(R$9="","",INDEX(INDEX(Calc!$D$6:$X$1005,,MATCH(INDEX(Calc!$AT$7:$AT$20,COUNTIF(Calc!$BO$6:$BO94,Calc!$BO94),1),Calc!$D$4:$W$4,0)),MATCH(Calc!$BO94&amp;R$9,Calc!$C$6:$C$1005&amp;Calc!$I$6:$I$1005,0),1)),"")</f>
        <v/>
      </c>
      <c r="S98" s="252"/>
      <c r="T98" s="251" t="str">
        <f t="array" ref="T98">IFERROR(IF(T$9="","",INDEX(INDEX(Calc!$D$6:$X$1005,,MATCH(INDEX(Calc!$AT$7:$AT$20,COUNTIF(Calc!$BO$6:$BO94,Calc!$BO94),1),Calc!$D$4:$W$4,0)),MATCH(Calc!$BO94&amp;T$9,Calc!$C$6:$C$1005&amp;Calc!$I$6:$I$1005,0),1)),"")</f>
        <v/>
      </c>
      <c r="U98" s="252"/>
      <c r="V98" s="251" t="str">
        <f t="array" ref="V98">IFERROR(IF(V$9="","",INDEX(INDEX(Calc!$D$6:$X$1005,,MATCH(INDEX(Calc!$AT$7:$AT$20,COUNTIF(Calc!$BO$6:$BO94,Calc!$BO94),1),Calc!$D$4:$W$4,0)),MATCH(Calc!$BO94&amp;V$9,Calc!$C$6:$C$1005&amp;Calc!$I$6:$I$1005,0),1)),"")</f>
        <v/>
      </c>
      <c r="W98" s="252"/>
      <c r="X98" s="251" t="str">
        <f t="array" ref="X98">IFERROR(IF(X$9="","",INDEX(INDEX(Calc!$D$6:$X$1005,,MATCH(INDEX(Calc!$AT$7:$AT$20,COUNTIF(Calc!$BO$6:$BO94,Calc!$BO94),1),Calc!$D$4:$W$4,0)),MATCH(Calc!$BO94&amp;X$9,Calc!$C$6:$C$1005&amp;Calc!$I$6:$I$1005,0),1)),"")</f>
        <v/>
      </c>
      <c r="Y98" s="252"/>
      <c r="Z98" s="251" t="str">
        <f t="array" ref="Z98">IFERROR(IF(Z$9="","",INDEX(INDEX(Calc!$D$6:$X$1005,,MATCH(INDEX(Calc!$AT$7:$AT$20,COUNTIF(Calc!$BO$6:$BO94,Calc!$BO94),1),Calc!$D$4:$W$4,0)),MATCH(Calc!$BO94&amp;Z$9,Calc!$C$6:$C$1005&amp;Calc!$I$6:$I$1005,0),1)),"")</f>
        <v/>
      </c>
      <c r="AA98" s="252"/>
      <c r="AB98" s="251" t="str">
        <f t="array" ref="AB98">IFERROR(IF(AB$9="","",INDEX(INDEX(Calc!$D$6:$X$1005,,MATCH(INDEX(Calc!$AT$7:$AT$20,COUNTIF(Calc!$BO$6:$BO94,Calc!$BO94),1),Calc!$D$4:$W$4,0)),MATCH(Calc!$BO94&amp;AB$9,Calc!$C$6:$C$1005&amp;Calc!$I$6:$I$1005,0),1)),"")</f>
        <v/>
      </c>
      <c r="AC98" s="252"/>
      <c r="AD98" s="251" t="str">
        <f t="array" ref="AD98">IFERROR(IF(AD$9="","",INDEX(INDEX(Calc!$D$6:$X$1005,,MATCH(INDEX(Calc!$AT$7:$AT$20,COUNTIF(Calc!$BO$6:$BO94,Calc!$BO94),1),Calc!$D$4:$W$4,0)),MATCH(Calc!$BO94&amp;AD$9,Calc!$C$6:$C$1005&amp;Calc!$I$6:$I$1005,0),1)),"")</f>
        <v/>
      </c>
      <c r="AE98" s="252"/>
      <c r="AF98" s="251" t="str">
        <f t="array" ref="AF98">IFERROR(IF(AF$9="","",INDEX(INDEX(Calc!$D$6:$X$1005,,MATCH(INDEX(Calc!$AT$7:$AT$20,COUNTIF(Calc!$BO$6:$BO94,Calc!$BO94),1),Calc!$D$4:$W$4,0)),MATCH(Calc!$BO94&amp;AF$9,Calc!$C$6:$C$1005&amp;Calc!$I$6:$I$1005,0),1)),"")</f>
        <v/>
      </c>
      <c r="AG98" s="253"/>
      <c r="AH98" s="215"/>
    </row>
    <row r="99" spans="1:34" ht="18" customHeight="1" thickTop="1" thickBot="1" x14ac:dyDescent="0.3">
      <c r="A99" s="76"/>
      <c r="B99" s="257"/>
      <c r="C99" s="258"/>
      <c r="D99" s="251" t="str">
        <f t="array" ref="D99">IFERROR(IF(D$9="","",INDEX(INDEX(Calc!$D$6:$X$1005,,MATCH(INDEX(Calc!$AT$7:$AT$20,COUNTIF(Calc!$BO$6:$BO95,Calc!$BO95),1),Calc!$D$4:$W$4,0)),MATCH(Calc!$BO95&amp;D$9,Calc!$C$6:$C$1005&amp;Calc!$I$6:$I$1005,0),1)),"")</f>
        <v/>
      </c>
      <c r="E99" s="252"/>
      <c r="F99" s="251" t="str">
        <f t="array" ref="F99">IFERROR(IF(F$9="","",INDEX(INDEX(Calc!$D$6:$X$1005,,MATCH(INDEX(Calc!$AT$7:$AT$20,COUNTIF(Calc!$BO$6:$BO95,Calc!$BO95),1),Calc!$D$4:$W$4,0)),MATCH(Calc!$BO95&amp;F$9,Calc!$C$6:$C$1005&amp;Calc!$I$6:$I$1005,0),1)),"")</f>
        <v/>
      </c>
      <c r="G99" s="252"/>
      <c r="H99" s="251" t="str">
        <f t="array" ref="H99">IFERROR(IF(H$9="","",INDEX(INDEX(Calc!$D$6:$X$1005,,MATCH(INDEX(Calc!$AT$7:$AT$20,COUNTIF(Calc!$BO$6:$BO95,Calc!$BO95),1),Calc!$D$4:$W$4,0)),MATCH(Calc!$BO95&amp;H$9,Calc!$C$6:$C$1005&amp;Calc!$I$6:$I$1005,0),1)),"")</f>
        <v/>
      </c>
      <c r="I99" s="252"/>
      <c r="J99" s="251" t="str">
        <f t="array" ref="J99">IFERROR(IF(J$9="","",INDEX(INDEX(Calc!$D$6:$X$1005,,MATCH(INDEX(Calc!$AT$7:$AT$20,COUNTIF(Calc!$BO$6:$BO95,Calc!$BO95),1),Calc!$D$4:$W$4,0)),MATCH(Calc!$BO95&amp;J$9,Calc!$C$6:$C$1005&amp;Calc!$I$6:$I$1005,0),1)),"")</f>
        <v/>
      </c>
      <c r="K99" s="252"/>
      <c r="L99" s="251" t="str">
        <f t="array" ref="L99">IFERROR(IF(L$9="","",INDEX(INDEX(Calc!$D$6:$X$1005,,MATCH(INDEX(Calc!$AT$7:$AT$20,COUNTIF(Calc!$BO$6:$BO95,Calc!$BO95),1),Calc!$D$4:$W$4,0)),MATCH(Calc!$BO95&amp;L$9,Calc!$C$6:$C$1005&amp;Calc!$I$6:$I$1005,0),1)),"")</f>
        <v/>
      </c>
      <c r="M99" s="252"/>
      <c r="N99" s="251" t="str">
        <f t="array" ref="N99">IFERROR(IF(N$9="","",INDEX(INDEX(Calc!$D$6:$X$1005,,MATCH(INDEX(Calc!$AT$7:$AT$20,COUNTIF(Calc!$BO$6:$BO95,Calc!$BO95),1),Calc!$D$4:$W$4,0)),MATCH(Calc!$BO95&amp;N$9,Calc!$C$6:$C$1005&amp;Calc!$I$6:$I$1005,0),1)),"")</f>
        <v/>
      </c>
      <c r="O99" s="252"/>
      <c r="P99" s="251" t="str">
        <f t="array" ref="P99">IFERROR(IF(P$9="","",INDEX(INDEX(Calc!$D$6:$X$1005,,MATCH(INDEX(Calc!$AT$7:$AT$20,COUNTIF(Calc!$BO$6:$BO95,Calc!$BO95),1),Calc!$D$4:$W$4,0)),MATCH(Calc!$BO95&amp;P$9,Calc!$C$6:$C$1005&amp;Calc!$I$6:$I$1005,0),1)),"")</f>
        <v/>
      </c>
      <c r="Q99" s="252"/>
      <c r="R99" s="251" t="str">
        <f t="array" ref="R99">IFERROR(IF(R$9="","",INDEX(INDEX(Calc!$D$6:$X$1005,,MATCH(INDEX(Calc!$AT$7:$AT$20,COUNTIF(Calc!$BO$6:$BO95,Calc!$BO95),1),Calc!$D$4:$W$4,0)),MATCH(Calc!$BO95&amp;R$9,Calc!$C$6:$C$1005&amp;Calc!$I$6:$I$1005,0),1)),"")</f>
        <v/>
      </c>
      <c r="S99" s="252"/>
      <c r="T99" s="251" t="str">
        <f t="array" ref="T99">IFERROR(IF(T$9="","",INDEX(INDEX(Calc!$D$6:$X$1005,,MATCH(INDEX(Calc!$AT$7:$AT$20,COUNTIF(Calc!$BO$6:$BO95,Calc!$BO95),1),Calc!$D$4:$W$4,0)),MATCH(Calc!$BO95&amp;T$9,Calc!$C$6:$C$1005&amp;Calc!$I$6:$I$1005,0),1)),"")</f>
        <v/>
      </c>
      <c r="U99" s="252"/>
      <c r="V99" s="251" t="str">
        <f t="array" ref="V99">IFERROR(IF(V$9="","",INDEX(INDEX(Calc!$D$6:$X$1005,,MATCH(INDEX(Calc!$AT$7:$AT$20,COUNTIF(Calc!$BO$6:$BO95,Calc!$BO95),1),Calc!$D$4:$W$4,0)),MATCH(Calc!$BO95&amp;V$9,Calc!$C$6:$C$1005&amp;Calc!$I$6:$I$1005,0),1)),"")</f>
        <v/>
      </c>
      <c r="W99" s="252"/>
      <c r="X99" s="251" t="str">
        <f t="array" ref="X99">IFERROR(IF(X$9="","",INDEX(INDEX(Calc!$D$6:$X$1005,,MATCH(INDEX(Calc!$AT$7:$AT$20,COUNTIF(Calc!$BO$6:$BO95,Calc!$BO95),1),Calc!$D$4:$W$4,0)),MATCH(Calc!$BO95&amp;X$9,Calc!$C$6:$C$1005&amp;Calc!$I$6:$I$1005,0),1)),"")</f>
        <v/>
      </c>
      <c r="Y99" s="252"/>
      <c r="Z99" s="251" t="str">
        <f t="array" ref="Z99">IFERROR(IF(Z$9="","",INDEX(INDEX(Calc!$D$6:$X$1005,,MATCH(INDEX(Calc!$AT$7:$AT$20,COUNTIF(Calc!$BO$6:$BO95,Calc!$BO95),1),Calc!$D$4:$W$4,0)),MATCH(Calc!$BO95&amp;Z$9,Calc!$C$6:$C$1005&amp;Calc!$I$6:$I$1005,0),1)),"")</f>
        <v/>
      </c>
      <c r="AA99" s="252"/>
      <c r="AB99" s="251" t="str">
        <f t="array" ref="AB99">IFERROR(IF(AB$9="","",INDEX(INDEX(Calc!$D$6:$X$1005,,MATCH(INDEX(Calc!$AT$7:$AT$20,COUNTIF(Calc!$BO$6:$BO95,Calc!$BO95),1),Calc!$D$4:$W$4,0)),MATCH(Calc!$BO95&amp;AB$9,Calc!$C$6:$C$1005&amp;Calc!$I$6:$I$1005,0),1)),"")</f>
        <v/>
      </c>
      <c r="AC99" s="252"/>
      <c r="AD99" s="251" t="str">
        <f t="array" ref="AD99">IFERROR(IF(AD$9="","",INDEX(INDEX(Calc!$D$6:$X$1005,,MATCH(INDEX(Calc!$AT$7:$AT$20,COUNTIF(Calc!$BO$6:$BO95,Calc!$BO95),1),Calc!$D$4:$W$4,0)),MATCH(Calc!$BO95&amp;AD$9,Calc!$C$6:$C$1005&amp;Calc!$I$6:$I$1005,0),1)),"")</f>
        <v/>
      </c>
      <c r="AE99" s="252"/>
      <c r="AF99" s="251" t="str">
        <f t="array" ref="AF99">IFERROR(IF(AF$9="","",INDEX(INDEX(Calc!$D$6:$X$1005,,MATCH(INDEX(Calc!$AT$7:$AT$20,COUNTIF(Calc!$BO$6:$BO95,Calc!$BO95),1),Calc!$D$4:$W$4,0)),MATCH(Calc!$BO95&amp;AF$9,Calc!$C$6:$C$1005&amp;Calc!$I$6:$I$1005,0),1)),"")</f>
        <v/>
      </c>
      <c r="AG99" s="253"/>
      <c r="AH99" s="215"/>
    </row>
    <row r="100" spans="1:34" ht="18" customHeight="1" thickTop="1" thickBot="1" x14ac:dyDescent="0.3">
      <c r="A100" s="76"/>
      <c r="B100" s="257"/>
      <c r="C100" s="258"/>
      <c r="D100" s="251" t="str">
        <f t="array" ref="D100">IFERROR(IF(D$9="","",INDEX(INDEX(Calc!$D$6:$X$1005,,MATCH(INDEX(Calc!$AT$7:$AT$20,COUNTIF(Calc!$BO$6:$BO96,Calc!$BO96),1),Calc!$D$4:$W$4,0)),MATCH(Calc!$BO96&amp;D$9,Calc!$C$6:$C$1005&amp;Calc!$I$6:$I$1005,0),1)),"")</f>
        <v/>
      </c>
      <c r="E100" s="252"/>
      <c r="F100" s="251" t="str">
        <f t="array" ref="F100">IFERROR(IF(F$9="","",INDEX(INDEX(Calc!$D$6:$X$1005,,MATCH(INDEX(Calc!$AT$7:$AT$20,COUNTIF(Calc!$BO$6:$BO96,Calc!$BO96),1),Calc!$D$4:$W$4,0)),MATCH(Calc!$BO96&amp;F$9,Calc!$C$6:$C$1005&amp;Calc!$I$6:$I$1005,0),1)),"")</f>
        <v/>
      </c>
      <c r="G100" s="252"/>
      <c r="H100" s="251" t="str">
        <f t="array" ref="H100">IFERROR(IF(H$9="","",INDEX(INDEX(Calc!$D$6:$X$1005,,MATCH(INDEX(Calc!$AT$7:$AT$20,COUNTIF(Calc!$BO$6:$BO96,Calc!$BO96),1),Calc!$D$4:$W$4,0)),MATCH(Calc!$BO96&amp;H$9,Calc!$C$6:$C$1005&amp;Calc!$I$6:$I$1005,0),1)),"")</f>
        <v/>
      </c>
      <c r="I100" s="252"/>
      <c r="J100" s="251" t="str">
        <f t="array" ref="J100">IFERROR(IF(J$9="","",INDEX(INDEX(Calc!$D$6:$X$1005,,MATCH(INDEX(Calc!$AT$7:$AT$20,COUNTIF(Calc!$BO$6:$BO96,Calc!$BO96),1),Calc!$D$4:$W$4,0)),MATCH(Calc!$BO96&amp;J$9,Calc!$C$6:$C$1005&amp;Calc!$I$6:$I$1005,0),1)),"")</f>
        <v/>
      </c>
      <c r="K100" s="252"/>
      <c r="L100" s="251" t="str">
        <f t="array" ref="L100">IFERROR(IF(L$9="","",INDEX(INDEX(Calc!$D$6:$X$1005,,MATCH(INDEX(Calc!$AT$7:$AT$20,COUNTIF(Calc!$BO$6:$BO96,Calc!$BO96),1),Calc!$D$4:$W$4,0)),MATCH(Calc!$BO96&amp;L$9,Calc!$C$6:$C$1005&amp;Calc!$I$6:$I$1005,0),1)),"")</f>
        <v/>
      </c>
      <c r="M100" s="252"/>
      <c r="N100" s="251" t="str">
        <f t="array" ref="N100">IFERROR(IF(N$9="","",INDEX(INDEX(Calc!$D$6:$X$1005,,MATCH(INDEX(Calc!$AT$7:$AT$20,COUNTIF(Calc!$BO$6:$BO96,Calc!$BO96),1),Calc!$D$4:$W$4,0)),MATCH(Calc!$BO96&amp;N$9,Calc!$C$6:$C$1005&amp;Calc!$I$6:$I$1005,0),1)),"")</f>
        <v/>
      </c>
      <c r="O100" s="252"/>
      <c r="P100" s="251" t="str">
        <f t="array" ref="P100">IFERROR(IF(P$9="","",INDEX(INDEX(Calc!$D$6:$X$1005,,MATCH(INDEX(Calc!$AT$7:$AT$20,COUNTIF(Calc!$BO$6:$BO96,Calc!$BO96),1),Calc!$D$4:$W$4,0)),MATCH(Calc!$BO96&amp;P$9,Calc!$C$6:$C$1005&amp;Calc!$I$6:$I$1005,0),1)),"")</f>
        <v/>
      </c>
      <c r="Q100" s="252"/>
      <c r="R100" s="251" t="str">
        <f t="array" ref="R100">IFERROR(IF(R$9="","",INDEX(INDEX(Calc!$D$6:$X$1005,,MATCH(INDEX(Calc!$AT$7:$AT$20,COUNTIF(Calc!$BO$6:$BO96,Calc!$BO96),1),Calc!$D$4:$W$4,0)),MATCH(Calc!$BO96&amp;R$9,Calc!$C$6:$C$1005&amp;Calc!$I$6:$I$1005,0),1)),"")</f>
        <v/>
      </c>
      <c r="S100" s="252"/>
      <c r="T100" s="251" t="str">
        <f t="array" ref="T100">IFERROR(IF(T$9="","",INDEX(INDEX(Calc!$D$6:$X$1005,,MATCH(INDEX(Calc!$AT$7:$AT$20,COUNTIF(Calc!$BO$6:$BO96,Calc!$BO96),1),Calc!$D$4:$W$4,0)),MATCH(Calc!$BO96&amp;T$9,Calc!$C$6:$C$1005&amp;Calc!$I$6:$I$1005,0),1)),"")</f>
        <v/>
      </c>
      <c r="U100" s="252"/>
      <c r="V100" s="251" t="str">
        <f t="array" ref="V100">IFERROR(IF(V$9="","",INDEX(INDEX(Calc!$D$6:$X$1005,,MATCH(INDEX(Calc!$AT$7:$AT$20,COUNTIF(Calc!$BO$6:$BO96,Calc!$BO96),1),Calc!$D$4:$W$4,0)),MATCH(Calc!$BO96&amp;V$9,Calc!$C$6:$C$1005&amp;Calc!$I$6:$I$1005,0),1)),"")</f>
        <v/>
      </c>
      <c r="W100" s="252"/>
      <c r="X100" s="251" t="str">
        <f t="array" ref="X100">IFERROR(IF(X$9="","",INDEX(INDEX(Calc!$D$6:$X$1005,,MATCH(INDEX(Calc!$AT$7:$AT$20,COUNTIF(Calc!$BO$6:$BO96,Calc!$BO96),1),Calc!$D$4:$W$4,0)),MATCH(Calc!$BO96&amp;X$9,Calc!$C$6:$C$1005&amp;Calc!$I$6:$I$1005,0),1)),"")</f>
        <v/>
      </c>
      <c r="Y100" s="252"/>
      <c r="Z100" s="251" t="str">
        <f t="array" ref="Z100">IFERROR(IF(Z$9="","",INDEX(INDEX(Calc!$D$6:$X$1005,,MATCH(INDEX(Calc!$AT$7:$AT$20,COUNTIF(Calc!$BO$6:$BO96,Calc!$BO96),1),Calc!$D$4:$W$4,0)),MATCH(Calc!$BO96&amp;Z$9,Calc!$C$6:$C$1005&amp;Calc!$I$6:$I$1005,0),1)),"")</f>
        <v/>
      </c>
      <c r="AA100" s="252"/>
      <c r="AB100" s="251" t="str">
        <f t="array" ref="AB100">IFERROR(IF(AB$9="","",INDEX(INDEX(Calc!$D$6:$X$1005,,MATCH(INDEX(Calc!$AT$7:$AT$20,COUNTIF(Calc!$BO$6:$BO96,Calc!$BO96),1),Calc!$D$4:$W$4,0)),MATCH(Calc!$BO96&amp;AB$9,Calc!$C$6:$C$1005&amp;Calc!$I$6:$I$1005,0),1)),"")</f>
        <v/>
      </c>
      <c r="AC100" s="252"/>
      <c r="AD100" s="251" t="str">
        <f t="array" ref="AD100">IFERROR(IF(AD$9="","",INDEX(INDEX(Calc!$D$6:$X$1005,,MATCH(INDEX(Calc!$AT$7:$AT$20,COUNTIF(Calc!$BO$6:$BO96,Calc!$BO96),1),Calc!$D$4:$W$4,0)),MATCH(Calc!$BO96&amp;AD$9,Calc!$C$6:$C$1005&amp;Calc!$I$6:$I$1005,0),1)),"")</f>
        <v/>
      </c>
      <c r="AE100" s="252"/>
      <c r="AF100" s="251" t="str">
        <f t="array" ref="AF100">IFERROR(IF(AF$9="","",INDEX(INDEX(Calc!$D$6:$X$1005,,MATCH(INDEX(Calc!$AT$7:$AT$20,COUNTIF(Calc!$BO$6:$BO96,Calc!$BO96),1),Calc!$D$4:$W$4,0)),MATCH(Calc!$BO96&amp;AF$9,Calc!$C$6:$C$1005&amp;Calc!$I$6:$I$1005,0),1)),"")</f>
        <v/>
      </c>
      <c r="AG100" s="253"/>
      <c r="AH100" s="215"/>
    </row>
    <row r="101" spans="1:34" ht="18" customHeight="1" thickTop="1" thickBot="1" x14ac:dyDescent="0.3">
      <c r="A101" s="76"/>
      <c r="B101" s="257"/>
      <c r="C101" s="258"/>
      <c r="D101" s="251" t="str">
        <f t="array" ref="D101">IFERROR(IF(D$9="","",INDEX(INDEX(Calc!$D$6:$X$1005,,MATCH(INDEX(Calc!$AT$7:$AT$20,COUNTIF(Calc!$BO$6:$BO97,Calc!$BO97),1),Calc!$D$4:$W$4,0)),MATCH(Calc!$BO97&amp;D$9,Calc!$C$6:$C$1005&amp;Calc!$I$6:$I$1005,0),1)),"")</f>
        <v/>
      </c>
      <c r="E101" s="252"/>
      <c r="F101" s="251" t="str">
        <f t="array" ref="F101">IFERROR(IF(F$9="","",INDEX(INDEX(Calc!$D$6:$X$1005,,MATCH(INDEX(Calc!$AT$7:$AT$20,COUNTIF(Calc!$BO$6:$BO97,Calc!$BO97),1),Calc!$D$4:$W$4,0)),MATCH(Calc!$BO97&amp;F$9,Calc!$C$6:$C$1005&amp;Calc!$I$6:$I$1005,0),1)),"")</f>
        <v/>
      </c>
      <c r="G101" s="252"/>
      <c r="H101" s="251" t="str">
        <f t="array" ref="H101">IFERROR(IF(H$9="","",INDEX(INDEX(Calc!$D$6:$X$1005,,MATCH(INDEX(Calc!$AT$7:$AT$20,COUNTIF(Calc!$BO$6:$BO97,Calc!$BO97),1),Calc!$D$4:$W$4,0)),MATCH(Calc!$BO97&amp;H$9,Calc!$C$6:$C$1005&amp;Calc!$I$6:$I$1005,0),1)),"")</f>
        <v/>
      </c>
      <c r="I101" s="252"/>
      <c r="J101" s="251" t="str">
        <f t="array" ref="J101">IFERROR(IF(J$9="","",INDEX(INDEX(Calc!$D$6:$X$1005,,MATCH(INDEX(Calc!$AT$7:$AT$20,COUNTIF(Calc!$BO$6:$BO97,Calc!$BO97),1),Calc!$D$4:$W$4,0)),MATCH(Calc!$BO97&amp;J$9,Calc!$C$6:$C$1005&amp;Calc!$I$6:$I$1005,0),1)),"")</f>
        <v/>
      </c>
      <c r="K101" s="252"/>
      <c r="L101" s="251" t="str">
        <f t="array" ref="L101">IFERROR(IF(L$9="","",INDEX(INDEX(Calc!$D$6:$X$1005,,MATCH(INDEX(Calc!$AT$7:$AT$20,COUNTIF(Calc!$BO$6:$BO97,Calc!$BO97),1),Calc!$D$4:$W$4,0)),MATCH(Calc!$BO97&amp;L$9,Calc!$C$6:$C$1005&amp;Calc!$I$6:$I$1005,0),1)),"")</f>
        <v/>
      </c>
      <c r="M101" s="252"/>
      <c r="N101" s="251" t="str">
        <f t="array" ref="N101">IFERROR(IF(N$9="","",INDEX(INDEX(Calc!$D$6:$X$1005,,MATCH(INDEX(Calc!$AT$7:$AT$20,COUNTIF(Calc!$BO$6:$BO97,Calc!$BO97),1),Calc!$D$4:$W$4,0)),MATCH(Calc!$BO97&amp;N$9,Calc!$C$6:$C$1005&amp;Calc!$I$6:$I$1005,0),1)),"")</f>
        <v/>
      </c>
      <c r="O101" s="252"/>
      <c r="P101" s="251" t="str">
        <f t="array" ref="P101">IFERROR(IF(P$9="","",INDEX(INDEX(Calc!$D$6:$X$1005,,MATCH(INDEX(Calc!$AT$7:$AT$20,COUNTIF(Calc!$BO$6:$BO97,Calc!$BO97),1),Calc!$D$4:$W$4,0)),MATCH(Calc!$BO97&amp;P$9,Calc!$C$6:$C$1005&amp;Calc!$I$6:$I$1005,0),1)),"")</f>
        <v/>
      </c>
      <c r="Q101" s="252"/>
      <c r="R101" s="251" t="str">
        <f t="array" ref="R101">IFERROR(IF(R$9="","",INDEX(INDEX(Calc!$D$6:$X$1005,,MATCH(INDEX(Calc!$AT$7:$AT$20,COUNTIF(Calc!$BO$6:$BO97,Calc!$BO97),1),Calc!$D$4:$W$4,0)),MATCH(Calc!$BO97&amp;R$9,Calc!$C$6:$C$1005&amp;Calc!$I$6:$I$1005,0),1)),"")</f>
        <v/>
      </c>
      <c r="S101" s="252"/>
      <c r="T101" s="251" t="str">
        <f t="array" ref="T101">IFERROR(IF(T$9="","",INDEX(INDEX(Calc!$D$6:$X$1005,,MATCH(INDEX(Calc!$AT$7:$AT$20,COUNTIF(Calc!$BO$6:$BO97,Calc!$BO97),1),Calc!$D$4:$W$4,0)),MATCH(Calc!$BO97&amp;T$9,Calc!$C$6:$C$1005&amp;Calc!$I$6:$I$1005,0),1)),"")</f>
        <v/>
      </c>
      <c r="U101" s="252"/>
      <c r="V101" s="251" t="str">
        <f t="array" ref="V101">IFERROR(IF(V$9="","",INDEX(INDEX(Calc!$D$6:$X$1005,,MATCH(INDEX(Calc!$AT$7:$AT$20,COUNTIF(Calc!$BO$6:$BO97,Calc!$BO97),1),Calc!$D$4:$W$4,0)),MATCH(Calc!$BO97&amp;V$9,Calc!$C$6:$C$1005&amp;Calc!$I$6:$I$1005,0),1)),"")</f>
        <v/>
      </c>
      <c r="W101" s="252"/>
      <c r="X101" s="251" t="str">
        <f t="array" ref="X101">IFERROR(IF(X$9="","",INDEX(INDEX(Calc!$D$6:$X$1005,,MATCH(INDEX(Calc!$AT$7:$AT$20,COUNTIF(Calc!$BO$6:$BO97,Calc!$BO97),1),Calc!$D$4:$W$4,0)),MATCH(Calc!$BO97&amp;X$9,Calc!$C$6:$C$1005&amp;Calc!$I$6:$I$1005,0),1)),"")</f>
        <v/>
      </c>
      <c r="Y101" s="252"/>
      <c r="Z101" s="251" t="str">
        <f t="array" ref="Z101">IFERROR(IF(Z$9="","",INDEX(INDEX(Calc!$D$6:$X$1005,,MATCH(INDEX(Calc!$AT$7:$AT$20,COUNTIF(Calc!$BO$6:$BO97,Calc!$BO97),1),Calc!$D$4:$W$4,0)),MATCH(Calc!$BO97&amp;Z$9,Calc!$C$6:$C$1005&amp;Calc!$I$6:$I$1005,0),1)),"")</f>
        <v/>
      </c>
      <c r="AA101" s="252"/>
      <c r="AB101" s="251" t="str">
        <f t="array" ref="AB101">IFERROR(IF(AB$9="","",INDEX(INDEX(Calc!$D$6:$X$1005,,MATCH(INDEX(Calc!$AT$7:$AT$20,COUNTIF(Calc!$BO$6:$BO97,Calc!$BO97),1),Calc!$D$4:$W$4,0)),MATCH(Calc!$BO97&amp;AB$9,Calc!$C$6:$C$1005&amp;Calc!$I$6:$I$1005,0),1)),"")</f>
        <v/>
      </c>
      <c r="AC101" s="252"/>
      <c r="AD101" s="251" t="str">
        <f t="array" ref="AD101">IFERROR(IF(AD$9="","",INDEX(INDEX(Calc!$D$6:$X$1005,,MATCH(INDEX(Calc!$AT$7:$AT$20,COUNTIF(Calc!$BO$6:$BO97,Calc!$BO97),1),Calc!$D$4:$W$4,0)),MATCH(Calc!$BO97&amp;AD$9,Calc!$C$6:$C$1005&amp;Calc!$I$6:$I$1005,0),1)),"")</f>
        <v/>
      </c>
      <c r="AE101" s="252"/>
      <c r="AF101" s="251" t="str">
        <f t="array" ref="AF101">IFERROR(IF(AF$9="","",INDEX(INDEX(Calc!$D$6:$X$1005,,MATCH(INDEX(Calc!$AT$7:$AT$20,COUNTIF(Calc!$BO$6:$BO97,Calc!$BO97),1),Calc!$D$4:$W$4,0)),MATCH(Calc!$BO97&amp;AF$9,Calc!$C$6:$C$1005&amp;Calc!$I$6:$I$1005,0),1)),"")</f>
        <v/>
      </c>
      <c r="AG101" s="253"/>
      <c r="AH101" s="215"/>
    </row>
    <row r="102" spans="1:34" ht="18" customHeight="1" thickTop="1" thickBot="1" x14ac:dyDescent="0.3">
      <c r="A102" s="76"/>
      <c r="B102" s="257"/>
      <c r="C102" s="258"/>
      <c r="D102" s="251" t="str">
        <f t="array" ref="D102">IFERROR(IF(D$9="","",INDEX(INDEX(Calc!$D$6:$X$1005,,MATCH(INDEX(Calc!$AT$7:$AT$20,COUNTIF(Calc!$BO$6:$BO98,Calc!$BO98),1),Calc!$D$4:$W$4,0)),MATCH(Calc!$BO98&amp;D$9,Calc!$C$6:$C$1005&amp;Calc!$I$6:$I$1005,0),1)),"")</f>
        <v/>
      </c>
      <c r="E102" s="252"/>
      <c r="F102" s="251" t="str">
        <f t="array" ref="F102">IFERROR(IF(F$9="","",INDEX(INDEX(Calc!$D$6:$X$1005,,MATCH(INDEX(Calc!$AT$7:$AT$20,COUNTIF(Calc!$BO$6:$BO98,Calc!$BO98),1),Calc!$D$4:$W$4,0)),MATCH(Calc!$BO98&amp;F$9,Calc!$C$6:$C$1005&amp;Calc!$I$6:$I$1005,0),1)),"")</f>
        <v/>
      </c>
      <c r="G102" s="252"/>
      <c r="H102" s="251" t="str">
        <f t="array" ref="H102">IFERROR(IF(H$9="","",INDEX(INDEX(Calc!$D$6:$X$1005,,MATCH(INDEX(Calc!$AT$7:$AT$20,COUNTIF(Calc!$BO$6:$BO98,Calc!$BO98),1),Calc!$D$4:$W$4,0)),MATCH(Calc!$BO98&amp;H$9,Calc!$C$6:$C$1005&amp;Calc!$I$6:$I$1005,0),1)),"")</f>
        <v/>
      </c>
      <c r="I102" s="252"/>
      <c r="J102" s="251" t="str">
        <f t="array" ref="J102">IFERROR(IF(J$9="","",INDEX(INDEX(Calc!$D$6:$X$1005,,MATCH(INDEX(Calc!$AT$7:$AT$20,COUNTIF(Calc!$BO$6:$BO98,Calc!$BO98),1),Calc!$D$4:$W$4,0)),MATCH(Calc!$BO98&amp;J$9,Calc!$C$6:$C$1005&amp;Calc!$I$6:$I$1005,0),1)),"")</f>
        <v/>
      </c>
      <c r="K102" s="252"/>
      <c r="L102" s="251" t="str">
        <f t="array" ref="L102">IFERROR(IF(L$9="","",INDEX(INDEX(Calc!$D$6:$X$1005,,MATCH(INDEX(Calc!$AT$7:$AT$20,COUNTIF(Calc!$BO$6:$BO98,Calc!$BO98),1),Calc!$D$4:$W$4,0)),MATCH(Calc!$BO98&amp;L$9,Calc!$C$6:$C$1005&amp;Calc!$I$6:$I$1005,0),1)),"")</f>
        <v/>
      </c>
      <c r="M102" s="252"/>
      <c r="N102" s="251" t="str">
        <f t="array" ref="N102">IFERROR(IF(N$9="","",INDEX(INDEX(Calc!$D$6:$X$1005,,MATCH(INDEX(Calc!$AT$7:$AT$20,COUNTIF(Calc!$BO$6:$BO98,Calc!$BO98),1),Calc!$D$4:$W$4,0)),MATCH(Calc!$BO98&amp;N$9,Calc!$C$6:$C$1005&amp;Calc!$I$6:$I$1005,0),1)),"")</f>
        <v/>
      </c>
      <c r="O102" s="252"/>
      <c r="P102" s="251" t="str">
        <f t="array" ref="P102">IFERROR(IF(P$9="","",INDEX(INDEX(Calc!$D$6:$X$1005,,MATCH(INDEX(Calc!$AT$7:$AT$20,COUNTIF(Calc!$BO$6:$BO98,Calc!$BO98),1),Calc!$D$4:$W$4,0)),MATCH(Calc!$BO98&amp;P$9,Calc!$C$6:$C$1005&amp;Calc!$I$6:$I$1005,0),1)),"")</f>
        <v/>
      </c>
      <c r="Q102" s="252"/>
      <c r="R102" s="251" t="str">
        <f t="array" ref="R102">IFERROR(IF(R$9="","",INDEX(INDEX(Calc!$D$6:$X$1005,,MATCH(INDEX(Calc!$AT$7:$AT$20,COUNTIF(Calc!$BO$6:$BO98,Calc!$BO98),1),Calc!$D$4:$W$4,0)),MATCH(Calc!$BO98&amp;R$9,Calc!$C$6:$C$1005&amp;Calc!$I$6:$I$1005,0),1)),"")</f>
        <v/>
      </c>
      <c r="S102" s="252"/>
      <c r="T102" s="251" t="str">
        <f t="array" ref="T102">IFERROR(IF(T$9="","",INDEX(INDEX(Calc!$D$6:$X$1005,,MATCH(INDEX(Calc!$AT$7:$AT$20,COUNTIF(Calc!$BO$6:$BO98,Calc!$BO98),1),Calc!$D$4:$W$4,0)),MATCH(Calc!$BO98&amp;T$9,Calc!$C$6:$C$1005&amp;Calc!$I$6:$I$1005,0),1)),"")</f>
        <v/>
      </c>
      <c r="U102" s="252"/>
      <c r="V102" s="251" t="str">
        <f t="array" ref="V102">IFERROR(IF(V$9="","",INDEX(INDEX(Calc!$D$6:$X$1005,,MATCH(INDEX(Calc!$AT$7:$AT$20,COUNTIF(Calc!$BO$6:$BO98,Calc!$BO98),1),Calc!$D$4:$W$4,0)),MATCH(Calc!$BO98&amp;V$9,Calc!$C$6:$C$1005&amp;Calc!$I$6:$I$1005,0),1)),"")</f>
        <v/>
      </c>
      <c r="W102" s="252"/>
      <c r="X102" s="251" t="str">
        <f t="array" ref="X102">IFERROR(IF(X$9="","",INDEX(INDEX(Calc!$D$6:$X$1005,,MATCH(INDEX(Calc!$AT$7:$AT$20,COUNTIF(Calc!$BO$6:$BO98,Calc!$BO98),1),Calc!$D$4:$W$4,0)),MATCH(Calc!$BO98&amp;X$9,Calc!$C$6:$C$1005&amp;Calc!$I$6:$I$1005,0),1)),"")</f>
        <v/>
      </c>
      <c r="Y102" s="252"/>
      <c r="Z102" s="251" t="str">
        <f t="array" ref="Z102">IFERROR(IF(Z$9="","",INDEX(INDEX(Calc!$D$6:$X$1005,,MATCH(INDEX(Calc!$AT$7:$AT$20,COUNTIF(Calc!$BO$6:$BO98,Calc!$BO98),1),Calc!$D$4:$W$4,0)),MATCH(Calc!$BO98&amp;Z$9,Calc!$C$6:$C$1005&amp;Calc!$I$6:$I$1005,0),1)),"")</f>
        <v/>
      </c>
      <c r="AA102" s="252"/>
      <c r="AB102" s="251" t="str">
        <f t="array" ref="AB102">IFERROR(IF(AB$9="","",INDEX(INDEX(Calc!$D$6:$X$1005,,MATCH(INDEX(Calc!$AT$7:$AT$20,COUNTIF(Calc!$BO$6:$BO98,Calc!$BO98),1),Calc!$D$4:$W$4,0)),MATCH(Calc!$BO98&amp;AB$9,Calc!$C$6:$C$1005&amp;Calc!$I$6:$I$1005,0),1)),"")</f>
        <v/>
      </c>
      <c r="AC102" s="252"/>
      <c r="AD102" s="251" t="str">
        <f t="array" ref="AD102">IFERROR(IF(AD$9="","",INDEX(INDEX(Calc!$D$6:$X$1005,,MATCH(INDEX(Calc!$AT$7:$AT$20,COUNTIF(Calc!$BO$6:$BO98,Calc!$BO98),1),Calc!$D$4:$W$4,0)),MATCH(Calc!$BO98&amp;AD$9,Calc!$C$6:$C$1005&amp;Calc!$I$6:$I$1005,0),1)),"")</f>
        <v/>
      </c>
      <c r="AE102" s="252"/>
      <c r="AF102" s="251" t="str">
        <f t="array" ref="AF102">IFERROR(IF(AF$9="","",INDEX(INDEX(Calc!$D$6:$X$1005,,MATCH(INDEX(Calc!$AT$7:$AT$20,COUNTIF(Calc!$BO$6:$BO98,Calc!$BO98),1),Calc!$D$4:$W$4,0)),MATCH(Calc!$BO98&amp;AF$9,Calc!$C$6:$C$1005&amp;Calc!$I$6:$I$1005,0),1)),"")</f>
        <v/>
      </c>
      <c r="AG102" s="253"/>
      <c r="AH102" s="215"/>
    </row>
    <row r="103" spans="1:34" ht="18" customHeight="1" thickTop="1" thickBot="1" x14ac:dyDescent="0.3">
      <c r="A103" s="76"/>
      <c r="B103" s="257"/>
      <c r="C103" s="258"/>
      <c r="D103" s="251" t="str">
        <f t="array" ref="D103">IFERROR(IF(D$9="","",INDEX(INDEX(Calc!$D$6:$X$1005,,MATCH(INDEX(Calc!$AT$7:$AT$20,COUNTIF(Calc!$BO$6:$BO99,Calc!$BO99),1),Calc!$D$4:$W$4,0)),MATCH(Calc!$BO99&amp;D$9,Calc!$C$6:$C$1005&amp;Calc!$I$6:$I$1005,0),1)),"")</f>
        <v/>
      </c>
      <c r="E103" s="252"/>
      <c r="F103" s="251" t="str">
        <f t="array" ref="F103">IFERROR(IF(F$9="","",INDEX(INDEX(Calc!$D$6:$X$1005,,MATCH(INDEX(Calc!$AT$7:$AT$20,COUNTIF(Calc!$BO$6:$BO99,Calc!$BO99),1),Calc!$D$4:$W$4,0)),MATCH(Calc!$BO99&amp;F$9,Calc!$C$6:$C$1005&amp;Calc!$I$6:$I$1005,0),1)),"")</f>
        <v/>
      </c>
      <c r="G103" s="252"/>
      <c r="H103" s="251" t="str">
        <f t="array" ref="H103">IFERROR(IF(H$9="","",INDEX(INDEX(Calc!$D$6:$X$1005,,MATCH(INDEX(Calc!$AT$7:$AT$20,COUNTIF(Calc!$BO$6:$BO99,Calc!$BO99),1),Calc!$D$4:$W$4,0)),MATCH(Calc!$BO99&amp;H$9,Calc!$C$6:$C$1005&amp;Calc!$I$6:$I$1005,0),1)),"")</f>
        <v/>
      </c>
      <c r="I103" s="252"/>
      <c r="J103" s="251" t="str">
        <f t="array" ref="J103">IFERROR(IF(J$9="","",INDEX(INDEX(Calc!$D$6:$X$1005,,MATCH(INDEX(Calc!$AT$7:$AT$20,COUNTIF(Calc!$BO$6:$BO99,Calc!$BO99),1),Calc!$D$4:$W$4,0)),MATCH(Calc!$BO99&amp;J$9,Calc!$C$6:$C$1005&amp;Calc!$I$6:$I$1005,0),1)),"")</f>
        <v/>
      </c>
      <c r="K103" s="252"/>
      <c r="L103" s="251" t="str">
        <f t="array" ref="L103">IFERROR(IF(L$9="","",INDEX(INDEX(Calc!$D$6:$X$1005,,MATCH(INDEX(Calc!$AT$7:$AT$20,COUNTIF(Calc!$BO$6:$BO99,Calc!$BO99),1),Calc!$D$4:$W$4,0)),MATCH(Calc!$BO99&amp;L$9,Calc!$C$6:$C$1005&amp;Calc!$I$6:$I$1005,0),1)),"")</f>
        <v/>
      </c>
      <c r="M103" s="252"/>
      <c r="N103" s="251" t="str">
        <f t="array" ref="N103">IFERROR(IF(N$9="","",INDEX(INDEX(Calc!$D$6:$X$1005,,MATCH(INDEX(Calc!$AT$7:$AT$20,COUNTIF(Calc!$BO$6:$BO99,Calc!$BO99),1),Calc!$D$4:$W$4,0)),MATCH(Calc!$BO99&amp;N$9,Calc!$C$6:$C$1005&amp;Calc!$I$6:$I$1005,0),1)),"")</f>
        <v/>
      </c>
      <c r="O103" s="252"/>
      <c r="P103" s="251" t="str">
        <f t="array" ref="P103">IFERROR(IF(P$9="","",INDEX(INDEX(Calc!$D$6:$X$1005,,MATCH(INDEX(Calc!$AT$7:$AT$20,COUNTIF(Calc!$BO$6:$BO99,Calc!$BO99),1),Calc!$D$4:$W$4,0)),MATCH(Calc!$BO99&amp;P$9,Calc!$C$6:$C$1005&amp;Calc!$I$6:$I$1005,0),1)),"")</f>
        <v/>
      </c>
      <c r="Q103" s="252"/>
      <c r="R103" s="251" t="str">
        <f t="array" ref="R103">IFERROR(IF(R$9="","",INDEX(INDEX(Calc!$D$6:$X$1005,,MATCH(INDEX(Calc!$AT$7:$AT$20,COUNTIF(Calc!$BO$6:$BO99,Calc!$BO99),1),Calc!$D$4:$W$4,0)),MATCH(Calc!$BO99&amp;R$9,Calc!$C$6:$C$1005&amp;Calc!$I$6:$I$1005,0),1)),"")</f>
        <v/>
      </c>
      <c r="S103" s="252"/>
      <c r="T103" s="251" t="str">
        <f t="array" ref="T103">IFERROR(IF(T$9="","",INDEX(INDEX(Calc!$D$6:$X$1005,,MATCH(INDEX(Calc!$AT$7:$AT$20,COUNTIF(Calc!$BO$6:$BO99,Calc!$BO99),1),Calc!$D$4:$W$4,0)),MATCH(Calc!$BO99&amp;T$9,Calc!$C$6:$C$1005&amp;Calc!$I$6:$I$1005,0),1)),"")</f>
        <v/>
      </c>
      <c r="U103" s="252"/>
      <c r="V103" s="251" t="str">
        <f t="array" ref="V103">IFERROR(IF(V$9="","",INDEX(INDEX(Calc!$D$6:$X$1005,,MATCH(INDEX(Calc!$AT$7:$AT$20,COUNTIF(Calc!$BO$6:$BO99,Calc!$BO99),1),Calc!$D$4:$W$4,0)),MATCH(Calc!$BO99&amp;V$9,Calc!$C$6:$C$1005&amp;Calc!$I$6:$I$1005,0),1)),"")</f>
        <v/>
      </c>
      <c r="W103" s="252"/>
      <c r="X103" s="251" t="str">
        <f t="array" ref="X103">IFERROR(IF(X$9="","",INDEX(INDEX(Calc!$D$6:$X$1005,,MATCH(INDEX(Calc!$AT$7:$AT$20,COUNTIF(Calc!$BO$6:$BO99,Calc!$BO99),1),Calc!$D$4:$W$4,0)),MATCH(Calc!$BO99&amp;X$9,Calc!$C$6:$C$1005&amp;Calc!$I$6:$I$1005,0),1)),"")</f>
        <v/>
      </c>
      <c r="Y103" s="252"/>
      <c r="Z103" s="251" t="str">
        <f t="array" ref="Z103">IFERROR(IF(Z$9="","",INDEX(INDEX(Calc!$D$6:$X$1005,,MATCH(INDEX(Calc!$AT$7:$AT$20,COUNTIF(Calc!$BO$6:$BO99,Calc!$BO99),1),Calc!$D$4:$W$4,0)),MATCH(Calc!$BO99&amp;Z$9,Calc!$C$6:$C$1005&amp;Calc!$I$6:$I$1005,0),1)),"")</f>
        <v/>
      </c>
      <c r="AA103" s="252"/>
      <c r="AB103" s="251" t="str">
        <f t="array" ref="AB103">IFERROR(IF(AB$9="","",INDEX(INDEX(Calc!$D$6:$X$1005,,MATCH(INDEX(Calc!$AT$7:$AT$20,COUNTIF(Calc!$BO$6:$BO99,Calc!$BO99),1),Calc!$D$4:$W$4,0)),MATCH(Calc!$BO99&amp;AB$9,Calc!$C$6:$C$1005&amp;Calc!$I$6:$I$1005,0),1)),"")</f>
        <v/>
      </c>
      <c r="AC103" s="252"/>
      <c r="AD103" s="251" t="str">
        <f t="array" ref="AD103">IFERROR(IF(AD$9="","",INDEX(INDEX(Calc!$D$6:$X$1005,,MATCH(INDEX(Calc!$AT$7:$AT$20,COUNTIF(Calc!$BO$6:$BO99,Calc!$BO99),1),Calc!$D$4:$W$4,0)),MATCH(Calc!$BO99&amp;AD$9,Calc!$C$6:$C$1005&amp;Calc!$I$6:$I$1005,0),1)),"")</f>
        <v/>
      </c>
      <c r="AE103" s="252"/>
      <c r="AF103" s="251" t="str">
        <f t="array" ref="AF103">IFERROR(IF(AF$9="","",INDEX(INDEX(Calc!$D$6:$X$1005,,MATCH(INDEX(Calc!$AT$7:$AT$20,COUNTIF(Calc!$BO$6:$BO99,Calc!$BO99),1),Calc!$D$4:$W$4,0)),MATCH(Calc!$BO99&amp;AF$9,Calc!$C$6:$C$1005&amp;Calc!$I$6:$I$1005,0),1)),"")</f>
        <v/>
      </c>
      <c r="AG103" s="253"/>
      <c r="AH103" s="215"/>
    </row>
    <row r="104" spans="1:34" ht="18" customHeight="1" thickTop="1" thickBot="1" x14ac:dyDescent="0.3">
      <c r="A104" s="76"/>
      <c r="B104" s="257"/>
      <c r="C104" s="258"/>
      <c r="D104" s="251" t="str">
        <f t="array" ref="D104">IFERROR(IF(D$9="","",INDEX(INDEX(Calc!$D$6:$X$1005,,MATCH(INDEX(Calc!$AT$7:$AT$20,COUNTIF(Calc!$BO$6:$BO100,Calc!$BO100),1),Calc!$D$4:$W$4,0)),MATCH(Calc!$BO100&amp;D$9,Calc!$C$6:$C$1005&amp;Calc!$I$6:$I$1005,0),1)),"")</f>
        <v/>
      </c>
      <c r="E104" s="252"/>
      <c r="F104" s="251" t="str">
        <f t="array" ref="F104">IFERROR(IF(F$9="","",INDEX(INDEX(Calc!$D$6:$X$1005,,MATCH(INDEX(Calc!$AT$7:$AT$20,COUNTIF(Calc!$BO$6:$BO100,Calc!$BO100),1),Calc!$D$4:$W$4,0)),MATCH(Calc!$BO100&amp;F$9,Calc!$C$6:$C$1005&amp;Calc!$I$6:$I$1005,0),1)),"")</f>
        <v/>
      </c>
      <c r="G104" s="252"/>
      <c r="H104" s="251" t="str">
        <f t="array" ref="H104">IFERROR(IF(H$9="","",INDEX(INDEX(Calc!$D$6:$X$1005,,MATCH(INDEX(Calc!$AT$7:$AT$20,COUNTIF(Calc!$BO$6:$BO100,Calc!$BO100),1),Calc!$D$4:$W$4,0)),MATCH(Calc!$BO100&amp;H$9,Calc!$C$6:$C$1005&amp;Calc!$I$6:$I$1005,0),1)),"")</f>
        <v/>
      </c>
      <c r="I104" s="252"/>
      <c r="J104" s="251" t="str">
        <f t="array" ref="J104">IFERROR(IF(J$9="","",INDEX(INDEX(Calc!$D$6:$X$1005,,MATCH(INDEX(Calc!$AT$7:$AT$20,COUNTIF(Calc!$BO$6:$BO100,Calc!$BO100),1),Calc!$D$4:$W$4,0)),MATCH(Calc!$BO100&amp;J$9,Calc!$C$6:$C$1005&amp;Calc!$I$6:$I$1005,0),1)),"")</f>
        <v/>
      </c>
      <c r="K104" s="252"/>
      <c r="L104" s="251" t="str">
        <f t="array" ref="L104">IFERROR(IF(L$9="","",INDEX(INDEX(Calc!$D$6:$X$1005,,MATCH(INDEX(Calc!$AT$7:$AT$20,COUNTIF(Calc!$BO$6:$BO100,Calc!$BO100),1),Calc!$D$4:$W$4,0)),MATCH(Calc!$BO100&amp;L$9,Calc!$C$6:$C$1005&amp;Calc!$I$6:$I$1005,0),1)),"")</f>
        <v/>
      </c>
      <c r="M104" s="252"/>
      <c r="N104" s="251" t="str">
        <f t="array" ref="N104">IFERROR(IF(N$9="","",INDEX(INDEX(Calc!$D$6:$X$1005,,MATCH(INDEX(Calc!$AT$7:$AT$20,COUNTIF(Calc!$BO$6:$BO100,Calc!$BO100),1),Calc!$D$4:$W$4,0)),MATCH(Calc!$BO100&amp;N$9,Calc!$C$6:$C$1005&amp;Calc!$I$6:$I$1005,0),1)),"")</f>
        <v/>
      </c>
      <c r="O104" s="252"/>
      <c r="P104" s="251" t="str">
        <f t="array" ref="P104">IFERROR(IF(P$9="","",INDEX(INDEX(Calc!$D$6:$X$1005,,MATCH(INDEX(Calc!$AT$7:$AT$20,COUNTIF(Calc!$BO$6:$BO100,Calc!$BO100),1),Calc!$D$4:$W$4,0)),MATCH(Calc!$BO100&amp;P$9,Calc!$C$6:$C$1005&amp;Calc!$I$6:$I$1005,0),1)),"")</f>
        <v/>
      </c>
      <c r="Q104" s="252"/>
      <c r="R104" s="251" t="str">
        <f t="array" ref="R104">IFERROR(IF(R$9="","",INDEX(INDEX(Calc!$D$6:$X$1005,,MATCH(INDEX(Calc!$AT$7:$AT$20,COUNTIF(Calc!$BO$6:$BO100,Calc!$BO100),1),Calc!$D$4:$W$4,0)),MATCH(Calc!$BO100&amp;R$9,Calc!$C$6:$C$1005&amp;Calc!$I$6:$I$1005,0),1)),"")</f>
        <v/>
      </c>
      <c r="S104" s="252"/>
      <c r="T104" s="251" t="str">
        <f t="array" ref="T104">IFERROR(IF(T$9="","",INDEX(INDEX(Calc!$D$6:$X$1005,,MATCH(INDEX(Calc!$AT$7:$AT$20,COUNTIF(Calc!$BO$6:$BO100,Calc!$BO100),1),Calc!$D$4:$W$4,0)),MATCH(Calc!$BO100&amp;T$9,Calc!$C$6:$C$1005&amp;Calc!$I$6:$I$1005,0),1)),"")</f>
        <v/>
      </c>
      <c r="U104" s="252"/>
      <c r="V104" s="251" t="str">
        <f t="array" ref="V104">IFERROR(IF(V$9="","",INDEX(INDEX(Calc!$D$6:$X$1005,,MATCH(INDEX(Calc!$AT$7:$AT$20,COUNTIF(Calc!$BO$6:$BO100,Calc!$BO100),1),Calc!$D$4:$W$4,0)),MATCH(Calc!$BO100&amp;V$9,Calc!$C$6:$C$1005&amp;Calc!$I$6:$I$1005,0),1)),"")</f>
        <v/>
      </c>
      <c r="W104" s="252"/>
      <c r="X104" s="251" t="str">
        <f t="array" ref="X104">IFERROR(IF(X$9="","",INDEX(INDEX(Calc!$D$6:$X$1005,,MATCH(INDEX(Calc!$AT$7:$AT$20,COUNTIF(Calc!$BO$6:$BO100,Calc!$BO100),1),Calc!$D$4:$W$4,0)),MATCH(Calc!$BO100&amp;X$9,Calc!$C$6:$C$1005&amp;Calc!$I$6:$I$1005,0),1)),"")</f>
        <v/>
      </c>
      <c r="Y104" s="252"/>
      <c r="Z104" s="251" t="str">
        <f t="array" ref="Z104">IFERROR(IF(Z$9="","",INDEX(INDEX(Calc!$D$6:$X$1005,,MATCH(INDEX(Calc!$AT$7:$AT$20,COUNTIF(Calc!$BO$6:$BO100,Calc!$BO100),1),Calc!$D$4:$W$4,0)),MATCH(Calc!$BO100&amp;Z$9,Calc!$C$6:$C$1005&amp;Calc!$I$6:$I$1005,0),1)),"")</f>
        <v/>
      </c>
      <c r="AA104" s="252"/>
      <c r="AB104" s="251" t="str">
        <f t="array" ref="AB104">IFERROR(IF(AB$9="","",INDEX(INDEX(Calc!$D$6:$X$1005,,MATCH(INDEX(Calc!$AT$7:$AT$20,COUNTIF(Calc!$BO$6:$BO100,Calc!$BO100),1),Calc!$D$4:$W$4,0)),MATCH(Calc!$BO100&amp;AB$9,Calc!$C$6:$C$1005&amp;Calc!$I$6:$I$1005,0),1)),"")</f>
        <v/>
      </c>
      <c r="AC104" s="252"/>
      <c r="AD104" s="251" t="str">
        <f t="array" ref="AD104">IFERROR(IF(AD$9="","",INDEX(INDEX(Calc!$D$6:$X$1005,,MATCH(INDEX(Calc!$AT$7:$AT$20,COUNTIF(Calc!$BO$6:$BO100,Calc!$BO100),1),Calc!$D$4:$W$4,0)),MATCH(Calc!$BO100&amp;AD$9,Calc!$C$6:$C$1005&amp;Calc!$I$6:$I$1005,0),1)),"")</f>
        <v/>
      </c>
      <c r="AE104" s="252"/>
      <c r="AF104" s="251" t="str">
        <f t="array" ref="AF104">IFERROR(IF(AF$9="","",INDEX(INDEX(Calc!$D$6:$X$1005,,MATCH(INDEX(Calc!$AT$7:$AT$20,COUNTIF(Calc!$BO$6:$BO100,Calc!$BO100),1),Calc!$D$4:$W$4,0)),MATCH(Calc!$BO100&amp;AF$9,Calc!$C$6:$C$1005&amp;Calc!$I$6:$I$1005,0),1)),"")</f>
        <v/>
      </c>
      <c r="AG104" s="253"/>
      <c r="AH104" s="215"/>
    </row>
    <row r="105" spans="1:34" ht="18" customHeight="1" thickTop="1" thickBot="1" x14ac:dyDescent="0.3">
      <c r="A105" s="76"/>
      <c r="B105" s="257"/>
      <c r="C105" s="258"/>
      <c r="D105" s="251" t="str">
        <f t="array" ref="D105">IFERROR(IF(D$9="","",INDEX(INDEX(Calc!$D$6:$X$1005,,MATCH(INDEX(Calc!$AT$7:$AT$20,COUNTIF(Calc!$BO$6:$BO101,Calc!$BO101),1),Calc!$D$4:$W$4,0)),MATCH(Calc!$BO101&amp;D$9,Calc!$C$6:$C$1005&amp;Calc!$I$6:$I$1005,0),1)),"")</f>
        <v/>
      </c>
      <c r="E105" s="252"/>
      <c r="F105" s="251" t="str">
        <f t="array" ref="F105">IFERROR(IF(F$9="","",INDEX(INDEX(Calc!$D$6:$X$1005,,MATCH(INDEX(Calc!$AT$7:$AT$20,COUNTIF(Calc!$BO$6:$BO101,Calc!$BO101),1),Calc!$D$4:$W$4,0)),MATCH(Calc!$BO101&amp;F$9,Calc!$C$6:$C$1005&amp;Calc!$I$6:$I$1005,0),1)),"")</f>
        <v/>
      </c>
      <c r="G105" s="252"/>
      <c r="H105" s="251" t="str">
        <f t="array" ref="H105">IFERROR(IF(H$9="","",INDEX(INDEX(Calc!$D$6:$X$1005,,MATCH(INDEX(Calc!$AT$7:$AT$20,COUNTIF(Calc!$BO$6:$BO101,Calc!$BO101),1),Calc!$D$4:$W$4,0)),MATCH(Calc!$BO101&amp;H$9,Calc!$C$6:$C$1005&amp;Calc!$I$6:$I$1005,0),1)),"")</f>
        <v/>
      </c>
      <c r="I105" s="252"/>
      <c r="J105" s="251" t="str">
        <f t="array" ref="J105">IFERROR(IF(J$9="","",INDEX(INDEX(Calc!$D$6:$X$1005,,MATCH(INDEX(Calc!$AT$7:$AT$20,COUNTIF(Calc!$BO$6:$BO101,Calc!$BO101),1),Calc!$D$4:$W$4,0)),MATCH(Calc!$BO101&amp;J$9,Calc!$C$6:$C$1005&amp;Calc!$I$6:$I$1005,0),1)),"")</f>
        <v/>
      </c>
      <c r="K105" s="252"/>
      <c r="L105" s="251" t="str">
        <f t="array" ref="L105">IFERROR(IF(L$9="","",INDEX(INDEX(Calc!$D$6:$X$1005,,MATCH(INDEX(Calc!$AT$7:$AT$20,COUNTIF(Calc!$BO$6:$BO101,Calc!$BO101),1),Calc!$D$4:$W$4,0)),MATCH(Calc!$BO101&amp;L$9,Calc!$C$6:$C$1005&amp;Calc!$I$6:$I$1005,0),1)),"")</f>
        <v/>
      </c>
      <c r="M105" s="252"/>
      <c r="N105" s="251" t="str">
        <f t="array" ref="N105">IFERROR(IF(N$9="","",INDEX(INDEX(Calc!$D$6:$X$1005,,MATCH(INDEX(Calc!$AT$7:$AT$20,COUNTIF(Calc!$BO$6:$BO101,Calc!$BO101),1),Calc!$D$4:$W$4,0)),MATCH(Calc!$BO101&amp;N$9,Calc!$C$6:$C$1005&amp;Calc!$I$6:$I$1005,0),1)),"")</f>
        <v/>
      </c>
      <c r="O105" s="252"/>
      <c r="P105" s="251" t="str">
        <f t="array" ref="P105">IFERROR(IF(P$9="","",INDEX(INDEX(Calc!$D$6:$X$1005,,MATCH(INDEX(Calc!$AT$7:$AT$20,COUNTIF(Calc!$BO$6:$BO101,Calc!$BO101),1),Calc!$D$4:$W$4,0)),MATCH(Calc!$BO101&amp;P$9,Calc!$C$6:$C$1005&amp;Calc!$I$6:$I$1005,0),1)),"")</f>
        <v/>
      </c>
      <c r="Q105" s="252"/>
      <c r="R105" s="251" t="str">
        <f t="array" ref="R105">IFERROR(IF(R$9="","",INDEX(INDEX(Calc!$D$6:$X$1005,,MATCH(INDEX(Calc!$AT$7:$AT$20,COUNTIF(Calc!$BO$6:$BO101,Calc!$BO101),1),Calc!$D$4:$W$4,0)),MATCH(Calc!$BO101&amp;R$9,Calc!$C$6:$C$1005&amp;Calc!$I$6:$I$1005,0),1)),"")</f>
        <v/>
      </c>
      <c r="S105" s="252"/>
      <c r="T105" s="251" t="str">
        <f t="array" ref="T105">IFERROR(IF(T$9="","",INDEX(INDEX(Calc!$D$6:$X$1005,,MATCH(INDEX(Calc!$AT$7:$AT$20,COUNTIF(Calc!$BO$6:$BO101,Calc!$BO101),1),Calc!$D$4:$W$4,0)),MATCH(Calc!$BO101&amp;T$9,Calc!$C$6:$C$1005&amp;Calc!$I$6:$I$1005,0),1)),"")</f>
        <v/>
      </c>
      <c r="U105" s="252"/>
      <c r="V105" s="251" t="str">
        <f t="array" ref="V105">IFERROR(IF(V$9="","",INDEX(INDEX(Calc!$D$6:$X$1005,,MATCH(INDEX(Calc!$AT$7:$AT$20,COUNTIF(Calc!$BO$6:$BO101,Calc!$BO101),1),Calc!$D$4:$W$4,0)),MATCH(Calc!$BO101&amp;V$9,Calc!$C$6:$C$1005&amp;Calc!$I$6:$I$1005,0),1)),"")</f>
        <v/>
      </c>
      <c r="W105" s="252"/>
      <c r="X105" s="251" t="str">
        <f t="array" ref="X105">IFERROR(IF(X$9="","",INDEX(INDEX(Calc!$D$6:$X$1005,,MATCH(INDEX(Calc!$AT$7:$AT$20,COUNTIF(Calc!$BO$6:$BO101,Calc!$BO101),1),Calc!$D$4:$W$4,0)),MATCH(Calc!$BO101&amp;X$9,Calc!$C$6:$C$1005&amp;Calc!$I$6:$I$1005,0),1)),"")</f>
        <v/>
      </c>
      <c r="Y105" s="252"/>
      <c r="Z105" s="251" t="str">
        <f t="array" ref="Z105">IFERROR(IF(Z$9="","",INDEX(INDEX(Calc!$D$6:$X$1005,,MATCH(INDEX(Calc!$AT$7:$AT$20,COUNTIF(Calc!$BO$6:$BO101,Calc!$BO101),1),Calc!$D$4:$W$4,0)),MATCH(Calc!$BO101&amp;Z$9,Calc!$C$6:$C$1005&amp;Calc!$I$6:$I$1005,0),1)),"")</f>
        <v/>
      </c>
      <c r="AA105" s="252"/>
      <c r="AB105" s="251" t="str">
        <f t="array" ref="AB105">IFERROR(IF(AB$9="","",INDEX(INDEX(Calc!$D$6:$X$1005,,MATCH(INDEX(Calc!$AT$7:$AT$20,COUNTIF(Calc!$BO$6:$BO101,Calc!$BO101),1),Calc!$D$4:$W$4,0)),MATCH(Calc!$BO101&amp;AB$9,Calc!$C$6:$C$1005&amp;Calc!$I$6:$I$1005,0),1)),"")</f>
        <v/>
      </c>
      <c r="AC105" s="252"/>
      <c r="AD105" s="251" t="str">
        <f t="array" ref="AD105">IFERROR(IF(AD$9="","",INDEX(INDEX(Calc!$D$6:$X$1005,,MATCH(INDEX(Calc!$AT$7:$AT$20,COUNTIF(Calc!$BO$6:$BO101,Calc!$BO101),1),Calc!$D$4:$W$4,0)),MATCH(Calc!$BO101&amp;AD$9,Calc!$C$6:$C$1005&amp;Calc!$I$6:$I$1005,0),1)),"")</f>
        <v/>
      </c>
      <c r="AE105" s="252"/>
      <c r="AF105" s="251" t="str">
        <f t="array" ref="AF105">IFERROR(IF(AF$9="","",INDEX(INDEX(Calc!$D$6:$X$1005,,MATCH(INDEX(Calc!$AT$7:$AT$20,COUNTIF(Calc!$BO$6:$BO101,Calc!$BO101),1),Calc!$D$4:$W$4,0)),MATCH(Calc!$BO101&amp;AF$9,Calc!$C$6:$C$1005&amp;Calc!$I$6:$I$1005,0),1)),"")</f>
        <v/>
      </c>
      <c r="AG105" s="253"/>
      <c r="AH105" s="215"/>
    </row>
    <row r="106" spans="1:34" ht="18" customHeight="1" thickTop="1" thickBot="1" x14ac:dyDescent="0.3">
      <c r="A106" s="76"/>
      <c r="B106" s="257"/>
      <c r="C106" s="258"/>
      <c r="D106" s="251" t="str">
        <f t="array" ref="D106">IFERROR(IF(D$9="","",INDEX(INDEX(Calc!$D$6:$X$1005,,MATCH(INDEX(Calc!$AT$7:$AT$20,COUNTIF(Calc!$BO$6:$BO102,Calc!$BO102),1),Calc!$D$4:$W$4,0)),MATCH(Calc!$BO102&amp;D$9,Calc!$C$6:$C$1005&amp;Calc!$I$6:$I$1005,0),1)),"")</f>
        <v/>
      </c>
      <c r="E106" s="252"/>
      <c r="F106" s="251" t="str">
        <f t="array" ref="F106">IFERROR(IF(F$9="","",INDEX(INDEX(Calc!$D$6:$X$1005,,MATCH(INDEX(Calc!$AT$7:$AT$20,COUNTIF(Calc!$BO$6:$BO102,Calc!$BO102),1),Calc!$D$4:$W$4,0)),MATCH(Calc!$BO102&amp;F$9,Calc!$C$6:$C$1005&amp;Calc!$I$6:$I$1005,0),1)),"")</f>
        <v/>
      </c>
      <c r="G106" s="252"/>
      <c r="H106" s="251" t="str">
        <f t="array" ref="H106">IFERROR(IF(H$9="","",INDEX(INDEX(Calc!$D$6:$X$1005,,MATCH(INDEX(Calc!$AT$7:$AT$20,COUNTIF(Calc!$BO$6:$BO102,Calc!$BO102),1),Calc!$D$4:$W$4,0)),MATCH(Calc!$BO102&amp;H$9,Calc!$C$6:$C$1005&amp;Calc!$I$6:$I$1005,0),1)),"")</f>
        <v/>
      </c>
      <c r="I106" s="252"/>
      <c r="J106" s="251" t="str">
        <f t="array" ref="J106">IFERROR(IF(J$9="","",INDEX(INDEX(Calc!$D$6:$X$1005,,MATCH(INDEX(Calc!$AT$7:$AT$20,COUNTIF(Calc!$BO$6:$BO102,Calc!$BO102),1),Calc!$D$4:$W$4,0)),MATCH(Calc!$BO102&amp;J$9,Calc!$C$6:$C$1005&amp;Calc!$I$6:$I$1005,0),1)),"")</f>
        <v/>
      </c>
      <c r="K106" s="252"/>
      <c r="L106" s="251" t="str">
        <f t="array" ref="L106">IFERROR(IF(L$9="","",INDEX(INDEX(Calc!$D$6:$X$1005,,MATCH(INDEX(Calc!$AT$7:$AT$20,COUNTIF(Calc!$BO$6:$BO102,Calc!$BO102),1),Calc!$D$4:$W$4,0)),MATCH(Calc!$BO102&amp;L$9,Calc!$C$6:$C$1005&amp;Calc!$I$6:$I$1005,0),1)),"")</f>
        <v/>
      </c>
      <c r="M106" s="252"/>
      <c r="N106" s="251" t="str">
        <f t="array" ref="N106">IFERROR(IF(N$9="","",INDEX(INDEX(Calc!$D$6:$X$1005,,MATCH(INDEX(Calc!$AT$7:$AT$20,COUNTIF(Calc!$BO$6:$BO102,Calc!$BO102),1),Calc!$D$4:$W$4,0)),MATCH(Calc!$BO102&amp;N$9,Calc!$C$6:$C$1005&amp;Calc!$I$6:$I$1005,0),1)),"")</f>
        <v/>
      </c>
      <c r="O106" s="252"/>
      <c r="P106" s="251" t="str">
        <f t="array" ref="P106">IFERROR(IF(P$9="","",INDEX(INDEX(Calc!$D$6:$X$1005,,MATCH(INDEX(Calc!$AT$7:$AT$20,COUNTIF(Calc!$BO$6:$BO102,Calc!$BO102),1),Calc!$D$4:$W$4,0)),MATCH(Calc!$BO102&amp;P$9,Calc!$C$6:$C$1005&amp;Calc!$I$6:$I$1005,0),1)),"")</f>
        <v/>
      </c>
      <c r="Q106" s="252"/>
      <c r="R106" s="251" t="str">
        <f t="array" ref="R106">IFERROR(IF(R$9="","",INDEX(INDEX(Calc!$D$6:$X$1005,,MATCH(INDEX(Calc!$AT$7:$AT$20,COUNTIF(Calc!$BO$6:$BO102,Calc!$BO102),1),Calc!$D$4:$W$4,0)),MATCH(Calc!$BO102&amp;R$9,Calc!$C$6:$C$1005&amp;Calc!$I$6:$I$1005,0),1)),"")</f>
        <v/>
      </c>
      <c r="S106" s="252"/>
      <c r="T106" s="251" t="str">
        <f t="array" ref="T106">IFERROR(IF(T$9="","",INDEX(INDEX(Calc!$D$6:$X$1005,,MATCH(INDEX(Calc!$AT$7:$AT$20,COUNTIF(Calc!$BO$6:$BO102,Calc!$BO102),1),Calc!$D$4:$W$4,0)),MATCH(Calc!$BO102&amp;T$9,Calc!$C$6:$C$1005&amp;Calc!$I$6:$I$1005,0),1)),"")</f>
        <v/>
      </c>
      <c r="U106" s="252"/>
      <c r="V106" s="251" t="str">
        <f t="array" ref="V106">IFERROR(IF(V$9="","",INDEX(INDEX(Calc!$D$6:$X$1005,,MATCH(INDEX(Calc!$AT$7:$AT$20,COUNTIF(Calc!$BO$6:$BO102,Calc!$BO102),1),Calc!$D$4:$W$4,0)),MATCH(Calc!$BO102&amp;V$9,Calc!$C$6:$C$1005&amp;Calc!$I$6:$I$1005,0),1)),"")</f>
        <v/>
      </c>
      <c r="W106" s="252"/>
      <c r="X106" s="251" t="str">
        <f t="array" ref="X106">IFERROR(IF(X$9="","",INDEX(INDEX(Calc!$D$6:$X$1005,,MATCH(INDEX(Calc!$AT$7:$AT$20,COUNTIF(Calc!$BO$6:$BO102,Calc!$BO102),1),Calc!$D$4:$W$4,0)),MATCH(Calc!$BO102&amp;X$9,Calc!$C$6:$C$1005&amp;Calc!$I$6:$I$1005,0),1)),"")</f>
        <v/>
      </c>
      <c r="Y106" s="252"/>
      <c r="Z106" s="251" t="str">
        <f t="array" ref="Z106">IFERROR(IF(Z$9="","",INDEX(INDEX(Calc!$D$6:$X$1005,,MATCH(INDEX(Calc!$AT$7:$AT$20,COUNTIF(Calc!$BO$6:$BO102,Calc!$BO102),1),Calc!$D$4:$W$4,0)),MATCH(Calc!$BO102&amp;Z$9,Calc!$C$6:$C$1005&amp;Calc!$I$6:$I$1005,0),1)),"")</f>
        <v/>
      </c>
      <c r="AA106" s="252"/>
      <c r="AB106" s="251" t="str">
        <f t="array" ref="AB106">IFERROR(IF(AB$9="","",INDEX(INDEX(Calc!$D$6:$X$1005,,MATCH(INDEX(Calc!$AT$7:$AT$20,COUNTIF(Calc!$BO$6:$BO102,Calc!$BO102),1),Calc!$D$4:$W$4,0)),MATCH(Calc!$BO102&amp;AB$9,Calc!$C$6:$C$1005&amp;Calc!$I$6:$I$1005,0),1)),"")</f>
        <v/>
      </c>
      <c r="AC106" s="252"/>
      <c r="AD106" s="251" t="str">
        <f t="array" ref="AD106">IFERROR(IF(AD$9="","",INDEX(INDEX(Calc!$D$6:$X$1005,,MATCH(INDEX(Calc!$AT$7:$AT$20,COUNTIF(Calc!$BO$6:$BO102,Calc!$BO102),1),Calc!$D$4:$W$4,0)),MATCH(Calc!$BO102&amp;AD$9,Calc!$C$6:$C$1005&amp;Calc!$I$6:$I$1005,0),1)),"")</f>
        <v/>
      </c>
      <c r="AE106" s="252"/>
      <c r="AF106" s="251" t="str">
        <f t="array" ref="AF106">IFERROR(IF(AF$9="","",INDEX(INDEX(Calc!$D$6:$X$1005,,MATCH(INDEX(Calc!$AT$7:$AT$20,COUNTIF(Calc!$BO$6:$BO102,Calc!$BO102),1),Calc!$D$4:$W$4,0)),MATCH(Calc!$BO102&amp;AF$9,Calc!$C$6:$C$1005&amp;Calc!$I$6:$I$1005,0),1)),"")</f>
        <v/>
      </c>
      <c r="AG106" s="253"/>
      <c r="AH106" s="215"/>
    </row>
    <row r="107" spans="1:34" ht="18" customHeight="1" thickTop="1" thickBot="1" x14ac:dyDescent="0.3">
      <c r="A107" s="76"/>
      <c r="B107" s="257"/>
      <c r="C107" s="258"/>
      <c r="D107" s="251" t="str">
        <f t="array" ref="D107">IFERROR(IF(D$9="","",INDEX(INDEX(Calc!$D$6:$X$1005,,MATCH(INDEX(Calc!$AT$7:$AT$20,COUNTIF(Calc!$BO$6:$BO103,Calc!$BO103),1),Calc!$D$4:$W$4,0)),MATCH(Calc!$BO103&amp;D$9,Calc!$C$6:$C$1005&amp;Calc!$I$6:$I$1005,0),1)),"")</f>
        <v/>
      </c>
      <c r="E107" s="252"/>
      <c r="F107" s="251" t="str">
        <f t="array" ref="F107">IFERROR(IF(F$9="","",INDEX(INDEX(Calc!$D$6:$X$1005,,MATCH(INDEX(Calc!$AT$7:$AT$20,COUNTIF(Calc!$BO$6:$BO103,Calc!$BO103),1),Calc!$D$4:$W$4,0)),MATCH(Calc!$BO103&amp;F$9,Calc!$C$6:$C$1005&amp;Calc!$I$6:$I$1005,0),1)),"")</f>
        <v/>
      </c>
      <c r="G107" s="252"/>
      <c r="H107" s="251" t="str">
        <f t="array" ref="H107">IFERROR(IF(H$9="","",INDEX(INDEX(Calc!$D$6:$X$1005,,MATCH(INDEX(Calc!$AT$7:$AT$20,COUNTIF(Calc!$BO$6:$BO103,Calc!$BO103),1),Calc!$D$4:$W$4,0)),MATCH(Calc!$BO103&amp;H$9,Calc!$C$6:$C$1005&amp;Calc!$I$6:$I$1005,0),1)),"")</f>
        <v/>
      </c>
      <c r="I107" s="252"/>
      <c r="J107" s="251" t="str">
        <f t="array" ref="J107">IFERROR(IF(J$9="","",INDEX(INDEX(Calc!$D$6:$X$1005,,MATCH(INDEX(Calc!$AT$7:$AT$20,COUNTIF(Calc!$BO$6:$BO103,Calc!$BO103),1),Calc!$D$4:$W$4,0)),MATCH(Calc!$BO103&amp;J$9,Calc!$C$6:$C$1005&amp;Calc!$I$6:$I$1005,0),1)),"")</f>
        <v/>
      </c>
      <c r="K107" s="252"/>
      <c r="L107" s="251" t="str">
        <f t="array" ref="L107">IFERROR(IF(L$9="","",INDEX(INDEX(Calc!$D$6:$X$1005,,MATCH(INDEX(Calc!$AT$7:$AT$20,COUNTIF(Calc!$BO$6:$BO103,Calc!$BO103),1),Calc!$D$4:$W$4,0)),MATCH(Calc!$BO103&amp;L$9,Calc!$C$6:$C$1005&amp;Calc!$I$6:$I$1005,0),1)),"")</f>
        <v/>
      </c>
      <c r="M107" s="252"/>
      <c r="N107" s="251" t="str">
        <f t="array" ref="N107">IFERROR(IF(N$9="","",INDEX(INDEX(Calc!$D$6:$X$1005,,MATCH(INDEX(Calc!$AT$7:$AT$20,COUNTIF(Calc!$BO$6:$BO103,Calc!$BO103),1),Calc!$D$4:$W$4,0)),MATCH(Calc!$BO103&amp;N$9,Calc!$C$6:$C$1005&amp;Calc!$I$6:$I$1005,0),1)),"")</f>
        <v/>
      </c>
      <c r="O107" s="252"/>
      <c r="P107" s="251" t="str">
        <f t="array" ref="P107">IFERROR(IF(P$9="","",INDEX(INDEX(Calc!$D$6:$X$1005,,MATCH(INDEX(Calc!$AT$7:$AT$20,COUNTIF(Calc!$BO$6:$BO103,Calc!$BO103),1),Calc!$D$4:$W$4,0)),MATCH(Calc!$BO103&amp;P$9,Calc!$C$6:$C$1005&amp;Calc!$I$6:$I$1005,0),1)),"")</f>
        <v/>
      </c>
      <c r="Q107" s="252"/>
      <c r="R107" s="251" t="str">
        <f t="array" ref="R107">IFERROR(IF(R$9="","",INDEX(INDEX(Calc!$D$6:$X$1005,,MATCH(INDEX(Calc!$AT$7:$AT$20,COUNTIF(Calc!$BO$6:$BO103,Calc!$BO103),1),Calc!$D$4:$W$4,0)),MATCH(Calc!$BO103&amp;R$9,Calc!$C$6:$C$1005&amp;Calc!$I$6:$I$1005,0),1)),"")</f>
        <v/>
      </c>
      <c r="S107" s="252"/>
      <c r="T107" s="251" t="str">
        <f t="array" ref="T107">IFERROR(IF(T$9="","",INDEX(INDEX(Calc!$D$6:$X$1005,,MATCH(INDEX(Calc!$AT$7:$AT$20,COUNTIF(Calc!$BO$6:$BO103,Calc!$BO103),1),Calc!$D$4:$W$4,0)),MATCH(Calc!$BO103&amp;T$9,Calc!$C$6:$C$1005&amp;Calc!$I$6:$I$1005,0),1)),"")</f>
        <v/>
      </c>
      <c r="U107" s="252"/>
      <c r="V107" s="251" t="str">
        <f t="array" ref="V107">IFERROR(IF(V$9="","",INDEX(INDEX(Calc!$D$6:$X$1005,,MATCH(INDEX(Calc!$AT$7:$AT$20,COUNTIF(Calc!$BO$6:$BO103,Calc!$BO103),1),Calc!$D$4:$W$4,0)),MATCH(Calc!$BO103&amp;V$9,Calc!$C$6:$C$1005&amp;Calc!$I$6:$I$1005,0),1)),"")</f>
        <v/>
      </c>
      <c r="W107" s="252"/>
      <c r="X107" s="251" t="str">
        <f t="array" ref="X107">IFERROR(IF(X$9="","",INDEX(INDEX(Calc!$D$6:$X$1005,,MATCH(INDEX(Calc!$AT$7:$AT$20,COUNTIF(Calc!$BO$6:$BO103,Calc!$BO103),1),Calc!$D$4:$W$4,0)),MATCH(Calc!$BO103&amp;X$9,Calc!$C$6:$C$1005&amp;Calc!$I$6:$I$1005,0),1)),"")</f>
        <v/>
      </c>
      <c r="Y107" s="252"/>
      <c r="Z107" s="251" t="str">
        <f t="array" ref="Z107">IFERROR(IF(Z$9="","",INDEX(INDEX(Calc!$D$6:$X$1005,,MATCH(INDEX(Calc!$AT$7:$AT$20,COUNTIF(Calc!$BO$6:$BO103,Calc!$BO103),1),Calc!$D$4:$W$4,0)),MATCH(Calc!$BO103&amp;Z$9,Calc!$C$6:$C$1005&amp;Calc!$I$6:$I$1005,0),1)),"")</f>
        <v/>
      </c>
      <c r="AA107" s="252"/>
      <c r="AB107" s="251" t="str">
        <f t="array" ref="AB107">IFERROR(IF(AB$9="","",INDEX(INDEX(Calc!$D$6:$X$1005,,MATCH(INDEX(Calc!$AT$7:$AT$20,COUNTIF(Calc!$BO$6:$BO103,Calc!$BO103),1),Calc!$D$4:$W$4,0)),MATCH(Calc!$BO103&amp;AB$9,Calc!$C$6:$C$1005&amp;Calc!$I$6:$I$1005,0),1)),"")</f>
        <v/>
      </c>
      <c r="AC107" s="252"/>
      <c r="AD107" s="251" t="str">
        <f t="array" ref="AD107">IFERROR(IF(AD$9="","",INDEX(INDEX(Calc!$D$6:$X$1005,,MATCH(INDEX(Calc!$AT$7:$AT$20,COUNTIF(Calc!$BO$6:$BO103,Calc!$BO103),1),Calc!$D$4:$W$4,0)),MATCH(Calc!$BO103&amp;AD$9,Calc!$C$6:$C$1005&amp;Calc!$I$6:$I$1005,0),1)),"")</f>
        <v/>
      </c>
      <c r="AE107" s="252"/>
      <c r="AF107" s="251" t="str">
        <f t="array" ref="AF107">IFERROR(IF(AF$9="","",INDEX(INDEX(Calc!$D$6:$X$1005,,MATCH(INDEX(Calc!$AT$7:$AT$20,COUNTIF(Calc!$BO$6:$BO103,Calc!$BO103),1),Calc!$D$4:$W$4,0)),MATCH(Calc!$BO103&amp;AF$9,Calc!$C$6:$C$1005&amp;Calc!$I$6:$I$1005,0),1)),"")</f>
        <v/>
      </c>
      <c r="AG107" s="253"/>
      <c r="AH107" s="215"/>
    </row>
    <row r="108" spans="1:34" ht="18" customHeight="1" thickTop="1" thickBot="1" x14ac:dyDescent="0.3">
      <c r="A108" s="76"/>
      <c r="B108" s="257"/>
      <c r="C108" s="258"/>
      <c r="D108" s="251" t="str">
        <f t="array" ref="D108">IFERROR(IF(D$9="","",INDEX(INDEX(Calc!$D$6:$X$1005,,MATCH(INDEX(Calc!$AT$7:$AT$20,COUNTIF(Calc!$BO$6:$BO104,Calc!$BO104),1),Calc!$D$4:$W$4,0)),MATCH(Calc!$BO104&amp;D$9,Calc!$C$6:$C$1005&amp;Calc!$I$6:$I$1005,0),1)),"")</f>
        <v/>
      </c>
      <c r="E108" s="252"/>
      <c r="F108" s="251" t="str">
        <f t="array" ref="F108">IFERROR(IF(F$9="","",INDEX(INDEX(Calc!$D$6:$X$1005,,MATCH(INDEX(Calc!$AT$7:$AT$20,COUNTIF(Calc!$BO$6:$BO104,Calc!$BO104),1),Calc!$D$4:$W$4,0)),MATCH(Calc!$BO104&amp;F$9,Calc!$C$6:$C$1005&amp;Calc!$I$6:$I$1005,0),1)),"")</f>
        <v/>
      </c>
      <c r="G108" s="252"/>
      <c r="H108" s="251" t="str">
        <f t="array" ref="H108">IFERROR(IF(H$9="","",INDEX(INDEX(Calc!$D$6:$X$1005,,MATCH(INDEX(Calc!$AT$7:$AT$20,COUNTIF(Calc!$BO$6:$BO104,Calc!$BO104),1),Calc!$D$4:$W$4,0)),MATCH(Calc!$BO104&amp;H$9,Calc!$C$6:$C$1005&amp;Calc!$I$6:$I$1005,0),1)),"")</f>
        <v/>
      </c>
      <c r="I108" s="252"/>
      <c r="J108" s="251" t="str">
        <f t="array" ref="J108">IFERROR(IF(J$9="","",INDEX(INDEX(Calc!$D$6:$X$1005,,MATCH(INDEX(Calc!$AT$7:$AT$20,COUNTIF(Calc!$BO$6:$BO104,Calc!$BO104),1),Calc!$D$4:$W$4,0)),MATCH(Calc!$BO104&amp;J$9,Calc!$C$6:$C$1005&amp;Calc!$I$6:$I$1005,0),1)),"")</f>
        <v/>
      </c>
      <c r="K108" s="252"/>
      <c r="L108" s="251" t="str">
        <f t="array" ref="L108">IFERROR(IF(L$9="","",INDEX(INDEX(Calc!$D$6:$X$1005,,MATCH(INDEX(Calc!$AT$7:$AT$20,COUNTIF(Calc!$BO$6:$BO104,Calc!$BO104),1),Calc!$D$4:$W$4,0)),MATCH(Calc!$BO104&amp;L$9,Calc!$C$6:$C$1005&amp;Calc!$I$6:$I$1005,0),1)),"")</f>
        <v/>
      </c>
      <c r="M108" s="252"/>
      <c r="N108" s="251" t="str">
        <f t="array" ref="N108">IFERROR(IF(N$9="","",INDEX(INDEX(Calc!$D$6:$X$1005,,MATCH(INDEX(Calc!$AT$7:$AT$20,COUNTIF(Calc!$BO$6:$BO104,Calc!$BO104),1),Calc!$D$4:$W$4,0)),MATCH(Calc!$BO104&amp;N$9,Calc!$C$6:$C$1005&amp;Calc!$I$6:$I$1005,0),1)),"")</f>
        <v/>
      </c>
      <c r="O108" s="252"/>
      <c r="P108" s="251" t="str">
        <f t="array" ref="P108">IFERROR(IF(P$9="","",INDEX(INDEX(Calc!$D$6:$X$1005,,MATCH(INDEX(Calc!$AT$7:$AT$20,COUNTIF(Calc!$BO$6:$BO104,Calc!$BO104),1),Calc!$D$4:$W$4,0)),MATCH(Calc!$BO104&amp;P$9,Calc!$C$6:$C$1005&amp;Calc!$I$6:$I$1005,0),1)),"")</f>
        <v/>
      </c>
      <c r="Q108" s="252"/>
      <c r="R108" s="251" t="str">
        <f t="array" ref="R108">IFERROR(IF(R$9="","",INDEX(INDEX(Calc!$D$6:$X$1005,,MATCH(INDEX(Calc!$AT$7:$AT$20,COUNTIF(Calc!$BO$6:$BO104,Calc!$BO104),1),Calc!$D$4:$W$4,0)),MATCH(Calc!$BO104&amp;R$9,Calc!$C$6:$C$1005&amp;Calc!$I$6:$I$1005,0),1)),"")</f>
        <v/>
      </c>
      <c r="S108" s="252"/>
      <c r="T108" s="251" t="str">
        <f t="array" ref="T108">IFERROR(IF(T$9="","",INDEX(INDEX(Calc!$D$6:$X$1005,,MATCH(INDEX(Calc!$AT$7:$AT$20,COUNTIF(Calc!$BO$6:$BO104,Calc!$BO104),1),Calc!$D$4:$W$4,0)),MATCH(Calc!$BO104&amp;T$9,Calc!$C$6:$C$1005&amp;Calc!$I$6:$I$1005,0),1)),"")</f>
        <v/>
      </c>
      <c r="U108" s="252"/>
      <c r="V108" s="251" t="str">
        <f t="array" ref="V108">IFERROR(IF(V$9="","",INDEX(INDEX(Calc!$D$6:$X$1005,,MATCH(INDEX(Calc!$AT$7:$AT$20,COUNTIF(Calc!$BO$6:$BO104,Calc!$BO104),1),Calc!$D$4:$W$4,0)),MATCH(Calc!$BO104&amp;V$9,Calc!$C$6:$C$1005&amp;Calc!$I$6:$I$1005,0),1)),"")</f>
        <v/>
      </c>
      <c r="W108" s="252"/>
      <c r="X108" s="251" t="str">
        <f t="array" ref="X108">IFERROR(IF(X$9="","",INDEX(INDEX(Calc!$D$6:$X$1005,,MATCH(INDEX(Calc!$AT$7:$AT$20,COUNTIF(Calc!$BO$6:$BO104,Calc!$BO104),1),Calc!$D$4:$W$4,0)),MATCH(Calc!$BO104&amp;X$9,Calc!$C$6:$C$1005&amp;Calc!$I$6:$I$1005,0),1)),"")</f>
        <v/>
      </c>
      <c r="Y108" s="252"/>
      <c r="Z108" s="251" t="str">
        <f t="array" ref="Z108">IFERROR(IF(Z$9="","",INDEX(INDEX(Calc!$D$6:$X$1005,,MATCH(INDEX(Calc!$AT$7:$AT$20,COUNTIF(Calc!$BO$6:$BO104,Calc!$BO104),1),Calc!$D$4:$W$4,0)),MATCH(Calc!$BO104&amp;Z$9,Calc!$C$6:$C$1005&amp;Calc!$I$6:$I$1005,0),1)),"")</f>
        <v/>
      </c>
      <c r="AA108" s="252"/>
      <c r="AB108" s="251" t="str">
        <f t="array" ref="AB108">IFERROR(IF(AB$9="","",INDEX(INDEX(Calc!$D$6:$X$1005,,MATCH(INDEX(Calc!$AT$7:$AT$20,COUNTIF(Calc!$BO$6:$BO104,Calc!$BO104),1),Calc!$D$4:$W$4,0)),MATCH(Calc!$BO104&amp;AB$9,Calc!$C$6:$C$1005&amp;Calc!$I$6:$I$1005,0),1)),"")</f>
        <v/>
      </c>
      <c r="AC108" s="252"/>
      <c r="AD108" s="251" t="str">
        <f t="array" ref="AD108">IFERROR(IF(AD$9="","",INDEX(INDEX(Calc!$D$6:$X$1005,,MATCH(INDEX(Calc!$AT$7:$AT$20,COUNTIF(Calc!$BO$6:$BO104,Calc!$BO104),1),Calc!$D$4:$W$4,0)),MATCH(Calc!$BO104&amp;AD$9,Calc!$C$6:$C$1005&amp;Calc!$I$6:$I$1005,0),1)),"")</f>
        <v/>
      </c>
      <c r="AE108" s="252"/>
      <c r="AF108" s="251" t="str">
        <f t="array" ref="AF108">IFERROR(IF(AF$9="","",INDEX(INDEX(Calc!$D$6:$X$1005,,MATCH(INDEX(Calc!$AT$7:$AT$20,COUNTIF(Calc!$BO$6:$BO104,Calc!$BO104),1),Calc!$D$4:$W$4,0)),MATCH(Calc!$BO104&amp;AF$9,Calc!$C$6:$C$1005&amp;Calc!$I$6:$I$1005,0),1)),"")</f>
        <v/>
      </c>
      <c r="AG108" s="253"/>
      <c r="AH108" s="215"/>
    </row>
    <row r="109" spans="1:34" ht="18" customHeight="1" thickTop="1" thickBot="1" x14ac:dyDescent="0.3">
      <c r="A109" s="76"/>
      <c r="B109" s="257"/>
      <c r="C109" s="258"/>
      <c r="D109" s="251" t="str">
        <f t="array" ref="D109">IFERROR(IF(D$9="","",INDEX(INDEX(Calc!$D$6:$X$1005,,MATCH(INDEX(Calc!$AT$7:$AT$20,COUNTIF(Calc!$BO$6:$BO105,Calc!$BO105),1),Calc!$D$4:$W$4,0)),MATCH(Calc!$BO105&amp;D$9,Calc!$C$6:$C$1005&amp;Calc!$I$6:$I$1005,0),1)),"")</f>
        <v/>
      </c>
      <c r="E109" s="252"/>
      <c r="F109" s="251" t="str">
        <f t="array" ref="F109">IFERROR(IF(F$9="","",INDEX(INDEX(Calc!$D$6:$X$1005,,MATCH(INDEX(Calc!$AT$7:$AT$20,COUNTIF(Calc!$BO$6:$BO105,Calc!$BO105),1),Calc!$D$4:$W$4,0)),MATCH(Calc!$BO105&amp;F$9,Calc!$C$6:$C$1005&amp;Calc!$I$6:$I$1005,0),1)),"")</f>
        <v/>
      </c>
      <c r="G109" s="252"/>
      <c r="H109" s="251" t="str">
        <f t="array" ref="H109">IFERROR(IF(H$9="","",INDEX(INDEX(Calc!$D$6:$X$1005,,MATCH(INDEX(Calc!$AT$7:$AT$20,COUNTIF(Calc!$BO$6:$BO105,Calc!$BO105),1),Calc!$D$4:$W$4,0)),MATCH(Calc!$BO105&amp;H$9,Calc!$C$6:$C$1005&amp;Calc!$I$6:$I$1005,0),1)),"")</f>
        <v/>
      </c>
      <c r="I109" s="252"/>
      <c r="J109" s="251" t="str">
        <f t="array" ref="J109">IFERROR(IF(J$9="","",INDEX(INDEX(Calc!$D$6:$X$1005,,MATCH(INDEX(Calc!$AT$7:$AT$20,COUNTIF(Calc!$BO$6:$BO105,Calc!$BO105),1),Calc!$D$4:$W$4,0)),MATCH(Calc!$BO105&amp;J$9,Calc!$C$6:$C$1005&amp;Calc!$I$6:$I$1005,0),1)),"")</f>
        <v/>
      </c>
      <c r="K109" s="252"/>
      <c r="L109" s="251" t="str">
        <f t="array" ref="L109">IFERROR(IF(L$9="","",INDEX(INDEX(Calc!$D$6:$X$1005,,MATCH(INDEX(Calc!$AT$7:$AT$20,COUNTIF(Calc!$BO$6:$BO105,Calc!$BO105),1),Calc!$D$4:$W$4,0)),MATCH(Calc!$BO105&amp;L$9,Calc!$C$6:$C$1005&amp;Calc!$I$6:$I$1005,0),1)),"")</f>
        <v/>
      </c>
      <c r="M109" s="252"/>
      <c r="N109" s="251" t="str">
        <f t="array" ref="N109">IFERROR(IF(N$9="","",INDEX(INDEX(Calc!$D$6:$X$1005,,MATCH(INDEX(Calc!$AT$7:$AT$20,COUNTIF(Calc!$BO$6:$BO105,Calc!$BO105),1),Calc!$D$4:$W$4,0)),MATCH(Calc!$BO105&amp;N$9,Calc!$C$6:$C$1005&amp;Calc!$I$6:$I$1005,0),1)),"")</f>
        <v/>
      </c>
      <c r="O109" s="252"/>
      <c r="P109" s="251" t="str">
        <f t="array" ref="P109">IFERROR(IF(P$9="","",INDEX(INDEX(Calc!$D$6:$X$1005,,MATCH(INDEX(Calc!$AT$7:$AT$20,COUNTIF(Calc!$BO$6:$BO105,Calc!$BO105),1),Calc!$D$4:$W$4,0)),MATCH(Calc!$BO105&amp;P$9,Calc!$C$6:$C$1005&amp;Calc!$I$6:$I$1005,0),1)),"")</f>
        <v/>
      </c>
      <c r="Q109" s="252"/>
      <c r="R109" s="251" t="str">
        <f t="array" ref="R109">IFERROR(IF(R$9="","",INDEX(INDEX(Calc!$D$6:$X$1005,,MATCH(INDEX(Calc!$AT$7:$AT$20,COUNTIF(Calc!$BO$6:$BO105,Calc!$BO105),1),Calc!$D$4:$W$4,0)),MATCH(Calc!$BO105&amp;R$9,Calc!$C$6:$C$1005&amp;Calc!$I$6:$I$1005,0),1)),"")</f>
        <v/>
      </c>
      <c r="S109" s="252"/>
      <c r="T109" s="251" t="str">
        <f t="array" ref="T109">IFERROR(IF(T$9="","",INDEX(INDEX(Calc!$D$6:$X$1005,,MATCH(INDEX(Calc!$AT$7:$AT$20,COUNTIF(Calc!$BO$6:$BO105,Calc!$BO105),1),Calc!$D$4:$W$4,0)),MATCH(Calc!$BO105&amp;T$9,Calc!$C$6:$C$1005&amp;Calc!$I$6:$I$1005,0),1)),"")</f>
        <v/>
      </c>
      <c r="U109" s="252"/>
      <c r="V109" s="251" t="str">
        <f t="array" ref="V109">IFERROR(IF(V$9="","",INDEX(INDEX(Calc!$D$6:$X$1005,,MATCH(INDEX(Calc!$AT$7:$AT$20,COUNTIF(Calc!$BO$6:$BO105,Calc!$BO105),1),Calc!$D$4:$W$4,0)),MATCH(Calc!$BO105&amp;V$9,Calc!$C$6:$C$1005&amp;Calc!$I$6:$I$1005,0),1)),"")</f>
        <v/>
      </c>
      <c r="W109" s="252"/>
      <c r="X109" s="251" t="str">
        <f t="array" ref="X109">IFERROR(IF(X$9="","",INDEX(INDEX(Calc!$D$6:$X$1005,,MATCH(INDEX(Calc!$AT$7:$AT$20,COUNTIF(Calc!$BO$6:$BO105,Calc!$BO105),1),Calc!$D$4:$W$4,0)),MATCH(Calc!$BO105&amp;X$9,Calc!$C$6:$C$1005&amp;Calc!$I$6:$I$1005,0),1)),"")</f>
        <v/>
      </c>
      <c r="Y109" s="252"/>
      <c r="Z109" s="251" t="str">
        <f t="array" ref="Z109">IFERROR(IF(Z$9="","",INDEX(INDEX(Calc!$D$6:$X$1005,,MATCH(INDEX(Calc!$AT$7:$AT$20,COUNTIF(Calc!$BO$6:$BO105,Calc!$BO105),1),Calc!$D$4:$W$4,0)),MATCH(Calc!$BO105&amp;Z$9,Calc!$C$6:$C$1005&amp;Calc!$I$6:$I$1005,0),1)),"")</f>
        <v/>
      </c>
      <c r="AA109" s="252"/>
      <c r="AB109" s="251" t="str">
        <f t="array" ref="AB109">IFERROR(IF(AB$9="","",INDEX(INDEX(Calc!$D$6:$X$1005,,MATCH(INDEX(Calc!$AT$7:$AT$20,COUNTIF(Calc!$BO$6:$BO105,Calc!$BO105),1),Calc!$D$4:$W$4,0)),MATCH(Calc!$BO105&amp;AB$9,Calc!$C$6:$C$1005&amp;Calc!$I$6:$I$1005,0),1)),"")</f>
        <v/>
      </c>
      <c r="AC109" s="252"/>
      <c r="AD109" s="251" t="str">
        <f t="array" ref="AD109">IFERROR(IF(AD$9="","",INDEX(INDEX(Calc!$D$6:$X$1005,,MATCH(INDEX(Calc!$AT$7:$AT$20,COUNTIF(Calc!$BO$6:$BO105,Calc!$BO105),1),Calc!$D$4:$W$4,0)),MATCH(Calc!$BO105&amp;AD$9,Calc!$C$6:$C$1005&amp;Calc!$I$6:$I$1005,0),1)),"")</f>
        <v/>
      </c>
      <c r="AE109" s="252"/>
      <c r="AF109" s="251" t="str">
        <f t="array" ref="AF109">IFERROR(IF(AF$9="","",INDEX(INDEX(Calc!$D$6:$X$1005,,MATCH(INDEX(Calc!$AT$7:$AT$20,COUNTIF(Calc!$BO$6:$BO105,Calc!$BO105),1),Calc!$D$4:$W$4,0)),MATCH(Calc!$BO105&amp;AF$9,Calc!$C$6:$C$1005&amp;Calc!$I$6:$I$1005,0),1)),"")</f>
        <v/>
      </c>
      <c r="AG109" s="253"/>
      <c r="AH109" s="215"/>
    </row>
    <row r="110" spans="1:34" ht="18" customHeight="1" thickTop="1" thickBot="1" x14ac:dyDescent="0.3">
      <c r="A110" s="76"/>
      <c r="B110" s="257"/>
      <c r="C110" s="258"/>
      <c r="D110" s="251" t="str">
        <f t="array" ref="D110">IFERROR(IF(D$9="","",INDEX(INDEX(Calc!$D$6:$X$1005,,MATCH(INDEX(Calc!$AT$7:$AT$20,COUNTIF(Calc!$BO$6:$BO106,Calc!$BO106),1),Calc!$D$4:$W$4,0)),MATCH(Calc!$BO106&amp;D$9,Calc!$C$6:$C$1005&amp;Calc!$I$6:$I$1005,0),1)),"")</f>
        <v/>
      </c>
      <c r="E110" s="252"/>
      <c r="F110" s="251" t="str">
        <f t="array" ref="F110">IFERROR(IF(F$9="","",INDEX(INDEX(Calc!$D$6:$X$1005,,MATCH(INDEX(Calc!$AT$7:$AT$20,COUNTIF(Calc!$BO$6:$BO106,Calc!$BO106),1),Calc!$D$4:$W$4,0)),MATCH(Calc!$BO106&amp;F$9,Calc!$C$6:$C$1005&amp;Calc!$I$6:$I$1005,0),1)),"")</f>
        <v/>
      </c>
      <c r="G110" s="252"/>
      <c r="H110" s="251" t="str">
        <f t="array" ref="H110">IFERROR(IF(H$9="","",INDEX(INDEX(Calc!$D$6:$X$1005,,MATCH(INDEX(Calc!$AT$7:$AT$20,COUNTIF(Calc!$BO$6:$BO106,Calc!$BO106),1),Calc!$D$4:$W$4,0)),MATCH(Calc!$BO106&amp;H$9,Calc!$C$6:$C$1005&amp;Calc!$I$6:$I$1005,0),1)),"")</f>
        <v/>
      </c>
      <c r="I110" s="252"/>
      <c r="J110" s="251" t="str">
        <f t="array" ref="J110">IFERROR(IF(J$9="","",INDEX(INDEX(Calc!$D$6:$X$1005,,MATCH(INDEX(Calc!$AT$7:$AT$20,COUNTIF(Calc!$BO$6:$BO106,Calc!$BO106),1),Calc!$D$4:$W$4,0)),MATCH(Calc!$BO106&amp;J$9,Calc!$C$6:$C$1005&amp;Calc!$I$6:$I$1005,0),1)),"")</f>
        <v/>
      </c>
      <c r="K110" s="252"/>
      <c r="L110" s="251" t="str">
        <f t="array" ref="L110">IFERROR(IF(L$9="","",INDEX(INDEX(Calc!$D$6:$X$1005,,MATCH(INDEX(Calc!$AT$7:$AT$20,COUNTIF(Calc!$BO$6:$BO106,Calc!$BO106),1),Calc!$D$4:$W$4,0)),MATCH(Calc!$BO106&amp;L$9,Calc!$C$6:$C$1005&amp;Calc!$I$6:$I$1005,0),1)),"")</f>
        <v/>
      </c>
      <c r="M110" s="252"/>
      <c r="N110" s="251" t="str">
        <f t="array" ref="N110">IFERROR(IF(N$9="","",INDEX(INDEX(Calc!$D$6:$X$1005,,MATCH(INDEX(Calc!$AT$7:$AT$20,COUNTIF(Calc!$BO$6:$BO106,Calc!$BO106),1),Calc!$D$4:$W$4,0)),MATCH(Calc!$BO106&amp;N$9,Calc!$C$6:$C$1005&amp;Calc!$I$6:$I$1005,0),1)),"")</f>
        <v/>
      </c>
      <c r="O110" s="252"/>
      <c r="P110" s="251" t="str">
        <f t="array" ref="P110">IFERROR(IF(P$9="","",INDEX(INDEX(Calc!$D$6:$X$1005,,MATCH(INDEX(Calc!$AT$7:$AT$20,COUNTIF(Calc!$BO$6:$BO106,Calc!$BO106),1),Calc!$D$4:$W$4,0)),MATCH(Calc!$BO106&amp;P$9,Calc!$C$6:$C$1005&amp;Calc!$I$6:$I$1005,0),1)),"")</f>
        <v/>
      </c>
      <c r="Q110" s="252"/>
      <c r="R110" s="251" t="str">
        <f t="array" ref="R110">IFERROR(IF(R$9="","",INDEX(INDEX(Calc!$D$6:$X$1005,,MATCH(INDEX(Calc!$AT$7:$AT$20,COUNTIF(Calc!$BO$6:$BO106,Calc!$BO106),1),Calc!$D$4:$W$4,0)),MATCH(Calc!$BO106&amp;R$9,Calc!$C$6:$C$1005&amp;Calc!$I$6:$I$1005,0),1)),"")</f>
        <v/>
      </c>
      <c r="S110" s="252"/>
      <c r="T110" s="251" t="str">
        <f t="array" ref="T110">IFERROR(IF(T$9="","",INDEX(INDEX(Calc!$D$6:$X$1005,,MATCH(INDEX(Calc!$AT$7:$AT$20,COUNTIF(Calc!$BO$6:$BO106,Calc!$BO106),1),Calc!$D$4:$W$4,0)),MATCH(Calc!$BO106&amp;T$9,Calc!$C$6:$C$1005&amp;Calc!$I$6:$I$1005,0),1)),"")</f>
        <v/>
      </c>
      <c r="U110" s="252"/>
      <c r="V110" s="251" t="str">
        <f t="array" ref="V110">IFERROR(IF(V$9="","",INDEX(INDEX(Calc!$D$6:$X$1005,,MATCH(INDEX(Calc!$AT$7:$AT$20,COUNTIF(Calc!$BO$6:$BO106,Calc!$BO106),1),Calc!$D$4:$W$4,0)),MATCH(Calc!$BO106&amp;V$9,Calc!$C$6:$C$1005&amp;Calc!$I$6:$I$1005,0),1)),"")</f>
        <v/>
      </c>
      <c r="W110" s="252"/>
      <c r="X110" s="251" t="str">
        <f t="array" ref="X110">IFERROR(IF(X$9="","",INDEX(INDEX(Calc!$D$6:$X$1005,,MATCH(INDEX(Calc!$AT$7:$AT$20,COUNTIF(Calc!$BO$6:$BO106,Calc!$BO106),1),Calc!$D$4:$W$4,0)),MATCH(Calc!$BO106&amp;X$9,Calc!$C$6:$C$1005&amp;Calc!$I$6:$I$1005,0),1)),"")</f>
        <v/>
      </c>
      <c r="Y110" s="252"/>
      <c r="Z110" s="251" t="str">
        <f t="array" ref="Z110">IFERROR(IF(Z$9="","",INDEX(INDEX(Calc!$D$6:$X$1005,,MATCH(INDEX(Calc!$AT$7:$AT$20,COUNTIF(Calc!$BO$6:$BO106,Calc!$BO106),1),Calc!$D$4:$W$4,0)),MATCH(Calc!$BO106&amp;Z$9,Calc!$C$6:$C$1005&amp;Calc!$I$6:$I$1005,0),1)),"")</f>
        <v/>
      </c>
      <c r="AA110" s="252"/>
      <c r="AB110" s="251" t="str">
        <f t="array" ref="AB110">IFERROR(IF(AB$9="","",INDEX(INDEX(Calc!$D$6:$X$1005,,MATCH(INDEX(Calc!$AT$7:$AT$20,COUNTIF(Calc!$BO$6:$BO106,Calc!$BO106),1),Calc!$D$4:$W$4,0)),MATCH(Calc!$BO106&amp;AB$9,Calc!$C$6:$C$1005&amp;Calc!$I$6:$I$1005,0),1)),"")</f>
        <v/>
      </c>
      <c r="AC110" s="252"/>
      <c r="AD110" s="251" t="str">
        <f t="array" ref="AD110">IFERROR(IF(AD$9="","",INDEX(INDEX(Calc!$D$6:$X$1005,,MATCH(INDEX(Calc!$AT$7:$AT$20,COUNTIF(Calc!$BO$6:$BO106,Calc!$BO106),1),Calc!$D$4:$W$4,0)),MATCH(Calc!$BO106&amp;AD$9,Calc!$C$6:$C$1005&amp;Calc!$I$6:$I$1005,0),1)),"")</f>
        <v/>
      </c>
      <c r="AE110" s="252"/>
      <c r="AF110" s="251" t="str">
        <f t="array" ref="AF110">IFERROR(IF(AF$9="","",INDEX(INDEX(Calc!$D$6:$X$1005,,MATCH(INDEX(Calc!$AT$7:$AT$20,COUNTIF(Calc!$BO$6:$BO106,Calc!$BO106),1),Calc!$D$4:$W$4,0)),MATCH(Calc!$BO106&amp;AF$9,Calc!$C$6:$C$1005&amp;Calc!$I$6:$I$1005,0),1)),"")</f>
        <v/>
      </c>
      <c r="AG110" s="253"/>
      <c r="AH110" s="215"/>
    </row>
    <row r="111" spans="1:34" ht="18" customHeight="1" thickTop="1" thickBot="1" x14ac:dyDescent="0.3">
      <c r="A111" s="76"/>
      <c r="B111" s="257"/>
      <c r="C111" s="258"/>
      <c r="D111" s="251" t="str">
        <f t="array" ref="D111">IFERROR(IF(D$9="","",INDEX(INDEX(Calc!$D$6:$X$1005,,MATCH(INDEX(Calc!$AT$7:$AT$20,COUNTIF(Calc!$BO$6:$BO107,Calc!$BO107),1),Calc!$D$4:$W$4,0)),MATCH(Calc!$BO107&amp;D$9,Calc!$C$6:$C$1005&amp;Calc!$I$6:$I$1005,0),1)),"")</f>
        <v/>
      </c>
      <c r="E111" s="252"/>
      <c r="F111" s="251" t="str">
        <f t="array" ref="F111">IFERROR(IF(F$9="","",INDEX(INDEX(Calc!$D$6:$X$1005,,MATCH(INDEX(Calc!$AT$7:$AT$20,COUNTIF(Calc!$BO$6:$BO107,Calc!$BO107),1),Calc!$D$4:$W$4,0)),MATCH(Calc!$BO107&amp;F$9,Calc!$C$6:$C$1005&amp;Calc!$I$6:$I$1005,0),1)),"")</f>
        <v/>
      </c>
      <c r="G111" s="252"/>
      <c r="H111" s="251" t="str">
        <f t="array" ref="H111">IFERROR(IF(H$9="","",INDEX(INDEX(Calc!$D$6:$X$1005,,MATCH(INDEX(Calc!$AT$7:$AT$20,COUNTIF(Calc!$BO$6:$BO107,Calc!$BO107),1),Calc!$D$4:$W$4,0)),MATCH(Calc!$BO107&amp;H$9,Calc!$C$6:$C$1005&amp;Calc!$I$6:$I$1005,0),1)),"")</f>
        <v/>
      </c>
      <c r="I111" s="252"/>
      <c r="J111" s="251" t="str">
        <f t="array" ref="J111">IFERROR(IF(J$9="","",INDEX(INDEX(Calc!$D$6:$X$1005,,MATCH(INDEX(Calc!$AT$7:$AT$20,COUNTIF(Calc!$BO$6:$BO107,Calc!$BO107),1),Calc!$D$4:$W$4,0)),MATCH(Calc!$BO107&amp;J$9,Calc!$C$6:$C$1005&amp;Calc!$I$6:$I$1005,0),1)),"")</f>
        <v/>
      </c>
      <c r="K111" s="252"/>
      <c r="L111" s="251" t="str">
        <f t="array" ref="L111">IFERROR(IF(L$9="","",INDEX(INDEX(Calc!$D$6:$X$1005,,MATCH(INDEX(Calc!$AT$7:$AT$20,COUNTIF(Calc!$BO$6:$BO107,Calc!$BO107),1),Calc!$D$4:$W$4,0)),MATCH(Calc!$BO107&amp;L$9,Calc!$C$6:$C$1005&amp;Calc!$I$6:$I$1005,0),1)),"")</f>
        <v/>
      </c>
      <c r="M111" s="252"/>
      <c r="N111" s="251" t="str">
        <f t="array" ref="N111">IFERROR(IF(N$9="","",INDEX(INDEX(Calc!$D$6:$X$1005,,MATCH(INDEX(Calc!$AT$7:$AT$20,COUNTIF(Calc!$BO$6:$BO107,Calc!$BO107),1),Calc!$D$4:$W$4,0)),MATCH(Calc!$BO107&amp;N$9,Calc!$C$6:$C$1005&amp;Calc!$I$6:$I$1005,0),1)),"")</f>
        <v/>
      </c>
      <c r="O111" s="252"/>
      <c r="P111" s="251" t="str">
        <f t="array" ref="P111">IFERROR(IF(P$9="","",INDEX(INDEX(Calc!$D$6:$X$1005,,MATCH(INDEX(Calc!$AT$7:$AT$20,COUNTIF(Calc!$BO$6:$BO107,Calc!$BO107),1),Calc!$D$4:$W$4,0)),MATCH(Calc!$BO107&amp;P$9,Calc!$C$6:$C$1005&amp;Calc!$I$6:$I$1005,0),1)),"")</f>
        <v/>
      </c>
      <c r="Q111" s="252"/>
      <c r="R111" s="251" t="str">
        <f t="array" ref="R111">IFERROR(IF(R$9="","",INDEX(INDEX(Calc!$D$6:$X$1005,,MATCH(INDEX(Calc!$AT$7:$AT$20,COUNTIF(Calc!$BO$6:$BO107,Calc!$BO107),1),Calc!$D$4:$W$4,0)),MATCH(Calc!$BO107&amp;R$9,Calc!$C$6:$C$1005&amp;Calc!$I$6:$I$1005,0),1)),"")</f>
        <v/>
      </c>
      <c r="S111" s="252"/>
      <c r="T111" s="251" t="str">
        <f t="array" ref="T111">IFERROR(IF(T$9="","",INDEX(INDEX(Calc!$D$6:$X$1005,,MATCH(INDEX(Calc!$AT$7:$AT$20,COUNTIF(Calc!$BO$6:$BO107,Calc!$BO107),1),Calc!$D$4:$W$4,0)),MATCH(Calc!$BO107&amp;T$9,Calc!$C$6:$C$1005&amp;Calc!$I$6:$I$1005,0),1)),"")</f>
        <v/>
      </c>
      <c r="U111" s="252"/>
      <c r="V111" s="251" t="str">
        <f t="array" ref="V111">IFERROR(IF(V$9="","",INDEX(INDEX(Calc!$D$6:$X$1005,,MATCH(INDEX(Calc!$AT$7:$AT$20,COUNTIF(Calc!$BO$6:$BO107,Calc!$BO107),1),Calc!$D$4:$W$4,0)),MATCH(Calc!$BO107&amp;V$9,Calc!$C$6:$C$1005&amp;Calc!$I$6:$I$1005,0),1)),"")</f>
        <v/>
      </c>
      <c r="W111" s="252"/>
      <c r="X111" s="251" t="str">
        <f t="array" ref="X111">IFERROR(IF(X$9="","",INDEX(INDEX(Calc!$D$6:$X$1005,,MATCH(INDEX(Calc!$AT$7:$AT$20,COUNTIF(Calc!$BO$6:$BO107,Calc!$BO107),1),Calc!$D$4:$W$4,0)),MATCH(Calc!$BO107&amp;X$9,Calc!$C$6:$C$1005&amp;Calc!$I$6:$I$1005,0),1)),"")</f>
        <v/>
      </c>
      <c r="Y111" s="252"/>
      <c r="Z111" s="251" t="str">
        <f t="array" ref="Z111">IFERROR(IF(Z$9="","",INDEX(INDEX(Calc!$D$6:$X$1005,,MATCH(INDEX(Calc!$AT$7:$AT$20,COUNTIF(Calc!$BO$6:$BO107,Calc!$BO107),1),Calc!$D$4:$W$4,0)),MATCH(Calc!$BO107&amp;Z$9,Calc!$C$6:$C$1005&amp;Calc!$I$6:$I$1005,0),1)),"")</f>
        <v/>
      </c>
      <c r="AA111" s="252"/>
      <c r="AB111" s="251" t="str">
        <f t="array" ref="AB111">IFERROR(IF(AB$9="","",INDEX(INDEX(Calc!$D$6:$X$1005,,MATCH(INDEX(Calc!$AT$7:$AT$20,COUNTIF(Calc!$BO$6:$BO107,Calc!$BO107),1),Calc!$D$4:$W$4,0)),MATCH(Calc!$BO107&amp;AB$9,Calc!$C$6:$C$1005&amp;Calc!$I$6:$I$1005,0),1)),"")</f>
        <v/>
      </c>
      <c r="AC111" s="252"/>
      <c r="AD111" s="251" t="str">
        <f t="array" ref="AD111">IFERROR(IF(AD$9="","",INDEX(INDEX(Calc!$D$6:$X$1005,,MATCH(INDEX(Calc!$AT$7:$AT$20,COUNTIF(Calc!$BO$6:$BO107,Calc!$BO107),1),Calc!$D$4:$W$4,0)),MATCH(Calc!$BO107&amp;AD$9,Calc!$C$6:$C$1005&amp;Calc!$I$6:$I$1005,0),1)),"")</f>
        <v/>
      </c>
      <c r="AE111" s="252"/>
      <c r="AF111" s="251" t="str">
        <f t="array" ref="AF111">IFERROR(IF(AF$9="","",INDEX(INDEX(Calc!$D$6:$X$1005,,MATCH(INDEX(Calc!$AT$7:$AT$20,COUNTIF(Calc!$BO$6:$BO107,Calc!$BO107),1),Calc!$D$4:$W$4,0)),MATCH(Calc!$BO107&amp;AF$9,Calc!$C$6:$C$1005&amp;Calc!$I$6:$I$1005,0),1)),"")</f>
        <v/>
      </c>
      <c r="AG111" s="253"/>
      <c r="AH111" s="215"/>
    </row>
    <row r="112" spans="1:34" ht="18" customHeight="1" thickTop="1" thickBot="1" x14ac:dyDescent="0.3">
      <c r="A112" s="76"/>
      <c r="B112" s="257"/>
      <c r="C112" s="258"/>
      <c r="D112" s="251" t="str">
        <f t="array" ref="D112">IFERROR(IF(D$9="","",INDEX(INDEX(Calc!$D$6:$X$1005,,MATCH(INDEX(Calc!$AT$7:$AT$20,COUNTIF(Calc!$BO$6:$BO108,Calc!$BO108),1),Calc!$D$4:$W$4,0)),MATCH(Calc!$BO108&amp;D$9,Calc!$C$6:$C$1005&amp;Calc!$I$6:$I$1005,0),1)),"")</f>
        <v/>
      </c>
      <c r="E112" s="252"/>
      <c r="F112" s="251" t="str">
        <f t="array" ref="F112">IFERROR(IF(F$9="","",INDEX(INDEX(Calc!$D$6:$X$1005,,MATCH(INDEX(Calc!$AT$7:$AT$20,COUNTIF(Calc!$BO$6:$BO108,Calc!$BO108),1),Calc!$D$4:$W$4,0)),MATCH(Calc!$BO108&amp;F$9,Calc!$C$6:$C$1005&amp;Calc!$I$6:$I$1005,0),1)),"")</f>
        <v/>
      </c>
      <c r="G112" s="252"/>
      <c r="H112" s="251" t="str">
        <f t="array" ref="H112">IFERROR(IF(H$9="","",INDEX(INDEX(Calc!$D$6:$X$1005,,MATCH(INDEX(Calc!$AT$7:$AT$20,COUNTIF(Calc!$BO$6:$BO108,Calc!$BO108),1),Calc!$D$4:$W$4,0)),MATCH(Calc!$BO108&amp;H$9,Calc!$C$6:$C$1005&amp;Calc!$I$6:$I$1005,0),1)),"")</f>
        <v/>
      </c>
      <c r="I112" s="252"/>
      <c r="J112" s="251" t="str">
        <f t="array" ref="J112">IFERROR(IF(J$9="","",INDEX(INDEX(Calc!$D$6:$X$1005,,MATCH(INDEX(Calc!$AT$7:$AT$20,COUNTIF(Calc!$BO$6:$BO108,Calc!$BO108),1),Calc!$D$4:$W$4,0)),MATCH(Calc!$BO108&amp;J$9,Calc!$C$6:$C$1005&amp;Calc!$I$6:$I$1005,0),1)),"")</f>
        <v/>
      </c>
      <c r="K112" s="252"/>
      <c r="L112" s="251" t="str">
        <f t="array" ref="L112">IFERROR(IF(L$9="","",INDEX(INDEX(Calc!$D$6:$X$1005,,MATCH(INDEX(Calc!$AT$7:$AT$20,COUNTIF(Calc!$BO$6:$BO108,Calc!$BO108),1),Calc!$D$4:$W$4,0)),MATCH(Calc!$BO108&amp;L$9,Calc!$C$6:$C$1005&amp;Calc!$I$6:$I$1005,0),1)),"")</f>
        <v/>
      </c>
      <c r="M112" s="252"/>
      <c r="N112" s="251" t="str">
        <f t="array" ref="N112">IFERROR(IF(N$9="","",INDEX(INDEX(Calc!$D$6:$X$1005,,MATCH(INDEX(Calc!$AT$7:$AT$20,COUNTIF(Calc!$BO$6:$BO108,Calc!$BO108),1),Calc!$D$4:$W$4,0)),MATCH(Calc!$BO108&amp;N$9,Calc!$C$6:$C$1005&amp;Calc!$I$6:$I$1005,0),1)),"")</f>
        <v/>
      </c>
      <c r="O112" s="252"/>
      <c r="P112" s="251" t="str">
        <f t="array" ref="P112">IFERROR(IF(P$9="","",INDEX(INDEX(Calc!$D$6:$X$1005,,MATCH(INDEX(Calc!$AT$7:$AT$20,COUNTIF(Calc!$BO$6:$BO108,Calc!$BO108),1),Calc!$D$4:$W$4,0)),MATCH(Calc!$BO108&amp;P$9,Calc!$C$6:$C$1005&amp;Calc!$I$6:$I$1005,0),1)),"")</f>
        <v/>
      </c>
      <c r="Q112" s="252"/>
      <c r="R112" s="251" t="str">
        <f t="array" ref="R112">IFERROR(IF(R$9="","",INDEX(INDEX(Calc!$D$6:$X$1005,,MATCH(INDEX(Calc!$AT$7:$AT$20,COUNTIF(Calc!$BO$6:$BO108,Calc!$BO108),1),Calc!$D$4:$W$4,0)),MATCH(Calc!$BO108&amp;R$9,Calc!$C$6:$C$1005&amp;Calc!$I$6:$I$1005,0),1)),"")</f>
        <v/>
      </c>
      <c r="S112" s="252"/>
      <c r="T112" s="251" t="str">
        <f t="array" ref="T112">IFERROR(IF(T$9="","",INDEX(INDEX(Calc!$D$6:$X$1005,,MATCH(INDEX(Calc!$AT$7:$AT$20,COUNTIF(Calc!$BO$6:$BO108,Calc!$BO108),1),Calc!$D$4:$W$4,0)),MATCH(Calc!$BO108&amp;T$9,Calc!$C$6:$C$1005&amp;Calc!$I$6:$I$1005,0),1)),"")</f>
        <v/>
      </c>
      <c r="U112" s="252"/>
      <c r="V112" s="251" t="str">
        <f t="array" ref="V112">IFERROR(IF(V$9="","",INDEX(INDEX(Calc!$D$6:$X$1005,,MATCH(INDEX(Calc!$AT$7:$AT$20,COUNTIF(Calc!$BO$6:$BO108,Calc!$BO108),1),Calc!$D$4:$W$4,0)),MATCH(Calc!$BO108&amp;V$9,Calc!$C$6:$C$1005&amp;Calc!$I$6:$I$1005,0),1)),"")</f>
        <v/>
      </c>
      <c r="W112" s="252"/>
      <c r="X112" s="251" t="str">
        <f t="array" ref="X112">IFERROR(IF(X$9="","",INDEX(INDEX(Calc!$D$6:$X$1005,,MATCH(INDEX(Calc!$AT$7:$AT$20,COUNTIF(Calc!$BO$6:$BO108,Calc!$BO108),1),Calc!$D$4:$W$4,0)),MATCH(Calc!$BO108&amp;X$9,Calc!$C$6:$C$1005&amp;Calc!$I$6:$I$1005,0),1)),"")</f>
        <v/>
      </c>
      <c r="Y112" s="252"/>
      <c r="Z112" s="251" t="str">
        <f t="array" ref="Z112">IFERROR(IF(Z$9="","",INDEX(INDEX(Calc!$D$6:$X$1005,,MATCH(INDEX(Calc!$AT$7:$AT$20,COUNTIF(Calc!$BO$6:$BO108,Calc!$BO108),1),Calc!$D$4:$W$4,0)),MATCH(Calc!$BO108&amp;Z$9,Calc!$C$6:$C$1005&amp;Calc!$I$6:$I$1005,0),1)),"")</f>
        <v/>
      </c>
      <c r="AA112" s="252"/>
      <c r="AB112" s="251" t="str">
        <f t="array" ref="AB112">IFERROR(IF(AB$9="","",INDEX(INDEX(Calc!$D$6:$X$1005,,MATCH(INDEX(Calc!$AT$7:$AT$20,COUNTIF(Calc!$BO$6:$BO108,Calc!$BO108),1),Calc!$D$4:$W$4,0)),MATCH(Calc!$BO108&amp;AB$9,Calc!$C$6:$C$1005&amp;Calc!$I$6:$I$1005,0),1)),"")</f>
        <v/>
      </c>
      <c r="AC112" s="252"/>
      <c r="AD112" s="251" t="str">
        <f t="array" ref="AD112">IFERROR(IF(AD$9="","",INDEX(INDEX(Calc!$D$6:$X$1005,,MATCH(INDEX(Calc!$AT$7:$AT$20,COUNTIF(Calc!$BO$6:$BO108,Calc!$BO108),1),Calc!$D$4:$W$4,0)),MATCH(Calc!$BO108&amp;AD$9,Calc!$C$6:$C$1005&amp;Calc!$I$6:$I$1005,0),1)),"")</f>
        <v/>
      </c>
      <c r="AE112" s="252"/>
      <c r="AF112" s="251" t="str">
        <f t="array" ref="AF112">IFERROR(IF(AF$9="","",INDEX(INDEX(Calc!$D$6:$X$1005,,MATCH(INDEX(Calc!$AT$7:$AT$20,COUNTIF(Calc!$BO$6:$BO108,Calc!$BO108),1),Calc!$D$4:$W$4,0)),MATCH(Calc!$BO108&amp;AF$9,Calc!$C$6:$C$1005&amp;Calc!$I$6:$I$1005,0),1)),"")</f>
        <v/>
      </c>
      <c r="AG112" s="253"/>
      <c r="AH112" s="215"/>
    </row>
    <row r="113" spans="1:34" ht="18" customHeight="1" thickTop="1" thickBot="1" x14ac:dyDescent="0.3">
      <c r="A113" s="76"/>
      <c r="B113" s="257"/>
      <c r="C113" s="258"/>
      <c r="D113" s="251" t="str">
        <f t="array" ref="D113">IFERROR(IF(D$9="","",INDEX(INDEX(Calc!$D$6:$X$1005,,MATCH(INDEX(Calc!$AT$7:$AT$20,COUNTIF(Calc!$BO$6:$BO109,Calc!$BO109),1),Calc!$D$4:$W$4,0)),MATCH(Calc!$BO109&amp;D$9,Calc!$C$6:$C$1005&amp;Calc!$I$6:$I$1005,0),1)),"")</f>
        <v/>
      </c>
      <c r="E113" s="252"/>
      <c r="F113" s="251" t="str">
        <f t="array" ref="F113">IFERROR(IF(F$9="","",INDEX(INDEX(Calc!$D$6:$X$1005,,MATCH(INDEX(Calc!$AT$7:$AT$20,COUNTIF(Calc!$BO$6:$BO109,Calc!$BO109),1),Calc!$D$4:$W$4,0)),MATCH(Calc!$BO109&amp;F$9,Calc!$C$6:$C$1005&amp;Calc!$I$6:$I$1005,0),1)),"")</f>
        <v/>
      </c>
      <c r="G113" s="252"/>
      <c r="H113" s="251" t="str">
        <f t="array" ref="H113">IFERROR(IF(H$9="","",INDEX(INDEX(Calc!$D$6:$X$1005,,MATCH(INDEX(Calc!$AT$7:$AT$20,COUNTIF(Calc!$BO$6:$BO109,Calc!$BO109),1),Calc!$D$4:$W$4,0)),MATCH(Calc!$BO109&amp;H$9,Calc!$C$6:$C$1005&amp;Calc!$I$6:$I$1005,0),1)),"")</f>
        <v/>
      </c>
      <c r="I113" s="252"/>
      <c r="J113" s="251" t="str">
        <f t="array" ref="J113">IFERROR(IF(J$9="","",INDEX(INDEX(Calc!$D$6:$X$1005,,MATCH(INDEX(Calc!$AT$7:$AT$20,COUNTIF(Calc!$BO$6:$BO109,Calc!$BO109),1),Calc!$D$4:$W$4,0)),MATCH(Calc!$BO109&amp;J$9,Calc!$C$6:$C$1005&amp;Calc!$I$6:$I$1005,0),1)),"")</f>
        <v/>
      </c>
      <c r="K113" s="252"/>
      <c r="L113" s="251" t="str">
        <f t="array" ref="L113">IFERROR(IF(L$9="","",INDEX(INDEX(Calc!$D$6:$X$1005,,MATCH(INDEX(Calc!$AT$7:$AT$20,COUNTIF(Calc!$BO$6:$BO109,Calc!$BO109),1),Calc!$D$4:$W$4,0)),MATCH(Calc!$BO109&amp;L$9,Calc!$C$6:$C$1005&amp;Calc!$I$6:$I$1005,0),1)),"")</f>
        <v/>
      </c>
      <c r="M113" s="252"/>
      <c r="N113" s="251" t="str">
        <f t="array" ref="N113">IFERROR(IF(N$9="","",INDEX(INDEX(Calc!$D$6:$X$1005,,MATCH(INDEX(Calc!$AT$7:$AT$20,COUNTIF(Calc!$BO$6:$BO109,Calc!$BO109),1),Calc!$D$4:$W$4,0)),MATCH(Calc!$BO109&amp;N$9,Calc!$C$6:$C$1005&amp;Calc!$I$6:$I$1005,0),1)),"")</f>
        <v/>
      </c>
      <c r="O113" s="252"/>
      <c r="P113" s="251" t="str">
        <f t="array" ref="P113">IFERROR(IF(P$9="","",INDEX(INDEX(Calc!$D$6:$X$1005,,MATCH(INDEX(Calc!$AT$7:$AT$20,COUNTIF(Calc!$BO$6:$BO109,Calc!$BO109),1),Calc!$D$4:$W$4,0)),MATCH(Calc!$BO109&amp;P$9,Calc!$C$6:$C$1005&amp;Calc!$I$6:$I$1005,0),1)),"")</f>
        <v/>
      </c>
      <c r="Q113" s="252"/>
      <c r="R113" s="251" t="str">
        <f t="array" ref="R113">IFERROR(IF(R$9="","",INDEX(INDEX(Calc!$D$6:$X$1005,,MATCH(INDEX(Calc!$AT$7:$AT$20,COUNTIF(Calc!$BO$6:$BO109,Calc!$BO109),1),Calc!$D$4:$W$4,0)),MATCH(Calc!$BO109&amp;R$9,Calc!$C$6:$C$1005&amp;Calc!$I$6:$I$1005,0),1)),"")</f>
        <v/>
      </c>
      <c r="S113" s="252"/>
      <c r="T113" s="251" t="str">
        <f t="array" ref="T113">IFERROR(IF(T$9="","",INDEX(INDEX(Calc!$D$6:$X$1005,,MATCH(INDEX(Calc!$AT$7:$AT$20,COUNTIF(Calc!$BO$6:$BO109,Calc!$BO109),1),Calc!$D$4:$W$4,0)),MATCH(Calc!$BO109&amp;T$9,Calc!$C$6:$C$1005&amp;Calc!$I$6:$I$1005,0),1)),"")</f>
        <v/>
      </c>
      <c r="U113" s="252"/>
      <c r="V113" s="251" t="str">
        <f t="array" ref="V113">IFERROR(IF(V$9="","",INDEX(INDEX(Calc!$D$6:$X$1005,,MATCH(INDEX(Calc!$AT$7:$AT$20,COUNTIF(Calc!$BO$6:$BO109,Calc!$BO109),1),Calc!$D$4:$W$4,0)),MATCH(Calc!$BO109&amp;V$9,Calc!$C$6:$C$1005&amp;Calc!$I$6:$I$1005,0),1)),"")</f>
        <v/>
      </c>
      <c r="W113" s="252"/>
      <c r="X113" s="251" t="str">
        <f t="array" ref="X113">IFERROR(IF(X$9="","",INDEX(INDEX(Calc!$D$6:$X$1005,,MATCH(INDEX(Calc!$AT$7:$AT$20,COUNTIF(Calc!$BO$6:$BO109,Calc!$BO109),1),Calc!$D$4:$W$4,0)),MATCH(Calc!$BO109&amp;X$9,Calc!$C$6:$C$1005&amp;Calc!$I$6:$I$1005,0),1)),"")</f>
        <v/>
      </c>
      <c r="Y113" s="252"/>
      <c r="Z113" s="251" t="str">
        <f t="array" ref="Z113">IFERROR(IF(Z$9="","",INDEX(INDEX(Calc!$D$6:$X$1005,,MATCH(INDEX(Calc!$AT$7:$AT$20,COUNTIF(Calc!$BO$6:$BO109,Calc!$BO109),1),Calc!$D$4:$W$4,0)),MATCH(Calc!$BO109&amp;Z$9,Calc!$C$6:$C$1005&amp;Calc!$I$6:$I$1005,0),1)),"")</f>
        <v/>
      </c>
      <c r="AA113" s="252"/>
      <c r="AB113" s="251" t="str">
        <f t="array" ref="AB113">IFERROR(IF(AB$9="","",INDEX(INDEX(Calc!$D$6:$X$1005,,MATCH(INDEX(Calc!$AT$7:$AT$20,COUNTIF(Calc!$BO$6:$BO109,Calc!$BO109),1),Calc!$D$4:$W$4,0)),MATCH(Calc!$BO109&amp;AB$9,Calc!$C$6:$C$1005&amp;Calc!$I$6:$I$1005,0),1)),"")</f>
        <v/>
      </c>
      <c r="AC113" s="252"/>
      <c r="AD113" s="251" t="str">
        <f t="array" ref="AD113">IFERROR(IF(AD$9="","",INDEX(INDEX(Calc!$D$6:$X$1005,,MATCH(INDEX(Calc!$AT$7:$AT$20,COUNTIF(Calc!$BO$6:$BO109,Calc!$BO109),1),Calc!$D$4:$W$4,0)),MATCH(Calc!$BO109&amp;AD$9,Calc!$C$6:$C$1005&amp;Calc!$I$6:$I$1005,0),1)),"")</f>
        <v/>
      </c>
      <c r="AE113" s="252"/>
      <c r="AF113" s="251" t="str">
        <f t="array" ref="AF113">IFERROR(IF(AF$9="","",INDEX(INDEX(Calc!$D$6:$X$1005,,MATCH(INDEX(Calc!$AT$7:$AT$20,COUNTIF(Calc!$BO$6:$BO109,Calc!$BO109),1),Calc!$D$4:$W$4,0)),MATCH(Calc!$BO109&amp;AF$9,Calc!$C$6:$C$1005&amp;Calc!$I$6:$I$1005,0),1)),"")</f>
        <v/>
      </c>
      <c r="AG113" s="253"/>
      <c r="AH113" s="215"/>
    </row>
    <row r="114" spans="1:34" ht="18" customHeight="1" thickTop="1" thickBot="1" x14ac:dyDescent="0.3">
      <c r="A114" s="76"/>
      <c r="B114" s="257"/>
      <c r="C114" s="258"/>
      <c r="D114" s="251" t="str">
        <f t="array" ref="D114">IFERROR(IF(D$9="","",INDEX(INDEX(Calc!$D$6:$X$1005,,MATCH(INDEX(Calc!$AT$7:$AT$20,COUNTIF(Calc!$BO$6:$BO110,Calc!$BO110),1),Calc!$D$4:$W$4,0)),MATCH(Calc!$BO110&amp;D$9,Calc!$C$6:$C$1005&amp;Calc!$I$6:$I$1005,0),1)),"")</f>
        <v/>
      </c>
      <c r="E114" s="252"/>
      <c r="F114" s="251" t="str">
        <f t="array" ref="F114">IFERROR(IF(F$9="","",INDEX(INDEX(Calc!$D$6:$X$1005,,MATCH(INDEX(Calc!$AT$7:$AT$20,COUNTIF(Calc!$BO$6:$BO110,Calc!$BO110),1),Calc!$D$4:$W$4,0)),MATCH(Calc!$BO110&amp;F$9,Calc!$C$6:$C$1005&amp;Calc!$I$6:$I$1005,0),1)),"")</f>
        <v/>
      </c>
      <c r="G114" s="252"/>
      <c r="H114" s="251" t="str">
        <f t="array" ref="H114">IFERROR(IF(H$9="","",INDEX(INDEX(Calc!$D$6:$X$1005,,MATCH(INDEX(Calc!$AT$7:$AT$20,COUNTIF(Calc!$BO$6:$BO110,Calc!$BO110),1),Calc!$D$4:$W$4,0)),MATCH(Calc!$BO110&amp;H$9,Calc!$C$6:$C$1005&amp;Calc!$I$6:$I$1005,0),1)),"")</f>
        <v/>
      </c>
      <c r="I114" s="252"/>
      <c r="J114" s="251" t="str">
        <f t="array" ref="J114">IFERROR(IF(J$9="","",INDEX(INDEX(Calc!$D$6:$X$1005,,MATCH(INDEX(Calc!$AT$7:$AT$20,COUNTIF(Calc!$BO$6:$BO110,Calc!$BO110),1),Calc!$D$4:$W$4,0)),MATCH(Calc!$BO110&amp;J$9,Calc!$C$6:$C$1005&amp;Calc!$I$6:$I$1005,0),1)),"")</f>
        <v/>
      </c>
      <c r="K114" s="252"/>
      <c r="L114" s="251" t="str">
        <f t="array" ref="L114">IFERROR(IF(L$9="","",INDEX(INDEX(Calc!$D$6:$X$1005,,MATCH(INDEX(Calc!$AT$7:$AT$20,COUNTIF(Calc!$BO$6:$BO110,Calc!$BO110),1),Calc!$D$4:$W$4,0)),MATCH(Calc!$BO110&amp;L$9,Calc!$C$6:$C$1005&amp;Calc!$I$6:$I$1005,0),1)),"")</f>
        <v/>
      </c>
      <c r="M114" s="252"/>
      <c r="N114" s="251" t="str">
        <f t="array" ref="N114">IFERROR(IF(N$9="","",INDEX(INDEX(Calc!$D$6:$X$1005,,MATCH(INDEX(Calc!$AT$7:$AT$20,COUNTIF(Calc!$BO$6:$BO110,Calc!$BO110),1),Calc!$D$4:$W$4,0)),MATCH(Calc!$BO110&amp;N$9,Calc!$C$6:$C$1005&amp;Calc!$I$6:$I$1005,0),1)),"")</f>
        <v/>
      </c>
      <c r="O114" s="252"/>
      <c r="P114" s="251" t="str">
        <f t="array" ref="P114">IFERROR(IF(P$9="","",INDEX(INDEX(Calc!$D$6:$X$1005,,MATCH(INDEX(Calc!$AT$7:$AT$20,COUNTIF(Calc!$BO$6:$BO110,Calc!$BO110),1),Calc!$D$4:$W$4,0)),MATCH(Calc!$BO110&amp;P$9,Calc!$C$6:$C$1005&amp;Calc!$I$6:$I$1005,0),1)),"")</f>
        <v/>
      </c>
      <c r="Q114" s="252"/>
      <c r="R114" s="251" t="str">
        <f t="array" ref="R114">IFERROR(IF(R$9="","",INDEX(INDEX(Calc!$D$6:$X$1005,,MATCH(INDEX(Calc!$AT$7:$AT$20,COUNTIF(Calc!$BO$6:$BO110,Calc!$BO110),1),Calc!$D$4:$W$4,0)),MATCH(Calc!$BO110&amp;R$9,Calc!$C$6:$C$1005&amp;Calc!$I$6:$I$1005,0),1)),"")</f>
        <v/>
      </c>
      <c r="S114" s="252"/>
      <c r="T114" s="251" t="str">
        <f t="array" ref="T114">IFERROR(IF(T$9="","",INDEX(INDEX(Calc!$D$6:$X$1005,,MATCH(INDEX(Calc!$AT$7:$AT$20,COUNTIF(Calc!$BO$6:$BO110,Calc!$BO110),1),Calc!$D$4:$W$4,0)),MATCH(Calc!$BO110&amp;T$9,Calc!$C$6:$C$1005&amp;Calc!$I$6:$I$1005,0),1)),"")</f>
        <v/>
      </c>
      <c r="U114" s="252"/>
      <c r="V114" s="251" t="str">
        <f t="array" ref="V114">IFERROR(IF(V$9="","",INDEX(INDEX(Calc!$D$6:$X$1005,,MATCH(INDEX(Calc!$AT$7:$AT$20,COUNTIF(Calc!$BO$6:$BO110,Calc!$BO110),1),Calc!$D$4:$W$4,0)),MATCH(Calc!$BO110&amp;V$9,Calc!$C$6:$C$1005&amp;Calc!$I$6:$I$1005,0),1)),"")</f>
        <v/>
      </c>
      <c r="W114" s="252"/>
      <c r="X114" s="251" t="str">
        <f t="array" ref="X114">IFERROR(IF(X$9="","",INDEX(INDEX(Calc!$D$6:$X$1005,,MATCH(INDEX(Calc!$AT$7:$AT$20,COUNTIF(Calc!$BO$6:$BO110,Calc!$BO110),1),Calc!$D$4:$W$4,0)),MATCH(Calc!$BO110&amp;X$9,Calc!$C$6:$C$1005&amp;Calc!$I$6:$I$1005,0),1)),"")</f>
        <v/>
      </c>
      <c r="Y114" s="252"/>
      <c r="Z114" s="251" t="str">
        <f t="array" ref="Z114">IFERROR(IF(Z$9="","",INDEX(INDEX(Calc!$D$6:$X$1005,,MATCH(INDEX(Calc!$AT$7:$AT$20,COUNTIF(Calc!$BO$6:$BO110,Calc!$BO110),1),Calc!$D$4:$W$4,0)),MATCH(Calc!$BO110&amp;Z$9,Calc!$C$6:$C$1005&amp;Calc!$I$6:$I$1005,0),1)),"")</f>
        <v/>
      </c>
      <c r="AA114" s="252"/>
      <c r="AB114" s="251" t="str">
        <f t="array" ref="AB114">IFERROR(IF(AB$9="","",INDEX(INDEX(Calc!$D$6:$X$1005,,MATCH(INDEX(Calc!$AT$7:$AT$20,COUNTIF(Calc!$BO$6:$BO110,Calc!$BO110),1),Calc!$D$4:$W$4,0)),MATCH(Calc!$BO110&amp;AB$9,Calc!$C$6:$C$1005&amp;Calc!$I$6:$I$1005,0),1)),"")</f>
        <v/>
      </c>
      <c r="AC114" s="252"/>
      <c r="AD114" s="251" t="str">
        <f t="array" ref="AD114">IFERROR(IF(AD$9="","",INDEX(INDEX(Calc!$D$6:$X$1005,,MATCH(INDEX(Calc!$AT$7:$AT$20,COUNTIF(Calc!$BO$6:$BO110,Calc!$BO110),1),Calc!$D$4:$W$4,0)),MATCH(Calc!$BO110&amp;AD$9,Calc!$C$6:$C$1005&amp;Calc!$I$6:$I$1005,0),1)),"")</f>
        <v/>
      </c>
      <c r="AE114" s="252"/>
      <c r="AF114" s="251" t="str">
        <f t="array" ref="AF114">IFERROR(IF(AF$9="","",INDEX(INDEX(Calc!$D$6:$X$1005,,MATCH(INDEX(Calc!$AT$7:$AT$20,COUNTIF(Calc!$BO$6:$BO110,Calc!$BO110),1),Calc!$D$4:$W$4,0)),MATCH(Calc!$BO110&amp;AF$9,Calc!$C$6:$C$1005&amp;Calc!$I$6:$I$1005,0),1)),"")</f>
        <v/>
      </c>
      <c r="AG114" s="253"/>
      <c r="AH114" s="215"/>
    </row>
    <row r="115" spans="1:34" ht="18" customHeight="1" thickTop="1" thickBot="1" x14ac:dyDescent="0.3">
      <c r="A115" s="76"/>
      <c r="B115" s="257"/>
      <c r="C115" s="258"/>
      <c r="D115" s="251" t="str">
        <f t="array" ref="D115">IFERROR(IF(D$9="","",INDEX(INDEX(Calc!$D$6:$X$1005,,MATCH(INDEX(Calc!$AT$7:$AT$20,COUNTIF(Calc!$BO$6:$BO111,Calc!$BO111),1),Calc!$D$4:$W$4,0)),MATCH(Calc!$BO111&amp;D$9,Calc!$C$6:$C$1005&amp;Calc!$I$6:$I$1005,0),1)),"")</f>
        <v/>
      </c>
      <c r="E115" s="252"/>
      <c r="F115" s="251" t="str">
        <f t="array" ref="F115">IFERROR(IF(F$9="","",INDEX(INDEX(Calc!$D$6:$X$1005,,MATCH(INDEX(Calc!$AT$7:$AT$20,COUNTIF(Calc!$BO$6:$BO111,Calc!$BO111),1),Calc!$D$4:$W$4,0)),MATCH(Calc!$BO111&amp;F$9,Calc!$C$6:$C$1005&amp;Calc!$I$6:$I$1005,0),1)),"")</f>
        <v/>
      </c>
      <c r="G115" s="252"/>
      <c r="H115" s="251" t="str">
        <f t="array" ref="H115">IFERROR(IF(H$9="","",INDEX(INDEX(Calc!$D$6:$X$1005,,MATCH(INDEX(Calc!$AT$7:$AT$20,COUNTIF(Calc!$BO$6:$BO111,Calc!$BO111),1),Calc!$D$4:$W$4,0)),MATCH(Calc!$BO111&amp;H$9,Calc!$C$6:$C$1005&amp;Calc!$I$6:$I$1005,0),1)),"")</f>
        <v/>
      </c>
      <c r="I115" s="252"/>
      <c r="J115" s="251" t="str">
        <f t="array" ref="J115">IFERROR(IF(J$9="","",INDEX(INDEX(Calc!$D$6:$X$1005,,MATCH(INDEX(Calc!$AT$7:$AT$20,COUNTIF(Calc!$BO$6:$BO111,Calc!$BO111),1),Calc!$D$4:$W$4,0)),MATCH(Calc!$BO111&amp;J$9,Calc!$C$6:$C$1005&amp;Calc!$I$6:$I$1005,0),1)),"")</f>
        <v/>
      </c>
      <c r="K115" s="252"/>
      <c r="L115" s="251" t="str">
        <f t="array" ref="L115">IFERROR(IF(L$9="","",INDEX(INDEX(Calc!$D$6:$X$1005,,MATCH(INDEX(Calc!$AT$7:$AT$20,COUNTIF(Calc!$BO$6:$BO111,Calc!$BO111),1),Calc!$D$4:$W$4,0)),MATCH(Calc!$BO111&amp;L$9,Calc!$C$6:$C$1005&amp;Calc!$I$6:$I$1005,0),1)),"")</f>
        <v/>
      </c>
      <c r="M115" s="252"/>
      <c r="N115" s="251" t="str">
        <f t="array" ref="N115">IFERROR(IF(N$9="","",INDEX(INDEX(Calc!$D$6:$X$1005,,MATCH(INDEX(Calc!$AT$7:$AT$20,COUNTIF(Calc!$BO$6:$BO111,Calc!$BO111),1),Calc!$D$4:$W$4,0)),MATCH(Calc!$BO111&amp;N$9,Calc!$C$6:$C$1005&amp;Calc!$I$6:$I$1005,0),1)),"")</f>
        <v/>
      </c>
      <c r="O115" s="252"/>
      <c r="P115" s="251" t="str">
        <f t="array" ref="P115">IFERROR(IF(P$9="","",INDEX(INDEX(Calc!$D$6:$X$1005,,MATCH(INDEX(Calc!$AT$7:$AT$20,COUNTIF(Calc!$BO$6:$BO111,Calc!$BO111),1),Calc!$D$4:$W$4,0)),MATCH(Calc!$BO111&amp;P$9,Calc!$C$6:$C$1005&amp;Calc!$I$6:$I$1005,0),1)),"")</f>
        <v/>
      </c>
      <c r="Q115" s="252"/>
      <c r="R115" s="251" t="str">
        <f t="array" ref="R115">IFERROR(IF(R$9="","",INDEX(INDEX(Calc!$D$6:$X$1005,,MATCH(INDEX(Calc!$AT$7:$AT$20,COUNTIF(Calc!$BO$6:$BO111,Calc!$BO111),1),Calc!$D$4:$W$4,0)),MATCH(Calc!$BO111&amp;R$9,Calc!$C$6:$C$1005&amp;Calc!$I$6:$I$1005,0),1)),"")</f>
        <v/>
      </c>
      <c r="S115" s="252"/>
      <c r="T115" s="251" t="str">
        <f t="array" ref="T115">IFERROR(IF(T$9="","",INDEX(INDEX(Calc!$D$6:$X$1005,,MATCH(INDEX(Calc!$AT$7:$AT$20,COUNTIF(Calc!$BO$6:$BO111,Calc!$BO111),1),Calc!$D$4:$W$4,0)),MATCH(Calc!$BO111&amp;T$9,Calc!$C$6:$C$1005&amp;Calc!$I$6:$I$1005,0),1)),"")</f>
        <v/>
      </c>
      <c r="U115" s="252"/>
      <c r="V115" s="251" t="str">
        <f t="array" ref="V115">IFERROR(IF(V$9="","",INDEX(INDEX(Calc!$D$6:$X$1005,,MATCH(INDEX(Calc!$AT$7:$AT$20,COUNTIF(Calc!$BO$6:$BO111,Calc!$BO111),1),Calc!$D$4:$W$4,0)),MATCH(Calc!$BO111&amp;V$9,Calc!$C$6:$C$1005&amp;Calc!$I$6:$I$1005,0),1)),"")</f>
        <v/>
      </c>
      <c r="W115" s="252"/>
      <c r="X115" s="251" t="str">
        <f t="array" ref="X115">IFERROR(IF(X$9="","",INDEX(INDEX(Calc!$D$6:$X$1005,,MATCH(INDEX(Calc!$AT$7:$AT$20,COUNTIF(Calc!$BO$6:$BO111,Calc!$BO111),1),Calc!$D$4:$W$4,0)),MATCH(Calc!$BO111&amp;X$9,Calc!$C$6:$C$1005&amp;Calc!$I$6:$I$1005,0),1)),"")</f>
        <v/>
      </c>
      <c r="Y115" s="252"/>
      <c r="Z115" s="251" t="str">
        <f t="array" ref="Z115">IFERROR(IF(Z$9="","",INDEX(INDEX(Calc!$D$6:$X$1005,,MATCH(INDEX(Calc!$AT$7:$AT$20,COUNTIF(Calc!$BO$6:$BO111,Calc!$BO111),1),Calc!$D$4:$W$4,0)),MATCH(Calc!$BO111&amp;Z$9,Calc!$C$6:$C$1005&amp;Calc!$I$6:$I$1005,0),1)),"")</f>
        <v/>
      </c>
      <c r="AA115" s="252"/>
      <c r="AB115" s="251" t="str">
        <f t="array" ref="AB115">IFERROR(IF(AB$9="","",INDEX(INDEX(Calc!$D$6:$X$1005,,MATCH(INDEX(Calc!$AT$7:$AT$20,COUNTIF(Calc!$BO$6:$BO111,Calc!$BO111),1),Calc!$D$4:$W$4,0)),MATCH(Calc!$BO111&amp;AB$9,Calc!$C$6:$C$1005&amp;Calc!$I$6:$I$1005,0),1)),"")</f>
        <v/>
      </c>
      <c r="AC115" s="252"/>
      <c r="AD115" s="251" t="str">
        <f t="array" ref="AD115">IFERROR(IF(AD$9="","",INDEX(INDEX(Calc!$D$6:$X$1005,,MATCH(INDEX(Calc!$AT$7:$AT$20,COUNTIF(Calc!$BO$6:$BO111,Calc!$BO111),1),Calc!$D$4:$W$4,0)),MATCH(Calc!$BO111&amp;AD$9,Calc!$C$6:$C$1005&amp;Calc!$I$6:$I$1005,0),1)),"")</f>
        <v/>
      </c>
      <c r="AE115" s="252"/>
      <c r="AF115" s="251" t="str">
        <f t="array" ref="AF115">IFERROR(IF(AF$9="","",INDEX(INDEX(Calc!$D$6:$X$1005,,MATCH(INDEX(Calc!$AT$7:$AT$20,COUNTIF(Calc!$BO$6:$BO111,Calc!$BO111),1),Calc!$D$4:$W$4,0)),MATCH(Calc!$BO111&amp;AF$9,Calc!$C$6:$C$1005&amp;Calc!$I$6:$I$1005,0),1)),"")</f>
        <v/>
      </c>
      <c r="AG115" s="253"/>
      <c r="AH115" s="215"/>
    </row>
    <row r="116" spans="1:34" ht="18" customHeight="1" thickTop="1" thickBot="1" x14ac:dyDescent="0.3">
      <c r="A116" s="76"/>
      <c r="B116" s="257"/>
      <c r="C116" s="258"/>
      <c r="D116" s="251" t="str">
        <f t="array" ref="D116">IFERROR(IF(D$9="","",INDEX(INDEX(Calc!$D$6:$X$1005,,MATCH(INDEX(Calc!$AT$7:$AT$20,COUNTIF(Calc!$BO$6:$BO112,Calc!$BO112),1),Calc!$D$4:$W$4,0)),MATCH(Calc!$BO112&amp;D$9,Calc!$C$6:$C$1005&amp;Calc!$I$6:$I$1005,0),1)),"")</f>
        <v/>
      </c>
      <c r="E116" s="252"/>
      <c r="F116" s="251" t="str">
        <f t="array" ref="F116">IFERROR(IF(F$9="","",INDEX(INDEX(Calc!$D$6:$X$1005,,MATCH(INDEX(Calc!$AT$7:$AT$20,COUNTIF(Calc!$BO$6:$BO112,Calc!$BO112),1),Calc!$D$4:$W$4,0)),MATCH(Calc!$BO112&amp;F$9,Calc!$C$6:$C$1005&amp;Calc!$I$6:$I$1005,0),1)),"")</f>
        <v/>
      </c>
      <c r="G116" s="252"/>
      <c r="H116" s="251" t="str">
        <f t="array" ref="H116">IFERROR(IF(H$9="","",INDEX(INDEX(Calc!$D$6:$X$1005,,MATCH(INDEX(Calc!$AT$7:$AT$20,COUNTIF(Calc!$BO$6:$BO112,Calc!$BO112),1),Calc!$D$4:$W$4,0)),MATCH(Calc!$BO112&amp;H$9,Calc!$C$6:$C$1005&amp;Calc!$I$6:$I$1005,0),1)),"")</f>
        <v/>
      </c>
      <c r="I116" s="252"/>
      <c r="J116" s="251" t="str">
        <f t="array" ref="J116">IFERROR(IF(J$9="","",INDEX(INDEX(Calc!$D$6:$X$1005,,MATCH(INDEX(Calc!$AT$7:$AT$20,COUNTIF(Calc!$BO$6:$BO112,Calc!$BO112),1),Calc!$D$4:$W$4,0)),MATCH(Calc!$BO112&amp;J$9,Calc!$C$6:$C$1005&amp;Calc!$I$6:$I$1005,0),1)),"")</f>
        <v/>
      </c>
      <c r="K116" s="252"/>
      <c r="L116" s="251" t="str">
        <f t="array" ref="L116">IFERROR(IF(L$9="","",INDEX(INDEX(Calc!$D$6:$X$1005,,MATCH(INDEX(Calc!$AT$7:$AT$20,COUNTIF(Calc!$BO$6:$BO112,Calc!$BO112),1),Calc!$D$4:$W$4,0)),MATCH(Calc!$BO112&amp;L$9,Calc!$C$6:$C$1005&amp;Calc!$I$6:$I$1005,0),1)),"")</f>
        <v/>
      </c>
      <c r="M116" s="252"/>
      <c r="N116" s="251" t="str">
        <f t="array" ref="N116">IFERROR(IF(N$9="","",INDEX(INDEX(Calc!$D$6:$X$1005,,MATCH(INDEX(Calc!$AT$7:$AT$20,COUNTIF(Calc!$BO$6:$BO112,Calc!$BO112),1),Calc!$D$4:$W$4,0)),MATCH(Calc!$BO112&amp;N$9,Calc!$C$6:$C$1005&amp;Calc!$I$6:$I$1005,0),1)),"")</f>
        <v/>
      </c>
      <c r="O116" s="252"/>
      <c r="P116" s="251" t="str">
        <f t="array" ref="P116">IFERROR(IF(P$9="","",INDEX(INDEX(Calc!$D$6:$X$1005,,MATCH(INDEX(Calc!$AT$7:$AT$20,COUNTIF(Calc!$BO$6:$BO112,Calc!$BO112),1),Calc!$D$4:$W$4,0)),MATCH(Calc!$BO112&amp;P$9,Calc!$C$6:$C$1005&amp;Calc!$I$6:$I$1005,0),1)),"")</f>
        <v/>
      </c>
      <c r="Q116" s="252"/>
      <c r="R116" s="251" t="str">
        <f t="array" ref="R116">IFERROR(IF(R$9="","",INDEX(INDEX(Calc!$D$6:$X$1005,,MATCH(INDEX(Calc!$AT$7:$AT$20,COUNTIF(Calc!$BO$6:$BO112,Calc!$BO112),1),Calc!$D$4:$W$4,0)),MATCH(Calc!$BO112&amp;R$9,Calc!$C$6:$C$1005&amp;Calc!$I$6:$I$1005,0),1)),"")</f>
        <v/>
      </c>
      <c r="S116" s="252"/>
      <c r="T116" s="251" t="str">
        <f t="array" ref="T116">IFERROR(IF(T$9="","",INDEX(INDEX(Calc!$D$6:$X$1005,,MATCH(INDEX(Calc!$AT$7:$AT$20,COUNTIF(Calc!$BO$6:$BO112,Calc!$BO112),1),Calc!$D$4:$W$4,0)),MATCH(Calc!$BO112&amp;T$9,Calc!$C$6:$C$1005&amp;Calc!$I$6:$I$1005,0),1)),"")</f>
        <v/>
      </c>
      <c r="U116" s="252"/>
      <c r="V116" s="251" t="str">
        <f t="array" ref="V116">IFERROR(IF(V$9="","",INDEX(INDEX(Calc!$D$6:$X$1005,,MATCH(INDEX(Calc!$AT$7:$AT$20,COUNTIF(Calc!$BO$6:$BO112,Calc!$BO112),1),Calc!$D$4:$W$4,0)),MATCH(Calc!$BO112&amp;V$9,Calc!$C$6:$C$1005&amp;Calc!$I$6:$I$1005,0),1)),"")</f>
        <v/>
      </c>
      <c r="W116" s="252"/>
      <c r="X116" s="251" t="str">
        <f t="array" ref="X116">IFERROR(IF(X$9="","",INDEX(INDEX(Calc!$D$6:$X$1005,,MATCH(INDEX(Calc!$AT$7:$AT$20,COUNTIF(Calc!$BO$6:$BO112,Calc!$BO112),1),Calc!$D$4:$W$4,0)),MATCH(Calc!$BO112&amp;X$9,Calc!$C$6:$C$1005&amp;Calc!$I$6:$I$1005,0),1)),"")</f>
        <v/>
      </c>
      <c r="Y116" s="252"/>
      <c r="Z116" s="251" t="str">
        <f t="array" ref="Z116">IFERROR(IF(Z$9="","",INDEX(INDEX(Calc!$D$6:$X$1005,,MATCH(INDEX(Calc!$AT$7:$AT$20,COUNTIF(Calc!$BO$6:$BO112,Calc!$BO112),1),Calc!$D$4:$W$4,0)),MATCH(Calc!$BO112&amp;Z$9,Calc!$C$6:$C$1005&amp;Calc!$I$6:$I$1005,0),1)),"")</f>
        <v/>
      </c>
      <c r="AA116" s="252"/>
      <c r="AB116" s="251" t="str">
        <f t="array" ref="AB116">IFERROR(IF(AB$9="","",INDEX(INDEX(Calc!$D$6:$X$1005,,MATCH(INDEX(Calc!$AT$7:$AT$20,COUNTIF(Calc!$BO$6:$BO112,Calc!$BO112),1),Calc!$D$4:$W$4,0)),MATCH(Calc!$BO112&amp;AB$9,Calc!$C$6:$C$1005&amp;Calc!$I$6:$I$1005,0),1)),"")</f>
        <v/>
      </c>
      <c r="AC116" s="252"/>
      <c r="AD116" s="251" t="str">
        <f t="array" ref="AD116">IFERROR(IF(AD$9="","",INDEX(INDEX(Calc!$D$6:$X$1005,,MATCH(INDEX(Calc!$AT$7:$AT$20,COUNTIF(Calc!$BO$6:$BO112,Calc!$BO112),1),Calc!$D$4:$W$4,0)),MATCH(Calc!$BO112&amp;AD$9,Calc!$C$6:$C$1005&amp;Calc!$I$6:$I$1005,0),1)),"")</f>
        <v/>
      </c>
      <c r="AE116" s="252"/>
      <c r="AF116" s="251" t="str">
        <f t="array" ref="AF116">IFERROR(IF(AF$9="","",INDEX(INDEX(Calc!$D$6:$X$1005,,MATCH(INDEX(Calc!$AT$7:$AT$20,COUNTIF(Calc!$BO$6:$BO112,Calc!$BO112),1),Calc!$D$4:$W$4,0)),MATCH(Calc!$BO112&amp;AF$9,Calc!$C$6:$C$1005&amp;Calc!$I$6:$I$1005,0),1)),"")</f>
        <v/>
      </c>
      <c r="AG116" s="253"/>
      <c r="AH116" s="215"/>
    </row>
    <row r="117" spans="1:34" ht="18" customHeight="1" thickTop="1" thickBot="1" x14ac:dyDescent="0.3">
      <c r="A117" s="76"/>
      <c r="B117" s="257"/>
      <c r="C117" s="258"/>
      <c r="D117" s="251" t="str">
        <f t="array" ref="D117">IFERROR(IF(D$9="","",INDEX(INDEX(Calc!$D$6:$X$1005,,MATCH(INDEX(Calc!$AT$7:$AT$20,COUNTIF(Calc!$BO$6:$BO113,Calc!$BO113),1),Calc!$D$4:$W$4,0)),MATCH(Calc!$BO113&amp;D$9,Calc!$C$6:$C$1005&amp;Calc!$I$6:$I$1005,0),1)),"")</f>
        <v/>
      </c>
      <c r="E117" s="252"/>
      <c r="F117" s="251" t="str">
        <f t="array" ref="F117">IFERROR(IF(F$9="","",INDEX(INDEX(Calc!$D$6:$X$1005,,MATCH(INDEX(Calc!$AT$7:$AT$20,COUNTIF(Calc!$BO$6:$BO113,Calc!$BO113),1),Calc!$D$4:$W$4,0)),MATCH(Calc!$BO113&amp;F$9,Calc!$C$6:$C$1005&amp;Calc!$I$6:$I$1005,0),1)),"")</f>
        <v/>
      </c>
      <c r="G117" s="252"/>
      <c r="H117" s="251" t="str">
        <f t="array" ref="H117">IFERROR(IF(H$9="","",INDEX(INDEX(Calc!$D$6:$X$1005,,MATCH(INDEX(Calc!$AT$7:$AT$20,COUNTIF(Calc!$BO$6:$BO113,Calc!$BO113),1),Calc!$D$4:$W$4,0)),MATCH(Calc!$BO113&amp;H$9,Calc!$C$6:$C$1005&amp;Calc!$I$6:$I$1005,0),1)),"")</f>
        <v/>
      </c>
      <c r="I117" s="252"/>
      <c r="J117" s="251" t="str">
        <f t="array" ref="J117">IFERROR(IF(J$9="","",INDEX(INDEX(Calc!$D$6:$X$1005,,MATCH(INDEX(Calc!$AT$7:$AT$20,COUNTIF(Calc!$BO$6:$BO113,Calc!$BO113),1),Calc!$D$4:$W$4,0)),MATCH(Calc!$BO113&amp;J$9,Calc!$C$6:$C$1005&amp;Calc!$I$6:$I$1005,0),1)),"")</f>
        <v/>
      </c>
      <c r="K117" s="252"/>
      <c r="L117" s="251" t="str">
        <f t="array" ref="L117">IFERROR(IF(L$9="","",INDEX(INDEX(Calc!$D$6:$X$1005,,MATCH(INDEX(Calc!$AT$7:$AT$20,COUNTIF(Calc!$BO$6:$BO113,Calc!$BO113),1),Calc!$D$4:$W$4,0)),MATCH(Calc!$BO113&amp;L$9,Calc!$C$6:$C$1005&amp;Calc!$I$6:$I$1005,0),1)),"")</f>
        <v/>
      </c>
      <c r="M117" s="252"/>
      <c r="N117" s="251" t="str">
        <f t="array" ref="N117">IFERROR(IF(N$9="","",INDEX(INDEX(Calc!$D$6:$X$1005,,MATCH(INDEX(Calc!$AT$7:$AT$20,COUNTIF(Calc!$BO$6:$BO113,Calc!$BO113),1),Calc!$D$4:$W$4,0)),MATCH(Calc!$BO113&amp;N$9,Calc!$C$6:$C$1005&amp;Calc!$I$6:$I$1005,0),1)),"")</f>
        <v/>
      </c>
      <c r="O117" s="252"/>
      <c r="P117" s="251" t="str">
        <f t="array" ref="P117">IFERROR(IF(P$9="","",INDEX(INDEX(Calc!$D$6:$X$1005,,MATCH(INDEX(Calc!$AT$7:$AT$20,COUNTIF(Calc!$BO$6:$BO113,Calc!$BO113),1),Calc!$D$4:$W$4,0)),MATCH(Calc!$BO113&amp;P$9,Calc!$C$6:$C$1005&amp;Calc!$I$6:$I$1005,0),1)),"")</f>
        <v/>
      </c>
      <c r="Q117" s="252"/>
      <c r="R117" s="251" t="str">
        <f t="array" ref="R117">IFERROR(IF(R$9="","",INDEX(INDEX(Calc!$D$6:$X$1005,,MATCH(INDEX(Calc!$AT$7:$AT$20,COUNTIF(Calc!$BO$6:$BO113,Calc!$BO113),1),Calc!$D$4:$W$4,0)),MATCH(Calc!$BO113&amp;R$9,Calc!$C$6:$C$1005&amp;Calc!$I$6:$I$1005,0),1)),"")</f>
        <v/>
      </c>
      <c r="S117" s="252"/>
      <c r="T117" s="251" t="str">
        <f t="array" ref="T117">IFERROR(IF(T$9="","",INDEX(INDEX(Calc!$D$6:$X$1005,,MATCH(INDEX(Calc!$AT$7:$AT$20,COUNTIF(Calc!$BO$6:$BO113,Calc!$BO113),1),Calc!$D$4:$W$4,0)),MATCH(Calc!$BO113&amp;T$9,Calc!$C$6:$C$1005&amp;Calc!$I$6:$I$1005,0),1)),"")</f>
        <v/>
      </c>
      <c r="U117" s="252"/>
      <c r="V117" s="251" t="str">
        <f t="array" ref="V117">IFERROR(IF(V$9="","",INDEX(INDEX(Calc!$D$6:$X$1005,,MATCH(INDEX(Calc!$AT$7:$AT$20,COUNTIF(Calc!$BO$6:$BO113,Calc!$BO113),1),Calc!$D$4:$W$4,0)),MATCH(Calc!$BO113&amp;V$9,Calc!$C$6:$C$1005&amp;Calc!$I$6:$I$1005,0),1)),"")</f>
        <v/>
      </c>
      <c r="W117" s="252"/>
      <c r="X117" s="251" t="str">
        <f t="array" ref="X117">IFERROR(IF(X$9="","",INDEX(INDEX(Calc!$D$6:$X$1005,,MATCH(INDEX(Calc!$AT$7:$AT$20,COUNTIF(Calc!$BO$6:$BO113,Calc!$BO113),1),Calc!$D$4:$W$4,0)),MATCH(Calc!$BO113&amp;X$9,Calc!$C$6:$C$1005&amp;Calc!$I$6:$I$1005,0),1)),"")</f>
        <v/>
      </c>
      <c r="Y117" s="252"/>
      <c r="Z117" s="251" t="str">
        <f t="array" ref="Z117">IFERROR(IF(Z$9="","",INDEX(INDEX(Calc!$D$6:$X$1005,,MATCH(INDEX(Calc!$AT$7:$AT$20,COUNTIF(Calc!$BO$6:$BO113,Calc!$BO113),1),Calc!$D$4:$W$4,0)),MATCH(Calc!$BO113&amp;Z$9,Calc!$C$6:$C$1005&amp;Calc!$I$6:$I$1005,0),1)),"")</f>
        <v/>
      </c>
      <c r="AA117" s="252"/>
      <c r="AB117" s="251" t="str">
        <f t="array" ref="AB117">IFERROR(IF(AB$9="","",INDEX(INDEX(Calc!$D$6:$X$1005,,MATCH(INDEX(Calc!$AT$7:$AT$20,COUNTIF(Calc!$BO$6:$BO113,Calc!$BO113),1),Calc!$D$4:$W$4,0)),MATCH(Calc!$BO113&amp;AB$9,Calc!$C$6:$C$1005&amp;Calc!$I$6:$I$1005,0),1)),"")</f>
        <v/>
      </c>
      <c r="AC117" s="252"/>
      <c r="AD117" s="251" t="str">
        <f t="array" ref="AD117">IFERROR(IF(AD$9="","",INDEX(INDEX(Calc!$D$6:$X$1005,,MATCH(INDEX(Calc!$AT$7:$AT$20,COUNTIF(Calc!$BO$6:$BO113,Calc!$BO113),1),Calc!$D$4:$W$4,0)),MATCH(Calc!$BO113&amp;AD$9,Calc!$C$6:$C$1005&amp;Calc!$I$6:$I$1005,0),1)),"")</f>
        <v/>
      </c>
      <c r="AE117" s="252"/>
      <c r="AF117" s="251" t="str">
        <f t="array" ref="AF117">IFERROR(IF(AF$9="","",INDEX(INDEX(Calc!$D$6:$X$1005,,MATCH(INDEX(Calc!$AT$7:$AT$20,COUNTIF(Calc!$BO$6:$BO113,Calc!$BO113),1),Calc!$D$4:$W$4,0)),MATCH(Calc!$BO113&amp;AF$9,Calc!$C$6:$C$1005&amp;Calc!$I$6:$I$1005,0),1)),"")</f>
        <v/>
      </c>
      <c r="AG117" s="253"/>
      <c r="AH117" s="215"/>
    </row>
    <row r="118" spans="1:34" ht="18" customHeight="1" thickTop="1" thickBot="1" x14ac:dyDescent="0.3">
      <c r="A118" s="76"/>
      <c r="B118" s="257"/>
      <c r="C118" s="258"/>
      <c r="D118" s="251" t="str">
        <f t="array" ref="D118">IFERROR(IF(D$9="","",INDEX(INDEX(Calc!$D$6:$X$1005,,MATCH(INDEX(Calc!$AT$7:$AT$20,COUNTIF(Calc!$BO$6:$BO114,Calc!$BO114),1),Calc!$D$4:$W$4,0)),MATCH(Calc!$BO114&amp;D$9,Calc!$C$6:$C$1005&amp;Calc!$I$6:$I$1005,0),1)),"")</f>
        <v/>
      </c>
      <c r="E118" s="252"/>
      <c r="F118" s="251" t="str">
        <f t="array" ref="F118">IFERROR(IF(F$9="","",INDEX(INDEX(Calc!$D$6:$X$1005,,MATCH(INDEX(Calc!$AT$7:$AT$20,COUNTIF(Calc!$BO$6:$BO114,Calc!$BO114),1),Calc!$D$4:$W$4,0)),MATCH(Calc!$BO114&amp;F$9,Calc!$C$6:$C$1005&amp;Calc!$I$6:$I$1005,0),1)),"")</f>
        <v/>
      </c>
      <c r="G118" s="252"/>
      <c r="H118" s="251" t="str">
        <f t="array" ref="H118">IFERROR(IF(H$9="","",INDEX(INDEX(Calc!$D$6:$X$1005,,MATCH(INDEX(Calc!$AT$7:$AT$20,COUNTIF(Calc!$BO$6:$BO114,Calc!$BO114),1),Calc!$D$4:$W$4,0)),MATCH(Calc!$BO114&amp;H$9,Calc!$C$6:$C$1005&amp;Calc!$I$6:$I$1005,0),1)),"")</f>
        <v/>
      </c>
      <c r="I118" s="252"/>
      <c r="J118" s="251" t="str">
        <f t="array" ref="J118">IFERROR(IF(J$9="","",INDEX(INDEX(Calc!$D$6:$X$1005,,MATCH(INDEX(Calc!$AT$7:$AT$20,COUNTIF(Calc!$BO$6:$BO114,Calc!$BO114),1),Calc!$D$4:$W$4,0)),MATCH(Calc!$BO114&amp;J$9,Calc!$C$6:$C$1005&amp;Calc!$I$6:$I$1005,0),1)),"")</f>
        <v/>
      </c>
      <c r="K118" s="252"/>
      <c r="L118" s="251" t="str">
        <f t="array" ref="L118">IFERROR(IF(L$9="","",INDEX(INDEX(Calc!$D$6:$X$1005,,MATCH(INDEX(Calc!$AT$7:$AT$20,COUNTIF(Calc!$BO$6:$BO114,Calc!$BO114),1),Calc!$D$4:$W$4,0)),MATCH(Calc!$BO114&amp;L$9,Calc!$C$6:$C$1005&amp;Calc!$I$6:$I$1005,0),1)),"")</f>
        <v/>
      </c>
      <c r="M118" s="252"/>
      <c r="N118" s="251" t="str">
        <f t="array" ref="N118">IFERROR(IF(N$9="","",INDEX(INDEX(Calc!$D$6:$X$1005,,MATCH(INDEX(Calc!$AT$7:$AT$20,COUNTIF(Calc!$BO$6:$BO114,Calc!$BO114),1),Calc!$D$4:$W$4,0)),MATCH(Calc!$BO114&amp;N$9,Calc!$C$6:$C$1005&amp;Calc!$I$6:$I$1005,0),1)),"")</f>
        <v/>
      </c>
      <c r="O118" s="252"/>
      <c r="P118" s="251" t="str">
        <f t="array" ref="P118">IFERROR(IF(P$9="","",INDEX(INDEX(Calc!$D$6:$X$1005,,MATCH(INDEX(Calc!$AT$7:$AT$20,COUNTIF(Calc!$BO$6:$BO114,Calc!$BO114),1),Calc!$D$4:$W$4,0)),MATCH(Calc!$BO114&amp;P$9,Calc!$C$6:$C$1005&amp;Calc!$I$6:$I$1005,0),1)),"")</f>
        <v/>
      </c>
      <c r="Q118" s="252"/>
      <c r="R118" s="251" t="str">
        <f t="array" ref="R118">IFERROR(IF(R$9="","",INDEX(INDEX(Calc!$D$6:$X$1005,,MATCH(INDEX(Calc!$AT$7:$AT$20,COUNTIF(Calc!$BO$6:$BO114,Calc!$BO114),1),Calc!$D$4:$W$4,0)),MATCH(Calc!$BO114&amp;R$9,Calc!$C$6:$C$1005&amp;Calc!$I$6:$I$1005,0),1)),"")</f>
        <v/>
      </c>
      <c r="S118" s="252"/>
      <c r="T118" s="251" t="str">
        <f t="array" ref="T118">IFERROR(IF(T$9="","",INDEX(INDEX(Calc!$D$6:$X$1005,,MATCH(INDEX(Calc!$AT$7:$AT$20,COUNTIF(Calc!$BO$6:$BO114,Calc!$BO114),1),Calc!$D$4:$W$4,0)),MATCH(Calc!$BO114&amp;T$9,Calc!$C$6:$C$1005&amp;Calc!$I$6:$I$1005,0),1)),"")</f>
        <v/>
      </c>
      <c r="U118" s="252"/>
      <c r="V118" s="251" t="str">
        <f t="array" ref="V118">IFERROR(IF(V$9="","",INDEX(INDEX(Calc!$D$6:$X$1005,,MATCH(INDEX(Calc!$AT$7:$AT$20,COUNTIF(Calc!$BO$6:$BO114,Calc!$BO114),1),Calc!$D$4:$W$4,0)),MATCH(Calc!$BO114&amp;V$9,Calc!$C$6:$C$1005&amp;Calc!$I$6:$I$1005,0),1)),"")</f>
        <v/>
      </c>
      <c r="W118" s="252"/>
      <c r="X118" s="251" t="str">
        <f t="array" ref="X118">IFERROR(IF(X$9="","",INDEX(INDEX(Calc!$D$6:$X$1005,,MATCH(INDEX(Calc!$AT$7:$AT$20,COUNTIF(Calc!$BO$6:$BO114,Calc!$BO114),1),Calc!$D$4:$W$4,0)),MATCH(Calc!$BO114&amp;X$9,Calc!$C$6:$C$1005&amp;Calc!$I$6:$I$1005,0),1)),"")</f>
        <v/>
      </c>
      <c r="Y118" s="252"/>
      <c r="Z118" s="251" t="str">
        <f t="array" ref="Z118">IFERROR(IF(Z$9="","",INDEX(INDEX(Calc!$D$6:$X$1005,,MATCH(INDEX(Calc!$AT$7:$AT$20,COUNTIF(Calc!$BO$6:$BO114,Calc!$BO114),1),Calc!$D$4:$W$4,0)),MATCH(Calc!$BO114&amp;Z$9,Calc!$C$6:$C$1005&amp;Calc!$I$6:$I$1005,0),1)),"")</f>
        <v/>
      </c>
      <c r="AA118" s="252"/>
      <c r="AB118" s="251" t="str">
        <f t="array" ref="AB118">IFERROR(IF(AB$9="","",INDEX(INDEX(Calc!$D$6:$X$1005,,MATCH(INDEX(Calc!$AT$7:$AT$20,COUNTIF(Calc!$BO$6:$BO114,Calc!$BO114),1),Calc!$D$4:$W$4,0)),MATCH(Calc!$BO114&amp;AB$9,Calc!$C$6:$C$1005&amp;Calc!$I$6:$I$1005,0),1)),"")</f>
        <v/>
      </c>
      <c r="AC118" s="252"/>
      <c r="AD118" s="251" t="str">
        <f t="array" ref="AD118">IFERROR(IF(AD$9="","",INDEX(INDEX(Calc!$D$6:$X$1005,,MATCH(INDEX(Calc!$AT$7:$AT$20,COUNTIF(Calc!$BO$6:$BO114,Calc!$BO114),1),Calc!$D$4:$W$4,0)),MATCH(Calc!$BO114&amp;AD$9,Calc!$C$6:$C$1005&amp;Calc!$I$6:$I$1005,0),1)),"")</f>
        <v/>
      </c>
      <c r="AE118" s="252"/>
      <c r="AF118" s="251" t="str">
        <f t="array" ref="AF118">IFERROR(IF(AF$9="","",INDEX(INDEX(Calc!$D$6:$X$1005,,MATCH(INDEX(Calc!$AT$7:$AT$20,COUNTIF(Calc!$BO$6:$BO114,Calc!$BO114),1),Calc!$D$4:$W$4,0)),MATCH(Calc!$BO114&amp;AF$9,Calc!$C$6:$C$1005&amp;Calc!$I$6:$I$1005,0),1)),"")</f>
        <v/>
      </c>
      <c r="AG118" s="253"/>
      <c r="AH118" s="215"/>
    </row>
    <row r="119" spans="1:34" ht="18" customHeight="1" thickTop="1" thickBot="1" x14ac:dyDescent="0.3">
      <c r="A119" s="76"/>
      <c r="B119" s="257"/>
      <c r="C119" s="258"/>
      <c r="D119" s="251" t="str">
        <f t="array" ref="D119">IFERROR(IF(D$9="","",INDEX(INDEX(Calc!$D$6:$X$1005,,MATCH(INDEX(Calc!$AT$7:$AT$20,COUNTIF(Calc!$BO$6:$BO115,Calc!$BO115),1),Calc!$D$4:$W$4,0)),MATCH(Calc!$BO115&amp;D$9,Calc!$C$6:$C$1005&amp;Calc!$I$6:$I$1005,0),1)),"")</f>
        <v/>
      </c>
      <c r="E119" s="252"/>
      <c r="F119" s="251" t="str">
        <f t="array" ref="F119">IFERROR(IF(F$9="","",INDEX(INDEX(Calc!$D$6:$X$1005,,MATCH(INDEX(Calc!$AT$7:$AT$20,COUNTIF(Calc!$BO$6:$BO115,Calc!$BO115),1),Calc!$D$4:$W$4,0)),MATCH(Calc!$BO115&amp;F$9,Calc!$C$6:$C$1005&amp;Calc!$I$6:$I$1005,0),1)),"")</f>
        <v/>
      </c>
      <c r="G119" s="252"/>
      <c r="H119" s="251" t="str">
        <f t="array" ref="H119">IFERROR(IF(H$9="","",INDEX(INDEX(Calc!$D$6:$X$1005,,MATCH(INDEX(Calc!$AT$7:$AT$20,COUNTIF(Calc!$BO$6:$BO115,Calc!$BO115),1),Calc!$D$4:$W$4,0)),MATCH(Calc!$BO115&amp;H$9,Calc!$C$6:$C$1005&amp;Calc!$I$6:$I$1005,0),1)),"")</f>
        <v/>
      </c>
      <c r="I119" s="252"/>
      <c r="J119" s="251" t="str">
        <f t="array" ref="J119">IFERROR(IF(J$9="","",INDEX(INDEX(Calc!$D$6:$X$1005,,MATCH(INDEX(Calc!$AT$7:$AT$20,COUNTIF(Calc!$BO$6:$BO115,Calc!$BO115),1),Calc!$D$4:$W$4,0)),MATCH(Calc!$BO115&amp;J$9,Calc!$C$6:$C$1005&amp;Calc!$I$6:$I$1005,0),1)),"")</f>
        <v/>
      </c>
      <c r="K119" s="252"/>
      <c r="L119" s="251" t="str">
        <f t="array" ref="L119">IFERROR(IF(L$9="","",INDEX(INDEX(Calc!$D$6:$X$1005,,MATCH(INDEX(Calc!$AT$7:$AT$20,COUNTIF(Calc!$BO$6:$BO115,Calc!$BO115),1),Calc!$D$4:$W$4,0)),MATCH(Calc!$BO115&amp;L$9,Calc!$C$6:$C$1005&amp;Calc!$I$6:$I$1005,0),1)),"")</f>
        <v/>
      </c>
      <c r="M119" s="252"/>
      <c r="N119" s="251" t="str">
        <f t="array" ref="N119">IFERROR(IF(N$9="","",INDEX(INDEX(Calc!$D$6:$X$1005,,MATCH(INDEX(Calc!$AT$7:$AT$20,COUNTIF(Calc!$BO$6:$BO115,Calc!$BO115),1),Calc!$D$4:$W$4,0)),MATCH(Calc!$BO115&amp;N$9,Calc!$C$6:$C$1005&amp;Calc!$I$6:$I$1005,0),1)),"")</f>
        <v/>
      </c>
      <c r="O119" s="252"/>
      <c r="P119" s="251" t="str">
        <f t="array" ref="P119">IFERROR(IF(P$9="","",INDEX(INDEX(Calc!$D$6:$X$1005,,MATCH(INDEX(Calc!$AT$7:$AT$20,COUNTIF(Calc!$BO$6:$BO115,Calc!$BO115),1),Calc!$D$4:$W$4,0)),MATCH(Calc!$BO115&amp;P$9,Calc!$C$6:$C$1005&amp;Calc!$I$6:$I$1005,0),1)),"")</f>
        <v/>
      </c>
      <c r="Q119" s="252"/>
      <c r="R119" s="251" t="str">
        <f t="array" ref="R119">IFERROR(IF(R$9="","",INDEX(INDEX(Calc!$D$6:$X$1005,,MATCH(INDEX(Calc!$AT$7:$AT$20,COUNTIF(Calc!$BO$6:$BO115,Calc!$BO115),1),Calc!$D$4:$W$4,0)),MATCH(Calc!$BO115&amp;R$9,Calc!$C$6:$C$1005&amp;Calc!$I$6:$I$1005,0),1)),"")</f>
        <v/>
      </c>
      <c r="S119" s="252"/>
      <c r="T119" s="251" t="str">
        <f t="array" ref="T119">IFERROR(IF(T$9="","",INDEX(INDEX(Calc!$D$6:$X$1005,,MATCH(INDEX(Calc!$AT$7:$AT$20,COUNTIF(Calc!$BO$6:$BO115,Calc!$BO115),1),Calc!$D$4:$W$4,0)),MATCH(Calc!$BO115&amp;T$9,Calc!$C$6:$C$1005&amp;Calc!$I$6:$I$1005,0),1)),"")</f>
        <v/>
      </c>
      <c r="U119" s="252"/>
      <c r="V119" s="251" t="str">
        <f t="array" ref="V119">IFERROR(IF(V$9="","",INDEX(INDEX(Calc!$D$6:$X$1005,,MATCH(INDEX(Calc!$AT$7:$AT$20,COUNTIF(Calc!$BO$6:$BO115,Calc!$BO115),1),Calc!$D$4:$W$4,0)),MATCH(Calc!$BO115&amp;V$9,Calc!$C$6:$C$1005&amp;Calc!$I$6:$I$1005,0),1)),"")</f>
        <v/>
      </c>
      <c r="W119" s="252"/>
      <c r="X119" s="251" t="str">
        <f t="array" ref="X119">IFERROR(IF(X$9="","",INDEX(INDEX(Calc!$D$6:$X$1005,,MATCH(INDEX(Calc!$AT$7:$AT$20,COUNTIF(Calc!$BO$6:$BO115,Calc!$BO115),1),Calc!$D$4:$W$4,0)),MATCH(Calc!$BO115&amp;X$9,Calc!$C$6:$C$1005&amp;Calc!$I$6:$I$1005,0),1)),"")</f>
        <v/>
      </c>
      <c r="Y119" s="252"/>
      <c r="Z119" s="251" t="str">
        <f t="array" ref="Z119">IFERROR(IF(Z$9="","",INDEX(INDEX(Calc!$D$6:$X$1005,,MATCH(INDEX(Calc!$AT$7:$AT$20,COUNTIF(Calc!$BO$6:$BO115,Calc!$BO115),1),Calc!$D$4:$W$4,0)),MATCH(Calc!$BO115&amp;Z$9,Calc!$C$6:$C$1005&amp;Calc!$I$6:$I$1005,0),1)),"")</f>
        <v/>
      </c>
      <c r="AA119" s="252"/>
      <c r="AB119" s="251" t="str">
        <f t="array" ref="AB119">IFERROR(IF(AB$9="","",INDEX(INDEX(Calc!$D$6:$X$1005,,MATCH(INDEX(Calc!$AT$7:$AT$20,COUNTIF(Calc!$BO$6:$BO115,Calc!$BO115),1),Calc!$D$4:$W$4,0)),MATCH(Calc!$BO115&amp;AB$9,Calc!$C$6:$C$1005&amp;Calc!$I$6:$I$1005,0),1)),"")</f>
        <v/>
      </c>
      <c r="AC119" s="252"/>
      <c r="AD119" s="251" t="str">
        <f t="array" ref="AD119">IFERROR(IF(AD$9="","",INDEX(INDEX(Calc!$D$6:$X$1005,,MATCH(INDEX(Calc!$AT$7:$AT$20,COUNTIF(Calc!$BO$6:$BO115,Calc!$BO115),1),Calc!$D$4:$W$4,0)),MATCH(Calc!$BO115&amp;AD$9,Calc!$C$6:$C$1005&amp;Calc!$I$6:$I$1005,0),1)),"")</f>
        <v/>
      </c>
      <c r="AE119" s="252"/>
      <c r="AF119" s="251" t="str">
        <f t="array" ref="AF119">IFERROR(IF(AF$9="","",INDEX(INDEX(Calc!$D$6:$X$1005,,MATCH(INDEX(Calc!$AT$7:$AT$20,COUNTIF(Calc!$BO$6:$BO115,Calc!$BO115),1),Calc!$D$4:$W$4,0)),MATCH(Calc!$BO115&amp;AF$9,Calc!$C$6:$C$1005&amp;Calc!$I$6:$I$1005,0),1)),"")</f>
        <v/>
      </c>
      <c r="AG119" s="253"/>
      <c r="AH119" s="215"/>
    </row>
    <row r="120" spans="1:34" ht="18" customHeight="1" thickTop="1" thickBot="1" x14ac:dyDescent="0.3">
      <c r="A120" s="76"/>
      <c r="B120" s="257"/>
      <c r="C120" s="258"/>
      <c r="D120" s="251" t="str">
        <f t="array" ref="D120">IFERROR(IF(D$9="","",INDEX(INDEX(Calc!$D$6:$X$1005,,MATCH(INDEX(Calc!$AT$7:$AT$20,COUNTIF(Calc!$BO$6:$BO116,Calc!$BO116),1),Calc!$D$4:$W$4,0)),MATCH(Calc!$BO116&amp;D$9,Calc!$C$6:$C$1005&amp;Calc!$I$6:$I$1005,0),1)),"")</f>
        <v/>
      </c>
      <c r="E120" s="252"/>
      <c r="F120" s="251" t="str">
        <f t="array" ref="F120">IFERROR(IF(F$9="","",INDEX(INDEX(Calc!$D$6:$X$1005,,MATCH(INDEX(Calc!$AT$7:$AT$20,COUNTIF(Calc!$BO$6:$BO116,Calc!$BO116),1),Calc!$D$4:$W$4,0)),MATCH(Calc!$BO116&amp;F$9,Calc!$C$6:$C$1005&amp;Calc!$I$6:$I$1005,0),1)),"")</f>
        <v/>
      </c>
      <c r="G120" s="252"/>
      <c r="H120" s="251" t="str">
        <f t="array" ref="H120">IFERROR(IF(H$9="","",INDEX(INDEX(Calc!$D$6:$X$1005,,MATCH(INDEX(Calc!$AT$7:$AT$20,COUNTIF(Calc!$BO$6:$BO116,Calc!$BO116),1),Calc!$D$4:$W$4,0)),MATCH(Calc!$BO116&amp;H$9,Calc!$C$6:$C$1005&amp;Calc!$I$6:$I$1005,0),1)),"")</f>
        <v/>
      </c>
      <c r="I120" s="252"/>
      <c r="J120" s="251" t="str">
        <f t="array" ref="J120">IFERROR(IF(J$9="","",INDEX(INDEX(Calc!$D$6:$X$1005,,MATCH(INDEX(Calc!$AT$7:$AT$20,COUNTIF(Calc!$BO$6:$BO116,Calc!$BO116),1),Calc!$D$4:$W$4,0)),MATCH(Calc!$BO116&amp;J$9,Calc!$C$6:$C$1005&amp;Calc!$I$6:$I$1005,0),1)),"")</f>
        <v/>
      </c>
      <c r="K120" s="252"/>
      <c r="L120" s="251" t="str">
        <f t="array" ref="L120">IFERROR(IF(L$9="","",INDEX(INDEX(Calc!$D$6:$X$1005,,MATCH(INDEX(Calc!$AT$7:$AT$20,COUNTIF(Calc!$BO$6:$BO116,Calc!$BO116),1),Calc!$D$4:$W$4,0)),MATCH(Calc!$BO116&amp;L$9,Calc!$C$6:$C$1005&amp;Calc!$I$6:$I$1005,0),1)),"")</f>
        <v/>
      </c>
      <c r="M120" s="252"/>
      <c r="N120" s="251" t="str">
        <f t="array" ref="N120">IFERROR(IF(N$9="","",INDEX(INDEX(Calc!$D$6:$X$1005,,MATCH(INDEX(Calc!$AT$7:$AT$20,COUNTIF(Calc!$BO$6:$BO116,Calc!$BO116),1),Calc!$D$4:$W$4,0)),MATCH(Calc!$BO116&amp;N$9,Calc!$C$6:$C$1005&amp;Calc!$I$6:$I$1005,0),1)),"")</f>
        <v/>
      </c>
      <c r="O120" s="252"/>
      <c r="P120" s="251" t="str">
        <f t="array" ref="P120">IFERROR(IF(P$9="","",INDEX(INDEX(Calc!$D$6:$X$1005,,MATCH(INDEX(Calc!$AT$7:$AT$20,COUNTIF(Calc!$BO$6:$BO116,Calc!$BO116),1),Calc!$D$4:$W$4,0)),MATCH(Calc!$BO116&amp;P$9,Calc!$C$6:$C$1005&amp;Calc!$I$6:$I$1005,0),1)),"")</f>
        <v/>
      </c>
      <c r="Q120" s="252"/>
      <c r="R120" s="251" t="str">
        <f t="array" ref="R120">IFERROR(IF(R$9="","",INDEX(INDEX(Calc!$D$6:$X$1005,,MATCH(INDEX(Calc!$AT$7:$AT$20,COUNTIF(Calc!$BO$6:$BO116,Calc!$BO116),1),Calc!$D$4:$W$4,0)),MATCH(Calc!$BO116&amp;R$9,Calc!$C$6:$C$1005&amp;Calc!$I$6:$I$1005,0),1)),"")</f>
        <v/>
      </c>
      <c r="S120" s="252"/>
      <c r="T120" s="251" t="str">
        <f t="array" ref="T120">IFERROR(IF(T$9="","",INDEX(INDEX(Calc!$D$6:$X$1005,,MATCH(INDEX(Calc!$AT$7:$AT$20,COUNTIF(Calc!$BO$6:$BO116,Calc!$BO116),1),Calc!$D$4:$W$4,0)),MATCH(Calc!$BO116&amp;T$9,Calc!$C$6:$C$1005&amp;Calc!$I$6:$I$1005,0),1)),"")</f>
        <v/>
      </c>
      <c r="U120" s="252"/>
      <c r="V120" s="251" t="str">
        <f t="array" ref="V120">IFERROR(IF(V$9="","",INDEX(INDEX(Calc!$D$6:$X$1005,,MATCH(INDEX(Calc!$AT$7:$AT$20,COUNTIF(Calc!$BO$6:$BO116,Calc!$BO116),1),Calc!$D$4:$W$4,0)),MATCH(Calc!$BO116&amp;V$9,Calc!$C$6:$C$1005&amp;Calc!$I$6:$I$1005,0),1)),"")</f>
        <v/>
      </c>
      <c r="W120" s="252"/>
      <c r="X120" s="251" t="str">
        <f t="array" ref="X120">IFERROR(IF(X$9="","",INDEX(INDEX(Calc!$D$6:$X$1005,,MATCH(INDEX(Calc!$AT$7:$AT$20,COUNTIF(Calc!$BO$6:$BO116,Calc!$BO116),1),Calc!$D$4:$W$4,0)),MATCH(Calc!$BO116&amp;X$9,Calc!$C$6:$C$1005&amp;Calc!$I$6:$I$1005,0),1)),"")</f>
        <v/>
      </c>
      <c r="Y120" s="252"/>
      <c r="Z120" s="251" t="str">
        <f t="array" ref="Z120">IFERROR(IF(Z$9="","",INDEX(INDEX(Calc!$D$6:$X$1005,,MATCH(INDEX(Calc!$AT$7:$AT$20,COUNTIF(Calc!$BO$6:$BO116,Calc!$BO116),1),Calc!$D$4:$W$4,0)),MATCH(Calc!$BO116&amp;Z$9,Calc!$C$6:$C$1005&amp;Calc!$I$6:$I$1005,0),1)),"")</f>
        <v/>
      </c>
      <c r="AA120" s="252"/>
      <c r="AB120" s="251" t="str">
        <f t="array" ref="AB120">IFERROR(IF(AB$9="","",INDEX(INDEX(Calc!$D$6:$X$1005,,MATCH(INDEX(Calc!$AT$7:$AT$20,COUNTIF(Calc!$BO$6:$BO116,Calc!$BO116),1),Calc!$D$4:$W$4,0)),MATCH(Calc!$BO116&amp;AB$9,Calc!$C$6:$C$1005&amp;Calc!$I$6:$I$1005,0),1)),"")</f>
        <v/>
      </c>
      <c r="AC120" s="252"/>
      <c r="AD120" s="251" t="str">
        <f t="array" ref="AD120">IFERROR(IF(AD$9="","",INDEX(INDEX(Calc!$D$6:$X$1005,,MATCH(INDEX(Calc!$AT$7:$AT$20,COUNTIF(Calc!$BO$6:$BO116,Calc!$BO116),1),Calc!$D$4:$W$4,0)),MATCH(Calc!$BO116&amp;AD$9,Calc!$C$6:$C$1005&amp;Calc!$I$6:$I$1005,0),1)),"")</f>
        <v/>
      </c>
      <c r="AE120" s="252"/>
      <c r="AF120" s="251" t="str">
        <f t="array" ref="AF120">IFERROR(IF(AF$9="","",INDEX(INDEX(Calc!$D$6:$X$1005,,MATCH(INDEX(Calc!$AT$7:$AT$20,COUNTIF(Calc!$BO$6:$BO116,Calc!$BO116),1),Calc!$D$4:$W$4,0)),MATCH(Calc!$BO116&amp;AF$9,Calc!$C$6:$C$1005&amp;Calc!$I$6:$I$1005,0),1)),"")</f>
        <v/>
      </c>
      <c r="AG120" s="253"/>
      <c r="AH120" s="215"/>
    </row>
    <row r="121" spans="1:34" ht="18" customHeight="1" thickTop="1" thickBot="1" x14ac:dyDescent="0.3">
      <c r="A121" s="76"/>
      <c r="B121" s="257"/>
      <c r="C121" s="258"/>
      <c r="D121" s="251" t="str">
        <f t="array" ref="D121">IFERROR(IF(D$9="","",INDEX(INDEX(Calc!$D$6:$X$1005,,MATCH(INDEX(Calc!$AT$7:$AT$20,COUNTIF(Calc!$BO$6:$BO117,Calc!$BO117),1),Calc!$D$4:$W$4,0)),MATCH(Calc!$BO117&amp;D$9,Calc!$C$6:$C$1005&amp;Calc!$I$6:$I$1005,0),1)),"")</f>
        <v/>
      </c>
      <c r="E121" s="252"/>
      <c r="F121" s="251" t="str">
        <f t="array" ref="F121">IFERROR(IF(F$9="","",INDEX(INDEX(Calc!$D$6:$X$1005,,MATCH(INDEX(Calc!$AT$7:$AT$20,COUNTIF(Calc!$BO$6:$BO117,Calc!$BO117),1),Calc!$D$4:$W$4,0)),MATCH(Calc!$BO117&amp;F$9,Calc!$C$6:$C$1005&amp;Calc!$I$6:$I$1005,0),1)),"")</f>
        <v/>
      </c>
      <c r="G121" s="252"/>
      <c r="H121" s="251" t="str">
        <f t="array" ref="H121">IFERROR(IF(H$9="","",INDEX(INDEX(Calc!$D$6:$X$1005,,MATCH(INDEX(Calc!$AT$7:$AT$20,COUNTIF(Calc!$BO$6:$BO117,Calc!$BO117),1),Calc!$D$4:$W$4,0)),MATCH(Calc!$BO117&amp;H$9,Calc!$C$6:$C$1005&amp;Calc!$I$6:$I$1005,0),1)),"")</f>
        <v/>
      </c>
      <c r="I121" s="252"/>
      <c r="J121" s="251" t="str">
        <f t="array" ref="J121">IFERROR(IF(J$9="","",INDEX(INDEX(Calc!$D$6:$X$1005,,MATCH(INDEX(Calc!$AT$7:$AT$20,COUNTIF(Calc!$BO$6:$BO117,Calc!$BO117),1),Calc!$D$4:$W$4,0)),MATCH(Calc!$BO117&amp;J$9,Calc!$C$6:$C$1005&amp;Calc!$I$6:$I$1005,0),1)),"")</f>
        <v/>
      </c>
      <c r="K121" s="252"/>
      <c r="L121" s="251" t="str">
        <f t="array" ref="L121">IFERROR(IF(L$9="","",INDEX(INDEX(Calc!$D$6:$X$1005,,MATCH(INDEX(Calc!$AT$7:$AT$20,COUNTIF(Calc!$BO$6:$BO117,Calc!$BO117),1),Calc!$D$4:$W$4,0)),MATCH(Calc!$BO117&amp;L$9,Calc!$C$6:$C$1005&amp;Calc!$I$6:$I$1005,0),1)),"")</f>
        <v/>
      </c>
      <c r="M121" s="252"/>
      <c r="N121" s="251" t="str">
        <f t="array" ref="N121">IFERROR(IF(N$9="","",INDEX(INDEX(Calc!$D$6:$X$1005,,MATCH(INDEX(Calc!$AT$7:$AT$20,COUNTIF(Calc!$BO$6:$BO117,Calc!$BO117),1),Calc!$D$4:$W$4,0)),MATCH(Calc!$BO117&amp;N$9,Calc!$C$6:$C$1005&amp;Calc!$I$6:$I$1005,0),1)),"")</f>
        <v/>
      </c>
      <c r="O121" s="252"/>
      <c r="P121" s="251" t="str">
        <f t="array" ref="P121">IFERROR(IF(P$9="","",INDEX(INDEX(Calc!$D$6:$X$1005,,MATCH(INDEX(Calc!$AT$7:$AT$20,COUNTIF(Calc!$BO$6:$BO117,Calc!$BO117),1),Calc!$D$4:$W$4,0)),MATCH(Calc!$BO117&amp;P$9,Calc!$C$6:$C$1005&amp;Calc!$I$6:$I$1005,0),1)),"")</f>
        <v/>
      </c>
      <c r="Q121" s="252"/>
      <c r="R121" s="251" t="str">
        <f t="array" ref="R121">IFERROR(IF(R$9="","",INDEX(INDEX(Calc!$D$6:$X$1005,,MATCH(INDEX(Calc!$AT$7:$AT$20,COUNTIF(Calc!$BO$6:$BO117,Calc!$BO117),1),Calc!$D$4:$W$4,0)),MATCH(Calc!$BO117&amp;R$9,Calc!$C$6:$C$1005&amp;Calc!$I$6:$I$1005,0),1)),"")</f>
        <v/>
      </c>
      <c r="S121" s="252"/>
      <c r="T121" s="251" t="str">
        <f t="array" ref="T121">IFERROR(IF(T$9="","",INDEX(INDEX(Calc!$D$6:$X$1005,,MATCH(INDEX(Calc!$AT$7:$AT$20,COUNTIF(Calc!$BO$6:$BO117,Calc!$BO117),1),Calc!$D$4:$W$4,0)),MATCH(Calc!$BO117&amp;T$9,Calc!$C$6:$C$1005&amp;Calc!$I$6:$I$1005,0),1)),"")</f>
        <v/>
      </c>
      <c r="U121" s="252"/>
      <c r="V121" s="251" t="str">
        <f t="array" ref="V121">IFERROR(IF(V$9="","",INDEX(INDEX(Calc!$D$6:$X$1005,,MATCH(INDEX(Calc!$AT$7:$AT$20,COUNTIF(Calc!$BO$6:$BO117,Calc!$BO117),1),Calc!$D$4:$W$4,0)),MATCH(Calc!$BO117&amp;V$9,Calc!$C$6:$C$1005&amp;Calc!$I$6:$I$1005,0),1)),"")</f>
        <v/>
      </c>
      <c r="W121" s="252"/>
      <c r="X121" s="251" t="str">
        <f t="array" ref="X121">IFERROR(IF(X$9="","",INDEX(INDEX(Calc!$D$6:$X$1005,,MATCH(INDEX(Calc!$AT$7:$AT$20,COUNTIF(Calc!$BO$6:$BO117,Calc!$BO117),1),Calc!$D$4:$W$4,0)),MATCH(Calc!$BO117&amp;X$9,Calc!$C$6:$C$1005&amp;Calc!$I$6:$I$1005,0),1)),"")</f>
        <v/>
      </c>
      <c r="Y121" s="252"/>
      <c r="Z121" s="251" t="str">
        <f t="array" ref="Z121">IFERROR(IF(Z$9="","",INDEX(INDEX(Calc!$D$6:$X$1005,,MATCH(INDEX(Calc!$AT$7:$AT$20,COUNTIF(Calc!$BO$6:$BO117,Calc!$BO117),1),Calc!$D$4:$W$4,0)),MATCH(Calc!$BO117&amp;Z$9,Calc!$C$6:$C$1005&amp;Calc!$I$6:$I$1005,0),1)),"")</f>
        <v/>
      </c>
      <c r="AA121" s="252"/>
      <c r="AB121" s="251" t="str">
        <f t="array" ref="AB121">IFERROR(IF(AB$9="","",INDEX(INDEX(Calc!$D$6:$X$1005,,MATCH(INDEX(Calc!$AT$7:$AT$20,COUNTIF(Calc!$BO$6:$BO117,Calc!$BO117),1),Calc!$D$4:$W$4,0)),MATCH(Calc!$BO117&amp;AB$9,Calc!$C$6:$C$1005&amp;Calc!$I$6:$I$1005,0),1)),"")</f>
        <v/>
      </c>
      <c r="AC121" s="252"/>
      <c r="AD121" s="251" t="str">
        <f t="array" ref="AD121">IFERROR(IF(AD$9="","",INDEX(INDEX(Calc!$D$6:$X$1005,,MATCH(INDEX(Calc!$AT$7:$AT$20,COUNTIF(Calc!$BO$6:$BO117,Calc!$BO117),1),Calc!$D$4:$W$4,0)),MATCH(Calc!$BO117&amp;AD$9,Calc!$C$6:$C$1005&amp;Calc!$I$6:$I$1005,0),1)),"")</f>
        <v/>
      </c>
      <c r="AE121" s="252"/>
      <c r="AF121" s="251" t="str">
        <f t="array" ref="AF121">IFERROR(IF(AF$9="","",INDEX(INDEX(Calc!$D$6:$X$1005,,MATCH(INDEX(Calc!$AT$7:$AT$20,COUNTIF(Calc!$BO$6:$BO117,Calc!$BO117),1),Calc!$D$4:$W$4,0)),MATCH(Calc!$BO117&amp;AF$9,Calc!$C$6:$C$1005&amp;Calc!$I$6:$I$1005,0),1)),"")</f>
        <v/>
      </c>
      <c r="AG121" s="253"/>
      <c r="AH121" s="215"/>
    </row>
    <row r="122" spans="1:34" ht="18" customHeight="1" thickTop="1" thickBot="1" x14ac:dyDescent="0.3">
      <c r="A122" s="76"/>
      <c r="B122" s="257"/>
      <c r="C122" s="258"/>
      <c r="D122" s="251" t="str">
        <f t="array" ref="D122">IFERROR(IF(D$9="","",INDEX(INDEX(Calc!$D$6:$X$1005,,MATCH(INDEX(Calc!$AT$7:$AT$20,COUNTIF(Calc!$BO$6:$BO118,Calc!$BO118),1),Calc!$D$4:$W$4,0)),MATCH(Calc!$BO118&amp;D$9,Calc!$C$6:$C$1005&amp;Calc!$I$6:$I$1005,0),1)),"")</f>
        <v/>
      </c>
      <c r="E122" s="252"/>
      <c r="F122" s="251" t="str">
        <f t="array" ref="F122">IFERROR(IF(F$9="","",INDEX(INDEX(Calc!$D$6:$X$1005,,MATCH(INDEX(Calc!$AT$7:$AT$20,COUNTIF(Calc!$BO$6:$BO118,Calc!$BO118),1),Calc!$D$4:$W$4,0)),MATCH(Calc!$BO118&amp;F$9,Calc!$C$6:$C$1005&amp;Calc!$I$6:$I$1005,0),1)),"")</f>
        <v/>
      </c>
      <c r="G122" s="252"/>
      <c r="H122" s="251" t="str">
        <f t="array" ref="H122">IFERROR(IF(H$9="","",INDEX(INDEX(Calc!$D$6:$X$1005,,MATCH(INDEX(Calc!$AT$7:$AT$20,COUNTIF(Calc!$BO$6:$BO118,Calc!$BO118),1),Calc!$D$4:$W$4,0)),MATCH(Calc!$BO118&amp;H$9,Calc!$C$6:$C$1005&amp;Calc!$I$6:$I$1005,0),1)),"")</f>
        <v/>
      </c>
      <c r="I122" s="252"/>
      <c r="J122" s="251" t="str">
        <f t="array" ref="J122">IFERROR(IF(J$9="","",INDEX(INDEX(Calc!$D$6:$X$1005,,MATCH(INDEX(Calc!$AT$7:$AT$20,COUNTIF(Calc!$BO$6:$BO118,Calc!$BO118),1),Calc!$D$4:$W$4,0)),MATCH(Calc!$BO118&amp;J$9,Calc!$C$6:$C$1005&amp;Calc!$I$6:$I$1005,0),1)),"")</f>
        <v/>
      </c>
      <c r="K122" s="252"/>
      <c r="L122" s="251" t="str">
        <f t="array" ref="L122">IFERROR(IF(L$9="","",INDEX(INDEX(Calc!$D$6:$X$1005,,MATCH(INDEX(Calc!$AT$7:$AT$20,COUNTIF(Calc!$BO$6:$BO118,Calc!$BO118),1),Calc!$D$4:$W$4,0)),MATCH(Calc!$BO118&amp;L$9,Calc!$C$6:$C$1005&amp;Calc!$I$6:$I$1005,0),1)),"")</f>
        <v/>
      </c>
      <c r="M122" s="252"/>
      <c r="N122" s="251" t="str">
        <f t="array" ref="N122">IFERROR(IF(N$9="","",INDEX(INDEX(Calc!$D$6:$X$1005,,MATCH(INDEX(Calc!$AT$7:$AT$20,COUNTIF(Calc!$BO$6:$BO118,Calc!$BO118),1),Calc!$D$4:$W$4,0)),MATCH(Calc!$BO118&amp;N$9,Calc!$C$6:$C$1005&amp;Calc!$I$6:$I$1005,0),1)),"")</f>
        <v/>
      </c>
      <c r="O122" s="252"/>
      <c r="P122" s="251" t="str">
        <f t="array" ref="P122">IFERROR(IF(P$9="","",INDEX(INDEX(Calc!$D$6:$X$1005,,MATCH(INDEX(Calc!$AT$7:$AT$20,COUNTIF(Calc!$BO$6:$BO118,Calc!$BO118),1),Calc!$D$4:$W$4,0)),MATCH(Calc!$BO118&amp;P$9,Calc!$C$6:$C$1005&amp;Calc!$I$6:$I$1005,0),1)),"")</f>
        <v/>
      </c>
      <c r="Q122" s="252"/>
      <c r="R122" s="251" t="str">
        <f t="array" ref="R122">IFERROR(IF(R$9="","",INDEX(INDEX(Calc!$D$6:$X$1005,,MATCH(INDEX(Calc!$AT$7:$AT$20,COUNTIF(Calc!$BO$6:$BO118,Calc!$BO118),1),Calc!$D$4:$W$4,0)),MATCH(Calc!$BO118&amp;R$9,Calc!$C$6:$C$1005&amp;Calc!$I$6:$I$1005,0),1)),"")</f>
        <v/>
      </c>
      <c r="S122" s="252"/>
      <c r="T122" s="251" t="str">
        <f t="array" ref="T122">IFERROR(IF(T$9="","",INDEX(INDEX(Calc!$D$6:$X$1005,,MATCH(INDEX(Calc!$AT$7:$AT$20,COUNTIF(Calc!$BO$6:$BO118,Calc!$BO118),1),Calc!$D$4:$W$4,0)),MATCH(Calc!$BO118&amp;T$9,Calc!$C$6:$C$1005&amp;Calc!$I$6:$I$1005,0),1)),"")</f>
        <v/>
      </c>
      <c r="U122" s="252"/>
      <c r="V122" s="251" t="str">
        <f t="array" ref="V122">IFERROR(IF(V$9="","",INDEX(INDEX(Calc!$D$6:$X$1005,,MATCH(INDEX(Calc!$AT$7:$AT$20,COUNTIF(Calc!$BO$6:$BO118,Calc!$BO118),1),Calc!$D$4:$W$4,0)),MATCH(Calc!$BO118&amp;V$9,Calc!$C$6:$C$1005&amp;Calc!$I$6:$I$1005,0),1)),"")</f>
        <v/>
      </c>
      <c r="W122" s="252"/>
      <c r="X122" s="251" t="str">
        <f t="array" ref="X122">IFERROR(IF(X$9="","",INDEX(INDEX(Calc!$D$6:$X$1005,,MATCH(INDEX(Calc!$AT$7:$AT$20,COUNTIF(Calc!$BO$6:$BO118,Calc!$BO118),1),Calc!$D$4:$W$4,0)),MATCH(Calc!$BO118&amp;X$9,Calc!$C$6:$C$1005&amp;Calc!$I$6:$I$1005,0),1)),"")</f>
        <v/>
      </c>
      <c r="Y122" s="252"/>
      <c r="Z122" s="251" t="str">
        <f t="array" ref="Z122">IFERROR(IF(Z$9="","",INDEX(INDEX(Calc!$D$6:$X$1005,,MATCH(INDEX(Calc!$AT$7:$AT$20,COUNTIF(Calc!$BO$6:$BO118,Calc!$BO118),1),Calc!$D$4:$W$4,0)),MATCH(Calc!$BO118&amp;Z$9,Calc!$C$6:$C$1005&amp;Calc!$I$6:$I$1005,0),1)),"")</f>
        <v/>
      </c>
      <c r="AA122" s="252"/>
      <c r="AB122" s="251" t="str">
        <f t="array" ref="AB122">IFERROR(IF(AB$9="","",INDEX(INDEX(Calc!$D$6:$X$1005,,MATCH(INDEX(Calc!$AT$7:$AT$20,COUNTIF(Calc!$BO$6:$BO118,Calc!$BO118),1),Calc!$D$4:$W$4,0)),MATCH(Calc!$BO118&amp;AB$9,Calc!$C$6:$C$1005&amp;Calc!$I$6:$I$1005,0),1)),"")</f>
        <v/>
      </c>
      <c r="AC122" s="252"/>
      <c r="AD122" s="251" t="str">
        <f t="array" ref="AD122">IFERROR(IF(AD$9="","",INDEX(INDEX(Calc!$D$6:$X$1005,,MATCH(INDEX(Calc!$AT$7:$AT$20,COUNTIF(Calc!$BO$6:$BO118,Calc!$BO118),1),Calc!$D$4:$W$4,0)),MATCH(Calc!$BO118&amp;AD$9,Calc!$C$6:$C$1005&amp;Calc!$I$6:$I$1005,0),1)),"")</f>
        <v/>
      </c>
      <c r="AE122" s="252"/>
      <c r="AF122" s="251" t="str">
        <f t="array" ref="AF122">IFERROR(IF(AF$9="","",INDEX(INDEX(Calc!$D$6:$X$1005,,MATCH(INDEX(Calc!$AT$7:$AT$20,COUNTIF(Calc!$BO$6:$BO118,Calc!$BO118),1),Calc!$D$4:$W$4,0)),MATCH(Calc!$BO118&amp;AF$9,Calc!$C$6:$C$1005&amp;Calc!$I$6:$I$1005,0),1)),"")</f>
        <v/>
      </c>
      <c r="AG122" s="253"/>
      <c r="AH122" s="215"/>
    </row>
    <row r="123" spans="1:34" ht="18" customHeight="1" thickTop="1" thickBot="1" x14ac:dyDescent="0.3">
      <c r="A123" s="76"/>
      <c r="B123" s="257"/>
      <c r="C123" s="258"/>
      <c r="D123" s="251" t="str">
        <f t="array" ref="D123">IFERROR(IF(D$9="","",INDEX(INDEX(Calc!$D$6:$X$1005,,MATCH(INDEX(Calc!$AT$7:$AT$20,COUNTIF(Calc!$BO$6:$BO119,Calc!$BO119),1),Calc!$D$4:$W$4,0)),MATCH(Calc!$BO119&amp;D$9,Calc!$C$6:$C$1005&amp;Calc!$I$6:$I$1005,0),1)),"")</f>
        <v/>
      </c>
      <c r="E123" s="252"/>
      <c r="F123" s="251" t="str">
        <f t="array" ref="F123">IFERROR(IF(F$9="","",INDEX(INDEX(Calc!$D$6:$X$1005,,MATCH(INDEX(Calc!$AT$7:$AT$20,COUNTIF(Calc!$BO$6:$BO119,Calc!$BO119),1),Calc!$D$4:$W$4,0)),MATCH(Calc!$BO119&amp;F$9,Calc!$C$6:$C$1005&amp;Calc!$I$6:$I$1005,0),1)),"")</f>
        <v/>
      </c>
      <c r="G123" s="252"/>
      <c r="H123" s="251" t="str">
        <f t="array" ref="H123">IFERROR(IF(H$9="","",INDEX(INDEX(Calc!$D$6:$X$1005,,MATCH(INDEX(Calc!$AT$7:$AT$20,COUNTIF(Calc!$BO$6:$BO119,Calc!$BO119),1),Calc!$D$4:$W$4,0)),MATCH(Calc!$BO119&amp;H$9,Calc!$C$6:$C$1005&amp;Calc!$I$6:$I$1005,0),1)),"")</f>
        <v/>
      </c>
      <c r="I123" s="252"/>
      <c r="J123" s="251" t="str">
        <f t="array" ref="J123">IFERROR(IF(J$9="","",INDEX(INDEX(Calc!$D$6:$X$1005,,MATCH(INDEX(Calc!$AT$7:$AT$20,COUNTIF(Calc!$BO$6:$BO119,Calc!$BO119),1),Calc!$D$4:$W$4,0)),MATCH(Calc!$BO119&amp;J$9,Calc!$C$6:$C$1005&amp;Calc!$I$6:$I$1005,0),1)),"")</f>
        <v/>
      </c>
      <c r="K123" s="252"/>
      <c r="L123" s="251" t="str">
        <f t="array" ref="L123">IFERROR(IF(L$9="","",INDEX(INDEX(Calc!$D$6:$X$1005,,MATCH(INDEX(Calc!$AT$7:$AT$20,COUNTIF(Calc!$BO$6:$BO119,Calc!$BO119),1),Calc!$D$4:$W$4,0)),MATCH(Calc!$BO119&amp;L$9,Calc!$C$6:$C$1005&amp;Calc!$I$6:$I$1005,0),1)),"")</f>
        <v/>
      </c>
      <c r="M123" s="252"/>
      <c r="N123" s="251" t="str">
        <f t="array" ref="N123">IFERROR(IF(N$9="","",INDEX(INDEX(Calc!$D$6:$X$1005,,MATCH(INDEX(Calc!$AT$7:$AT$20,COUNTIF(Calc!$BO$6:$BO119,Calc!$BO119),1),Calc!$D$4:$W$4,0)),MATCH(Calc!$BO119&amp;N$9,Calc!$C$6:$C$1005&amp;Calc!$I$6:$I$1005,0),1)),"")</f>
        <v/>
      </c>
      <c r="O123" s="252"/>
      <c r="P123" s="251" t="str">
        <f t="array" ref="P123">IFERROR(IF(P$9="","",INDEX(INDEX(Calc!$D$6:$X$1005,,MATCH(INDEX(Calc!$AT$7:$AT$20,COUNTIF(Calc!$BO$6:$BO119,Calc!$BO119),1),Calc!$D$4:$W$4,0)),MATCH(Calc!$BO119&amp;P$9,Calc!$C$6:$C$1005&amp;Calc!$I$6:$I$1005,0),1)),"")</f>
        <v/>
      </c>
      <c r="Q123" s="252"/>
      <c r="R123" s="251" t="str">
        <f t="array" ref="R123">IFERROR(IF(R$9="","",INDEX(INDEX(Calc!$D$6:$X$1005,,MATCH(INDEX(Calc!$AT$7:$AT$20,COUNTIF(Calc!$BO$6:$BO119,Calc!$BO119),1),Calc!$D$4:$W$4,0)),MATCH(Calc!$BO119&amp;R$9,Calc!$C$6:$C$1005&amp;Calc!$I$6:$I$1005,0),1)),"")</f>
        <v/>
      </c>
      <c r="S123" s="252"/>
      <c r="T123" s="251" t="str">
        <f t="array" ref="T123">IFERROR(IF(T$9="","",INDEX(INDEX(Calc!$D$6:$X$1005,,MATCH(INDEX(Calc!$AT$7:$AT$20,COUNTIF(Calc!$BO$6:$BO119,Calc!$BO119),1),Calc!$D$4:$W$4,0)),MATCH(Calc!$BO119&amp;T$9,Calc!$C$6:$C$1005&amp;Calc!$I$6:$I$1005,0),1)),"")</f>
        <v/>
      </c>
      <c r="U123" s="252"/>
      <c r="V123" s="251" t="str">
        <f t="array" ref="V123">IFERROR(IF(V$9="","",INDEX(INDEX(Calc!$D$6:$X$1005,,MATCH(INDEX(Calc!$AT$7:$AT$20,COUNTIF(Calc!$BO$6:$BO119,Calc!$BO119),1),Calc!$D$4:$W$4,0)),MATCH(Calc!$BO119&amp;V$9,Calc!$C$6:$C$1005&amp;Calc!$I$6:$I$1005,0),1)),"")</f>
        <v/>
      </c>
      <c r="W123" s="252"/>
      <c r="X123" s="251" t="str">
        <f t="array" ref="X123">IFERROR(IF(X$9="","",INDEX(INDEX(Calc!$D$6:$X$1005,,MATCH(INDEX(Calc!$AT$7:$AT$20,COUNTIF(Calc!$BO$6:$BO119,Calc!$BO119),1),Calc!$D$4:$W$4,0)),MATCH(Calc!$BO119&amp;X$9,Calc!$C$6:$C$1005&amp;Calc!$I$6:$I$1005,0),1)),"")</f>
        <v/>
      </c>
      <c r="Y123" s="252"/>
      <c r="Z123" s="251" t="str">
        <f t="array" ref="Z123">IFERROR(IF(Z$9="","",INDEX(INDEX(Calc!$D$6:$X$1005,,MATCH(INDEX(Calc!$AT$7:$AT$20,COUNTIF(Calc!$BO$6:$BO119,Calc!$BO119),1),Calc!$D$4:$W$4,0)),MATCH(Calc!$BO119&amp;Z$9,Calc!$C$6:$C$1005&amp;Calc!$I$6:$I$1005,0),1)),"")</f>
        <v/>
      </c>
      <c r="AA123" s="252"/>
      <c r="AB123" s="251" t="str">
        <f t="array" ref="AB123">IFERROR(IF(AB$9="","",INDEX(INDEX(Calc!$D$6:$X$1005,,MATCH(INDEX(Calc!$AT$7:$AT$20,COUNTIF(Calc!$BO$6:$BO119,Calc!$BO119),1),Calc!$D$4:$W$4,0)),MATCH(Calc!$BO119&amp;AB$9,Calc!$C$6:$C$1005&amp;Calc!$I$6:$I$1005,0),1)),"")</f>
        <v/>
      </c>
      <c r="AC123" s="252"/>
      <c r="AD123" s="251" t="str">
        <f t="array" ref="AD123">IFERROR(IF(AD$9="","",INDEX(INDEX(Calc!$D$6:$X$1005,,MATCH(INDEX(Calc!$AT$7:$AT$20,COUNTIF(Calc!$BO$6:$BO119,Calc!$BO119),1),Calc!$D$4:$W$4,0)),MATCH(Calc!$BO119&amp;AD$9,Calc!$C$6:$C$1005&amp;Calc!$I$6:$I$1005,0),1)),"")</f>
        <v/>
      </c>
      <c r="AE123" s="252"/>
      <c r="AF123" s="251" t="str">
        <f t="array" ref="AF123">IFERROR(IF(AF$9="","",INDEX(INDEX(Calc!$D$6:$X$1005,,MATCH(INDEX(Calc!$AT$7:$AT$20,COUNTIF(Calc!$BO$6:$BO119,Calc!$BO119),1),Calc!$D$4:$W$4,0)),MATCH(Calc!$BO119&amp;AF$9,Calc!$C$6:$C$1005&amp;Calc!$I$6:$I$1005,0),1)),"")</f>
        <v/>
      </c>
      <c r="AG123" s="253"/>
      <c r="AH123" s="215"/>
    </row>
    <row r="124" spans="1:34" ht="18" customHeight="1" thickTop="1" thickBot="1" x14ac:dyDescent="0.3">
      <c r="A124" s="76"/>
      <c r="B124" s="257"/>
      <c r="C124" s="258"/>
      <c r="D124" s="251" t="str">
        <f t="array" ref="D124">IFERROR(IF(D$9="","",INDEX(INDEX(Calc!$D$6:$X$1005,,MATCH(INDEX(Calc!$AT$7:$AT$20,COUNTIF(Calc!$BO$6:$BO120,Calc!$BO120),1),Calc!$D$4:$W$4,0)),MATCH(Calc!$BO120&amp;D$9,Calc!$C$6:$C$1005&amp;Calc!$I$6:$I$1005,0),1)),"")</f>
        <v/>
      </c>
      <c r="E124" s="252"/>
      <c r="F124" s="251" t="str">
        <f t="array" ref="F124">IFERROR(IF(F$9="","",INDEX(INDEX(Calc!$D$6:$X$1005,,MATCH(INDEX(Calc!$AT$7:$AT$20,COUNTIF(Calc!$BO$6:$BO120,Calc!$BO120),1),Calc!$D$4:$W$4,0)),MATCH(Calc!$BO120&amp;F$9,Calc!$C$6:$C$1005&amp;Calc!$I$6:$I$1005,0),1)),"")</f>
        <v/>
      </c>
      <c r="G124" s="252"/>
      <c r="H124" s="251" t="str">
        <f t="array" ref="H124">IFERROR(IF(H$9="","",INDEX(INDEX(Calc!$D$6:$X$1005,,MATCH(INDEX(Calc!$AT$7:$AT$20,COUNTIF(Calc!$BO$6:$BO120,Calc!$BO120),1),Calc!$D$4:$W$4,0)),MATCH(Calc!$BO120&amp;H$9,Calc!$C$6:$C$1005&amp;Calc!$I$6:$I$1005,0),1)),"")</f>
        <v/>
      </c>
      <c r="I124" s="252"/>
      <c r="J124" s="251" t="str">
        <f t="array" ref="J124">IFERROR(IF(J$9="","",INDEX(INDEX(Calc!$D$6:$X$1005,,MATCH(INDEX(Calc!$AT$7:$AT$20,COUNTIF(Calc!$BO$6:$BO120,Calc!$BO120),1),Calc!$D$4:$W$4,0)),MATCH(Calc!$BO120&amp;J$9,Calc!$C$6:$C$1005&amp;Calc!$I$6:$I$1005,0),1)),"")</f>
        <v/>
      </c>
      <c r="K124" s="252"/>
      <c r="L124" s="251" t="str">
        <f t="array" ref="L124">IFERROR(IF(L$9="","",INDEX(INDEX(Calc!$D$6:$X$1005,,MATCH(INDEX(Calc!$AT$7:$AT$20,COUNTIF(Calc!$BO$6:$BO120,Calc!$BO120),1),Calc!$D$4:$W$4,0)),MATCH(Calc!$BO120&amp;L$9,Calc!$C$6:$C$1005&amp;Calc!$I$6:$I$1005,0),1)),"")</f>
        <v/>
      </c>
      <c r="M124" s="252"/>
      <c r="N124" s="251" t="str">
        <f t="array" ref="N124">IFERROR(IF(N$9="","",INDEX(INDEX(Calc!$D$6:$X$1005,,MATCH(INDEX(Calc!$AT$7:$AT$20,COUNTIF(Calc!$BO$6:$BO120,Calc!$BO120),1),Calc!$D$4:$W$4,0)),MATCH(Calc!$BO120&amp;N$9,Calc!$C$6:$C$1005&amp;Calc!$I$6:$I$1005,0),1)),"")</f>
        <v/>
      </c>
      <c r="O124" s="252"/>
      <c r="P124" s="251" t="str">
        <f t="array" ref="P124">IFERROR(IF(P$9="","",INDEX(INDEX(Calc!$D$6:$X$1005,,MATCH(INDEX(Calc!$AT$7:$AT$20,COUNTIF(Calc!$BO$6:$BO120,Calc!$BO120),1),Calc!$D$4:$W$4,0)),MATCH(Calc!$BO120&amp;P$9,Calc!$C$6:$C$1005&amp;Calc!$I$6:$I$1005,0),1)),"")</f>
        <v/>
      </c>
      <c r="Q124" s="252"/>
      <c r="R124" s="251" t="str">
        <f t="array" ref="R124">IFERROR(IF(R$9="","",INDEX(INDEX(Calc!$D$6:$X$1005,,MATCH(INDEX(Calc!$AT$7:$AT$20,COUNTIF(Calc!$BO$6:$BO120,Calc!$BO120),1),Calc!$D$4:$W$4,0)),MATCH(Calc!$BO120&amp;R$9,Calc!$C$6:$C$1005&amp;Calc!$I$6:$I$1005,0),1)),"")</f>
        <v/>
      </c>
      <c r="S124" s="252"/>
      <c r="T124" s="251" t="str">
        <f t="array" ref="T124">IFERROR(IF(T$9="","",INDEX(INDEX(Calc!$D$6:$X$1005,,MATCH(INDEX(Calc!$AT$7:$AT$20,COUNTIF(Calc!$BO$6:$BO120,Calc!$BO120),1),Calc!$D$4:$W$4,0)),MATCH(Calc!$BO120&amp;T$9,Calc!$C$6:$C$1005&amp;Calc!$I$6:$I$1005,0),1)),"")</f>
        <v/>
      </c>
      <c r="U124" s="252"/>
      <c r="V124" s="251" t="str">
        <f t="array" ref="V124">IFERROR(IF(V$9="","",INDEX(INDEX(Calc!$D$6:$X$1005,,MATCH(INDEX(Calc!$AT$7:$AT$20,COUNTIF(Calc!$BO$6:$BO120,Calc!$BO120),1),Calc!$D$4:$W$4,0)),MATCH(Calc!$BO120&amp;V$9,Calc!$C$6:$C$1005&amp;Calc!$I$6:$I$1005,0),1)),"")</f>
        <v/>
      </c>
      <c r="W124" s="252"/>
      <c r="X124" s="251" t="str">
        <f t="array" ref="X124">IFERROR(IF(X$9="","",INDEX(INDEX(Calc!$D$6:$X$1005,,MATCH(INDEX(Calc!$AT$7:$AT$20,COUNTIF(Calc!$BO$6:$BO120,Calc!$BO120),1),Calc!$D$4:$W$4,0)),MATCH(Calc!$BO120&amp;X$9,Calc!$C$6:$C$1005&amp;Calc!$I$6:$I$1005,0),1)),"")</f>
        <v/>
      </c>
      <c r="Y124" s="252"/>
      <c r="Z124" s="251" t="str">
        <f t="array" ref="Z124">IFERROR(IF(Z$9="","",INDEX(INDEX(Calc!$D$6:$X$1005,,MATCH(INDEX(Calc!$AT$7:$AT$20,COUNTIF(Calc!$BO$6:$BO120,Calc!$BO120),1),Calc!$D$4:$W$4,0)),MATCH(Calc!$BO120&amp;Z$9,Calc!$C$6:$C$1005&amp;Calc!$I$6:$I$1005,0),1)),"")</f>
        <v/>
      </c>
      <c r="AA124" s="252"/>
      <c r="AB124" s="251" t="str">
        <f t="array" ref="AB124">IFERROR(IF(AB$9="","",INDEX(INDEX(Calc!$D$6:$X$1005,,MATCH(INDEX(Calc!$AT$7:$AT$20,COUNTIF(Calc!$BO$6:$BO120,Calc!$BO120),1),Calc!$D$4:$W$4,0)),MATCH(Calc!$BO120&amp;AB$9,Calc!$C$6:$C$1005&amp;Calc!$I$6:$I$1005,0),1)),"")</f>
        <v/>
      </c>
      <c r="AC124" s="252"/>
      <c r="AD124" s="251" t="str">
        <f t="array" ref="AD124">IFERROR(IF(AD$9="","",INDEX(INDEX(Calc!$D$6:$X$1005,,MATCH(INDEX(Calc!$AT$7:$AT$20,COUNTIF(Calc!$BO$6:$BO120,Calc!$BO120),1),Calc!$D$4:$W$4,0)),MATCH(Calc!$BO120&amp;AD$9,Calc!$C$6:$C$1005&amp;Calc!$I$6:$I$1005,0),1)),"")</f>
        <v/>
      </c>
      <c r="AE124" s="252"/>
      <c r="AF124" s="251" t="str">
        <f t="array" ref="AF124">IFERROR(IF(AF$9="","",INDEX(INDEX(Calc!$D$6:$X$1005,,MATCH(INDEX(Calc!$AT$7:$AT$20,COUNTIF(Calc!$BO$6:$BO120,Calc!$BO120),1),Calc!$D$4:$W$4,0)),MATCH(Calc!$BO120&amp;AF$9,Calc!$C$6:$C$1005&amp;Calc!$I$6:$I$1005,0),1)),"")</f>
        <v/>
      </c>
      <c r="AG124" s="253"/>
      <c r="AH124" s="215"/>
    </row>
    <row r="125" spans="1:34" ht="18" customHeight="1" thickTop="1" thickBot="1" x14ac:dyDescent="0.3">
      <c r="A125" s="76"/>
      <c r="B125" s="257"/>
      <c r="C125" s="258"/>
      <c r="D125" s="251" t="str">
        <f t="array" ref="D125">IFERROR(IF(D$9="","",INDEX(INDEX(Calc!$D$6:$X$1005,,MATCH(INDEX(Calc!$AT$7:$AT$20,COUNTIF(Calc!$BO$6:$BO121,Calc!$BO121),1),Calc!$D$4:$W$4,0)),MATCH(Calc!$BO121&amp;D$9,Calc!$C$6:$C$1005&amp;Calc!$I$6:$I$1005,0),1)),"")</f>
        <v/>
      </c>
      <c r="E125" s="252"/>
      <c r="F125" s="251" t="str">
        <f t="array" ref="F125">IFERROR(IF(F$9="","",INDEX(INDEX(Calc!$D$6:$X$1005,,MATCH(INDEX(Calc!$AT$7:$AT$20,COUNTIF(Calc!$BO$6:$BO121,Calc!$BO121),1),Calc!$D$4:$W$4,0)),MATCH(Calc!$BO121&amp;F$9,Calc!$C$6:$C$1005&amp;Calc!$I$6:$I$1005,0),1)),"")</f>
        <v/>
      </c>
      <c r="G125" s="252"/>
      <c r="H125" s="251" t="str">
        <f t="array" ref="H125">IFERROR(IF(H$9="","",INDEX(INDEX(Calc!$D$6:$X$1005,,MATCH(INDEX(Calc!$AT$7:$AT$20,COUNTIF(Calc!$BO$6:$BO121,Calc!$BO121),1),Calc!$D$4:$W$4,0)),MATCH(Calc!$BO121&amp;H$9,Calc!$C$6:$C$1005&amp;Calc!$I$6:$I$1005,0),1)),"")</f>
        <v/>
      </c>
      <c r="I125" s="252"/>
      <c r="J125" s="251" t="str">
        <f t="array" ref="J125">IFERROR(IF(J$9="","",INDEX(INDEX(Calc!$D$6:$X$1005,,MATCH(INDEX(Calc!$AT$7:$AT$20,COUNTIF(Calc!$BO$6:$BO121,Calc!$BO121),1),Calc!$D$4:$W$4,0)),MATCH(Calc!$BO121&amp;J$9,Calc!$C$6:$C$1005&amp;Calc!$I$6:$I$1005,0),1)),"")</f>
        <v/>
      </c>
      <c r="K125" s="252"/>
      <c r="L125" s="251" t="str">
        <f t="array" ref="L125">IFERROR(IF(L$9="","",INDEX(INDEX(Calc!$D$6:$X$1005,,MATCH(INDEX(Calc!$AT$7:$AT$20,COUNTIF(Calc!$BO$6:$BO121,Calc!$BO121),1),Calc!$D$4:$W$4,0)),MATCH(Calc!$BO121&amp;L$9,Calc!$C$6:$C$1005&amp;Calc!$I$6:$I$1005,0),1)),"")</f>
        <v/>
      </c>
      <c r="M125" s="252"/>
      <c r="N125" s="251" t="str">
        <f t="array" ref="N125">IFERROR(IF(N$9="","",INDEX(INDEX(Calc!$D$6:$X$1005,,MATCH(INDEX(Calc!$AT$7:$AT$20,COUNTIF(Calc!$BO$6:$BO121,Calc!$BO121),1),Calc!$D$4:$W$4,0)),MATCH(Calc!$BO121&amp;N$9,Calc!$C$6:$C$1005&amp;Calc!$I$6:$I$1005,0),1)),"")</f>
        <v/>
      </c>
      <c r="O125" s="252"/>
      <c r="P125" s="251" t="str">
        <f t="array" ref="P125">IFERROR(IF(P$9="","",INDEX(INDEX(Calc!$D$6:$X$1005,,MATCH(INDEX(Calc!$AT$7:$AT$20,COUNTIF(Calc!$BO$6:$BO121,Calc!$BO121),1),Calc!$D$4:$W$4,0)),MATCH(Calc!$BO121&amp;P$9,Calc!$C$6:$C$1005&amp;Calc!$I$6:$I$1005,0),1)),"")</f>
        <v/>
      </c>
      <c r="Q125" s="252"/>
      <c r="R125" s="251" t="str">
        <f t="array" ref="R125">IFERROR(IF(R$9="","",INDEX(INDEX(Calc!$D$6:$X$1005,,MATCH(INDEX(Calc!$AT$7:$AT$20,COUNTIF(Calc!$BO$6:$BO121,Calc!$BO121),1),Calc!$D$4:$W$4,0)),MATCH(Calc!$BO121&amp;R$9,Calc!$C$6:$C$1005&amp;Calc!$I$6:$I$1005,0),1)),"")</f>
        <v/>
      </c>
      <c r="S125" s="252"/>
      <c r="T125" s="251" t="str">
        <f t="array" ref="T125">IFERROR(IF(T$9="","",INDEX(INDEX(Calc!$D$6:$X$1005,,MATCH(INDEX(Calc!$AT$7:$AT$20,COUNTIF(Calc!$BO$6:$BO121,Calc!$BO121),1),Calc!$D$4:$W$4,0)),MATCH(Calc!$BO121&amp;T$9,Calc!$C$6:$C$1005&amp;Calc!$I$6:$I$1005,0),1)),"")</f>
        <v/>
      </c>
      <c r="U125" s="252"/>
      <c r="V125" s="251" t="str">
        <f t="array" ref="V125">IFERROR(IF(V$9="","",INDEX(INDEX(Calc!$D$6:$X$1005,,MATCH(INDEX(Calc!$AT$7:$AT$20,COUNTIF(Calc!$BO$6:$BO121,Calc!$BO121),1),Calc!$D$4:$W$4,0)),MATCH(Calc!$BO121&amp;V$9,Calc!$C$6:$C$1005&amp;Calc!$I$6:$I$1005,0),1)),"")</f>
        <v/>
      </c>
      <c r="W125" s="252"/>
      <c r="X125" s="251" t="str">
        <f t="array" ref="X125">IFERROR(IF(X$9="","",INDEX(INDEX(Calc!$D$6:$X$1005,,MATCH(INDEX(Calc!$AT$7:$AT$20,COUNTIF(Calc!$BO$6:$BO121,Calc!$BO121),1),Calc!$D$4:$W$4,0)),MATCH(Calc!$BO121&amp;X$9,Calc!$C$6:$C$1005&amp;Calc!$I$6:$I$1005,0),1)),"")</f>
        <v/>
      </c>
      <c r="Y125" s="252"/>
      <c r="Z125" s="251" t="str">
        <f t="array" ref="Z125">IFERROR(IF(Z$9="","",INDEX(INDEX(Calc!$D$6:$X$1005,,MATCH(INDEX(Calc!$AT$7:$AT$20,COUNTIF(Calc!$BO$6:$BO121,Calc!$BO121),1),Calc!$D$4:$W$4,0)),MATCH(Calc!$BO121&amp;Z$9,Calc!$C$6:$C$1005&amp;Calc!$I$6:$I$1005,0),1)),"")</f>
        <v/>
      </c>
      <c r="AA125" s="252"/>
      <c r="AB125" s="251" t="str">
        <f t="array" ref="AB125">IFERROR(IF(AB$9="","",INDEX(INDEX(Calc!$D$6:$X$1005,,MATCH(INDEX(Calc!$AT$7:$AT$20,COUNTIF(Calc!$BO$6:$BO121,Calc!$BO121),1),Calc!$D$4:$W$4,0)),MATCH(Calc!$BO121&amp;AB$9,Calc!$C$6:$C$1005&amp;Calc!$I$6:$I$1005,0),1)),"")</f>
        <v/>
      </c>
      <c r="AC125" s="252"/>
      <c r="AD125" s="251" t="str">
        <f t="array" ref="AD125">IFERROR(IF(AD$9="","",INDEX(INDEX(Calc!$D$6:$X$1005,,MATCH(INDEX(Calc!$AT$7:$AT$20,COUNTIF(Calc!$BO$6:$BO121,Calc!$BO121),1),Calc!$D$4:$W$4,0)),MATCH(Calc!$BO121&amp;AD$9,Calc!$C$6:$C$1005&amp;Calc!$I$6:$I$1005,0),1)),"")</f>
        <v/>
      </c>
      <c r="AE125" s="252"/>
      <c r="AF125" s="251" t="str">
        <f t="array" ref="AF125">IFERROR(IF(AF$9="","",INDEX(INDEX(Calc!$D$6:$X$1005,,MATCH(INDEX(Calc!$AT$7:$AT$20,COUNTIF(Calc!$BO$6:$BO121,Calc!$BO121),1),Calc!$D$4:$W$4,0)),MATCH(Calc!$BO121&amp;AF$9,Calc!$C$6:$C$1005&amp;Calc!$I$6:$I$1005,0),1)),"")</f>
        <v/>
      </c>
      <c r="AG125" s="253"/>
      <c r="AH125" s="215"/>
    </row>
    <row r="126" spans="1:34" ht="18" customHeight="1" thickTop="1" thickBot="1" x14ac:dyDescent="0.3">
      <c r="A126" s="76"/>
      <c r="B126" s="257"/>
      <c r="C126" s="258"/>
      <c r="D126" s="251" t="str">
        <f t="array" ref="D126">IFERROR(IF(D$9="","",INDEX(INDEX(Calc!$D$6:$X$1005,,MATCH(INDEX(Calc!$AT$7:$AT$20,COUNTIF(Calc!$BO$6:$BO122,Calc!$BO122),1),Calc!$D$4:$W$4,0)),MATCH(Calc!$BO122&amp;D$9,Calc!$C$6:$C$1005&amp;Calc!$I$6:$I$1005,0),1)),"")</f>
        <v/>
      </c>
      <c r="E126" s="252"/>
      <c r="F126" s="251" t="str">
        <f t="array" ref="F126">IFERROR(IF(F$9="","",INDEX(INDEX(Calc!$D$6:$X$1005,,MATCH(INDEX(Calc!$AT$7:$AT$20,COUNTIF(Calc!$BO$6:$BO122,Calc!$BO122),1),Calc!$D$4:$W$4,0)),MATCH(Calc!$BO122&amp;F$9,Calc!$C$6:$C$1005&amp;Calc!$I$6:$I$1005,0),1)),"")</f>
        <v/>
      </c>
      <c r="G126" s="252"/>
      <c r="H126" s="251" t="str">
        <f t="array" ref="H126">IFERROR(IF(H$9="","",INDEX(INDEX(Calc!$D$6:$X$1005,,MATCH(INDEX(Calc!$AT$7:$AT$20,COUNTIF(Calc!$BO$6:$BO122,Calc!$BO122),1),Calc!$D$4:$W$4,0)),MATCH(Calc!$BO122&amp;H$9,Calc!$C$6:$C$1005&amp;Calc!$I$6:$I$1005,0),1)),"")</f>
        <v/>
      </c>
      <c r="I126" s="252"/>
      <c r="J126" s="251" t="str">
        <f t="array" ref="J126">IFERROR(IF(J$9="","",INDEX(INDEX(Calc!$D$6:$X$1005,,MATCH(INDEX(Calc!$AT$7:$AT$20,COUNTIF(Calc!$BO$6:$BO122,Calc!$BO122),1),Calc!$D$4:$W$4,0)),MATCH(Calc!$BO122&amp;J$9,Calc!$C$6:$C$1005&amp;Calc!$I$6:$I$1005,0),1)),"")</f>
        <v/>
      </c>
      <c r="K126" s="252"/>
      <c r="L126" s="251" t="str">
        <f t="array" ref="L126">IFERROR(IF(L$9="","",INDEX(INDEX(Calc!$D$6:$X$1005,,MATCH(INDEX(Calc!$AT$7:$AT$20,COUNTIF(Calc!$BO$6:$BO122,Calc!$BO122),1),Calc!$D$4:$W$4,0)),MATCH(Calc!$BO122&amp;L$9,Calc!$C$6:$C$1005&amp;Calc!$I$6:$I$1005,0),1)),"")</f>
        <v/>
      </c>
      <c r="M126" s="252"/>
      <c r="N126" s="251" t="str">
        <f t="array" ref="N126">IFERROR(IF(N$9="","",INDEX(INDEX(Calc!$D$6:$X$1005,,MATCH(INDEX(Calc!$AT$7:$AT$20,COUNTIF(Calc!$BO$6:$BO122,Calc!$BO122),1),Calc!$D$4:$W$4,0)),MATCH(Calc!$BO122&amp;N$9,Calc!$C$6:$C$1005&amp;Calc!$I$6:$I$1005,0),1)),"")</f>
        <v/>
      </c>
      <c r="O126" s="252"/>
      <c r="P126" s="251" t="str">
        <f t="array" ref="P126">IFERROR(IF(P$9="","",INDEX(INDEX(Calc!$D$6:$X$1005,,MATCH(INDEX(Calc!$AT$7:$AT$20,COUNTIF(Calc!$BO$6:$BO122,Calc!$BO122),1),Calc!$D$4:$W$4,0)),MATCH(Calc!$BO122&amp;P$9,Calc!$C$6:$C$1005&amp;Calc!$I$6:$I$1005,0),1)),"")</f>
        <v/>
      </c>
      <c r="Q126" s="252"/>
      <c r="R126" s="251" t="str">
        <f t="array" ref="R126">IFERROR(IF(R$9="","",INDEX(INDEX(Calc!$D$6:$X$1005,,MATCH(INDEX(Calc!$AT$7:$AT$20,COUNTIF(Calc!$BO$6:$BO122,Calc!$BO122),1),Calc!$D$4:$W$4,0)),MATCH(Calc!$BO122&amp;R$9,Calc!$C$6:$C$1005&amp;Calc!$I$6:$I$1005,0),1)),"")</f>
        <v/>
      </c>
      <c r="S126" s="252"/>
      <c r="T126" s="251" t="str">
        <f t="array" ref="T126">IFERROR(IF(T$9="","",INDEX(INDEX(Calc!$D$6:$X$1005,,MATCH(INDEX(Calc!$AT$7:$AT$20,COUNTIF(Calc!$BO$6:$BO122,Calc!$BO122),1),Calc!$D$4:$W$4,0)),MATCH(Calc!$BO122&amp;T$9,Calc!$C$6:$C$1005&amp;Calc!$I$6:$I$1005,0),1)),"")</f>
        <v/>
      </c>
      <c r="U126" s="252"/>
      <c r="V126" s="251" t="str">
        <f t="array" ref="V126">IFERROR(IF(V$9="","",INDEX(INDEX(Calc!$D$6:$X$1005,,MATCH(INDEX(Calc!$AT$7:$AT$20,COUNTIF(Calc!$BO$6:$BO122,Calc!$BO122),1),Calc!$D$4:$W$4,0)),MATCH(Calc!$BO122&amp;V$9,Calc!$C$6:$C$1005&amp;Calc!$I$6:$I$1005,0),1)),"")</f>
        <v/>
      </c>
      <c r="W126" s="252"/>
      <c r="X126" s="251" t="str">
        <f t="array" ref="X126">IFERROR(IF(X$9="","",INDEX(INDEX(Calc!$D$6:$X$1005,,MATCH(INDEX(Calc!$AT$7:$AT$20,COUNTIF(Calc!$BO$6:$BO122,Calc!$BO122),1),Calc!$D$4:$W$4,0)),MATCH(Calc!$BO122&amp;X$9,Calc!$C$6:$C$1005&amp;Calc!$I$6:$I$1005,0),1)),"")</f>
        <v/>
      </c>
      <c r="Y126" s="252"/>
      <c r="Z126" s="251" t="str">
        <f t="array" ref="Z126">IFERROR(IF(Z$9="","",INDEX(INDEX(Calc!$D$6:$X$1005,,MATCH(INDEX(Calc!$AT$7:$AT$20,COUNTIF(Calc!$BO$6:$BO122,Calc!$BO122),1),Calc!$D$4:$W$4,0)),MATCH(Calc!$BO122&amp;Z$9,Calc!$C$6:$C$1005&amp;Calc!$I$6:$I$1005,0),1)),"")</f>
        <v/>
      </c>
      <c r="AA126" s="252"/>
      <c r="AB126" s="251" t="str">
        <f t="array" ref="AB126">IFERROR(IF(AB$9="","",INDEX(INDEX(Calc!$D$6:$X$1005,,MATCH(INDEX(Calc!$AT$7:$AT$20,COUNTIF(Calc!$BO$6:$BO122,Calc!$BO122),1),Calc!$D$4:$W$4,0)),MATCH(Calc!$BO122&amp;AB$9,Calc!$C$6:$C$1005&amp;Calc!$I$6:$I$1005,0),1)),"")</f>
        <v/>
      </c>
      <c r="AC126" s="252"/>
      <c r="AD126" s="251" t="str">
        <f t="array" ref="AD126">IFERROR(IF(AD$9="","",INDEX(INDEX(Calc!$D$6:$X$1005,,MATCH(INDEX(Calc!$AT$7:$AT$20,COUNTIF(Calc!$BO$6:$BO122,Calc!$BO122),1),Calc!$D$4:$W$4,0)),MATCH(Calc!$BO122&amp;AD$9,Calc!$C$6:$C$1005&amp;Calc!$I$6:$I$1005,0),1)),"")</f>
        <v/>
      </c>
      <c r="AE126" s="252"/>
      <c r="AF126" s="251" t="str">
        <f t="array" ref="AF126">IFERROR(IF(AF$9="","",INDEX(INDEX(Calc!$D$6:$X$1005,,MATCH(INDEX(Calc!$AT$7:$AT$20,COUNTIF(Calc!$BO$6:$BO122,Calc!$BO122),1),Calc!$D$4:$W$4,0)),MATCH(Calc!$BO122&amp;AF$9,Calc!$C$6:$C$1005&amp;Calc!$I$6:$I$1005,0),1)),"")</f>
        <v/>
      </c>
      <c r="AG126" s="253"/>
      <c r="AH126" s="215"/>
    </row>
    <row r="127" spans="1:34" ht="18" customHeight="1" thickTop="1" thickBot="1" x14ac:dyDescent="0.3">
      <c r="A127" s="76"/>
      <c r="B127" s="257"/>
      <c r="C127" s="258"/>
      <c r="D127" s="251" t="str">
        <f t="array" ref="D127">IFERROR(IF(D$9="","",INDEX(INDEX(Calc!$D$6:$X$1005,,MATCH(INDEX(Calc!$AT$7:$AT$20,COUNTIF(Calc!$BO$6:$BO123,Calc!$BO123),1),Calc!$D$4:$W$4,0)),MATCH(Calc!$BO123&amp;D$9,Calc!$C$6:$C$1005&amp;Calc!$I$6:$I$1005,0),1)),"")</f>
        <v/>
      </c>
      <c r="E127" s="252"/>
      <c r="F127" s="251" t="str">
        <f t="array" ref="F127">IFERROR(IF(F$9="","",INDEX(INDEX(Calc!$D$6:$X$1005,,MATCH(INDEX(Calc!$AT$7:$AT$20,COUNTIF(Calc!$BO$6:$BO123,Calc!$BO123),1),Calc!$D$4:$W$4,0)),MATCH(Calc!$BO123&amp;F$9,Calc!$C$6:$C$1005&amp;Calc!$I$6:$I$1005,0),1)),"")</f>
        <v/>
      </c>
      <c r="G127" s="252"/>
      <c r="H127" s="251" t="str">
        <f t="array" ref="H127">IFERROR(IF(H$9="","",INDEX(INDEX(Calc!$D$6:$X$1005,,MATCH(INDEX(Calc!$AT$7:$AT$20,COUNTIF(Calc!$BO$6:$BO123,Calc!$BO123),1),Calc!$D$4:$W$4,0)),MATCH(Calc!$BO123&amp;H$9,Calc!$C$6:$C$1005&amp;Calc!$I$6:$I$1005,0),1)),"")</f>
        <v/>
      </c>
      <c r="I127" s="252"/>
      <c r="J127" s="251" t="str">
        <f t="array" ref="J127">IFERROR(IF(J$9="","",INDEX(INDEX(Calc!$D$6:$X$1005,,MATCH(INDEX(Calc!$AT$7:$AT$20,COUNTIF(Calc!$BO$6:$BO123,Calc!$BO123),1),Calc!$D$4:$W$4,0)),MATCH(Calc!$BO123&amp;J$9,Calc!$C$6:$C$1005&amp;Calc!$I$6:$I$1005,0),1)),"")</f>
        <v/>
      </c>
      <c r="K127" s="252"/>
      <c r="L127" s="251" t="str">
        <f t="array" ref="L127">IFERROR(IF(L$9="","",INDEX(INDEX(Calc!$D$6:$X$1005,,MATCH(INDEX(Calc!$AT$7:$AT$20,COUNTIF(Calc!$BO$6:$BO123,Calc!$BO123),1),Calc!$D$4:$W$4,0)),MATCH(Calc!$BO123&amp;L$9,Calc!$C$6:$C$1005&amp;Calc!$I$6:$I$1005,0),1)),"")</f>
        <v/>
      </c>
      <c r="M127" s="252"/>
      <c r="N127" s="251" t="str">
        <f t="array" ref="N127">IFERROR(IF(N$9="","",INDEX(INDEX(Calc!$D$6:$X$1005,,MATCH(INDEX(Calc!$AT$7:$AT$20,COUNTIF(Calc!$BO$6:$BO123,Calc!$BO123),1),Calc!$D$4:$W$4,0)),MATCH(Calc!$BO123&amp;N$9,Calc!$C$6:$C$1005&amp;Calc!$I$6:$I$1005,0),1)),"")</f>
        <v/>
      </c>
      <c r="O127" s="252"/>
      <c r="P127" s="251" t="str">
        <f t="array" ref="P127">IFERROR(IF(P$9="","",INDEX(INDEX(Calc!$D$6:$X$1005,,MATCH(INDEX(Calc!$AT$7:$AT$20,COUNTIF(Calc!$BO$6:$BO123,Calc!$BO123),1),Calc!$D$4:$W$4,0)),MATCH(Calc!$BO123&amp;P$9,Calc!$C$6:$C$1005&amp;Calc!$I$6:$I$1005,0),1)),"")</f>
        <v/>
      </c>
      <c r="Q127" s="252"/>
      <c r="R127" s="251" t="str">
        <f t="array" ref="R127">IFERROR(IF(R$9="","",INDEX(INDEX(Calc!$D$6:$X$1005,,MATCH(INDEX(Calc!$AT$7:$AT$20,COUNTIF(Calc!$BO$6:$BO123,Calc!$BO123),1),Calc!$D$4:$W$4,0)),MATCH(Calc!$BO123&amp;R$9,Calc!$C$6:$C$1005&amp;Calc!$I$6:$I$1005,0),1)),"")</f>
        <v/>
      </c>
      <c r="S127" s="252"/>
      <c r="T127" s="251" t="str">
        <f t="array" ref="T127">IFERROR(IF(T$9="","",INDEX(INDEX(Calc!$D$6:$X$1005,,MATCH(INDEX(Calc!$AT$7:$AT$20,COUNTIF(Calc!$BO$6:$BO123,Calc!$BO123),1),Calc!$D$4:$W$4,0)),MATCH(Calc!$BO123&amp;T$9,Calc!$C$6:$C$1005&amp;Calc!$I$6:$I$1005,0),1)),"")</f>
        <v/>
      </c>
      <c r="U127" s="252"/>
      <c r="V127" s="251" t="str">
        <f t="array" ref="V127">IFERROR(IF(V$9="","",INDEX(INDEX(Calc!$D$6:$X$1005,,MATCH(INDEX(Calc!$AT$7:$AT$20,COUNTIF(Calc!$BO$6:$BO123,Calc!$BO123),1),Calc!$D$4:$W$4,0)),MATCH(Calc!$BO123&amp;V$9,Calc!$C$6:$C$1005&amp;Calc!$I$6:$I$1005,0),1)),"")</f>
        <v/>
      </c>
      <c r="W127" s="252"/>
      <c r="X127" s="251" t="str">
        <f t="array" ref="X127">IFERROR(IF(X$9="","",INDEX(INDEX(Calc!$D$6:$X$1005,,MATCH(INDEX(Calc!$AT$7:$AT$20,COUNTIF(Calc!$BO$6:$BO123,Calc!$BO123),1),Calc!$D$4:$W$4,0)),MATCH(Calc!$BO123&amp;X$9,Calc!$C$6:$C$1005&amp;Calc!$I$6:$I$1005,0),1)),"")</f>
        <v/>
      </c>
      <c r="Y127" s="252"/>
      <c r="Z127" s="251" t="str">
        <f t="array" ref="Z127">IFERROR(IF(Z$9="","",INDEX(INDEX(Calc!$D$6:$X$1005,,MATCH(INDEX(Calc!$AT$7:$AT$20,COUNTIF(Calc!$BO$6:$BO123,Calc!$BO123),1),Calc!$D$4:$W$4,0)),MATCH(Calc!$BO123&amp;Z$9,Calc!$C$6:$C$1005&amp;Calc!$I$6:$I$1005,0),1)),"")</f>
        <v/>
      </c>
      <c r="AA127" s="252"/>
      <c r="AB127" s="251" t="str">
        <f t="array" ref="AB127">IFERROR(IF(AB$9="","",INDEX(INDEX(Calc!$D$6:$X$1005,,MATCH(INDEX(Calc!$AT$7:$AT$20,COUNTIF(Calc!$BO$6:$BO123,Calc!$BO123),1),Calc!$D$4:$W$4,0)),MATCH(Calc!$BO123&amp;AB$9,Calc!$C$6:$C$1005&amp;Calc!$I$6:$I$1005,0),1)),"")</f>
        <v/>
      </c>
      <c r="AC127" s="252"/>
      <c r="AD127" s="251" t="str">
        <f t="array" ref="AD127">IFERROR(IF(AD$9="","",INDEX(INDEX(Calc!$D$6:$X$1005,,MATCH(INDEX(Calc!$AT$7:$AT$20,COUNTIF(Calc!$BO$6:$BO123,Calc!$BO123),1),Calc!$D$4:$W$4,0)),MATCH(Calc!$BO123&amp;AD$9,Calc!$C$6:$C$1005&amp;Calc!$I$6:$I$1005,0),1)),"")</f>
        <v/>
      </c>
      <c r="AE127" s="252"/>
      <c r="AF127" s="251" t="str">
        <f t="array" ref="AF127">IFERROR(IF(AF$9="","",INDEX(INDEX(Calc!$D$6:$X$1005,,MATCH(INDEX(Calc!$AT$7:$AT$20,COUNTIF(Calc!$BO$6:$BO123,Calc!$BO123),1),Calc!$D$4:$W$4,0)),MATCH(Calc!$BO123&amp;AF$9,Calc!$C$6:$C$1005&amp;Calc!$I$6:$I$1005,0),1)),"")</f>
        <v/>
      </c>
      <c r="AG127" s="253"/>
      <c r="AH127" s="215"/>
    </row>
    <row r="128" spans="1:34" ht="18" customHeight="1" thickTop="1" thickBot="1" x14ac:dyDescent="0.3">
      <c r="A128" s="76"/>
      <c r="B128" s="257"/>
      <c r="C128" s="258"/>
      <c r="D128" s="251" t="str">
        <f t="array" ref="D128">IFERROR(IF(D$9="","",INDEX(INDEX(Calc!$D$6:$X$1005,,MATCH(INDEX(Calc!$AT$7:$AT$20,COUNTIF(Calc!$BO$6:$BO124,Calc!$BO124),1),Calc!$D$4:$W$4,0)),MATCH(Calc!$BO124&amp;D$9,Calc!$C$6:$C$1005&amp;Calc!$I$6:$I$1005,0),1)),"")</f>
        <v/>
      </c>
      <c r="E128" s="252"/>
      <c r="F128" s="251" t="str">
        <f t="array" ref="F128">IFERROR(IF(F$9="","",INDEX(INDEX(Calc!$D$6:$X$1005,,MATCH(INDEX(Calc!$AT$7:$AT$20,COUNTIF(Calc!$BO$6:$BO124,Calc!$BO124),1),Calc!$D$4:$W$4,0)),MATCH(Calc!$BO124&amp;F$9,Calc!$C$6:$C$1005&amp;Calc!$I$6:$I$1005,0),1)),"")</f>
        <v/>
      </c>
      <c r="G128" s="252"/>
      <c r="H128" s="251" t="str">
        <f t="array" ref="H128">IFERROR(IF(H$9="","",INDEX(INDEX(Calc!$D$6:$X$1005,,MATCH(INDEX(Calc!$AT$7:$AT$20,COUNTIF(Calc!$BO$6:$BO124,Calc!$BO124),1),Calc!$D$4:$W$4,0)),MATCH(Calc!$BO124&amp;H$9,Calc!$C$6:$C$1005&amp;Calc!$I$6:$I$1005,0),1)),"")</f>
        <v/>
      </c>
      <c r="I128" s="252"/>
      <c r="J128" s="251" t="str">
        <f t="array" ref="J128">IFERROR(IF(J$9="","",INDEX(INDEX(Calc!$D$6:$X$1005,,MATCH(INDEX(Calc!$AT$7:$AT$20,COUNTIF(Calc!$BO$6:$BO124,Calc!$BO124),1),Calc!$D$4:$W$4,0)),MATCH(Calc!$BO124&amp;J$9,Calc!$C$6:$C$1005&amp;Calc!$I$6:$I$1005,0),1)),"")</f>
        <v/>
      </c>
      <c r="K128" s="252"/>
      <c r="L128" s="251" t="str">
        <f t="array" ref="L128">IFERROR(IF(L$9="","",INDEX(INDEX(Calc!$D$6:$X$1005,,MATCH(INDEX(Calc!$AT$7:$AT$20,COUNTIF(Calc!$BO$6:$BO124,Calc!$BO124),1),Calc!$D$4:$W$4,0)),MATCH(Calc!$BO124&amp;L$9,Calc!$C$6:$C$1005&amp;Calc!$I$6:$I$1005,0),1)),"")</f>
        <v/>
      </c>
      <c r="M128" s="252"/>
      <c r="N128" s="251" t="str">
        <f t="array" ref="N128">IFERROR(IF(N$9="","",INDEX(INDEX(Calc!$D$6:$X$1005,,MATCH(INDEX(Calc!$AT$7:$AT$20,COUNTIF(Calc!$BO$6:$BO124,Calc!$BO124),1),Calc!$D$4:$W$4,0)),MATCH(Calc!$BO124&amp;N$9,Calc!$C$6:$C$1005&amp;Calc!$I$6:$I$1005,0),1)),"")</f>
        <v/>
      </c>
      <c r="O128" s="252"/>
      <c r="P128" s="251" t="str">
        <f t="array" ref="P128">IFERROR(IF(P$9="","",INDEX(INDEX(Calc!$D$6:$X$1005,,MATCH(INDEX(Calc!$AT$7:$AT$20,COUNTIF(Calc!$BO$6:$BO124,Calc!$BO124),1),Calc!$D$4:$W$4,0)),MATCH(Calc!$BO124&amp;P$9,Calc!$C$6:$C$1005&amp;Calc!$I$6:$I$1005,0),1)),"")</f>
        <v/>
      </c>
      <c r="Q128" s="252"/>
      <c r="R128" s="251" t="str">
        <f t="array" ref="R128">IFERROR(IF(R$9="","",INDEX(INDEX(Calc!$D$6:$X$1005,,MATCH(INDEX(Calc!$AT$7:$AT$20,COUNTIF(Calc!$BO$6:$BO124,Calc!$BO124),1),Calc!$D$4:$W$4,0)),MATCH(Calc!$BO124&amp;R$9,Calc!$C$6:$C$1005&amp;Calc!$I$6:$I$1005,0),1)),"")</f>
        <v/>
      </c>
      <c r="S128" s="252"/>
      <c r="T128" s="251" t="str">
        <f t="array" ref="T128">IFERROR(IF(T$9="","",INDEX(INDEX(Calc!$D$6:$X$1005,,MATCH(INDEX(Calc!$AT$7:$AT$20,COUNTIF(Calc!$BO$6:$BO124,Calc!$BO124),1),Calc!$D$4:$W$4,0)),MATCH(Calc!$BO124&amp;T$9,Calc!$C$6:$C$1005&amp;Calc!$I$6:$I$1005,0),1)),"")</f>
        <v/>
      </c>
      <c r="U128" s="252"/>
      <c r="V128" s="251" t="str">
        <f t="array" ref="V128">IFERROR(IF(V$9="","",INDEX(INDEX(Calc!$D$6:$X$1005,,MATCH(INDEX(Calc!$AT$7:$AT$20,COUNTIF(Calc!$BO$6:$BO124,Calc!$BO124),1),Calc!$D$4:$W$4,0)),MATCH(Calc!$BO124&amp;V$9,Calc!$C$6:$C$1005&amp;Calc!$I$6:$I$1005,0),1)),"")</f>
        <v/>
      </c>
      <c r="W128" s="252"/>
      <c r="X128" s="251" t="str">
        <f t="array" ref="X128">IFERROR(IF(X$9="","",INDEX(INDEX(Calc!$D$6:$X$1005,,MATCH(INDEX(Calc!$AT$7:$AT$20,COUNTIF(Calc!$BO$6:$BO124,Calc!$BO124),1),Calc!$D$4:$W$4,0)),MATCH(Calc!$BO124&amp;X$9,Calc!$C$6:$C$1005&amp;Calc!$I$6:$I$1005,0),1)),"")</f>
        <v/>
      </c>
      <c r="Y128" s="252"/>
      <c r="Z128" s="251" t="str">
        <f t="array" ref="Z128">IFERROR(IF(Z$9="","",INDEX(INDEX(Calc!$D$6:$X$1005,,MATCH(INDEX(Calc!$AT$7:$AT$20,COUNTIF(Calc!$BO$6:$BO124,Calc!$BO124),1),Calc!$D$4:$W$4,0)),MATCH(Calc!$BO124&amp;Z$9,Calc!$C$6:$C$1005&amp;Calc!$I$6:$I$1005,0),1)),"")</f>
        <v/>
      </c>
      <c r="AA128" s="252"/>
      <c r="AB128" s="251" t="str">
        <f t="array" ref="AB128">IFERROR(IF(AB$9="","",INDEX(INDEX(Calc!$D$6:$X$1005,,MATCH(INDEX(Calc!$AT$7:$AT$20,COUNTIF(Calc!$BO$6:$BO124,Calc!$BO124),1),Calc!$D$4:$W$4,0)),MATCH(Calc!$BO124&amp;AB$9,Calc!$C$6:$C$1005&amp;Calc!$I$6:$I$1005,0),1)),"")</f>
        <v/>
      </c>
      <c r="AC128" s="252"/>
      <c r="AD128" s="251" t="str">
        <f t="array" ref="AD128">IFERROR(IF(AD$9="","",INDEX(INDEX(Calc!$D$6:$X$1005,,MATCH(INDEX(Calc!$AT$7:$AT$20,COUNTIF(Calc!$BO$6:$BO124,Calc!$BO124),1),Calc!$D$4:$W$4,0)),MATCH(Calc!$BO124&amp;AD$9,Calc!$C$6:$C$1005&amp;Calc!$I$6:$I$1005,0),1)),"")</f>
        <v/>
      </c>
      <c r="AE128" s="252"/>
      <c r="AF128" s="251" t="str">
        <f t="array" ref="AF128">IFERROR(IF(AF$9="","",INDEX(INDEX(Calc!$D$6:$X$1005,,MATCH(INDEX(Calc!$AT$7:$AT$20,COUNTIF(Calc!$BO$6:$BO124,Calc!$BO124),1),Calc!$D$4:$W$4,0)),MATCH(Calc!$BO124&amp;AF$9,Calc!$C$6:$C$1005&amp;Calc!$I$6:$I$1005,0),1)),"")</f>
        <v/>
      </c>
      <c r="AG128" s="253"/>
      <c r="AH128" s="215"/>
    </row>
    <row r="129" spans="1:34" ht="18" customHeight="1" thickTop="1" thickBot="1" x14ac:dyDescent="0.3">
      <c r="A129" s="76"/>
      <c r="B129" s="257"/>
      <c r="C129" s="258"/>
      <c r="D129" s="251" t="str">
        <f t="array" ref="D129">IFERROR(IF(D$9="","",INDEX(INDEX(Calc!$D$6:$X$1005,,MATCH(INDEX(Calc!$AT$7:$AT$20,COUNTIF(Calc!$BO$6:$BO125,Calc!$BO125),1),Calc!$D$4:$W$4,0)),MATCH(Calc!$BO125&amp;D$9,Calc!$C$6:$C$1005&amp;Calc!$I$6:$I$1005,0),1)),"")</f>
        <v/>
      </c>
      <c r="E129" s="252"/>
      <c r="F129" s="251" t="str">
        <f t="array" ref="F129">IFERROR(IF(F$9="","",INDEX(INDEX(Calc!$D$6:$X$1005,,MATCH(INDEX(Calc!$AT$7:$AT$20,COUNTIF(Calc!$BO$6:$BO125,Calc!$BO125),1),Calc!$D$4:$W$4,0)),MATCH(Calc!$BO125&amp;F$9,Calc!$C$6:$C$1005&amp;Calc!$I$6:$I$1005,0),1)),"")</f>
        <v/>
      </c>
      <c r="G129" s="252"/>
      <c r="H129" s="251" t="str">
        <f t="array" ref="H129">IFERROR(IF(H$9="","",INDEX(INDEX(Calc!$D$6:$X$1005,,MATCH(INDEX(Calc!$AT$7:$AT$20,COUNTIF(Calc!$BO$6:$BO125,Calc!$BO125),1),Calc!$D$4:$W$4,0)),MATCH(Calc!$BO125&amp;H$9,Calc!$C$6:$C$1005&amp;Calc!$I$6:$I$1005,0),1)),"")</f>
        <v/>
      </c>
      <c r="I129" s="252"/>
      <c r="J129" s="251" t="str">
        <f t="array" ref="J129">IFERROR(IF(J$9="","",INDEX(INDEX(Calc!$D$6:$X$1005,,MATCH(INDEX(Calc!$AT$7:$AT$20,COUNTIF(Calc!$BO$6:$BO125,Calc!$BO125),1),Calc!$D$4:$W$4,0)),MATCH(Calc!$BO125&amp;J$9,Calc!$C$6:$C$1005&amp;Calc!$I$6:$I$1005,0),1)),"")</f>
        <v/>
      </c>
      <c r="K129" s="252"/>
      <c r="L129" s="251" t="str">
        <f t="array" ref="L129">IFERROR(IF(L$9="","",INDEX(INDEX(Calc!$D$6:$X$1005,,MATCH(INDEX(Calc!$AT$7:$AT$20,COUNTIF(Calc!$BO$6:$BO125,Calc!$BO125),1),Calc!$D$4:$W$4,0)),MATCH(Calc!$BO125&amp;L$9,Calc!$C$6:$C$1005&amp;Calc!$I$6:$I$1005,0),1)),"")</f>
        <v/>
      </c>
      <c r="M129" s="252"/>
      <c r="N129" s="251" t="str">
        <f t="array" ref="N129">IFERROR(IF(N$9="","",INDEX(INDEX(Calc!$D$6:$X$1005,,MATCH(INDEX(Calc!$AT$7:$AT$20,COUNTIF(Calc!$BO$6:$BO125,Calc!$BO125),1),Calc!$D$4:$W$4,0)),MATCH(Calc!$BO125&amp;N$9,Calc!$C$6:$C$1005&amp;Calc!$I$6:$I$1005,0),1)),"")</f>
        <v/>
      </c>
      <c r="O129" s="252"/>
      <c r="P129" s="251" t="str">
        <f t="array" ref="P129">IFERROR(IF(P$9="","",INDEX(INDEX(Calc!$D$6:$X$1005,,MATCH(INDEX(Calc!$AT$7:$AT$20,COUNTIF(Calc!$BO$6:$BO125,Calc!$BO125),1),Calc!$D$4:$W$4,0)),MATCH(Calc!$BO125&amp;P$9,Calc!$C$6:$C$1005&amp;Calc!$I$6:$I$1005,0),1)),"")</f>
        <v/>
      </c>
      <c r="Q129" s="252"/>
      <c r="R129" s="251" t="str">
        <f t="array" ref="R129">IFERROR(IF(R$9="","",INDEX(INDEX(Calc!$D$6:$X$1005,,MATCH(INDEX(Calc!$AT$7:$AT$20,COUNTIF(Calc!$BO$6:$BO125,Calc!$BO125),1),Calc!$D$4:$W$4,0)),MATCH(Calc!$BO125&amp;R$9,Calc!$C$6:$C$1005&amp;Calc!$I$6:$I$1005,0),1)),"")</f>
        <v/>
      </c>
      <c r="S129" s="252"/>
      <c r="T129" s="251" t="str">
        <f t="array" ref="T129">IFERROR(IF(T$9="","",INDEX(INDEX(Calc!$D$6:$X$1005,,MATCH(INDEX(Calc!$AT$7:$AT$20,COUNTIF(Calc!$BO$6:$BO125,Calc!$BO125),1),Calc!$D$4:$W$4,0)),MATCH(Calc!$BO125&amp;T$9,Calc!$C$6:$C$1005&amp;Calc!$I$6:$I$1005,0),1)),"")</f>
        <v/>
      </c>
      <c r="U129" s="252"/>
      <c r="V129" s="251" t="str">
        <f t="array" ref="V129">IFERROR(IF(V$9="","",INDEX(INDEX(Calc!$D$6:$X$1005,,MATCH(INDEX(Calc!$AT$7:$AT$20,COUNTIF(Calc!$BO$6:$BO125,Calc!$BO125),1),Calc!$D$4:$W$4,0)),MATCH(Calc!$BO125&amp;V$9,Calc!$C$6:$C$1005&amp;Calc!$I$6:$I$1005,0),1)),"")</f>
        <v/>
      </c>
      <c r="W129" s="252"/>
      <c r="X129" s="251" t="str">
        <f t="array" ref="X129">IFERROR(IF(X$9="","",INDEX(INDEX(Calc!$D$6:$X$1005,,MATCH(INDEX(Calc!$AT$7:$AT$20,COUNTIF(Calc!$BO$6:$BO125,Calc!$BO125),1),Calc!$D$4:$W$4,0)),MATCH(Calc!$BO125&amp;X$9,Calc!$C$6:$C$1005&amp;Calc!$I$6:$I$1005,0),1)),"")</f>
        <v/>
      </c>
      <c r="Y129" s="252"/>
      <c r="Z129" s="251" t="str">
        <f t="array" ref="Z129">IFERROR(IF(Z$9="","",INDEX(INDEX(Calc!$D$6:$X$1005,,MATCH(INDEX(Calc!$AT$7:$AT$20,COUNTIF(Calc!$BO$6:$BO125,Calc!$BO125),1),Calc!$D$4:$W$4,0)),MATCH(Calc!$BO125&amp;Z$9,Calc!$C$6:$C$1005&amp;Calc!$I$6:$I$1005,0),1)),"")</f>
        <v/>
      </c>
      <c r="AA129" s="252"/>
      <c r="AB129" s="251" t="str">
        <f t="array" ref="AB129">IFERROR(IF(AB$9="","",INDEX(INDEX(Calc!$D$6:$X$1005,,MATCH(INDEX(Calc!$AT$7:$AT$20,COUNTIF(Calc!$BO$6:$BO125,Calc!$BO125),1),Calc!$D$4:$W$4,0)),MATCH(Calc!$BO125&amp;AB$9,Calc!$C$6:$C$1005&amp;Calc!$I$6:$I$1005,0),1)),"")</f>
        <v/>
      </c>
      <c r="AC129" s="252"/>
      <c r="AD129" s="251" t="str">
        <f t="array" ref="AD129">IFERROR(IF(AD$9="","",INDEX(INDEX(Calc!$D$6:$X$1005,,MATCH(INDEX(Calc!$AT$7:$AT$20,COUNTIF(Calc!$BO$6:$BO125,Calc!$BO125),1),Calc!$D$4:$W$4,0)),MATCH(Calc!$BO125&amp;AD$9,Calc!$C$6:$C$1005&amp;Calc!$I$6:$I$1005,0),1)),"")</f>
        <v/>
      </c>
      <c r="AE129" s="252"/>
      <c r="AF129" s="251" t="str">
        <f t="array" ref="AF129">IFERROR(IF(AF$9="","",INDEX(INDEX(Calc!$D$6:$X$1005,,MATCH(INDEX(Calc!$AT$7:$AT$20,COUNTIF(Calc!$BO$6:$BO125,Calc!$BO125),1),Calc!$D$4:$W$4,0)),MATCH(Calc!$BO125&amp;AF$9,Calc!$C$6:$C$1005&amp;Calc!$I$6:$I$1005,0),1)),"")</f>
        <v/>
      </c>
      <c r="AG129" s="253"/>
      <c r="AH129" s="215"/>
    </row>
    <row r="130" spans="1:34" ht="18" customHeight="1" thickTop="1" thickBot="1" x14ac:dyDescent="0.3">
      <c r="A130" s="76"/>
      <c r="B130" s="257"/>
      <c r="C130" s="258"/>
      <c r="D130" s="251" t="str">
        <f t="array" ref="D130">IFERROR(IF(D$9="","",INDEX(INDEX(Calc!$D$6:$X$1005,,MATCH(INDEX(Calc!$AT$7:$AT$20,COUNTIF(Calc!$BO$6:$BO126,Calc!$BO126),1),Calc!$D$4:$W$4,0)),MATCH(Calc!$BO126&amp;D$9,Calc!$C$6:$C$1005&amp;Calc!$I$6:$I$1005,0),1)),"")</f>
        <v/>
      </c>
      <c r="E130" s="252"/>
      <c r="F130" s="251" t="str">
        <f t="array" ref="F130">IFERROR(IF(F$9="","",INDEX(INDEX(Calc!$D$6:$X$1005,,MATCH(INDEX(Calc!$AT$7:$AT$20,COUNTIF(Calc!$BO$6:$BO126,Calc!$BO126),1),Calc!$D$4:$W$4,0)),MATCH(Calc!$BO126&amp;F$9,Calc!$C$6:$C$1005&amp;Calc!$I$6:$I$1005,0),1)),"")</f>
        <v/>
      </c>
      <c r="G130" s="252"/>
      <c r="H130" s="251" t="str">
        <f t="array" ref="H130">IFERROR(IF(H$9="","",INDEX(INDEX(Calc!$D$6:$X$1005,,MATCH(INDEX(Calc!$AT$7:$AT$20,COUNTIF(Calc!$BO$6:$BO126,Calc!$BO126),1),Calc!$D$4:$W$4,0)),MATCH(Calc!$BO126&amp;H$9,Calc!$C$6:$C$1005&amp;Calc!$I$6:$I$1005,0),1)),"")</f>
        <v/>
      </c>
      <c r="I130" s="252"/>
      <c r="J130" s="251" t="str">
        <f t="array" ref="J130">IFERROR(IF(J$9="","",INDEX(INDEX(Calc!$D$6:$X$1005,,MATCH(INDEX(Calc!$AT$7:$AT$20,COUNTIF(Calc!$BO$6:$BO126,Calc!$BO126),1),Calc!$D$4:$W$4,0)),MATCH(Calc!$BO126&amp;J$9,Calc!$C$6:$C$1005&amp;Calc!$I$6:$I$1005,0),1)),"")</f>
        <v/>
      </c>
      <c r="K130" s="252"/>
      <c r="L130" s="251" t="str">
        <f t="array" ref="L130">IFERROR(IF(L$9="","",INDEX(INDEX(Calc!$D$6:$X$1005,,MATCH(INDEX(Calc!$AT$7:$AT$20,COUNTIF(Calc!$BO$6:$BO126,Calc!$BO126),1),Calc!$D$4:$W$4,0)),MATCH(Calc!$BO126&amp;L$9,Calc!$C$6:$C$1005&amp;Calc!$I$6:$I$1005,0),1)),"")</f>
        <v/>
      </c>
      <c r="M130" s="252"/>
      <c r="N130" s="251" t="str">
        <f t="array" ref="N130">IFERROR(IF(N$9="","",INDEX(INDEX(Calc!$D$6:$X$1005,,MATCH(INDEX(Calc!$AT$7:$AT$20,COUNTIF(Calc!$BO$6:$BO126,Calc!$BO126),1),Calc!$D$4:$W$4,0)),MATCH(Calc!$BO126&amp;N$9,Calc!$C$6:$C$1005&amp;Calc!$I$6:$I$1005,0),1)),"")</f>
        <v/>
      </c>
      <c r="O130" s="252"/>
      <c r="P130" s="251" t="str">
        <f t="array" ref="P130">IFERROR(IF(P$9="","",INDEX(INDEX(Calc!$D$6:$X$1005,,MATCH(INDEX(Calc!$AT$7:$AT$20,COUNTIF(Calc!$BO$6:$BO126,Calc!$BO126),1),Calc!$D$4:$W$4,0)),MATCH(Calc!$BO126&amp;P$9,Calc!$C$6:$C$1005&amp;Calc!$I$6:$I$1005,0),1)),"")</f>
        <v/>
      </c>
      <c r="Q130" s="252"/>
      <c r="R130" s="251" t="str">
        <f t="array" ref="R130">IFERROR(IF(R$9="","",INDEX(INDEX(Calc!$D$6:$X$1005,,MATCH(INDEX(Calc!$AT$7:$AT$20,COUNTIF(Calc!$BO$6:$BO126,Calc!$BO126),1),Calc!$D$4:$W$4,0)),MATCH(Calc!$BO126&amp;R$9,Calc!$C$6:$C$1005&amp;Calc!$I$6:$I$1005,0),1)),"")</f>
        <v/>
      </c>
      <c r="S130" s="252"/>
      <c r="T130" s="251" t="str">
        <f t="array" ref="T130">IFERROR(IF(T$9="","",INDEX(INDEX(Calc!$D$6:$X$1005,,MATCH(INDEX(Calc!$AT$7:$AT$20,COUNTIF(Calc!$BO$6:$BO126,Calc!$BO126),1),Calc!$D$4:$W$4,0)),MATCH(Calc!$BO126&amp;T$9,Calc!$C$6:$C$1005&amp;Calc!$I$6:$I$1005,0),1)),"")</f>
        <v/>
      </c>
      <c r="U130" s="252"/>
      <c r="V130" s="251" t="str">
        <f t="array" ref="V130">IFERROR(IF(V$9="","",INDEX(INDEX(Calc!$D$6:$X$1005,,MATCH(INDEX(Calc!$AT$7:$AT$20,COUNTIF(Calc!$BO$6:$BO126,Calc!$BO126),1),Calc!$D$4:$W$4,0)),MATCH(Calc!$BO126&amp;V$9,Calc!$C$6:$C$1005&amp;Calc!$I$6:$I$1005,0),1)),"")</f>
        <v/>
      </c>
      <c r="W130" s="252"/>
      <c r="X130" s="251" t="str">
        <f t="array" ref="X130">IFERROR(IF(X$9="","",INDEX(INDEX(Calc!$D$6:$X$1005,,MATCH(INDEX(Calc!$AT$7:$AT$20,COUNTIF(Calc!$BO$6:$BO126,Calc!$BO126),1),Calc!$D$4:$W$4,0)),MATCH(Calc!$BO126&amp;X$9,Calc!$C$6:$C$1005&amp;Calc!$I$6:$I$1005,0),1)),"")</f>
        <v/>
      </c>
      <c r="Y130" s="252"/>
      <c r="Z130" s="251" t="str">
        <f t="array" ref="Z130">IFERROR(IF(Z$9="","",INDEX(INDEX(Calc!$D$6:$X$1005,,MATCH(INDEX(Calc!$AT$7:$AT$20,COUNTIF(Calc!$BO$6:$BO126,Calc!$BO126),1),Calc!$D$4:$W$4,0)),MATCH(Calc!$BO126&amp;Z$9,Calc!$C$6:$C$1005&amp;Calc!$I$6:$I$1005,0),1)),"")</f>
        <v/>
      </c>
      <c r="AA130" s="252"/>
      <c r="AB130" s="251" t="str">
        <f t="array" ref="AB130">IFERROR(IF(AB$9="","",INDEX(INDEX(Calc!$D$6:$X$1005,,MATCH(INDEX(Calc!$AT$7:$AT$20,COUNTIF(Calc!$BO$6:$BO126,Calc!$BO126),1),Calc!$D$4:$W$4,0)),MATCH(Calc!$BO126&amp;AB$9,Calc!$C$6:$C$1005&amp;Calc!$I$6:$I$1005,0),1)),"")</f>
        <v/>
      </c>
      <c r="AC130" s="252"/>
      <c r="AD130" s="251" t="str">
        <f t="array" ref="AD130">IFERROR(IF(AD$9="","",INDEX(INDEX(Calc!$D$6:$X$1005,,MATCH(INDEX(Calc!$AT$7:$AT$20,COUNTIF(Calc!$BO$6:$BO126,Calc!$BO126),1),Calc!$D$4:$W$4,0)),MATCH(Calc!$BO126&amp;AD$9,Calc!$C$6:$C$1005&amp;Calc!$I$6:$I$1005,0),1)),"")</f>
        <v/>
      </c>
      <c r="AE130" s="252"/>
      <c r="AF130" s="251" t="str">
        <f t="array" ref="AF130">IFERROR(IF(AF$9="","",INDEX(INDEX(Calc!$D$6:$X$1005,,MATCH(INDEX(Calc!$AT$7:$AT$20,COUNTIF(Calc!$BO$6:$BO126,Calc!$BO126),1),Calc!$D$4:$W$4,0)),MATCH(Calc!$BO126&amp;AF$9,Calc!$C$6:$C$1005&amp;Calc!$I$6:$I$1005,0),1)),"")</f>
        <v/>
      </c>
      <c r="AG130" s="253"/>
      <c r="AH130" s="215"/>
    </row>
    <row r="131" spans="1:34" ht="18" customHeight="1" thickTop="1" thickBot="1" x14ac:dyDescent="0.3">
      <c r="A131" s="76"/>
      <c r="B131" s="257"/>
      <c r="C131" s="258"/>
      <c r="D131" s="251" t="str">
        <f t="array" ref="D131">IFERROR(IF(D$9="","",INDEX(INDEX(Calc!$D$6:$X$1005,,MATCH(INDEX(Calc!$AT$7:$AT$20,COUNTIF(Calc!$BO$6:$BO127,Calc!$BO127),1),Calc!$D$4:$W$4,0)),MATCH(Calc!$BO127&amp;D$9,Calc!$C$6:$C$1005&amp;Calc!$I$6:$I$1005,0),1)),"")</f>
        <v/>
      </c>
      <c r="E131" s="252"/>
      <c r="F131" s="251" t="str">
        <f t="array" ref="F131">IFERROR(IF(F$9="","",INDEX(INDEX(Calc!$D$6:$X$1005,,MATCH(INDEX(Calc!$AT$7:$AT$20,COUNTIF(Calc!$BO$6:$BO127,Calc!$BO127),1),Calc!$D$4:$W$4,0)),MATCH(Calc!$BO127&amp;F$9,Calc!$C$6:$C$1005&amp;Calc!$I$6:$I$1005,0),1)),"")</f>
        <v/>
      </c>
      <c r="G131" s="252"/>
      <c r="H131" s="251" t="str">
        <f t="array" ref="H131">IFERROR(IF(H$9="","",INDEX(INDEX(Calc!$D$6:$X$1005,,MATCH(INDEX(Calc!$AT$7:$AT$20,COUNTIF(Calc!$BO$6:$BO127,Calc!$BO127),1),Calc!$D$4:$W$4,0)),MATCH(Calc!$BO127&amp;H$9,Calc!$C$6:$C$1005&amp;Calc!$I$6:$I$1005,0),1)),"")</f>
        <v/>
      </c>
      <c r="I131" s="252"/>
      <c r="J131" s="251" t="str">
        <f t="array" ref="J131">IFERROR(IF(J$9="","",INDEX(INDEX(Calc!$D$6:$X$1005,,MATCH(INDEX(Calc!$AT$7:$AT$20,COUNTIF(Calc!$BO$6:$BO127,Calc!$BO127),1),Calc!$D$4:$W$4,0)),MATCH(Calc!$BO127&amp;J$9,Calc!$C$6:$C$1005&amp;Calc!$I$6:$I$1005,0),1)),"")</f>
        <v/>
      </c>
      <c r="K131" s="252"/>
      <c r="L131" s="251" t="str">
        <f t="array" ref="L131">IFERROR(IF(L$9="","",INDEX(INDEX(Calc!$D$6:$X$1005,,MATCH(INDEX(Calc!$AT$7:$AT$20,COUNTIF(Calc!$BO$6:$BO127,Calc!$BO127),1),Calc!$D$4:$W$4,0)),MATCH(Calc!$BO127&amp;L$9,Calc!$C$6:$C$1005&amp;Calc!$I$6:$I$1005,0),1)),"")</f>
        <v/>
      </c>
      <c r="M131" s="252"/>
      <c r="N131" s="251" t="str">
        <f t="array" ref="N131">IFERROR(IF(N$9="","",INDEX(INDEX(Calc!$D$6:$X$1005,,MATCH(INDEX(Calc!$AT$7:$AT$20,COUNTIF(Calc!$BO$6:$BO127,Calc!$BO127),1),Calc!$D$4:$W$4,0)),MATCH(Calc!$BO127&amp;N$9,Calc!$C$6:$C$1005&amp;Calc!$I$6:$I$1005,0),1)),"")</f>
        <v/>
      </c>
      <c r="O131" s="252"/>
      <c r="P131" s="251" t="str">
        <f t="array" ref="P131">IFERROR(IF(P$9="","",INDEX(INDEX(Calc!$D$6:$X$1005,,MATCH(INDEX(Calc!$AT$7:$AT$20,COUNTIF(Calc!$BO$6:$BO127,Calc!$BO127),1),Calc!$D$4:$W$4,0)),MATCH(Calc!$BO127&amp;P$9,Calc!$C$6:$C$1005&amp;Calc!$I$6:$I$1005,0),1)),"")</f>
        <v/>
      </c>
      <c r="Q131" s="252"/>
      <c r="R131" s="251" t="str">
        <f t="array" ref="R131">IFERROR(IF(R$9="","",INDEX(INDEX(Calc!$D$6:$X$1005,,MATCH(INDEX(Calc!$AT$7:$AT$20,COUNTIF(Calc!$BO$6:$BO127,Calc!$BO127),1),Calc!$D$4:$W$4,0)),MATCH(Calc!$BO127&amp;R$9,Calc!$C$6:$C$1005&amp;Calc!$I$6:$I$1005,0),1)),"")</f>
        <v/>
      </c>
      <c r="S131" s="252"/>
      <c r="T131" s="251" t="str">
        <f t="array" ref="T131">IFERROR(IF(T$9="","",INDEX(INDEX(Calc!$D$6:$X$1005,,MATCH(INDEX(Calc!$AT$7:$AT$20,COUNTIF(Calc!$BO$6:$BO127,Calc!$BO127),1),Calc!$D$4:$W$4,0)),MATCH(Calc!$BO127&amp;T$9,Calc!$C$6:$C$1005&amp;Calc!$I$6:$I$1005,0),1)),"")</f>
        <v/>
      </c>
      <c r="U131" s="252"/>
      <c r="V131" s="251" t="str">
        <f t="array" ref="V131">IFERROR(IF(V$9="","",INDEX(INDEX(Calc!$D$6:$X$1005,,MATCH(INDEX(Calc!$AT$7:$AT$20,COUNTIF(Calc!$BO$6:$BO127,Calc!$BO127),1),Calc!$D$4:$W$4,0)),MATCH(Calc!$BO127&amp;V$9,Calc!$C$6:$C$1005&amp;Calc!$I$6:$I$1005,0),1)),"")</f>
        <v/>
      </c>
      <c r="W131" s="252"/>
      <c r="X131" s="251" t="str">
        <f t="array" ref="X131">IFERROR(IF(X$9="","",INDEX(INDEX(Calc!$D$6:$X$1005,,MATCH(INDEX(Calc!$AT$7:$AT$20,COUNTIF(Calc!$BO$6:$BO127,Calc!$BO127),1),Calc!$D$4:$W$4,0)),MATCH(Calc!$BO127&amp;X$9,Calc!$C$6:$C$1005&amp;Calc!$I$6:$I$1005,0),1)),"")</f>
        <v/>
      </c>
      <c r="Y131" s="252"/>
      <c r="Z131" s="251" t="str">
        <f t="array" ref="Z131">IFERROR(IF(Z$9="","",INDEX(INDEX(Calc!$D$6:$X$1005,,MATCH(INDEX(Calc!$AT$7:$AT$20,COUNTIF(Calc!$BO$6:$BO127,Calc!$BO127),1),Calc!$D$4:$W$4,0)),MATCH(Calc!$BO127&amp;Z$9,Calc!$C$6:$C$1005&amp;Calc!$I$6:$I$1005,0),1)),"")</f>
        <v/>
      </c>
      <c r="AA131" s="252"/>
      <c r="AB131" s="251" t="str">
        <f t="array" ref="AB131">IFERROR(IF(AB$9="","",INDEX(INDEX(Calc!$D$6:$X$1005,,MATCH(INDEX(Calc!$AT$7:$AT$20,COUNTIF(Calc!$BO$6:$BO127,Calc!$BO127),1),Calc!$D$4:$W$4,0)),MATCH(Calc!$BO127&amp;AB$9,Calc!$C$6:$C$1005&amp;Calc!$I$6:$I$1005,0),1)),"")</f>
        <v/>
      </c>
      <c r="AC131" s="252"/>
      <c r="AD131" s="251" t="str">
        <f t="array" ref="AD131">IFERROR(IF(AD$9="","",INDEX(INDEX(Calc!$D$6:$X$1005,,MATCH(INDEX(Calc!$AT$7:$AT$20,COUNTIF(Calc!$BO$6:$BO127,Calc!$BO127),1),Calc!$D$4:$W$4,0)),MATCH(Calc!$BO127&amp;AD$9,Calc!$C$6:$C$1005&amp;Calc!$I$6:$I$1005,0),1)),"")</f>
        <v/>
      </c>
      <c r="AE131" s="252"/>
      <c r="AF131" s="251" t="str">
        <f t="array" ref="AF131">IFERROR(IF(AF$9="","",INDEX(INDEX(Calc!$D$6:$X$1005,,MATCH(INDEX(Calc!$AT$7:$AT$20,COUNTIF(Calc!$BO$6:$BO127,Calc!$BO127),1),Calc!$D$4:$W$4,0)),MATCH(Calc!$BO127&amp;AF$9,Calc!$C$6:$C$1005&amp;Calc!$I$6:$I$1005,0),1)),"")</f>
        <v/>
      </c>
      <c r="AG131" s="253"/>
      <c r="AH131" s="215"/>
    </row>
    <row r="132" spans="1:34" ht="18" customHeight="1" thickTop="1" thickBot="1" x14ac:dyDescent="0.3">
      <c r="A132" s="76"/>
      <c r="B132" s="257"/>
      <c r="C132" s="258"/>
      <c r="D132" s="251" t="str">
        <f t="array" ref="D132">IFERROR(IF(D$9="","",INDEX(INDEX(Calc!$D$6:$X$1005,,MATCH(INDEX(Calc!$AT$7:$AT$20,COUNTIF(Calc!$BO$6:$BO128,Calc!$BO128),1),Calc!$D$4:$W$4,0)),MATCH(Calc!$BO128&amp;D$9,Calc!$C$6:$C$1005&amp;Calc!$I$6:$I$1005,0),1)),"")</f>
        <v/>
      </c>
      <c r="E132" s="252"/>
      <c r="F132" s="251" t="str">
        <f t="array" ref="F132">IFERROR(IF(F$9="","",INDEX(INDEX(Calc!$D$6:$X$1005,,MATCH(INDEX(Calc!$AT$7:$AT$20,COUNTIF(Calc!$BO$6:$BO128,Calc!$BO128),1),Calc!$D$4:$W$4,0)),MATCH(Calc!$BO128&amp;F$9,Calc!$C$6:$C$1005&amp;Calc!$I$6:$I$1005,0),1)),"")</f>
        <v/>
      </c>
      <c r="G132" s="252"/>
      <c r="H132" s="251" t="str">
        <f t="array" ref="H132">IFERROR(IF(H$9="","",INDEX(INDEX(Calc!$D$6:$X$1005,,MATCH(INDEX(Calc!$AT$7:$AT$20,COUNTIF(Calc!$BO$6:$BO128,Calc!$BO128),1),Calc!$D$4:$W$4,0)),MATCH(Calc!$BO128&amp;H$9,Calc!$C$6:$C$1005&amp;Calc!$I$6:$I$1005,0),1)),"")</f>
        <v/>
      </c>
      <c r="I132" s="252"/>
      <c r="J132" s="251" t="str">
        <f t="array" ref="J132">IFERROR(IF(J$9="","",INDEX(INDEX(Calc!$D$6:$X$1005,,MATCH(INDEX(Calc!$AT$7:$AT$20,COUNTIF(Calc!$BO$6:$BO128,Calc!$BO128),1),Calc!$D$4:$W$4,0)),MATCH(Calc!$BO128&amp;J$9,Calc!$C$6:$C$1005&amp;Calc!$I$6:$I$1005,0),1)),"")</f>
        <v/>
      </c>
      <c r="K132" s="252"/>
      <c r="L132" s="251" t="str">
        <f t="array" ref="L132">IFERROR(IF(L$9="","",INDEX(INDEX(Calc!$D$6:$X$1005,,MATCH(INDEX(Calc!$AT$7:$AT$20,COUNTIF(Calc!$BO$6:$BO128,Calc!$BO128),1),Calc!$D$4:$W$4,0)),MATCH(Calc!$BO128&amp;L$9,Calc!$C$6:$C$1005&amp;Calc!$I$6:$I$1005,0),1)),"")</f>
        <v/>
      </c>
      <c r="M132" s="252"/>
      <c r="N132" s="251" t="str">
        <f t="array" ref="N132">IFERROR(IF(N$9="","",INDEX(INDEX(Calc!$D$6:$X$1005,,MATCH(INDEX(Calc!$AT$7:$AT$20,COUNTIF(Calc!$BO$6:$BO128,Calc!$BO128),1),Calc!$D$4:$W$4,0)),MATCH(Calc!$BO128&amp;N$9,Calc!$C$6:$C$1005&amp;Calc!$I$6:$I$1005,0),1)),"")</f>
        <v/>
      </c>
      <c r="O132" s="252"/>
      <c r="P132" s="251" t="str">
        <f t="array" ref="P132">IFERROR(IF(P$9="","",INDEX(INDEX(Calc!$D$6:$X$1005,,MATCH(INDEX(Calc!$AT$7:$AT$20,COUNTIF(Calc!$BO$6:$BO128,Calc!$BO128),1),Calc!$D$4:$W$4,0)),MATCH(Calc!$BO128&amp;P$9,Calc!$C$6:$C$1005&amp;Calc!$I$6:$I$1005,0),1)),"")</f>
        <v/>
      </c>
      <c r="Q132" s="252"/>
      <c r="R132" s="251" t="str">
        <f t="array" ref="R132">IFERROR(IF(R$9="","",INDEX(INDEX(Calc!$D$6:$X$1005,,MATCH(INDEX(Calc!$AT$7:$AT$20,COUNTIF(Calc!$BO$6:$BO128,Calc!$BO128),1),Calc!$D$4:$W$4,0)),MATCH(Calc!$BO128&amp;R$9,Calc!$C$6:$C$1005&amp;Calc!$I$6:$I$1005,0),1)),"")</f>
        <v/>
      </c>
      <c r="S132" s="252"/>
      <c r="T132" s="251" t="str">
        <f t="array" ref="T132">IFERROR(IF(T$9="","",INDEX(INDEX(Calc!$D$6:$X$1005,,MATCH(INDEX(Calc!$AT$7:$AT$20,COUNTIF(Calc!$BO$6:$BO128,Calc!$BO128),1),Calc!$D$4:$W$4,0)),MATCH(Calc!$BO128&amp;T$9,Calc!$C$6:$C$1005&amp;Calc!$I$6:$I$1005,0),1)),"")</f>
        <v/>
      </c>
      <c r="U132" s="252"/>
      <c r="V132" s="251" t="str">
        <f t="array" ref="V132">IFERROR(IF(V$9="","",INDEX(INDEX(Calc!$D$6:$X$1005,,MATCH(INDEX(Calc!$AT$7:$AT$20,COUNTIF(Calc!$BO$6:$BO128,Calc!$BO128),1),Calc!$D$4:$W$4,0)),MATCH(Calc!$BO128&amp;V$9,Calc!$C$6:$C$1005&amp;Calc!$I$6:$I$1005,0),1)),"")</f>
        <v/>
      </c>
      <c r="W132" s="252"/>
      <c r="X132" s="251" t="str">
        <f t="array" ref="X132">IFERROR(IF(X$9="","",INDEX(INDEX(Calc!$D$6:$X$1005,,MATCH(INDEX(Calc!$AT$7:$AT$20,COUNTIF(Calc!$BO$6:$BO128,Calc!$BO128),1),Calc!$D$4:$W$4,0)),MATCH(Calc!$BO128&amp;X$9,Calc!$C$6:$C$1005&amp;Calc!$I$6:$I$1005,0),1)),"")</f>
        <v/>
      </c>
      <c r="Y132" s="252"/>
      <c r="Z132" s="251" t="str">
        <f t="array" ref="Z132">IFERROR(IF(Z$9="","",INDEX(INDEX(Calc!$D$6:$X$1005,,MATCH(INDEX(Calc!$AT$7:$AT$20,COUNTIF(Calc!$BO$6:$BO128,Calc!$BO128),1),Calc!$D$4:$W$4,0)),MATCH(Calc!$BO128&amp;Z$9,Calc!$C$6:$C$1005&amp;Calc!$I$6:$I$1005,0),1)),"")</f>
        <v/>
      </c>
      <c r="AA132" s="252"/>
      <c r="AB132" s="251" t="str">
        <f t="array" ref="AB132">IFERROR(IF(AB$9="","",INDEX(INDEX(Calc!$D$6:$X$1005,,MATCH(INDEX(Calc!$AT$7:$AT$20,COUNTIF(Calc!$BO$6:$BO128,Calc!$BO128),1),Calc!$D$4:$W$4,0)),MATCH(Calc!$BO128&amp;AB$9,Calc!$C$6:$C$1005&amp;Calc!$I$6:$I$1005,0),1)),"")</f>
        <v/>
      </c>
      <c r="AC132" s="252"/>
      <c r="AD132" s="251" t="str">
        <f t="array" ref="AD132">IFERROR(IF(AD$9="","",INDEX(INDEX(Calc!$D$6:$X$1005,,MATCH(INDEX(Calc!$AT$7:$AT$20,COUNTIF(Calc!$BO$6:$BO128,Calc!$BO128),1),Calc!$D$4:$W$4,0)),MATCH(Calc!$BO128&amp;AD$9,Calc!$C$6:$C$1005&amp;Calc!$I$6:$I$1005,0),1)),"")</f>
        <v/>
      </c>
      <c r="AE132" s="252"/>
      <c r="AF132" s="251" t="str">
        <f t="array" ref="AF132">IFERROR(IF(AF$9="","",INDEX(INDEX(Calc!$D$6:$X$1005,,MATCH(INDEX(Calc!$AT$7:$AT$20,COUNTIF(Calc!$BO$6:$BO128,Calc!$BO128),1),Calc!$D$4:$W$4,0)),MATCH(Calc!$BO128&amp;AF$9,Calc!$C$6:$C$1005&amp;Calc!$I$6:$I$1005,0),1)),"")</f>
        <v/>
      </c>
      <c r="AG132" s="253"/>
      <c r="AH132" s="215"/>
    </row>
    <row r="133" spans="1:34" ht="18" customHeight="1" thickTop="1" thickBot="1" x14ac:dyDescent="0.3">
      <c r="A133" s="76"/>
      <c r="B133" s="257"/>
      <c r="C133" s="258"/>
      <c r="D133" s="251" t="str">
        <f t="array" ref="D133">IFERROR(IF(D$9="","",INDEX(INDEX(Calc!$D$6:$X$1005,,MATCH(INDEX(Calc!$AT$7:$AT$20,COUNTIF(Calc!$BO$6:$BO129,Calc!$BO129),1),Calc!$D$4:$W$4,0)),MATCH(Calc!$BO129&amp;D$9,Calc!$C$6:$C$1005&amp;Calc!$I$6:$I$1005,0),1)),"")</f>
        <v/>
      </c>
      <c r="E133" s="252"/>
      <c r="F133" s="251" t="str">
        <f t="array" ref="F133">IFERROR(IF(F$9="","",INDEX(INDEX(Calc!$D$6:$X$1005,,MATCH(INDEX(Calc!$AT$7:$AT$20,COUNTIF(Calc!$BO$6:$BO129,Calc!$BO129),1),Calc!$D$4:$W$4,0)),MATCH(Calc!$BO129&amp;F$9,Calc!$C$6:$C$1005&amp;Calc!$I$6:$I$1005,0),1)),"")</f>
        <v/>
      </c>
      <c r="G133" s="252"/>
      <c r="H133" s="251" t="str">
        <f t="array" ref="H133">IFERROR(IF(H$9="","",INDEX(INDEX(Calc!$D$6:$X$1005,,MATCH(INDEX(Calc!$AT$7:$AT$20,COUNTIF(Calc!$BO$6:$BO129,Calc!$BO129),1),Calc!$D$4:$W$4,0)),MATCH(Calc!$BO129&amp;H$9,Calc!$C$6:$C$1005&amp;Calc!$I$6:$I$1005,0),1)),"")</f>
        <v/>
      </c>
      <c r="I133" s="252"/>
      <c r="J133" s="251" t="str">
        <f t="array" ref="J133">IFERROR(IF(J$9="","",INDEX(INDEX(Calc!$D$6:$X$1005,,MATCH(INDEX(Calc!$AT$7:$AT$20,COUNTIF(Calc!$BO$6:$BO129,Calc!$BO129),1),Calc!$D$4:$W$4,0)),MATCH(Calc!$BO129&amp;J$9,Calc!$C$6:$C$1005&amp;Calc!$I$6:$I$1005,0),1)),"")</f>
        <v/>
      </c>
      <c r="K133" s="252"/>
      <c r="L133" s="251" t="str">
        <f t="array" ref="L133">IFERROR(IF(L$9="","",INDEX(INDEX(Calc!$D$6:$X$1005,,MATCH(INDEX(Calc!$AT$7:$AT$20,COUNTIF(Calc!$BO$6:$BO129,Calc!$BO129),1),Calc!$D$4:$W$4,0)),MATCH(Calc!$BO129&amp;L$9,Calc!$C$6:$C$1005&amp;Calc!$I$6:$I$1005,0),1)),"")</f>
        <v/>
      </c>
      <c r="M133" s="252"/>
      <c r="N133" s="251" t="str">
        <f t="array" ref="N133">IFERROR(IF(N$9="","",INDEX(INDEX(Calc!$D$6:$X$1005,,MATCH(INDEX(Calc!$AT$7:$AT$20,COUNTIF(Calc!$BO$6:$BO129,Calc!$BO129),1),Calc!$D$4:$W$4,0)),MATCH(Calc!$BO129&amp;N$9,Calc!$C$6:$C$1005&amp;Calc!$I$6:$I$1005,0),1)),"")</f>
        <v/>
      </c>
      <c r="O133" s="252"/>
      <c r="P133" s="251" t="str">
        <f t="array" ref="P133">IFERROR(IF(P$9="","",INDEX(INDEX(Calc!$D$6:$X$1005,,MATCH(INDEX(Calc!$AT$7:$AT$20,COUNTIF(Calc!$BO$6:$BO129,Calc!$BO129),1),Calc!$D$4:$W$4,0)),MATCH(Calc!$BO129&amp;P$9,Calc!$C$6:$C$1005&amp;Calc!$I$6:$I$1005,0),1)),"")</f>
        <v/>
      </c>
      <c r="Q133" s="252"/>
      <c r="R133" s="251" t="str">
        <f t="array" ref="R133">IFERROR(IF(R$9="","",INDEX(INDEX(Calc!$D$6:$X$1005,,MATCH(INDEX(Calc!$AT$7:$AT$20,COUNTIF(Calc!$BO$6:$BO129,Calc!$BO129),1),Calc!$D$4:$W$4,0)),MATCH(Calc!$BO129&amp;R$9,Calc!$C$6:$C$1005&amp;Calc!$I$6:$I$1005,0),1)),"")</f>
        <v/>
      </c>
      <c r="S133" s="252"/>
      <c r="T133" s="251" t="str">
        <f t="array" ref="T133">IFERROR(IF(T$9="","",INDEX(INDEX(Calc!$D$6:$X$1005,,MATCH(INDEX(Calc!$AT$7:$AT$20,COUNTIF(Calc!$BO$6:$BO129,Calc!$BO129),1),Calc!$D$4:$W$4,0)),MATCH(Calc!$BO129&amp;T$9,Calc!$C$6:$C$1005&amp;Calc!$I$6:$I$1005,0),1)),"")</f>
        <v/>
      </c>
      <c r="U133" s="252"/>
      <c r="V133" s="251" t="str">
        <f t="array" ref="V133">IFERROR(IF(V$9="","",INDEX(INDEX(Calc!$D$6:$X$1005,,MATCH(INDEX(Calc!$AT$7:$AT$20,COUNTIF(Calc!$BO$6:$BO129,Calc!$BO129),1),Calc!$D$4:$W$4,0)),MATCH(Calc!$BO129&amp;V$9,Calc!$C$6:$C$1005&amp;Calc!$I$6:$I$1005,0),1)),"")</f>
        <v/>
      </c>
      <c r="W133" s="252"/>
      <c r="X133" s="251" t="str">
        <f t="array" ref="X133">IFERROR(IF(X$9="","",INDEX(INDEX(Calc!$D$6:$X$1005,,MATCH(INDEX(Calc!$AT$7:$AT$20,COUNTIF(Calc!$BO$6:$BO129,Calc!$BO129),1),Calc!$D$4:$W$4,0)),MATCH(Calc!$BO129&amp;X$9,Calc!$C$6:$C$1005&amp;Calc!$I$6:$I$1005,0),1)),"")</f>
        <v/>
      </c>
      <c r="Y133" s="252"/>
      <c r="Z133" s="251" t="str">
        <f t="array" ref="Z133">IFERROR(IF(Z$9="","",INDEX(INDEX(Calc!$D$6:$X$1005,,MATCH(INDEX(Calc!$AT$7:$AT$20,COUNTIF(Calc!$BO$6:$BO129,Calc!$BO129),1),Calc!$D$4:$W$4,0)),MATCH(Calc!$BO129&amp;Z$9,Calc!$C$6:$C$1005&amp;Calc!$I$6:$I$1005,0),1)),"")</f>
        <v/>
      </c>
      <c r="AA133" s="252"/>
      <c r="AB133" s="251" t="str">
        <f t="array" ref="AB133">IFERROR(IF(AB$9="","",INDEX(INDEX(Calc!$D$6:$X$1005,,MATCH(INDEX(Calc!$AT$7:$AT$20,COUNTIF(Calc!$BO$6:$BO129,Calc!$BO129),1),Calc!$D$4:$W$4,0)),MATCH(Calc!$BO129&amp;AB$9,Calc!$C$6:$C$1005&amp;Calc!$I$6:$I$1005,0),1)),"")</f>
        <v/>
      </c>
      <c r="AC133" s="252"/>
      <c r="AD133" s="251" t="str">
        <f t="array" ref="AD133">IFERROR(IF(AD$9="","",INDEX(INDEX(Calc!$D$6:$X$1005,,MATCH(INDEX(Calc!$AT$7:$AT$20,COUNTIF(Calc!$BO$6:$BO129,Calc!$BO129),1),Calc!$D$4:$W$4,0)),MATCH(Calc!$BO129&amp;AD$9,Calc!$C$6:$C$1005&amp;Calc!$I$6:$I$1005,0),1)),"")</f>
        <v/>
      </c>
      <c r="AE133" s="252"/>
      <c r="AF133" s="251" t="str">
        <f t="array" ref="AF133">IFERROR(IF(AF$9="","",INDEX(INDEX(Calc!$D$6:$X$1005,,MATCH(INDEX(Calc!$AT$7:$AT$20,COUNTIF(Calc!$BO$6:$BO129,Calc!$BO129),1),Calc!$D$4:$W$4,0)),MATCH(Calc!$BO129&amp;AF$9,Calc!$C$6:$C$1005&amp;Calc!$I$6:$I$1005,0),1)),"")</f>
        <v/>
      </c>
      <c r="AG133" s="253"/>
      <c r="AH133" s="215"/>
    </row>
    <row r="134" spans="1:34" ht="18" customHeight="1" thickTop="1" thickBot="1" x14ac:dyDescent="0.3">
      <c r="A134" s="76"/>
      <c r="B134" s="257"/>
      <c r="C134" s="258"/>
      <c r="D134" s="251" t="str">
        <f t="array" ref="D134">IFERROR(IF(D$9="","",INDEX(INDEX(Calc!$D$6:$X$1005,,MATCH(INDEX(Calc!$AT$7:$AT$20,COUNTIF(Calc!$BO$6:$BO130,Calc!$BO130),1),Calc!$D$4:$W$4,0)),MATCH(Calc!$BO130&amp;D$9,Calc!$C$6:$C$1005&amp;Calc!$I$6:$I$1005,0),1)),"")</f>
        <v/>
      </c>
      <c r="E134" s="252"/>
      <c r="F134" s="251" t="str">
        <f t="array" ref="F134">IFERROR(IF(F$9="","",INDEX(INDEX(Calc!$D$6:$X$1005,,MATCH(INDEX(Calc!$AT$7:$AT$20,COUNTIF(Calc!$BO$6:$BO130,Calc!$BO130),1),Calc!$D$4:$W$4,0)),MATCH(Calc!$BO130&amp;F$9,Calc!$C$6:$C$1005&amp;Calc!$I$6:$I$1005,0),1)),"")</f>
        <v/>
      </c>
      <c r="G134" s="252"/>
      <c r="H134" s="251" t="str">
        <f t="array" ref="H134">IFERROR(IF(H$9="","",INDEX(INDEX(Calc!$D$6:$X$1005,,MATCH(INDEX(Calc!$AT$7:$AT$20,COUNTIF(Calc!$BO$6:$BO130,Calc!$BO130),1),Calc!$D$4:$W$4,0)),MATCH(Calc!$BO130&amp;H$9,Calc!$C$6:$C$1005&amp;Calc!$I$6:$I$1005,0),1)),"")</f>
        <v/>
      </c>
      <c r="I134" s="252"/>
      <c r="J134" s="251" t="str">
        <f t="array" ref="J134">IFERROR(IF(J$9="","",INDEX(INDEX(Calc!$D$6:$X$1005,,MATCH(INDEX(Calc!$AT$7:$AT$20,COUNTIF(Calc!$BO$6:$BO130,Calc!$BO130),1),Calc!$D$4:$W$4,0)),MATCH(Calc!$BO130&amp;J$9,Calc!$C$6:$C$1005&amp;Calc!$I$6:$I$1005,0),1)),"")</f>
        <v/>
      </c>
      <c r="K134" s="252"/>
      <c r="L134" s="251" t="str">
        <f t="array" ref="L134">IFERROR(IF(L$9="","",INDEX(INDEX(Calc!$D$6:$X$1005,,MATCH(INDEX(Calc!$AT$7:$AT$20,COUNTIF(Calc!$BO$6:$BO130,Calc!$BO130),1),Calc!$D$4:$W$4,0)),MATCH(Calc!$BO130&amp;L$9,Calc!$C$6:$C$1005&amp;Calc!$I$6:$I$1005,0),1)),"")</f>
        <v/>
      </c>
      <c r="M134" s="252"/>
      <c r="N134" s="251" t="str">
        <f t="array" ref="N134">IFERROR(IF(N$9="","",INDEX(INDEX(Calc!$D$6:$X$1005,,MATCH(INDEX(Calc!$AT$7:$AT$20,COUNTIF(Calc!$BO$6:$BO130,Calc!$BO130),1),Calc!$D$4:$W$4,0)),MATCH(Calc!$BO130&amp;N$9,Calc!$C$6:$C$1005&amp;Calc!$I$6:$I$1005,0),1)),"")</f>
        <v/>
      </c>
      <c r="O134" s="252"/>
      <c r="P134" s="251" t="str">
        <f t="array" ref="P134">IFERROR(IF(P$9="","",INDEX(INDEX(Calc!$D$6:$X$1005,,MATCH(INDEX(Calc!$AT$7:$AT$20,COUNTIF(Calc!$BO$6:$BO130,Calc!$BO130),1),Calc!$D$4:$W$4,0)),MATCH(Calc!$BO130&amp;P$9,Calc!$C$6:$C$1005&amp;Calc!$I$6:$I$1005,0),1)),"")</f>
        <v/>
      </c>
      <c r="Q134" s="252"/>
      <c r="R134" s="251" t="str">
        <f t="array" ref="R134">IFERROR(IF(R$9="","",INDEX(INDEX(Calc!$D$6:$X$1005,,MATCH(INDEX(Calc!$AT$7:$AT$20,COUNTIF(Calc!$BO$6:$BO130,Calc!$BO130),1),Calc!$D$4:$W$4,0)),MATCH(Calc!$BO130&amp;R$9,Calc!$C$6:$C$1005&amp;Calc!$I$6:$I$1005,0),1)),"")</f>
        <v/>
      </c>
      <c r="S134" s="252"/>
      <c r="T134" s="251" t="str">
        <f t="array" ref="T134">IFERROR(IF(T$9="","",INDEX(INDEX(Calc!$D$6:$X$1005,,MATCH(INDEX(Calc!$AT$7:$AT$20,COUNTIF(Calc!$BO$6:$BO130,Calc!$BO130),1),Calc!$D$4:$W$4,0)),MATCH(Calc!$BO130&amp;T$9,Calc!$C$6:$C$1005&amp;Calc!$I$6:$I$1005,0),1)),"")</f>
        <v/>
      </c>
      <c r="U134" s="252"/>
      <c r="V134" s="251" t="str">
        <f t="array" ref="V134">IFERROR(IF(V$9="","",INDEX(INDEX(Calc!$D$6:$X$1005,,MATCH(INDEX(Calc!$AT$7:$AT$20,COUNTIF(Calc!$BO$6:$BO130,Calc!$BO130),1),Calc!$D$4:$W$4,0)),MATCH(Calc!$BO130&amp;V$9,Calc!$C$6:$C$1005&amp;Calc!$I$6:$I$1005,0),1)),"")</f>
        <v/>
      </c>
      <c r="W134" s="252"/>
      <c r="X134" s="251" t="str">
        <f t="array" ref="X134">IFERROR(IF(X$9="","",INDEX(INDEX(Calc!$D$6:$X$1005,,MATCH(INDEX(Calc!$AT$7:$AT$20,COUNTIF(Calc!$BO$6:$BO130,Calc!$BO130),1),Calc!$D$4:$W$4,0)),MATCH(Calc!$BO130&amp;X$9,Calc!$C$6:$C$1005&amp;Calc!$I$6:$I$1005,0),1)),"")</f>
        <v/>
      </c>
      <c r="Y134" s="252"/>
      <c r="Z134" s="251" t="str">
        <f t="array" ref="Z134">IFERROR(IF(Z$9="","",INDEX(INDEX(Calc!$D$6:$X$1005,,MATCH(INDEX(Calc!$AT$7:$AT$20,COUNTIF(Calc!$BO$6:$BO130,Calc!$BO130),1),Calc!$D$4:$W$4,0)),MATCH(Calc!$BO130&amp;Z$9,Calc!$C$6:$C$1005&amp;Calc!$I$6:$I$1005,0),1)),"")</f>
        <v/>
      </c>
      <c r="AA134" s="252"/>
      <c r="AB134" s="251" t="str">
        <f t="array" ref="AB134">IFERROR(IF(AB$9="","",INDEX(INDEX(Calc!$D$6:$X$1005,,MATCH(INDEX(Calc!$AT$7:$AT$20,COUNTIF(Calc!$BO$6:$BO130,Calc!$BO130),1),Calc!$D$4:$W$4,0)),MATCH(Calc!$BO130&amp;AB$9,Calc!$C$6:$C$1005&amp;Calc!$I$6:$I$1005,0),1)),"")</f>
        <v/>
      </c>
      <c r="AC134" s="252"/>
      <c r="AD134" s="251" t="str">
        <f t="array" ref="AD134">IFERROR(IF(AD$9="","",INDEX(INDEX(Calc!$D$6:$X$1005,,MATCH(INDEX(Calc!$AT$7:$AT$20,COUNTIF(Calc!$BO$6:$BO130,Calc!$BO130),1),Calc!$D$4:$W$4,0)),MATCH(Calc!$BO130&amp;AD$9,Calc!$C$6:$C$1005&amp;Calc!$I$6:$I$1005,0),1)),"")</f>
        <v/>
      </c>
      <c r="AE134" s="252"/>
      <c r="AF134" s="251" t="str">
        <f t="array" ref="AF134">IFERROR(IF(AF$9="","",INDEX(INDEX(Calc!$D$6:$X$1005,,MATCH(INDEX(Calc!$AT$7:$AT$20,COUNTIF(Calc!$BO$6:$BO130,Calc!$BO130),1),Calc!$D$4:$W$4,0)),MATCH(Calc!$BO130&amp;AF$9,Calc!$C$6:$C$1005&amp;Calc!$I$6:$I$1005,0),1)),"")</f>
        <v/>
      </c>
      <c r="AG134" s="253"/>
      <c r="AH134" s="215"/>
    </row>
    <row r="135" spans="1:34" ht="18" customHeight="1" thickTop="1" thickBot="1" x14ac:dyDescent="0.3">
      <c r="A135" s="76"/>
      <c r="B135" s="257"/>
      <c r="C135" s="258"/>
      <c r="D135" s="251" t="str">
        <f t="array" ref="D135">IFERROR(IF(D$9="","",INDEX(INDEX(Calc!$D$6:$X$1005,,MATCH(INDEX(Calc!$AT$7:$AT$20,COUNTIF(Calc!$BO$6:$BO131,Calc!$BO131),1),Calc!$D$4:$W$4,0)),MATCH(Calc!$BO131&amp;D$9,Calc!$C$6:$C$1005&amp;Calc!$I$6:$I$1005,0),1)),"")</f>
        <v/>
      </c>
      <c r="E135" s="252"/>
      <c r="F135" s="251" t="str">
        <f t="array" ref="F135">IFERROR(IF(F$9="","",INDEX(INDEX(Calc!$D$6:$X$1005,,MATCH(INDEX(Calc!$AT$7:$AT$20,COUNTIF(Calc!$BO$6:$BO131,Calc!$BO131),1),Calc!$D$4:$W$4,0)),MATCH(Calc!$BO131&amp;F$9,Calc!$C$6:$C$1005&amp;Calc!$I$6:$I$1005,0),1)),"")</f>
        <v/>
      </c>
      <c r="G135" s="252"/>
      <c r="H135" s="251" t="str">
        <f t="array" ref="H135">IFERROR(IF(H$9="","",INDEX(INDEX(Calc!$D$6:$X$1005,,MATCH(INDEX(Calc!$AT$7:$AT$20,COUNTIF(Calc!$BO$6:$BO131,Calc!$BO131),1),Calc!$D$4:$W$4,0)),MATCH(Calc!$BO131&amp;H$9,Calc!$C$6:$C$1005&amp;Calc!$I$6:$I$1005,0),1)),"")</f>
        <v/>
      </c>
      <c r="I135" s="252"/>
      <c r="J135" s="251" t="str">
        <f t="array" ref="J135">IFERROR(IF(J$9="","",INDEX(INDEX(Calc!$D$6:$X$1005,,MATCH(INDEX(Calc!$AT$7:$AT$20,COUNTIF(Calc!$BO$6:$BO131,Calc!$BO131),1),Calc!$D$4:$W$4,0)),MATCH(Calc!$BO131&amp;J$9,Calc!$C$6:$C$1005&amp;Calc!$I$6:$I$1005,0),1)),"")</f>
        <v/>
      </c>
      <c r="K135" s="252"/>
      <c r="L135" s="251" t="str">
        <f t="array" ref="L135">IFERROR(IF(L$9="","",INDEX(INDEX(Calc!$D$6:$X$1005,,MATCH(INDEX(Calc!$AT$7:$AT$20,COUNTIF(Calc!$BO$6:$BO131,Calc!$BO131),1),Calc!$D$4:$W$4,0)),MATCH(Calc!$BO131&amp;L$9,Calc!$C$6:$C$1005&amp;Calc!$I$6:$I$1005,0),1)),"")</f>
        <v/>
      </c>
      <c r="M135" s="252"/>
      <c r="N135" s="251" t="str">
        <f t="array" ref="N135">IFERROR(IF(N$9="","",INDEX(INDEX(Calc!$D$6:$X$1005,,MATCH(INDEX(Calc!$AT$7:$AT$20,COUNTIF(Calc!$BO$6:$BO131,Calc!$BO131),1),Calc!$D$4:$W$4,0)),MATCH(Calc!$BO131&amp;N$9,Calc!$C$6:$C$1005&amp;Calc!$I$6:$I$1005,0),1)),"")</f>
        <v/>
      </c>
      <c r="O135" s="252"/>
      <c r="P135" s="251" t="str">
        <f t="array" ref="P135">IFERROR(IF(P$9="","",INDEX(INDEX(Calc!$D$6:$X$1005,,MATCH(INDEX(Calc!$AT$7:$AT$20,COUNTIF(Calc!$BO$6:$BO131,Calc!$BO131),1),Calc!$D$4:$W$4,0)),MATCH(Calc!$BO131&amp;P$9,Calc!$C$6:$C$1005&amp;Calc!$I$6:$I$1005,0),1)),"")</f>
        <v/>
      </c>
      <c r="Q135" s="252"/>
      <c r="R135" s="251" t="str">
        <f t="array" ref="R135">IFERROR(IF(R$9="","",INDEX(INDEX(Calc!$D$6:$X$1005,,MATCH(INDEX(Calc!$AT$7:$AT$20,COUNTIF(Calc!$BO$6:$BO131,Calc!$BO131),1),Calc!$D$4:$W$4,0)),MATCH(Calc!$BO131&amp;R$9,Calc!$C$6:$C$1005&amp;Calc!$I$6:$I$1005,0),1)),"")</f>
        <v/>
      </c>
      <c r="S135" s="252"/>
      <c r="T135" s="251" t="str">
        <f t="array" ref="T135">IFERROR(IF(T$9="","",INDEX(INDEX(Calc!$D$6:$X$1005,,MATCH(INDEX(Calc!$AT$7:$AT$20,COUNTIF(Calc!$BO$6:$BO131,Calc!$BO131),1),Calc!$D$4:$W$4,0)),MATCH(Calc!$BO131&amp;T$9,Calc!$C$6:$C$1005&amp;Calc!$I$6:$I$1005,0),1)),"")</f>
        <v/>
      </c>
      <c r="U135" s="252"/>
      <c r="V135" s="251" t="str">
        <f t="array" ref="V135">IFERROR(IF(V$9="","",INDEX(INDEX(Calc!$D$6:$X$1005,,MATCH(INDEX(Calc!$AT$7:$AT$20,COUNTIF(Calc!$BO$6:$BO131,Calc!$BO131),1),Calc!$D$4:$W$4,0)),MATCH(Calc!$BO131&amp;V$9,Calc!$C$6:$C$1005&amp;Calc!$I$6:$I$1005,0),1)),"")</f>
        <v/>
      </c>
      <c r="W135" s="252"/>
      <c r="X135" s="251" t="str">
        <f t="array" ref="X135">IFERROR(IF(X$9="","",INDEX(INDEX(Calc!$D$6:$X$1005,,MATCH(INDEX(Calc!$AT$7:$AT$20,COUNTIF(Calc!$BO$6:$BO131,Calc!$BO131),1),Calc!$D$4:$W$4,0)),MATCH(Calc!$BO131&amp;X$9,Calc!$C$6:$C$1005&amp;Calc!$I$6:$I$1005,0),1)),"")</f>
        <v/>
      </c>
      <c r="Y135" s="252"/>
      <c r="Z135" s="251" t="str">
        <f t="array" ref="Z135">IFERROR(IF(Z$9="","",INDEX(INDEX(Calc!$D$6:$X$1005,,MATCH(INDEX(Calc!$AT$7:$AT$20,COUNTIF(Calc!$BO$6:$BO131,Calc!$BO131),1),Calc!$D$4:$W$4,0)),MATCH(Calc!$BO131&amp;Z$9,Calc!$C$6:$C$1005&amp;Calc!$I$6:$I$1005,0),1)),"")</f>
        <v/>
      </c>
      <c r="AA135" s="252"/>
      <c r="AB135" s="251" t="str">
        <f t="array" ref="AB135">IFERROR(IF(AB$9="","",INDEX(INDEX(Calc!$D$6:$X$1005,,MATCH(INDEX(Calc!$AT$7:$AT$20,COUNTIF(Calc!$BO$6:$BO131,Calc!$BO131),1),Calc!$D$4:$W$4,0)),MATCH(Calc!$BO131&amp;AB$9,Calc!$C$6:$C$1005&amp;Calc!$I$6:$I$1005,0),1)),"")</f>
        <v/>
      </c>
      <c r="AC135" s="252"/>
      <c r="AD135" s="251" t="str">
        <f t="array" ref="AD135">IFERROR(IF(AD$9="","",INDEX(INDEX(Calc!$D$6:$X$1005,,MATCH(INDEX(Calc!$AT$7:$AT$20,COUNTIF(Calc!$BO$6:$BO131,Calc!$BO131),1),Calc!$D$4:$W$4,0)),MATCH(Calc!$BO131&amp;AD$9,Calc!$C$6:$C$1005&amp;Calc!$I$6:$I$1005,0),1)),"")</f>
        <v/>
      </c>
      <c r="AE135" s="252"/>
      <c r="AF135" s="251" t="str">
        <f t="array" ref="AF135">IFERROR(IF(AF$9="","",INDEX(INDEX(Calc!$D$6:$X$1005,,MATCH(INDEX(Calc!$AT$7:$AT$20,COUNTIF(Calc!$BO$6:$BO131,Calc!$BO131),1),Calc!$D$4:$W$4,0)),MATCH(Calc!$BO131&amp;AF$9,Calc!$C$6:$C$1005&amp;Calc!$I$6:$I$1005,0),1)),"")</f>
        <v/>
      </c>
      <c r="AG135" s="253"/>
      <c r="AH135" s="215"/>
    </row>
    <row r="136" spans="1:34" ht="18" customHeight="1" thickTop="1" thickBot="1" x14ac:dyDescent="0.3">
      <c r="A136" s="76"/>
      <c r="B136" s="257"/>
      <c r="C136" s="258"/>
      <c r="D136" s="251" t="str">
        <f t="array" ref="D136">IFERROR(IF(D$9="","",INDEX(INDEX(Calc!$D$6:$X$1005,,MATCH(INDEX(Calc!$AT$7:$AT$20,COUNTIF(Calc!$BO$6:$BO132,Calc!$BO132),1),Calc!$D$4:$W$4,0)),MATCH(Calc!$BO132&amp;D$9,Calc!$C$6:$C$1005&amp;Calc!$I$6:$I$1005,0),1)),"")</f>
        <v/>
      </c>
      <c r="E136" s="252"/>
      <c r="F136" s="251" t="str">
        <f t="array" ref="F136">IFERROR(IF(F$9="","",INDEX(INDEX(Calc!$D$6:$X$1005,,MATCH(INDEX(Calc!$AT$7:$AT$20,COUNTIF(Calc!$BO$6:$BO132,Calc!$BO132),1),Calc!$D$4:$W$4,0)),MATCH(Calc!$BO132&amp;F$9,Calc!$C$6:$C$1005&amp;Calc!$I$6:$I$1005,0),1)),"")</f>
        <v/>
      </c>
      <c r="G136" s="252"/>
      <c r="H136" s="251" t="str">
        <f t="array" ref="H136">IFERROR(IF(H$9="","",INDEX(INDEX(Calc!$D$6:$X$1005,,MATCH(INDEX(Calc!$AT$7:$AT$20,COUNTIF(Calc!$BO$6:$BO132,Calc!$BO132),1),Calc!$D$4:$W$4,0)),MATCH(Calc!$BO132&amp;H$9,Calc!$C$6:$C$1005&amp;Calc!$I$6:$I$1005,0),1)),"")</f>
        <v/>
      </c>
      <c r="I136" s="252"/>
      <c r="J136" s="251" t="str">
        <f t="array" ref="J136">IFERROR(IF(J$9="","",INDEX(INDEX(Calc!$D$6:$X$1005,,MATCH(INDEX(Calc!$AT$7:$AT$20,COUNTIF(Calc!$BO$6:$BO132,Calc!$BO132),1),Calc!$D$4:$W$4,0)),MATCH(Calc!$BO132&amp;J$9,Calc!$C$6:$C$1005&amp;Calc!$I$6:$I$1005,0),1)),"")</f>
        <v/>
      </c>
      <c r="K136" s="252"/>
      <c r="L136" s="251" t="str">
        <f t="array" ref="L136">IFERROR(IF(L$9="","",INDEX(INDEX(Calc!$D$6:$X$1005,,MATCH(INDEX(Calc!$AT$7:$AT$20,COUNTIF(Calc!$BO$6:$BO132,Calc!$BO132),1),Calc!$D$4:$W$4,0)),MATCH(Calc!$BO132&amp;L$9,Calc!$C$6:$C$1005&amp;Calc!$I$6:$I$1005,0),1)),"")</f>
        <v/>
      </c>
      <c r="M136" s="252"/>
      <c r="N136" s="251" t="str">
        <f t="array" ref="N136">IFERROR(IF(N$9="","",INDEX(INDEX(Calc!$D$6:$X$1005,,MATCH(INDEX(Calc!$AT$7:$AT$20,COUNTIF(Calc!$BO$6:$BO132,Calc!$BO132),1),Calc!$D$4:$W$4,0)),MATCH(Calc!$BO132&amp;N$9,Calc!$C$6:$C$1005&amp;Calc!$I$6:$I$1005,0),1)),"")</f>
        <v/>
      </c>
      <c r="O136" s="252"/>
      <c r="P136" s="251" t="str">
        <f t="array" ref="P136">IFERROR(IF(P$9="","",INDEX(INDEX(Calc!$D$6:$X$1005,,MATCH(INDEX(Calc!$AT$7:$AT$20,COUNTIF(Calc!$BO$6:$BO132,Calc!$BO132),1),Calc!$D$4:$W$4,0)),MATCH(Calc!$BO132&amp;P$9,Calc!$C$6:$C$1005&amp;Calc!$I$6:$I$1005,0),1)),"")</f>
        <v/>
      </c>
      <c r="Q136" s="252"/>
      <c r="R136" s="251" t="str">
        <f t="array" ref="R136">IFERROR(IF(R$9="","",INDEX(INDEX(Calc!$D$6:$X$1005,,MATCH(INDEX(Calc!$AT$7:$AT$20,COUNTIF(Calc!$BO$6:$BO132,Calc!$BO132),1),Calc!$D$4:$W$4,0)),MATCH(Calc!$BO132&amp;R$9,Calc!$C$6:$C$1005&amp;Calc!$I$6:$I$1005,0),1)),"")</f>
        <v/>
      </c>
      <c r="S136" s="252"/>
      <c r="T136" s="251" t="str">
        <f t="array" ref="T136">IFERROR(IF(T$9="","",INDEX(INDEX(Calc!$D$6:$X$1005,,MATCH(INDEX(Calc!$AT$7:$AT$20,COUNTIF(Calc!$BO$6:$BO132,Calc!$BO132),1),Calc!$D$4:$W$4,0)),MATCH(Calc!$BO132&amp;T$9,Calc!$C$6:$C$1005&amp;Calc!$I$6:$I$1005,0),1)),"")</f>
        <v/>
      </c>
      <c r="U136" s="252"/>
      <c r="V136" s="251" t="str">
        <f t="array" ref="V136">IFERROR(IF(V$9="","",INDEX(INDEX(Calc!$D$6:$X$1005,,MATCH(INDEX(Calc!$AT$7:$AT$20,COUNTIF(Calc!$BO$6:$BO132,Calc!$BO132),1),Calc!$D$4:$W$4,0)),MATCH(Calc!$BO132&amp;V$9,Calc!$C$6:$C$1005&amp;Calc!$I$6:$I$1005,0),1)),"")</f>
        <v/>
      </c>
      <c r="W136" s="252"/>
      <c r="X136" s="251" t="str">
        <f t="array" ref="X136">IFERROR(IF(X$9="","",INDEX(INDEX(Calc!$D$6:$X$1005,,MATCH(INDEX(Calc!$AT$7:$AT$20,COUNTIF(Calc!$BO$6:$BO132,Calc!$BO132),1),Calc!$D$4:$W$4,0)),MATCH(Calc!$BO132&amp;X$9,Calc!$C$6:$C$1005&amp;Calc!$I$6:$I$1005,0),1)),"")</f>
        <v/>
      </c>
      <c r="Y136" s="252"/>
      <c r="Z136" s="251" t="str">
        <f t="array" ref="Z136">IFERROR(IF(Z$9="","",INDEX(INDEX(Calc!$D$6:$X$1005,,MATCH(INDEX(Calc!$AT$7:$AT$20,COUNTIF(Calc!$BO$6:$BO132,Calc!$BO132),1),Calc!$D$4:$W$4,0)),MATCH(Calc!$BO132&amp;Z$9,Calc!$C$6:$C$1005&amp;Calc!$I$6:$I$1005,0),1)),"")</f>
        <v/>
      </c>
      <c r="AA136" s="252"/>
      <c r="AB136" s="251" t="str">
        <f t="array" ref="AB136">IFERROR(IF(AB$9="","",INDEX(INDEX(Calc!$D$6:$X$1005,,MATCH(INDEX(Calc!$AT$7:$AT$20,COUNTIF(Calc!$BO$6:$BO132,Calc!$BO132),1),Calc!$D$4:$W$4,0)),MATCH(Calc!$BO132&amp;AB$9,Calc!$C$6:$C$1005&amp;Calc!$I$6:$I$1005,0),1)),"")</f>
        <v/>
      </c>
      <c r="AC136" s="252"/>
      <c r="AD136" s="251" t="str">
        <f t="array" ref="AD136">IFERROR(IF(AD$9="","",INDEX(INDEX(Calc!$D$6:$X$1005,,MATCH(INDEX(Calc!$AT$7:$AT$20,COUNTIF(Calc!$BO$6:$BO132,Calc!$BO132),1),Calc!$D$4:$W$4,0)),MATCH(Calc!$BO132&amp;AD$9,Calc!$C$6:$C$1005&amp;Calc!$I$6:$I$1005,0),1)),"")</f>
        <v/>
      </c>
      <c r="AE136" s="252"/>
      <c r="AF136" s="251" t="str">
        <f t="array" ref="AF136">IFERROR(IF(AF$9="","",INDEX(INDEX(Calc!$D$6:$X$1005,,MATCH(INDEX(Calc!$AT$7:$AT$20,COUNTIF(Calc!$BO$6:$BO132,Calc!$BO132),1),Calc!$D$4:$W$4,0)),MATCH(Calc!$BO132&amp;AF$9,Calc!$C$6:$C$1005&amp;Calc!$I$6:$I$1005,0),1)),"")</f>
        <v/>
      </c>
      <c r="AG136" s="253"/>
      <c r="AH136" s="215"/>
    </row>
    <row r="137" spans="1:34" ht="18" customHeight="1" thickTop="1" thickBot="1" x14ac:dyDescent="0.3">
      <c r="A137" s="76"/>
      <c r="B137" s="257"/>
      <c r="C137" s="258"/>
      <c r="D137" s="251" t="str">
        <f t="array" ref="D137">IFERROR(IF(D$9="","",INDEX(INDEX(Calc!$D$6:$X$1005,,MATCH(INDEX(Calc!$AT$7:$AT$20,COUNTIF(Calc!$BO$6:$BO133,Calc!$BO133),1),Calc!$D$4:$W$4,0)),MATCH(Calc!$BO133&amp;D$9,Calc!$C$6:$C$1005&amp;Calc!$I$6:$I$1005,0),1)),"")</f>
        <v/>
      </c>
      <c r="E137" s="252"/>
      <c r="F137" s="251" t="str">
        <f t="array" ref="F137">IFERROR(IF(F$9="","",INDEX(INDEX(Calc!$D$6:$X$1005,,MATCH(INDEX(Calc!$AT$7:$AT$20,COUNTIF(Calc!$BO$6:$BO133,Calc!$BO133),1),Calc!$D$4:$W$4,0)),MATCH(Calc!$BO133&amp;F$9,Calc!$C$6:$C$1005&amp;Calc!$I$6:$I$1005,0),1)),"")</f>
        <v/>
      </c>
      <c r="G137" s="252"/>
      <c r="H137" s="251" t="str">
        <f t="array" ref="H137">IFERROR(IF(H$9="","",INDEX(INDEX(Calc!$D$6:$X$1005,,MATCH(INDEX(Calc!$AT$7:$AT$20,COUNTIF(Calc!$BO$6:$BO133,Calc!$BO133),1),Calc!$D$4:$W$4,0)),MATCH(Calc!$BO133&amp;H$9,Calc!$C$6:$C$1005&amp;Calc!$I$6:$I$1005,0),1)),"")</f>
        <v/>
      </c>
      <c r="I137" s="252"/>
      <c r="J137" s="251" t="str">
        <f t="array" ref="J137">IFERROR(IF(J$9="","",INDEX(INDEX(Calc!$D$6:$X$1005,,MATCH(INDEX(Calc!$AT$7:$AT$20,COUNTIF(Calc!$BO$6:$BO133,Calc!$BO133),1),Calc!$D$4:$W$4,0)),MATCH(Calc!$BO133&amp;J$9,Calc!$C$6:$C$1005&amp;Calc!$I$6:$I$1005,0),1)),"")</f>
        <v/>
      </c>
      <c r="K137" s="252"/>
      <c r="L137" s="251" t="str">
        <f t="array" ref="L137">IFERROR(IF(L$9="","",INDEX(INDEX(Calc!$D$6:$X$1005,,MATCH(INDEX(Calc!$AT$7:$AT$20,COUNTIF(Calc!$BO$6:$BO133,Calc!$BO133),1),Calc!$D$4:$W$4,0)),MATCH(Calc!$BO133&amp;L$9,Calc!$C$6:$C$1005&amp;Calc!$I$6:$I$1005,0),1)),"")</f>
        <v/>
      </c>
      <c r="M137" s="252"/>
      <c r="N137" s="251" t="str">
        <f t="array" ref="N137">IFERROR(IF(N$9="","",INDEX(INDEX(Calc!$D$6:$X$1005,,MATCH(INDEX(Calc!$AT$7:$AT$20,COUNTIF(Calc!$BO$6:$BO133,Calc!$BO133),1),Calc!$D$4:$W$4,0)),MATCH(Calc!$BO133&amp;N$9,Calc!$C$6:$C$1005&amp;Calc!$I$6:$I$1005,0),1)),"")</f>
        <v/>
      </c>
      <c r="O137" s="252"/>
      <c r="P137" s="251" t="str">
        <f t="array" ref="P137">IFERROR(IF(P$9="","",INDEX(INDEX(Calc!$D$6:$X$1005,,MATCH(INDEX(Calc!$AT$7:$AT$20,COUNTIF(Calc!$BO$6:$BO133,Calc!$BO133),1),Calc!$D$4:$W$4,0)),MATCH(Calc!$BO133&amp;P$9,Calc!$C$6:$C$1005&amp;Calc!$I$6:$I$1005,0),1)),"")</f>
        <v/>
      </c>
      <c r="Q137" s="252"/>
      <c r="R137" s="251" t="str">
        <f t="array" ref="R137">IFERROR(IF(R$9="","",INDEX(INDEX(Calc!$D$6:$X$1005,,MATCH(INDEX(Calc!$AT$7:$AT$20,COUNTIF(Calc!$BO$6:$BO133,Calc!$BO133),1),Calc!$D$4:$W$4,0)),MATCH(Calc!$BO133&amp;R$9,Calc!$C$6:$C$1005&amp;Calc!$I$6:$I$1005,0),1)),"")</f>
        <v/>
      </c>
      <c r="S137" s="252"/>
      <c r="T137" s="251" t="str">
        <f t="array" ref="T137">IFERROR(IF(T$9="","",INDEX(INDEX(Calc!$D$6:$X$1005,,MATCH(INDEX(Calc!$AT$7:$AT$20,COUNTIF(Calc!$BO$6:$BO133,Calc!$BO133),1),Calc!$D$4:$W$4,0)),MATCH(Calc!$BO133&amp;T$9,Calc!$C$6:$C$1005&amp;Calc!$I$6:$I$1005,0),1)),"")</f>
        <v/>
      </c>
      <c r="U137" s="252"/>
      <c r="V137" s="251" t="str">
        <f t="array" ref="V137">IFERROR(IF(V$9="","",INDEX(INDEX(Calc!$D$6:$X$1005,,MATCH(INDEX(Calc!$AT$7:$AT$20,COUNTIF(Calc!$BO$6:$BO133,Calc!$BO133),1),Calc!$D$4:$W$4,0)),MATCH(Calc!$BO133&amp;V$9,Calc!$C$6:$C$1005&amp;Calc!$I$6:$I$1005,0),1)),"")</f>
        <v/>
      </c>
      <c r="W137" s="252"/>
      <c r="X137" s="251" t="str">
        <f t="array" ref="X137">IFERROR(IF(X$9="","",INDEX(INDEX(Calc!$D$6:$X$1005,,MATCH(INDEX(Calc!$AT$7:$AT$20,COUNTIF(Calc!$BO$6:$BO133,Calc!$BO133),1),Calc!$D$4:$W$4,0)),MATCH(Calc!$BO133&amp;X$9,Calc!$C$6:$C$1005&amp;Calc!$I$6:$I$1005,0),1)),"")</f>
        <v/>
      </c>
      <c r="Y137" s="252"/>
      <c r="Z137" s="251" t="str">
        <f t="array" ref="Z137">IFERROR(IF(Z$9="","",INDEX(INDEX(Calc!$D$6:$X$1005,,MATCH(INDEX(Calc!$AT$7:$AT$20,COUNTIF(Calc!$BO$6:$BO133,Calc!$BO133),1),Calc!$D$4:$W$4,0)),MATCH(Calc!$BO133&amp;Z$9,Calc!$C$6:$C$1005&amp;Calc!$I$6:$I$1005,0),1)),"")</f>
        <v/>
      </c>
      <c r="AA137" s="252"/>
      <c r="AB137" s="251" t="str">
        <f t="array" ref="AB137">IFERROR(IF(AB$9="","",INDEX(INDEX(Calc!$D$6:$X$1005,,MATCH(INDEX(Calc!$AT$7:$AT$20,COUNTIF(Calc!$BO$6:$BO133,Calc!$BO133),1),Calc!$D$4:$W$4,0)),MATCH(Calc!$BO133&amp;AB$9,Calc!$C$6:$C$1005&amp;Calc!$I$6:$I$1005,0),1)),"")</f>
        <v/>
      </c>
      <c r="AC137" s="252"/>
      <c r="AD137" s="251" t="str">
        <f t="array" ref="AD137">IFERROR(IF(AD$9="","",INDEX(INDEX(Calc!$D$6:$X$1005,,MATCH(INDEX(Calc!$AT$7:$AT$20,COUNTIF(Calc!$BO$6:$BO133,Calc!$BO133),1),Calc!$D$4:$W$4,0)),MATCH(Calc!$BO133&amp;AD$9,Calc!$C$6:$C$1005&amp;Calc!$I$6:$I$1005,0),1)),"")</f>
        <v/>
      </c>
      <c r="AE137" s="252"/>
      <c r="AF137" s="251" t="str">
        <f t="array" ref="AF137">IFERROR(IF(AF$9="","",INDEX(INDEX(Calc!$D$6:$X$1005,,MATCH(INDEX(Calc!$AT$7:$AT$20,COUNTIF(Calc!$BO$6:$BO133,Calc!$BO133),1),Calc!$D$4:$W$4,0)),MATCH(Calc!$BO133&amp;AF$9,Calc!$C$6:$C$1005&amp;Calc!$I$6:$I$1005,0),1)),"")</f>
        <v/>
      </c>
      <c r="AG137" s="253"/>
      <c r="AH137" s="215"/>
    </row>
    <row r="138" spans="1:34" ht="18" customHeight="1" thickTop="1" thickBot="1" x14ac:dyDescent="0.3">
      <c r="A138" s="76"/>
      <c r="B138" s="257"/>
      <c r="C138" s="258"/>
      <c r="D138" s="251" t="str">
        <f t="array" ref="D138">IFERROR(IF(D$9="","",INDEX(INDEX(Calc!$D$6:$X$1005,,MATCH(INDEX(Calc!$AT$7:$AT$20,COUNTIF(Calc!$BO$6:$BO134,Calc!$BO134),1),Calc!$D$4:$W$4,0)),MATCH(Calc!$BO134&amp;D$9,Calc!$C$6:$C$1005&amp;Calc!$I$6:$I$1005,0),1)),"")</f>
        <v/>
      </c>
      <c r="E138" s="252"/>
      <c r="F138" s="251" t="str">
        <f t="array" ref="F138">IFERROR(IF(F$9="","",INDEX(INDEX(Calc!$D$6:$X$1005,,MATCH(INDEX(Calc!$AT$7:$AT$20,COUNTIF(Calc!$BO$6:$BO134,Calc!$BO134),1),Calc!$D$4:$W$4,0)),MATCH(Calc!$BO134&amp;F$9,Calc!$C$6:$C$1005&amp;Calc!$I$6:$I$1005,0),1)),"")</f>
        <v/>
      </c>
      <c r="G138" s="252"/>
      <c r="H138" s="251" t="str">
        <f t="array" ref="H138">IFERROR(IF(H$9="","",INDEX(INDEX(Calc!$D$6:$X$1005,,MATCH(INDEX(Calc!$AT$7:$AT$20,COUNTIF(Calc!$BO$6:$BO134,Calc!$BO134),1),Calc!$D$4:$W$4,0)),MATCH(Calc!$BO134&amp;H$9,Calc!$C$6:$C$1005&amp;Calc!$I$6:$I$1005,0),1)),"")</f>
        <v/>
      </c>
      <c r="I138" s="252"/>
      <c r="J138" s="251" t="str">
        <f t="array" ref="J138">IFERROR(IF(J$9="","",INDEX(INDEX(Calc!$D$6:$X$1005,,MATCH(INDEX(Calc!$AT$7:$AT$20,COUNTIF(Calc!$BO$6:$BO134,Calc!$BO134),1),Calc!$D$4:$W$4,0)),MATCH(Calc!$BO134&amp;J$9,Calc!$C$6:$C$1005&amp;Calc!$I$6:$I$1005,0),1)),"")</f>
        <v/>
      </c>
      <c r="K138" s="252"/>
      <c r="L138" s="251" t="str">
        <f t="array" ref="L138">IFERROR(IF(L$9="","",INDEX(INDEX(Calc!$D$6:$X$1005,,MATCH(INDEX(Calc!$AT$7:$AT$20,COUNTIF(Calc!$BO$6:$BO134,Calc!$BO134),1),Calc!$D$4:$W$4,0)),MATCH(Calc!$BO134&amp;L$9,Calc!$C$6:$C$1005&amp;Calc!$I$6:$I$1005,0),1)),"")</f>
        <v/>
      </c>
      <c r="M138" s="252"/>
      <c r="N138" s="251" t="str">
        <f t="array" ref="N138">IFERROR(IF(N$9="","",INDEX(INDEX(Calc!$D$6:$X$1005,,MATCH(INDEX(Calc!$AT$7:$AT$20,COUNTIF(Calc!$BO$6:$BO134,Calc!$BO134),1),Calc!$D$4:$W$4,0)),MATCH(Calc!$BO134&amp;N$9,Calc!$C$6:$C$1005&amp;Calc!$I$6:$I$1005,0),1)),"")</f>
        <v/>
      </c>
      <c r="O138" s="252"/>
      <c r="P138" s="251" t="str">
        <f t="array" ref="P138">IFERROR(IF(P$9="","",INDEX(INDEX(Calc!$D$6:$X$1005,,MATCH(INDEX(Calc!$AT$7:$AT$20,COUNTIF(Calc!$BO$6:$BO134,Calc!$BO134),1),Calc!$D$4:$W$4,0)),MATCH(Calc!$BO134&amp;P$9,Calc!$C$6:$C$1005&amp;Calc!$I$6:$I$1005,0),1)),"")</f>
        <v/>
      </c>
      <c r="Q138" s="252"/>
      <c r="R138" s="251" t="str">
        <f t="array" ref="R138">IFERROR(IF(R$9="","",INDEX(INDEX(Calc!$D$6:$X$1005,,MATCH(INDEX(Calc!$AT$7:$AT$20,COUNTIF(Calc!$BO$6:$BO134,Calc!$BO134),1),Calc!$D$4:$W$4,0)),MATCH(Calc!$BO134&amp;R$9,Calc!$C$6:$C$1005&amp;Calc!$I$6:$I$1005,0),1)),"")</f>
        <v/>
      </c>
      <c r="S138" s="252"/>
      <c r="T138" s="251" t="str">
        <f t="array" ref="T138">IFERROR(IF(T$9="","",INDEX(INDEX(Calc!$D$6:$X$1005,,MATCH(INDEX(Calc!$AT$7:$AT$20,COUNTIF(Calc!$BO$6:$BO134,Calc!$BO134),1),Calc!$D$4:$W$4,0)),MATCH(Calc!$BO134&amp;T$9,Calc!$C$6:$C$1005&amp;Calc!$I$6:$I$1005,0),1)),"")</f>
        <v/>
      </c>
      <c r="U138" s="252"/>
      <c r="V138" s="251" t="str">
        <f t="array" ref="V138">IFERROR(IF(V$9="","",INDEX(INDEX(Calc!$D$6:$X$1005,,MATCH(INDEX(Calc!$AT$7:$AT$20,COUNTIF(Calc!$BO$6:$BO134,Calc!$BO134),1),Calc!$D$4:$W$4,0)),MATCH(Calc!$BO134&amp;V$9,Calc!$C$6:$C$1005&amp;Calc!$I$6:$I$1005,0),1)),"")</f>
        <v/>
      </c>
      <c r="W138" s="252"/>
      <c r="X138" s="251" t="str">
        <f t="array" ref="X138">IFERROR(IF(X$9="","",INDEX(INDEX(Calc!$D$6:$X$1005,,MATCH(INDEX(Calc!$AT$7:$AT$20,COUNTIF(Calc!$BO$6:$BO134,Calc!$BO134),1),Calc!$D$4:$W$4,0)),MATCH(Calc!$BO134&amp;X$9,Calc!$C$6:$C$1005&amp;Calc!$I$6:$I$1005,0),1)),"")</f>
        <v/>
      </c>
      <c r="Y138" s="252"/>
      <c r="Z138" s="251" t="str">
        <f t="array" ref="Z138">IFERROR(IF(Z$9="","",INDEX(INDEX(Calc!$D$6:$X$1005,,MATCH(INDEX(Calc!$AT$7:$AT$20,COUNTIF(Calc!$BO$6:$BO134,Calc!$BO134),1),Calc!$D$4:$W$4,0)),MATCH(Calc!$BO134&amp;Z$9,Calc!$C$6:$C$1005&amp;Calc!$I$6:$I$1005,0),1)),"")</f>
        <v/>
      </c>
      <c r="AA138" s="252"/>
      <c r="AB138" s="251" t="str">
        <f t="array" ref="AB138">IFERROR(IF(AB$9="","",INDEX(INDEX(Calc!$D$6:$X$1005,,MATCH(INDEX(Calc!$AT$7:$AT$20,COUNTIF(Calc!$BO$6:$BO134,Calc!$BO134),1),Calc!$D$4:$W$4,0)),MATCH(Calc!$BO134&amp;AB$9,Calc!$C$6:$C$1005&amp;Calc!$I$6:$I$1005,0),1)),"")</f>
        <v/>
      </c>
      <c r="AC138" s="252"/>
      <c r="AD138" s="251" t="str">
        <f t="array" ref="AD138">IFERROR(IF(AD$9="","",INDEX(INDEX(Calc!$D$6:$X$1005,,MATCH(INDEX(Calc!$AT$7:$AT$20,COUNTIF(Calc!$BO$6:$BO134,Calc!$BO134),1),Calc!$D$4:$W$4,0)),MATCH(Calc!$BO134&amp;AD$9,Calc!$C$6:$C$1005&amp;Calc!$I$6:$I$1005,0),1)),"")</f>
        <v/>
      </c>
      <c r="AE138" s="252"/>
      <c r="AF138" s="251" t="str">
        <f t="array" ref="AF138">IFERROR(IF(AF$9="","",INDEX(INDEX(Calc!$D$6:$X$1005,,MATCH(INDEX(Calc!$AT$7:$AT$20,COUNTIF(Calc!$BO$6:$BO134,Calc!$BO134),1),Calc!$D$4:$W$4,0)),MATCH(Calc!$BO134&amp;AF$9,Calc!$C$6:$C$1005&amp;Calc!$I$6:$I$1005,0),1)),"")</f>
        <v/>
      </c>
      <c r="AG138" s="253"/>
      <c r="AH138" s="215"/>
    </row>
    <row r="139" spans="1:34" ht="18" customHeight="1" thickTop="1" thickBot="1" x14ac:dyDescent="0.3">
      <c r="A139" s="76"/>
      <c r="B139" s="257"/>
      <c r="C139" s="258"/>
      <c r="D139" s="251" t="str">
        <f t="array" ref="D139">IFERROR(IF(D$9="","",INDEX(INDEX(Calc!$D$6:$X$1005,,MATCH(INDEX(Calc!$AT$7:$AT$20,COUNTIF(Calc!$BO$6:$BO135,Calc!$BO135),1),Calc!$D$4:$W$4,0)),MATCH(Calc!$BO135&amp;D$9,Calc!$C$6:$C$1005&amp;Calc!$I$6:$I$1005,0),1)),"")</f>
        <v/>
      </c>
      <c r="E139" s="252"/>
      <c r="F139" s="251" t="str">
        <f t="array" ref="F139">IFERROR(IF(F$9="","",INDEX(INDEX(Calc!$D$6:$X$1005,,MATCH(INDEX(Calc!$AT$7:$AT$20,COUNTIF(Calc!$BO$6:$BO135,Calc!$BO135),1),Calc!$D$4:$W$4,0)),MATCH(Calc!$BO135&amp;F$9,Calc!$C$6:$C$1005&amp;Calc!$I$6:$I$1005,0),1)),"")</f>
        <v/>
      </c>
      <c r="G139" s="252"/>
      <c r="H139" s="251" t="str">
        <f t="array" ref="H139">IFERROR(IF(H$9="","",INDEX(INDEX(Calc!$D$6:$X$1005,,MATCH(INDEX(Calc!$AT$7:$AT$20,COUNTIF(Calc!$BO$6:$BO135,Calc!$BO135),1),Calc!$D$4:$W$4,0)),MATCH(Calc!$BO135&amp;H$9,Calc!$C$6:$C$1005&amp;Calc!$I$6:$I$1005,0),1)),"")</f>
        <v/>
      </c>
      <c r="I139" s="252"/>
      <c r="J139" s="251" t="str">
        <f t="array" ref="J139">IFERROR(IF(J$9="","",INDEX(INDEX(Calc!$D$6:$X$1005,,MATCH(INDEX(Calc!$AT$7:$AT$20,COUNTIF(Calc!$BO$6:$BO135,Calc!$BO135),1),Calc!$D$4:$W$4,0)),MATCH(Calc!$BO135&amp;J$9,Calc!$C$6:$C$1005&amp;Calc!$I$6:$I$1005,0),1)),"")</f>
        <v/>
      </c>
      <c r="K139" s="252"/>
      <c r="L139" s="251" t="str">
        <f t="array" ref="L139">IFERROR(IF(L$9="","",INDEX(INDEX(Calc!$D$6:$X$1005,,MATCH(INDEX(Calc!$AT$7:$AT$20,COUNTIF(Calc!$BO$6:$BO135,Calc!$BO135),1),Calc!$D$4:$W$4,0)),MATCH(Calc!$BO135&amp;L$9,Calc!$C$6:$C$1005&amp;Calc!$I$6:$I$1005,0),1)),"")</f>
        <v/>
      </c>
      <c r="M139" s="252"/>
      <c r="N139" s="251" t="str">
        <f t="array" ref="N139">IFERROR(IF(N$9="","",INDEX(INDEX(Calc!$D$6:$X$1005,,MATCH(INDEX(Calc!$AT$7:$AT$20,COUNTIF(Calc!$BO$6:$BO135,Calc!$BO135),1),Calc!$D$4:$W$4,0)),MATCH(Calc!$BO135&amp;N$9,Calc!$C$6:$C$1005&amp;Calc!$I$6:$I$1005,0),1)),"")</f>
        <v/>
      </c>
      <c r="O139" s="252"/>
      <c r="P139" s="251" t="str">
        <f t="array" ref="P139">IFERROR(IF(P$9="","",INDEX(INDEX(Calc!$D$6:$X$1005,,MATCH(INDEX(Calc!$AT$7:$AT$20,COUNTIF(Calc!$BO$6:$BO135,Calc!$BO135),1),Calc!$D$4:$W$4,0)),MATCH(Calc!$BO135&amp;P$9,Calc!$C$6:$C$1005&amp;Calc!$I$6:$I$1005,0),1)),"")</f>
        <v/>
      </c>
      <c r="Q139" s="252"/>
      <c r="R139" s="251" t="str">
        <f t="array" ref="R139">IFERROR(IF(R$9="","",INDEX(INDEX(Calc!$D$6:$X$1005,,MATCH(INDEX(Calc!$AT$7:$AT$20,COUNTIF(Calc!$BO$6:$BO135,Calc!$BO135),1),Calc!$D$4:$W$4,0)),MATCH(Calc!$BO135&amp;R$9,Calc!$C$6:$C$1005&amp;Calc!$I$6:$I$1005,0),1)),"")</f>
        <v/>
      </c>
      <c r="S139" s="252"/>
      <c r="T139" s="251" t="str">
        <f t="array" ref="T139">IFERROR(IF(T$9="","",INDEX(INDEX(Calc!$D$6:$X$1005,,MATCH(INDEX(Calc!$AT$7:$AT$20,COUNTIF(Calc!$BO$6:$BO135,Calc!$BO135),1),Calc!$D$4:$W$4,0)),MATCH(Calc!$BO135&amp;T$9,Calc!$C$6:$C$1005&amp;Calc!$I$6:$I$1005,0),1)),"")</f>
        <v/>
      </c>
      <c r="U139" s="252"/>
      <c r="V139" s="251" t="str">
        <f t="array" ref="V139">IFERROR(IF(V$9="","",INDEX(INDEX(Calc!$D$6:$X$1005,,MATCH(INDEX(Calc!$AT$7:$AT$20,COUNTIF(Calc!$BO$6:$BO135,Calc!$BO135),1),Calc!$D$4:$W$4,0)),MATCH(Calc!$BO135&amp;V$9,Calc!$C$6:$C$1005&amp;Calc!$I$6:$I$1005,0),1)),"")</f>
        <v/>
      </c>
      <c r="W139" s="252"/>
      <c r="X139" s="251" t="str">
        <f t="array" ref="X139">IFERROR(IF(X$9="","",INDEX(INDEX(Calc!$D$6:$X$1005,,MATCH(INDEX(Calc!$AT$7:$AT$20,COUNTIF(Calc!$BO$6:$BO135,Calc!$BO135),1),Calc!$D$4:$W$4,0)),MATCH(Calc!$BO135&amp;X$9,Calc!$C$6:$C$1005&amp;Calc!$I$6:$I$1005,0),1)),"")</f>
        <v/>
      </c>
      <c r="Y139" s="252"/>
      <c r="Z139" s="251" t="str">
        <f t="array" ref="Z139">IFERROR(IF(Z$9="","",INDEX(INDEX(Calc!$D$6:$X$1005,,MATCH(INDEX(Calc!$AT$7:$AT$20,COUNTIF(Calc!$BO$6:$BO135,Calc!$BO135),1),Calc!$D$4:$W$4,0)),MATCH(Calc!$BO135&amp;Z$9,Calc!$C$6:$C$1005&amp;Calc!$I$6:$I$1005,0),1)),"")</f>
        <v/>
      </c>
      <c r="AA139" s="252"/>
      <c r="AB139" s="251" t="str">
        <f t="array" ref="AB139">IFERROR(IF(AB$9="","",INDEX(INDEX(Calc!$D$6:$X$1005,,MATCH(INDEX(Calc!$AT$7:$AT$20,COUNTIF(Calc!$BO$6:$BO135,Calc!$BO135),1),Calc!$D$4:$W$4,0)),MATCH(Calc!$BO135&amp;AB$9,Calc!$C$6:$C$1005&amp;Calc!$I$6:$I$1005,0),1)),"")</f>
        <v/>
      </c>
      <c r="AC139" s="252"/>
      <c r="AD139" s="251" t="str">
        <f t="array" ref="AD139">IFERROR(IF(AD$9="","",INDEX(INDEX(Calc!$D$6:$X$1005,,MATCH(INDEX(Calc!$AT$7:$AT$20,COUNTIF(Calc!$BO$6:$BO135,Calc!$BO135),1),Calc!$D$4:$W$4,0)),MATCH(Calc!$BO135&amp;AD$9,Calc!$C$6:$C$1005&amp;Calc!$I$6:$I$1005,0),1)),"")</f>
        <v/>
      </c>
      <c r="AE139" s="252"/>
      <c r="AF139" s="251" t="str">
        <f t="array" ref="AF139">IFERROR(IF(AF$9="","",INDEX(INDEX(Calc!$D$6:$X$1005,,MATCH(INDEX(Calc!$AT$7:$AT$20,COUNTIF(Calc!$BO$6:$BO135,Calc!$BO135),1),Calc!$D$4:$W$4,0)),MATCH(Calc!$BO135&amp;AF$9,Calc!$C$6:$C$1005&amp;Calc!$I$6:$I$1005,0),1)),"")</f>
        <v/>
      </c>
      <c r="AG139" s="253"/>
      <c r="AH139" s="215"/>
    </row>
    <row r="140" spans="1:34" ht="18" customHeight="1" thickTop="1" thickBot="1" x14ac:dyDescent="0.3">
      <c r="A140" s="76"/>
      <c r="B140" s="257"/>
      <c r="C140" s="258"/>
      <c r="D140" s="251" t="str">
        <f t="array" ref="D140">IFERROR(IF(D$9="","",INDEX(INDEX(Calc!$D$6:$X$1005,,MATCH(INDEX(Calc!$AT$7:$AT$20,COUNTIF(Calc!$BO$6:$BO136,Calc!$BO136),1),Calc!$D$4:$W$4,0)),MATCH(Calc!$BO136&amp;D$9,Calc!$C$6:$C$1005&amp;Calc!$I$6:$I$1005,0),1)),"")</f>
        <v/>
      </c>
      <c r="E140" s="252"/>
      <c r="F140" s="251" t="str">
        <f t="array" ref="F140">IFERROR(IF(F$9="","",INDEX(INDEX(Calc!$D$6:$X$1005,,MATCH(INDEX(Calc!$AT$7:$AT$20,COUNTIF(Calc!$BO$6:$BO136,Calc!$BO136),1),Calc!$D$4:$W$4,0)),MATCH(Calc!$BO136&amp;F$9,Calc!$C$6:$C$1005&amp;Calc!$I$6:$I$1005,0),1)),"")</f>
        <v/>
      </c>
      <c r="G140" s="252"/>
      <c r="H140" s="251" t="str">
        <f t="array" ref="H140">IFERROR(IF(H$9="","",INDEX(INDEX(Calc!$D$6:$X$1005,,MATCH(INDEX(Calc!$AT$7:$AT$20,COUNTIF(Calc!$BO$6:$BO136,Calc!$BO136),1),Calc!$D$4:$W$4,0)),MATCH(Calc!$BO136&amp;H$9,Calc!$C$6:$C$1005&amp;Calc!$I$6:$I$1005,0),1)),"")</f>
        <v/>
      </c>
      <c r="I140" s="252"/>
      <c r="J140" s="251" t="str">
        <f t="array" ref="J140">IFERROR(IF(J$9="","",INDEX(INDEX(Calc!$D$6:$X$1005,,MATCH(INDEX(Calc!$AT$7:$AT$20,COUNTIF(Calc!$BO$6:$BO136,Calc!$BO136),1),Calc!$D$4:$W$4,0)),MATCH(Calc!$BO136&amp;J$9,Calc!$C$6:$C$1005&amp;Calc!$I$6:$I$1005,0),1)),"")</f>
        <v/>
      </c>
      <c r="K140" s="252"/>
      <c r="L140" s="251" t="str">
        <f t="array" ref="L140">IFERROR(IF(L$9="","",INDEX(INDEX(Calc!$D$6:$X$1005,,MATCH(INDEX(Calc!$AT$7:$AT$20,COUNTIF(Calc!$BO$6:$BO136,Calc!$BO136),1),Calc!$D$4:$W$4,0)),MATCH(Calc!$BO136&amp;L$9,Calc!$C$6:$C$1005&amp;Calc!$I$6:$I$1005,0),1)),"")</f>
        <v/>
      </c>
      <c r="M140" s="252"/>
      <c r="N140" s="251" t="str">
        <f t="array" ref="N140">IFERROR(IF(N$9="","",INDEX(INDEX(Calc!$D$6:$X$1005,,MATCH(INDEX(Calc!$AT$7:$AT$20,COUNTIF(Calc!$BO$6:$BO136,Calc!$BO136),1),Calc!$D$4:$W$4,0)),MATCH(Calc!$BO136&amp;N$9,Calc!$C$6:$C$1005&amp;Calc!$I$6:$I$1005,0),1)),"")</f>
        <v/>
      </c>
      <c r="O140" s="252"/>
      <c r="P140" s="251" t="str">
        <f t="array" ref="P140">IFERROR(IF(P$9="","",INDEX(INDEX(Calc!$D$6:$X$1005,,MATCH(INDEX(Calc!$AT$7:$AT$20,COUNTIF(Calc!$BO$6:$BO136,Calc!$BO136),1),Calc!$D$4:$W$4,0)),MATCH(Calc!$BO136&amp;P$9,Calc!$C$6:$C$1005&amp;Calc!$I$6:$I$1005,0),1)),"")</f>
        <v/>
      </c>
      <c r="Q140" s="252"/>
      <c r="R140" s="251" t="str">
        <f t="array" ref="R140">IFERROR(IF(R$9="","",INDEX(INDEX(Calc!$D$6:$X$1005,,MATCH(INDEX(Calc!$AT$7:$AT$20,COUNTIF(Calc!$BO$6:$BO136,Calc!$BO136),1),Calc!$D$4:$W$4,0)),MATCH(Calc!$BO136&amp;R$9,Calc!$C$6:$C$1005&amp;Calc!$I$6:$I$1005,0),1)),"")</f>
        <v/>
      </c>
      <c r="S140" s="252"/>
      <c r="T140" s="251" t="str">
        <f t="array" ref="T140">IFERROR(IF(T$9="","",INDEX(INDEX(Calc!$D$6:$X$1005,,MATCH(INDEX(Calc!$AT$7:$AT$20,COUNTIF(Calc!$BO$6:$BO136,Calc!$BO136),1),Calc!$D$4:$W$4,0)),MATCH(Calc!$BO136&amp;T$9,Calc!$C$6:$C$1005&amp;Calc!$I$6:$I$1005,0),1)),"")</f>
        <v/>
      </c>
      <c r="U140" s="252"/>
      <c r="V140" s="251" t="str">
        <f t="array" ref="V140">IFERROR(IF(V$9="","",INDEX(INDEX(Calc!$D$6:$X$1005,,MATCH(INDEX(Calc!$AT$7:$AT$20,COUNTIF(Calc!$BO$6:$BO136,Calc!$BO136),1),Calc!$D$4:$W$4,0)),MATCH(Calc!$BO136&amp;V$9,Calc!$C$6:$C$1005&amp;Calc!$I$6:$I$1005,0),1)),"")</f>
        <v/>
      </c>
      <c r="W140" s="252"/>
      <c r="X140" s="251" t="str">
        <f t="array" ref="X140">IFERROR(IF(X$9="","",INDEX(INDEX(Calc!$D$6:$X$1005,,MATCH(INDEX(Calc!$AT$7:$AT$20,COUNTIF(Calc!$BO$6:$BO136,Calc!$BO136),1),Calc!$D$4:$W$4,0)),MATCH(Calc!$BO136&amp;X$9,Calc!$C$6:$C$1005&amp;Calc!$I$6:$I$1005,0),1)),"")</f>
        <v/>
      </c>
      <c r="Y140" s="252"/>
      <c r="Z140" s="251" t="str">
        <f t="array" ref="Z140">IFERROR(IF(Z$9="","",INDEX(INDEX(Calc!$D$6:$X$1005,,MATCH(INDEX(Calc!$AT$7:$AT$20,COUNTIF(Calc!$BO$6:$BO136,Calc!$BO136),1),Calc!$D$4:$W$4,0)),MATCH(Calc!$BO136&amp;Z$9,Calc!$C$6:$C$1005&amp;Calc!$I$6:$I$1005,0),1)),"")</f>
        <v/>
      </c>
      <c r="AA140" s="252"/>
      <c r="AB140" s="251" t="str">
        <f t="array" ref="AB140">IFERROR(IF(AB$9="","",INDEX(INDEX(Calc!$D$6:$X$1005,,MATCH(INDEX(Calc!$AT$7:$AT$20,COUNTIF(Calc!$BO$6:$BO136,Calc!$BO136),1),Calc!$D$4:$W$4,0)),MATCH(Calc!$BO136&amp;AB$9,Calc!$C$6:$C$1005&amp;Calc!$I$6:$I$1005,0),1)),"")</f>
        <v/>
      </c>
      <c r="AC140" s="252"/>
      <c r="AD140" s="251" t="str">
        <f t="array" ref="AD140">IFERROR(IF(AD$9="","",INDEX(INDEX(Calc!$D$6:$X$1005,,MATCH(INDEX(Calc!$AT$7:$AT$20,COUNTIF(Calc!$BO$6:$BO136,Calc!$BO136),1),Calc!$D$4:$W$4,0)),MATCH(Calc!$BO136&amp;AD$9,Calc!$C$6:$C$1005&amp;Calc!$I$6:$I$1005,0),1)),"")</f>
        <v/>
      </c>
      <c r="AE140" s="252"/>
      <c r="AF140" s="251" t="str">
        <f t="array" ref="AF140">IFERROR(IF(AF$9="","",INDEX(INDEX(Calc!$D$6:$X$1005,,MATCH(INDEX(Calc!$AT$7:$AT$20,COUNTIF(Calc!$BO$6:$BO136,Calc!$BO136),1),Calc!$D$4:$W$4,0)),MATCH(Calc!$BO136&amp;AF$9,Calc!$C$6:$C$1005&amp;Calc!$I$6:$I$1005,0),1)),"")</f>
        <v/>
      </c>
      <c r="AG140" s="253"/>
      <c r="AH140" s="215"/>
    </row>
    <row r="141" spans="1:34" ht="18" customHeight="1" thickTop="1" thickBot="1" x14ac:dyDescent="0.3">
      <c r="A141" s="76"/>
      <c r="B141" s="257"/>
      <c r="C141" s="258"/>
      <c r="D141" s="251" t="str">
        <f t="array" ref="D141">IFERROR(IF(D$9="","",INDEX(INDEX(Calc!$D$6:$X$1005,,MATCH(INDEX(Calc!$AT$7:$AT$20,COUNTIF(Calc!$BO$6:$BO137,Calc!$BO137),1),Calc!$D$4:$W$4,0)),MATCH(Calc!$BO137&amp;D$9,Calc!$C$6:$C$1005&amp;Calc!$I$6:$I$1005,0),1)),"")</f>
        <v/>
      </c>
      <c r="E141" s="252"/>
      <c r="F141" s="251" t="str">
        <f t="array" ref="F141">IFERROR(IF(F$9="","",INDEX(INDEX(Calc!$D$6:$X$1005,,MATCH(INDEX(Calc!$AT$7:$AT$20,COUNTIF(Calc!$BO$6:$BO137,Calc!$BO137),1),Calc!$D$4:$W$4,0)),MATCH(Calc!$BO137&amp;F$9,Calc!$C$6:$C$1005&amp;Calc!$I$6:$I$1005,0),1)),"")</f>
        <v/>
      </c>
      <c r="G141" s="252"/>
      <c r="H141" s="251" t="str">
        <f t="array" ref="H141">IFERROR(IF(H$9="","",INDEX(INDEX(Calc!$D$6:$X$1005,,MATCH(INDEX(Calc!$AT$7:$AT$20,COUNTIF(Calc!$BO$6:$BO137,Calc!$BO137),1),Calc!$D$4:$W$4,0)),MATCH(Calc!$BO137&amp;H$9,Calc!$C$6:$C$1005&amp;Calc!$I$6:$I$1005,0),1)),"")</f>
        <v/>
      </c>
      <c r="I141" s="252"/>
      <c r="J141" s="251" t="str">
        <f t="array" ref="J141">IFERROR(IF(J$9="","",INDEX(INDEX(Calc!$D$6:$X$1005,,MATCH(INDEX(Calc!$AT$7:$AT$20,COUNTIF(Calc!$BO$6:$BO137,Calc!$BO137),1),Calc!$D$4:$W$4,0)),MATCH(Calc!$BO137&amp;J$9,Calc!$C$6:$C$1005&amp;Calc!$I$6:$I$1005,0),1)),"")</f>
        <v/>
      </c>
      <c r="K141" s="252"/>
      <c r="L141" s="251" t="str">
        <f t="array" ref="L141">IFERROR(IF(L$9="","",INDEX(INDEX(Calc!$D$6:$X$1005,,MATCH(INDEX(Calc!$AT$7:$AT$20,COUNTIF(Calc!$BO$6:$BO137,Calc!$BO137),1),Calc!$D$4:$W$4,0)),MATCH(Calc!$BO137&amp;L$9,Calc!$C$6:$C$1005&amp;Calc!$I$6:$I$1005,0),1)),"")</f>
        <v/>
      </c>
      <c r="M141" s="252"/>
      <c r="N141" s="251" t="str">
        <f t="array" ref="N141">IFERROR(IF(N$9="","",INDEX(INDEX(Calc!$D$6:$X$1005,,MATCH(INDEX(Calc!$AT$7:$AT$20,COUNTIF(Calc!$BO$6:$BO137,Calc!$BO137),1),Calc!$D$4:$W$4,0)),MATCH(Calc!$BO137&amp;N$9,Calc!$C$6:$C$1005&amp;Calc!$I$6:$I$1005,0),1)),"")</f>
        <v/>
      </c>
      <c r="O141" s="252"/>
      <c r="P141" s="251" t="str">
        <f t="array" ref="P141">IFERROR(IF(P$9="","",INDEX(INDEX(Calc!$D$6:$X$1005,,MATCH(INDEX(Calc!$AT$7:$AT$20,COUNTIF(Calc!$BO$6:$BO137,Calc!$BO137),1),Calc!$D$4:$W$4,0)),MATCH(Calc!$BO137&amp;P$9,Calc!$C$6:$C$1005&amp;Calc!$I$6:$I$1005,0),1)),"")</f>
        <v/>
      </c>
      <c r="Q141" s="252"/>
      <c r="R141" s="251" t="str">
        <f t="array" ref="R141">IFERROR(IF(R$9="","",INDEX(INDEX(Calc!$D$6:$X$1005,,MATCH(INDEX(Calc!$AT$7:$AT$20,COUNTIF(Calc!$BO$6:$BO137,Calc!$BO137),1),Calc!$D$4:$W$4,0)),MATCH(Calc!$BO137&amp;R$9,Calc!$C$6:$C$1005&amp;Calc!$I$6:$I$1005,0),1)),"")</f>
        <v/>
      </c>
      <c r="S141" s="252"/>
      <c r="T141" s="251" t="str">
        <f t="array" ref="T141">IFERROR(IF(T$9="","",INDEX(INDEX(Calc!$D$6:$X$1005,,MATCH(INDEX(Calc!$AT$7:$AT$20,COUNTIF(Calc!$BO$6:$BO137,Calc!$BO137),1),Calc!$D$4:$W$4,0)),MATCH(Calc!$BO137&amp;T$9,Calc!$C$6:$C$1005&amp;Calc!$I$6:$I$1005,0),1)),"")</f>
        <v/>
      </c>
      <c r="U141" s="252"/>
      <c r="V141" s="251" t="str">
        <f t="array" ref="V141">IFERROR(IF(V$9="","",INDEX(INDEX(Calc!$D$6:$X$1005,,MATCH(INDEX(Calc!$AT$7:$AT$20,COUNTIF(Calc!$BO$6:$BO137,Calc!$BO137),1),Calc!$D$4:$W$4,0)),MATCH(Calc!$BO137&amp;V$9,Calc!$C$6:$C$1005&amp;Calc!$I$6:$I$1005,0),1)),"")</f>
        <v/>
      </c>
      <c r="W141" s="252"/>
      <c r="X141" s="251" t="str">
        <f t="array" ref="X141">IFERROR(IF(X$9="","",INDEX(INDEX(Calc!$D$6:$X$1005,,MATCH(INDEX(Calc!$AT$7:$AT$20,COUNTIF(Calc!$BO$6:$BO137,Calc!$BO137),1),Calc!$D$4:$W$4,0)),MATCH(Calc!$BO137&amp;X$9,Calc!$C$6:$C$1005&amp;Calc!$I$6:$I$1005,0),1)),"")</f>
        <v/>
      </c>
      <c r="Y141" s="252"/>
      <c r="Z141" s="251" t="str">
        <f t="array" ref="Z141">IFERROR(IF(Z$9="","",INDEX(INDEX(Calc!$D$6:$X$1005,,MATCH(INDEX(Calc!$AT$7:$AT$20,COUNTIF(Calc!$BO$6:$BO137,Calc!$BO137),1),Calc!$D$4:$W$4,0)),MATCH(Calc!$BO137&amp;Z$9,Calc!$C$6:$C$1005&amp;Calc!$I$6:$I$1005,0),1)),"")</f>
        <v/>
      </c>
      <c r="AA141" s="252"/>
      <c r="AB141" s="251" t="str">
        <f t="array" ref="AB141">IFERROR(IF(AB$9="","",INDEX(INDEX(Calc!$D$6:$X$1005,,MATCH(INDEX(Calc!$AT$7:$AT$20,COUNTIF(Calc!$BO$6:$BO137,Calc!$BO137),1),Calc!$D$4:$W$4,0)),MATCH(Calc!$BO137&amp;AB$9,Calc!$C$6:$C$1005&amp;Calc!$I$6:$I$1005,0),1)),"")</f>
        <v/>
      </c>
      <c r="AC141" s="252"/>
      <c r="AD141" s="251" t="str">
        <f t="array" ref="AD141">IFERROR(IF(AD$9="","",INDEX(INDEX(Calc!$D$6:$X$1005,,MATCH(INDEX(Calc!$AT$7:$AT$20,COUNTIF(Calc!$BO$6:$BO137,Calc!$BO137),1),Calc!$D$4:$W$4,0)),MATCH(Calc!$BO137&amp;AD$9,Calc!$C$6:$C$1005&amp;Calc!$I$6:$I$1005,0),1)),"")</f>
        <v/>
      </c>
      <c r="AE141" s="252"/>
      <c r="AF141" s="251" t="str">
        <f t="array" ref="AF141">IFERROR(IF(AF$9="","",INDEX(INDEX(Calc!$D$6:$X$1005,,MATCH(INDEX(Calc!$AT$7:$AT$20,COUNTIF(Calc!$BO$6:$BO137,Calc!$BO137),1),Calc!$D$4:$W$4,0)),MATCH(Calc!$BO137&amp;AF$9,Calc!$C$6:$C$1005&amp;Calc!$I$6:$I$1005,0),1)),"")</f>
        <v/>
      </c>
      <c r="AG141" s="253"/>
      <c r="AH141" s="215"/>
    </row>
    <row r="142" spans="1:34" ht="18" customHeight="1" thickTop="1" thickBot="1" x14ac:dyDescent="0.3">
      <c r="A142" s="76"/>
      <c r="B142" s="257"/>
      <c r="C142" s="258"/>
      <c r="D142" s="251" t="str">
        <f t="array" ref="D142">IFERROR(IF(D$9="","",INDEX(INDEX(Calc!$D$6:$X$1005,,MATCH(INDEX(Calc!$AT$7:$AT$20,COUNTIF(Calc!$BO$6:$BO138,Calc!$BO138),1),Calc!$D$4:$W$4,0)),MATCH(Calc!$BO138&amp;D$9,Calc!$C$6:$C$1005&amp;Calc!$I$6:$I$1005,0),1)),"")</f>
        <v/>
      </c>
      <c r="E142" s="252"/>
      <c r="F142" s="251" t="str">
        <f t="array" ref="F142">IFERROR(IF(F$9="","",INDEX(INDEX(Calc!$D$6:$X$1005,,MATCH(INDEX(Calc!$AT$7:$AT$20,COUNTIF(Calc!$BO$6:$BO138,Calc!$BO138),1),Calc!$D$4:$W$4,0)),MATCH(Calc!$BO138&amp;F$9,Calc!$C$6:$C$1005&amp;Calc!$I$6:$I$1005,0),1)),"")</f>
        <v/>
      </c>
      <c r="G142" s="252"/>
      <c r="H142" s="251" t="str">
        <f t="array" ref="H142">IFERROR(IF(H$9="","",INDEX(INDEX(Calc!$D$6:$X$1005,,MATCH(INDEX(Calc!$AT$7:$AT$20,COUNTIF(Calc!$BO$6:$BO138,Calc!$BO138),1),Calc!$D$4:$W$4,0)),MATCH(Calc!$BO138&amp;H$9,Calc!$C$6:$C$1005&amp;Calc!$I$6:$I$1005,0),1)),"")</f>
        <v/>
      </c>
      <c r="I142" s="252"/>
      <c r="J142" s="251" t="str">
        <f t="array" ref="J142">IFERROR(IF(J$9="","",INDEX(INDEX(Calc!$D$6:$X$1005,,MATCH(INDEX(Calc!$AT$7:$AT$20,COUNTIF(Calc!$BO$6:$BO138,Calc!$BO138),1),Calc!$D$4:$W$4,0)),MATCH(Calc!$BO138&amp;J$9,Calc!$C$6:$C$1005&amp;Calc!$I$6:$I$1005,0),1)),"")</f>
        <v/>
      </c>
      <c r="K142" s="252"/>
      <c r="L142" s="251" t="str">
        <f t="array" ref="L142">IFERROR(IF(L$9="","",INDEX(INDEX(Calc!$D$6:$X$1005,,MATCH(INDEX(Calc!$AT$7:$AT$20,COUNTIF(Calc!$BO$6:$BO138,Calc!$BO138),1),Calc!$D$4:$W$4,0)),MATCH(Calc!$BO138&amp;L$9,Calc!$C$6:$C$1005&amp;Calc!$I$6:$I$1005,0),1)),"")</f>
        <v/>
      </c>
      <c r="M142" s="252"/>
      <c r="N142" s="251" t="str">
        <f t="array" ref="N142">IFERROR(IF(N$9="","",INDEX(INDEX(Calc!$D$6:$X$1005,,MATCH(INDEX(Calc!$AT$7:$AT$20,COUNTIF(Calc!$BO$6:$BO138,Calc!$BO138),1),Calc!$D$4:$W$4,0)),MATCH(Calc!$BO138&amp;N$9,Calc!$C$6:$C$1005&amp;Calc!$I$6:$I$1005,0),1)),"")</f>
        <v/>
      </c>
      <c r="O142" s="252"/>
      <c r="P142" s="251" t="str">
        <f t="array" ref="P142">IFERROR(IF(P$9="","",INDEX(INDEX(Calc!$D$6:$X$1005,,MATCH(INDEX(Calc!$AT$7:$AT$20,COUNTIF(Calc!$BO$6:$BO138,Calc!$BO138),1),Calc!$D$4:$W$4,0)),MATCH(Calc!$BO138&amp;P$9,Calc!$C$6:$C$1005&amp;Calc!$I$6:$I$1005,0),1)),"")</f>
        <v/>
      </c>
      <c r="Q142" s="252"/>
      <c r="R142" s="251" t="str">
        <f t="array" ref="R142">IFERROR(IF(R$9="","",INDEX(INDEX(Calc!$D$6:$X$1005,,MATCH(INDEX(Calc!$AT$7:$AT$20,COUNTIF(Calc!$BO$6:$BO138,Calc!$BO138),1),Calc!$D$4:$W$4,0)),MATCH(Calc!$BO138&amp;R$9,Calc!$C$6:$C$1005&amp;Calc!$I$6:$I$1005,0),1)),"")</f>
        <v/>
      </c>
      <c r="S142" s="252"/>
      <c r="T142" s="251" t="str">
        <f t="array" ref="T142">IFERROR(IF(T$9="","",INDEX(INDEX(Calc!$D$6:$X$1005,,MATCH(INDEX(Calc!$AT$7:$AT$20,COUNTIF(Calc!$BO$6:$BO138,Calc!$BO138),1),Calc!$D$4:$W$4,0)),MATCH(Calc!$BO138&amp;T$9,Calc!$C$6:$C$1005&amp;Calc!$I$6:$I$1005,0),1)),"")</f>
        <v/>
      </c>
      <c r="U142" s="252"/>
      <c r="V142" s="251" t="str">
        <f t="array" ref="V142">IFERROR(IF(V$9="","",INDEX(INDEX(Calc!$D$6:$X$1005,,MATCH(INDEX(Calc!$AT$7:$AT$20,COUNTIF(Calc!$BO$6:$BO138,Calc!$BO138),1),Calc!$D$4:$W$4,0)),MATCH(Calc!$BO138&amp;V$9,Calc!$C$6:$C$1005&amp;Calc!$I$6:$I$1005,0),1)),"")</f>
        <v/>
      </c>
      <c r="W142" s="252"/>
      <c r="X142" s="251" t="str">
        <f t="array" ref="X142">IFERROR(IF(X$9="","",INDEX(INDEX(Calc!$D$6:$X$1005,,MATCH(INDEX(Calc!$AT$7:$AT$20,COUNTIF(Calc!$BO$6:$BO138,Calc!$BO138),1),Calc!$D$4:$W$4,0)),MATCH(Calc!$BO138&amp;X$9,Calc!$C$6:$C$1005&amp;Calc!$I$6:$I$1005,0),1)),"")</f>
        <v/>
      </c>
      <c r="Y142" s="252"/>
      <c r="Z142" s="251" t="str">
        <f t="array" ref="Z142">IFERROR(IF(Z$9="","",INDEX(INDEX(Calc!$D$6:$X$1005,,MATCH(INDEX(Calc!$AT$7:$AT$20,COUNTIF(Calc!$BO$6:$BO138,Calc!$BO138),1),Calc!$D$4:$W$4,0)),MATCH(Calc!$BO138&amp;Z$9,Calc!$C$6:$C$1005&amp;Calc!$I$6:$I$1005,0),1)),"")</f>
        <v/>
      </c>
      <c r="AA142" s="252"/>
      <c r="AB142" s="251" t="str">
        <f t="array" ref="AB142">IFERROR(IF(AB$9="","",INDEX(INDEX(Calc!$D$6:$X$1005,,MATCH(INDEX(Calc!$AT$7:$AT$20,COUNTIF(Calc!$BO$6:$BO138,Calc!$BO138),1),Calc!$D$4:$W$4,0)),MATCH(Calc!$BO138&amp;AB$9,Calc!$C$6:$C$1005&amp;Calc!$I$6:$I$1005,0),1)),"")</f>
        <v/>
      </c>
      <c r="AC142" s="252"/>
      <c r="AD142" s="251" t="str">
        <f t="array" ref="AD142">IFERROR(IF(AD$9="","",INDEX(INDEX(Calc!$D$6:$X$1005,,MATCH(INDEX(Calc!$AT$7:$AT$20,COUNTIF(Calc!$BO$6:$BO138,Calc!$BO138),1),Calc!$D$4:$W$4,0)),MATCH(Calc!$BO138&amp;AD$9,Calc!$C$6:$C$1005&amp;Calc!$I$6:$I$1005,0),1)),"")</f>
        <v/>
      </c>
      <c r="AE142" s="252"/>
      <c r="AF142" s="251" t="str">
        <f t="array" ref="AF142">IFERROR(IF(AF$9="","",INDEX(INDEX(Calc!$D$6:$X$1005,,MATCH(INDEX(Calc!$AT$7:$AT$20,COUNTIF(Calc!$BO$6:$BO138,Calc!$BO138),1),Calc!$D$4:$W$4,0)),MATCH(Calc!$BO138&amp;AF$9,Calc!$C$6:$C$1005&amp;Calc!$I$6:$I$1005,0),1)),"")</f>
        <v/>
      </c>
      <c r="AG142" s="253"/>
      <c r="AH142" s="215"/>
    </row>
    <row r="143" spans="1:34" ht="18" customHeight="1" thickTop="1" thickBot="1" x14ac:dyDescent="0.3">
      <c r="A143" s="76"/>
      <c r="B143" s="257"/>
      <c r="C143" s="258"/>
      <c r="D143" s="251" t="str">
        <f t="array" ref="D143">IFERROR(IF(D$9="","",INDEX(INDEX(Calc!$D$6:$X$1005,,MATCH(INDEX(Calc!$AT$7:$AT$20,COUNTIF(Calc!$BO$6:$BO139,Calc!$BO139),1),Calc!$D$4:$W$4,0)),MATCH(Calc!$BO139&amp;D$9,Calc!$C$6:$C$1005&amp;Calc!$I$6:$I$1005,0),1)),"")</f>
        <v/>
      </c>
      <c r="E143" s="252"/>
      <c r="F143" s="251" t="str">
        <f t="array" ref="F143">IFERROR(IF(F$9="","",INDEX(INDEX(Calc!$D$6:$X$1005,,MATCH(INDEX(Calc!$AT$7:$AT$20,COUNTIF(Calc!$BO$6:$BO139,Calc!$BO139),1),Calc!$D$4:$W$4,0)),MATCH(Calc!$BO139&amp;F$9,Calc!$C$6:$C$1005&amp;Calc!$I$6:$I$1005,0),1)),"")</f>
        <v/>
      </c>
      <c r="G143" s="252"/>
      <c r="H143" s="251" t="str">
        <f t="array" ref="H143">IFERROR(IF(H$9="","",INDEX(INDEX(Calc!$D$6:$X$1005,,MATCH(INDEX(Calc!$AT$7:$AT$20,COUNTIF(Calc!$BO$6:$BO139,Calc!$BO139),1),Calc!$D$4:$W$4,0)),MATCH(Calc!$BO139&amp;H$9,Calc!$C$6:$C$1005&amp;Calc!$I$6:$I$1005,0),1)),"")</f>
        <v/>
      </c>
      <c r="I143" s="252"/>
      <c r="J143" s="251" t="str">
        <f t="array" ref="J143">IFERROR(IF(J$9="","",INDEX(INDEX(Calc!$D$6:$X$1005,,MATCH(INDEX(Calc!$AT$7:$AT$20,COUNTIF(Calc!$BO$6:$BO139,Calc!$BO139),1),Calc!$D$4:$W$4,0)),MATCH(Calc!$BO139&amp;J$9,Calc!$C$6:$C$1005&amp;Calc!$I$6:$I$1005,0),1)),"")</f>
        <v/>
      </c>
      <c r="K143" s="252"/>
      <c r="L143" s="251" t="str">
        <f t="array" ref="L143">IFERROR(IF(L$9="","",INDEX(INDEX(Calc!$D$6:$X$1005,,MATCH(INDEX(Calc!$AT$7:$AT$20,COUNTIF(Calc!$BO$6:$BO139,Calc!$BO139),1),Calc!$D$4:$W$4,0)),MATCH(Calc!$BO139&amp;L$9,Calc!$C$6:$C$1005&amp;Calc!$I$6:$I$1005,0),1)),"")</f>
        <v/>
      </c>
      <c r="M143" s="252"/>
      <c r="N143" s="251" t="str">
        <f t="array" ref="N143">IFERROR(IF(N$9="","",INDEX(INDEX(Calc!$D$6:$X$1005,,MATCH(INDEX(Calc!$AT$7:$AT$20,COUNTIF(Calc!$BO$6:$BO139,Calc!$BO139),1),Calc!$D$4:$W$4,0)),MATCH(Calc!$BO139&amp;N$9,Calc!$C$6:$C$1005&amp;Calc!$I$6:$I$1005,0),1)),"")</f>
        <v/>
      </c>
      <c r="O143" s="252"/>
      <c r="P143" s="251" t="str">
        <f t="array" ref="P143">IFERROR(IF(P$9="","",INDEX(INDEX(Calc!$D$6:$X$1005,,MATCH(INDEX(Calc!$AT$7:$AT$20,COUNTIF(Calc!$BO$6:$BO139,Calc!$BO139),1),Calc!$D$4:$W$4,0)),MATCH(Calc!$BO139&amp;P$9,Calc!$C$6:$C$1005&amp;Calc!$I$6:$I$1005,0),1)),"")</f>
        <v/>
      </c>
      <c r="Q143" s="252"/>
      <c r="R143" s="251" t="str">
        <f t="array" ref="R143">IFERROR(IF(R$9="","",INDEX(INDEX(Calc!$D$6:$X$1005,,MATCH(INDEX(Calc!$AT$7:$AT$20,COUNTIF(Calc!$BO$6:$BO139,Calc!$BO139),1),Calc!$D$4:$W$4,0)),MATCH(Calc!$BO139&amp;R$9,Calc!$C$6:$C$1005&amp;Calc!$I$6:$I$1005,0),1)),"")</f>
        <v/>
      </c>
      <c r="S143" s="252"/>
      <c r="T143" s="251" t="str">
        <f t="array" ref="T143">IFERROR(IF(T$9="","",INDEX(INDEX(Calc!$D$6:$X$1005,,MATCH(INDEX(Calc!$AT$7:$AT$20,COUNTIF(Calc!$BO$6:$BO139,Calc!$BO139),1),Calc!$D$4:$W$4,0)),MATCH(Calc!$BO139&amp;T$9,Calc!$C$6:$C$1005&amp;Calc!$I$6:$I$1005,0),1)),"")</f>
        <v/>
      </c>
      <c r="U143" s="252"/>
      <c r="V143" s="251" t="str">
        <f t="array" ref="V143">IFERROR(IF(V$9="","",INDEX(INDEX(Calc!$D$6:$X$1005,,MATCH(INDEX(Calc!$AT$7:$AT$20,COUNTIF(Calc!$BO$6:$BO139,Calc!$BO139),1),Calc!$D$4:$W$4,0)),MATCH(Calc!$BO139&amp;V$9,Calc!$C$6:$C$1005&amp;Calc!$I$6:$I$1005,0),1)),"")</f>
        <v/>
      </c>
      <c r="W143" s="252"/>
      <c r="X143" s="251" t="str">
        <f t="array" ref="X143">IFERROR(IF(X$9="","",INDEX(INDEX(Calc!$D$6:$X$1005,,MATCH(INDEX(Calc!$AT$7:$AT$20,COUNTIF(Calc!$BO$6:$BO139,Calc!$BO139),1),Calc!$D$4:$W$4,0)),MATCH(Calc!$BO139&amp;X$9,Calc!$C$6:$C$1005&amp;Calc!$I$6:$I$1005,0),1)),"")</f>
        <v/>
      </c>
      <c r="Y143" s="252"/>
      <c r="Z143" s="251" t="str">
        <f t="array" ref="Z143">IFERROR(IF(Z$9="","",INDEX(INDEX(Calc!$D$6:$X$1005,,MATCH(INDEX(Calc!$AT$7:$AT$20,COUNTIF(Calc!$BO$6:$BO139,Calc!$BO139),1),Calc!$D$4:$W$4,0)),MATCH(Calc!$BO139&amp;Z$9,Calc!$C$6:$C$1005&amp;Calc!$I$6:$I$1005,0),1)),"")</f>
        <v/>
      </c>
      <c r="AA143" s="252"/>
      <c r="AB143" s="251" t="str">
        <f t="array" ref="AB143">IFERROR(IF(AB$9="","",INDEX(INDEX(Calc!$D$6:$X$1005,,MATCH(INDEX(Calc!$AT$7:$AT$20,COUNTIF(Calc!$BO$6:$BO139,Calc!$BO139),1),Calc!$D$4:$W$4,0)),MATCH(Calc!$BO139&amp;AB$9,Calc!$C$6:$C$1005&amp;Calc!$I$6:$I$1005,0),1)),"")</f>
        <v/>
      </c>
      <c r="AC143" s="252"/>
      <c r="AD143" s="251" t="str">
        <f t="array" ref="AD143">IFERROR(IF(AD$9="","",INDEX(INDEX(Calc!$D$6:$X$1005,,MATCH(INDEX(Calc!$AT$7:$AT$20,COUNTIF(Calc!$BO$6:$BO139,Calc!$BO139),1),Calc!$D$4:$W$4,0)),MATCH(Calc!$BO139&amp;AD$9,Calc!$C$6:$C$1005&amp;Calc!$I$6:$I$1005,0),1)),"")</f>
        <v/>
      </c>
      <c r="AE143" s="252"/>
      <c r="AF143" s="251" t="str">
        <f t="array" ref="AF143">IFERROR(IF(AF$9="","",INDEX(INDEX(Calc!$D$6:$X$1005,,MATCH(INDEX(Calc!$AT$7:$AT$20,COUNTIF(Calc!$BO$6:$BO139,Calc!$BO139),1),Calc!$D$4:$W$4,0)),MATCH(Calc!$BO139&amp;AF$9,Calc!$C$6:$C$1005&amp;Calc!$I$6:$I$1005,0),1)),"")</f>
        <v/>
      </c>
      <c r="AG143" s="253"/>
      <c r="AH143" s="215"/>
    </row>
    <row r="144" spans="1:34" ht="18" customHeight="1" thickTop="1" thickBot="1" x14ac:dyDescent="0.3">
      <c r="A144" s="76"/>
      <c r="B144" s="257"/>
      <c r="C144" s="258"/>
      <c r="D144" s="251" t="str">
        <f t="array" ref="D144">IFERROR(IF(D$9="","",INDEX(INDEX(Calc!$D$6:$X$1005,,MATCH(INDEX(Calc!$AT$7:$AT$20,COUNTIF(Calc!$BO$6:$BO140,Calc!$BO140),1),Calc!$D$4:$W$4,0)),MATCH(Calc!$BO140&amp;D$9,Calc!$C$6:$C$1005&amp;Calc!$I$6:$I$1005,0),1)),"")</f>
        <v/>
      </c>
      <c r="E144" s="252"/>
      <c r="F144" s="251" t="str">
        <f t="array" ref="F144">IFERROR(IF(F$9="","",INDEX(INDEX(Calc!$D$6:$X$1005,,MATCH(INDEX(Calc!$AT$7:$AT$20,COUNTIF(Calc!$BO$6:$BO140,Calc!$BO140),1),Calc!$D$4:$W$4,0)),MATCH(Calc!$BO140&amp;F$9,Calc!$C$6:$C$1005&amp;Calc!$I$6:$I$1005,0),1)),"")</f>
        <v/>
      </c>
      <c r="G144" s="252"/>
      <c r="H144" s="251" t="str">
        <f t="array" ref="H144">IFERROR(IF(H$9="","",INDEX(INDEX(Calc!$D$6:$X$1005,,MATCH(INDEX(Calc!$AT$7:$AT$20,COUNTIF(Calc!$BO$6:$BO140,Calc!$BO140),1),Calc!$D$4:$W$4,0)),MATCH(Calc!$BO140&amp;H$9,Calc!$C$6:$C$1005&amp;Calc!$I$6:$I$1005,0),1)),"")</f>
        <v/>
      </c>
      <c r="I144" s="252"/>
      <c r="J144" s="251" t="str">
        <f t="array" ref="J144">IFERROR(IF(J$9="","",INDEX(INDEX(Calc!$D$6:$X$1005,,MATCH(INDEX(Calc!$AT$7:$AT$20,COUNTIF(Calc!$BO$6:$BO140,Calc!$BO140),1),Calc!$D$4:$W$4,0)),MATCH(Calc!$BO140&amp;J$9,Calc!$C$6:$C$1005&amp;Calc!$I$6:$I$1005,0),1)),"")</f>
        <v/>
      </c>
      <c r="K144" s="252"/>
      <c r="L144" s="251" t="str">
        <f t="array" ref="L144">IFERROR(IF(L$9="","",INDEX(INDEX(Calc!$D$6:$X$1005,,MATCH(INDEX(Calc!$AT$7:$AT$20,COUNTIF(Calc!$BO$6:$BO140,Calc!$BO140),1),Calc!$D$4:$W$4,0)),MATCH(Calc!$BO140&amp;L$9,Calc!$C$6:$C$1005&amp;Calc!$I$6:$I$1005,0),1)),"")</f>
        <v/>
      </c>
      <c r="M144" s="252"/>
      <c r="N144" s="251" t="str">
        <f t="array" ref="N144">IFERROR(IF(N$9="","",INDEX(INDEX(Calc!$D$6:$X$1005,,MATCH(INDEX(Calc!$AT$7:$AT$20,COUNTIF(Calc!$BO$6:$BO140,Calc!$BO140),1),Calc!$D$4:$W$4,0)),MATCH(Calc!$BO140&amp;N$9,Calc!$C$6:$C$1005&amp;Calc!$I$6:$I$1005,0),1)),"")</f>
        <v/>
      </c>
      <c r="O144" s="252"/>
      <c r="P144" s="251" t="str">
        <f t="array" ref="P144">IFERROR(IF(P$9="","",INDEX(INDEX(Calc!$D$6:$X$1005,,MATCH(INDEX(Calc!$AT$7:$AT$20,COUNTIF(Calc!$BO$6:$BO140,Calc!$BO140),1),Calc!$D$4:$W$4,0)),MATCH(Calc!$BO140&amp;P$9,Calc!$C$6:$C$1005&amp;Calc!$I$6:$I$1005,0),1)),"")</f>
        <v/>
      </c>
      <c r="Q144" s="252"/>
      <c r="R144" s="251" t="str">
        <f t="array" ref="R144">IFERROR(IF(R$9="","",INDEX(INDEX(Calc!$D$6:$X$1005,,MATCH(INDEX(Calc!$AT$7:$AT$20,COUNTIF(Calc!$BO$6:$BO140,Calc!$BO140),1),Calc!$D$4:$W$4,0)),MATCH(Calc!$BO140&amp;R$9,Calc!$C$6:$C$1005&amp;Calc!$I$6:$I$1005,0),1)),"")</f>
        <v/>
      </c>
      <c r="S144" s="252"/>
      <c r="T144" s="251" t="str">
        <f t="array" ref="T144">IFERROR(IF(T$9="","",INDEX(INDEX(Calc!$D$6:$X$1005,,MATCH(INDEX(Calc!$AT$7:$AT$20,COUNTIF(Calc!$BO$6:$BO140,Calc!$BO140),1),Calc!$D$4:$W$4,0)),MATCH(Calc!$BO140&amp;T$9,Calc!$C$6:$C$1005&amp;Calc!$I$6:$I$1005,0),1)),"")</f>
        <v/>
      </c>
      <c r="U144" s="252"/>
      <c r="V144" s="251" t="str">
        <f t="array" ref="V144">IFERROR(IF(V$9="","",INDEX(INDEX(Calc!$D$6:$X$1005,,MATCH(INDEX(Calc!$AT$7:$AT$20,COUNTIF(Calc!$BO$6:$BO140,Calc!$BO140),1),Calc!$D$4:$W$4,0)),MATCH(Calc!$BO140&amp;V$9,Calc!$C$6:$C$1005&amp;Calc!$I$6:$I$1005,0),1)),"")</f>
        <v/>
      </c>
      <c r="W144" s="252"/>
      <c r="X144" s="251" t="str">
        <f t="array" ref="X144">IFERROR(IF(X$9="","",INDEX(INDEX(Calc!$D$6:$X$1005,,MATCH(INDEX(Calc!$AT$7:$AT$20,COUNTIF(Calc!$BO$6:$BO140,Calc!$BO140),1),Calc!$D$4:$W$4,0)),MATCH(Calc!$BO140&amp;X$9,Calc!$C$6:$C$1005&amp;Calc!$I$6:$I$1005,0),1)),"")</f>
        <v/>
      </c>
      <c r="Y144" s="252"/>
      <c r="Z144" s="251" t="str">
        <f t="array" ref="Z144">IFERROR(IF(Z$9="","",INDEX(INDEX(Calc!$D$6:$X$1005,,MATCH(INDEX(Calc!$AT$7:$AT$20,COUNTIF(Calc!$BO$6:$BO140,Calc!$BO140),1),Calc!$D$4:$W$4,0)),MATCH(Calc!$BO140&amp;Z$9,Calc!$C$6:$C$1005&amp;Calc!$I$6:$I$1005,0),1)),"")</f>
        <v/>
      </c>
      <c r="AA144" s="252"/>
      <c r="AB144" s="251" t="str">
        <f t="array" ref="AB144">IFERROR(IF(AB$9="","",INDEX(INDEX(Calc!$D$6:$X$1005,,MATCH(INDEX(Calc!$AT$7:$AT$20,COUNTIF(Calc!$BO$6:$BO140,Calc!$BO140),1),Calc!$D$4:$W$4,0)),MATCH(Calc!$BO140&amp;AB$9,Calc!$C$6:$C$1005&amp;Calc!$I$6:$I$1005,0),1)),"")</f>
        <v/>
      </c>
      <c r="AC144" s="252"/>
      <c r="AD144" s="251" t="str">
        <f t="array" ref="AD144">IFERROR(IF(AD$9="","",INDEX(INDEX(Calc!$D$6:$X$1005,,MATCH(INDEX(Calc!$AT$7:$AT$20,COUNTIF(Calc!$BO$6:$BO140,Calc!$BO140),1),Calc!$D$4:$W$4,0)),MATCH(Calc!$BO140&amp;AD$9,Calc!$C$6:$C$1005&amp;Calc!$I$6:$I$1005,0),1)),"")</f>
        <v/>
      </c>
      <c r="AE144" s="252"/>
      <c r="AF144" s="251" t="str">
        <f t="array" ref="AF144">IFERROR(IF(AF$9="","",INDEX(INDEX(Calc!$D$6:$X$1005,,MATCH(INDEX(Calc!$AT$7:$AT$20,COUNTIF(Calc!$BO$6:$BO140,Calc!$BO140),1),Calc!$D$4:$W$4,0)),MATCH(Calc!$BO140&amp;AF$9,Calc!$C$6:$C$1005&amp;Calc!$I$6:$I$1005,0),1)),"")</f>
        <v/>
      </c>
      <c r="AG144" s="253"/>
      <c r="AH144" s="215"/>
    </row>
    <row r="145" spans="1:34" ht="18" customHeight="1" thickTop="1" thickBot="1" x14ac:dyDescent="0.3">
      <c r="A145" s="76"/>
      <c r="B145" s="257"/>
      <c r="C145" s="258"/>
      <c r="D145" s="251" t="str">
        <f t="array" ref="D145">IFERROR(IF(D$9="","",INDEX(INDEX(Calc!$D$6:$X$1005,,MATCH(INDEX(Calc!$AT$7:$AT$20,COUNTIF(Calc!$BO$6:$BO141,Calc!$BO141),1),Calc!$D$4:$W$4,0)),MATCH(Calc!$BO141&amp;D$9,Calc!$C$6:$C$1005&amp;Calc!$I$6:$I$1005,0),1)),"")</f>
        <v/>
      </c>
      <c r="E145" s="252"/>
      <c r="F145" s="251" t="str">
        <f t="array" ref="F145">IFERROR(IF(F$9="","",INDEX(INDEX(Calc!$D$6:$X$1005,,MATCH(INDEX(Calc!$AT$7:$AT$20,COUNTIF(Calc!$BO$6:$BO141,Calc!$BO141),1),Calc!$D$4:$W$4,0)),MATCH(Calc!$BO141&amp;F$9,Calc!$C$6:$C$1005&amp;Calc!$I$6:$I$1005,0),1)),"")</f>
        <v/>
      </c>
      <c r="G145" s="252"/>
      <c r="H145" s="251" t="str">
        <f t="array" ref="H145">IFERROR(IF(H$9="","",INDEX(INDEX(Calc!$D$6:$X$1005,,MATCH(INDEX(Calc!$AT$7:$AT$20,COUNTIF(Calc!$BO$6:$BO141,Calc!$BO141),1),Calc!$D$4:$W$4,0)),MATCH(Calc!$BO141&amp;H$9,Calc!$C$6:$C$1005&amp;Calc!$I$6:$I$1005,0),1)),"")</f>
        <v/>
      </c>
      <c r="I145" s="252"/>
      <c r="J145" s="251" t="str">
        <f t="array" ref="J145">IFERROR(IF(J$9="","",INDEX(INDEX(Calc!$D$6:$X$1005,,MATCH(INDEX(Calc!$AT$7:$AT$20,COUNTIF(Calc!$BO$6:$BO141,Calc!$BO141),1),Calc!$D$4:$W$4,0)),MATCH(Calc!$BO141&amp;J$9,Calc!$C$6:$C$1005&amp;Calc!$I$6:$I$1005,0),1)),"")</f>
        <v/>
      </c>
      <c r="K145" s="252"/>
      <c r="L145" s="251" t="str">
        <f t="array" ref="L145">IFERROR(IF(L$9="","",INDEX(INDEX(Calc!$D$6:$X$1005,,MATCH(INDEX(Calc!$AT$7:$AT$20,COUNTIF(Calc!$BO$6:$BO141,Calc!$BO141),1),Calc!$D$4:$W$4,0)),MATCH(Calc!$BO141&amp;L$9,Calc!$C$6:$C$1005&amp;Calc!$I$6:$I$1005,0),1)),"")</f>
        <v/>
      </c>
      <c r="M145" s="252"/>
      <c r="N145" s="251" t="str">
        <f t="array" ref="N145">IFERROR(IF(N$9="","",INDEX(INDEX(Calc!$D$6:$X$1005,,MATCH(INDEX(Calc!$AT$7:$AT$20,COUNTIF(Calc!$BO$6:$BO141,Calc!$BO141),1),Calc!$D$4:$W$4,0)),MATCH(Calc!$BO141&amp;N$9,Calc!$C$6:$C$1005&amp;Calc!$I$6:$I$1005,0),1)),"")</f>
        <v/>
      </c>
      <c r="O145" s="252"/>
      <c r="P145" s="251" t="str">
        <f t="array" ref="P145">IFERROR(IF(P$9="","",INDEX(INDEX(Calc!$D$6:$X$1005,,MATCH(INDEX(Calc!$AT$7:$AT$20,COUNTIF(Calc!$BO$6:$BO141,Calc!$BO141),1),Calc!$D$4:$W$4,0)),MATCH(Calc!$BO141&amp;P$9,Calc!$C$6:$C$1005&amp;Calc!$I$6:$I$1005,0),1)),"")</f>
        <v/>
      </c>
      <c r="Q145" s="252"/>
      <c r="R145" s="251" t="str">
        <f t="array" ref="R145">IFERROR(IF(R$9="","",INDEX(INDEX(Calc!$D$6:$X$1005,,MATCH(INDEX(Calc!$AT$7:$AT$20,COUNTIF(Calc!$BO$6:$BO141,Calc!$BO141),1),Calc!$D$4:$W$4,0)),MATCH(Calc!$BO141&amp;R$9,Calc!$C$6:$C$1005&amp;Calc!$I$6:$I$1005,0),1)),"")</f>
        <v/>
      </c>
      <c r="S145" s="252"/>
      <c r="T145" s="251" t="str">
        <f t="array" ref="T145">IFERROR(IF(T$9="","",INDEX(INDEX(Calc!$D$6:$X$1005,,MATCH(INDEX(Calc!$AT$7:$AT$20,COUNTIF(Calc!$BO$6:$BO141,Calc!$BO141),1),Calc!$D$4:$W$4,0)),MATCH(Calc!$BO141&amp;T$9,Calc!$C$6:$C$1005&amp;Calc!$I$6:$I$1005,0),1)),"")</f>
        <v/>
      </c>
      <c r="U145" s="252"/>
      <c r="V145" s="251" t="str">
        <f t="array" ref="V145">IFERROR(IF(V$9="","",INDEX(INDEX(Calc!$D$6:$X$1005,,MATCH(INDEX(Calc!$AT$7:$AT$20,COUNTIF(Calc!$BO$6:$BO141,Calc!$BO141),1),Calc!$D$4:$W$4,0)),MATCH(Calc!$BO141&amp;V$9,Calc!$C$6:$C$1005&amp;Calc!$I$6:$I$1005,0),1)),"")</f>
        <v/>
      </c>
      <c r="W145" s="252"/>
      <c r="X145" s="251" t="str">
        <f t="array" ref="X145">IFERROR(IF(X$9="","",INDEX(INDEX(Calc!$D$6:$X$1005,,MATCH(INDEX(Calc!$AT$7:$AT$20,COUNTIF(Calc!$BO$6:$BO141,Calc!$BO141),1),Calc!$D$4:$W$4,0)),MATCH(Calc!$BO141&amp;X$9,Calc!$C$6:$C$1005&amp;Calc!$I$6:$I$1005,0),1)),"")</f>
        <v/>
      </c>
      <c r="Y145" s="252"/>
      <c r="Z145" s="251" t="str">
        <f t="array" ref="Z145">IFERROR(IF(Z$9="","",INDEX(INDEX(Calc!$D$6:$X$1005,,MATCH(INDEX(Calc!$AT$7:$AT$20,COUNTIF(Calc!$BO$6:$BO141,Calc!$BO141),1),Calc!$D$4:$W$4,0)),MATCH(Calc!$BO141&amp;Z$9,Calc!$C$6:$C$1005&amp;Calc!$I$6:$I$1005,0),1)),"")</f>
        <v/>
      </c>
      <c r="AA145" s="252"/>
      <c r="AB145" s="251" t="str">
        <f t="array" ref="AB145">IFERROR(IF(AB$9="","",INDEX(INDEX(Calc!$D$6:$X$1005,,MATCH(INDEX(Calc!$AT$7:$AT$20,COUNTIF(Calc!$BO$6:$BO141,Calc!$BO141),1),Calc!$D$4:$W$4,0)),MATCH(Calc!$BO141&amp;AB$9,Calc!$C$6:$C$1005&amp;Calc!$I$6:$I$1005,0),1)),"")</f>
        <v/>
      </c>
      <c r="AC145" s="252"/>
      <c r="AD145" s="251" t="str">
        <f t="array" ref="AD145">IFERROR(IF(AD$9="","",INDEX(INDEX(Calc!$D$6:$X$1005,,MATCH(INDEX(Calc!$AT$7:$AT$20,COUNTIF(Calc!$BO$6:$BO141,Calc!$BO141),1),Calc!$D$4:$W$4,0)),MATCH(Calc!$BO141&amp;AD$9,Calc!$C$6:$C$1005&amp;Calc!$I$6:$I$1005,0),1)),"")</f>
        <v/>
      </c>
      <c r="AE145" s="252"/>
      <c r="AF145" s="251" t="str">
        <f t="array" ref="AF145">IFERROR(IF(AF$9="","",INDEX(INDEX(Calc!$D$6:$X$1005,,MATCH(INDEX(Calc!$AT$7:$AT$20,COUNTIF(Calc!$BO$6:$BO141,Calc!$BO141),1),Calc!$D$4:$W$4,0)),MATCH(Calc!$BO141&amp;AF$9,Calc!$C$6:$C$1005&amp;Calc!$I$6:$I$1005,0),1)),"")</f>
        <v/>
      </c>
      <c r="AG145" s="253"/>
      <c r="AH145" s="215"/>
    </row>
    <row r="146" spans="1:34" ht="18" customHeight="1" thickTop="1" thickBot="1" x14ac:dyDescent="0.3">
      <c r="A146" s="76"/>
      <c r="B146" s="257"/>
      <c r="C146" s="258"/>
      <c r="D146" s="251" t="str">
        <f t="array" ref="D146">IFERROR(IF(D$9="","",INDEX(INDEX(Calc!$D$6:$X$1005,,MATCH(INDEX(Calc!$AT$7:$AT$20,COUNTIF(Calc!$BO$6:$BO142,Calc!$BO142),1),Calc!$D$4:$W$4,0)),MATCH(Calc!$BO142&amp;D$9,Calc!$C$6:$C$1005&amp;Calc!$I$6:$I$1005,0),1)),"")</f>
        <v/>
      </c>
      <c r="E146" s="252"/>
      <c r="F146" s="251" t="str">
        <f t="array" ref="F146">IFERROR(IF(F$9="","",INDEX(INDEX(Calc!$D$6:$X$1005,,MATCH(INDEX(Calc!$AT$7:$AT$20,COUNTIF(Calc!$BO$6:$BO142,Calc!$BO142),1),Calc!$D$4:$W$4,0)),MATCH(Calc!$BO142&amp;F$9,Calc!$C$6:$C$1005&amp;Calc!$I$6:$I$1005,0),1)),"")</f>
        <v/>
      </c>
      <c r="G146" s="252"/>
      <c r="H146" s="251" t="str">
        <f t="array" ref="H146">IFERROR(IF(H$9="","",INDEX(INDEX(Calc!$D$6:$X$1005,,MATCH(INDEX(Calc!$AT$7:$AT$20,COUNTIF(Calc!$BO$6:$BO142,Calc!$BO142),1),Calc!$D$4:$W$4,0)),MATCH(Calc!$BO142&amp;H$9,Calc!$C$6:$C$1005&amp;Calc!$I$6:$I$1005,0),1)),"")</f>
        <v/>
      </c>
      <c r="I146" s="252"/>
      <c r="J146" s="251" t="str">
        <f t="array" ref="J146">IFERROR(IF(J$9="","",INDEX(INDEX(Calc!$D$6:$X$1005,,MATCH(INDEX(Calc!$AT$7:$AT$20,COUNTIF(Calc!$BO$6:$BO142,Calc!$BO142),1),Calc!$D$4:$W$4,0)),MATCH(Calc!$BO142&amp;J$9,Calc!$C$6:$C$1005&amp;Calc!$I$6:$I$1005,0),1)),"")</f>
        <v/>
      </c>
      <c r="K146" s="252"/>
      <c r="L146" s="251" t="str">
        <f t="array" ref="L146">IFERROR(IF(L$9="","",INDEX(INDEX(Calc!$D$6:$X$1005,,MATCH(INDEX(Calc!$AT$7:$AT$20,COUNTIF(Calc!$BO$6:$BO142,Calc!$BO142),1),Calc!$D$4:$W$4,0)),MATCH(Calc!$BO142&amp;L$9,Calc!$C$6:$C$1005&amp;Calc!$I$6:$I$1005,0),1)),"")</f>
        <v/>
      </c>
      <c r="M146" s="252"/>
      <c r="N146" s="251" t="str">
        <f t="array" ref="N146">IFERROR(IF(N$9="","",INDEX(INDEX(Calc!$D$6:$X$1005,,MATCH(INDEX(Calc!$AT$7:$AT$20,COUNTIF(Calc!$BO$6:$BO142,Calc!$BO142),1),Calc!$D$4:$W$4,0)),MATCH(Calc!$BO142&amp;N$9,Calc!$C$6:$C$1005&amp;Calc!$I$6:$I$1005,0),1)),"")</f>
        <v/>
      </c>
      <c r="O146" s="252"/>
      <c r="P146" s="251" t="str">
        <f t="array" ref="P146">IFERROR(IF(P$9="","",INDEX(INDEX(Calc!$D$6:$X$1005,,MATCH(INDEX(Calc!$AT$7:$AT$20,COUNTIF(Calc!$BO$6:$BO142,Calc!$BO142),1),Calc!$D$4:$W$4,0)),MATCH(Calc!$BO142&amp;P$9,Calc!$C$6:$C$1005&amp;Calc!$I$6:$I$1005,0),1)),"")</f>
        <v/>
      </c>
      <c r="Q146" s="252"/>
      <c r="R146" s="251" t="str">
        <f t="array" ref="R146">IFERROR(IF(R$9="","",INDEX(INDEX(Calc!$D$6:$X$1005,,MATCH(INDEX(Calc!$AT$7:$AT$20,COUNTIF(Calc!$BO$6:$BO142,Calc!$BO142),1),Calc!$D$4:$W$4,0)),MATCH(Calc!$BO142&amp;R$9,Calc!$C$6:$C$1005&amp;Calc!$I$6:$I$1005,0),1)),"")</f>
        <v/>
      </c>
      <c r="S146" s="252"/>
      <c r="T146" s="251" t="str">
        <f t="array" ref="T146">IFERROR(IF(T$9="","",INDEX(INDEX(Calc!$D$6:$X$1005,,MATCH(INDEX(Calc!$AT$7:$AT$20,COUNTIF(Calc!$BO$6:$BO142,Calc!$BO142),1),Calc!$D$4:$W$4,0)),MATCH(Calc!$BO142&amp;T$9,Calc!$C$6:$C$1005&amp;Calc!$I$6:$I$1005,0),1)),"")</f>
        <v/>
      </c>
      <c r="U146" s="252"/>
      <c r="V146" s="251" t="str">
        <f t="array" ref="V146">IFERROR(IF(V$9="","",INDEX(INDEX(Calc!$D$6:$X$1005,,MATCH(INDEX(Calc!$AT$7:$AT$20,COUNTIF(Calc!$BO$6:$BO142,Calc!$BO142),1),Calc!$D$4:$W$4,0)),MATCH(Calc!$BO142&amp;V$9,Calc!$C$6:$C$1005&amp;Calc!$I$6:$I$1005,0),1)),"")</f>
        <v/>
      </c>
      <c r="W146" s="252"/>
      <c r="X146" s="251" t="str">
        <f t="array" ref="X146">IFERROR(IF(X$9="","",INDEX(INDEX(Calc!$D$6:$X$1005,,MATCH(INDEX(Calc!$AT$7:$AT$20,COUNTIF(Calc!$BO$6:$BO142,Calc!$BO142),1),Calc!$D$4:$W$4,0)),MATCH(Calc!$BO142&amp;X$9,Calc!$C$6:$C$1005&amp;Calc!$I$6:$I$1005,0),1)),"")</f>
        <v/>
      </c>
      <c r="Y146" s="252"/>
      <c r="Z146" s="251" t="str">
        <f t="array" ref="Z146">IFERROR(IF(Z$9="","",INDEX(INDEX(Calc!$D$6:$X$1005,,MATCH(INDEX(Calc!$AT$7:$AT$20,COUNTIF(Calc!$BO$6:$BO142,Calc!$BO142),1),Calc!$D$4:$W$4,0)),MATCH(Calc!$BO142&amp;Z$9,Calc!$C$6:$C$1005&amp;Calc!$I$6:$I$1005,0),1)),"")</f>
        <v/>
      </c>
      <c r="AA146" s="252"/>
      <c r="AB146" s="251" t="str">
        <f t="array" ref="AB146">IFERROR(IF(AB$9="","",INDEX(INDEX(Calc!$D$6:$X$1005,,MATCH(INDEX(Calc!$AT$7:$AT$20,COUNTIF(Calc!$BO$6:$BO142,Calc!$BO142),1),Calc!$D$4:$W$4,0)),MATCH(Calc!$BO142&amp;AB$9,Calc!$C$6:$C$1005&amp;Calc!$I$6:$I$1005,0),1)),"")</f>
        <v/>
      </c>
      <c r="AC146" s="252"/>
      <c r="AD146" s="251" t="str">
        <f t="array" ref="AD146">IFERROR(IF(AD$9="","",INDEX(INDEX(Calc!$D$6:$X$1005,,MATCH(INDEX(Calc!$AT$7:$AT$20,COUNTIF(Calc!$BO$6:$BO142,Calc!$BO142),1),Calc!$D$4:$W$4,0)),MATCH(Calc!$BO142&amp;AD$9,Calc!$C$6:$C$1005&amp;Calc!$I$6:$I$1005,0),1)),"")</f>
        <v/>
      </c>
      <c r="AE146" s="252"/>
      <c r="AF146" s="251" t="str">
        <f t="array" ref="AF146">IFERROR(IF(AF$9="","",INDEX(INDEX(Calc!$D$6:$X$1005,,MATCH(INDEX(Calc!$AT$7:$AT$20,COUNTIF(Calc!$BO$6:$BO142,Calc!$BO142),1),Calc!$D$4:$W$4,0)),MATCH(Calc!$BO142&amp;AF$9,Calc!$C$6:$C$1005&amp;Calc!$I$6:$I$1005,0),1)),"")</f>
        <v/>
      </c>
      <c r="AG146" s="253"/>
      <c r="AH146" s="215"/>
    </row>
    <row r="147" spans="1:34" ht="18" customHeight="1" thickTop="1" thickBot="1" x14ac:dyDescent="0.3">
      <c r="A147" s="76"/>
      <c r="B147" s="257"/>
      <c r="C147" s="258"/>
      <c r="D147" s="251" t="str">
        <f t="array" ref="D147">IFERROR(IF(D$9="","",INDEX(INDEX(Calc!$D$6:$X$1005,,MATCH(INDEX(Calc!$AT$7:$AT$20,COUNTIF(Calc!$BO$6:$BO143,Calc!$BO143),1),Calc!$D$4:$W$4,0)),MATCH(Calc!$BO143&amp;D$9,Calc!$C$6:$C$1005&amp;Calc!$I$6:$I$1005,0),1)),"")</f>
        <v/>
      </c>
      <c r="E147" s="252"/>
      <c r="F147" s="251" t="str">
        <f t="array" ref="F147">IFERROR(IF(F$9="","",INDEX(INDEX(Calc!$D$6:$X$1005,,MATCH(INDEX(Calc!$AT$7:$AT$20,COUNTIF(Calc!$BO$6:$BO143,Calc!$BO143),1),Calc!$D$4:$W$4,0)),MATCH(Calc!$BO143&amp;F$9,Calc!$C$6:$C$1005&amp;Calc!$I$6:$I$1005,0),1)),"")</f>
        <v/>
      </c>
      <c r="G147" s="252"/>
      <c r="H147" s="251" t="str">
        <f t="array" ref="H147">IFERROR(IF(H$9="","",INDEX(INDEX(Calc!$D$6:$X$1005,,MATCH(INDEX(Calc!$AT$7:$AT$20,COUNTIF(Calc!$BO$6:$BO143,Calc!$BO143),1),Calc!$D$4:$W$4,0)),MATCH(Calc!$BO143&amp;H$9,Calc!$C$6:$C$1005&amp;Calc!$I$6:$I$1005,0),1)),"")</f>
        <v/>
      </c>
      <c r="I147" s="252"/>
      <c r="J147" s="251" t="str">
        <f t="array" ref="J147">IFERROR(IF(J$9="","",INDEX(INDEX(Calc!$D$6:$X$1005,,MATCH(INDEX(Calc!$AT$7:$AT$20,COUNTIF(Calc!$BO$6:$BO143,Calc!$BO143),1),Calc!$D$4:$W$4,0)),MATCH(Calc!$BO143&amp;J$9,Calc!$C$6:$C$1005&amp;Calc!$I$6:$I$1005,0),1)),"")</f>
        <v/>
      </c>
      <c r="K147" s="252"/>
      <c r="L147" s="251" t="str">
        <f t="array" ref="L147">IFERROR(IF(L$9="","",INDEX(INDEX(Calc!$D$6:$X$1005,,MATCH(INDEX(Calc!$AT$7:$AT$20,COUNTIF(Calc!$BO$6:$BO143,Calc!$BO143),1),Calc!$D$4:$W$4,0)),MATCH(Calc!$BO143&amp;L$9,Calc!$C$6:$C$1005&amp;Calc!$I$6:$I$1005,0),1)),"")</f>
        <v/>
      </c>
      <c r="M147" s="252"/>
      <c r="N147" s="251" t="str">
        <f t="array" ref="N147">IFERROR(IF(N$9="","",INDEX(INDEX(Calc!$D$6:$X$1005,,MATCH(INDEX(Calc!$AT$7:$AT$20,COUNTIF(Calc!$BO$6:$BO143,Calc!$BO143),1),Calc!$D$4:$W$4,0)),MATCH(Calc!$BO143&amp;N$9,Calc!$C$6:$C$1005&amp;Calc!$I$6:$I$1005,0),1)),"")</f>
        <v/>
      </c>
      <c r="O147" s="252"/>
      <c r="P147" s="251" t="str">
        <f t="array" ref="P147">IFERROR(IF(P$9="","",INDEX(INDEX(Calc!$D$6:$X$1005,,MATCH(INDEX(Calc!$AT$7:$AT$20,COUNTIF(Calc!$BO$6:$BO143,Calc!$BO143),1),Calc!$D$4:$W$4,0)),MATCH(Calc!$BO143&amp;P$9,Calc!$C$6:$C$1005&amp;Calc!$I$6:$I$1005,0),1)),"")</f>
        <v/>
      </c>
      <c r="Q147" s="252"/>
      <c r="R147" s="251" t="str">
        <f t="array" ref="R147">IFERROR(IF(R$9="","",INDEX(INDEX(Calc!$D$6:$X$1005,,MATCH(INDEX(Calc!$AT$7:$AT$20,COUNTIF(Calc!$BO$6:$BO143,Calc!$BO143),1),Calc!$D$4:$W$4,0)),MATCH(Calc!$BO143&amp;R$9,Calc!$C$6:$C$1005&amp;Calc!$I$6:$I$1005,0),1)),"")</f>
        <v/>
      </c>
      <c r="S147" s="252"/>
      <c r="T147" s="251" t="str">
        <f t="array" ref="T147">IFERROR(IF(T$9="","",INDEX(INDEX(Calc!$D$6:$X$1005,,MATCH(INDEX(Calc!$AT$7:$AT$20,COUNTIF(Calc!$BO$6:$BO143,Calc!$BO143),1),Calc!$D$4:$W$4,0)),MATCH(Calc!$BO143&amp;T$9,Calc!$C$6:$C$1005&amp;Calc!$I$6:$I$1005,0),1)),"")</f>
        <v/>
      </c>
      <c r="U147" s="252"/>
      <c r="V147" s="251" t="str">
        <f t="array" ref="V147">IFERROR(IF(V$9="","",INDEX(INDEX(Calc!$D$6:$X$1005,,MATCH(INDEX(Calc!$AT$7:$AT$20,COUNTIF(Calc!$BO$6:$BO143,Calc!$BO143),1),Calc!$D$4:$W$4,0)),MATCH(Calc!$BO143&amp;V$9,Calc!$C$6:$C$1005&amp;Calc!$I$6:$I$1005,0),1)),"")</f>
        <v/>
      </c>
      <c r="W147" s="252"/>
      <c r="X147" s="251" t="str">
        <f t="array" ref="X147">IFERROR(IF(X$9="","",INDEX(INDEX(Calc!$D$6:$X$1005,,MATCH(INDEX(Calc!$AT$7:$AT$20,COUNTIF(Calc!$BO$6:$BO143,Calc!$BO143),1),Calc!$D$4:$W$4,0)),MATCH(Calc!$BO143&amp;X$9,Calc!$C$6:$C$1005&amp;Calc!$I$6:$I$1005,0),1)),"")</f>
        <v/>
      </c>
      <c r="Y147" s="252"/>
      <c r="Z147" s="251" t="str">
        <f t="array" ref="Z147">IFERROR(IF(Z$9="","",INDEX(INDEX(Calc!$D$6:$X$1005,,MATCH(INDEX(Calc!$AT$7:$AT$20,COUNTIF(Calc!$BO$6:$BO143,Calc!$BO143),1),Calc!$D$4:$W$4,0)),MATCH(Calc!$BO143&amp;Z$9,Calc!$C$6:$C$1005&amp;Calc!$I$6:$I$1005,0),1)),"")</f>
        <v/>
      </c>
      <c r="AA147" s="252"/>
      <c r="AB147" s="251" t="str">
        <f t="array" ref="AB147">IFERROR(IF(AB$9="","",INDEX(INDEX(Calc!$D$6:$X$1005,,MATCH(INDEX(Calc!$AT$7:$AT$20,COUNTIF(Calc!$BO$6:$BO143,Calc!$BO143),1),Calc!$D$4:$W$4,0)),MATCH(Calc!$BO143&amp;AB$9,Calc!$C$6:$C$1005&amp;Calc!$I$6:$I$1005,0),1)),"")</f>
        <v/>
      </c>
      <c r="AC147" s="252"/>
      <c r="AD147" s="251" t="str">
        <f t="array" ref="AD147">IFERROR(IF(AD$9="","",INDEX(INDEX(Calc!$D$6:$X$1005,,MATCH(INDEX(Calc!$AT$7:$AT$20,COUNTIF(Calc!$BO$6:$BO143,Calc!$BO143),1),Calc!$D$4:$W$4,0)),MATCH(Calc!$BO143&amp;AD$9,Calc!$C$6:$C$1005&amp;Calc!$I$6:$I$1005,0),1)),"")</f>
        <v/>
      </c>
      <c r="AE147" s="252"/>
      <c r="AF147" s="251" t="str">
        <f t="array" ref="AF147">IFERROR(IF(AF$9="","",INDEX(INDEX(Calc!$D$6:$X$1005,,MATCH(INDEX(Calc!$AT$7:$AT$20,COUNTIF(Calc!$BO$6:$BO143,Calc!$BO143),1),Calc!$D$4:$W$4,0)),MATCH(Calc!$BO143&amp;AF$9,Calc!$C$6:$C$1005&amp;Calc!$I$6:$I$1005,0),1)),"")</f>
        <v/>
      </c>
      <c r="AG147" s="253"/>
      <c r="AH147" s="215"/>
    </row>
    <row r="148" spans="1:34" ht="18" customHeight="1" thickTop="1" thickBot="1" x14ac:dyDescent="0.3">
      <c r="A148" s="76"/>
      <c r="B148" s="257"/>
      <c r="C148" s="258"/>
      <c r="D148" s="251" t="str">
        <f t="array" ref="D148">IFERROR(IF(D$9="","",INDEX(INDEX(Calc!$D$6:$X$1005,,MATCH(INDEX(Calc!$AT$7:$AT$20,COUNTIF(Calc!$BO$6:$BO144,Calc!$BO144),1),Calc!$D$4:$W$4,0)),MATCH(Calc!$BO144&amp;D$9,Calc!$C$6:$C$1005&amp;Calc!$I$6:$I$1005,0),1)),"")</f>
        <v/>
      </c>
      <c r="E148" s="252"/>
      <c r="F148" s="251" t="str">
        <f t="array" ref="F148">IFERROR(IF(F$9="","",INDEX(INDEX(Calc!$D$6:$X$1005,,MATCH(INDEX(Calc!$AT$7:$AT$20,COUNTIF(Calc!$BO$6:$BO144,Calc!$BO144),1),Calc!$D$4:$W$4,0)),MATCH(Calc!$BO144&amp;F$9,Calc!$C$6:$C$1005&amp;Calc!$I$6:$I$1005,0),1)),"")</f>
        <v/>
      </c>
      <c r="G148" s="252"/>
      <c r="H148" s="251" t="str">
        <f t="array" ref="H148">IFERROR(IF(H$9="","",INDEX(INDEX(Calc!$D$6:$X$1005,,MATCH(INDEX(Calc!$AT$7:$AT$20,COUNTIF(Calc!$BO$6:$BO144,Calc!$BO144),1),Calc!$D$4:$W$4,0)),MATCH(Calc!$BO144&amp;H$9,Calc!$C$6:$C$1005&amp;Calc!$I$6:$I$1005,0),1)),"")</f>
        <v/>
      </c>
      <c r="I148" s="252"/>
      <c r="J148" s="251" t="str">
        <f t="array" ref="J148">IFERROR(IF(J$9="","",INDEX(INDEX(Calc!$D$6:$X$1005,,MATCH(INDEX(Calc!$AT$7:$AT$20,COUNTIF(Calc!$BO$6:$BO144,Calc!$BO144),1),Calc!$D$4:$W$4,0)),MATCH(Calc!$BO144&amp;J$9,Calc!$C$6:$C$1005&amp;Calc!$I$6:$I$1005,0),1)),"")</f>
        <v/>
      </c>
      <c r="K148" s="252"/>
      <c r="L148" s="251" t="str">
        <f t="array" ref="L148">IFERROR(IF(L$9="","",INDEX(INDEX(Calc!$D$6:$X$1005,,MATCH(INDEX(Calc!$AT$7:$AT$20,COUNTIF(Calc!$BO$6:$BO144,Calc!$BO144),1),Calc!$D$4:$W$4,0)),MATCH(Calc!$BO144&amp;L$9,Calc!$C$6:$C$1005&amp;Calc!$I$6:$I$1005,0),1)),"")</f>
        <v/>
      </c>
      <c r="M148" s="252"/>
      <c r="N148" s="251" t="str">
        <f t="array" ref="N148">IFERROR(IF(N$9="","",INDEX(INDEX(Calc!$D$6:$X$1005,,MATCH(INDEX(Calc!$AT$7:$AT$20,COUNTIF(Calc!$BO$6:$BO144,Calc!$BO144),1),Calc!$D$4:$W$4,0)),MATCH(Calc!$BO144&amp;N$9,Calc!$C$6:$C$1005&amp;Calc!$I$6:$I$1005,0),1)),"")</f>
        <v/>
      </c>
      <c r="O148" s="252"/>
      <c r="P148" s="251" t="str">
        <f t="array" ref="P148">IFERROR(IF(P$9="","",INDEX(INDEX(Calc!$D$6:$X$1005,,MATCH(INDEX(Calc!$AT$7:$AT$20,COUNTIF(Calc!$BO$6:$BO144,Calc!$BO144),1),Calc!$D$4:$W$4,0)),MATCH(Calc!$BO144&amp;P$9,Calc!$C$6:$C$1005&amp;Calc!$I$6:$I$1005,0),1)),"")</f>
        <v/>
      </c>
      <c r="Q148" s="252"/>
      <c r="R148" s="251" t="str">
        <f t="array" ref="R148">IFERROR(IF(R$9="","",INDEX(INDEX(Calc!$D$6:$X$1005,,MATCH(INDEX(Calc!$AT$7:$AT$20,COUNTIF(Calc!$BO$6:$BO144,Calc!$BO144),1),Calc!$D$4:$W$4,0)),MATCH(Calc!$BO144&amp;R$9,Calc!$C$6:$C$1005&amp;Calc!$I$6:$I$1005,0),1)),"")</f>
        <v/>
      </c>
      <c r="S148" s="252"/>
      <c r="T148" s="251" t="str">
        <f t="array" ref="T148">IFERROR(IF(T$9="","",INDEX(INDEX(Calc!$D$6:$X$1005,,MATCH(INDEX(Calc!$AT$7:$AT$20,COUNTIF(Calc!$BO$6:$BO144,Calc!$BO144),1),Calc!$D$4:$W$4,0)),MATCH(Calc!$BO144&amp;T$9,Calc!$C$6:$C$1005&amp;Calc!$I$6:$I$1005,0),1)),"")</f>
        <v/>
      </c>
      <c r="U148" s="252"/>
      <c r="V148" s="251" t="str">
        <f t="array" ref="V148">IFERROR(IF(V$9="","",INDEX(INDEX(Calc!$D$6:$X$1005,,MATCH(INDEX(Calc!$AT$7:$AT$20,COUNTIF(Calc!$BO$6:$BO144,Calc!$BO144),1),Calc!$D$4:$W$4,0)),MATCH(Calc!$BO144&amp;V$9,Calc!$C$6:$C$1005&amp;Calc!$I$6:$I$1005,0),1)),"")</f>
        <v/>
      </c>
      <c r="W148" s="252"/>
      <c r="X148" s="251" t="str">
        <f t="array" ref="X148">IFERROR(IF(X$9="","",INDEX(INDEX(Calc!$D$6:$X$1005,,MATCH(INDEX(Calc!$AT$7:$AT$20,COUNTIF(Calc!$BO$6:$BO144,Calc!$BO144),1),Calc!$D$4:$W$4,0)),MATCH(Calc!$BO144&amp;X$9,Calc!$C$6:$C$1005&amp;Calc!$I$6:$I$1005,0),1)),"")</f>
        <v/>
      </c>
      <c r="Y148" s="252"/>
      <c r="Z148" s="251" t="str">
        <f t="array" ref="Z148">IFERROR(IF(Z$9="","",INDEX(INDEX(Calc!$D$6:$X$1005,,MATCH(INDEX(Calc!$AT$7:$AT$20,COUNTIF(Calc!$BO$6:$BO144,Calc!$BO144),1),Calc!$D$4:$W$4,0)),MATCH(Calc!$BO144&amp;Z$9,Calc!$C$6:$C$1005&amp;Calc!$I$6:$I$1005,0),1)),"")</f>
        <v/>
      </c>
      <c r="AA148" s="252"/>
      <c r="AB148" s="251" t="str">
        <f t="array" ref="AB148">IFERROR(IF(AB$9="","",INDEX(INDEX(Calc!$D$6:$X$1005,,MATCH(INDEX(Calc!$AT$7:$AT$20,COUNTIF(Calc!$BO$6:$BO144,Calc!$BO144),1),Calc!$D$4:$W$4,0)),MATCH(Calc!$BO144&amp;AB$9,Calc!$C$6:$C$1005&amp;Calc!$I$6:$I$1005,0),1)),"")</f>
        <v/>
      </c>
      <c r="AC148" s="252"/>
      <c r="AD148" s="251" t="str">
        <f t="array" ref="AD148">IFERROR(IF(AD$9="","",INDEX(INDEX(Calc!$D$6:$X$1005,,MATCH(INDEX(Calc!$AT$7:$AT$20,COUNTIF(Calc!$BO$6:$BO144,Calc!$BO144),1),Calc!$D$4:$W$4,0)),MATCH(Calc!$BO144&amp;AD$9,Calc!$C$6:$C$1005&amp;Calc!$I$6:$I$1005,0),1)),"")</f>
        <v/>
      </c>
      <c r="AE148" s="252"/>
      <c r="AF148" s="251" t="str">
        <f t="array" ref="AF148">IFERROR(IF(AF$9="","",INDEX(INDEX(Calc!$D$6:$X$1005,,MATCH(INDEX(Calc!$AT$7:$AT$20,COUNTIF(Calc!$BO$6:$BO144,Calc!$BO144),1),Calc!$D$4:$W$4,0)),MATCH(Calc!$BO144&amp;AF$9,Calc!$C$6:$C$1005&amp;Calc!$I$6:$I$1005,0),1)),"")</f>
        <v/>
      </c>
      <c r="AG148" s="253"/>
      <c r="AH148" s="215"/>
    </row>
    <row r="149" spans="1:34" ht="18" customHeight="1" thickTop="1" thickBot="1" x14ac:dyDescent="0.3">
      <c r="A149" s="76"/>
      <c r="B149" s="257"/>
      <c r="C149" s="258"/>
      <c r="D149" s="251" t="str">
        <f t="array" ref="D149">IFERROR(IF(D$9="","",INDEX(INDEX(Calc!$D$6:$X$1005,,MATCH(INDEX(Calc!$AT$7:$AT$20,COUNTIF(Calc!$BO$6:$BO145,Calc!$BO145),1),Calc!$D$4:$W$4,0)),MATCH(Calc!$BO145&amp;D$9,Calc!$C$6:$C$1005&amp;Calc!$I$6:$I$1005,0),1)),"")</f>
        <v/>
      </c>
      <c r="E149" s="252"/>
      <c r="F149" s="251" t="str">
        <f t="array" ref="F149">IFERROR(IF(F$9="","",INDEX(INDEX(Calc!$D$6:$X$1005,,MATCH(INDEX(Calc!$AT$7:$AT$20,COUNTIF(Calc!$BO$6:$BO145,Calc!$BO145),1),Calc!$D$4:$W$4,0)),MATCH(Calc!$BO145&amp;F$9,Calc!$C$6:$C$1005&amp;Calc!$I$6:$I$1005,0),1)),"")</f>
        <v/>
      </c>
      <c r="G149" s="252"/>
      <c r="H149" s="251" t="str">
        <f t="array" ref="H149">IFERROR(IF(H$9="","",INDEX(INDEX(Calc!$D$6:$X$1005,,MATCH(INDEX(Calc!$AT$7:$AT$20,COUNTIF(Calc!$BO$6:$BO145,Calc!$BO145),1),Calc!$D$4:$W$4,0)),MATCH(Calc!$BO145&amp;H$9,Calc!$C$6:$C$1005&amp;Calc!$I$6:$I$1005,0),1)),"")</f>
        <v/>
      </c>
      <c r="I149" s="252"/>
      <c r="J149" s="251" t="str">
        <f t="array" ref="J149">IFERROR(IF(J$9="","",INDEX(INDEX(Calc!$D$6:$X$1005,,MATCH(INDEX(Calc!$AT$7:$AT$20,COUNTIF(Calc!$BO$6:$BO145,Calc!$BO145),1),Calc!$D$4:$W$4,0)),MATCH(Calc!$BO145&amp;J$9,Calc!$C$6:$C$1005&amp;Calc!$I$6:$I$1005,0),1)),"")</f>
        <v/>
      </c>
      <c r="K149" s="252"/>
      <c r="L149" s="251" t="str">
        <f t="array" ref="L149">IFERROR(IF(L$9="","",INDEX(INDEX(Calc!$D$6:$X$1005,,MATCH(INDEX(Calc!$AT$7:$AT$20,COUNTIF(Calc!$BO$6:$BO145,Calc!$BO145),1),Calc!$D$4:$W$4,0)),MATCH(Calc!$BO145&amp;L$9,Calc!$C$6:$C$1005&amp;Calc!$I$6:$I$1005,0),1)),"")</f>
        <v/>
      </c>
      <c r="M149" s="252"/>
      <c r="N149" s="251" t="str">
        <f t="array" ref="N149">IFERROR(IF(N$9="","",INDEX(INDEX(Calc!$D$6:$X$1005,,MATCH(INDEX(Calc!$AT$7:$AT$20,COUNTIF(Calc!$BO$6:$BO145,Calc!$BO145),1),Calc!$D$4:$W$4,0)),MATCH(Calc!$BO145&amp;N$9,Calc!$C$6:$C$1005&amp;Calc!$I$6:$I$1005,0),1)),"")</f>
        <v/>
      </c>
      <c r="O149" s="252"/>
      <c r="P149" s="251" t="str">
        <f t="array" ref="P149">IFERROR(IF(P$9="","",INDEX(INDEX(Calc!$D$6:$X$1005,,MATCH(INDEX(Calc!$AT$7:$AT$20,COUNTIF(Calc!$BO$6:$BO145,Calc!$BO145),1),Calc!$D$4:$W$4,0)),MATCH(Calc!$BO145&amp;P$9,Calc!$C$6:$C$1005&amp;Calc!$I$6:$I$1005,0),1)),"")</f>
        <v/>
      </c>
      <c r="Q149" s="252"/>
      <c r="R149" s="251" t="str">
        <f t="array" ref="R149">IFERROR(IF(R$9="","",INDEX(INDEX(Calc!$D$6:$X$1005,,MATCH(INDEX(Calc!$AT$7:$AT$20,COUNTIF(Calc!$BO$6:$BO145,Calc!$BO145),1),Calc!$D$4:$W$4,0)),MATCH(Calc!$BO145&amp;R$9,Calc!$C$6:$C$1005&amp;Calc!$I$6:$I$1005,0),1)),"")</f>
        <v/>
      </c>
      <c r="S149" s="252"/>
      <c r="T149" s="251" t="str">
        <f t="array" ref="T149">IFERROR(IF(T$9="","",INDEX(INDEX(Calc!$D$6:$X$1005,,MATCH(INDEX(Calc!$AT$7:$AT$20,COUNTIF(Calc!$BO$6:$BO145,Calc!$BO145),1),Calc!$D$4:$W$4,0)),MATCH(Calc!$BO145&amp;T$9,Calc!$C$6:$C$1005&amp;Calc!$I$6:$I$1005,0),1)),"")</f>
        <v/>
      </c>
      <c r="U149" s="252"/>
      <c r="V149" s="251" t="str">
        <f t="array" ref="V149">IFERROR(IF(V$9="","",INDEX(INDEX(Calc!$D$6:$X$1005,,MATCH(INDEX(Calc!$AT$7:$AT$20,COUNTIF(Calc!$BO$6:$BO145,Calc!$BO145),1),Calc!$D$4:$W$4,0)),MATCH(Calc!$BO145&amp;V$9,Calc!$C$6:$C$1005&amp;Calc!$I$6:$I$1005,0),1)),"")</f>
        <v/>
      </c>
      <c r="W149" s="252"/>
      <c r="X149" s="251" t="str">
        <f t="array" ref="X149">IFERROR(IF(X$9="","",INDEX(INDEX(Calc!$D$6:$X$1005,,MATCH(INDEX(Calc!$AT$7:$AT$20,COUNTIF(Calc!$BO$6:$BO145,Calc!$BO145),1),Calc!$D$4:$W$4,0)),MATCH(Calc!$BO145&amp;X$9,Calc!$C$6:$C$1005&amp;Calc!$I$6:$I$1005,0),1)),"")</f>
        <v/>
      </c>
      <c r="Y149" s="252"/>
      <c r="Z149" s="251" t="str">
        <f t="array" ref="Z149">IFERROR(IF(Z$9="","",INDEX(INDEX(Calc!$D$6:$X$1005,,MATCH(INDEX(Calc!$AT$7:$AT$20,COUNTIF(Calc!$BO$6:$BO145,Calc!$BO145),1),Calc!$D$4:$W$4,0)),MATCH(Calc!$BO145&amp;Z$9,Calc!$C$6:$C$1005&amp;Calc!$I$6:$I$1005,0),1)),"")</f>
        <v/>
      </c>
      <c r="AA149" s="252"/>
      <c r="AB149" s="251" t="str">
        <f t="array" ref="AB149">IFERROR(IF(AB$9="","",INDEX(INDEX(Calc!$D$6:$X$1005,,MATCH(INDEX(Calc!$AT$7:$AT$20,COUNTIF(Calc!$BO$6:$BO145,Calc!$BO145),1),Calc!$D$4:$W$4,0)),MATCH(Calc!$BO145&amp;AB$9,Calc!$C$6:$C$1005&amp;Calc!$I$6:$I$1005,0),1)),"")</f>
        <v/>
      </c>
      <c r="AC149" s="252"/>
      <c r="AD149" s="251" t="str">
        <f t="array" ref="AD149">IFERROR(IF(AD$9="","",INDEX(INDEX(Calc!$D$6:$X$1005,,MATCH(INDEX(Calc!$AT$7:$AT$20,COUNTIF(Calc!$BO$6:$BO145,Calc!$BO145),1),Calc!$D$4:$W$4,0)),MATCH(Calc!$BO145&amp;AD$9,Calc!$C$6:$C$1005&amp;Calc!$I$6:$I$1005,0),1)),"")</f>
        <v/>
      </c>
      <c r="AE149" s="252"/>
      <c r="AF149" s="251" t="str">
        <f t="array" ref="AF149">IFERROR(IF(AF$9="","",INDEX(INDEX(Calc!$D$6:$X$1005,,MATCH(INDEX(Calc!$AT$7:$AT$20,COUNTIF(Calc!$BO$6:$BO145,Calc!$BO145),1),Calc!$D$4:$W$4,0)),MATCH(Calc!$BO145&amp;AF$9,Calc!$C$6:$C$1005&amp;Calc!$I$6:$I$1005,0),1)),"")</f>
        <v/>
      </c>
      <c r="AG149" s="253"/>
      <c r="AH149" s="215"/>
    </row>
    <row r="150" spans="1:34" ht="18" customHeight="1" thickTop="1" thickBot="1" x14ac:dyDescent="0.3">
      <c r="A150" s="76"/>
      <c r="B150" s="257"/>
      <c r="C150" s="258"/>
      <c r="D150" s="251" t="str">
        <f t="array" ref="D150">IFERROR(IF(D$9="","",INDEX(INDEX(Calc!$D$6:$X$1005,,MATCH(INDEX(Calc!$AT$7:$AT$20,COUNTIF(Calc!$BO$6:$BO146,Calc!$BO146),1),Calc!$D$4:$W$4,0)),MATCH(Calc!$BO146&amp;D$9,Calc!$C$6:$C$1005&amp;Calc!$I$6:$I$1005,0),1)),"")</f>
        <v/>
      </c>
      <c r="E150" s="252"/>
      <c r="F150" s="251" t="str">
        <f t="array" ref="F150">IFERROR(IF(F$9="","",INDEX(INDEX(Calc!$D$6:$X$1005,,MATCH(INDEX(Calc!$AT$7:$AT$20,COUNTIF(Calc!$BO$6:$BO146,Calc!$BO146),1),Calc!$D$4:$W$4,0)),MATCH(Calc!$BO146&amp;F$9,Calc!$C$6:$C$1005&amp;Calc!$I$6:$I$1005,0),1)),"")</f>
        <v/>
      </c>
      <c r="G150" s="252"/>
      <c r="H150" s="251" t="str">
        <f t="array" ref="H150">IFERROR(IF(H$9="","",INDEX(INDEX(Calc!$D$6:$X$1005,,MATCH(INDEX(Calc!$AT$7:$AT$20,COUNTIF(Calc!$BO$6:$BO146,Calc!$BO146),1),Calc!$D$4:$W$4,0)),MATCH(Calc!$BO146&amp;H$9,Calc!$C$6:$C$1005&amp;Calc!$I$6:$I$1005,0),1)),"")</f>
        <v/>
      </c>
      <c r="I150" s="252"/>
      <c r="J150" s="251" t="str">
        <f t="array" ref="J150">IFERROR(IF(J$9="","",INDEX(INDEX(Calc!$D$6:$X$1005,,MATCH(INDEX(Calc!$AT$7:$AT$20,COUNTIF(Calc!$BO$6:$BO146,Calc!$BO146),1),Calc!$D$4:$W$4,0)),MATCH(Calc!$BO146&amp;J$9,Calc!$C$6:$C$1005&amp;Calc!$I$6:$I$1005,0),1)),"")</f>
        <v/>
      </c>
      <c r="K150" s="252"/>
      <c r="L150" s="251" t="str">
        <f t="array" ref="L150">IFERROR(IF(L$9="","",INDEX(INDEX(Calc!$D$6:$X$1005,,MATCH(INDEX(Calc!$AT$7:$AT$20,COUNTIF(Calc!$BO$6:$BO146,Calc!$BO146),1),Calc!$D$4:$W$4,0)),MATCH(Calc!$BO146&amp;L$9,Calc!$C$6:$C$1005&amp;Calc!$I$6:$I$1005,0),1)),"")</f>
        <v/>
      </c>
      <c r="M150" s="252"/>
      <c r="N150" s="251" t="str">
        <f t="array" ref="N150">IFERROR(IF(N$9="","",INDEX(INDEX(Calc!$D$6:$X$1005,,MATCH(INDEX(Calc!$AT$7:$AT$20,COUNTIF(Calc!$BO$6:$BO146,Calc!$BO146),1),Calc!$D$4:$W$4,0)),MATCH(Calc!$BO146&amp;N$9,Calc!$C$6:$C$1005&amp;Calc!$I$6:$I$1005,0),1)),"")</f>
        <v/>
      </c>
      <c r="O150" s="252"/>
      <c r="P150" s="251" t="str">
        <f t="array" ref="P150">IFERROR(IF(P$9="","",INDEX(INDEX(Calc!$D$6:$X$1005,,MATCH(INDEX(Calc!$AT$7:$AT$20,COUNTIF(Calc!$BO$6:$BO146,Calc!$BO146),1),Calc!$D$4:$W$4,0)),MATCH(Calc!$BO146&amp;P$9,Calc!$C$6:$C$1005&amp;Calc!$I$6:$I$1005,0),1)),"")</f>
        <v/>
      </c>
      <c r="Q150" s="252"/>
      <c r="R150" s="251" t="str">
        <f t="array" ref="R150">IFERROR(IF(R$9="","",INDEX(INDEX(Calc!$D$6:$X$1005,,MATCH(INDEX(Calc!$AT$7:$AT$20,COUNTIF(Calc!$BO$6:$BO146,Calc!$BO146),1),Calc!$D$4:$W$4,0)),MATCH(Calc!$BO146&amp;R$9,Calc!$C$6:$C$1005&amp;Calc!$I$6:$I$1005,0),1)),"")</f>
        <v/>
      </c>
      <c r="S150" s="252"/>
      <c r="T150" s="251" t="str">
        <f t="array" ref="T150">IFERROR(IF(T$9="","",INDEX(INDEX(Calc!$D$6:$X$1005,,MATCH(INDEX(Calc!$AT$7:$AT$20,COUNTIF(Calc!$BO$6:$BO146,Calc!$BO146),1),Calc!$D$4:$W$4,0)),MATCH(Calc!$BO146&amp;T$9,Calc!$C$6:$C$1005&amp;Calc!$I$6:$I$1005,0),1)),"")</f>
        <v/>
      </c>
      <c r="U150" s="252"/>
      <c r="V150" s="251" t="str">
        <f t="array" ref="V150">IFERROR(IF(V$9="","",INDEX(INDEX(Calc!$D$6:$X$1005,,MATCH(INDEX(Calc!$AT$7:$AT$20,COUNTIF(Calc!$BO$6:$BO146,Calc!$BO146),1),Calc!$D$4:$W$4,0)),MATCH(Calc!$BO146&amp;V$9,Calc!$C$6:$C$1005&amp;Calc!$I$6:$I$1005,0),1)),"")</f>
        <v/>
      </c>
      <c r="W150" s="252"/>
      <c r="X150" s="251" t="str">
        <f t="array" ref="X150">IFERROR(IF(X$9="","",INDEX(INDEX(Calc!$D$6:$X$1005,,MATCH(INDEX(Calc!$AT$7:$AT$20,COUNTIF(Calc!$BO$6:$BO146,Calc!$BO146),1),Calc!$D$4:$W$4,0)),MATCH(Calc!$BO146&amp;X$9,Calc!$C$6:$C$1005&amp;Calc!$I$6:$I$1005,0),1)),"")</f>
        <v/>
      </c>
      <c r="Y150" s="252"/>
      <c r="Z150" s="251" t="str">
        <f t="array" ref="Z150">IFERROR(IF(Z$9="","",INDEX(INDEX(Calc!$D$6:$X$1005,,MATCH(INDEX(Calc!$AT$7:$AT$20,COUNTIF(Calc!$BO$6:$BO146,Calc!$BO146),1),Calc!$D$4:$W$4,0)),MATCH(Calc!$BO146&amp;Z$9,Calc!$C$6:$C$1005&amp;Calc!$I$6:$I$1005,0),1)),"")</f>
        <v/>
      </c>
      <c r="AA150" s="252"/>
      <c r="AB150" s="251" t="str">
        <f t="array" ref="AB150">IFERROR(IF(AB$9="","",INDEX(INDEX(Calc!$D$6:$X$1005,,MATCH(INDEX(Calc!$AT$7:$AT$20,COUNTIF(Calc!$BO$6:$BO146,Calc!$BO146),1),Calc!$D$4:$W$4,0)),MATCH(Calc!$BO146&amp;AB$9,Calc!$C$6:$C$1005&amp;Calc!$I$6:$I$1005,0),1)),"")</f>
        <v/>
      </c>
      <c r="AC150" s="252"/>
      <c r="AD150" s="251" t="str">
        <f t="array" ref="AD150">IFERROR(IF(AD$9="","",INDEX(INDEX(Calc!$D$6:$X$1005,,MATCH(INDEX(Calc!$AT$7:$AT$20,COUNTIF(Calc!$BO$6:$BO146,Calc!$BO146),1),Calc!$D$4:$W$4,0)),MATCH(Calc!$BO146&amp;AD$9,Calc!$C$6:$C$1005&amp;Calc!$I$6:$I$1005,0),1)),"")</f>
        <v/>
      </c>
      <c r="AE150" s="252"/>
      <c r="AF150" s="251" t="str">
        <f t="array" ref="AF150">IFERROR(IF(AF$9="","",INDEX(INDEX(Calc!$D$6:$X$1005,,MATCH(INDEX(Calc!$AT$7:$AT$20,COUNTIF(Calc!$BO$6:$BO146,Calc!$BO146),1),Calc!$D$4:$W$4,0)),MATCH(Calc!$BO146&amp;AF$9,Calc!$C$6:$C$1005&amp;Calc!$I$6:$I$1005,0),1)),"")</f>
        <v/>
      </c>
      <c r="AG150" s="253"/>
      <c r="AH150" s="215"/>
    </row>
    <row r="151" spans="1:34" ht="18" customHeight="1" thickTop="1" thickBot="1" x14ac:dyDescent="0.3">
      <c r="A151" s="76"/>
      <c r="B151" s="257"/>
      <c r="C151" s="258"/>
      <c r="D151" s="251" t="str">
        <f t="array" ref="D151">IFERROR(IF(D$9="","",INDEX(INDEX(Calc!$D$6:$X$1005,,MATCH(INDEX(Calc!$AT$7:$AT$20,COUNTIF(Calc!$BO$6:$BO147,Calc!$BO147),1),Calc!$D$4:$W$4,0)),MATCH(Calc!$BO147&amp;D$9,Calc!$C$6:$C$1005&amp;Calc!$I$6:$I$1005,0),1)),"")</f>
        <v/>
      </c>
      <c r="E151" s="252"/>
      <c r="F151" s="251" t="str">
        <f t="array" ref="F151">IFERROR(IF(F$9="","",INDEX(INDEX(Calc!$D$6:$X$1005,,MATCH(INDEX(Calc!$AT$7:$AT$20,COUNTIF(Calc!$BO$6:$BO147,Calc!$BO147),1),Calc!$D$4:$W$4,0)),MATCH(Calc!$BO147&amp;F$9,Calc!$C$6:$C$1005&amp;Calc!$I$6:$I$1005,0),1)),"")</f>
        <v/>
      </c>
      <c r="G151" s="252"/>
      <c r="H151" s="251" t="str">
        <f t="array" ref="H151">IFERROR(IF(H$9="","",INDEX(INDEX(Calc!$D$6:$X$1005,,MATCH(INDEX(Calc!$AT$7:$AT$20,COUNTIF(Calc!$BO$6:$BO147,Calc!$BO147),1),Calc!$D$4:$W$4,0)),MATCH(Calc!$BO147&amp;H$9,Calc!$C$6:$C$1005&amp;Calc!$I$6:$I$1005,0),1)),"")</f>
        <v/>
      </c>
      <c r="I151" s="252"/>
      <c r="J151" s="251" t="str">
        <f t="array" ref="J151">IFERROR(IF(J$9="","",INDEX(INDEX(Calc!$D$6:$X$1005,,MATCH(INDEX(Calc!$AT$7:$AT$20,COUNTIF(Calc!$BO$6:$BO147,Calc!$BO147),1),Calc!$D$4:$W$4,0)),MATCH(Calc!$BO147&amp;J$9,Calc!$C$6:$C$1005&amp;Calc!$I$6:$I$1005,0),1)),"")</f>
        <v/>
      </c>
      <c r="K151" s="252"/>
      <c r="L151" s="251" t="str">
        <f t="array" ref="L151">IFERROR(IF(L$9="","",INDEX(INDEX(Calc!$D$6:$X$1005,,MATCH(INDEX(Calc!$AT$7:$AT$20,COUNTIF(Calc!$BO$6:$BO147,Calc!$BO147),1),Calc!$D$4:$W$4,0)),MATCH(Calc!$BO147&amp;L$9,Calc!$C$6:$C$1005&amp;Calc!$I$6:$I$1005,0),1)),"")</f>
        <v/>
      </c>
      <c r="M151" s="252"/>
      <c r="N151" s="251" t="str">
        <f t="array" ref="N151">IFERROR(IF(N$9="","",INDEX(INDEX(Calc!$D$6:$X$1005,,MATCH(INDEX(Calc!$AT$7:$AT$20,COUNTIF(Calc!$BO$6:$BO147,Calc!$BO147),1),Calc!$D$4:$W$4,0)),MATCH(Calc!$BO147&amp;N$9,Calc!$C$6:$C$1005&amp;Calc!$I$6:$I$1005,0),1)),"")</f>
        <v/>
      </c>
      <c r="O151" s="252"/>
      <c r="P151" s="251" t="str">
        <f t="array" ref="P151">IFERROR(IF(P$9="","",INDEX(INDEX(Calc!$D$6:$X$1005,,MATCH(INDEX(Calc!$AT$7:$AT$20,COUNTIF(Calc!$BO$6:$BO147,Calc!$BO147),1),Calc!$D$4:$W$4,0)),MATCH(Calc!$BO147&amp;P$9,Calc!$C$6:$C$1005&amp;Calc!$I$6:$I$1005,0),1)),"")</f>
        <v/>
      </c>
      <c r="Q151" s="252"/>
      <c r="R151" s="251" t="str">
        <f t="array" ref="R151">IFERROR(IF(R$9="","",INDEX(INDEX(Calc!$D$6:$X$1005,,MATCH(INDEX(Calc!$AT$7:$AT$20,COUNTIF(Calc!$BO$6:$BO147,Calc!$BO147),1),Calc!$D$4:$W$4,0)),MATCH(Calc!$BO147&amp;R$9,Calc!$C$6:$C$1005&amp;Calc!$I$6:$I$1005,0),1)),"")</f>
        <v/>
      </c>
      <c r="S151" s="252"/>
      <c r="T151" s="251" t="str">
        <f t="array" ref="T151">IFERROR(IF(T$9="","",INDEX(INDEX(Calc!$D$6:$X$1005,,MATCH(INDEX(Calc!$AT$7:$AT$20,COUNTIF(Calc!$BO$6:$BO147,Calc!$BO147),1),Calc!$D$4:$W$4,0)),MATCH(Calc!$BO147&amp;T$9,Calc!$C$6:$C$1005&amp;Calc!$I$6:$I$1005,0),1)),"")</f>
        <v/>
      </c>
      <c r="U151" s="252"/>
      <c r="V151" s="251" t="str">
        <f t="array" ref="V151">IFERROR(IF(V$9="","",INDEX(INDEX(Calc!$D$6:$X$1005,,MATCH(INDEX(Calc!$AT$7:$AT$20,COUNTIF(Calc!$BO$6:$BO147,Calc!$BO147),1),Calc!$D$4:$W$4,0)),MATCH(Calc!$BO147&amp;V$9,Calc!$C$6:$C$1005&amp;Calc!$I$6:$I$1005,0),1)),"")</f>
        <v/>
      </c>
      <c r="W151" s="252"/>
      <c r="X151" s="251" t="str">
        <f t="array" ref="X151">IFERROR(IF(X$9="","",INDEX(INDEX(Calc!$D$6:$X$1005,,MATCH(INDEX(Calc!$AT$7:$AT$20,COUNTIF(Calc!$BO$6:$BO147,Calc!$BO147),1),Calc!$D$4:$W$4,0)),MATCH(Calc!$BO147&amp;X$9,Calc!$C$6:$C$1005&amp;Calc!$I$6:$I$1005,0),1)),"")</f>
        <v/>
      </c>
      <c r="Y151" s="252"/>
      <c r="Z151" s="251" t="str">
        <f t="array" ref="Z151">IFERROR(IF(Z$9="","",INDEX(INDEX(Calc!$D$6:$X$1005,,MATCH(INDEX(Calc!$AT$7:$AT$20,COUNTIF(Calc!$BO$6:$BO147,Calc!$BO147),1),Calc!$D$4:$W$4,0)),MATCH(Calc!$BO147&amp;Z$9,Calc!$C$6:$C$1005&amp;Calc!$I$6:$I$1005,0),1)),"")</f>
        <v/>
      </c>
      <c r="AA151" s="252"/>
      <c r="AB151" s="251" t="str">
        <f t="array" ref="AB151">IFERROR(IF(AB$9="","",INDEX(INDEX(Calc!$D$6:$X$1005,,MATCH(INDEX(Calc!$AT$7:$AT$20,COUNTIF(Calc!$BO$6:$BO147,Calc!$BO147),1),Calc!$D$4:$W$4,0)),MATCH(Calc!$BO147&amp;AB$9,Calc!$C$6:$C$1005&amp;Calc!$I$6:$I$1005,0),1)),"")</f>
        <v/>
      </c>
      <c r="AC151" s="252"/>
      <c r="AD151" s="251" t="str">
        <f t="array" ref="AD151">IFERROR(IF(AD$9="","",INDEX(INDEX(Calc!$D$6:$X$1005,,MATCH(INDEX(Calc!$AT$7:$AT$20,COUNTIF(Calc!$BO$6:$BO147,Calc!$BO147),1),Calc!$D$4:$W$4,0)),MATCH(Calc!$BO147&amp;AD$9,Calc!$C$6:$C$1005&amp;Calc!$I$6:$I$1005,0),1)),"")</f>
        <v/>
      </c>
      <c r="AE151" s="252"/>
      <c r="AF151" s="251" t="str">
        <f t="array" ref="AF151">IFERROR(IF(AF$9="","",INDEX(INDEX(Calc!$D$6:$X$1005,,MATCH(INDEX(Calc!$AT$7:$AT$20,COUNTIF(Calc!$BO$6:$BO147,Calc!$BO147),1),Calc!$D$4:$W$4,0)),MATCH(Calc!$BO147&amp;AF$9,Calc!$C$6:$C$1005&amp;Calc!$I$6:$I$1005,0),1)),"")</f>
        <v/>
      </c>
      <c r="AG151" s="253"/>
      <c r="AH151" s="215"/>
    </row>
    <row r="152" spans="1:34" ht="18" customHeight="1" thickTop="1" thickBot="1" x14ac:dyDescent="0.3">
      <c r="A152" s="76"/>
      <c r="B152" s="257"/>
      <c r="C152" s="258"/>
      <c r="D152" s="251" t="str">
        <f t="array" ref="D152">IFERROR(IF(D$9="","",INDEX(INDEX(Calc!$D$6:$X$1005,,MATCH(INDEX(Calc!$AT$7:$AT$20,COUNTIF(Calc!$BO$6:$BO148,Calc!$BO148),1),Calc!$D$4:$W$4,0)),MATCH(Calc!$BO148&amp;D$9,Calc!$C$6:$C$1005&amp;Calc!$I$6:$I$1005,0),1)),"")</f>
        <v/>
      </c>
      <c r="E152" s="252"/>
      <c r="F152" s="251" t="str">
        <f t="array" ref="F152">IFERROR(IF(F$9="","",INDEX(INDEX(Calc!$D$6:$X$1005,,MATCH(INDEX(Calc!$AT$7:$AT$20,COUNTIF(Calc!$BO$6:$BO148,Calc!$BO148),1),Calc!$D$4:$W$4,0)),MATCH(Calc!$BO148&amp;F$9,Calc!$C$6:$C$1005&amp;Calc!$I$6:$I$1005,0),1)),"")</f>
        <v/>
      </c>
      <c r="G152" s="252"/>
      <c r="H152" s="251" t="str">
        <f t="array" ref="H152">IFERROR(IF(H$9="","",INDEX(INDEX(Calc!$D$6:$X$1005,,MATCH(INDEX(Calc!$AT$7:$AT$20,COUNTIF(Calc!$BO$6:$BO148,Calc!$BO148),1),Calc!$D$4:$W$4,0)),MATCH(Calc!$BO148&amp;H$9,Calc!$C$6:$C$1005&amp;Calc!$I$6:$I$1005,0),1)),"")</f>
        <v/>
      </c>
      <c r="I152" s="252"/>
      <c r="J152" s="251" t="str">
        <f t="array" ref="J152">IFERROR(IF(J$9="","",INDEX(INDEX(Calc!$D$6:$X$1005,,MATCH(INDEX(Calc!$AT$7:$AT$20,COUNTIF(Calc!$BO$6:$BO148,Calc!$BO148),1),Calc!$D$4:$W$4,0)),MATCH(Calc!$BO148&amp;J$9,Calc!$C$6:$C$1005&amp;Calc!$I$6:$I$1005,0),1)),"")</f>
        <v/>
      </c>
      <c r="K152" s="252"/>
      <c r="L152" s="251" t="str">
        <f t="array" ref="L152">IFERROR(IF(L$9="","",INDEX(INDEX(Calc!$D$6:$X$1005,,MATCH(INDEX(Calc!$AT$7:$AT$20,COUNTIF(Calc!$BO$6:$BO148,Calc!$BO148),1),Calc!$D$4:$W$4,0)),MATCH(Calc!$BO148&amp;L$9,Calc!$C$6:$C$1005&amp;Calc!$I$6:$I$1005,0),1)),"")</f>
        <v/>
      </c>
      <c r="M152" s="252"/>
      <c r="N152" s="251" t="str">
        <f t="array" ref="N152">IFERROR(IF(N$9="","",INDEX(INDEX(Calc!$D$6:$X$1005,,MATCH(INDEX(Calc!$AT$7:$AT$20,COUNTIF(Calc!$BO$6:$BO148,Calc!$BO148),1),Calc!$D$4:$W$4,0)),MATCH(Calc!$BO148&amp;N$9,Calc!$C$6:$C$1005&amp;Calc!$I$6:$I$1005,0),1)),"")</f>
        <v/>
      </c>
      <c r="O152" s="252"/>
      <c r="P152" s="251" t="str">
        <f t="array" ref="P152">IFERROR(IF(P$9="","",INDEX(INDEX(Calc!$D$6:$X$1005,,MATCH(INDEX(Calc!$AT$7:$AT$20,COUNTIF(Calc!$BO$6:$BO148,Calc!$BO148),1),Calc!$D$4:$W$4,0)),MATCH(Calc!$BO148&amp;P$9,Calc!$C$6:$C$1005&amp;Calc!$I$6:$I$1005,0),1)),"")</f>
        <v/>
      </c>
      <c r="Q152" s="252"/>
      <c r="R152" s="251" t="str">
        <f t="array" ref="R152">IFERROR(IF(R$9="","",INDEX(INDEX(Calc!$D$6:$X$1005,,MATCH(INDEX(Calc!$AT$7:$AT$20,COUNTIF(Calc!$BO$6:$BO148,Calc!$BO148),1),Calc!$D$4:$W$4,0)),MATCH(Calc!$BO148&amp;R$9,Calc!$C$6:$C$1005&amp;Calc!$I$6:$I$1005,0),1)),"")</f>
        <v/>
      </c>
      <c r="S152" s="252"/>
      <c r="T152" s="251" t="str">
        <f t="array" ref="T152">IFERROR(IF(T$9="","",INDEX(INDEX(Calc!$D$6:$X$1005,,MATCH(INDEX(Calc!$AT$7:$AT$20,COUNTIF(Calc!$BO$6:$BO148,Calc!$BO148),1),Calc!$D$4:$W$4,0)),MATCH(Calc!$BO148&amp;T$9,Calc!$C$6:$C$1005&amp;Calc!$I$6:$I$1005,0),1)),"")</f>
        <v/>
      </c>
      <c r="U152" s="252"/>
      <c r="V152" s="251" t="str">
        <f t="array" ref="V152">IFERROR(IF(V$9="","",INDEX(INDEX(Calc!$D$6:$X$1005,,MATCH(INDEX(Calc!$AT$7:$AT$20,COUNTIF(Calc!$BO$6:$BO148,Calc!$BO148),1),Calc!$D$4:$W$4,0)),MATCH(Calc!$BO148&amp;V$9,Calc!$C$6:$C$1005&amp;Calc!$I$6:$I$1005,0),1)),"")</f>
        <v/>
      </c>
      <c r="W152" s="252"/>
      <c r="X152" s="251" t="str">
        <f t="array" ref="X152">IFERROR(IF(X$9="","",INDEX(INDEX(Calc!$D$6:$X$1005,,MATCH(INDEX(Calc!$AT$7:$AT$20,COUNTIF(Calc!$BO$6:$BO148,Calc!$BO148),1),Calc!$D$4:$W$4,0)),MATCH(Calc!$BO148&amp;X$9,Calc!$C$6:$C$1005&amp;Calc!$I$6:$I$1005,0),1)),"")</f>
        <v/>
      </c>
      <c r="Y152" s="252"/>
      <c r="Z152" s="251" t="str">
        <f t="array" ref="Z152">IFERROR(IF(Z$9="","",INDEX(INDEX(Calc!$D$6:$X$1005,,MATCH(INDEX(Calc!$AT$7:$AT$20,COUNTIF(Calc!$BO$6:$BO148,Calc!$BO148),1),Calc!$D$4:$W$4,0)),MATCH(Calc!$BO148&amp;Z$9,Calc!$C$6:$C$1005&amp;Calc!$I$6:$I$1005,0),1)),"")</f>
        <v/>
      </c>
      <c r="AA152" s="252"/>
      <c r="AB152" s="251" t="str">
        <f t="array" ref="AB152">IFERROR(IF(AB$9="","",INDEX(INDEX(Calc!$D$6:$X$1005,,MATCH(INDEX(Calc!$AT$7:$AT$20,COUNTIF(Calc!$BO$6:$BO148,Calc!$BO148),1),Calc!$D$4:$W$4,0)),MATCH(Calc!$BO148&amp;AB$9,Calc!$C$6:$C$1005&amp;Calc!$I$6:$I$1005,0),1)),"")</f>
        <v/>
      </c>
      <c r="AC152" s="252"/>
      <c r="AD152" s="251" t="str">
        <f t="array" ref="AD152">IFERROR(IF(AD$9="","",INDEX(INDEX(Calc!$D$6:$X$1005,,MATCH(INDEX(Calc!$AT$7:$AT$20,COUNTIF(Calc!$BO$6:$BO148,Calc!$BO148),1),Calc!$D$4:$W$4,0)),MATCH(Calc!$BO148&amp;AD$9,Calc!$C$6:$C$1005&amp;Calc!$I$6:$I$1005,0),1)),"")</f>
        <v/>
      </c>
      <c r="AE152" s="252"/>
      <c r="AF152" s="251" t="str">
        <f t="array" ref="AF152">IFERROR(IF(AF$9="","",INDEX(INDEX(Calc!$D$6:$X$1005,,MATCH(INDEX(Calc!$AT$7:$AT$20,COUNTIF(Calc!$BO$6:$BO148,Calc!$BO148),1),Calc!$D$4:$W$4,0)),MATCH(Calc!$BO148&amp;AF$9,Calc!$C$6:$C$1005&amp;Calc!$I$6:$I$1005,0),1)),"")</f>
        <v/>
      </c>
      <c r="AG152" s="253"/>
      <c r="AH152" s="215"/>
    </row>
    <row r="153" spans="1:34" ht="18" customHeight="1" thickTop="1" thickBot="1" x14ac:dyDescent="0.3">
      <c r="A153" s="76"/>
      <c r="B153" s="257"/>
      <c r="C153" s="258"/>
      <c r="D153" s="251" t="str">
        <f t="array" ref="D153">IFERROR(IF(D$9="","",INDEX(INDEX(Calc!$D$6:$X$1005,,MATCH(INDEX(Calc!$AT$7:$AT$20,COUNTIF(Calc!$BO$6:$BO149,Calc!$BO149),1),Calc!$D$4:$W$4,0)),MATCH(Calc!$BO149&amp;D$9,Calc!$C$6:$C$1005&amp;Calc!$I$6:$I$1005,0),1)),"")</f>
        <v/>
      </c>
      <c r="E153" s="252"/>
      <c r="F153" s="251" t="str">
        <f t="array" ref="F153">IFERROR(IF(F$9="","",INDEX(INDEX(Calc!$D$6:$X$1005,,MATCH(INDEX(Calc!$AT$7:$AT$20,COUNTIF(Calc!$BO$6:$BO149,Calc!$BO149),1),Calc!$D$4:$W$4,0)),MATCH(Calc!$BO149&amp;F$9,Calc!$C$6:$C$1005&amp;Calc!$I$6:$I$1005,0),1)),"")</f>
        <v/>
      </c>
      <c r="G153" s="252"/>
      <c r="H153" s="251" t="str">
        <f t="array" ref="H153">IFERROR(IF(H$9="","",INDEX(INDEX(Calc!$D$6:$X$1005,,MATCH(INDEX(Calc!$AT$7:$AT$20,COUNTIF(Calc!$BO$6:$BO149,Calc!$BO149),1),Calc!$D$4:$W$4,0)),MATCH(Calc!$BO149&amp;H$9,Calc!$C$6:$C$1005&amp;Calc!$I$6:$I$1005,0),1)),"")</f>
        <v/>
      </c>
      <c r="I153" s="252"/>
      <c r="J153" s="251" t="str">
        <f t="array" ref="J153">IFERROR(IF(J$9="","",INDEX(INDEX(Calc!$D$6:$X$1005,,MATCH(INDEX(Calc!$AT$7:$AT$20,COUNTIF(Calc!$BO$6:$BO149,Calc!$BO149),1),Calc!$D$4:$W$4,0)),MATCH(Calc!$BO149&amp;J$9,Calc!$C$6:$C$1005&amp;Calc!$I$6:$I$1005,0),1)),"")</f>
        <v/>
      </c>
      <c r="K153" s="252"/>
      <c r="L153" s="251" t="str">
        <f t="array" ref="L153">IFERROR(IF(L$9="","",INDEX(INDEX(Calc!$D$6:$X$1005,,MATCH(INDEX(Calc!$AT$7:$AT$20,COUNTIF(Calc!$BO$6:$BO149,Calc!$BO149),1),Calc!$D$4:$W$4,0)),MATCH(Calc!$BO149&amp;L$9,Calc!$C$6:$C$1005&amp;Calc!$I$6:$I$1005,0),1)),"")</f>
        <v/>
      </c>
      <c r="M153" s="252"/>
      <c r="N153" s="251" t="str">
        <f t="array" ref="N153">IFERROR(IF(N$9="","",INDEX(INDEX(Calc!$D$6:$X$1005,,MATCH(INDEX(Calc!$AT$7:$AT$20,COUNTIF(Calc!$BO$6:$BO149,Calc!$BO149),1),Calc!$D$4:$W$4,0)),MATCH(Calc!$BO149&amp;N$9,Calc!$C$6:$C$1005&amp;Calc!$I$6:$I$1005,0),1)),"")</f>
        <v/>
      </c>
      <c r="O153" s="252"/>
      <c r="P153" s="251" t="str">
        <f t="array" ref="P153">IFERROR(IF(P$9="","",INDEX(INDEX(Calc!$D$6:$X$1005,,MATCH(INDEX(Calc!$AT$7:$AT$20,COUNTIF(Calc!$BO$6:$BO149,Calc!$BO149),1),Calc!$D$4:$W$4,0)),MATCH(Calc!$BO149&amp;P$9,Calc!$C$6:$C$1005&amp;Calc!$I$6:$I$1005,0),1)),"")</f>
        <v/>
      </c>
      <c r="Q153" s="252"/>
      <c r="R153" s="251" t="str">
        <f t="array" ref="R153">IFERROR(IF(R$9="","",INDEX(INDEX(Calc!$D$6:$X$1005,,MATCH(INDEX(Calc!$AT$7:$AT$20,COUNTIF(Calc!$BO$6:$BO149,Calc!$BO149),1),Calc!$D$4:$W$4,0)),MATCH(Calc!$BO149&amp;R$9,Calc!$C$6:$C$1005&amp;Calc!$I$6:$I$1005,0),1)),"")</f>
        <v/>
      </c>
      <c r="S153" s="252"/>
      <c r="T153" s="251" t="str">
        <f t="array" ref="T153">IFERROR(IF(T$9="","",INDEX(INDEX(Calc!$D$6:$X$1005,,MATCH(INDEX(Calc!$AT$7:$AT$20,COUNTIF(Calc!$BO$6:$BO149,Calc!$BO149),1),Calc!$D$4:$W$4,0)),MATCH(Calc!$BO149&amp;T$9,Calc!$C$6:$C$1005&amp;Calc!$I$6:$I$1005,0),1)),"")</f>
        <v/>
      </c>
      <c r="U153" s="252"/>
      <c r="V153" s="251" t="str">
        <f t="array" ref="V153">IFERROR(IF(V$9="","",INDEX(INDEX(Calc!$D$6:$X$1005,,MATCH(INDEX(Calc!$AT$7:$AT$20,COUNTIF(Calc!$BO$6:$BO149,Calc!$BO149),1),Calc!$D$4:$W$4,0)),MATCH(Calc!$BO149&amp;V$9,Calc!$C$6:$C$1005&amp;Calc!$I$6:$I$1005,0),1)),"")</f>
        <v/>
      </c>
      <c r="W153" s="252"/>
      <c r="X153" s="251" t="str">
        <f t="array" ref="X153">IFERROR(IF(X$9="","",INDEX(INDEX(Calc!$D$6:$X$1005,,MATCH(INDEX(Calc!$AT$7:$AT$20,COUNTIF(Calc!$BO$6:$BO149,Calc!$BO149),1),Calc!$D$4:$W$4,0)),MATCH(Calc!$BO149&amp;X$9,Calc!$C$6:$C$1005&amp;Calc!$I$6:$I$1005,0),1)),"")</f>
        <v/>
      </c>
      <c r="Y153" s="252"/>
      <c r="Z153" s="251" t="str">
        <f t="array" ref="Z153">IFERROR(IF(Z$9="","",INDEX(INDEX(Calc!$D$6:$X$1005,,MATCH(INDEX(Calc!$AT$7:$AT$20,COUNTIF(Calc!$BO$6:$BO149,Calc!$BO149),1),Calc!$D$4:$W$4,0)),MATCH(Calc!$BO149&amp;Z$9,Calc!$C$6:$C$1005&amp;Calc!$I$6:$I$1005,0),1)),"")</f>
        <v/>
      </c>
      <c r="AA153" s="252"/>
      <c r="AB153" s="251" t="str">
        <f t="array" ref="AB153">IFERROR(IF(AB$9="","",INDEX(INDEX(Calc!$D$6:$X$1005,,MATCH(INDEX(Calc!$AT$7:$AT$20,COUNTIF(Calc!$BO$6:$BO149,Calc!$BO149),1),Calc!$D$4:$W$4,0)),MATCH(Calc!$BO149&amp;AB$9,Calc!$C$6:$C$1005&amp;Calc!$I$6:$I$1005,0),1)),"")</f>
        <v/>
      </c>
      <c r="AC153" s="252"/>
      <c r="AD153" s="251" t="str">
        <f t="array" ref="AD153">IFERROR(IF(AD$9="","",INDEX(INDEX(Calc!$D$6:$X$1005,,MATCH(INDEX(Calc!$AT$7:$AT$20,COUNTIF(Calc!$BO$6:$BO149,Calc!$BO149),1),Calc!$D$4:$W$4,0)),MATCH(Calc!$BO149&amp;AD$9,Calc!$C$6:$C$1005&amp;Calc!$I$6:$I$1005,0),1)),"")</f>
        <v/>
      </c>
      <c r="AE153" s="252"/>
      <c r="AF153" s="251" t="str">
        <f t="array" ref="AF153">IFERROR(IF(AF$9="","",INDEX(INDEX(Calc!$D$6:$X$1005,,MATCH(INDEX(Calc!$AT$7:$AT$20,COUNTIF(Calc!$BO$6:$BO149,Calc!$BO149),1),Calc!$D$4:$W$4,0)),MATCH(Calc!$BO149&amp;AF$9,Calc!$C$6:$C$1005&amp;Calc!$I$6:$I$1005,0),1)),"")</f>
        <v/>
      </c>
      <c r="AG153" s="253"/>
      <c r="AH153" s="215"/>
    </row>
    <row r="154" spans="1:34" ht="18" customHeight="1" thickTop="1" thickBot="1" x14ac:dyDescent="0.3">
      <c r="A154" s="76"/>
      <c r="B154" s="257"/>
      <c r="C154" s="258"/>
      <c r="D154" s="251" t="str">
        <f t="array" ref="D154">IFERROR(IF(D$9="","",INDEX(INDEX(Calc!$D$6:$X$1005,,MATCH(INDEX(Calc!$AT$7:$AT$20,COUNTIF(Calc!$BO$6:$BO150,Calc!$BO150),1),Calc!$D$4:$W$4,0)),MATCH(Calc!$BO150&amp;D$9,Calc!$C$6:$C$1005&amp;Calc!$I$6:$I$1005,0),1)),"")</f>
        <v/>
      </c>
      <c r="E154" s="252"/>
      <c r="F154" s="251" t="str">
        <f t="array" ref="F154">IFERROR(IF(F$9="","",INDEX(INDEX(Calc!$D$6:$X$1005,,MATCH(INDEX(Calc!$AT$7:$AT$20,COUNTIF(Calc!$BO$6:$BO150,Calc!$BO150),1),Calc!$D$4:$W$4,0)),MATCH(Calc!$BO150&amp;F$9,Calc!$C$6:$C$1005&amp;Calc!$I$6:$I$1005,0),1)),"")</f>
        <v/>
      </c>
      <c r="G154" s="252"/>
      <c r="H154" s="251" t="str">
        <f t="array" ref="H154">IFERROR(IF(H$9="","",INDEX(INDEX(Calc!$D$6:$X$1005,,MATCH(INDEX(Calc!$AT$7:$AT$20,COUNTIF(Calc!$BO$6:$BO150,Calc!$BO150),1),Calc!$D$4:$W$4,0)),MATCH(Calc!$BO150&amp;H$9,Calc!$C$6:$C$1005&amp;Calc!$I$6:$I$1005,0),1)),"")</f>
        <v/>
      </c>
      <c r="I154" s="252"/>
      <c r="J154" s="251" t="str">
        <f t="array" ref="J154">IFERROR(IF(J$9="","",INDEX(INDEX(Calc!$D$6:$X$1005,,MATCH(INDEX(Calc!$AT$7:$AT$20,COUNTIF(Calc!$BO$6:$BO150,Calc!$BO150),1),Calc!$D$4:$W$4,0)),MATCH(Calc!$BO150&amp;J$9,Calc!$C$6:$C$1005&amp;Calc!$I$6:$I$1005,0),1)),"")</f>
        <v/>
      </c>
      <c r="K154" s="252"/>
      <c r="L154" s="251" t="str">
        <f t="array" ref="L154">IFERROR(IF(L$9="","",INDEX(INDEX(Calc!$D$6:$X$1005,,MATCH(INDEX(Calc!$AT$7:$AT$20,COUNTIF(Calc!$BO$6:$BO150,Calc!$BO150),1),Calc!$D$4:$W$4,0)),MATCH(Calc!$BO150&amp;L$9,Calc!$C$6:$C$1005&amp;Calc!$I$6:$I$1005,0),1)),"")</f>
        <v/>
      </c>
      <c r="M154" s="252"/>
      <c r="N154" s="251" t="str">
        <f t="array" ref="N154">IFERROR(IF(N$9="","",INDEX(INDEX(Calc!$D$6:$X$1005,,MATCH(INDEX(Calc!$AT$7:$AT$20,COUNTIF(Calc!$BO$6:$BO150,Calc!$BO150),1),Calc!$D$4:$W$4,0)),MATCH(Calc!$BO150&amp;N$9,Calc!$C$6:$C$1005&amp;Calc!$I$6:$I$1005,0),1)),"")</f>
        <v/>
      </c>
      <c r="O154" s="252"/>
      <c r="P154" s="251" t="str">
        <f t="array" ref="P154">IFERROR(IF(P$9="","",INDEX(INDEX(Calc!$D$6:$X$1005,,MATCH(INDEX(Calc!$AT$7:$AT$20,COUNTIF(Calc!$BO$6:$BO150,Calc!$BO150),1),Calc!$D$4:$W$4,0)),MATCH(Calc!$BO150&amp;P$9,Calc!$C$6:$C$1005&amp;Calc!$I$6:$I$1005,0),1)),"")</f>
        <v/>
      </c>
      <c r="Q154" s="252"/>
      <c r="R154" s="251" t="str">
        <f t="array" ref="R154">IFERROR(IF(R$9="","",INDEX(INDEX(Calc!$D$6:$X$1005,,MATCH(INDEX(Calc!$AT$7:$AT$20,COUNTIF(Calc!$BO$6:$BO150,Calc!$BO150),1),Calc!$D$4:$W$4,0)),MATCH(Calc!$BO150&amp;R$9,Calc!$C$6:$C$1005&amp;Calc!$I$6:$I$1005,0),1)),"")</f>
        <v/>
      </c>
      <c r="S154" s="252"/>
      <c r="T154" s="251" t="str">
        <f t="array" ref="T154">IFERROR(IF(T$9="","",INDEX(INDEX(Calc!$D$6:$X$1005,,MATCH(INDEX(Calc!$AT$7:$AT$20,COUNTIF(Calc!$BO$6:$BO150,Calc!$BO150),1),Calc!$D$4:$W$4,0)),MATCH(Calc!$BO150&amp;T$9,Calc!$C$6:$C$1005&amp;Calc!$I$6:$I$1005,0),1)),"")</f>
        <v/>
      </c>
      <c r="U154" s="252"/>
      <c r="V154" s="251" t="str">
        <f t="array" ref="V154">IFERROR(IF(V$9="","",INDEX(INDEX(Calc!$D$6:$X$1005,,MATCH(INDEX(Calc!$AT$7:$AT$20,COUNTIF(Calc!$BO$6:$BO150,Calc!$BO150),1),Calc!$D$4:$W$4,0)),MATCH(Calc!$BO150&amp;V$9,Calc!$C$6:$C$1005&amp;Calc!$I$6:$I$1005,0),1)),"")</f>
        <v/>
      </c>
      <c r="W154" s="252"/>
      <c r="X154" s="251" t="str">
        <f t="array" ref="X154">IFERROR(IF(X$9="","",INDEX(INDEX(Calc!$D$6:$X$1005,,MATCH(INDEX(Calc!$AT$7:$AT$20,COUNTIF(Calc!$BO$6:$BO150,Calc!$BO150),1),Calc!$D$4:$W$4,0)),MATCH(Calc!$BO150&amp;X$9,Calc!$C$6:$C$1005&amp;Calc!$I$6:$I$1005,0),1)),"")</f>
        <v/>
      </c>
      <c r="Y154" s="252"/>
      <c r="Z154" s="251" t="str">
        <f t="array" ref="Z154">IFERROR(IF(Z$9="","",INDEX(INDEX(Calc!$D$6:$X$1005,,MATCH(INDEX(Calc!$AT$7:$AT$20,COUNTIF(Calc!$BO$6:$BO150,Calc!$BO150),1),Calc!$D$4:$W$4,0)),MATCH(Calc!$BO150&amp;Z$9,Calc!$C$6:$C$1005&amp;Calc!$I$6:$I$1005,0),1)),"")</f>
        <v/>
      </c>
      <c r="AA154" s="252"/>
      <c r="AB154" s="251" t="str">
        <f t="array" ref="AB154">IFERROR(IF(AB$9="","",INDEX(INDEX(Calc!$D$6:$X$1005,,MATCH(INDEX(Calc!$AT$7:$AT$20,COUNTIF(Calc!$BO$6:$BO150,Calc!$BO150),1),Calc!$D$4:$W$4,0)),MATCH(Calc!$BO150&amp;AB$9,Calc!$C$6:$C$1005&amp;Calc!$I$6:$I$1005,0),1)),"")</f>
        <v/>
      </c>
      <c r="AC154" s="252"/>
      <c r="AD154" s="251" t="str">
        <f t="array" ref="AD154">IFERROR(IF(AD$9="","",INDEX(INDEX(Calc!$D$6:$X$1005,,MATCH(INDEX(Calc!$AT$7:$AT$20,COUNTIF(Calc!$BO$6:$BO150,Calc!$BO150),1),Calc!$D$4:$W$4,0)),MATCH(Calc!$BO150&amp;AD$9,Calc!$C$6:$C$1005&amp;Calc!$I$6:$I$1005,0),1)),"")</f>
        <v/>
      </c>
      <c r="AE154" s="252"/>
      <c r="AF154" s="251" t="str">
        <f t="array" ref="AF154">IFERROR(IF(AF$9="","",INDEX(INDEX(Calc!$D$6:$X$1005,,MATCH(INDEX(Calc!$AT$7:$AT$20,COUNTIF(Calc!$BO$6:$BO150,Calc!$BO150),1),Calc!$D$4:$W$4,0)),MATCH(Calc!$BO150&amp;AF$9,Calc!$C$6:$C$1005&amp;Calc!$I$6:$I$1005,0),1)),"")</f>
        <v/>
      </c>
      <c r="AG154" s="253"/>
      <c r="AH154" s="215"/>
    </row>
    <row r="155" spans="1:34" ht="18" customHeight="1" thickTop="1" thickBot="1" x14ac:dyDescent="0.3">
      <c r="A155" s="76"/>
      <c r="B155" s="257"/>
      <c r="C155" s="258"/>
      <c r="D155" s="251" t="str">
        <f t="array" ref="D155">IFERROR(IF(D$9="","",INDEX(INDEX(Calc!$D$6:$X$1005,,MATCH(INDEX(Calc!$AT$7:$AT$20,COUNTIF(Calc!$BO$6:$BO151,Calc!$BO151),1),Calc!$D$4:$W$4,0)),MATCH(Calc!$BO151&amp;D$9,Calc!$C$6:$C$1005&amp;Calc!$I$6:$I$1005,0),1)),"")</f>
        <v/>
      </c>
      <c r="E155" s="252"/>
      <c r="F155" s="251" t="str">
        <f t="array" ref="F155">IFERROR(IF(F$9="","",INDEX(INDEX(Calc!$D$6:$X$1005,,MATCH(INDEX(Calc!$AT$7:$AT$20,COUNTIF(Calc!$BO$6:$BO151,Calc!$BO151),1),Calc!$D$4:$W$4,0)),MATCH(Calc!$BO151&amp;F$9,Calc!$C$6:$C$1005&amp;Calc!$I$6:$I$1005,0),1)),"")</f>
        <v/>
      </c>
      <c r="G155" s="252"/>
      <c r="H155" s="251" t="str">
        <f t="array" ref="H155">IFERROR(IF(H$9="","",INDEX(INDEX(Calc!$D$6:$X$1005,,MATCH(INDEX(Calc!$AT$7:$AT$20,COUNTIF(Calc!$BO$6:$BO151,Calc!$BO151),1),Calc!$D$4:$W$4,0)),MATCH(Calc!$BO151&amp;H$9,Calc!$C$6:$C$1005&amp;Calc!$I$6:$I$1005,0),1)),"")</f>
        <v/>
      </c>
      <c r="I155" s="252"/>
      <c r="J155" s="251" t="str">
        <f t="array" ref="J155">IFERROR(IF(J$9="","",INDEX(INDEX(Calc!$D$6:$X$1005,,MATCH(INDEX(Calc!$AT$7:$AT$20,COUNTIF(Calc!$BO$6:$BO151,Calc!$BO151),1),Calc!$D$4:$W$4,0)),MATCH(Calc!$BO151&amp;J$9,Calc!$C$6:$C$1005&amp;Calc!$I$6:$I$1005,0),1)),"")</f>
        <v/>
      </c>
      <c r="K155" s="252"/>
      <c r="L155" s="251" t="str">
        <f t="array" ref="L155">IFERROR(IF(L$9="","",INDEX(INDEX(Calc!$D$6:$X$1005,,MATCH(INDEX(Calc!$AT$7:$AT$20,COUNTIF(Calc!$BO$6:$BO151,Calc!$BO151),1),Calc!$D$4:$W$4,0)),MATCH(Calc!$BO151&amp;L$9,Calc!$C$6:$C$1005&amp;Calc!$I$6:$I$1005,0),1)),"")</f>
        <v/>
      </c>
      <c r="M155" s="252"/>
      <c r="N155" s="251" t="str">
        <f t="array" ref="N155">IFERROR(IF(N$9="","",INDEX(INDEX(Calc!$D$6:$X$1005,,MATCH(INDEX(Calc!$AT$7:$AT$20,COUNTIF(Calc!$BO$6:$BO151,Calc!$BO151),1),Calc!$D$4:$W$4,0)),MATCH(Calc!$BO151&amp;N$9,Calc!$C$6:$C$1005&amp;Calc!$I$6:$I$1005,0),1)),"")</f>
        <v/>
      </c>
      <c r="O155" s="252"/>
      <c r="P155" s="251" t="str">
        <f t="array" ref="P155">IFERROR(IF(P$9="","",INDEX(INDEX(Calc!$D$6:$X$1005,,MATCH(INDEX(Calc!$AT$7:$AT$20,COUNTIF(Calc!$BO$6:$BO151,Calc!$BO151),1),Calc!$D$4:$W$4,0)),MATCH(Calc!$BO151&amp;P$9,Calc!$C$6:$C$1005&amp;Calc!$I$6:$I$1005,0),1)),"")</f>
        <v/>
      </c>
      <c r="Q155" s="252"/>
      <c r="R155" s="251" t="str">
        <f t="array" ref="R155">IFERROR(IF(R$9="","",INDEX(INDEX(Calc!$D$6:$X$1005,,MATCH(INDEX(Calc!$AT$7:$AT$20,COUNTIF(Calc!$BO$6:$BO151,Calc!$BO151),1),Calc!$D$4:$W$4,0)),MATCH(Calc!$BO151&amp;R$9,Calc!$C$6:$C$1005&amp;Calc!$I$6:$I$1005,0),1)),"")</f>
        <v/>
      </c>
      <c r="S155" s="252"/>
      <c r="T155" s="251" t="str">
        <f t="array" ref="T155">IFERROR(IF(T$9="","",INDEX(INDEX(Calc!$D$6:$X$1005,,MATCH(INDEX(Calc!$AT$7:$AT$20,COUNTIF(Calc!$BO$6:$BO151,Calc!$BO151),1),Calc!$D$4:$W$4,0)),MATCH(Calc!$BO151&amp;T$9,Calc!$C$6:$C$1005&amp;Calc!$I$6:$I$1005,0),1)),"")</f>
        <v/>
      </c>
      <c r="U155" s="252"/>
      <c r="V155" s="251" t="str">
        <f t="array" ref="V155">IFERROR(IF(V$9="","",INDEX(INDEX(Calc!$D$6:$X$1005,,MATCH(INDEX(Calc!$AT$7:$AT$20,COUNTIF(Calc!$BO$6:$BO151,Calc!$BO151),1),Calc!$D$4:$W$4,0)),MATCH(Calc!$BO151&amp;V$9,Calc!$C$6:$C$1005&amp;Calc!$I$6:$I$1005,0),1)),"")</f>
        <v/>
      </c>
      <c r="W155" s="252"/>
      <c r="X155" s="251" t="str">
        <f t="array" ref="X155">IFERROR(IF(X$9="","",INDEX(INDEX(Calc!$D$6:$X$1005,,MATCH(INDEX(Calc!$AT$7:$AT$20,COUNTIF(Calc!$BO$6:$BO151,Calc!$BO151),1),Calc!$D$4:$W$4,0)),MATCH(Calc!$BO151&amp;X$9,Calc!$C$6:$C$1005&amp;Calc!$I$6:$I$1005,0),1)),"")</f>
        <v/>
      </c>
      <c r="Y155" s="252"/>
      <c r="Z155" s="251" t="str">
        <f t="array" ref="Z155">IFERROR(IF(Z$9="","",INDEX(INDEX(Calc!$D$6:$X$1005,,MATCH(INDEX(Calc!$AT$7:$AT$20,COUNTIF(Calc!$BO$6:$BO151,Calc!$BO151),1),Calc!$D$4:$W$4,0)),MATCH(Calc!$BO151&amp;Z$9,Calc!$C$6:$C$1005&amp;Calc!$I$6:$I$1005,0),1)),"")</f>
        <v/>
      </c>
      <c r="AA155" s="252"/>
      <c r="AB155" s="251" t="str">
        <f t="array" ref="AB155">IFERROR(IF(AB$9="","",INDEX(INDEX(Calc!$D$6:$X$1005,,MATCH(INDEX(Calc!$AT$7:$AT$20,COUNTIF(Calc!$BO$6:$BO151,Calc!$BO151),1),Calc!$D$4:$W$4,0)),MATCH(Calc!$BO151&amp;AB$9,Calc!$C$6:$C$1005&amp;Calc!$I$6:$I$1005,0),1)),"")</f>
        <v/>
      </c>
      <c r="AC155" s="252"/>
      <c r="AD155" s="251" t="str">
        <f t="array" ref="AD155">IFERROR(IF(AD$9="","",INDEX(INDEX(Calc!$D$6:$X$1005,,MATCH(INDEX(Calc!$AT$7:$AT$20,COUNTIF(Calc!$BO$6:$BO151,Calc!$BO151),1),Calc!$D$4:$W$4,0)),MATCH(Calc!$BO151&amp;AD$9,Calc!$C$6:$C$1005&amp;Calc!$I$6:$I$1005,0),1)),"")</f>
        <v/>
      </c>
      <c r="AE155" s="252"/>
      <c r="AF155" s="251" t="str">
        <f t="array" ref="AF155">IFERROR(IF(AF$9="","",INDEX(INDEX(Calc!$D$6:$X$1005,,MATCH(INDEX(Calc!$AT$7:$AT$20,COUNTIF(Calc!$BO$6:$BO151,Calc!$BO151),1),Calc!$D$4:$W$4,0)),MATCH(Calc!$BO151&amp;AF$9,Calc!$C$6:$C$1005&amp;Calc!$I$6:$I$1005,0),1)),"")</f>
        <v/>
      </c>
      <c r="AG155" s="253"/>
      <c r="AH155" s="215"/>
    </row>
    <row r="156" spans="1:34" ht="18" customHeight="1" thickTop="1" thickBot="1" x14ac:dyDescent="0.3">
      <c r="A156" s="76"/>
      <c r="B156" s="257"/>
      <c r="C156" s="258"/>
      <c r="D156" s="251" t="str">
        <f t="array" ref="D156">IFERROR(IF(D$9="","",INDEX(INDEX(Calc!$D$6:$X$1005,,MATCH(INDEX(Calc!$AT$7:$AT$20,COUNTIF(Calc!$BO$6:$BO152,Calc!$BO152),1),Calc!$D$4:$W$4,0)),MATCH(Calc!$BO152&amp;D$9,Calc!$C$6:$C$1005&amp;Calc!$I$6:$I$1005,0),1)),"")</f>
        <v/>
      </c>
      <c r="E156" s="252"/>
      <c r="F156" s="251" t="str">
        <f t="array" ref="F156">IFERROR(IF(F$9="","",INDEX(INDEX(Calc!$D$6:$X$1005,,MATCH(INDEX(Calc!$AT$7:$AT$20,COUNTIF(Calc!$BO$6:$BO152,Calc!$BO152),1),Calc!$D$4:$W$4,0)),MATCH(Calc!$BO152&amp;F$9,Calc!$C$6:$C$1005&amp;Calc!$I$6:$I$1005,0),1)),"")</f>
        <v/>
      </c>
      <c r="G156" s="252"/>
      <c r="H156" s="251" t="str">
        <f t="array" ref="H156">IFERROR(IF(H$9="","",INDEX(INDEX(Calc!$D$6:$X$1005,,MATCH(INDEX(Calc!$AT$7:$AT$20,COUNTIF(Calc!$BO$6:$BO152,Calc!$BO152),1),Calc!$D$4:$W$4,0)),MATCH(Calc!$BO152&amp;H$9,Calc!$C$6:$C$1005&amp;Calc!$I$6:$I$1005,0),1)),"")</f>
        <v/>
      </c>
      <c r="I156" s="252"/>
      <c r="J156" s="251" t="str">
        <f t="array" ref="J156">IFERROR(IF(J$9="","",INDEX(INDEX(Calc!$D$6:$X$1005,,MATCH(INDEX(Calc!$AT$7:$AT$20,COUNTIF(Calc!$BO$6:$BO152,Calc!$BO152),1),Calc!$D$4:$W$4,0)),MATCH(Calc!$BO152&amp;J$9,Calc!$C$6:$C$1005&amp;Calc!$I$6:$I$1005,0),1)),"")</f>
        <v/>
      </c>
      <c r="K156" s="252"/>
      <c r="L156" s="251" t="str">
        <f t="array" ref="L156">IFERROR(IF(L$9="","",INDEX(INDEX(Calc!$D$6:$X$1005,,MATCH(INDEX(Calc!$AT$7:$AT$20,COUNTIF(Calc!$BO$6:$BO152,Calc!$BO152),1),Calc!$D$4:$W$4,0)),MATCH(Calc!$BO152&amp;L$9,Calc!$C$6:$C$1005&amp;Calc!$I$6:$I$1005,0),1)),"")</f>
        <v/>
      </c>
      <c r="M156" s="252"/>
      <c r="N156" s="251" t="str">
        <f t="array" ref="N156">IFERROR(IF(N$9="","",INDEX(INDEX(Calc!$D$6:$X$1005,,MATCH(INDEX(Calc!$AT$7:$AT$20,COUNTIF(Calc!$BO$6:$BO152,Calc!$BO152),1),Calc!$D$4:$W$4,0)),MATCH(Calc!$BO152&amp;N$9,Calc!$C$6:$C$1005&amp;Calc!$I$6:$I$1005,0),1)),"")</f>
        <v/>
      </c>
      <c r="O156" s="252"/>
      <c r="P156" s="251" t="str">
        <f t="array" ref="P156">IFERROR(IF(P$9="","",INDEX(INDEX(Calc!$D$6:$X$1005,,MATCH(INDEX(Calc!$AT$7:$AT$20,COUNTIF(Calc!$BO$6:$BO152,Calc!$BO152),1),Calc!$D$4:$W$4,0)),MATCH(Calc!$BO152&amp;P$9,Calc!$C$6:$C$1005&amp;Calc!$I$6:$I$1005,0),1)),"")</f>
        <v/>
      </c>
      <c r="Q156" s="252"/>
      <c r="R156" s="251" t="str">
        <f t="array" ref="R156">IFERROR(IF(R$9="","",INDEX(INDEX(Calc!$D$6:$X$1005,,MATCH(INDEX(Calc!$AT$7:$AT$20,COUNTIF(Calc!$BO$6:$BO152,Calc!$BO152),1),Calc!$D$4:$W$4,0)),MATCH(Calc!$BO152&amp;R$9,Calc!$C$6:$C$1005&amp;Calc!$I$6:$I$1005,0),1)),"")</f>
        <v/>
      </c>
      <c r="S156" s="252"/>
      <c r="T156" s="251" t="str">
        <f t="array" ref="T156">IFERROR(IF(T$9="","",INDEX(INDEX(Calc!$D$6:$X$1005,,MATCH(INDEX(Calc!$AT$7:$AT$20,COUNTIF(Calc!$BO$6:$BO152,Calc!$BO152),1),Calc!$D$4:$W$4,0)),MATCH(Calc!$BO152&amp;T$9,Calc!$C$6:$C$1005&amp;Calc!$I$6:$I$1005,0),1)),"")</f>
        <v/>
      </c>
      <c r="U156" s="252"/>
      <c r="V156" s="251" t="str">
        <f t="array" ref="V156">IFERROR(IF(V$9="","",INDEX(INDEX(Calc!$D$6:$X$1005,,MATCH(INDEX(Calc!$AT$7:$AT$20,COUNTIF(Calc!$BO$6:$BO152,Calc!$BO152),1),Calc!$D$4:$W$4,0)),MATCH(Calc!$BO152&amp;V$9,Calc!$C$6:$C$1005&amp;Calc!$I$6:$I$1005,0),1)),"")</f>
        <v/>
      </c>
      <c r="W156" s="252"/>
      <c r="X156" s="251" t="str">
        <f t="array" ref="X156">IFERROR(IF(X$9="","",INDEX(INDEX(Calc!$D$6:$X$1005,,MATCH(INDEX(Calc!$AT$7:$AT$20,COUNTIF(Calc!$BO$6:$BO152,Calc!$BO152),1),Calc!$D$4:$W$4,0)),MATCH(Calc!$BO152&amp;X$9,Calc!$C$6:$C$1005&amp;Calc!$I$6:$I$1005,0),1)),"")</f>
        <v/>
      </c>
      <c r="Y156" s="252"/>
      <c r="Z156" s="251" t="str">
        <f t="array" ref="Z156">IFERROR(IF(Z$9="","",INDEX(INDEX(Calc!$D$6:$X$1005,,MATCH(INDEX(Calc!$AT$7:$AT$20,COUNTIF(Calc!$BO$6:$BO152,Calc!$BO152),1),Calc!$D$4:$W$4,0)),MATCH(Calc!$BO152&amp;Z$9,Calc!$C$6:$C$1005&amp;Calc!$I$6:$I$1005,0),1)),"")</f>
        <v/>
      </c>
      <c r="AA156" s="252"/>
      <c r="AB156" s="251" t="str">
        <f t="array" ref="AB156">IFERROR(IF(AB$9="","",INDEX(INDEX(Calc!$D$6:$X$1005,,MATCH(INDEX(Calc!$AT$7:$AT$20,COUNTIF(Calc!$BO$6:$BO152,Calc!$BO152),1),Calc!$D$4:$W$4,0)),MATCH(Calc!$BO152&amp;AB$9,Calc!$C$6:$C$1005&amp;Calc!$I$6:$I$1005,0),1)),"")</f>
        <v/>
      </c>
      <c r="AC156" s="252"/>
      <c r="AD156" s="251" t="str">
        <f t="array" ref="AD156">IFERROR(IF(AD$9="","",INDEX(INDEX(Calc!$D$6:$X$1005,,MATCH(INDEX(Calc!$AT$7:$AT$20,COUNTIF(Calc!$BO$6:$BO152,Calc!$BO152),1),Calc!$D$4:$W$4,0)),MATCH(Calc!$BO152&amp;AD$9,Calc!$C$6:$C$1005&amp;Calc!$I$6:$I$1005,0),1)),"")</f>
        <v/>
      </c>
      <c r="AE156" s="252"/>
      <c r="AF156" s="251" t="str">
        <f t="array" ref="AF156">IFERROR(IF(AF$9="","",INDEX(INDEX(Calc!$D$6:$X$1005,,MATCH(INDEX(Calc!$AT$7:$AT$20,COUNTIF(Calc!$BO$6:$BO152,Calc!$BO152),1),Calc!$D$4:$W$4,0)),MATCH(Calc!$BO152&amp;AF$9,Calc!$C$6:$C$1005&amp;Calc!$I$6:$I$1005,0),1)),"")</f>
        <v/>
      </c>
      <c r="AG156" s="253"/>
      <c r="AH156" s="215"/>
    </row>
    <row r="157" spans="1:34" ht="18" customHeight="1" thickTop="1" thickBot="1" x14ac:dyDescent="0.3">
      <c r="A157" s="76"/>
      <c r="B157" s="257"/>
      <c r="C157" s="258"/>
      <c r="D157" s="251" t="str">
        <f t="array" ref="D157">IFERROR(IF(D$9="","",INDEX(INDEX(Calc!$D$6:$X$1005,,MATCH(INDEX(Calc!$AT$7:$AT$20,COUNTIF(Calc!$BO$6:$BO153,Calc!$BO153),1),Calc!$D$4:$W$4,0)),MATCH(Calc!$BO153&amp;D$9,Calc!$C$6:$C$1005&amp;Calc!$I$6:$I$1005,0),1)),"")</f>
        <v/>
      </c>
      <c r="E157" s="252"/>
      <c r="F157" s="251" t="str">
        <f t="array" ref="F157">IFERROR(IF(F$9="","",INDEX(INDEX(Calc!$D$6:$X$1005,,MATCH(INDEX(Calc!$AT$7:$AT$20,COUNTIF(Calc!$BO$6:$BO153,Calc!$BO153),1),Calc!$D$4:$W$4,0)),MATCH(Calc!$BO153&amp;F$9,Calc!$C$6:$C$1005&amp;Calc!$I$6:$I$1005,0),1)),"")</f>
        <v/>
      </c>
      <c r="G157" s="252"/>
      <c r="H157" s="251" t="str">
        <f t="array" ref="H157">IFERROR(IF(H$9="","",INDEX(INDEX(Calc!$D$6:$X$1005,,MATCH(INDEX(Calc!$AT$7:$AT$20,COUNTIF(Calc!$BO$6:$BO153,Calc!$BO153),1),Calc!$D$4:$W$4,0)),MATCH(Calc!$BO153&amp;H$9,Calc!$C$6:$C$1005&amp;Calc!$I$6:$I$1005,0),1)),"")</f>
        <v/>
      </c>
      <c r="I157" s="252"/>
      <c r="J157" s="251" t="str">
        <f t="array" ref="J157">IFERROR(IF(J$9="","",INDEX(INDEX(Calc!$D$6:$X$1005,,MATCH(INDEX(Calc!$AT$7:$AT$20,COUNTIF(Calc!$BO$6:$BO153,Calc!$BO153),1),Calc!$D$4:$W$4,0)),MATCH(Calc!$BO153&amp;J$9,Calc!$C$6:$C$1005&amp;Calc!$I$6:$I$1005,0),1)),"")</f>
        <v/>
      </c>
      <c r="K157" s="252"/>
      <c r="L157" s="251" t="str">
        <f t="array" ref="L157">IFERROR(IF(L$9="","",INDEX(INDEX(Calc!$D$6:$X$1005,,MATCH(INDEX(Calc!$AT$7:$AT$20,COUNTIF(Calc!$BO$6:$BO153,Calc!$BO153),1),Calc!$D$4:$W$4,0)),MATCH(Calc!$BO153&amp;L$9,Calc!$C$6:$C$1005&amp;Calc!$I$6:$I$1005,0),1)),"")</f>
        <v/>
      </c>
      <c r="M157" s="252"/>
      <c r="N157" s="251" t="str">
        <f t="array" ref="N157">IFERROR(IF(N$9="","",INDEX(INDEX(Calc!$D$6:$X$1005,,MATCH(INDEX(Calc!$AT$7:$AT$20,COUNTIF(Calc!$BO$6:$BO153,Calc!$BO153),1),Calc!$D$4:$W$4,0)),MATCH(Calc!$BO153&amp;N$9,Calc!$C$6:$C$1005&amp;Calc!$I$6:$I$1005,0),1)),"")</f>
        <v/>
      </c>
      <c r="O157" s="252"/>
      <c r="P157" s="251" t="str">
        <f t="array" ref="P157">IFERROR(IF(P$9="","",INDEX(INDEX(Calc!$D$6:$X$1005,,MATCH(INDEX(Calc!$AT$7:$AT$20,COUNTIF(Calc!$BO$6:$BO153,Calc!$BO153),1),Calc!$D$4:$W$4,0)),MATCH(Calc!$BO153&amp;P$9,Calc!$C$6:$C$1005&amp;Calc!$I$6:$I$1005,0),1)),"")</f>
        <v/>
      </c>
      <c r="Q157" s="252"/>
      <c r="R157" s="251" t="str">
        <f t="array" ref="R157">IFERROR(IF(R$9="","",INDEX(INDEX(Calc!$D$6:$X$1005,,MATCH(INDEX(Calc!$AT$7:$AT$20,COUNTIF(Calc!$BO$6:$BO153,Calc!$BO153),1),Calc!$D$4:$W$4,0)),MATCH(Calc!$BO153&amp;R$9,Calc!$C$6:$C$1005&amp;Calc!$I$6:$I$1005,0),1)),"")</f>
        <v/>
      </c>
      <c r="S157" s="252"/>
      <c r="T157" s="251" t="str">
        <f t="array" ref="T157">IFERROR(IF(T$9="","",INDEX(INDEX(Calc!$D$6:$X$1005,,MATCH(INDEX(Calc!$AT$7:$AT$20,COUNTIF(Calc!$BO$6:$BO153,Calc!$BO153),1),Calc!$D$4:$W$4,0)),MATCH(Calc!$BO153&amp;T$9,Calc!$C$6:$C$1005&amp;Calc!$I$6:$I$1005,0),1)),"")</f>
        <v/>
      </c>
      <c r="U157" s="252"/>
      <c r="V157" s="251" t="str">
        <f t="array" ref="V157">IFERROR(IF(V$9="","",INDEX(INDEX(Calc!$D$6:$X$1005,,MATCH(INDEX(Calc!$AT$7:$AT$20,COUNTIF(Calc!$BO$6:$BO153,Calc!$BO153),1),Calc!$D$4:$W$4,0)),MATCH(Calc!$BO153&amp;V$9,Calc!$C$6:$C$1005&amp;Calc!$I$6:$I$1005,0),1)),"")</f>
        <v/>
      </c>
      <c r="W157" s="252"/>
      <c r="X157" s="251" t="str">
        <f t="array" ref="X157">IFERROR(IF(X$9="","",INDEX(INDEX(Calc!$D$6:$X$1005,,MATCH(INDEX(Calc!$AT$7:$AT$20,COUNTIF(Calc!$BO$6:$BO153,Calc!$BO153),1),Calc!$D$4:$W$4,0)),MATCH(Calc!$BO153&amp;X$9,Calc!$C$6:$C$1005&amp;Calc!$I$6:$I$1005,0),1)),"")</f>
        <v/>
      </c>
      <c r="Y157" s="252"/>
      <c r="Z157" s="251" t="str">
        <f t="array" ref="Z157">IFERROR(IF(Z$9="","",INDEX(INDEX(Calc!$D$6:$X$1005,,MATCH(INDEX(Calc!$AT$7:$AT$20,COUNTIF(Calc!$BO$6:$BO153,Calc!$BO153),1),Calc!$D$4:$W$4,0)),MATCH(Calc!$BO153&amp;Z$9,Calc!$C$6:$C$1005&amp;Calc!$I$6:$I$1005,0),1)),"")</f>
        <v/>
      </c>
      <c r="AA157" s="252"/>
      <c r="AB157" s="251" t="str">
        <f t="array" ref="AB157">IFERROR(IF(AB$9="","",INDEX(INDEX(Calc!$D$6:$X$1005,,MATCH(INDEX(Calc!$AT$7:$AT$20,COUNTIF(Calc!$BO$6:$BO153,Calc!$BO153),1),Calc!$D$4:$W$4,0)),MATCH(Calc!$BO153&amp;AB$9,Calc!$C$6:$C$1005&amp;Calc!$I$6:$I$1005,0),1)),"")</f>
        <v/>
      </c>
      <c r="AC157" s="252"/>
      <c r="AD157" s="251" t="str">
        <f t="array" ref="AD157">IFERROR(IF(AD$9="","",INDEX(INDEX(Calc!$D$6:$X$1005,,MATCH(INDEX(Calc!$AT$7:$AT$20,COUNTIF(Calc!$BO$6:$BO153,Calc!$BO153),1),Calc!$D$4:$W$4,0)),MATCH(Calc!$BO153&amp;AD$9,Calc!$C$6:$C$1005&amp;Calc!$I$6:$I$1005,0),1)),"")</f>
        <v/>
      </c>
      <c r="AE157" s="252"/>
      <c r="AF157" s="251" t="str">
        <f t="array" ref="AF157">IFERROR(IF(AF$9="","",INDEX(INDEX(Calc!$D$6:$X$1005,,MATCH(INDEX(Calc!$AT$7:$AT$20,COUNTIF(Calc!$BO$6:$BO153,Calc!$BO153),1),Calc!$D$4:$W$4,0)),MATCH(Calc!$BO153&amp;AF$9,Calc!$C$6:$C$1005&amp;Calc!$I$6:$I$1005,0),1)),"")</f>
        <v/>
      </c>
      <c r="AG157" s="253"/>
      <c r="AH157" s="215"/>
    </row>
    <row r="158" spans="1:34" ht="18" customHeight="1" thickTop="1" thickBot="1" x14ac:dyDescent="0.3">
      <c r="A158" s="76"/>
      <c r="B158" s="257"/>
      <c r="C158" s="258"/>
      <c r="D158" s="251" t="str">
        <f t="array" ref="D158">IFERROR(IF(D$9="","",INDEX(INDEX(Calc!$D$6:$X$1005,,MATCH(INDEX(Calc!$AT$7:$AT$20,COUNTIF(Calc!$BO$6:$BO154,Calc!$BO154),1),Calc!$D$4:$W$4,0)),MATCH(Calc!$BO154&amp;D$9,Calc!$C$6:$C$1005&amp;Calc!$I$6:$I$1005,0),1)),"")</f>
        <v/>
      </c>
      <c r="E158" s="252"/>
      <c r="F158" s="251" t="str">
        <f t="array" ref="F158">IFERROR(IF(F$9="","",INDEX(INDEX(Calc!$D$6:$X$1005,,MATCH(INDEX(Calc!$AT$7:$AT$20,COUNTIF(Calc!$BO$6:$BO154,Calc!$BO154),1),Calc!$D$4:$W$4,0)),MATCH(Calc!$BO154&amp;F$9,Calc!$C$6:$C$1005&amp;Calc!$I$6:$I$1005,0),1)),"")</f>
        <v/>
      </c>
      <c r="G158" s="252"/>
      <c r="H158" s="251" t="str">
        <f t="array" ref="H158">IFERROR(IF(H$9="","",INDEX(INDEX(Calc!$D$6:$X$1005,,MATCH(INDEX(Calc!$AT$7:$AT$20,COUNTIF(Calc!$BO$6:$BO154,Calc!$BO154),1),Calc!$D$4:$W$4,0)),MATCH(Calc!$BO154&amp;H$9,Calc!$C$6:$C$1005&amp;Calc!$I$6:$I$1005,0),1)),"")</f>
        <v/>
      </c>
      <c r="I158" s="252"/>
      <c r="J158" s="251" t="str">
        <f t="array" ref="J158">IFERROR(IF(J$9="","",INDEX(INDEX(Calc!$D$6:$X$1005,,MATCH(INDEX(Calc!$AT$7:$AT$20,COUNTIF(Calc!$BO$6:$BO154,Calc!$BO154),1),Calc!$D$4:$W$4,0)),MATCH(Calc!$BO154&amp;J$9,Calc!$C$6:$C$1005&amp;Calc!$I$6:$I$1005,0),1)),"")</f>
        <v/>
      </c>
      <c r="K158" s="252"/>
      <c r="L158" s="251" t="str">
        <f t="array" ref="L158">IFERROR(IF(L$9="","",INDEX(INDEX(Calc!$D$6:$X$1005,,MATCH(INDEX(Calc!$AT$7:$AT$20,COUNTIF(Calc!$BO$6:$BO154,Calc!$BO154),1),Calc!$D$4:$W$4,0)),MATCH(Calc!$BO154&amp;L$9,Calc!$C$6:$C$1005&amp;Calc!$I$6:$I$1005,0),1)),"")</f>
        <v/>
      </c>
      <c r="M158" s="252"/>
      <c r="N158" s="251" t="str">
        <f t="array" ref="N158">IFERROR(IF(N$9="","",INDEX(INDEX(Calc!$D$6:$X$1005,,MATCH(INDEX(Calc!$AT$7:$AT$20,COUNTIF(Calc!$BO$6:$BO154,Calc!$BO154),1),Calc!$D$4:$W$4,0)),MATCH(Calc!$BO154&amp;N$9,Calc!$C$6:$C$1005&amp;Calc!$I$6:$I$1005,0),1)),"")</f>
        <v/>
      </c>
      <c r="O158" s="252"/>
      <c r="P158" s="251" t="str">
        <f t="array" ref="P158">IFERROR(IF(P$9="","",INDEX(INDEX(Calc!$D$6:$X$1005,,MATCH(INDEX(Calc!$AT$7:$AT$20,COUNTIF(Calc!$BO$6:$BO154,Calc!$BO154),1),Calc!$D$4:$W$4,0)),MATCH(Calc!$BO154&amp;P$9,Calc!$C$6:$C$1005&amp;Calc!$I$6:$I$1005,0),1)),"")</f>
        <v/>
      </c>
      <c r="Q158" s="252"/>
      <c r="R158" s="251" t="str">
        <f t="array" ref="R158">IFERROR(IF(R$9="","",INDEX(INDEX(Calc!$D$6:$X$1005,,MATCH(INDEX(Calc!$AT$7:$AT$20,COUNTIF(Calc!$BO$6:$BO154,Calc!$BO154),1),Calc!$D$4:$W$4,0)),MATCH(Calc!$BO154&amp;R$9,Calc!$C$6:$C$1005&amp;Calc!$I$6:$I$1005,0),1)),"")</f>
        <v/>
      </c>
      <c r="S158" s="252"/>
      <c r="T158" s="251" t="str">
        <f t="array" ref="T158">IFERROR(IF(T$9="","",INDEX(INDEX(Calc!$D$6:$X$1005,,MATCH(INDEX(Calc!$AT$7:$AT$20,COUNTIF(Calc!$BO$6:$BO154,Calc!$BO154),1),Calc!$D$4:$W$4,0)),MATCH(Calc!$BO154&amp;T$9,Calc!$C$6:$C$1005&amp;Calc!$I$6:$I$1005,0),1)),"")</f>
        <v/>
      </c>
      <c r="U158" s="252"/>
      <c r="V158" s="251" t="str">
        <f t="array" ref="V158">IFERROR(IF(V$9="","",INDEX(INDEX(Calc!$D$6:$X$1005,,MATCH(INDEX(Calc!$AT$7:$AT$20,COUNTIF(Calc!$BO$6:$BO154,Calc!$BO154),1),Calc!$D$4:$W$4,0)),MATCH(Calc!$BO154&amp;V$9,Calc!$C$6:$C$1005&amp;Calc!$I$6:$I$1005,0),1)),"")</f>
        <v/>
      </c>
      <c r="W158" s="252"/>
      <c r="X158" s="251" t="str">
        <f t="array" ref="X158">IFERROR(IF(X$9="","",INDEX(INDEX(Calc!$D$6:$X$1005,,MATCH(INDEX(Calc!$AT$7:$AT$20,COUNTIF(Calc!$BO$6:$BO154,Calc!$BO154),1),Calc!$D$4:$W$4,0)),MATCH(Calc!$BO154&amp;X$9,Calc!$C$6:$C$1005&amp;Calc!$I$6:$I$1005,0),1)),"")</f>
        <v/>
      </c>
      <c r="Y158" s="252"/>
      <c r="Z158" s="251" t="str">
        <f t="array" ref="Z158">IFERROR(IF(Z$9="","",INDEX(INDEX(Calc!$D$6:$X$1005,,MATCH(INDEX(Calc!$AT$7:$AT$20,COUNTIF(Calc!$BO$6:$BO154,Calc!$BO154),1),Calc!$D$4:$W$4,0)),MATCH(Calc!$BO154&amp;Z$9,Calc!$C$6:$C$1005&amp;Calc!$I$6:$I$1005,0),1)),"")</f>
        <v/>
      </c>
      <c r="AA158" s="252"/>
      <c r="AB158" s="251" t="str">
        <f t="array" ref="AB158">IFERROR(IF(AB$9="","",INDEX(INDEX(Calc!$D$6:$X$1005,,MATCH(INDEX(Calc!$AT$7:$AT$20,COUNTIF(Calc!$BO$6:$BO154,Calc!$BO154),1),Calc!$D$4:$W$4,0)),MATCH(Calc!$BO154&amp;AB$9,Calc!$C$6:$C$1005&amp;Calc!$I$6:$I$1005,0),1)),"")</f>
        <v/>
      </c>
      <c r="AC158" s="252"/>
      <c r="AD158" s="251" t="str">
        <f t="array" ref="AD158">IFERROR(IF(AD$9="","",INDEX(INDEX(Calc!$D$6:$X$1005,,MATCH(INDEX(Calc!$AT$7:$AT$20,COUNTIF(Calc!$BO$6:$BO154,Calc!$BO154),1),Calc!$D$4:$W$4,0)),MATCH(Calc!$BO154&amp;AD$9,Calc!$C$6:$C$1005&amp;Calc!$I$6:$I$1005,0),1)),"")</f>
        <v/>
      </c>
      <c r="AE158" s="252"/>
      <c r="AF158" s="251" t="str">
        <f t="array" ref="AF158">IFERROR(IF(AF$9="","",INDEX(INDEX(Calc!$D$6:$X$1005,,MATCH(INDEX(Calc!$AT$7:$AT$20,COUNTIF(Calc!$BO$6:$BO154,Calc!$BO154),1),Calc!$D$4:$W$4,0)),MATCH(Calc!$BO154&amp;AF$9,Calc!$C$6:$C$1005&amp;Calc!$I$6:$I$1005,0),1)),"")</f>
        <v/>
      </c>
      <c r="AG158" s="253"/>
      <c r="AH158" s="215"/>
    </row>
    <row r="159" spans="1:34" ht="18" customHeight="1" thickTop="1" thickBot="1" x14ac:dyDescent="0.3">
      <c r="A159" s="76"/>
      <c r="B159" s="257"/>
      <c r="C159" s="258"/>
      <c r="D159" s="251" t="str">
        <f t="array" ref="D159">IFERROR(IF(D$9="","",INDEX(INDEX(Calc!$D$6:$X$1005,,MATCH(INDEX(Calc!$AT$7:$AT$20,COUNTIF(Calc!$BO$6:$BO155,Calc!$BO155),1),Calc!$D$4:$W$4,0)),MATCH(Calc!$BO155&amp;D$9,Calc!$C$6:$C$1005&amp;Calc!$I$6:$I$1005,0),1)),"")</f>
        <v/>
      </c>
      <c r="E159" s="252"/>
      <c r="F159" s="251" t="str">
        <f t="array" ref="F159">IFERROR(IF(F$9="","",INDEX(INDEX(Calc!$D$6:$X$1005,,MATCH(INDEX(Calc!$AT$7:$AT$20,COUNTIF(Calc!$BO$6:$BO155,Calc!$BO155),1),Calc!$D$4:$W$4,0)),MATCH(Calc!$BO155&amp;F$9,Calc!$C$6:$C$1005&amp;Calc!$I$6:$I$1005,0),1)),"")</f>
        <v/>
      </c>
      <c r="G159" s="252"/>
      <c r="H159" s="251" t="str">
        <f t="array" ref="H159">IFERROR(IF(H$9="","",INDEX(INDEX(Calc!$D$6:$X$1005,,MATCH(INDEX(Calc!$AT$7:$AT$20,COUNTIF(Calc!$BO$6:$BO155,Calc!$BO155),1),Calc!$D$4:$W$4,0)),MATCH(Calc!$BO155&amp;H$9,Calc!$C$6:$C$1005&amp;Calc!$I$6:$I$1005,0),1)),"")</f>
        <v/>
      </c>
      <c r="I159" s="252"/>
      <c r="J159" s="251" t="str">
        <f t="array" ref="J159">IFERROR(IF(J$9="","",INDEX(INDEX(Calc!$D$6:$X$1005,,MATCH(INDEX(Calc!$AT$7:$AT$20,COUNTIF(Calc!$BO$6:$BO155,Calc!$BO155),1),Calc!$D$4:$W$4,0)),MATCH(Calc!$BO155&amp;J$9,Calc!$C$6:$C$1005&amp;Calc!$I$6:$I$1005,0),1)),"")</f>
        <v/>
      </c>
      <c r="K159" s="252"/>
      <c r="L159" s="251" t="str">
        <f t="array" ref="L159">IFERROR(IF(L$9="","",INDEX(INDEX(Calc!$D$6:$X$1005,,MATCH(INDEX(Calc!$AT$7:$AT$20,COUNTIF(Calc!$BO$6:$BO155,Calc!$BO155),1),Calc!$D$4:$W$4,0)),MATCH(Calc!$BO155&amp;L$9,Calc!$C$6:$C$1005&amp;Calc!$I$6:$I$1005,0),1)),"")</f>
        <v/>
      </c>
      <c r="M159" s="252"/>
      <c r="N159" s="251" t="str">
        <f t="array" ref="N159">IFERROR(IF(N$9="","",INDEX(INDEX(Calc!$D$6:$X$1005,,MATCH(INDEX(Calc!$AT$7:$AT$20,COUNTIF(Calc!$BO$6:$BO155,Calc!$BO155),1),Calc!$D$4:$W$4,0)),MATCH(Calc!$BO155&amp;N$9,Calc!$C$6:$C$1005&amp;Calc!$I$6:$I$1005,0),1)),"")</f>
        <v/>
      </c>
      <c r="O159" s="252"/>
      <c r="P159" s="251" t="str">
        <f t="array" ref="P159">IFERROR(IF(P$9="","",INDEX(INDEX(Calc!$D$6:$X$1005,,MATCH(INDEX(Calc!$AT$7:$AT$20,COUNTIF(Calc!$BO$6:$BO155,Calc!$BO155),1),Calc!$D$4:$W$4,0)),MATCH(Calc!$BO155&amp;P$9,Calc!$C$6:$C$1005&amp;Calc!$I$6:$I$1005,0),1)),"")</f>
        <v/>
      </c>
      <c r="Q159" s="252"/>
      <c r="R159" s="251" t="str">
        <f t="array" ref="R159">IFERROR(IF(R$9="","",INDEX(INDEX(Calc!$D$6:$X$1005,,MATCH(INDEX(Calc!$AT$7:$AT$20,COUNTIF(Calc!$BO$6:$BO155,Calc!$BO155),1),Calc!$D$4:$W$4,0)),MATCH(Calc!$BO155&amp;R$9,Calc!$C$6:$C$1005&amp;Calc!$I$6:$I$1005,0),1)),"")</f>
        <v/>
      </c>
      <c r="S159" s="252"/>
      <c r="T159" s="251" t="str">
        <f t="array" ref="T159">IFERROR(IF(T$9="","",INDEX(INDEX(Calc!$D$6:$X$1005,,MATCH(INDEX(Calc!$AT$7:$AT$20,COUNTIF(Calc!$BO$6:$BO155,Calc!$BO155),1),Calc!$D$4:$W$4,0)),MATCH(Calc!$BO155&amp;T$9,Calc!$C$6:$C$1005&amp;Calc!$I$6:$I$1005,0),1)),"")</f>
        <v/>
      </c>
      <c r="U159" s="252"/>
      <c r="V159" s="251" t="str">
        <f t="array" ref="V159">IFERROR(IF(V$9="","",INDEX(INDEX(Calc!$D$6:$X$1005,,MATCH(INDEX(Calc!$AT$7:$AT$20,COUNTIF(Calc!$BO$6:$BO155,Calc!$BO155),1),Calc!$D$4:$W$4,0)),MATCH(Calc!$BO155&amp;V$9,Calc!$C$6:$C$1005&amp;Calc!$I$6:$I$1005,0),1)),"")</f>
        <v/>
      </c>
      <c r="W159" s="252"/>
      <c r="X159" s="251" t="str">
        <f t="array" ref="X159">IFERROR(IF(X$9="","",INDEX(INDEX(Calc!$D$6:$X$1005,,MATCH(INDEX(Calc!$AT$7:$AT$20,COUNTIF(Calc!$BO$6:$BO155,Calc!$BO155),1),Calc!$D$4:$W$4,0)),MATCH(Calc!$BO155&amp;X$9,Calc!$C$6:$C$1005&amp;Calc!$I$6:$I$1005,0),1)),"")</f>
        <v/>
      </c>
      <c r="Y159" s="252"/>
      <c r="Z159" s="251" t="str">
        <f t="array" ref="Z159">IFERROR(IF(Z$9="","",INDEX(INDEX(Calc!$D$6:$X$1005,,MATCH(INDEX(Calc!$AT$7:$AT$20,COUNTIF(Calc!$BO$6:$BO155,Calc!$BO155),1),Calc!$D$4:$W$4,0)),MATCH(Calc!$BO155&amp;Z$9,Calc!$C$6:$C$1005&amp;Calc!$I$6:$I$1005,0),1)),"")</f>
        <v/>
      </c>
      <c r="AA159" s="252"/>
      <c r="AB159" s="251" t="str">
        <f t="array" ref="AB159">IFERROR(IF(AB$9="","",INDEX(INDEX(Calc!$D$6:$X$1005,,MATCH(INDEX(Calc!$AT$7:$AT$20,COUNTIF(Calc!$BO$6:$BO155,Calc!$BO155),1),Calc!$D$4:$W$4,0)),MATCH(Calc!$BO155&amp;AB$9,Calc!$C$6:$C$1005&amp;Calc!$I$6:$I$1005,0),1)),"")</f>
        <v/>
      </c>
      <c r="AC159" s="252"/>
      <c r="AD159" s="251" t="str">
        <f t="array" ref="AD159">IFERROR(IF(AD$9="","",INDEX(INDEX(Calc!$D$6:$X$1005,,MATCH(INDEX(Calc!$AT$7:$AT$20,COUNTIF(Calc!$BO$6:$BO155,Calc!$BO155),1),Calc!$D$4:$W$4,0)),MATCH(Calc!$BO155&amp;AD$9,Calc!$C$6:$C$1005&amp;Calc!$I$6:$I$1005,0),1)),"")</f>
        <v/>
      </c>
      <c r="AE159" s="252"/>
      <c r="AF159" s="251" t="str">
        <f t="array" ref="AF159">IFERROR(IF(AF$9="","",INDEX(INDEX(Calc!$D$6:$X$1005,,MATCH(INDEX(Calc!$AT$7:$AT$20,COUNTIF(Calc!$BO$6:$BO155,Calc!$BO155),1),Calc!$D$4:$W$4,0)),MATCH(Calc!$BO155&amp;AF$9,Calc!$C$6:$C$1005&amp;Calc!$I$6:$I$1005,0),1)),"")</f>
        <v/>
      </c>
      <c r="AG159" s="253"/>
      <c r="AH159" s="215"/>
    </row>
    <row r="160" spans="1:34" ht="18" customHeight="1" thickTop="1" thickBot="1" x14ac:dyDescent="0.3">
      <c r="A160" s="76"/>
      <c r="B160" s="257"/>
      <c r="C160" s="258"/>
      <c r="D160" s="251" t="str">
        <f t="array" ref="D160">IFERROR(IF(D$9="","",INDEX(INDEX(Calc!$D$6:$X$1005,,MATCH(INDEX(Calc!$AT$7:$AT$20,COUNTIF(Calc!$BO$6:$BO156,Calc!$BO156),1),Calc!$D$4:$W$4,0)),MATCH(Calc!$BO156&amp;D$9,Calc!$C$6:$C$1005&amp;Calc!$I$6:$I$1005,0),1)),"")</f>
        <v/>
      </c>
      <c r="E160" s="252"/>
      <c r="F160" s="251" t="str">
        <f t="array" ref="F160">IFERROR(IF(F$9="","",INDEX(INDEX(Calc!$D$6:$X$1005,,MATCH(INDEX(Calc!$AT$7:$AT$20,COUNTIF(Calc!$BO$6:$BO156,Calc!$BO156),1),Calc!$D$4:$W$4,0)),MATCH(Calc!$BO156&amp;F$9,Calc!$C$6:$C$1005&amp;Calc!$I$6:$I$1005,0),1)),"")</f>
        <v/>
      </c>
      <c r="G160" s="252"/>
      <c r="H160" s="251" t="str">
        <f t="array" ref="H160">IFERROR(IF(H$9="","",INDEX(INDEX(Calc!$D$6:$X$1005,,MATCH(INDEX(Calc!$AT$7:$AT$20,COUNTIF(Calc!$BO$6:$BO156,Calc!$BO156),1),Calc!$D$4:$W$4,0)),MATCH(Calc!$BO156&amp;H$9,Calc!$C$6:$C$1005&amp;Calc!$I$6:$I$1005,0),1)),"")</f>
        <v/>
      </c>
      <c r="I160" s="252"/>
      <c r="J160" s="251" t="str">
        <f t="array" ref="J160">IFERROR(IF(J$9="","",INDEX(INDEX(Calc!$D$6:$X$1005,,MATCH(INDEX(Calc!$AT$7:$AT$20,COUNTIF(Calc!$BO$6:$BO156,Calc!$BO156),1),Calc!$D$4:$W$4,0)),MATCH(Calc!$BO156&amp;J$9,Calc!$C$6:$C$1005&amp;Calc!$I$6:$I$1005,0),1)),"")</f>
        <v/>
      </c>
      <c r="K160" s="252"/>
      <c r="L160" s="251" t="str">
        <f t="array" ref="L160">IFERROR(IF(L$9="","",INDEX(INDEX(Calc!$D$6:$X$1005,,MATCH(INDEX(Calc!$AT$7:$AT$20,COUNTIF(Calc!$BO$6:$BO156,Calc!$BO156),1),Calc!$D$4:$W$4,0)),MATCH(Calc!$BO156&amp;L$9,Calc!$C$6:$C$1005&amp;Calc!$I$6:$I$1005,0),1)),"")</f>
        <v/>
      </c>
      <c r="M160" s="252"/>
      <c r="N160" s="251" t="str">
        <f t="array" ref="N160">IFERROR(IF(N$9="","",INDEX(INDEX(Calc!$D$6:$X$1005,,MATCH(INDEX(Calc!$AT$7:$AT$20,COUNTIF(Calc!$BO$6:$BO156,Calc!$BO156),1),Calc!$D$4:$W$4,0)),MATCH(Calc!$BO156&amp;N$9,Calc!$C$6:$C$1005&amp;Calc!$I$6:$I$1005,0),1)),"")</f>
        <v/>
      </c>
      <c r="O160" s="252"/>
      <c r="P160" s="251" t="str">
        <f t="array" ref="P160">IFERROR(IF(P$9="","",INDEX(INDEX(Calc!$D$6:$X$1005,,MATCH(INDEX(Calc!$AT$7:$AT$20,COUNTIF(Calc!$BO$6:$BO156,Calc!$BO156),1),Calc!$D$4:$W$4,0)),MATCH(Calc!$BO156&amp;P$9,Calc!$C$6:$C$1005&amp;Calc!$I$6:$I$1005,0),1)),"")</f>
        <v/>
      </c>
      <c r="Q160" s="252"/>
      <c r="R160" s="251" t="str">
        <f t="array" ref="R160">IFERROR(IF(R$9="","",INDEX(INDEX(Calc!$D$6:$X$1005,,MATCH(INDEX(Calc!$AT$7:$AT$20,COUNTIF(Calc!$BO$6:$BO156,Calc!$BO156),1),Calc!$D$4:$W$4,0)),MATCH(Calc!$BO156&amp;R$9,Calc!$C$6:$C$1005&amp;Calc!$I$6:$I$1005,0),1)),"")</f>
        <v/>
      </c>
      <c r="S160" s="252"/>
      <c r="T160" s="251" t="str">
        <f t="array" ref="T160">IFERROR(IF(T$9="","",INDEX(INDEX(Calc!$D$6:$X$1005,,MATCH(INDEX(Calc!$AT$7:$AT$20,COUNTIF(Calc!$BO$6:$BO156,Calc!$BO156),1),Calc!$D$4:$W$4,0)),MATCH(Calc!$BO156&amp;T$9,Calc!$C$6:$C$1005&amp;Calc!$I$6:$I$1005,0),1)),"")</f>
        <v/>
      </c>
      <c r="U160" s="252"/>
      <c r="V160" s="251" t="str">
        <f t="array" ref="V160">IFERROR(IF(V$9="","",INDEX(INDEX(Calc!$D$6:$X$1005,,MATCH(INDEX(Calc!$AT$7:$AT$20,COUNTIF(Calc!$BO$6:$BO156,Calc!$BO156),1),Calc!$D$4:$W$4,0)),MATCH(Calc!$BO156&amp;V$9,Calc!$C$6:$C$1005&amp;Calc!$I$6:$I$1005,0),1)),"")</f>
        <v/>
      </c>
      <c r="W160" s="252"/>
      <c r="X160" s="251" t="str">
        <f t="array" ref="X160">IFERROR(IF(X$9="","",INDEX(INDEX(Calc!$D$6:$X$1005,,MATCH(INDEX(Calc!$AT$7:$AT$20,COUNTIF(Calc!$BO$6:$BO156,Calc!$BO156),1),Calc!$D$4:$W$4,0)),MATCH(Calc!$BO156&amp;X$9,Calc!$C$6:$C$1005&amp;Calc!$I$6:$I$1005,0),1)),"")</f>
        <v/>
      </c>
      <c r="Y160" s="252"/>
      <c r="Z160" s="251" t="str">
        <f t="array" ref="Z160">IFERROR(IF(Z$9="","",INDEX(INDEX(Calc!$D$6:$X$1005,,MATCH(INDEX(Calc!$AT$7:$AT$20,COUNTIF(Calc!$BO$6:$BO156,Calc!$BO156),1),Calc!$D$4:$W$4,0)),MATCH(Calc!$BO156&amp;Z$9,Calc!$C$6:$C$1005&amp;Calc!$I$6:$I$1005,0),1)),"")</f>
        <v/>
      </c>
      <c r="AA160" s="252"/>
      <c r="AB160" s="251" t="str">
        <f t="array" ref="AB160">IFERROR(IF(AB$9="","",INDEX(INDEX(Calc!$D$6:$X$1005,,MATCH(INDEX(Calc!$AT$7:$AT$20,COUNTIF(Calc!$BO$6:$BO156,Calc!$BO156),1),Calc!$D$4:$W$4,0)),MATCH(Calc!$BO156&amp;AB$9,Calc!$C$6:$C$1005&amp;Calc!$I$6:$I$1005,0),1)),"")</f>
        <v/>
      </c>
      <c r="AC160" s="252"/>
      <c r="AD160" s="251" t="str">
        <f t="array" ref="AD160">IFERROR(IF(AD$9="","",INDEX(INDEX(Calc!$D$6:$X$1005,,MATCH(INDEX(Calc!$AT$7:$AT$20,COUNTIF(Calc!$BO$6:$BO156,Calc!$BO156),1),Calc!$D$4:$W$4,0)),MATCH(Calc!$BO156&amp;AD$9,Calc!$C$6:$C$1005&amp;Calc!$I$6:$I$1005,0),1)),"")</f>
        <v/>
      </c>
      <c r="AE160" s="252"/>
      <c r="AF160" s="251" t="str">
        <f t="array" ref="AF160">IFERROR(IF(AF$9="","",INDEX(INDEX(Calc!$D$6:$X$1005,,MATCH(INDEX(Calc!$AT$7:$AT$20,COUNTIF(Calc!$BO$6:$BO156,Calc!$BO156),1),Calc!$D$4:$W$4,0)),MATCH(Calc!$BO156&amp;AF$9,Calc!$C$6:$C$1005&amp;Calc!$I$6:$I$1005,0),1)),"")</f>
        <v/>
      </c>
      <c r="AG160" s="253"/>
      <c r="AH160" s="215"/>
    </row>
    <row r="161" spans="1:34" ht="18" customHeight="1" thickTop="1" thickBot="1" x14ac:dyDescent="0.3">
      <c r="A161" s="76"/>
      <c r="B161" s="257"/>
      <c r="C161" s="258"/>
      <c r="D161" s="251" t="str">
        <f t="array" ref="D161">IFERROR(IF(D$9="","",INDEX(INDEX(Calc!$D$6:$X$1005,,MATCH(INDEX(Calc!$AT$7:$AT$20,COUNTIF(Calc!$BO$6:$BO157,Calc!$BO157),1),Calc!$D$4:$W$4,0)),MATCH(Calc!$BO157&amp;D$9,Calc!$C$6:$C$1005&amp;Calc!$I$6:$I$1005,0),1)),"")</f>
        <v/>
      </c>
      <c r="E161" s="252"/>
      <c r="F161" s="251" t="str">
        <f t="array" ref="F161">IFERROR(IF(F$9="","",INDEX(INDEX(Calc!$D$6:$X$1005,,MATCH(INDEX(Calc!$AT$7:$AT$20,COUNTIF(Calc!$BO$6:$BO157,Calc!$BO157),1),Calc!$D$4:$W$4,0)),MATCH(Calc!$BO157&amp;F$9,Calc!$C$6:$C$1005&amp;Calc!$I$6:$I$1005,0),1)),"")</f>
        <v/>
      </c>
      <c r="G161" s="252"/>
      <c r="H161" s="251" t="str">
        <f t="array" ref="H161">IFERROR(IF(H$9="","",INDEX(INDEX(Calc!$D$6:$X$1005,,MATCH(INDEX(Calc!$AT$7:$AT$20,COUNTIF(Calc!$BO$6:$BO157,Calc!$BO157),1),Calc!$D$4:$W$4,0)),MATCH(Calc!$BO157&amp;H$9,Calc!$C$6:$C$1005&amp;Calc!$I$6:$I$1005,0),1)),"")</f>
        <v/>
      </c>
      <c r="I161" s="252"/>
      <c r="J161" s="251" t="str">
        <f t="array" ref="J161">IFERROR(IF(J$9="","",INDEX(INDEX(Calc!$D$6:$X$1005,,MATCH(INDEX(Calc!$AT$7:$AT$20,COUNTIF(Calc!$BO$6:$BO157,Calc!$BO157),1),Calc!$D$4:$W$4,0)),MATCH(Calc!$BO157&amp;J$9,Calc!$C$6:$C$1005&amp;Calc!$I$6:$I$1005,0),1)),"")</f>
        <v/>
      </c>
      <c r="K161" s="252"/>
      <c r="L161" s="251" t="str">
        <f t="array" ref="L161">IFERROR(IF(L$9="","",INDEX(INDEX(Calc!$D$6:$X$1005,,MATCH(INDEX(Calc!$AT$7:$AT$20,COUNTIF(Calc!$BO$6:$BO157,Calc!$BO157),1),Calc!$D$4:$W$4,0)),MATCH(Calc!$BO157&amp;L$9,Calc!$C$6:$C$1005&amp;Calc!$I$6:$I$1005,0),1)),"")</f>
        <v/>
      </c>
      <c r="M161" s="252"/>
      <c r="N161" s="251" t="str">
        <f t="array" ref="N161">IFERROR(IF(N$9="","",INDEX(INDEX(Calc!$D$6:$X$1005,,MATCH(INDEX(Calc!$AT$7:$AT$20,COUNTIF(Calc!$BO$6:$BO157,Calc!$BO157),1),Calc!$D$4:$W$4,0)),MATCH(Calc!$BO157&amp;N$9,Calc!$C$6:$C$1005&amp;Calc!$I$6:$I$1005,0),1)),"")</f>
        <v/>
      </c>
      <c r="O161" s="252"/>
      <c r="P161" s="251" t="str">
        <f t="array" ref="P161">IFERROR(IF(P$9="","",INDEX(INDEX(Calc!$D$6:$X$1005,,MATCH(INDEX(Calc!$AT$7:$AT$20,COUNTIF(Calc!$BO$6:$BO157,Calc!$BO157),1),Calc!$D$4:$W$4,0)),MATCH(Calc!$BO157&amp;P$9,Calc!$C$6:$C$1005&amp;Calc!$I$6:$I$1005,0),1)),"")</f>
        <v/>
      </c>
      <c r="Q161" s="252"/>
      <c r="R161" s="251" t="str">
        <f t="array" ref="R161">IFERROR(IF(R$9="","",INDEX(INDEX(Calc!$D$6:$X$1005,,MATCH(INDEX(Calc!$AT$7:$AT$20,COUNTIF(Calc!$BO$6:$BO157,Calc!$BO157),1),Calc!$D$4:$W$4,0)),MATCH(Calc!$BO157&amp;R$9,Calc!$C$6:$C$1005&amp;Calc!$I$6:$I$1005,0),1)),"")</f>
        <v/>
      </c>
      <c r="S161" s="252"/>
      <c r="T161" s="251" t="str">
        <f t="array" ref="T161">IFERROR(IF(T$9="","",INDEX(INDEX(Calc!$D$6:$X$1005,,MATCH(INDEX(Calc!$AT$7:$AT$20,COUNTIF(Calc!$BO$6:$BO157,Calc!$BO157),1),Calc!$D$4:$W$4,0)),MATCH(Calc!$BO157&amp;T$9,Calc!$C$6:$C$1005&amp;Calc!$I$6:$I$1005,0),1)),"")</f>
        <v/>
      </c>
      <c r="U161" s="252"/>
      <c r="V161" s="251" t="str">
        <f t="array" ref="V161">IFERROR(IF(V$9="","",INDEX(INDEX(Calc!$D$6:$X$1005,,MATCH(INDEX(Calc!$AT$7:$AT$20,COUNTIF(Calc!$BO$6:$BO157,Calc!$BO157),1),Calc!$D$4:$W$4,0)),MATCH(Calc!$BO157&amp;V$9,Calc!$C$6:$C$1005&amp;Calc!$I$6:$I$1005,0),1)),"")</f>
        <v/>
      </c>
      <c r="W161" s="252"/>
      <c r="X161" s="251" t="str">
        <f t="array" ref="X161">IFERROR(IF(X$9="","",INDEX(INDEX(Calc!$D$6:$X$1005,,MATCH(INDEX(Calc!$AT$7:$AT$20,COUNTIF(Calc!$BO$6:$BO157,Calc!$BO157),1),Calc!$D$4:$W$4,0)),MATCH(Calc!$BO157&amp;X$9,Calc!$C$6:$C$1005&amp;Calc!$I$6:$I$1005,0),1)),"")</f>
        <v/>
      </c>
      <c r="Y161" s="252"/>
      <c r="Z161" s="251" t="str">
        <f t="array" ref="Z161">IFERROR(IF(Z$9="","",INDEX(INDEX(Calc!$D$6:$X$1005,,MATCH(INDEX(Calc!$AT$7:$AT$20,COUNTIF(Calc!$BO$6:$BO157,Calc!$BO157),1),Calc!$D$4:$W$4,0)),MATCH(Calc!$BO157&amp;Z$9,Calc!$C$6:$C$1005&amp;Calc!$I$6:$I$1005,0),1)),"")</f>
        <v/>
      </c>
      <c r="AA161" s="252"/>
      <c r="AB161" s="251" t="str">
        <f t="array" ref="AB161">IFERROR(IF(AB$9="","",INDEX(INDEX(Calc!$D$6:$X$1005,,MATCH(INDEX(Calc!$AT$7:$AT$20,COUNTIF(Calc!$BO$6:$BO157,Calc!$BO157),1),Calc!$D$4:$W$4,0)),MATCH(Calc!$BO157&amp;AB$9,Calc!$C$6:$C$1005&amp;Calc!$I$6:$I$1005,0),1)),"")</f>
        <v/>
      </c>
      <c r="AC161" s="252"/>
      <c r="AD161" s="251" t="str">
        <f t="array" ref="AD161">IFERROR(IF(AD$9="","",INDEX(INDEX(Calc!$D$6:$X$1005,,MATCH(INDEX(Calc!$AT$7:$AT$20,COUNTIF(Calc!$BO$6:$BO157,Calc!$BO157),1),Calc!$D$4:$W$4,0)),MATCH(Calc!$BO157&amp;AD$9,Calc!$C$6:$C$1005&amp;Calc!$I$6:$I$1005,0),1)),"")</f>
        <v/>
      </c>
      <c r="AE161" s="252"/>
      <c r="AF161" s="251" t="str">
        <f t="array" ref="AF161">IFERROR(IF(AF$9="","",INDEX(INDEX(Calc!$D$6:$X$1005,,MATCH(INDEX(Calc!$AT$7:$AT$20,COUNTIF(Calc!$BO$6:$BO157,Calc!$BO157),1),Calc!$D$4:$W$4,0)),MATCH(Calc!$BO157&amp;AF$9,Calc!$C$6:$C$1005&amp;Calc!$I$6:$I$1005,0),1)),"")</f>
        <v/>
      </c>
      <c r="AG161" s="253"/>
      <c r="AH161" s="215"/>
    </row>
    <row r="162" spans="1:34" ht="18" customHeight="1" thickTop="1" thickBot="1" x14ac:dyDescent="0.3">
      <c r="A162" s="76"/>
      <c r="B162" s="257"/>
      <c r="C162" s="258"/>
      <c r="D162" s="251" t="str">
        <f t="array" ref="D162">IFERROR(IF(D$9="","",INDEX(INDEX(Calc!$D$6:$X$1005,,MATCH(INDEX(Calc!$AT$7:$AT$20,COUNTIF(Calc!$BO$6:$BO158,Calc!$BO158),1),Calc!$D$4:$W$4,0)),MATCH(Calc!$BO158&amp;D$9,Calc!$C$6:$C$1005&amp;Calc!$I$6:$I$1005,0),1)),"")</f>
        <v/>
      </c>
      <c r="E162" s="252"/>
      <c r="F162" s="251" t="str">
        <f t="array" ref="F162">IFERROR(IF(F$9="","",INDEX(INDEX(Calc!$D$6:$X$1005,,MATCH(INDEX(Calc!$AT$7:$AT$20,COUNTIF(Calc!$BO$6:$BO158,Calc!$BO158),1),Calc!$D$4:$W$4,0)),MATCH(Calc!$BO158&amp;F$9,Calc!$C$6:$C$1005&amp;Calc!$I$6:$I$1005,0),1)),"")</f>
        <v/>
      </c>
      <c r="G162" s="252"/>
      <c r="H162" s="251" t="str">
        <f t="array" ref="H162">IFERROR(IF(H$9="","",INDEX(INDEX(Calc!$D$6:$X$1005,,MATCH(INDEX(Calc!$AT$7:$AT$20,COUNTIF(Calc!$BO$6:$BO158,Calc!$BO158),1),Calc!$D$4:$W$4,0)),MATCH(Calc!$BO158&amp;H$9,Calc!$C$6:$C$1005&amp;Calc!$I$6:$I$1005,0),1)),"")</f>
        <v/>
      </c>
      <c r="I162" s="252"/>
      <c r="J162" s="251" t="str">
        <f t="array" ref="J162">IFERROR(IF(J$9="","",INDEX(INDEX(Calc!$D$6:$X$1005,,MATCH(INDEX(Calc!$AT$7:$AT$20,COUNTIF(Calc!$BO$6:$BO158,Calc!$BO158),1),Calc!$D$4:$W$4,0)),MATCH(Calc!$BO158&amp;J$9,Calc!$C$6:$C$1005&amp;Calc!$I$6:$I$1005,0),1)),"")</f>
        <v/>
      </c>
      <c r="K162" s="252"/>
      <c r="L162" s="251" t="str">
        <f t="array" ref="L162">IFERROR(IF(L$9="","",INDEX(INDEX(Calc!$D$6:$X$1005,,MATCH(INDEX(Calc!$AT$7:$AT$20,COUNTIF(Calc!$BO$6:$BO158,Calc!$BO158),1),Calc!$D$4:$W$4,0)),MATCH(Calc!$BO158&amp;L$9,Calc!$C$6:$C$1005&amp;Calc!$I$6:$I$1005,0),1)),"")</f>
        <v/>
      </c>
      <c r="M162" s="252"/>
      <c r="N162" s="251" t="str">
        <f t="array" ref="N162">IFERROR(IF(N$9="","",INDEX(INDEX(Calc!$D$6:$X$1005,,MATCH(INDEX(Calc!$AT$7:$AT$20,COUNTIF(Calc!$BO$6:$BO158,Calc!$BO158),1),Calc!$D$4:$W$4,0)),MATCH(Calc!$BO158&amp;N$9,Calc!$C$6:$C$1005&amp;Calc!$I$6:$I$1005,0),1)),"")</f>
        <v/>
      </c>
      <c r="O162" s="252"/>
      <c r="P162" s="251" t="str">
        <f t="array" ref="P162">IFERROR(IF(P$9="","",INDEX(INDEX(Calc!$D$6:$X$1005,,MATCH(INDEX(Calc!$AT$7:$AT$20,COUNTIF(Calc!$BO$6:$BO158,Calc!$BO158),1),Calc!$D$4:$W$4,0)),MATCH(Calc!$BO158&amp;P$9,Calc!$C$6:$C$1005&amp;Calc!$I$6:$I$1005,0),1)),"")</f>
        <v/>
      </c>
      <c r="Q162" s="252"/>
      <c r="R162" s="251" t="str">
        <f t="array" ref="R162">IFERROR(IF(R$9="","",INDEX(INDEX(Calc!$D$6:$X$1005,,MATCH(INDEX(Calc!$AT$7:$AT$20,COUNTIF(Calc!$BO$6:$BO158,Calc!$BO158),1),Calc!$D$4:$W$4,0)),MATCH(Calc!$BO158&amp;R$9,Calc!$C$6:$C$1005&amp;Calc!$I$6:$I$1005,0),1)),"")</f>
        <v/>
      </c>
      <c r="S162" s="252"/>
      <c r="T162" s="251" t="str">
        <f t="array" ref="T162">IFERROR(IF(T$9="","",INDEX(INDEX(Calc!$D$6:$X$1005,,MATCH(INDEX(Calc!$AT$7:$AT$20,COUNTIF(Calc!$BO$6:$BO158,Calc!$BO158),1),Calc!$D$4:$W$4,0)),MATCH(Calc!$BO158&amp;T$9,Calc!$C$6:$C$1005&amp;Calc!$I$6:$I$1005,0),1)),"")</f>
        <v/>
      </c>
      <c r="U162" s="252"/>
      <c r="V162" s="251" t="str">
        <f t="array" ref="V162">IFERROR(IF(V$9="","",INDEX(INDEX(Calc!$D$6:$X$1005,,MATCH(INDEX(Calc!$AT$7:$AT$20,COUNTIF(Calc!$BO$6:$BO158,Calc!$BO158),1),Calc!$D$4:$W$4,0)),MATCH(Calc!$BO158&amp;V$9,Calc!$C$6:$C$1005&amp;Calc!$I$6:$I$1005,0),1)),"")</f>
        <v/>
      </c>
      <c r="W162" s="252"/>
      <c r="X162" s="251" t="str">
        <f t="array" ref="X162">IFERROR(IF(X$9="","",INDEX(INDEX(Calc!$D$6:$X$1005,,MATCH(INDEX(Calc!$AT$7:$AT$20,COUNTIF(Calc!$BO$6:$BO158,Calc!$BO158),1),Calc!$D$4:$W$4,0)),MATCH(Calc!$BO158&amp;X$9,Calc!$C$6:$C$1005&amp;Calc!$I$6:$I$1005,0),1)),"")</f>
        <v/>
      </c>
      <c r="Y162" s="252"/>
      <c r="Z162" s="251" t="str">
        <f t="array" ref="Z162">IFERROR(IF(Z$9="","",INDEX(INDEX(Calc!$D$6:$X$1005,,MATCH(INDEX(Calc!$AT$7:$AT$20,COUNTIF(Calc!$BO$6:$BO158,Calc!$BO158),1),Calc!$D$4:$W$4,0)),MATCH(Calc!$BO158&amp;Z$9,Calc!$C$6:$C$1005&amp;Calc!$I$6:$I$1005,0),1)),"")</f>
        <v/>
      </c>
      <c r="AA162" s="252"/>
      <c r="AB162" s="251" t="str">
        <f t="array" ref="AB162">IFERROR(IF(AB$9="","",INDEX(INDEX(Calc!$D$6:$X$1005,,MATCH(INDEX(Calc!$AT$7:$AT$20,COUNTIF(Calc!$BO$6:$BO158,Calc!$BO158),1),Calc!$D$4:$W$4,0)),MATCH(Calc!$BO158&amp;AB$9,Calc!$C$6:$C$1005&amp;Calc!$I$6:$I$1005,0),1)),"")</f>
        <v/>
      </c>
      <c r="AC162" s="252"/>
      <c r="AD162" s="251" t="str">
        <f t="array" ref="AD162">IFERROR(IF(AD$9="","",INDEX(INDEX(Calc!$D$6:$X$1005,,MATCH(INDEX(Calc!$AT$7:$AT$20,COUNTIF(Calc!$BO$6:$BO158,Calc!$BO158),1),Calc!$D$4:$W$4,0)),MATCH(Calc!$BO158&amp;AD$9,Calc!$C$6:$C$1005&amp;Calc!$I$6:$I$1005,0),1)),"")</f>
        <v/>
      </c>
      <c r="AE162" s="252"/>
      <c r="AF162" s="251" t="str">
        <f t="array" ref="AF162">IFERROR(IF(AF$9="","",INDEX(INDEX(Calc!$D$6:$X$1005,,MATCH(INDEX(Calc!$AT$7:$AT$20,COUNTIF(Calc!$BO$6:$BO158,Calc!$BO158),1),Calc!$D$4:$W$4,0)),MATCH(Calc!$BO158&amp;AF$9,Calc!$C$6:$C$1005&amp;Calc!$I$6:$I$1005,0),1)),"")</f>
        <v/>
      </c>
      <c r="AG162" s="253"/>
      <c r="AH162" s="215"/>
    </row>
    <row r="163" spans="1:34" ht="18" customHeight="1" thickTop="1" thickBot="1" x14ac:dyDescent="0.3">
      <c r="A163" s="76"/>
      <c r="B163" s="257"/>
      <c r="C163" s="258"/>
      <c r="D163" s="251" t="str">
        <f t="array" ref="D163">IFERROR(IF(D$9="","",INDEX(INDEX(Calc!$D$6:$X$1005,,MATCH(INDEX(Calc!$AT$7:$AT$20,COUNTIF(Calc!$BO$6:$BO159,Calc!$BO159),1),Calc!$D$4:$W$4,0)),MATCH(Calc!$BO159&amp;D$9,Calc!$C$6:$C$1005&amp;Calc!$I$6:$I$1005,0),1)),"")</f>
        <v/>
      </c>
      <c r="E163" s="252"/>
      <c r="F163" s="251" t="str">
        <f t="array" ref="F163">IFERROR(IF(F$9="","",INDEX(INDEX(Calc!$D$6:$X$1005,,MATCH(INDEX(Calc!$AT$7:$AT$20,COUNTIF(Calc!$BO$6:$BO159,Calc!$BO159),1),Calc!$D$4:$W$4,0)),MATCH(Calc!$BO159&amp;F$9,Calc!$C$6:$C$1005&amp;Calc!$I$6:$I$1005,0),1)),"")</f>
        <v/>
      </c>
      <c r="G163" s="252"/>
      <c r="H163" s="251" t="str">
        <f t="array" ref="H163">IFERROR(IF(H$9="","",INDEX(INDEX(Calc!$D$6:$X$1005,,MATCH(INDEX(Calc!$AT$7:$AT$20,COUNTIF(Calc!$BO$6:$BO159,Calc!$BO159),1),Calc!$D$4:$W$4,0)),MATCH(Calc!$BO159&amp;H$9,Calc!$C$6:$C$1005&amp;Calc!$I$6:$I$1005,0),1)),"")</f>
        <v/>
      </c>
      <c r="I163" s="252"/>
      <c r="J163" s="251" t="str">
        <f t="array" ref="J163">IFERROR(IF(J$9="","",INDEX(INDEX(Calc!$D$6:$X$1005,,MATCH(INDEX(Calc!$AT$7:$AT$20,COUNTIF(Calc!$BO$6:$BO159,Calc!$BO159),1),Calc!$D$4:$W$4,0)),MATCH(Calc!$BO159&amp;J$9,Calc!$C$6:$C$1005&amp;Calc!$I$6:$I$1005,0),1)),"")</f>
        <v/>
      </c>
      <c r="K163" s="252"/>
      <c r="L163" s="251" t="str">
        <f t="array" ref="L163">IFERROR(IF(L$9="","",INDEX(INDEX(Calc!$D$6:$X$1005,,MATCH(INDEX(Calc!$AT$7:$AT$20,COUNTIF(Calc!$BO$6:$BO159,Calc!$BO159),1),Calc!$D$4:$W$4,0)),MATCH(Calc!$BO159&amp;L$9,Calc!$C$6:$C$1005&amp;Calc!$I$6:$I$1005,0),1)),"")</f>
        <v/>
      </c>
      <c r="M163" s="252"/>
      <c r="N163" s="251" t="str">
        <f t="array" ref="N163">IFERROR(IF(N$9="","",INDEX(INDEX(Calc!$D$6:$X$1005,,MATCH(INDEX(Calc!$AT$7:$AT$20,COUNTIF(Calc!$BO$6:$BO159,Calc!$BO159),1),Calc!$D$4:$W$4,0)),MATCH(Calc!$BO159&amp;N$9,Calc!$C$6:$C$1005&amp;Calc!$I$6:$I$1005,0),1)),"")</f>
        <v/>
      </c>
      <c r="O163" s="252"/>
      <c r="P163" s="251" t="str">
        <f t="array" ref="P163">IFERROR(IF(P$9="","",INDEX(INDEX(Calc!$D$6:$X$1005,,MATCH(INDEX(Calc!$AT$7:$AT$20,COUNTIF(Calc!$BO$6:$BO159,Calc!$BO159),1),Calc!$D$4:$W$4,0)),MATCH(Calc!$BO159&amp;P$9,Calc!$C$6:$C$1005&amp;Calc!$I$6:$I$1005,0),1)),"")</f>
        <v/>
      </c>
      <c r="Q163" s="252"/>
      <c r="R163" s="251" t="str">
        <f t="array" ref="R163">IFERROR(IF(R$9="","",INDEX(INDEX(Calc!$D$6:$X$1005,,MATCH(INDEX(Calc!$AT$7:$AT$20,COUNTIF(Calc!$BO$6:$BO159,Calc!$BO159),1),Calc!$D$4:$W$4,0)),MATCH(Calc!$BO159&amp;R$9,Calc!$C$6:$C$1005&amp;Calc!$I$6:$I$1005,0),1)),"")</f>
        <v/>
      </c>
      <c r="S163" s="252"/>
      <c r="T163" s="251" t="str">
        <f t="array" ref="T163">IFERROR(IF(T$9="","",INDEX(INDEX(Calc!$D$6:$X$1005,,MATCH(INDEX(Calc!$AT$7:$AT$20,COUNTIF(Calc!$BO$6:$BO159,Calc!$BO159),1),Calc!$D$4:$W$4,0)),MATCH(Calc!$BO159&amp;T$9,Calc!$C$6:$C$1005&amp;Calc!$I$6:$I$1005,0),1)),"")</f>
        <v/>
      </c>
      <c r="U163" s="252"/>
      <c r="V163" s="251" t="str">
        <f t="array" ref="V163">IFERROR(IF(V$9="","",INDEX(INDEX(Calc!$D$6:$X$1005,,MATCH(INDEX(Calc!$AT$7:$AT$20,COUNTIF(Calc!$BO$6:$BO159,Calc!$BO159),1),Calc!$D$4:$W$4,0)),MATCH(Calc!$BO159&amp;V$9,Calc!$C$6:$C$1005&amp;Calc!$I$6:$I$1005,0),1)),"")</f>
        <v/>
      </c>
      <c r="W163" s="252"/>
      <c r="X163" s="251" t="str">
        <f t="array" ref="X163">IFERROR(IF(X$9="","",INDEX(INDEX(Calc!$D$6:$X$1005,,MATCH(INDEX(Calc!$AT$7:$AT$20,COUNTIF(Calc!$BO$6:$BO159,Calc!$BO159),1),Calc!$D$4:$W$4,0)),MATCH(Calc!$BO159&amp;X$9,Calc!$C$6:$C$1005&amp;Calc!$I$6:$I$1005,0),1)),"")</f>
        <v/>
      </c>
      <c r="Y163" s="252"/>
      <c r="Z163" s="251" t="str">
        <f t="array" ref="Z163">IFERROR(IF(Z$9="","",INDEX(INDEX(Calc!$D$6:$X$1005,,MATCH(INDEX(Calc!$AT$7:$AT$20,COUNTIF(Calc!$BO$6:$BO159,Calc!$BO159),1),Calc!$D$4:$W$4,0)),MATCH(Calc!$BO159&amp;Z$9,Calc!$C$6:$C$1005&amp;Calc!$I$6:$I$1005,0),1)),"")</f>
        <v/>
      </c>
      <c r="AA163" s="252"/>
      <c r="AB163" s="251" t="str">
        <f t="array" ref="AB163">IFERROR(IF(AB$9="","",INDEX(INDEX(Calc!$D$6:$X$1005,,MATCH(INDEX(Calc!$AT$7:$AT$20,COUNTIF(Calc!$BO$6:$BO159,Calc!$BO159),1),Calc!$D$4:$W$4,0)),MATCH(Calc!$BO159&amp;AB$9,Calc!$C$6:$C$1005&amp;Calc!$I$6:$I$1005,0),1)),"")</f>
        <v/>
      </c>
      <c r="AC163" s="252"/>
      <c r="AD163" s="251" t="str">
        <f t="array" ref="AD163">IFERROR(IF(AD$9="","",INDEX(INDEX(Calc!$D$6:$X$1005,,MATCH(INDEX(Calc!$AT$7:$AT$20,COUNTIF(Calc!$BO$6:$BO159,Calc!$BO159),1),Calc!$D$4:$W$4,0)),MATCH(Calc!$BO159&amp;AD$9,Calc!$C$6:$C$1005&amp;Calc!$I$6:$I$1005,0),1)),"")</f>
        <v/>
      </c>
      <c r="AE163" s="252"/>
      <c r="AF163" s="251" t="str">
        <f t="array" ref="AF163">IFERROR(IF(AF$9="","",INDEX(INDEX(Calc!$D$6:$X$1005,,MATCH(INDEX(Calc!$AT$7:$AT$20,COUNTIF(Calc!$BO$6:$BO159,Calc!$BO159),1),Calc!$D$4:$W$4,0)),MATCH(Calc!$BO159&amp;AF$9,Calc!$C$6:$C$1005&amp;Calc!$I$6:$I$1005,0),1)),"")</f>
        <v/>
      </c>
      <c r="AG163" s="253"/>
      <c r="AH163" s="215"/>
    </row>
    <row r="164" spans="1:34" ht="18" customHeight="1" thickTop="1" thickBot="1" x14ac:dyDescent="0.3">
      <c r="A164" s="76"/>
      <c r="B164" s="257"/>
      <c r="C164" s="258"/>
      <c r="D164" s="251" t="str">
        <f t="array" ref="D164">IFERROR(IF(D$9="","",INDEX(INDEX(Calc!$D$6:$X$1005,,MATCH(INDEX(Calc!$AT$7:$AT$20,COUNTIF(Calc!$BO$6:$BO160,Calc!$BO160),1),Calc!$D$4:$W$4,0)),MATCH(Calc!$BO160&amp;D$9,Calc!$C$6:$C$1005&amp;Calc!$I$6:$I$1005,0),1)),"")</f>
        <v/>
      </c>
      <c r="E164" s="252"/>
      <c r="F164" s="251" t="str">
        <f t="array" ref="F164">IFERROR(IF(F$9="","",INDEX(INDEX(Calc!$D$6:$X$1005,,MATCH(INDEX(Calc!$AT$7:$AT$20,COUNTIF(Calc!$BO$6:$BO160,Calc!$BO160),1),Calc!$D$4:$W$4,0)),MATCH(Calc!$BO160&amp;F$9,Calc!$C$6:$C$1005&amp;Calc!$I$6:$I$1005,0),1)),"")</f>
        <v/>
      </c>
      <c r="G164" s="252"/>
      <c r="H164" s="251" t="str">
        <f t="array" ref="H164">IFERROR(IF(H$9="","",INDEX(INDEX(Calc!$D$6:$X$1005,,MATCH(INDEX(Calc!$AT$7:$AT$20,COUNTIF(Calc!$BO$6:$BO160,Calc!$BO160),1),Calc!$D$4:$W$4,0)),MATCH(Calc!$BO160&amp;H$9,Calc!$C$6:$C$1005&amp;Calc!$I$6:$I$1005,0),1)),"")</f>
        <v/>
      </c>
      <c r="I164" s="252"/>
      <c r="J164" s="251" t="str">
        <f t="array" ref="J164">IFERROR(IF(J$9="","",INDEX(INDEX(Calc!$D$6:$X$1005,,MATCH(INDEX(Calc!$AT$7:$AT$20,COUNTIF(Calc!$BO$6:$BO160,Calc!$BO160),1),Calc!$D$4:$W$4,0)),MATCH(Calc!$BO160&amp;J$9,Calc!$C$6:$C$1005&amp;Calc!$I$6:$I$1005,0),1)),"")</f>
        <v/>
      </c>
      <c r="K164" s="252"/>
      <c r="L164" s="251" t="str">
        <f t="array" ref="L164">IFERROR(IF(L$9="","",INDEX(INDEX(Calc!$D$6:$X$1005,,MATCH(INDEX(Calc!$AT$7:$AT$20,COUNTIF(Calc!$BO$6:$BO160,Calc!$BO160),1),Calc!$D$4:$W$4,0)),MATCH(Calc!$BO160&amp;L$9,Calc!$C$6:$C$1005&amp;Calc!$I$6:$I$1005,0),1)),"")</f>
        <v/>
      </c>
      <c r="M164" s="252"/>
      <c r="N164" s="251" t="str">
        <f t="array" ref="N164">IFERROR(IF(N$9="","",INDEX(INDEX(Calc!$D$6:$X$1005,,MATCH(INDEX(Calc!$AT$7:$AT$20,COUNTIF(Calc!$BO$6:$BO160,Calc!$BO160),1),Calc!$D$4:$W$4,0)),MATCH(Calc!$BO160&amp;N$9,Calc!$C$6:$C$1005&amp;Calc!$I$6:$I$1005,0),1)),"")</f>
        <v/>
      </c>
      <c r="O164" s="252"/>
      <c r="P164" s="251" t="str">
        <f t="array" ref="P164">IFERROR(IF(P$9="","",INDEX(INDEX(Calc!$D$6:$X$1005,,MATCH(INDEX(Calc!$AT$7:$AT$20,COUNTIF(Calc!$BO$6:$BO160,Calc!$BO160),1),Calc!$D$4:$W$4,0)),MATCH(Calc!$BO160&amp;P$9,Calc!$C$6:$C$1005&amp;Calc!$I$6:$I$1005,0),1)),"")</f>
        <v/>
      </c>
      <c r="Q164" s="252"/>
      <c r="R164" s="251" t="str">
        <f t="array" ref="R164">IFERROR(IF(R$9="","",INDEX(INDEX(Calc!$D$6:$X$1005,,MATCH(INDEX(Calc!$AT$7:$AT$20,COUNTIF(Calc!$BO$6:$BO160,Calc!$BO160),1),Calc!$D$4:$W$4,0)),MATCH(Calc!$BO160&amp;R$9,Calc!$C$6:$C$1005&amp;Calc!$I$6:$I$1005,0),1)),"")</f>
        <v/>
      </c>
      <c r="S164" s="252"/>
      <c r="T164" s="251" t="str">
        <f t="array" ref="T164">IFERROR(IF(T$9="","",INDEX(INDEX(Calc!$D$6:$X$1005,,MATCH(INDEX(Calc!$AT$7:$AT$20,COUNTIF(Calc!$BO$6:$BO160,Calc!$BO160),1),Calc!$D$4:$W$4,0)),MATCH(Calc!$BO160&amp;T$9,Calc!$C$6:$C$1005&amp;Calc!$I$6:$I$1005,0),1)),"")</f>
        <v/>
      </c>
      <c r="U164" s="252"/>
      <c r="V164" s="251" t="str">
        <f t="array" ref="V164">IFERROR(IF(V$9="","",INDEX(INDEX(Calc!$D$6:$X$1005,,MATCH(INDEX(Calc!$AT$7:$AT$20,COUNTIF(Calc!$BO$6:$BO160,Calc!$BO160),1),Calc!$D$4:$W$4,0)),MATCH(Calc!$BO160&amp;V$9,Calc!$C$6:$C$1005&amp;Calc!$I$6:$I$1005,0),1)),"")</f>
        <v/>
      </c>
      <c r="W164" s="252"/>
      <c r="X164" s="251" t="str">
        <f t="array" ref="X164">IFERROR(IF(X$9="","",INDEX(INDEX(Calc!$D$6:$X$1005,,MATCH(INDEX(Calc!$AT$7:$AT$20,COUNTIF(Calc!$BO$6:$BO160,Calc!$BO160),1),Calc!$D$4:$W$4,0)),MATCH(Calc!$BO160&amp;X$9,Calc!$C$6:$C$1005&amp;Calc!$I$6:$I$1005,0),1)),"")</f>
        <v/>
      </c>
      <c r="Y164" s="252"/>
      <c r="Z164" s="251" t="str">
        <f t="array" ref="Z164">IFERROR(IF(Z$9="","",INDEX(INDEX(Calc!$D$6:$X$1005,,MATCH(INDEX(Calc!$AT$7:$AT$20,COUNTIF(Calc!$BO$6:$BO160,Calc!$BO160),1),Calc!$D$4:$W$4,0)),MATCH(Calc!$BO160&amp;Z$9,Calc!$C$6:$C$1005&amp;Calc!$I$6:$I$1005,0),1)),"")</f>
        <v/>
      </c>
      <c r="AA164" s="252"/>
      <c r="AB164" s="251" t="str">
        <f t="array" ref="AB164">IFERROR(IF(AB$9="","",INDEX(INDEX(Calc!$D$6:$X$1005,,MATCH(INDEX(Calc!$AT$7:$AT$20,COUNTIF(Calc!$BO$6:$BO160,Calc!$BO160),1),Calc!$D$4:$W$4,0)),MATCH(Calc!$BO160&amp;AB$9,Calc!$C$6:$C$1005&amp;Calc!$I$6:$I$1005,0),1)),"")</f>
        <v/>
      </c>
      <c r="AC164" s="252"/>
      <c r="AD164" s="251" t="str">
        <f t="array" ref="AD164">IFERROR(IF(AD$9="","",INDEX(INDEX(Calc!$D$6:$X$1005,,MATCH(INDEX(Calc!$AT$7:$AT$20,COUNTIF(Calc!$BO$6:$BO160,Calc!$BO160),1),Calc!$D$4:$W$4,0)),MATCH(Calc!$BO160&amp;AD$9,Calc!$C$6:$C$1005&amp;Calc!$I$6:$I$1005,0),1)),"")</f>
        <v/>
      </c>
      <c r="AE164" s="252"/>
      <c r="AF164" s="251" t="str">
        <f t="array" ref="AF164">IFERROR(IF(AF$9="","",INDEX(INDEX(Calc!$D$6:$X$1005,,MATCH(INDEX(Calc!$AT$7:$AT$20,COUNTIF(Calc!$BO$6:$BO160,Calc!$BO160),1),Calc!$D$4:$W$4,0)),MATCH(Calc!$BO160&amp;AF$9,Calc!$C$6:$C$1005&amp;Calc!$I$6:$I$1005,0),1)),"")</f>
        <v/>
      </c>
      <c r="AG164" s="253"/>
      <c r="AH164" s="215"/>
    </row>
    <row r="165" spans="1:34" ht="18" customHeight="1" thickTop="1" thickBot="1" x14ac:dyDescent="0.3">
      <c r="A165" s="76"/>
      <c r="B165" s="257"/>
      <c r="C165" s="258"/>
      <c r="D165" s="251" t="str">
        <f t="array" ref="D165">IFERROR(IF(D$9="","",INDEX(INDEX(Calc!$D$6:$X$1005,,MATCH(INDEX(Calc!$AT$7:$AT$20,COUNTIF(Calc!$BO$6:$BO161,Calc!$BO161),1),Calc!$D$4:$W$4,0)),MATCH(Calc!$BO161&amp;D$9,Calc!$C$6:$C$1005&amp;Calc!$I$6:$I$1005,0),1)),"")</f>
        <v/>
      </c>
      <c r="E165" s="252"/>
      <c r="F165" s="251" t="str">
        <f t="array" ref="F165">IFERROR(IF(F$9="","",INDEX(INDEX(Calc!$D$6:$X$1005,,MATCH(INDEX(Calc!$AT$7:$AT$20,COUNTIF(Calc!$BO$6:$BO161,Calc!$BO161),1),Calc!$D$4:$W$4,0)),MATCH(Calc!$BO161&amp;F$9,Calc!$C$6:$C$1005&amp;Calc!$I$6:$I$1005,0),1)),"")</f>
        <v/>
      </c>
      <c r="G165" s="252"/>
      <c r="H165" s="251" t="str">
        <f t="array" ref="H165">IFERROR(IF(H$9="","",INDEX(INDEX(Calc!$D$6:$X$1005,,MATCH(INDEX(Calc!$AT$7:$AT$20,COUNTIF(Calc!$BO$6:$BO161,Calc!$BO161),1),Calc!$D$4:$W$4,0)),MATCH(Calc!$BO161&amp;H$9,Calc!$C$6:$C$1005&amp;Calc!$I$6:$I$1005,0),1)),"")</f>
        <v/>
      </c>
      <c r="I165" s="252"/>
      <c r="J165" s="251" t="str">
        <f t="array" ref="J165">IFERROR(IF(J$9="","",INDEX(INDEX(Calc!$D$6:$X$1005,,MATCH(INDEX(Calc!$AT$7:$AT$20,COUNTIF(Calc!$BO$6:$BO161,Calc!$BO161),1),Calc!$D$4:$W$4,0)),MATCH(Calc!$BO161&amp;J$9,Calc!$C$6:$C$1005&amp;Calc!$I$6:$I$1005,0),1)),"")</f>
        <v/>
      </c>
      <c r="K165" s="252"/>
      <c r="L165" s="251" t="str">
        <f t="array" ref="L165">IFERROR(IF(L$9="","",INDEX(INDEX(Calc!$D$6:$X$1005,,MATCH(INDEX(Calc!$AT$7:$AT$20,COUNTIF(Calc!$BO$6:$BO161,Calc!$BO161),1),Calc!$D$4:$W$4,0)),MATCH(Calc!$BO161&amp;L$9,Calc!$C$6:$C$1005&amp;Calc!$I$6:$I$1005,0),1)),"")</f>
        <v/>
      </c>
      <c r="M165" s="252"/>
      <c r="N165" s="251" t="str">
        <f t="array" ref="N165">IFERROR(IF(N$9="","",INDEX(INDEX(Calc!$D$6:$X$1005,,MATCH(INDEX(Calc!$AT$7:$AT$20,COUNTIF(Calc!$BO$6:$BO161,Calc!$BO161),1),Calc!$D$4:$W$4,0)),MATCH(Calc!$BO161&amp;N$9,Calc!$C$6:$C$1005&amp;Calc!$I$6:$I$1005,0),1)),"")</f>
        <v/>
      </c>
      <c r="O165" s="252"/>
      <c r="P165" s="251" t="str">
        <f t="array" ref="P165">IFERROR(IF(P$9="","",INDEX(INDEX(Calc!$D$6:$X$1005,,MATCH(INDEX(Calc!$AT$7:$AT$20,COUNTIF(Calc!$BO$6:$BO161,Calc!$BO161),1),Calc!$D$4:$W$4,0)),MATCH(Calc!$BO161&amp;P$9,Calc!$C$6:$C$1005&amp;Calc!$I$6:$I$1005,0),1)),"")</f>
        <v/>
      </c>
      <c r="Q165" s="252"/>
      <c r="R165" s="251" t="str">
        <f t="array" ref="R165">IFERROR(IF(R$9="","",INDEX(INDEX(Calc!$D$6:$X$1005,,MATCH(INDEX(Calc!$AT$7:$AT$20,COUNTIF(Calc!$BO$6:$BO161,Calc!$BO161),1),Calc!$D$4:$W$4,0)),MATCH(Calc!$BO161&amp;R$9,Calc!$C$6:$C$1005&amp;Calc!$I$6:$I$1005,0),1)),"")</f>
        <v/>
      </c>
      <c r="S165" s="252"/>
      <c r="T165" s="251" t="str">
        <f t="array" ref="T165">IFERROR(IF(T$9="","",INDEX(INDEX(Calc!$D$6:$X$1005,,MATCH(INDEX(Calc!$AT$7:$AT$20,COUNTIF(Calc!$BO$6:$BO161,Calc!$BO161),1),Calc!$D$4:$W$4,0)),MATCH(Calc!$BO161&amp;T$9,Calc!$C$6:$C$1005&amp;Calc!$I$6:$I$1005,0),1)),"")</f>
        <v/>
      </c>
      <c r="U165" s="252"/>
      <c r="V165" s="251" t="str">
        <f t="array" ref="V165">IFERROR(IF(V$9="","",INDEX(INDEX(Calc!$D$6:$X$1005,,MATCH(INDEX(Calc!$AT$7:$AT$20,COUNTIF(Calc!$BO$6:$BO161,Calc!$BO161),1),Calc!$D$4:$W$4,0)),MATCH(Calc!$BO161&amp;V$9,Calc!$C$6:$C$1005&amp;Calc!$I$6:$I$1005,0),1)),"")</f>
        <v/>
      </c>
      <c r="W165" s="252"/>
      <c r="X165" s="251" t="str">
        <f t="array" ref="X165">IFERROR(IF(X$9="","",INDEX(INDEX(Calc!$D$6:$X$1005,,MATCH(INDEX(Calc!$AT$7:$AT$20,COUNTIF(Calc!$BO$6:$BO161,Calc!$BO161),1),Calc!$D$4:$W$4,0)),MATCH(Calc!$BO161&amp;X$9,Calc!$C$6:$C$1005&amp;Calc!$I$6:$I$1005,0),1)),"")</f>
        <v/>
      </c>
      <c r="Y165" s="252"/>
      <c r="Z165" s="251" t="str">
        <f t="array" ref="Z165">IFERROR(IF(Z$9="","",INDEX(INDEX(Calc!$D$6:$X$1005,,MATCH(INDEX(Calc!$AT$7:$AT$20,COUNTIF(Calc!$BO$6:$BO161,Calc!$BO161),1),Calc!$D$4:$W$4,0)),MATCH(Calc!$BO161&amp;Z$9,Calc!$C$6:$C$1005&amp;Calc!$I$6:$I$1005,0),1)),"")</f>
        <v/>
      </c>
      <c r="AA165" s="252"/>
      <c r="AB165" s="251" t="str">
        <f t="array" ref="AB165">IFERROR(IF(AB$9="","",INDEX(INDEX(Calc!$D$6:$X$1005,,MATCH(INDEX(Calc!$AT$7:$AT$20,COUNTIF(Calc!$BO$6:$BO161,Calc!$BO161),1),Calc!$D$4:$W$4,0)),MATCH(Calc!$BO161&amp;AB$9,Calc!$C$6:$C$1005&amp;Calc!$I$6:$I$1005,0),1)),"")</f>
        <v/>
      </c>
      <c r="AC165" s="252"/>
      <c r="AD165" s="251" t="str">
        <f t="array" ref="AD165">IFERROR(IF(AD$9="","",INDEX(INDEX(Calc!$D$6:$X$1005,,MATCH(INDEX(Calc!$AT$7:$AT$20,COUNTIF(Calc!$BO$6:$BO161,Calc!$BO161),1),Calc!$D$4:$W$4,0)),MATCH(Calc!$BO161&amp;AD$9,Calc!$C$6:$C$1005&amp;Calc!$I$6:$I$1005,0),1)),"")</f>
        <v/>
      </c>
      <c r="AE165" s="252"/>
      <c r="AF165" s="251" t="str">
        <f t="array" ref="AF165">IFERROR(IF(AF$9="","",INDEX(INDEX(Calc!$D$6:$X$1005,,MATCH(INDEX(Calc!$AT$7:$AT$20,COUNTIF(Calc!$BO$6:$BO161,Calc!$BO161),1),Calc!$D$4:$W$4,0)),MATCH(Calc!$BO161&amp;AF$9,Calc!$C$6:$C$1005&amp;Calc!$I$6:$I$1005,0),1)),"")</f>
        <v/>
      </c>
      <c r="AG165" s="253"/>
      <c r="AH165" s="215"/>
    </row>
    <row r="166" spans="1:34" ht="18" customHeight="1" thickTop="1" thickBot="1" x14ac:dyDescent="0.3">
      <c r="A166" s="76"/>
      <c r="B166" s="257"/>
      <c r="C166" s="258"/>
      <c r="D166" s="251" t="str">
        <f t="array" ref="D166">IFERROR(IF(D$9="","",INDEX(INDEX(Calc!$D$6:$X$1005,,MATCH(INDEX(Calc!$AT$7:$AT$20,COUNTIF(Calc!$BO$6:$BO162,Calc!$BO162),1),Calc!$D$4:$W$4,0)),MATCH(Calc!$BO162&amp;D$9,Calc!$C$6:$C$1005&amp;Calc!$I$6:$I$1005,0),1)),"")</f>
        <v/>
      </c>
      <c r="E166" s="252"/>
      <c r="F166" s="251" t="str">
        <f t="array" ref="F166">IFERROR(IF(F$9="","",INDEX(INDEX(Calc!$D$6:$X$1005,,MATCH(INDEX(Calc!$AT$7:$AT$20,COUNTIF(Calc!$BO$6:$BO162,Calc!$BO162),1),Calc!$D$4:$W$4,0)),MATCH(Calc!$BO162&amp;F$9,Calc!$C$6:$C$1005&amp;Calc!$I$6:$I$1005,0),1)),"")</f>
        <v/>
      </c>
      <c r="G166" s="252"/>
      <c r="H166" s="251" t="str">
        <f t="array" ref="H166">IFERROR(IF(H$9="","",INDEX(INDEX(Calc!$D$6:$X$1005,,MATCH(INDEX(Calc!$AT$7:$AT$20,COUNTIF(Calc!$BO$6:$BO162,Calc!$BO162),1),Calc!$D$4:$W$4,0)),MATCH(Calc!$BO162&amp;H$9,Calc!$C$6:$C$1005&amp;Calc!$I$6:$I$1005,0),1)),"")</f>
        <v/>
      </c>
      <c r="I166" s="252"/>
      <c r="J166" s="251" t="str">
        <f t="array" ref="J166">IFERROR(IF(J$9="","",INDEX(INDEX(Calc!$D$6:$X$1005,,MATCH(INDEX(Calc!$AT$7:$AT$20,COUNTIF(Calc!$BO$6:$BO162,Calc!$BO162),1),Calc!$D$4:$W$4,0)),MATCH(Calc!$BO162&amp;J$9,Calc!$C$6:$C$1005&amp;Calc!$I$6:$I$1005,0),1)),"")</f>
        <v/>
      </c>
      <c r="K166" s="252"/>
      <c r="L166" s="251" t="str">
        <f t="array" ref="L166">IFERROR(IF(L$9="","",INDEX(INDEX(Calc!$D$6:$X$1005,,MATCH(INDEX(Calc!$AT$7:$AT$20,COUNTIF(Calc!$BO$6:$BO162,Calc!$BO162),1),Calc!$D$4:$W$4,0)),MATCH(Calc!$BO162&amp;L$9,Calc!$C$6:$C$1005&amp;Calc!$I$6:$I$1005,0),1)),"")</f>
        <v/>
      </c>
      <c r="M166" s="252"/>
      <c r="N166" s="251" t="str">
        <f t="array" ref="N166">IFERROR(IF(N$9="","",INDEX(INDEX(Calc!$D$6:$X$1005,,MATCH(INDEX(Calc!$AT$7:$AT$20,COUNTIF(Calc!$BO$6:$BO162,Calc!$BO162),1),Calc!$D$4:$W$4,0)),MATCH(Calc!$BO162&amp;N$9,Calc!$C$6:$C$1005&amp;Calc!$I$6:$I$1005,0),1)),"")</f>
        <v/>
      </c>
      <c r="O166" s="252"/>
      <c r="P166" s="251" t="str">
        <f t="array" ref="P166">IFERROR(IF(P$9="","",INDEX(INDEX(Calc!$D$6:$X$1005,,MATCH(INDEX(Calc!$AT$7:$AT$20,COUNTIF(Calc!$BO$6:$BO162,Calc!$BO162),1),Calc!$D$4:$W$4,0)),MATCH(Calc!$BO162&amp;P$9,Calc!$C$6:$C$1005&amp;Calc!$I$6:$I$1005,0),1)),"")</f>
        <v/>
      </c>
      <c r="Q166" s="252"/>
      <c r="R166" s="251" t="str">
        <f t="array" ref="R166">IFERROR(IF(R$9="","",INDEX(INDEX(Calc!$D$6:$X$1005,,MATCH(INDEX(Calc!$AT$7:$AT$20,COUNTIF(Calc!$BO$6:$BO162,Calc!$BO162),1),Calc!$D$4:$W$4,0)),MATCH(Calc!$BO162&amp;R$9,Calc!$C$6:$C$1005&amp;Calc!$I$6:$I$1005,0),1)),"")</f>
        <v/>
      </c>
      <c r="S166" s="252"/>
      <c r="T166" s="251" t="str">
        <f t="array" ref="T166">IFERROR(IF(T$9="","",INDEX(INDEX(Calc!$D$6:$X$1005,,MATCH(INDEX(Calc!$AT$7:$AT$20,COUNTIF(Calc!$BO$6:$BO162,Calc!$BO162),1),Calc!$D$4:$W$4,0)),MATCH(Calc!$BO162&amp;T$9,Calc!$C$6:$C$1005&amp;Calc!$I$6:$I$1005,0),1)),"")</f>
        <v/>
      </c>
      <c r="U166" s="252"/>
      <c r="V166" s="251" t="str">
        <f t="array" ref="V166">IFERROR(IF(V$9="","",INDEX(INDEX(Calc!$D$6:$X$1005,,MATCH(INDEX(Calc!$AT$7:$AT$20,COUNTIF(Calc!$BO$6:$BO162,Calc!$BO162),1),Calc!$D$4:$W$4,0)),MATCH(Calc!$BO162&amp;V$9,Calc!$C$6:$C$1005&amp;Calc!$I$6:$I$1005,0),1)),"")</f>
        <v/>
      </c>
      <c r="W166" s="252"/>
      <c r="X166" s="251" t="str">
        <f t="array" ref="X166">IFERROR(IF(X$9="","",INDEX(INDEX(Calc!$D$6:$X$1005,,MATCH(INDEX(Calc!$AT$7:$AT$20,COUNTIF(Calc!$BO$6:$BO162,Calc!$BO162),1),Calc!$D$4:$W$4,0)),MATCH(Calc!$BO162&amp;X$9,Calc!$C$6:$C$1005&amp;Calc!$I$6:$I$1005,0),1)),"")</f>
        <v/>
      </c>
      <c r="Y166" s="252"/>
      <c r="Z166" s="251" t="str">
        <f t="array" ref="Z166">IFERROR(IF(Z$9="","",INDEX(INDEX(Calc!$D$6:$X$1005,,MATCH(INDEX(Calc!$AT$7:$AT$20,COUNTIF(Calc!$BO$6:$BO162,Calc!$BO162),1),Calc!$D$4:$W$4,0)),MATCH(Calc!$BO162&amp;Z$9,Calc!$C$6:$C$1005&amp;Calc!$I$6:$I$1005,0),1)),"")</f>
        <v/>
      </c>
      <c r="AA166" s="252"/>
      <c r="AB166" s="251" t="str">
        <f t="array" ref="AB166">IFERROR(IF(AB$9="","",INDEX(INDEX(Calc!$D$6:$X$1005,,MATCH(INDEX(Calc!$AT$7:$AT$20,COUNTIF(Calc!$BO$6:$BO162,Calc!$BO162),1),Calc!$D$4:$W$4,0)),MATCH(Calc!$BO162&amp;AB$9,Calc!$C$6:$C$1005&amp;Calc!$I$6:$I$1005,0),1)),"")</f>
        <v/>
      </c>
      <c r="AC166" s="252"/>
      <c r="AD166" s="251" t="str">
        <f t="array" ref="AD166">IFERROR(IF(AD$9="","",INDEX(INDEX(Calc!$D$6:$X$1005,,MATCH(INDEX(Calc!$AT$7:$AT$20,COUNTIF(Calc!$BO$6:$BO162,Calc!$BO162),1),Calc!$D$4:$W$4,0)),MATCH(Calc!$BO162&amp;AD$9,Calc!$C$6:$C$1005&amp;Calc!$I$6:$I$1005,0),1)),"")</f>
        <v/>
      </c>
      <c r="AE166" s="252"/>
      <c r="AF166" s="251" t="str">
        <f t="array" ref="AF166">IFERROR(IF(AF$9="","",INDEX(INDEX(Calc!$D$6:$X$1005,,MATCH(INDEX(Calc!$AT$7:$AT$20,COUNTIF(Calc!$BO$6:$BO162,Calc!$BO162),1),Calc!$D$4:$W$4,0)),MATCH(Calc!$BO162&amp;AF$9,Calc!$C$6:$C$1005&amp;Calc!$I$6:$I$1005,0),1)),"")</f>
        <v/>
      </c>
      <c r="AG166" s="253"/>
      <c r="AH166" s="215"/>
    </row>
    <row r="167" spans="1:34" ht="18" customHeight="1" thickTop="1" thickBot="1" x14ac:dyDescent="0.3">
      <c r="A167" s="76"/>
      <c r="B167" s="257"/>
      <c r="C167" s="258"/>
      <c r="D167" s="251" t="str">
        <f t="array" ref="D167">IFERROR(IF(D$9="","",INDEX(INDEX(Calc!$D$6:$X$1005,,MATCH(INDEX(Calc!$AT$7:$AT$20,COUNTIF(Calc!$BO$6:$BO163,Calc!$BO163),1),Calc!$D$4:$W$4,0)),MATCH(Calc!$BO163&amp;D$9,Calc!$C$6:$C$1005&amp;Calc!$I$6:$I$1005,0),1)),"")</f>
        <v/>
      </c>
      <c r="E167" s="252"/>
      <c r="F167" s="251" t="str">
        <f t="array" ref="F167">IFERROR(IF(F$9="","",INDEX(INDEX(Calc!$D$6:$X$1005,,MATCH(INDEX(Calc!$AT$7:$AT$20,COUNTIF(Calc!$BO$6:$BO163,Calc!$BO163),1),Calc!$D$4:$W$4,0)),MATCH(Calc!$BO163&amp;F$9,Calc!$C$6:$C$1005&amp;Calc!$I$6:$I$1005,0),1)),"")</f>
        <v/>
      </c>
      <c r="G167" s="252"/>
      <c r="H167" s="251" t="str">
        <f t="array" ref="H167">IFERROR(IF(H$9="","",INDEX(INDEX(Calc!$D$6:$X$1005,,MATCH(INDEX(Calc!$AT$7:$AT$20,COUNTIF(Calc!$BO$6:$BO163,Calc!$BO163),1),Calc!$D$4:$W$4,0)),MATCH(Calc!$BO163&amp;H$9,Calc!$C$6:$C$1005&amp;Calc!$I$6:$I$1005,0),1)),"")</f>
        <v/>
      </c>
      <c r="I167" s="252"/>
      <c r="J167" s="251" t="str">
        <f t="array" ref="J167">IFERROR(IF(J$9="","",INDEX(INDEX(Calc!$D$6:$X$1005,,MATCH(INDEX(Calc!$AT$7:$AT$20,COUNTIF(Calc!$BO$6:$BO163,Calc!$BO163),1),Calc!$D$4:$W$4,0)),MATCH(Calc!$BO163&amp;J$9,Calc!$C$6:$C$1005&amp;Calc!$I$6:$I$1005,0),1)),"")</f>
        <v/>
      </c>
      <c r="K167" s="252"/>
      <c r="L167" s="251" t="str">
        <f t="array" ref="L167">IFERROR(IF(L$9="","",INDEX(INDEX(Calc!$D$6:$X$1005,,MATCH(INDEX(Calc!$AT$7:$AT$20,COUNTIF(Calc!$BO$6:$BO163,Calc!$BO163),1),Calc!$D$4:$W$4,0)),MATCH(Calc!$BO163&amp;L$9,Calc!$C$6:$C$1005&amp;Calc!$I$6:$I$1005,0),1)),"")</f>
        <v/>
      </c>
      <c r="M167" s="252"/>
      <c r="N167" s="251" t="str">
        <f t="array" ref="N167">IFERROR(IF(N$9="","",INDEX(INDEX(Calc!$D$6:$X$1005,,MATCH(INDEX(Calc!$AT$7:$AT$20,COUNTIF(Calc!$BO$6:$BO163,Calc!$BO163),1),Calc!$D$4:$W$4,0)),MATCH(Calc!$BO163&amp;N$9,Calc!$C$6:$C$1005&amp;Calc!$I$6:$I$1005,0),1)),"")</f>
        <v/>
      </c>
      <c r="O167" s="252"/>
      <c r="P167" s="251" t="str">
        <f t="array" ref="P167">IFERROR(IF(P$9="","",INDEX(INDEX(Calc!$D$6:$X$1005,,MATCH(INDEX(Calc!$AT$7:$AT$20,COUNTIF(Calc!$BO$6:$BO163,Calc!$BO163),1),Calc!$D$4:$W$4,0)),MATCH(Calc!$BO163&amp;P$9,Calc!$C$6:$C$1005&amp;Calc!$I$6:$I$1005,0),1)),"")</f>
        <v/>
      </c>
      <c r="Q167" s="252"/>
      <c r="R167" s="251" t="str">
        <f t="array" ref="R167">IFERROR(IF(R$9="","",INDEX(INDEX(Calc!$D$6:$X$1005,,MATCH(INDEX(Calc!$AT$7:$AT$20,COUNTIF(Calc!$BO$6:$BO163,Calc!$BO163),1),Calc!$D$4:$W$4,0)),MATCH(Calc!$BO163&amp;R$9,Calc!$C$6:$C$1005&amp;Calc!$I$6:$I$1005,0),1)),"")</f>
        <v/>
      </c>
      <c r="S167" s="252"/>
      <c r="T167" s="251" t="str">
        <f t="array" ref="T167">IFERROR(IF(T$9="","",INDEX(INDEX(Calc!$D$6:$X$1005,,MATCH(INDEX(Calc!$AT$7:$AT$20,COUNTIF(Calc!$BO$6:$BO163,Calc!$BO163),1),Calc!$D$4:$W$4,0)),MATCH(Calc!$BO163&amp;T$9,Calc!$C$6:$C$1005&amp;Calc!$I$6:$I$1005,0),1)),"")</f>
        <v/>
      </c>
      <c r="U167" s="252"/>
      <c r="V167" s="251" t="str">
        <f t="array" ref="V167">IFERROR(IF(V$9="","",INDEX(INDEX(Calc!$D$6:$X$1005,,MATCH(INDEX(Calc!$AT$7:$AT$20,COUNTIF(Calc!$BO$6:$BO163,Calc!$BO163),1),Calc!$D$4:$W$4,0)),MATCH(Calc!$BO163&amp;V$9,Calc!$C$6:$C$1005&amp;Calc!$I$6:$I$1005,0),1)),"")</f>
        <v/>
      </c>
      <c r="W167" s="252"/>
      <c r="X167" s="251" t="str">
        <f t="array" ref="X167">IFERROR(IF(X$9="","",INDEX(INDEX(Calc!$D$6:$X$1005,,MATCH(INDEX(Calc!$AT$7:$AT$20,COUNTIF(Calc!$BO$6:$BO163,Calc!$BO163),1),Calc!$D$4:$W$4,0)),MATCH(Calc!$BO163&amp;X$9,Calc!$C$6:$C$1005&amp;Calc!$I$6:$I$1005,0),1)),"")</f>
        <v/>
      </c>
      <c r="Y167" s="252"/>
      <c r="Z167" s="251" t="str">
        <f t="array" ref="Z167">IFERROR(IF(Z$9="","",INDEX(INDEX(Calc!$D$6:$X$1005,,MATCH(INDEX(Calc!$AT$7:$AT$20,COUNTIF(Calc!$BO$6:$BO163,Calc!$BO163),1),Calc!$D$4:$W$4,0)),MATCH(Calc!$BO163&amp;Z$9,Calc!$C$6:$C$1005&amp;Calc!$I$6:$I$1005,0),1)),"")</f>
        <v/>
      </c>
      <c r="AA167" s="252"/>
      <c r="AB167" s="251" t="str">
        <f t="array" ref="AB167">IFERROR(IF(AB$9="","",INDEX(INDEX(Calc!$D$6:$X$1005,,MATCH(INDEX(Calc!$AT$7:$AT$20,COUNTIF(Calc!$BO$6:$BO163,Calc!$BO163),1),Calc!$D$4:$W$4,0)),MATCH(Calc!$BO163&amp;AB$9,Calc!$C$6:$C$1005&amp;Calc!$I$6:$I$1005,0),1)),"")</f>
        <v/>
      </c>
      <c r="AC167" s="252"/>
      <c r="AD167" s="251" t="str">
        <f t="array" ref="AD167">IFERROR(IF(AD$9="","",INDEX(INDEX(Calc!$D$6:$X$1005,,MATCH(INDEX(Calc!$AT$7:$AT$20,COUNTIF(Calc!$BO$6:$BO163,Calc!$BO163),1),Calc!$D$4:$W$4,0)),MATCH(Calc!$BO163&amp;AD$9,Calc!$C$6:$C$1005&amp;Calc!$I$6:$I$1005,0),1)),"")</f>
        <v/>
      </c>
      <c r="AE167" s="252"/>
      <c r="AF167" s="251" t="str">
        <f t="array" ref="AF167">IFERROR(IF(AF$9="","",INDEX(INDEX(Calc!$D$6:$X$1005,,MATCH(INDEX(Calc!$AT$7:$AT$20,COUNTIF(Calc!$BO$6:$BO163,Calc!$BO163),1),Calc!$D$4:$W$4,0)),MATCH(Calc!$BO163&amp;AF$9,Calc!$C$6:$C$1005&amp;Calc!$I$6:$I$1005,0),1)),"")</f>
        <v/>
      </c>
      <c r="AG167" s="253"/>
      <c r="AH167" s="215"/>
    </row>
    <row r="168" spans="1:34" ht="18" customHeight="1" thickTop="1" thickBot="1" x14ac:dyDescent="0.3">
      <c r="A168" s="76"/>
      <c r="B168" s="257"/>
      <c r="C168" s="258"/>
      <c r="D168" s="251" t="str">
        <f t="array" ref="D168">IFERROR(IF(D$9="","",INDEX(INDEX(Calc!$D$6:$X$1005,,MATCH(INDEX(Calc!$AT$7:$AT$20,COUNTIF(Calc!$BO$6:$BO164,Calc!$BO164),1),Calc!$D$4:$W$4,0)),MATCH(Calc!$BO164&amp;D$9,Calc!$C$6:$C$1005&amp;Calc!$I$6:$I$1005,0),1)),"")</f>
        <v/>
      </c>
      <c r="E168" s="252"/>
      <c r="F168" s="251" t="str">
        <f t="array" ref="F168">IFERROR(IF(F$9="","",INDEX(INDEX(Calc!$D$6:$X$1005,,MATCH(INDEX(Calc!$AT$7:$AT$20,COUNTIF(Calc!$BO$6:$BO164,Calc!$BO164),1),Calc!$D$4:$W$4,0)),MATCH(Calc!$BO164&amp;F$9,Calc!$C$6:$C$1005&amp;Calc!$I$6:$I$1005,0),1)),"")</f>
        <v/>
      </c>
      <c r="G168" s="252"/>
      <c r="H168" s="251" t="str">
        <f t="array" ref="H168">IFERROR(IF(H$9="","",INDEX(INDEX(Calc!$D$6:$X$1005,,MATCH(INDEX(Calc!$AT$7:$AT$20,COUNTIF(Calc!$BO$6:$BO164,Calc!$BO164),1),Calc!$D$4:$W$4,0)),MATCH(Calc!$BO164&amp;H$9,Calc!$C$6:$C$1005&amp;Calc!$I$6:$I$1005,0),1)),"")</f>
        <v/>
      </c>
      <c r="I168" s="252"/>
      <c r="J168" s="251" t="str">
        <f t="array" ref="J168">IFERROR(IF(J$9="","",INDEX(INDEX(Calc!$D$6:$X$1005,,MATCH(INDEX(Calc!$AT$7:$AT$20,COUNTIF(Calc!$BO$6:$BO164,Calc!$BO164),1),Calc!$D$4:$W$4,0)),MATCH(Calc!$BO164&amp;J$9,Calc!$C$6:$C$1005&amp;Calc!$I$6:$I$1005,0),1)),"")</f>
        <v/>
      </c>
      <c r="K168" s="252"/>
      <c r="L168" s="251" t="str">
        <f t="array" ref="L168">IFERROR(IF(L$9="","",INDEX(INDEX(Calc!$D$6:$X$1005,,MATCH(INDEX(Calc!$AT$7:$AT$20,COUNTIF(Calc!$BO$6:$BO164,Calc!$BO164),1),Calc!$D$4:$W$4,0)),MATCH(Calc!$BO164&amp;L$9,Calc!$C$6:$C$1005&amp;Calc!$I$6:$I$1005,0),1)),"")</f>
        <v/>
      </c>
      <c r="M168" s="252"/>
      <c r="N168" s="251" t="str">
        <f t="array" ref="N168">IFERROR(IF(N$9="","",INDEX(INDEX(Calc!$D$6:$X$1005,,MATCH(INDEX(Calc!$AT$7:$AT$20,COUNTIF(Calc!$BO$6:$BO164,Calc!$BO164),1),Calc!$D$4:$W$4,0)),MATCH(Calc!$BO164&amp;N$9,Calc!$C$6:$C$1005&amp;Calc!$I$6:$I$1005,0),1)),"")</f>
        <v/>
      </c>
      <c r="O168" s="252"/>
      <c r="P168" s="251" t="str">
        <f t="array" ref="P168">IFERROR(IF(P$9="","",INDEX(INDEX(Calc!$D$6:$X$1005,,MATCH(INDEX(Calc!$AT$7:$AT$20,COUNTIF(Calc!$BO$6:$BO164,Calc!$BO164),1),Calc!$D$4:$W$4,0)),MATCH(Calc!$BO164&amp;P$9,Calc!$C$6:$C$1005&amp;Calc!$I$6:$I$1005,0),1)),"")</f>
        <v/>
      </c>
      <c r="Q168" s="252"/>
      <c r="R168" s="251" t="str">
        <f t="array" ref="R168">IFERROR(IF(R$9="","",INDEX(INDEX(Calc!$D$6:$X$1005,,MATCH(INDEX(Calc!$AT$7:$AT$20,COUNTIF(Calc!$BO$6:$BO164,Calc!$BO164),1),Calc!$D$4:$W$4,0)),MATCH(Calc!$BO164&amp;R$9,Calc!$C$6:$C$1005&amp;Calc!$I$6:$I$1005,0),1)),"")</f>
        <v/>
      </c>
      <c r="S168" s="252"/>
      <c r="T168" s="251" t="str">
        <f t="array" ref="T168">IFERROR(IF(T$9="","",INDEX(INDEX(Calc!$D$6:$X$1005,,MATCH(INDEX(Calc!$AT$7:$AT$20,COUNTIF(Calc!$BO$6:$BO164,Calc!$BO164),1),Calc!$D$4:$W$4,0)),MATCH(Calc!$BO164&amp;T$9,Calc!$C$6:$C$1005&amp;Calc!$I$6:$I$1005,0),1)),"")</f>
        <v/>
      </c>
      <c r="U168" s="252"/>
      <c r="V168" s="251" t="str">
        <f t="array" ref="V168">IFERROR(IF(V$9="","",INDEX(INDEX(Calc!$D$6:$X$1005,,MATCH(INDEX(Calc!$AT$7:$AT$20,COUNTIF(Calc!$BO$6:$BO164,Calc!$BO164),1),Calc!$D$4:$W$4,0)),MATCH(Calc!$BO164&amp;V$9,Calc!$C$6:$C$1005&amp;Calc!$I$6:$I$1005,0),1)),"")</f>
        <v/>
      </c>
      <c r="W168" s="252"/>
      <c r="X168" s="251" t="str">
        <f t="array" ref="X168">IFERROR(IF(X$9="","",INDEX(INDEX(Calc!$D$6:$X$1005,,MATCH(INDEX(Calc!$AT$7:$AT$20,COUNTIF(Calc!$BO$6:$BO164,Calc!$BO164),1),Calc!$D$4:$W$4,0)),MATCH(Calc!$BO164&amp;X$9,Calc!$C$6:$C$1005&amp;Calc!$I$6:$I$1005,0),1)),"")</f>
        <v/>
      </c>
      <c r="Y168" s="252"/>
      <c r="Z168" s="251" t="str">
        <f t="array" ref="Z168">IFERROR(IF(Z$9="","",INDEX(INDEX(Calc!$D$6:$X$1005,,MATCH(INDEX(Calc!$AT$7:$AT$20,COUNTIF(Calc!$BO$6:$BO164,Calc!$BO164),1),Calc!$D$4:$W$4,0)),MATCH(Calc!$BO164&amp;Z$9,Calc!$C$6:$C$1005&amp;Calc!$I$6:$I$1005,0),1)),"")</f>
        <v/>
      </c>
      <c r="AA168" s="252"/>
      <c r="AB168" s="251" t="str">
        <f t="array" ref="AB168">IFERROR(IF(AB$9="","",INDEX(INDEX(Calc!$D$6:$X$1005,,MATCH(INDEX(Calc!$AT$7:$AT$20,COUNTIF(Calc!$BO$6:$BO164,Calc!$BO164),1),Calc!$D$4:$W$4,0)),MATCH(Calc!$BO164&amp;AB$9,Calc!$C$6:$C$1005&amp;Calc!$I$6:$I$1005,0),1)),"")</f>
        <v/>
      </c>
      <c r="AC168" s="252"/>
      <c r="AD168" s="251" t="str">
        <f t="array" ref="AD168">IFERROR(IF(AD$9="","",INDEX(INDEX(Calc!$D$6:$X$1005,,MATCH(INDEX(Calc!$AT$7:$AT$20,COUNTIF(Calc!$BO$6:$BO164,Calc!$BO164),1),Calc!$D$4:$W$4,0)),MATCH(Calc!$BO164&amp;AD$9,Calc!$C$6:$C$1005&amp;Calc!$I$6:$I$1005,0),1)),"")</f>
        <v/>
      </c>
      <c r="AE168" s="252"/>
      <c r="AF168" s="251" t="str">
        <f t="array" ref="AF168">IFERROR(IF(AF$9="","",INDEX(INDEX(Calc!$D$6:$X$1005,,MATCH(INDEX(Calc!$AT$7:$AT$20,COUNTIF(Calc!$BO$6:$BO164,Calc!$BO164),1),Calc!$D$4:$W$4,0)),MATCH(Calc!$BO164&amp;AF$9,Calc!$C$6:$C$1005&amp;Calc!$I$6:$I$1005,0),1)),"")</f>
        <v/>
      </c>
      <c r="AG168" s="253"/>
      <c r="AH168" s="215"/>
    </row>
    <row r="169" spans="1:34" ht="18" customHeight="1" thickTop="1" thickBot="1" x14ac:dyDescent="0.3">
      <c r="A169" s="76"/>
      <c r="B169" s="257"/>
      <c r="C169" s="258"/>
      <c r="D169" s="251" t="str">
        <f t="array" ref="D169">IFERROR(IF(D$9="","",INDEX(INDEX(Calc!$D$6:$X$1005,,MATCH(INDEX(Calc!$AT$7:$AT$20,COUNTIF(Calc!$BO$6:$BO165,Calc!$BO165),1),Calc!$D$4:$W$4,0)),MATCH(Calc!$BO165&amp;D$9,Calc!$C$6:$C$1005&amp;Calc!$I$6:$I$1005,0),1)),"")</f>
        <v/>
      </c>
      <c r="E169" s="252"/>
      <c r="F169" s="251" t="str">
        <f t="array" ref="F169">IFERROR(IF(F$9="","",INDEX(INDEX(Calc!$D$6:$X$1005,,MATCH(INDEX(Calc!$AT$7:$AT$20,COUNTIF(Calc!$BO$6:$BO165,Calc!$BO165),1),Calc!$D$4:$W$4,0)),MATCH(Calc!$BO165&amp;F$9,Calc!$C$6:$C$1005&amp;Calc!$I$6:$I$1005,0),1)),"")</f>
        <v/>
      </c>
      <c r="G169" s="252"/>
      <c r="H169" s="251" t="str">
        <f t="array" ref="H169">IFERROR(IF(H$9="","",INDEX(INDEX(Calc!$D$6:$X$1005,,MATCH(INDEX(Calc!$AT$7:$AT$20,COUNTIF(Calc!$BO$6:$BO165,Calc!$BO165),1),Calc!$D$4:$W$4,0)),MATCH(Calc!$BO165&amp;H$9,Calc!$C$6:$C$1005&amp;Calc!$I$6:$I$1005,0),1)),"")</f>
        <v/>
      </c>
      <c r="I169" s="252"/>
      <c r="J169" s="251" t="str">
        <f t="array" ref="J169">IFERROR(IF(J$9="","",INDEX(INDEX(Calc!$D$6:$X$1005,,MATCH(INDEX(Calc!$AT$7:$AT$20,COUNTIF(Calc!$BO$6:$BO165,Calc!$BO165),1),Calc!$D$4:$W$4,0)),MATCH(Calc!$BO165&amp;J$9,Calc!$C$6:$C$1005&amp;Calc!$I$6:$I$1005,0),1)),"")</f>
        <v/>
      </c>
      <c r="K169" s="252"/>
      <c r="L169" s="251" t="str">
        <f t="array" ref="L169">IFERROR(IF(L$9="","",INDEX(INDEX(Calc!$D$6:$X$1005,,MATCH(INDEX(Calc!$AT$7:$AT$20,COUNTIF(Calc!$BO$6:$BO165,Calc!$BO165),1),Calc!$D$4:$W$4,0)),MATCH(Calc!$BO165&amp;L$9,Calc!$C$6:$C$1005&amp;Calc!$I$6:$I$1005,0),1)),"")</f>
        <v/>
      </c>
      <c r="M169" s="252"/>
      <c r="N169" s="251" t="str">
        <f t="array" ref="N169">IFERROR(IF(N$9="","",INDEX(INDEX(Calc!$D$6:$X$1005,,MATCH(INDEX(Calc!$AT$7:$AT$20,COUNTIF(Calc!$BO$6:$BO165,Calc!$BO165),1),Calc!$D$4:$W$4,0)),MATCH(Calc!$BO165&amp;N$9,Calc!$C$6:$C$1005&amp;Calc!$I$6:$I$1005,0),1)),"")</f>
        <v/>
      </c>
      <c r="O169" s="252"/>
      <c r="P169" s="251" t="str">
        <f t="array" ref="P169">IFERROR(IF(P$9="","",INDEX(INDEX(Calc!$D$6:$X$1005,,MATCH(INDEX(Calc!$AT$7:$AT$20,COUNTIF(Calc!$BO$6:$BO165,Calc!$BO165),1),Calc!$D$4:$W$4,0)),MATCH(Calc!$BO165&amp;P$9,Calc!$C$6:$C$1005&amp;Calc!$I$6:$I$1005,0),1)),"")</f>
        <v/>
      </c>
      <c r="Q169" s="252"/>
      <c r="R169" s="251" t="str">
        <f t="array" ref="R169">IFERROR(IF(R$9="","",INDEX(INDEX(Calc!$D$6:$X$1005,,MATCH(INDEX(Calc!$AT$7:$AT$20,COUNTIF(Calc!$BO$6:$BO165,Calc!$BO165),1),Calc!$D$4:$W$4,0)),MATCH(Calc!$BO165&amp;R$9,Calc!$C$6:$C$1005&amp;Calc!$I$6:$I$1005,0),1)),"")</f>
        <v/>
      </c>
      <c r="S169" s="252"/>
      <c r="T169" s="251" t="str">
        <f t="array" ref="T169">IFERROR(IF(T$9="","",INDEX(INDEX(Calc!$D$6:$X$1005,,MATCH(INDEX(Calc!$AT$7:$AT$20,COUNTIF(Calc!$BO$6:$BO165,Calc!$BO165),1),Calc!$D$4:$W$4,0)),MATCH(Calc!$BO165&amp;T$9,Calc!$C$6:$C$1005&amp;Calc!$I$6:$I$1005,0),1)),"")</f>
        <v/>
      </c>
      <c r="U169" s="252"/>
      <c r="V169" s="251" t="str">
        <f t="array" ref="V169">IFERROR(IF(V$9="","",INDEX(INDEX(Calc!$D$6:$X$1005,,MATCH(INDEX(Calc!$AT$7:$AT$20,COUNTIF(Calc!$BO$6:$BO165,Calc!$BO165),1),Calc!$D$4:$W$4,0)),MATCH(Calc!$BO165&amp;V$9,Calc!$C$6:$C$1005&amp;Calc!$I$6:$I$1005,0),1)),"")</f>
        <v/>
      </c>
      <c r="W169" s="252"/>
      <c r="X169" s="251" t="str">
        <f t="array" ref="X169">IFERROR(IF(X$9="","",INDEX(INDEX(Calc!$D$6:$X$1005,,MATCH(INDEX(Calc!$AT$7:$AT$20,COUNTIF(Calc!$BO$6:$BO165,Calc!$BO165),1),Calc!$D$4:$W$4,0)),MATCH(Calc!$BO165&amp;X$9,Calc!$C$6:$C$1005&amp;Calc!$I$6:$I$1005,0),1)),"")</f>
        <v/>
      </c>
      <c r="Y169" s="252"/>
      <c r="Z169" s="251" t="str">
        <f t="array" ref="Z169">IFERROR(IF(Z$9="","",INDEX(INDEX(Calc!$D$6:$X$1005,,MATCH(INDEX(Calc!$AT$7:$AT$20,COUNTIF(Calc!$BO$6:$BO165,Calc!$BO165),1),Calc!$D$4:$W$4,0)),MATCH(Calc!$BO165&amp;Z$9,Calc!$C$6:$C$1005&amp;Calc!$I$6:$I$1005,0),1)),"")</f>
        <v/>
      </c>
      <c r="AA169" s="252"/>
      <c r="AB169" s="251" t="str">
        <f t="array" ref="AB169">IFERROR(IF(AB$9="","",INDEX(INDEX(Calc!$D$6:$X$1005,,MATCH(INDEX(Calc!$AT$7:$AT$20,COUNTIF(Calc!$BO$6:$BO165,Calc!$BO165),1),Calc!$D$4:$W$4,0)),MATCH(Calc!$BO165&amp;AB$9,Calc!$C$6:$C$1005&amp;Calc!$I$6:$I$1005,0),1)),"")</f>
        <v/>
      </c>
      <c r="AC169" s="252"/>
      <c r="AD169" s="251" t="str">
        <f t="array" ref="AD169">IFERROR(IF(AD$9="","",INDEX(INDEX(Calc!$D$6:$X$1005,,MATCH(INDEX(Calc!$AT$7:$AT$20,COUNTIF(Calc!$BO$6:$BO165,Calc!$BO165),1),Calc!$D$4:$W$4,0)),MATCH(Calc!$BO165&amp;AD$9,Calc!$C$6:$C$1005&amp;Calc!$I$6:$I$1005,0),1)),"")</f>
        <v/>
      </c>
      <c r="AE169" s="252"/>
      <c r="AF169" s="251" t="str">
        <f t="array" ref="AF169">IFERROR(IF(AF$9="","",INDEX(INDEX(Calc!$D$6:$X$1005,,MATCH(INDEX(Calc!$AT$7:$AT$20,COUNTIF(Calc!$BO$6:$BO165,Calc!$BO165),1),Calc!$D$4:$W$4,0)),MATCH(Calc!$BO165&amp;AF$9,Calc!$C$6:$C$1005&amp;Calc!$I$6:$I$1005,0),1)),"")</f>
        <v/>
      </c>
      <c r="AG169" s="253"/>
      <c r="AH169" s="215"/>
    </row>
    <row r="170" spans="1:34" ht="15.75" thickTop="1" x14ac:dyDescent="0.25">
      <c r="A170" s="73"/>
      <c r="B170" s="249"/>
      <c r="C170" s="249"/>
      <c r="D170" s="259"/>
      <c r="E170" s="259"/>
      <c r="F170" s="259"/>
      <c r="G170" s="259"/>
      <c r="H170" s="259"/>
      <c r="I170" s="259"/>
      <c r="J170" s="259"/>
      <c r="K170" s="259"/>
      <c r="L170" s="259"/>
      <c r="M170" s="259"/>
      <c r="N170" s="259"/>
      <c r="O170" s="259"/>
      <c r="P170" s="259"/>
      <c r="Q170" s="259"/>
      <c r="R170" s="259"/>
      <c r="S170" s="259"/>
      <c r="T170" s="259"/>
      <c r="U170" s="259"/>
      <c r="V170" s="259"/>
      <c r="W170" s="259"/>
      <c r="X170" s="259"/>
      <c r="Y170" s="259"/>
      <c r="Z170" s="259"/>
      <c r="AA170" s="259"/>
      <c r="AB170" s="259"/>
      <c r="AC170" s="259"/>
      <c r="AD170" s="259"/>
      <c r="AE170" s="259"/>
      <c r="AF170" s="259"/>
      <c r="AG170" s="259"/>
      <c r="AH170" s="215"/>
    </row>
    <row r="171" spans="1:34" x14ac:dyDescent="0.25">
      <c r="B171" s="77"/>
      <c r="C171" s="77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</row>
  </sheetData>
  <sheetProtection algorithmName="SHA-512" hashValue="YRz+73dANcopFTL+7BctRxKe2JcFnwYEHl2JSf6N/inlAQhR5XWHH2fab6goyoSWXWZL2f8egWMtI9/k7rH2ow==" saltValue="kUqp4qXd7xWbtlJYLdV6vw==" spinCount="100000" sheet="1" objects="1" scenarios="1" formatColumns="0" formatRows="0"/>
  <conditionalFormatting sqref="C9:AF9">
    <cfRule type="expression" dxfId="30" priority="3">
      <formula>AND(LEN(C9)=0,LEN(D9)=0)</formula>
    </cfRule>
  </conditionalFormatting>
  <conditionalFormatting sqref="C10:AF169">
    <cfRule type="expression" dxfId="29" priority="11">
      <formula>OR(LEN(D10)&gt;0,LEN(C10)&gt;0)</formula>
    </cfRule>
  </conditionalFormatting>
  <conditionalFormatting sqref="D9 F9 H9 J9 L9 N9 P9 R9 T9 V9 X9 Z9 AB9 AD9 AF9">
    <cfRule type="expression" dxfId="28" priority="1">
      <formula>COUNTIF($C$9:$AF$9,D$9)&gt;1</formula>
    </cfRule>
  </conditionalFormatting>
  <dataValidations count="2">
    <dataValidation type="date" operator="greaterThan" allowBlank="1" showInputMessage="1" showErrorMessage="1" sqref="J5" xr:uid="{2C472AE5-AB89-4A70-A840-935FB62C0863}">
      <formula1>1</formula1>
    </dataValidation>
    <dataValidation type="date" operator="greaterThan" allowBlank="1" showInputMessage="1" showErrorMessage="1" error="Please input a date." sqref="J6" xr:uid="{EDBED866-C814-467A-85E3-3B4F4135ABFB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82" fitToHeight="0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00000000-000E-0000-0200-000007000000}">
            <xm:f>Calc!$BO6=Calc!$BO7</xm:f>
            <x14:dxf>
              <border>
                <bottom/>
                <vertical/>
                <horizontal/>
              </border>
            </x14:dxf>
          </x14:cfRule>
          <xm:sqref>C10:AF169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ED4C2BE-E9C2-414B-9EB0-D7A5C8451CBA}">
          <x14:formula1>
            <xm:f>OFFSET(Settings!$B$5,1,0,COUNTA(Settings!$B$6:$B$20),1)</xm:f>
          </x14:formula1>
          <xm:sqref>F9 H9 D9 J9 N9 R9 P9 L9 V9 X9 T9 Z9 AB9 AD9 AF9</xm:sqref>
        </x14:dataValidation>
        <x14:dataValidation type="list" allowBlank="1" showInputMessage="1" showErrorMessage="1" xr:uid="{ED90147C-344B-4411-9E62-CCFAC189A3D5}">
          <x14:formula1>
            <xm:f>OFFSET(Calc!$CW$5,0,0,1+COUNTA(Settings!$F$6:$F$55),1)</xm:f>
          </x14:formula1>
          <xm:sqref>F5</xm:sqref>
        </x14:dataValidation>
        <x14:dataValidation type="list" allowBlank="1" showInputMessage="1" showErrorMessage="1" xr:uid="{A5F88045-808D-4E02-B4B4-09AA76484091}">
          <x14:formula1>
            <xm:f>Calc!$CX$5:$CX$10</xm:f>
          </x14:formula1>
          <xm:sqref>F6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D2C9-1211-449B-87D2-CE34837B4010}">
  <sheetPr codeName="Sheet3">
    <pageSetUpPr fitToPage="1"/>
  </sheetPr>
  <dimension ref="B1:N56"/>
  <sheetViews>
    <sheetView showGridLines="0" showRowColHeaders="0" workbookViewId="0">
      <pane ySplit="5" topLeftCell="A6" activePane="bottomLeft" state="frozen"/>
      <selection activeCell="A4" sqref="A4"/>
      <selection pane="bottomLeft" activeCell="A6" sqref="A6"/>
    </sheetView>
  </sheetViews>
  <sheetFormatPr defaultColWidth="9.140625" defaultRowHeight="15" x14ac:dyDescent="0.25"/>
  <cols>
    <col min="1" max="1" width="3.7109375" style="3" customWidth="1"/>
    <col min="2" max="2" width="28.7109375" style="3" customWidth="1"/>
    <col min="3" max="3" width="5.7109375" style="3" customWidth="1"/>
    <col min="4" max="4" width="22.28515625" style="3" bestFit="1" customWidth="1"/>
    <col min="5" max="5" width="5.7109375" style="3" customWidth="1"/>
    <col min="6" max="6" width="30.7109375" style="3" customWidth="1"/>
    <col min="7" max="7" width="5.7109375" style="3" customWidth="1"/>
    <col min="8" max="8" width="12" style="3" customWidth="1"/>
    <col min="9" max="9" width="35.7109375" style="3" customWidth="1"/>
    <col min="10" max="10" width="3.7109375" style="3" customWidth="1"/>
    <col min="11" max="11" width="31.42578125" style="3" customWidth="1"/>
    <col min="12" max="14" width="4.85546875" style="3" customWidth="1"/>
    <col min="15" max="16384" width="9.140625" style="3"/>
  </cols>
  <sheetData>
    <row r="1" spans="2:14" s="22" customFormat="1" ht="6.75" customHeight="1" x14ac:dyDescent="0.25">
      <c r="B1" s="23"/>
      <c r="E1" s="24"/>
      <c r="F1" s="24"/>
      <c r="G1" s="24"/>
      <c r="J1" s="3"/>
      <c r="K1" s="3"/>
      <c r="L1" s="3"/>
      <c r="M1" s="3"/>
    </row>
    <row r="2" spans="2:14" s="25" customFormat="1" ht="20.100000000000001" customHeight="1" x14ac:dyDescent="0.3">
      <c r="B2" s="195" t="s">
        <v>80</v>
      </c>
      <c r="C2" s="26"/>
      <c r="D2" s="27"/>
      <c r="E2" s="27"/>
      <c r="F2" s="27"/>
      <c r="G2" s="27"/>
      <c r="H2" s="27"/>
      <c r="I2" s="27"/>
      <c r="J2" s="56"/>
      <c r="K2" s="56"/>
      <c r="L2" s="56"/>
      <c r="M2" s="56"/>
      <c r="N2" s="28"/>
    </row>
    <row r="3" spans="2:14" s="61" customFormat="1" ht="24" customHeight="1" x14ac:dyDescent="0.35">
      <c r="B3" s="197" t="s">
        <v>83</v>
      </c>
      <c r="C3" s="57"/>
      <c r="D3" s="58"/>
      <c r="E3" s="58"/>
      <c r="F3" s="58"/>
      <c r="G3" s="58"/>
      <c r="H3" s="58"/>
      <c r="I3" s="58"/>
      <c r="J3" s="59"/>
      <c r="K3" s="59"/>
      <c r="L3" s="59"/>
      <c r="M3" s="59"/>
      <c r="N3" s="60"/>
    </row>
    <row r="4" spans="2:14" ht="5.0999999999999996" customHeight="1" x14ac:dyDescent="0.25"/>
    <row r="5" spans="2:14" ht="24.95" customHeight="1" x14ac:dyDescent="0.25">
      <c r="B5" s="123" t="s">
        <v>35</v>
      </c>
      <c r="D5" s="155" t="str">
        <f>I12</f>
        <v>STATUS</v>
      </c>
      <c r="F5" s="155" t="str">
        <f>I10</f>
        <v>SALES REPRESENTATIVE</v>
      </c>
      <c r="H5" s="124" t="s">
        <v>82</v>
      </c>
      <c r="I5" s="123" t="s">
        <v>85</v>
      </c>
      <c r="J5" s="7"/>
    </row>
    <row r="6" spans="2:14" ht="20.100000000000001" customHeight="1" x14ac:dyDescent="0.4">
      <c r="B6" s="4" t="s">
        <v>3</v>
      </c>
      <c r="D6" s="5" t="s">
        <v>16</v>
      </c>
      <c r="F6" s="55" t="s">
        <v>147</v>
      </c>
      <c r="H6" s="216" t="s">
        <v>51</v>
      </c>
      <c r="I6" s="217" t="s">
        <v>88</v>
      </c>
    </row>
    <row r="7" spans="2:14" ht="20.100000000000001" customHeight="1" x14ac:dyDescent="0.4">
      <c r="B7" s="4" t="s">
        <v>15</v>
      </c>
      <c r="D7" s="5" t="s">
        <v>17</v>
      </c>
      <c r="F7" s="55" t="s">
        <v>148</v>
      </c>
      <c r="H7" s="216" t="s">
        <v>51</v>
      </c>
      <c r="I7" s="217" t="s">
        <v>33</v>
      </c>
    </row>
    <row r="8" spans="2:14" ht="20.100000000000001" customHeight="1" x14ac:dyDescent="0.4">
      <c r="B8" s="4" t="s">
        <v>8</v>
      </c>
      <c r="D8" s="6" t="s">
        <v>18</v>
      </c>
      <c r="F8" s="55" t="s">
        <v>149</v>
      </c>
      <c r="H8" s="216"/>
      <c r="I8" s="217" t="s">
        <v>29</v>
      </c>
    </row>
    <row r="9" spans="2:14" ht="20.100000000000001" customHeight="1" x14ac:dyDescent="0.4">
      <c r="B9" s="4" t="s">
        <v>7</v>
      </c>
      <c r="D9" s="6" t="s">
        <v>24</v>
      </c>
      <c r="F9" s="55" t="s">
        <v>150</v>
      </c>
      <c r="H9" s="216"/>
      <c r="I9" s="217" t="s">
        <v>30</v>
      </c>
    </row>
    <row r="10" spans="2:14" ht="20.100000000000001" customHeight="1" x14ac:dyDescent="0.4">
      <c r="B10" s="4" t="s">
        <v>6</v>
      </c>
      <c r="F10" s="55" t="s">
        <v>151</v>
      </c>
      <c r="H10" s="216"/>
      <c r="I10" s="217" t="s">
        <v>26</v>
      </c>
    </row>
    <row r="11" spans="2:14" ht="20.100000000000001" customHeight="1" x14ac:dyDescent="0.4">
      <c r="B11" s="4" t="s">
        <v>9</v>
      </c>
      <c r="D11" s="125" t="s">
        <v>171</v>
      </c>
      <c r="F11" s="55" t="s">
        <v>152</v>
      </c>
      <c r="H11" s="216"/>
      <c r="I11" s="217" t="s">
        <v>157</v>
      </c>
    </row>
    <row r="12" spans="2:14" ht="20.100000000000001" customHeight="1" x14ac:dyDescent="0.4">
      <c r="B12" s="4" t="s">
        <v>10</v>
      </c>
      <c r="D12" s="63" t="s">
        <v>99</v>
      </c>
      <c r="F12" s="55" t="s">
        <v>153</v>
      </c>
      <c r="H12" s="216"/>
      <c r="I12" s="217" t="s">
        <v>0</v>
      </c>
    </row>
    <row r="13" spans="2:14" ht="20.100000000000001" customHeight="1" x14ac:dyDescent="0.4">
      <c r="B13" s="4" t="s">
        <v>11</v>
      </c>
      <c r="F13" s="55" t="s">
        <v>154</v>
      </c>
      <c r="H13" s="216"/>
      <c r="I13" s="217" t="s">
        <v>31</v>
      </c>
    </row>
    <row r="14" spans="2:14" ht="20.100000000000001" customHeight="1" x14ac:dyDescent="0.4">
      <c r="B14" s="4" t="s">
        <v>12</v>
      </c>
      <c r="D14" s="125" t="s">
        <v>156</v>
      </c>
      <c r="F14" s="55"/>
      <c r="H14" s="216" t="s">
        <v>51</v>
      </c>
      <c r="I14" s="217" t="s">
        <v>87</v>
      </c>
    </row>
    <row r="15" spans="2:14" ht="20.100000000000001" customHeight="1" x14ac:dyDescent="0.4">
      <c r="B15" s="4" t="s">
        <v>13</v>
      </c>
      <c r="D15" s="63" t="s">
        <v>158</v>
      </c>
      <c r="F15" s="55"/>
      <c r="H15" s="216"/>
      <c r="I15" s="217" t="s">
        <v>32</v>
      </c>
    </row>
    <row r="16" spans="2:14" ht="20.100000000000001" customHeight="1" x14ac:dyDescent="0.4">
      <c r="B16" s="4" t="s">
        <v>14</v>
      </c>
      <c r="F16" s="55"/>
      <c r="H16" s="216"/>
      <c r="I16" s="217" t="s">
        <v>27</v>
      </c>
    </row>
    <row r="17" spans="2:9" ht="20.100000000000001" customHeight="1" x14ac:dyDescent="0.4">
      <c r="B17" s="4" t="s">
        <v>19</v>
      </c>
      <c r="F17" s="55"/>
      <c r="H17" s="216"/>
      <c r="I17" s="217" t="s">
        <v>1</v>
      </c>
    </row>
    <row r="18" spans="2:9" ht="20.100000000000001" customHeight="1" x14ac:dyDescent="0.4">
      <c r="B18" s="4"/>
      <c r="F18" s="55"/>
      <c r="H18" s="216" t="s">
        <v>51</v>
      </c>
      <c r="I18" s="218" t="s">
        <v>53</v>
      </c>
    </row>
    <row r="19" spans="2:9" ht="20.100000000000001" customHeight="1" x14ac:dyDescent="0.4">
      <c r="B19" s="4"/>
      <c r="F19" s="55"/>
      <c r="H19" s="216"/>
      <c r="I19" s="218" t="s">
        <v>54</v>
      </c>
    </row>
    <row r="20" spans="2:9" ht="19.5" customHeight="1" x14ac:dyDescent="0.25">
      <c r="B20" s="4"/>
      <c r="F20" s="55"/>
    </row>
    <row r="21" spans="2:9" ht="20.100000000000001" customHeight="1" x14ac:dyDescent="0.25">
      <c r="F21" s="55"/>
    </row>
    <row r="22" spans="2:9" ht="20.100000000000001" customHeight="1" x14ac:dyDescent="0.25">
      <c r="F22" s="55"/>
    </row>
    <row r="23" spans="2:9" ht="20.100000000000001" customHeight="1" x14ac:dyDescent="0.25">
      <c r="F23" s="55"/>
    </row>
    <row r="24" spans="2:9" ht="20.100000000000001" customHeight="1" x14ac:dyDescent="0.25">
      <c r="F24" s="55"/>
    </row>
    <row r="25" spans="2:9" ht="20.100000000000001" customHeight="1" x14ac:dyDescent="0.25">
      <c r="F25" s="55"/>
    </row>
    <row r="26" spans="2:9" ht="20.100000000000001" customHeight="1" x14ac:dyDescent="0.25">
      <c r="F26" s="55"/>
    </row>
    <row r="27" spans="2:9" ht="20.100000000000001" customHeight="1" x14ac:dyDescent="0.25">
      <c r="F27" s="55"/>
    </row>
    <row r="28" spans="2:9" ht="20.100000000000001" customHeight="1" x14ac:dyDescent="0.25">
      <c r="F28" s="55"/>
    </row>
    <row r="29" spans="2:9" ht="20.100000000000001" customHeight="1" x14ac:dyDescent="0.25">
      <c r="F29" s="55"/>
    </row>
    <row r="30" spans="2:9" ht="20.100000000000001" customHeight="1" x14ac:dyDescent="0.25">
      <c r="F30" s="55"/>
    </row>
    <row r="31" spans="2:9" ht="20.100000000000001" customHeight="1" x14ac:dyDescent="0.25">
      <c r="F31" s="55"/>
    </row>
    <row r="32" spans="2:9" ht="20.100000000000001" customHeight="1" x14ac:dyDescent="0.25">
      <c r="F32" s="55"/>
    </row>
    <row r="33" spans="6:6" ht="20.100000000000001" customHeight="1" x14ac:dyDescent="0.25">
      <c r="F33" s="55"/>
    </row>
    <row r="34" spans="6:6" ht="20.100000000000001" customHeight="1" x14ac:dyDescent="0.25">
      <c r="F34" s="55"/>
    </row>
    <row r="35" spans="6:6" ht="20.100000000000001" customHeight="1" x14ac:dyDescent="0.25">
      <c r="F35" s="55"/>
    </row>
    <row r="36" spans="6:6" ht="20.100000000000001" customHeight="1" x14ac:dyDescent="0.25">
      <c r="F36" s="55"/>
    </row>
    <row r="37" spans="6:6" ht="20.100000000000001" customHeight="1" x14ac:dyDescent="0.25">
      <c r="F37" s="55"/>
    </row>
    <row r="38" spans="6:6" ht="20.100000000000001" customHeight="1" x14ac:dyDescent="0.25">
      <c r="F38" s="55"/>
    </row>
    <row r="39" spans="6:6" ht="20.100000000000001" customHeight="1" x14ac:dyDescent="0.25">
      <c r="F39" s="55"/>
    </row>
    <row r="40" spans="6:6" ht="20.100000000000001" customHeight="1" x14ac:dyDescent="0.25">
      <c r="F40" s="55"/>
    </row>
    <row r="41" spans="6:6" ht="20.100000000000001" customHeight="1" x14ac:dyDescent="0.25">
      <c r="F41" s="55"/>
    </row>
    <row r="42" spans="6:6" ht="20.100000000000001" customHeight="1" x14ac:dyDescent="0.25">
      <c r="F42" s="55"/>
    </row>
    <row r="43" spans="6:6" ht="20.100000000000001" customHeight="1" x14ac:dyDescent="0.25">
      <c r="F43" s="55"/>
    </row>
    <row r="44" spans="6:6" ht="20.100000000000001" customHeight="1" x14ac:dyDescent="0.25">
      <c r="F44" s="55"/>
    </row>
    <row r="45" spans="6:6" ht="20.100000000000001" customHeight="1" x14ac:dyDescent="0.25">
      <c r="F45" s="55"/>
    </row>
    <row r="46" spans="6:6" ht="20.100000000000001" customHeight="1" x14ac:dyDescent="0.25">
      <c r="F46" s="55"/>
    </row>
    <row r="47" spans="6:6" ht="20.100000000000001" customHeight="1" x14ac:dyDescent="0.25">
      <c r="F47" s="55"/>
    </row>
    <row r="48" spans="6:6" ht="20.100000000000001" customHeight="1" x14ac:dyDescent="0.25">
      <c r="F48" s="55"/>
    </row>
    <row r="49" spans="6:6" ht="20.100000000000001" customHeight="1" x14ac:dyDescent="0.25">
      <c r="F49" s="55"/>
    </row>
    <row r="50" spans="6:6" ht="20.100000000000001" customHeight="1" x14ac:dyDescent="0.25">
      <c r="F50" s="55"/>
    </row>
    <row r="51" spans="6:6" ht="20.100000000000001" customHeight="1" x14ac:dyDescent="0.25">
      <c r="F51" s="55"/>
    </row>
    <row r="52" spans="6:6" ht="20.100000000000001" customHeight="1" x14ac:dyDescent="0.25">
      <c r="F52" s="55"/>
    </row>
    <row r="53" spans="6:6" ht="20.100000000000001" customHeight="1" x14ac:dyDescent="0.25">
      <c r="F53" s="55"/>
    </row>
    <row r="54" spans="6:6" ht="20.100000000000001" customHeight="1" x14ac:dyDescent="0.25">
      <c r="F54" s="55"/>
    </row>
    <row r="55" spans="6:6" ht="20.100000000000001" customHeight="1" x14ac:dyDescent="0.25">
      <c r="F55" s="55"/>
    </row>
    <row r="56" spans="6:6" collapsed="1" x14ac:dyDescent="0.25"/>
  </sheetData>
  <sheetProtection algorithmName="SHA-512" hashValue="zlwmQlRTKnsAS0EM+vW6x7asSCd47yv2TS8kjmao2E/7boFXUMUtiRd8QAvGhqXSFFBmtb2AS9b2eMn1yoPyTg==" saltValue="z56HsGtfvm9cLxjYRPh86w==" spinCount="100000" sheet="1" objects="1" scenarios="1"/>
  <dataValidations count="1">
    <dataValidation allowBlank="1" showErrorMessage="1" promptTitle="Important" sqref="I5" xr:uid="{067A2F5A-82B4-4356-8888-CBF5B5485F71}"/>
  </dataValidations>
  <printOptions horizontalCentered="1"/>
  <pageMargins left="0.31496062992125984" right="0.31496062992125984" top="0.31496062992125984" bottom="0.31496062992125984" header="0.31496062992125984" footer="0.31496062992125984"/>
  <pageSetup scale="96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C82DB898-6C99-412F-BC1D-C1E315B99F7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H6:H19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7752BA8-6F2C-42A4-B932-B0F6ED1326FC}">
          <x14:formula1>
            <xm:f>Calc!$AW$25:$AW$33</xm:f>
          </x14:formula1>
          <xm:sqref>D12</xm:sqref>
        </x14:dataValidation>
        <x14:dataValidation type="list" allowBlank="1" showInputMessage="1" showErrorMessage="1" xr:uid="{8FA185B1-2336-4EAC-93BD-DAEEEA4F73BF}">
          <x14:formula1>
            <xm:f>Calc!$CU$7:$CU$8</xm:f>
          </x14:formula1>
          <xm:sqref>H6:H19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DBFD-EA55-4FB1-BA50-6EFC37931604}">
  <sheetPr codeName="Sheet5"/>
  <dimension ref="B1:CX1005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3" width="8.42578125" style="1" customWidth="1"/>
    <col min="4" max="4" width="32.42578125" style="1" customWidth="1"/>
    <col min="5" max="12" width="20.7109375" style="1" customWidth="1"/>
    <col min="13" max="14" width="20.7109375" style="12" customWidth="1"/>
    <col min="15" max="17" width="20.7109375" style="1" customWidth="1"/>
    <col min="18" max="18" width="15" style="1" customWidth="1"/>
    <col min="19" max="23" width="20.7109375" style="1" customWidth="1"/>
    <col min="24" max="25" width="13.85546875" style="1" customWidth="1"/>
    <col min="26" max="26" width="15" style="1" bestFit="1" customWidth="1"/>
    <col min="27" max="27" width="20" style="1" bestFit="1" customWidth="1"/>
    <col min="28" max="28" width="23.42578125" style="1" bestFit="1" customWidth="1"/>
    <col min="29" max="43" width="11" style="1" customWidth="1"/>
    <col min="44" max="45" width="9.140625" style="1" customWidth="1"/>
    <col min="46" max="46" width="28.140625" style="1" bestFit="1" customWidth="1"/>
    <col min="47" max="48" width="9.140625" style="1" customWidth="1"/>
    <col min="49" max="49" width="19.42578125" style="1" bestFit="1" customWidth="1"/>
    <col min="50" max="50" width="13.85546875" style="1" customWidth="1"/>
    <col min="51" max="51" width="16.7109375" style="1" customWidth="1"/>
    <col min="52" max="52" width="16.42578125" style="1" customWidth="1"/>
    <col min="53" max="58" width="9.140625" style="1"/>
    <col min="59" max="59" width="12.28515625" style="1" customWidth="1"/>
    <col min="60" max="61" width="9.140625" style="1"/>
    <col min="62" max="62" width="29.140625" style="1" bestFit="1" customWidth="1"/>
    <col min="63" max="63" width="5.7109375" style="1" customWidth="1"/>
    <col min="64" max="64" width="20.7109375" style="1" customWidth="1"/>
    <col min="65" max="65" width="8.28515625" style="1" customWidth="1"/>
    <col min="66" max="66" width="5.7109375" style="1" customWidth="1"/>
    <col min="67" max="67" width="10" style="1" customWidth="1"/>
    <col min="68" max="98" width="9.140625" style="1"/>
    <col min="99" max="100" width="9.140625" style="223"/>
    <col min="101" max="101" width="13.28515625" style="206" customWidth="1"/>
    <col min="102" max="102" width="9.5703125" style="223" customWidth="1"/>
    <col min="103" max="16384" width="9.140625" style="1"/>
  </cols>
  <sheetData>
    <row r="1" spans="2:102" x14ac:dyDescent="0.25">
      <c r="BO1" s="203"/>
      <c r="BP1" s="203"/>
      <c r="BQ1" s="203"/>
      <c r="BR1" s="203"/>
      <c r="BS1" s="203"/>
      <c r="BT1" s="203"/>
      <c r="BU1" s="203"/>
      <c r="BV1" s="203"/>
      <c r="BW1" s="203"/>
      <c r="BX1" s="203"/>
      <c r="BY1" s="203"/>
      <c r="BZ1" s="203"/>
      <c r="CA1" s="203"/>
      <c r="CB1" s="203"/>
      <c r="CC1" s="203"/>
      <c r="CD1" s="203"/>
      <c r="CE1" s="203"/>
      <c r="CF1" s="203"/>
      <c r="CG1" s="203"/>
      <c r="CH1" s="203"/>
      <c r="CI1" s="203"/>
      <c r="CJ1" s="203"/>
      <c r="CK1" s="203"/>
      <c r="CL1" s="203"/>
      <c r="CM1" s="203"/>
      <c r="CN1" s="203"/>
      <c r="CO1" s="203"/>
      <c r="CP1" s="203"/>
      <c r="CQ1" s="203"/>
      <c r="CR1" s="203"/>
      <c r="CU1" s="219"/>
      <c r="CV1" s="219"/>
      <c r="CW1" s="203"/>
      <c r="CX1" s="219"/>
    </row>
    <row r="2" spans="2:102" ht="14.25" customHeight="1" x14ac:dyDescent="0.25">
      <c r="AB2" s="2" t="s">
        <v>21</v>
      </c>
      <c r="AC2" s="88">
        <f>SUMIF(AC6:AC1005,"x",$O$6:$O$1005)+SUMIF(AC6:AC1005,"c",$O$6:$O$1005)</f>
        <v>6121</v>
      </c>
      <c r="AD2" s="88">
        <f t="shared" ref="AD2:AQ2" si="0">SUMIF(AD6:AD1005,"x",$O$6:$O$1005)+SUMIF(AD6:AD1005,"c",$O$6:$O$1005)</f>
        <v>5301</v>
      </c>
      <c r="AE2" s="88">
        <f t="shared" si="0"/>
        <v>4605</v>
      </c>
      <c r="AF2" s="88">
        <f t="shared" si="0"/>
        <v>3333</v>
      </c>
      <c r="AG2" s="88">
        <f t="shared" si="0"/>
        <v>1865</v>
      </c>
      <c r="AH2" s="88">
        <f t="shared" si="0"/>
        <v>1042</v>
      </c>
      <c r="AI2" s="88">
        <f t="shared" si="0"/>
        <v>468</v>
      </c>
      <c r="AJ2" s="88">
        <f t="shared" si="0"/>
        <v>0</v>
      </c>
      <c r="AK2" s="88">
        <f t="shared" si="0"/>
        <v>0</v>
      </c>
      <c r="AL2" s="88">
        <f t="shared" si="0"/>
        <v>0</v>
      </c>
      <c r="AM2" s="88">
        <f t="shared" si="0"/>
        <v>0</v>
      </c>
      <c r="AN2" s="88">
        <f t="shared" si="0"/>
        <v>0</v>
      </c>
      <c r="AO2" s="88">
        <f t="shared" si="0"/>
        <v>0</v>
      </c>
      <c r="AP2" s="88">
        <f t="shared" si="0"/>
        <v>0</v>
      </c>
      <c r="AQ2" s="88">
        <f t="shared" si="0"/>
        <v>0</v>
      </c>
      <c r="AT2" s="160" t="s">
        <v>159</v>
      </c>
      <c r="AV2"/>
      <c r="AW2"/>
      <c r="AX2"/>
      <c r="AY2"/>
      <c r="AZ2"/>
      <c r="BA2"/>
      <c r="BB2"/>
      <c r="BC2"/>
      <c r="BD2"/>
      <c r="BE2"/>
      <c r="BF2"/>
      <c r="BG2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U2" s="220"/>
      <c r="CV2" s="220"/>
      <c r="CW2" s="204"/>
      <c r="CX2" s="220"/>
    </row>
    <row r="3" spans="2:102" ht="24" x14ac:dyDescent="0.25">
      <c r="B3" s="11"/>
      <c r="C3" s="67" t="s">
        <v>48</v>
      </c>
      <c r="D3" s="91"/>
      <c r="E3" s="91"/>
      <c r="F3" s="91"/>
      <c r="G3" s="91"/>
      <c r="H3" s="91"/>
      <c r="I3" s="91"/>
      <c r="J3" s="91"/>
      <c r="K3" s="91"/>
      <c r="L3" s="68"/>
      <c r="M3" s="91"/>
      <c r="N3" s="68"/>
      <c r="O3" s="91"/>
      <c r="P3" s="68"/>
      <c r="Q3" s="91"/>
      <c r="R3" s="68"/>
      <c r="S3" s="91"/>
      <c r="T3" s="91"/>
      <c r="U3" s="68"/>
      <c r="V3" s="91"/>
      <c r="W3" s="66"/>
      <c r="AB3" s="39" t="s">
        <v>22</v>
      </c>
      <c r="AC3" s="89">
        <f>SUMIF(AC6:AC1005,"c",$O$6:$O$1005)</f>
        <v>820</v>
      </c>
      <c r="AD3" s="89">
        <f>SUMIF(AD6:AD1005,"c",$O$6:$O$1005)</f>
        <v>696</v>
      </c>
      <c r="AE3" s="89">
        <f t="shared" ref="AE3:AQ3" si="1">SUMIF(AE6:AE1005,"c",$O$6:$O$1005)</f>
        <v>1272</v>
      </c>
      <c r="AF3" s="89">
        <f t="shared" si="1"/>
        <v>1468</v>
      </c>
      <c r="AG3" s="89">
        <f t="shared" si="1"/>
        <v>823</v>
      </c>
      <c r="AH3" s="89">
        <f t="shared" si="1"/>
        <v>574</v>
      </c>
      <c r="AI3" s="89">
        <f t="shared" si="1"/>
        <v>468</v>
      </c>
      <c r="AJ3" s="89">
        <f t="shared" si="1"/>
        <v>0</v>
      </c>
      <c r="AK3" s="89">
        <f t="shared" si="1"/>
        <v>0</v>
      </c>
      <c r="AL3" s="89">
        <f t="shared" si="1"/>
        <v>0</v>
      </c>
      <c r="AM3" s="89">
        <f t="shared" si="1"/>
        <v>0</v>
      </c>
      <c r="AN3" s="89">
        <f t="shared" si="1"/>
        <v>0</v>
      </c>
      <c r="AO3" s="89">
        <f t="shared" si="1"/>
        <v>0</v>
      </c>
      <c r="AP3" s="89">
        <f t="shared" si="1"/>
        <v>0</v>
      </c>
      <c r="AQ3" s="89">
        <f t="shared" si="1"/>
        <v>0</v>
      </c>
      <c r="AT3" s="159">
        <f>COUNTA(Input!B6:B1005)+6</f>
        <v>13</v>
      </c>
      <c r="AV3"/>
      <c r="AW3"/>
      <c r="AX3"/>
      <c r="AY3"/>
      <c r="AZ3"/>
      <c r="BA3"/>
      <c r="BB3"/>
      <c r="BC3"/>
      <c r="BD3"/>
      <c r="BE3"/>
      <c r="BF3"/>
      <c r="BG3"/>
      <c r="BO3" s="205"/>
      <c r="BP3" s="205"/>
      <c r="BQ3" s="205"/>
      <c r="BR3" s="205"/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U3" s="221"/>
      <c r="CV3" s="221"/>
      <c r="CW3" s="222"/>
      <c r="CX3" s="221"/>
    </row>
    <row r="4" spans="2:102" s="8" customFormat="1" ht="25.5" x14ac:dyDescent="0.25">
      <c r="B4" s="69" t="s">
        <v>50</v>
      </c>
      <c r="C4" s="69" t="s">
        <v>49</v>
      </c>
      <c r="D4" s="90" t="str">
        <f>Settings!I6</f>
        <v>SALE TITLE</v>
      </c>
      <c r="E4" s="90" t="str">
        <f>Settings!I7</f>
        <v>CONTACT NAME</v>
      </c>
      <c r="F4" s="90" t="str">
        <f>Settings!I8</f>
        <v>COMPANY</v>
      </c>
      <c r="G4" s="90" t="str">
        <f>Settings!I9</f>
        <v>CONTACT INFORMATION</v>
      </c>
      <c r="H4" s="90" t="str">
        <f>Settings!I10</f>
        <v>SALES REPRESENTATIVE</v>
      </c>
      <c r="I4" s="90" t="str">
        <f>Settings!I11</f>
        <v>CURRENT STAGE</v>
      </c>
      <c r="J4" s="90" t="str">
        <f>Settings!I12</f>
        <v>STATUS</v>
      </c>
      <c r="K4" s="69"/>
      <c r="L4" s="90" t="str">
        <f>Settings!I13</f>
        <v>OPEN DATE</v>
      </c>
      <c r="M4" s="69"/>
      <c r="N4" s="92" t="str">
        <f>Settings!I14</f>
        <v>CLOSE DATE</v>
      </c>
      <c r="O4" s="69"/>
      <c r="P4" s="90" t="str">
        <f>Settings!I15</f>
        <v>DEAL VALUE</v>
      </c>
      <c r="Q4" s="69"/>
      <c r="R4" s="90" t="str">
        <f>Settings!I16</f>
        <v>PROBABILITY OF WINNING %</v>
      </c>
      <c r="S4" s="90" t="str">
        <f>Settings!I17</f>
        <v>NOTES</v>
      </c>
      <c r="T4" s="69"/>
      <c r="U4" s="90" t="str">
        <f>Input!N5</f>
        <v>AVG. EARNING FORECAST</v>
      </c>
      <c r="V4" s="69"/>
      <c r="W4" s="90" t="str">
        <f>Input!O5</f>
        <v>ACTUAL INCOME</v>
      </c>
      <c r="X4" s="69" t="s">
        <v>23</v>
      </c>
      <c r="Y4" s="69" t="s">
        <v>67</v>
      </c>
      <c r="Z4" s="69" t="s">
        <v>78</v>
      </c>
      <c r="AA4" s="69" t="s">
        <v>77</v>
      </c>
      <c r="AB4" s="69" t="s">
        <v>76</v>
      </c>
      <c r="AC4" s="90" t="str">
        <f>IF(Settings!B6&lt;&gt;"",Settings!B6,"")</f>
        <v>Lead</v>
      </c>
      <c r="AD4" s="90" t="str">
        <f>IF(Settings!B7&lt;&gt;"",Settings!B7,"")</f>
        <v>Initial Contact</v>
      </c>
      <c r="AE4" s="90" t="str">
        <f>IF(Settings!B8&lt;&gt;"",Settings!B8,"")</f>
        <v>Qualified Lead</v>
      </c>
      <c r="AF4" s="90" t="str">
        <f>IF(Settings!B9&lt;&gt;"",Settings!B9,"")</f>
        <v>Opportunity</v>
      </c>
      <c r="AG4" s="90" t="str">
        <f>IF(Settings!B10&lt;&gt;"",Settings!B10,"")</f>
        <v>Solution</v>
      </c>
      <c r="AH4" s="90" t="str">
        <f>IF(Settings!B11&lt;&gt;"",Settings!B11,"")</f>
        <v>Proposal Discussed</v>
      </c>
      <c r="AI4" s="90" t="str">
        <f>IF(Settings!B12&lt;&gt;"",Settings!B12,"")</f>
        <v>Written Proposal</v>
      </c>
      <c r="AJ4" s="90" t="str">
        <f>IF(Settings!B13&lt;&gt;"",Settings!B13,"")</f>
        <v>Contract</v>
      </c>
      <c r="AK4" s="90" t="str">
        <f>IF(Settings!B14&lt;&gt;"",Settings!B14,"")</f>
        <v>Purchase Order</v>
      </c>
      <c r="AL4" s="90" t="str">
        <f>IF(Settings!B15&lt;&gt;"",Settings!B15,"")</f>
        <v>Invoice</v>
      </c>
      <c r="AM4" s="90" t="str">
        <f>IF(Settings!B16&lt;&gt;"",Settings!B16,"")</f>
        <v>Payment</v>
      </c>
      <c r="AN4" s="90" t="str">
        <f>IF(Settings!B17&lt;&gt;"",Settings!B17,"")</f>
        <v>Refund</v>
      </c>
      <c r="AO4" s="90" t="str">
        <f>IF(Settings!B18&lt;&gt;"",Settings!B18,"")</f>
        <v/>
      </c>
      <c r="AP4" s="90" t="str">
        <f>IF(Settings!B19&lt;&gt;"",Settings!B19,"")</f>
        <v/>
      </c>
      <c r="AQ4" s="90" t="str">
        <f>IF(Settings!B20&lt;&gt;"",Settings!B20,"")</f>
        <v/>
      </c>
      <c r="AS4" s="1"/>
      <c r="AT4" s="1"/>
      <c r="AU4" s="1"/>
      <c r="AV4" s="1"/>
      <c r="AW4" s="1"/>
      <c r="AY4" s="1"/>
      <c r="AZ4" s="1"/>
      <c r="BA4" s="1"/>
      <c r="BB4" s="1"/>
      <c r="BD4" s="1"/>
      <c r="BE4" s="1"/>
      <c r="BF4" s="1"/>
      <c r="BG4" s="1"/>
      <c r="BH4" s="1"/>
      <c r="BI4" s="1"/>
      <c r="BJ4" s="1"/>
      <c r="BK4" s="1"/>
      <c r="BL4" s="1"/>
      <c r="BO4" s="207" t="s">
        <v>170</v>
      </c>
      <c r="BP4" s="208"/>
      <c r="BQ4" s="208"/>
      <c r="BR4" s="208"/>
      <c r="BS4" s="208"/>
      <c r="BT4" s="208"/>
      <c r="BU4" s="208"/>
      <c r="BV4" s="208"/>
      <c r="BW4" s="208"/>
      <c r="BX4" s="208"/>
      <c r="BY4" s="208"/>
      <c r="BZ4" s="208"/>
      <c r="CA4" s="208"/>
      <c r="CB4" s="208"/>
      <c r="CC4" s="208"/>
      <c r="CD4" s="208"/>
      <c r="CE4" s="208"/>
      <c r="CF4" s="208"/>
      <c r="CG4" s="208"/>
      <c r="CH4" s="208"/>
      <c r="CI4" s="208"/>
      <c r="CJ4" s="208"/>
      <c r="CK4" s="208"/>
      <c r="CL4" s="208"/>
      <c r="CM4" s="208"/>
      <c r="CN4" s="208"/>
      <c r="CO4" s="208"/>
      <c r="CP4" s="208"/>
      <c r="CQ4" s="208"/>
      <c r="CR4" s="209"/>
      <c r="CU4" s="223"/>
      <c r="CV4" s="207" t="s">
        <v>172</v>
      </c>
      <c r="CW4" s="208"/>
      <c r="CX4" s="230"/>
    </row>
    <row r="5" spans="2:102" x14ac:dyDescent="0.25">
      <c r="B5" s="69"/>
      <c r="C5" s="69"/>
      <c r="D5" s="69" t="s">
        <v>25</v>
      </c>
      <c r="E5" s="69" t="s">
        <v>28</v>
      </c>
      <c r="F5" s="69" t="s">
        <v>36</v>
      </c>
      <c r="G5" s="69" t="s">
        <v>37</v>
      </c>
      <c r="H5" s="69" t="s">
        <v>38</v>
      </c>
      <c r="I5" s="69" t="s">
        <v>39</v>
      </c>
      <c r="J5" s="69" t="s">
        <v>40</v>
      </c>
      <c r="K5" s="69" t="s">
        <v>41</v>
      </c>
      <c r="L5" s="69" t="s">
        <v>121</v>
      </c>
      <c r="M5" s="70" t="s">
        <v>42</v>
      </c>
      <c r="N5" s="70" t="s">
        <v>89</v>
      </c>
      <c r="O5" s="69" t="s">
        <v>43</v>
      </c>
      <c r="P5" s="69" t="s">
        <v>123</v>
      </c>
      <c r="Q5" s="69" t="s">
        <v>44</v>
      </c>
      <c r="R5" s="69" t="s">
        <v>122</v>
      </c>
      <c r="S5" s="69" t="s">
        <v>45</v>
      </c>
      <c r="T5" s="69" t="s">
        <v>46</v>
      </c>
      <c r="U5" s="69" t="s">
        <v>124</v>
      </c>
      <c r="V5" s="69" t="s">
        <v>47</v>
      </c>
      <c r="W5" s="69" t="s">
        <v>125</v>
      </c>
      <c r="X5" s="69" t="s">
        <v>126</v>
      </c>
      <c r="Y5" s="69" t="s">
        <v>127</v>
      </c>
      <c r="Z5" s="69" t="s">
        <v>128</v>
      </c>
      <c r="AA5" s="69" t="s">
        <v>129</v>
      </c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S5" s="8"/>
      <c r="AT5" s="8"/>
      <c r="AV5" s="8"/>
      <c r="AW5" s="8"/>
      <c r="AX5" s="159">
        <f>COUNTA(AW7:AW21)-COUNTBLANK(AW7:AW21)</f>
        <v>12</v>
      </c>
      <c r="AY5" s="8"/>
      <c r="AZ5" s="8"/>
      <c r="BA5" s="8"/>
      <c r="BB5" s="10" t="s">
        <v>73</v>
      </c>
      <c r="BD5" s="8"/>
      <c r="BE5" s="8"/>
      <c r="BF5" s="8"/>
      <c r="BG5" s="8"/>
      <c r="BH5" s="8"/>
      <c r="BI5" s="8"/>
      <c r="BJ5" s="8"/>
      <c r="BK5" s="8"/>
      <c r="BL5" s="8"/>
      <c r="BO5" s="210">
        <f>MAX(BP6:BP165)</f>
        <v>9</v>
      </c>
      <c r="BP5" s="211">
        <v>1</v>
      </c>
      <c r="BQ5" s="211">
        <v>1</v>
      </c>
      <c r="BR5" s="211">
        <v>1</v>
      </c>
      <c r="BS5" s="211">
        <v>1</v>
      </c>
      <c r="BT5" s="211">
        <v>1</v>
      </c>
      <c r="BU5" s="211">
        <v>1</v>
      </c>
      <c r="BV5" s="211">
        <v>1</v>
      </c>
      <c r="BW5" s="211">
        <v>1</v>
      </c>
      <c r="BX5" s="211">
        <v>1</v>
      </c>
      <c r="BY5" s="211">
        <v>1</v>
      </c>
      <c r="BZ5" s="211">
        <v>1</v>
      </c>
      <c r="CA5" s="211">
        <v>1</v>
      </c>
      <c r="CB5" s="211">
        <v>1</v>
      </c>
      <c r="CC5" s="211">
        <v>1</v>
      </c>
      <c r="CD5" s="211">
        <v>1</v>
      </c>
      <c r="CE5" s="211">
        <v>1</v>
      </c>
      <c r="CF5" s="211">
        <v>1</v>
      </c>
      <c r="CG5" s="211">
        <v>1</v>
      </c>
      <c r="CH5" s="211">
        <v>1</v>
      </c>
      <c r="CI5" s="211">
        <v>1</v>
      </c>
      <c r="CJ5" s="211">
        <v>1</v>
      </c>
      <c r="CK5" s="211">
        <v>1</v>
      </c>
      <c r="CL5" s="211">
        <v>1</v>
      </c>
      <c r="CM5" s="211">
        <v>1</v>
      </c>
      <c r="CN5" s="211">
        <v>1</v>
      </c>
      <c r="CO5" s="211">
        <v>1</v>
      </c>
      <c r="CP5" s="211">
        <v>1</v>
      </c>
      <c r="CQ5" s="211">
        <v>1</v>
      </c>
      <c r="CR5" s="211">
        <v>1</v>
      </c>
      <c r="CV5" s="229" t="s">
        <v>86</v>
      </c>
      <c r="CW5" s="229" t="s">
        <v>130</v>
      </c>
      <c r="CX5" s="229" t="s">
        <v>130</v>
      </c>
    </row>
    <row r="6" spans="2:102" ht="30" x14ac:dyDescent="0.25">
      <c r="B6" s="88">
        <f>IF(AND(OR(Pipeline!$F$5=H6,Pipeline!$F$5="",Pipeline!$F$5="All"), OR(Pipeline!$F$6=J6,Pipeline!$F$6="",Pipeline!$F$6="All"),  OR(Pipeline!$J$5&lt;=K6,Pipeline!$J$5=""), OR(Pipeline!$J$6&gt;=K6,Pipeline!$J$6=""),  OR(Pipeline!$N$5&lt;=O6,Pipeline!$N$5=""), OR(Pipeline!$N$6&gt;=O6,Pipeline!$N$6="")),1,0)</f>
        <v>1</v>
      </c>
      <c r="C6" s="99">
        <f>IF(B6&lt;&gt;1,"",COUNTIF($I$6:I6,I6))</f>
        <v>1</v>
      </c>
      <c r="D6" s="100" t="str">
        <f>IF(LEN(INDEX(Input!B$6:B$1005,ROW($C6)-ROW($C$5),1))=0,"-",INDEX(Input!B$6:B$1005,ROW($C6)-ROW($C$5),1))</f>
        <v>SALE TITLE1</v>
      </c>
      <c r="E6" s="100" t="str">
        <f>IF(LEN(INDEX(Input!C$6:C$1005,ROW($C6)-ROW($C$5),1))=0,"-",INDEX(Input!C$6:C$1005,ROW($C6)-ROW($C$5),1))</f>
        <v>Jemima Begum</v>
      </c>
      <c r="F6" s="100" t="str">
        <f>IF(LEN(INDEX(Input!D$6:D$1005,ROW($C6)-ROW($C$5),1))=0,"-",INDEX(Input!D$6:D$1005,ROW($C6)-ROW($C$5),1))</f>
        <v>Monahan Ltd</v>
      </c>
      <c r="G6" s="100" t="str">
        <f>IF(LEN(INDEX(Input!E$6:E$1005,ROW($C6)-ROW($C$5),1))=0,"-",INDEX(Input!E$6:E$1005,ROW($C6)-ROW($C$5),1))</f>
        <v>jemima@mail.com</v>
      </c>
      <c r="H6" s="100" t="str">
        <f>IF(LEN(INDEX(Input!F$6:F$1005,ROW($C6)-ROW($C$5),1))=0,"-",INDEX(Input!F$6:F$1005,ROW($C6)-ROW($C$5),1))</f>
        <v>Sales Kate</v>
      </c>
      <c r="I6" s="100" t="str">
        <f>IF(LEN(INDEX(Input!G$6:G$1005,ROW($C6)-ROW($C$5),1))=0,"",INDEX(Input!G$6:G$1005,ROW($C6)-ROW($C$5),1))</f>
        <v>Lead</v>
      </c>
      <c r="J6" s="100" t="str">
        <f>IF(LEN(INDEX(Input!B$6:B$1005,ROW($C6)-ROW($C$5),1))=0,"-",IF(INDEX(Input!H$6:H$1005,ROW($C6)-ROW($C$5),1)="","Not set",INDEX(Input!H$6:H$1005,ROW($C6)-ROW($C$5),1)) )</f>
        <v>Not set</v>
      </c>
      <c r="K6" s="101">
        <f>IF(LEN(INDEX(Input!I$6:I$1005,ROW($C6)-ROW($C$5),1))=0,"",INDEX(Input!I$6:I$1005,ROW($C6)-ROW($C$5),1))</f>
        <v>44197</v>
      </c>
      <c r="L6" s="101" t="str">
        <f t="array" ref="L6">IFERROR(IF($AY$24=123,DAY(K6)&amp;connector&amp;IF($AZ$24="Extended",INDEX($AT$24:$AT$35,MONTH(K6),1),MONTH(K6))&amp;connector&amp;IF($AZ$24="Short", RIGHT(YEAR(K6),2),YEAR(K6)),IF($AY$24=213, MONTH(K6)&amp;connector&amp;DAY(K6)&amp;connector&amp;IF($AZ$24="Short", RIGHT(YEAR(K6),2),YEAR(K6)),IF($AZ$24="Short", RIGHT(YEAR(K6),2),YEAR(K6))&amp;connector&amp;MONTH(K6)&amp;connector&amp;DAY(K6))),"-")</f>
        <v>1 Jan 2021</v>
      </c>
      <c r="M6" s="101">
        <f>IF(LEN(INDEX(Input!J$6:J$1005,ROW($C6)-ROW($C$5),1))=0,"",INDEX(Input!J$6:J$1005,ROW($C6)-ROW($C$5),1))</f>
        <v>44201</v>
      </c>
      <c r="N6" s="101" t="str">
        <f t="array" ref="N6">IFERROR(IF($AY$24=123,DAY(M6)&amp;connector&amp;IF($AZ$24="Extended",INDEX($AT$24:$AT$35,MONTH(M6),1),MONTH(M6))&amp;connector&amp;IF($AZ$24="Short", RIGHT(YEAR(M6),2),YEAR(M6)),IF($AY$24=213, MONTH(M6)&amp;connector&amp;DAY(M6)&amp;connector&amp;IF($AZ$24="Short", RIGHT(YEAR(M6),2),YEAR(M6)),IF($AZ$24="Short", RIGHT(YEAR(M6),2),YEAR(M6))&amp;connector&amp;MONTH(M6)&amp;connector&amp;DAY(M6))),"-")</f>
        <v>5 Jan 2021</v>
      </c>
      <c r="O6" s="156">
        <f>IF(LEN(INDEX(Input!K$6:K$1005,ROW($C6)-ROW($C$5),1))=0,"",INDEX(Input!K$6:K$1005,ROW($C6)-ROW($C$5),1))</f>
        <v>820</v>
      </c>
      <c r="P6" s="100" t="str">
        <f t="shared" ref="P6:P69" si="2">IF(O6="","-","Value: " &amp;O6&amp;"$")</f>
        <v>Value: 820$</v>
      </c>
      <c r="Q6" s="156">
        <f>IF(LEN(INDEX(Input!L$6:L$1005,ROW($C6)-ROW($C$5),1))=0,"",INDEX(Input!L$6:L$1005,ROW($C6)-ROW($C$5),1))</f>
        <v>0.8</v>
      </c>
      <c r="R6" s="100" t="str">
        <f t="shared" ref="R6:R69" si="3">IFERROR("Win Probability: "&amp;Q6*100&amp;"%","-")</f>
        <v>Win Probability: 80%</v>
      </c>
      <c r="S6" s="156" t="str">
        <f>IF(LEN(INDEX(Input!M$6:M$1005,ROW($C6)-ROW($C$5),1))=0,"-",INDEX(Input!M$6:M$1005,ROW($C6)-ROW($C$5),1))</f>
        <v>notes1</v>
      </c>
      <c r="T6" s="156">
        <f t="shared" ref="T6:T69" si="4">IFERROR(O6*Q6,"")</f>
        <v>656</v>
      </c>
      <c r="U6" s="100" t="str">
        <f t="shared" ref="U6:U69" si="5">IF(T6="","-","Forecast: "&amp;T6&amp; " " &amp;currency)</f>
        <v>Forecast: 656 $</v>
      </c>
      <c r="V6" s="156" t="str">
        <f>IF(LEN(INDEX(Input!O$6:O$1005,ROW($C6)-ROW($C$5),1))=0,"",INDEX(Input!O$6:O$1005,ROW($C6)-ROW($C$5),1))</f>
        <v/>
      </c>
      <c r="W6" s="100" t="str">
        <f t="shared" ref="W6:W69" si="6">IF(V6="","-","Earned: " &amp;V6)</f>
        <v>-</v>
      </c>
      <c r="X6" s="88">
        <f t="shared" ref="X6:X69" si="7">IFERROR(IF(K6&lt;&gt;"",MONTH(K6),""),"")</f>
        <v>1</v>
      </c>
      <c r="Y6" s="102">
        <f t="shared" ref="Y6:Y28" si="8">IFERROR(MONTH(IF(M6&lt;&gt;"",M6,K6)),"")</f>
        <v>1</v>
      </c>
      <c r="Z6" s="102" t="str">
        <f>IF(AND(OR(Dashboard!$D$7=J6,Dashboard!$D$7=""),  OR(Dashboard!$G$6&lt;=K6,Dashboard!$G$6=""), OR(Dashboard!$G$7&gt;=K6,Dashboard!$G$7=""),  OR(Dashboard!$J$6&lt;=O6,Dashboard!$J$6=""), OR(Dashboard!$J$7&gt;=O6,Dashboard!$J$7=""),D6&lt;&gt;""),"x","")</f>
        <v>x</v>
      </c>
      <c r="AA6" s="102" t="str">
        <f>IF(AND(OR(Dashboard!$D$6=H6,Dashboard!$D$6="",Dashboard!$D$6="All"), Z6="x"),"x","")</f>
        <v>x</v>
      </c>
      <c r="AB6" s="103" t="str">
        <f>IF(AND(OR(Dashboard!$D$6=H6,Dashboard!$D$6="",Dashboard!$D$6="All"), OR(Dashboard!$D$7=J6,Dashboard!$D$7=""),  OR(Dashboard!$G$6&lt;=K6,Dashboard!$G$6=""), OR(Dashboard!$G$7&gt;=K6,Dashboard!$G$7=""),  OR(Dashboard!$J$6&lt;=O6,Dashboard!$J$6=""), OR(Dashboard!$J$7&gt;=O6,Dashboard!$J$7=""),I6&lt;&gt;""),"x","")</f>
        <v>x</v>
      </c>
      <c r="AC6" s="88" t="str">
        <f>IF($AB6&lt;&gt;"x","",IF(AND($I6&lt;&gt;AC$4, IFERROR(MATCH("c",$AB6:AB6,0),0)=0),"x", IF(IFERROR(MATCH("c",$AB6:AB6,0),0)=0,"c","")))</f>
        <v>c</v>
      </c>
      <c r="AD6" s="88" t="str">
        <f>IF($AB6&lt;&gt;"x","",IF(AND($I6&lt;&gt;AD$4, IFERROR(MATCH("c",$AB6:AC6,0),0)=0),"x", IF(IFERROR(MATCH("c",$AB6:AC6,0),0)=0,"c","")))</f>
        <v/>
      </c>
      <c r="AE6" s="88" t="str">
        <f>IF($AB6&lt;&gt;"x","",IF(AND($I6&lt;&gt;AE$4, IFERROR(MATCH("c",$AB6:AD6,0),0)=0),"x", IF(IFERROR(MATCH("c",$AB6:AD6,0),0)=0,"c","")))</f>
        <v/>
      </c>
      <c r="AF6" s="88" t="str">
        <f>IF($AB6&lt;&gt;"x","",IF(AND($I6&lt;&gt;AF$4, IFERROR(MATCH("c",$AB6:AE6,0),0)=0),"x", IF(IFERROR(MATCH("c",$AB6:AE6,0),0)=0,"c","")))</f>
        <v/>
      </c>
      <c r="AG6" s="88" t="str">
        <f>IF($AB6&lt;&gt;"x","",IF(AND($I6&lt;&gt;AG$4, IFERROR(MATCH("c",$AB6:AF6,0),0)=0),"x", IF(IFERROR(MATCH("c",$AB6:AF6,0),0)=0,"c","")))</f>
        <v/>
      </c>
      <c r="AH6" s="88" t="str">
        <f>IF($AB6&lt;&gt;"x","",IF(AND($I6&lt;&gt;AH$4, IFERROR(MATCH("c",$AB6:AG6,0),0)=0),"x", IF(IFERROR(MATCH("c",$AB6:AG6,0),0)=0,"c","")))</f>
        <v/>
      </c>
      <c r="AI6" s="88" t="str">
        <f>IF($AB6&lt;&gt;"x","",IF(AND($I6&lt;&gt;AI$4, IFERROR(MATCH("c",$AB6:AH6,0),0)=0),"x", IF(IFERROR(MATCH("c",$AB6:AH6,0),0)=0,"c","")))</f>
        <v/>
      </c>
      <c r="AJ6" s="88" t="str">
        <f>IF($AB6&lt;&gt;"x","",IF(AND($I6&lt;&gt;AJ$4, IFERROR(MATCH("c",$AB6:AI6,0),0)=0),"x", IF(IFERROR(MATCH("c",$AB6:AI6,0),0)=0,"c","")))</f>
        <v/>
      </c>
      <c r="AK6" s="88" t="str">
        <f>IF($AB6&lt;&gt;"x","",IF(AND($I6&lt;&gt;AK$4, IFERROR(MATCH("c",$AB6:AJ6,0),0)=0),"x", IF(IFERROR(MATCH("c",$AB6:AJ6,0),0)=0,"c","")))</f>
        <v/>
      </c>
      <c r="AL6" s="88" t="str">
        <f>IF($AB6&lt;&gt;"x","",IF(AND($I6&lt;&gt;AL$4, IFERROR(MATCH("c",$AB6:AK6,0),0)=0),"x", IF(IFERROR(MATCH("c",$AB6:AK6,0),0)=0,"c","")))</f>
        <v/>
      </c>
      <c r="AM6" s="88" t="str">
        <f>IF($AB6&lt;&gt;"x","",IF(AND($I6&lt;&gt;AM$4, IFERROR(MATCH("c",$AB6:AL6,0),0)=0),"x", IF(IFERROR(MATCH("c",$AB6:AL6,0),0)=0,"c","")))</f>
        <v/>
      </c>
      <c r="AN6" s="88" t="str">
        <f>IF($AB6&lt;&gt;"x","",IF(AND($I6&lt;&gt;AN$4, IFERROR(MATCH("c",$AB6:AM6,0),0)=0),"x", IF(IFERROR(MATCH("c",$AB6:AM6,0),0)=0,"c","")))</f>
        <v/>
      </c>
      <c r="AO6" s="88" t="str">
        <f>IF($AB6&lt;&gt;"x","",IF(AND($I6&lt;&gt;AO$4, IFERROR(MATCH("c",$AB6:AN6,0),0)=0),"x", IF(IFERROR(MATCH("c",$AB6:AN6,0),0)=0,"c","")))</f>
        <v/>
      </c>
      <c r="AP6" s="88" t="str">
        <f>IF($AB6&lt;&gt;"x","",IF(AND($I6&lt;&gt;AP$4, IFERROR(MATCH("c",$AB6:AO6,0),0)=0),"x", IF(IFERROR(MATCH("c",$AB6:AO6,0),0)=0,"c","")))</f>
        <v/>
      </c>
      <c r="AQ6" s="88" t="str">
        <f>IF($AB6&lt;&gt;"x","",IF(AND($I6&lt;&gt;AQ$4, IFERROR(MATCH("c",$AB6:AP6,0),0)=0),"x", IF(IFERROR(MATCH("c",$AB6:AP6,0),0)=0,"c","")))</f>
        <v/>
      </c>
      <c r="AS6" s="84" t="s">
        <v>52</v>
      </c>
      <c r="AT6" s="85"/>
      <c r="AW6" s="33" t="s">
        <v>5</v>
      </c>
      <c r="AX6" s="33" t="s">
        <v>20</v>
      </c>
      <c r="AY6" s="33" t="s">
        <v>4</v>
      </c>
      <c r="AZ6" s="33" t="s">
        <v>2</v>
      </c>
      <c r="BB6" s="86"/>
      <c r="BC6" s="35" t="s">
        <v>16</v>
      </c>
      <c r="BD6" s="36" t="s">
        <v>17</v>
      </c>
      <c r="BE6" s="36" t="s">
        <v>69</v>
      </c>
      <c r="BF6" s="36" t="s">
        <v>68</v>
      </c>
      <c r="BG6" s="36" t="s">
        <v>66</v>
      </c>
      <c r="BH6" s="36" t="s">
        <v>79</v>
      </c>
      <c r="BL6" s="71" t="s">
        <v>146</v>
      </c>
      <c r="BO6" s="212">
        <v>1</v>
      </c>
      <c r="BP6" s="213">
        <f>IF(29-SUMIF(Pipeline!D10:AF10,"",$BP$5:$CR$5)&gt;0,ROW(BO6),"")</f>
        <v>6</v>
      </c>
      <c r="BQ6" s="212"/>
      <c r="BR6" s="212"/>
      <c r="BS6" s="212"/>
      <c r="BT6" s="212"/>
      <c r="BU6" s="212"/>
      <c r="BV6" s="212"/>
      <c r="BW6" s="212"/>
      <c r="BX6" s="212"/>
      <c r="BY6" s="212"/>
      <c r="BZ6" s="212"/>
      <c r="CA6" s="212"/>
      <c r="CB6" s="212"/>
      <c r="CC6" s="212"/>
      <c r="CD6" s="212"/>
      <c r="CE6" s="212"/>
      <c r="CF6" s="212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V6" s="225">
        <f>IF(Settings!H6=$CU$7,COUNTIF(Settings!$H$6:H6,$CU$7),"")</f>
        <v>1</v>
      </c>
      <c r="CW6" s="226" t="str">
        <f>IF(Settings!F6="","",Settings!F6)</f>
        <v>Sales Kate</v>
      </c>
      <c r="CX6" s="224" t="s">
        <v>75</v>
      </c>
    </row>
    <row r="7" spans="2:102" x14ac:dyDescent="0.2">
      <c r="B7" s="88">
        <f>IF(AND(OR(Pipeline!$F$5=H7,Pipeline!$F$5="",Pipeline!$F$5="All"), OR(Pipeline!$F$6=J7,Pipeline!$F$6="",Pipeline!$F$6="All"),  OR(Pipeline!$J$5&lt;=K7,Pipeline!$J$5=""), OR(Pipeline!$J$6&gt;=K7,Pipeline!$J$6=""),  OR(Pipeline!$N$5&lt;=O7,Pipeline!$N$5=""), OR(Pipeline!$N$6&gt;=O7,Pipeline!$N$6="")),1,0)</f>
        <v>1</v>
      </c>
      <c r="C7" s="99">
        <f>IF(B7&lt;&gt;1,"",COUNTIFS($I$6:I6,I7,$B$6:B6,1)+1)</f>
        <v>1</v>
      </c>
      <c r="D7" s="100" t="str">
        <f>IF(LEN(INDEX(Input!B$6:B$1005,ROW($C7)-ROW($C$5),1))=0,"-",INDEX(Input!B$6:B$1005,ROW($C7)-ROW($C$5),1))</f>
        <v>SALE TITLE2</v>
      </c>
      <c r="E7" s="100" t="str">
        <f>IF(LEN(INDEX(Input!C$6:C$1005,ROW($C7)-ROW($C$5),1))=0,"-",INDEX(Input!C$6:C$1005,ROW($C7)-ROW($C$5),1))</f>
        <v>Mercedes Banks</v>
      </c>
      <c r="F7" s="100" t="str">
        <f>IF(LEN(INDEX(Input!D$6:D$1005,ROW($C7)-ROW($C$5),1))=0,"-",INDEX(Input!D$6:D$1005,ROW($C7)-ROW($C$5),1))</f>
        <v>Farrell and Sons</v>
      </c>
      <c r="G7" s="100" t="str">
        <f>IF(LEN(INDEX(Input!E$6:E$1005,ROW($C7)-ROW($C$5),1))=0,"-",INDEX(Input!E$6:E$1005,ROW($C7)-ROW($C$5),1))</f>
        <v>mercedes@mail.com</v>
      </c>
      <c r="H7" s="100" t="str">
        <f>IF(LEN(INDEX(Input!F$6:F$1005,ROW($C7)-ROW($C$5),1))=0,"-",INDEX(Input!F$6:F$1005,ROW($C7)-ROW($C$5),1))</f>
        <v>Sales John</v>
      </c>
      <c r="I7" s="100" t="str">
        <f>IF(LEN(INDEX(Input!G$6:G$1005,ROW($C7)-ROW($C$5),1))=0,"",INDEX(Input!G$6:G$1005,ROW($C7)-ROW($C$5),1))</f>
        <v>Initial Contact</v>
      </c>
      <c r="J7" s="100" t="str">
        <f>IF(LEN(INDEX(Input!B$6:B$1005,ROW($C7)-ROW($C$5),1))=0,"-",IF(INDEX(Input!H$6:H$1005,ROW($C7)-ROW($C$5),1)="","Not set",INDEX(Input!H$6:H$1005,ROW($C7)-ROW($C$5),1)) )</f>
        <v>Not set</v>
      </c>
      <c r="K7" s="101">
        <f>IF(LEN(INDEX(Input!I$6:I$1005,ROW($C7)-ROW($C$5),1))=0,"",INDEX(Input!I$6:I$1005,ROW($C7)-ROW($C$5),1))</f>
        <v>44200</v>
      </c>
      <c r="L7" s="101" t="str">
        <f t="array" ref="L7">IFERROR(IF($AY$24=123,DAY(K7)&amp;connector&amp;IF($AZ$24="Extended",INDEX($AT$24:$AT$35,MONTH(K7),1),MONTH(K7))&amp;connector&amp;IF($AZ$24="Short", RIGHT(YEAR(K7),2),YEAR(K7)),IF($AY$24=213, MONTH(K7)&amp;connector&amp;DAY(K7)&amp;connector&amp;IF($AZ$24="Short", RIGHT(YEAR(K7),2),YEAR(K7)),IF($AZ$24="Short", RIGHT(YEAR(K7),2),YEAR(K7))&amp;connector&amp;MONTH(K7)&amp;connector&amp;DAY(K7))),"-")</f>
        <v>4 Jan 2021</v>
      </c>
      <c r="M7" s="101">
        <f>IF(LEN(INDEX(Input!J$6:J$1005,ROW($C7)-ROW($C$5),1))=0,"",INDEX(Input!J$6:J$1005,ROW($C7)-ROW($C$5),1))</f>
        <v>44210</v>
      </c>
      <c r="N7" s="101" t="str">
        <f t="array" ref="N7">IFERROR(IF($AY$24=123,DAY(M7)&amp;connector&amp;IF($AZ$24="Extended",INDEX($AT$24:$AT$35,MONTH(M7),1),MONTH(M7))&amp;connector&amp;IF($AZ$24="Short", RIGHT(YEAR(M7),2),YEAR(M7)),IF($AY$24=213, MONTH(M7)&amp;connector&amp;DAY(M7)&amp;connector&amp;IF($AZ$24="Short", RIGHT(YEAR(M7),2),YEAR(M7)),IF($AZ$24="Short", RIGHT(YEAR(M7),2),YEAR(M7))&amp;connector&amp;MONTH(M7)&amp;connector&amp;DAY(M7))),"-")</f>
        <v>14 Jan 2021</v>
      </c>
      <c r="O7" s="156">
        <f>IF(LEN(INDEX(Input!K$6:K$1005,ROW($C7)-ROW($C$5),1))=0,"",INDEX(Input!K$6:K$1005,ROW($C7)-ROW($C$5),1))</f>
        <v>696</v>
      </c>
      <c r="P7" s="100" t="str">
        <f t="shared" si="2"/>
        <v>Value: 696$</v>
      </c>
      <c r="Q7" s="156">
        <f>IF(LEN(INDEX(Input!L$6:L$1005,ROW($C7)-ROW($C$5),1))=0,"",INDEX(Input!L$6:L$1005,ROW($C7)-ROW($C$5),1))</f>
        <v>0.6</v>
      </c>
      <c r="R7" s="100" t="str">
        <f t="shared" si="3"/>
        <v>Win Probability: 60%</v>
      </c>
      <c r="S7" s="156" t="str">
        <f>IF(LEN(INDEX(Input!M$6:M$1005,ROW($C7)-ROW($C$5),1))=0,"-",INDEX(Input!M$6:M$1005,ROW($C7)-ROW($C$5),1))</f>
        <v>notes2</v>
      </c>
      <c r="T7" s="156">
        <f t="shared" si="4"/>
        <v>417.59999999999997</v>
      </c>
      <c r="U7" s="100" t="str">
        <f t="shared" si="5"/>
        <v>Forecast: 417,6 $</v>
      </c>
      <c r="V7" s="156" t="str">
        <f>IF(LEN(INDEX(Input!O$6:O$1005,ROW($C7)-ROW($C$5),1))=0,"",INDEX(Input!O$6:O$1005,ROW($C7)-ROW($C$5),1))</f>
        <v/>
      </c>
      <c r="W7" s="100" t="str">
        <f t="shared" si="6"/>
        <v>-</v>
      </c>
      <c r="X7" s="88">
        <f t="shared" si="7"/>
        <v>1</v>
      </c>
      <c r="Y7" s="102">
        <f t="shared" si="8"/>
        <v>1</v>
      </c>
      <c r="Z7" s="102" t="str">
        <f>IF(AND(OR(Dashboard!$D$7=J7,Dashboard!$D$7=""),  OR(Dashboard!$G$6&lt;=K7,Dashboard!$G$6=""), OR(Dashboard!$G$7&gt;=K7,Dashboard!$G$7=""),  OR(Dashboard!$J$6&lt;=O7,Dashboard!$J$6=""), OR(Dashboard!$J$7&gt;=O7,Dashboard!$J$7=""),D7&lt;&gt;""),"x","")</f>
        <v>x</v>
      </c>
      <c r="AA7" s="102" t="str">
        <f>IF(AND(OR(Dashboard!$D$6=H7,Dashboard!$D$6="",Dashboard!$D$6="All"), Z7="x"),"x","")</f>
        <v>x</v>
      </c>
      <c r="AB7" s="103" t="str">
        <f>IF(AND(OR(Dashboard!$D$6=H7,Dashboard!$D$6="",Dashboard!$D$6="All"), OR(Dashboard!$D$7=J7,Dashboard!$D$7=""),  OR(Dashboard!$G$6&lt;=K7,Dashboard!$G$6=""), OR(Dashboard!$G$7&gt;=K7,Dashboard!$G$7=""),  OR(Dashboard!$J$6&lt;=O7,Dashboard!$J$6=""), OR(Dashboard!$J$7&gt;=O7,Dashboard!$J$7=""),I7&lt;&gt;""),"x","")</f>
        <v>x</v>
      </c>
      <c r="AC7" s="88" t="str">
        <f>IF($AB7&lt;&gt;"x","",IF(AND($I7&lt;&gt;AC$4, IFERROR(MATCH("c",$AB7:AB7,0),0)=0),"x", IF(IFERROR(MATCH("c",$AB7:AB7,0),0)=0,"c","")))</f>
        <v>x</v>
      </c>
      <c r="AD7" s="88" t="str">
        <f>IF($AB7&lt;&gt;"x","",IF(AND($I7&lt;&gt;AD$4, IFERROR(MATCH("c",$AB7:AC7,0),0)=0),"x", IF(IFERROR(MATCH("c",$AB7:AC7,0),0)=0,"c","")))</f>
        <v>c</v>
      </c>
      <c r="AE7" s="88" t="str">
        <f>IF($AB7&lt;&gt;"x","",IF(AND($I7&lt;&gt;AE$4, IFERROR(MATCH("c",$AB7:AD7,0),0)=0),"x", IF(IFERROR(MATCH("c",$AB7:AD7,0),0)=0,"c","")))</f>
        <v/>
      </c>
      <c r="AF7" s="88" t="str">
        <f>IF($AB7&lt;&gt;"x","",IF(AND($I7&lt;&gt;AF$4, IFERROR(MATCH("c",$AB7:AE7,0),0)=0),"x", IF(IFERROR(MATCH("c",$AB7:AE7,0),0)=0,"c","")))</f>
        <v/>
      </c>
      <c r="AG7" s="88" t="str">
        <f>IF($AB7&lt;&gt;"x","",IF(AND($I7&lt;&gt;AG$4, IFERROR(MATCH("c",$AB7:AF7,0),0)=0),"x", IF(IFERROR(MATCH("c",$AB7:AF7,0),0)=0,"c","")))</f>
        <v/>
      </c>
      <c r="AH7" s="88" t="str">
        <f>IF($AB7&lt;&gt;"x","",IF(AND($I7&lt;&gt;AH$4, IFERROR(MATCH("c",$AB7:AG7,0),0)=0),"x", IF(IFERROR(MATCH("c",$AB7:AG7,0),0)=0,"c","")))</f>
        <v/>
      </c>
      <c r="AI7" s="88" t="str">
        <f>IF($AB7&lt;&gt;"x","",IF(AND($I7&lt;&gt;AI$4, IFERROR(MATCH("c",$AB7:AH7,0),0)=0),"x", IF(IFERROR(MATCH("c",$AB7:AH7,0),0)=0,"c","")))</f>
        <v/>
      </c>
      <c r="AJ7" s="88" t="str">
        <f>IF($AB7&lt;&gt;"x","",IF(AND($I7&lt;&gt;AJ$4, IFERROR(MATCH("c",$AB7:AI7,0),0)=0),"x", IF(IFERROR(MATCH("c",$AB7:AI7,0),0)=0,"c","")))</f>
        <v/>
      </c>
      <c r="AK7" s="88" t="str">
        <f>IF($AB7&lt;&gt;"x","",IF(AND($I7&lt;&gt;AK$4, IFERROR(MATCH("c",$AB7:AJ7,0),0)=0),"x", IF(IFERROR(MATCH("c",$AB7:AJ7,0),0)=0,"c","")))</f>
        <v/>
      </c>
      <c r="AL7" s="88" t="str">
        <f>IF($AB7&lt;&gt;"x","",IF(AND($I7&lt;&gt;AL$4, IFERROR(MATCH("c",$AB7:AK7,0),0)=0),"x", IF(IFERROR(MATCH("c",$AB7:AK7,0),0)=0,"c","")))</f>
        <v/>
      </c>
      <c r="AM7" s="88" t="str">
        <f>IF($AB7&lt;&gt;"x","",IF(AND($I7&lt;&gt;AM$4, IFERROR(MATCH("c",$AB7:AL7,0),0)=0),"x", IF(IFERROR(MATCH("c",$AB7:AL7,0),0)=0,"c","")))</f>
        <v/>
      </c>
      <c r="AN7" s="88" t="str">
        <f>IF($AB7&lt;&gt;"x","",IF(AND($I7&lt;&gt;AN$4, IFERROR(MATCH("c",$AB7:AM7,0),0)=0),"x", IF(IFERROR(MATCH("c",$AB7:AM7,0),0)=0,"c","")))</f>
        <v/>
      </c>
      <c r="AO7" s="88" t="str">
        <f>IF($AB7&lt;&gt;"x","",IF(AND($I7&lt;&gt;AO$4, IFERROR(MATCH("c",$AB7:AN7,0),0)=0),"x", IF(IFERROR(MATCH("c",$AB7:AN7,0),0)=0,"c","")))</f>
        <v/>
      </c>
      <c r="AP7" s="88" t="str">
        <f>IF($AB7&lt;&gt;"x","",IF(AND($I7&lt;&gt;AP$4, IFERROR(MATCH("c",$AB7:AO7,0),0)=0),"x", IF(IFERROR(MATCH("c",$AB7:AO7,0),0)=0,"c","")))</f>
        <v/>
      </c>
      <c r="AQ7" s="88" t="str">
        <f>IF($AB7&lt;&gt;"x","",IF(AND($I7&lt;&gt;AQ$4, IFERROR(MATCH("c",$AB7:AP7,0),0)=0),"x", IF(IFERROR(MATCH("c",$AB7:AP7,0),0)=0,"c","")))</f>
        <v/>
      </c>
      <c r="AS7" s="2">
        <v>1</v>
      </c>
      <c r="AT7" s="88" t="str">
        <f>IFERROR(INDEX(Settings!$I$6:$I$19,MATCH(Calc!AS7,Calc!$CV$6:$CV$19,0),1),"")</f>
        <v>SALE TITLE</v>
      </c>
      <c r="AW7" s="93" t="str">
        <f>IF(Settings!B6&lt;&gt;"",Settings!B6,"")</f>
        <v>Lead</v>
      </c>
      <c r="AX7" s="94">
        <f t="shared" ref="AX7:AX21" si="9">IF(AW7&lt;&gt;"",COUNTIF(INDEX($AC$6:$AQ$1005,,MATCH(AW7,$AC$4:$AQ$4,0)),"x")+COUNTIF(INDEX($AC$6:$AQ$1005,,MATCH(AW7,$AC$4:$AQ$4,0)),"c"),"")</f>
        <v>7</v>
      </c>
      <c r="AY7" s="95">
        <f>IFERROR(INDEX(Calc!$AC$2:$AQ$2,1,MATCH(AW7,Calc!$AC$4:$AQ$4,0)),"")</f>
        <v>6121</v>
      </c>
      <c r="AZ7" s="96">
        <f t="shared" ref="AZ7:AZ21" si="10">IFERROR((MAX($AX$7:$AX$21)-AX7)/2,"")</f>
        <v>0</v>
      </c>
      <c r="BB7" s="34" t="s">
        <v>55</v>
      </c>
      <c r="BC7" s="88">
        <f>IFERROR(IF(COUNTIFS($J$6:$J$1005,Settings!$D$6,$Y$6:$Y$1005,ROW(BB7)-ROW($BB$6),$AA$6:$AA$1005,"x")=0,NA(),COUNTIFS($J$6:$J$1005,Settings!$D$6,$Y$6:$Y$1005,ROW(BB7)-ROW($BB$6),$AA$6:$AA$1005,"x")),"")</f>
        <v>1</v>
      </c>
      <c r="BD7" s="88" t="str">
        <f>IFERROR(IF(COUNTIFS($J$6:$J$1005,Settings!$D$7,$Y$6:$Y$1005,ROW(BB7)-ROW($BB$6),$AA$6:$AA$1005,"x")=0,NA(),COUNTIFS($J$6:$J$1005,Settings!$D$7,$Y$6:$Y$1005,ROW(BB7)-ROW($BB$6),$AA$6:$AA$1005,"x")),"")</f>
        <v/>
      </c>
      <c r="BE7" s="88">
        <f>IFERROR(SUMIFS($O$6:$O$1005,$J$6:$J$1005,Settings!$D$6,$Y$6:$Y$1005,ROW(BB7)-ROW($BB$6),$AA$6:$AA$1005,"x"),"")</f>
        <v>1272</v>
      </c>
      <c r="BF7" s="88">
        <f>IFERROR(SUMIFS($O$6:$O$1005,$Y$6:$Y$1005,ROW(BB7)-ROW($BB$6),$AA$6:$AA$1005,"x"),"")</f>
        <v>2788</v>
      </c>
      <c r="BG7" s="88">
        <f>IFERROR(SUM($BE$7:BE7),"")</f>
        <v>1272</v>
      </c>
      <c r="BH7" s="88">
        <f>IFERROR(SUMIFS($T$6:$T$1005,$Y$6:$Y$1005,ROW(BB7)-ROW($BB$6),$AA$6:$AA$1005,"x"),"")</f>
        <v>1964</v>
      </c>
      <c r="BJ7" s="88" t="str">
        <f>"WON vs. LOST " &amp; IFERROR(ROUND(BC19/SUM(BC19:BD19)*100,0),0) &amp; "% DEALS"</f>
        <v>WON vs. LOST 80% DEALS</v>
      </c>
      <c r="BO7" s="213">
        <f>IF(COUNTIF($BO$6:BO6,BO6)+1&gt;Calc!$CU$9,MAX($BO$6:BO6)+1,BO6)</f>
        <v>1</v>
      </c>
      <c r="BP7" s="213">
        <f>IF(29-SUMIF(Pipeline!D11:AF11,"",$BP$5:$CR$5)&gt;0,ROW(BO7),"")</f>
        <v>7</v>
      </c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J7" s="214"/>
      <c r="CK7" s="214"/>
      <c r="CL7" s="214"/>
      <c r="CM7" s="214"/>
      <c r="CN7" s="214"/>
      <c r="CO7" s="214"/>
      <c r="CP7" s="214"/>
      <c r="CQ7" s="214"/>
      <c r="CR7" s="214"/>
      <c r="CU7" s="227" t="s">
        <v>51</v>
      </c>
      <c r="CV7" s="225">
        <f>IF(Settings!H7=$CU$7,COUNTIF(Settings!$H$6:H7,$CU$7),"")</f>
        <v>2</v>
      </c>
      <c r="CW7" s="226" t="str">
        <f>IF(Settings!F7="","",Settings!F7)</f>
        <v>Sales John</v>
      </c>
      <c r="CX7" s="226" t="str">
        <f>IF(Settings!D6="","",Settings!D6)</f>
        <v>Won</v>
      </c>
    </row>
    <row r="8" spans="2:102" x14ac:dyDescent="0.2">
      <c r="B8" s="88">
        <f>IF(AND(OR(Pipeline!$F$5=H8,Pipeline!$F$5="",Pipeline!$F$5="All"), OR(Pipeline!$F$6=J8,Pipeline!$F$6="",Pipeline!$F$6="All"),  OR(Pipeline!$J$5&lt;=K8,Pipeline!$J$5=""), OR(Pipeline!$J$6&gt;=K8,Pipeline!$J$6=""),  OR(Pipeline!$N$5&lt;=O8,Pipeline!$N$5=""), OR(Pipeline!$N$6&gt;=O8,Pipeline!$N$6="")),1,0)</f>
        <v>1</v>
      </c>
      <c r="C8" s="99">
        <f>IF(B8&lt;&gt;1,"",COUNTIFS($I$6:I7,I8,$B$6:B7,1)+1)</f>
        <v>1</v>
      </c>
      <c r="D8" s="100" t="str">
        <f>IF(LEN(INDEX(Input!B$6:B$1005,ROW($C8)-ROW($C$5),1))=0,"-",INDEX(Input!B$6:B$1005,ROW($C8)-ROW($C$5),1))</f>
        <v>SALE TITLE3</v>
      </c>
      <c r="E8" s="100" t="str">
        <f>IF(LEN(INDEX(Input!C$6:C$1005,ROW($C8)-ROW($C$5),1))=0,"-",INDEX(Input!C$6:C$1005,ROW($C8)-ROW($C$5),1))</f>
        <v>Macauley Peck</v>
      </c>
      <c r="F8" s="100" t="str">
        <f>IF(LEN(INDEX(Input!D$6:D$1005,ROW($C8)-ROW($C$5),1))=0,"-",INDEX(Input!D$6:D$1005,ROW($C8)-ROW($C$5),1))</f>
        <v>Nikolaus Ltd</v>
      </c>
      <c r="G8" s="100" t="str">
        <f>IF(LEN(INDEX(Input!E$6:E$1005,ROW($C8)-ROW($C$5),1))=0,"-",INDEX(Input!E$6:E$1005,ROW($C8)-ROW($C$5),1))</f>
        <v>macauley@mail.com</v>
      </c>
      <c r="H8" s="100" t="str">
        <f>IF(LEN(INDEX(Input!F$6:F$1005,ROW($C8)-ROW($C$5),1))=0,"-",INDEX(Input!F$6:F$1005,ROW($C8)-ROW($C$5),1))</f>
        <v>Sales Mia</v>
      </c>
      <c r="I8" s="100" t="str">
        <f>IF(LEN(INDEX(Input!G$6:G$1005,ROW($C8)-ROW($C$5),1))=0,"",INDEX(Input!G$6:G$1005,ROW($C8)-ROW($C$5),1))</f>
        <v>Qualified Lead</v>
      </c>
      <c r="J8" s="100" t="str">
        <f>IF(LEN(INDEX(Input!B$6:B$1005,ROW($C8)-ROW($C$5),1))=0,"-",IF(INDEX(Input!H$6:H$1005,ROW($C8)-ROW($C$5),1)="","Not set",INDEX(Input!H$6:H$1005,ROW($C8)-ROW($C$5),1)) )</f>
        <v>Won</v>
      </c>
      <c r="K8" s="101">
        <f>IF(LEN(INDEX(Input!I$6:I$1005,ROW($C8)-ROW($C$5),1))=0,"",INDEX(Input!I$6:I$1005,ROW($C8)-ROW($C$5),1))</f>
        <v>44203</v>
      </c>
      <c r="L8" s="101" t="str">
        <f t="array" ref="L8">IFERROR(IF($AY$24=123,DAY(K8)&amp;connector&amp;IF($AZ$24="Extended",INDEX($AT$24:$AT$35,MONTH(K8),1),MONTH(K8))&amp;connector&amp;IF($AZ$24="Short", RIGHT(YEAR(K8),2),YEAR(K8)),IF($AY$24=213, MONTH(K8)&amp;connector&amp;DAY(K8)&amp;connector&amp;IF($AZ$24="Short", RIGHT(YEAR(K8),2),YEAR(K8)),IF($AZ$24="Short", RIGHT(YEAR(K8),2),YEAR(K8))&amp;connector&amp;MONTH(K8)&amp;connector&amp;DAY(K8))),"-")</f>
        <v>7 Jan 2021</v>
      </c>
      <c r="M8" s="101">
        <f>IF(LEN(INDEX(Input!J$6:J$1005,ROW($C8)-ROW($C$5),1))=0,"",INDEX(Input!J$6:J$1005,ROW($C8)-ROW($C$5),1))</f>
        <v>44219</v>
      </c>
      <c r="N8" s="101" t="str">
        <f t="array" ref="N8">IFERROR(IF($AY$24=123,DAY(M8)&amp;connector&amp;IF($AZ$24="Extended",INDEX($AT$24:$AT$35,MONTH(M8),1),MONTH(M8))&amp;connector&amp;IF($AZ$24="Short", RIGHT(YEAR(M8),2),YEAR(M8)),IF($AY$24=213, MONTH(M8)&amp;connector&amp;DAY(M8)&amp;connector&amp;IF($AZ$24="Short", RIGHT(YEAR(M8),2),YEAR(M8)),IF($AZ$24="Short", RIGHT(YEAR(M8),2),YEAR(M8))&amp;connector&amp;MONTH(M8)&amp;connector&amp;DAY(M8))),"-")</f>
        <v>23 Jan 2021</v>
      </c>
      <c r="O8" s="156">
        <f>IF(LEN(INDEX(Input!K$6:K$1005,ROW($C8)-ROW($C$5),1))=0,"",INDEX(Input!K$6:K$1005,ROW($C8)-ROW($C$5),1))</f>
        <v>1272</v>
      </c>
      <c r="P8" s="100" t="str">
        <f t="shared" si="2"/>
        <v>Value: 1272$</v>
      </c>
      <c r="Q8" s="156">
        <f>IF(LEN(INDEX(Input!L$6:L$1005,ROW($C8)-ROW($C$5),1))=0,"",INDEX(Input!L$6:L$1005,ROW($C8)-ROW($C$5),1))</f>
        <v>0.7</v>
      </c>
      <c r="R8" s="100" t="str">
        <f t="shared" si="3"/>
        <v>Win Probability: 70%</v>
      </c>
      <c r="S8" s="156" t="str">
        <f>IF(LEN(INDEX(Input!M$6:M$1005,ROW($C8)-ROW($C$5),1))=0,"-",INDEX(Input!M$6:M$1005,ROW($C8)-ROW($C$5),1))</f>
        <v>notes3</v>
      </c>
      <c r="T8" s="156">
        <f t="shared" si="4"/>
        <v>890.4</v>
      </c>
      <c r="U8" s="100" t="str">
        <f t="shared" si="5"/>
        <v>Forecast: 890,4 $</v>
      </c>
      <c r="V8" s="156" t="str">
        <f>IF(LEN(INDEX(Input!O$6:O$1005,ROW($C8)-ROW($C$5),1))=0,"",INDEX(Input!O$6:O$1005,ROW($C8)-ROW($C$5),1))</f>
        <v>1.272,00 $</v>
      </c>
      <c r="W8" s="100" t="str">
        <f t="shared" si="6"/>
        <v>Earned: 1.272,00 $</v>
      </c>
      <c r="X8" s="88">
        <f t="shared" si="7"/>
        <v>1</v>
      </c>
      <c r="Y8" s="102">
        <f t="shared" si="8"/>
        <v>1</v>
      </c>
      <c r="Z8" s="102" t="str">
        <f>IF(AND(OR(Dashboard!$D$7=J8,Dashboard!$D$7=""),  OR(Dashboard!$G$6&lt;=K8,Dashboard!$G$6=""), OR(Dashboard!$G$7&gt;=K8,Dashboard!$G$7=""),  OR(Dashboard!$J$6&lt;=O8,Dashboard!$J$6=""), OR(Dashboard!$J$7&gt;=O8,Dashboard!$J$7=""),D8&lt;&gt;""),"x","")</f>
        <v>x</v>
      </c>
      <c r="AA8" s="102" t="str">
        <f>IF(AND(OR(Dashboard!$D$6=H8,Dashboard!$D$6="",Dashboard!$D$6="All"), Z8="x"),"x","")</f>
        <v>x</v>
      </c>
      <c r="AB8" s="103" t="str">
        <f>IF(AND(OR(Dashboard!$D$6=H8,Dashboard!$D$6="",Dashboard!$D$6="All"), OR(Dashboard!$D$7=J8,Dashboard!$D$7=""),  OR(Dashboard!$G$6&lt;=K8,Dashboard!$G$6=""), OR(Dashboard!$G$7&gt;=K8,Dashboard!$G$7=""),  OR(Dashboard!$J$6&lt;=O8,Dashboard!$J$6=""), OR(Dashboard!$J$7&gt;=O8,Dashboard!$J$7=""),I8&lt;&gt;""),"x","")</f>
        <v>x</v>
      </c>
      <c r="AC8" s="88" t="str">
        <f>IF($AB8&lt;&gt;"x","",IF(AND($I8&lt;&gt;AC$4, IFERROR(MATCH("c",$AB8:AB8,0),0)=0),"x", IF(IFERROR(MATCH("c",$AB8:AB8,0),0)=0,"c","")))</f>
        <v>x</v>
      </c>
      <c r="AD8" s="88" t="str">
        <f>IF($AB8&lt;&gt;"x","",IF(AND($I8&lt;&gt;AD$4, IFERROR(MATCH("c",$AB8:AC8,0),0)=0),"x", IF(IFERROR(MATCH("c",$AB8:AC8,0),0)=0,"c","")))</f>
        <v>x</v>
      </c>
      <c r="AE8" s="88" t="str">
        <f>IF($AB8&lt;&gt;"x","",IF(AND($I8&lt;&gt;AE$4, IFERROR(MATCH("c",$AB8:AD8,0),0)=0),"x", IF(IFERROR(MATCH("c",$AB8:AD8,0),0)=0,"c","")))</f>
        <v>c</v>
      </c>
      <c r="AF8" s="88" t="str">
        <f>IF($AB8&lt;&gt;"x","",IF(AND($I8&lt;&gt;AF$4, IFERROR(MATCH("c",$AB8:AE8,0),0)=0),"x", IF(IFERROR(MATCH("c",$AB8:AE8,0),0)=0,"c","")))</f>
        <v/>
      </c>
      <c r="AG8" s="88" t="str">
        <f>IF($AB8&lt;&gt;"x","",IF(AND($I8&lt;&gt;AG$4, IFERROR(MATCH("c",$AB8:AF8,0),0)=0),"x", IF(IFERROR(MATCH("c",$AB8:AF8,0),0)=0,"c","")))</f>
        <v/>
      </c>
      <c r="AH8" s="88" t="str">
        <f>IF($AB8&lt;&gt;"x","",IF(AND($I8&lt;&gt;AH$4, IFERROR(MATCH("c",$AB8:AG8,0),0)=0),"x", IF(IFERROR(MATCH("c",$AB8:AG8,0),0)=0,"c","")))</f>
        <v/>
      </c>
      <c r="AI8" s="88" t="str">
        <f>IF($AB8&lt;&gt;"x","",IF(AND($I8&lt;&gt;AI$4, IFERROR(MATCH("c",$AB8:AH8,0),0)=0),"x", IF(IFERROR(MATCH("c",$AB8:AH8,0),0)=0,"c","")))</f>
        <v/>
      </c>
      <c r="AJ8" s="88" t="str">
        <f>IF($AB8&lt;&gt;"x","",IF(AND($I8&lt;&gt;AJ$4, IFERROR(MATCH("c",$AB8:AI8,0),0)=0),"x", IF(IFERROR(MATCH("c",$AB8:AI8,0),0)=0,"c","")))</f>
        <v/>
      </c>
      <c r="AK8" s="88" t="str">
        <f>IF($AB8&lt;&gt;"x","",IF(AND($I8&lt;&gt;AK$4, IFERROR(MATCH("c",$AB8:AJ8,0),0)=0),"x", IF(IFERROR(MATCH("c",$AB8:AJ8,0),0)=0,"c","")))</f>
        <v/>
      </c>
      <c r="AL8" s="88" t="str">
        <f>IF($AB8&lt;&gt;"x","",IF(AND($I8&lt;&gt;AL$4, IFERROR(MATCH("c",$AB8:AK8,0),0)=0),"x", IF(IFERROR(MATCH("c",$AB8:AK8,0),0)=0,"c","")))</f>
        <v/>
      </c>
      <c r="AM8" s="88" t="str">
        <f>IF($AB8&lt;&gt;"x","",IF(AND($I8&lt;&gt;AM$4, IFERROR(MATCH("c",$AB8:AL8,0),0)=0),"x", IF(IFERROR(MATCH("c",$AB8:AL8,0),0)=0,"c","")))</f>
        <v/>
      </c>
      <c r="AN8" s="88" t="str">
        <f>IF($AB8&lt;&gt;"x","",IF(AND($I8&lt;&gt;AN$4, IFERROR(MATCH("c",$AB8:AM8,0),0)=0),"x", IF(IFERROR(MATCH("c",$AB8:AM8,0),0)=0,"c","")))</f>
        <v/>
      </c>
      <c r="AO8" s="88" t="str">
        <f>IF($AB8&lt;&gt;"x","",IF(AND($I8&lt;&gt;AO$4, IFERROR(MATCH("c",$AB8:AN8,0),0)=0),"x", IF(IFERROR(MATCH("c",$AB8:AN8,0),0)=0,"c","")))</f>
        <v/>
      </c>
      <c r="AP8" s="88" t="str">
        <f>IF($AB8&lt;&gt;"x","",IF(AND($I8&lt;&gt;AP$4, IFERROR(MATCH("c",$AB8:AO8,0),0)=0),"x", IF(IFERROR(MATCH("c",$AB8:AO8,0),0)=0,"c","")))</f>
        <v/>
      </c>
      <c r="AQ8" s="88" t="str">
        <f>IF($AB8&lt;&gt;"x","",IF(AND($I8&lt;&gt;AQ$4, IFERROR(MATCH("c",$AB8:AP8,0),0)=0),"x", IF(IFERROR(MATCH("c",$AB8:AP8,0),0)=0,"c","")))</f>
        <v/>
      </c>
      <c r="AS8" s="2">
        <v>2</v>
      </c>
      <c r="AT8" s="88" t="str">
        <f>IFERROR(INDEX(Settings!$I$6:$I$19,MATCH(Calc!AS8,Calc!$CV$6:$CV$19,0),1),"")</f>
        <v>CONTACT NAME</v>
      </c>
      <c r="AW8" s="93" t="str">
        <f>IF(Settings!B7&lt;&gt;"",Settings!B7,"")</f>
        <v>Initial Contact</v>
      </c>
      <c r="AX8" s="94">
        <f t="shared" si="9"/>
        <v>6</v>
      </c>
      <c r="AY8" s="95">
        <f>IFERROR(INDEX(Calc!$AC$2:$AQ$2,1,MATCH(AW8,Calc!$AC$4:$AQ$4,0)),"")</f>
        <v>5301</v>
      </c>
      <c r="AZ8" s="96">
        <f t="shared" si="10"/>
        <v>0.5</v>
      </c>
      <c r="BB8" s="34" t="s">
        <v>56</v>
      </c>
      <c r="BC8" s="88">
        <f>IFERROR(IF(COUNTIFS($J$6:$J$1005,Settings!$D$6,$Y$6:$Y$1005,ROW(BB8)-ROW($BB$6),$AA$6:$AA$1005,"x")=0,NA(),COUNTIFS($J$6:$J$1005,Settings!$D$6,$Y$6:$Y$1005,ROW(BB8)-ROW($BB$6),$AA$6:$AA$1005,"x")),"")</f>
        <v>3</v>
      </c>
      <c r="BD8" s="88">
        <f>IFERROR(IF(COUNTIFS($J$6:$J$1005,Settings!$D$7,$Y$6:$Y$1005,ROW(BB8)-ROW($BB$6),$AA$6:$AA$1005,"x")=0,NA(),COUNTIFS($J$6:$J$1005,Settings!$D$7,$Y$6:$Y$1005,ROW(BB8)-ROW($BB$6),$AA$6:$AA$1005,"x")),"")</f>
        <v>1</v>
      </c>
      <c r="BE8" s="88">
        <f>IFERROR(SUMIFS($O$6:$O$1005,$J$6:$J$1005,Settings!$D$6,$Y$6:$Y$1005,ROW(BB8)-ROW($BB$6),$AA$6:$AA$1005,"x"),"")</f>
        <v>2510</v>
      </c>
      <c r="BF8" s="88">
        <f t="shared" ref="BF8:BF18" si="11">IFERROR(SUMIFS($O$6:$O$1005,$Y$6:$Y$1005,ROW(BB8)-ROW($BB$6),$AA$6:$AA$1005,"x"),"")</f>
        <v>3333</v>
      </c>
      <c r="BG8" s="88">
        <f>IFERROR(SUM($BE$7:BE8),"")</f>
        <v>3782</v>
      </c>
      <c r="BH8" s="88">
        <f t="shared" ref="BH8:BH18" si="12">IFERROR(SUMIFS($T$6:$T$1005,$Y$6:$Y$1005,ROW(BB8)-ROW($BB$6),$AA$6:$AA$1005,"x"),"")</f>
        <v>2666.4</v>
      </c>
      <c r="BJ8" s="88" t="str">
        <f>"FORECASTED EARNINGS "&amp; currency &amp;" " &amp; TEXT( BH19, "#.##0" )</f>
        <v>FORECASTED EARNINGS $ 4.630</v>
      </c>
      <c r="BO8" s="213">
        <f>IF(COUNTIF($BO$6:BO7,BO7)+1&gt;Calc!$CU$9,MAX($BO$6:BO7)+1,BO7)</f>
        <v>1</v>
      </c>
      <c r="BP8" s="213">
        <f>IF(29-SUMIF(Pipeline!D12:AF12,"",$BP$5:$CR$5)&gt;0,ROW(BO8),"")</f>
        <v>8</v>
      </c>
      <c r="BQ8" s="214"/>
      <c r="BR8" s="214"/>
      <c r="BS8" s="214"/>
      <c r="BT8" s="214"/>
      <c r="BU8" s="214"/>
      <c r="BV8" s="214"/>
      <c r="BW8" s="214"/>
      <c r="BX8" s="214"/>
      <c r="BY8" s="214"/>
      <c r="BZ8" s="214"/>
      <c r="CA8" s="214"/>
      <c r="CB8" s="214"/>
      <c r="CC8" s="214"/>
      <c r="CD8" s="214"/>
      <c r="CE8" s="214"/>
      <c r="CF8" s="214"/>
      <c r="CG8" s="214"/>
      <c r="CH8" s="214"/>
      <c r="CI8" s="214"/>
      <c r="CJ8" s="214"/>
      <c r="CK8" s="214"/>
      <c r="CL8" s="214"/>
      <c r="CM8" s="214"/>
      <c r="CN8" s="214"/>
      <c r="CO8" s="214"/>
      <c r="CP8" s="214"/>
      <c r="CQ8" s="214"/>
      <c r="CR8" s="214"/>
      <c r="CU8" s="228"/>
      <c r="CV8" s="225" t="str">
        <f>IF(Settings!H8=$CU$7,COUNTIF(Settings!$H$6:H8,$CU$7),"")</f>
        <v/>
      </c>
      <c r="CW8" s="226" t="str">
        <f>IF(Settings!F8="","",Settings!F8)</f>
        <v>Sales Mia</v>
      </c>
      <c r="CX8" s="226" t="str">
        <f>IF(Settings!D7="","",Settings!D7)</f>
        <v>Lost</v>
      </c>
    </row>
    <row r="9" spans="2:102" x14ac:dyDescent="0.2">
      <c r="B9" s="88">
        <f>IF(AND(OR(Pipeline!$F$5=H9,Pipeline!$F$5="",Pipeline!$F$5="All"), OR(Pipeline!$F$6=J9,Pipeline!$F$6="",Pipeline!$F$6="All"),  OR(Pipeline!$J$5&lt;=K9,Pipeline!$J$5=""), OR(Pipeline!$J$6&gt;=K9,Pipeline!$J$6=""),  OR(Pipeline!$N$5&lt;=O9,Pipeline!$N$5=""), OR(Pipeline!$N$6&gt;=O9,Pipeline!$N$6="")),1,0)</f>
        <v>1</v>
      </c>
      <c r="C9" s="99">
        <f>IF(B9&lt;&gt;1,"",COUNTIFS($I$6:I8,I9,$B$6:B8,1)+1)</f>
        <v>1</v>
      </c>
      <c r="D9" s="100" t="str">
        <f>IF(LEN(INDEX(Input!B$6:B$1005,ROW($C9)-ROW($C$5),1))=0,"-",INDEX(Input!B$6:B$1005,ROW($C9)-ROW($C$5),1))</f>
        <v>SALE TITLE4</v>
      </c>
      <c r="E9" s="100" t="str">
        <f>IF(LEN(INDEX(Input!C$6:C$1005,ROW($C9)-ROW($C$5),1))=0,"-",INDEX(Input!C$6:C$1005,ROW($C9)-ROW($C$5),1))</f>
        <v>Hannah Shaw</v>
      </c>
      <c r="F9" s="100" t="str">
        <f>IF(LEN(INDEX(Input!D$6:D$1005,ROW($C9)-ROW($C$5),1))=0,"-",INDEX(Input!D$6:D$1005,ROW($C9)-ROW($C$5),1))</f>
        <v xml:space="preserve">Walker-Johnson	</v>
      </c>
      <c r="G9" s="100" t="str">
        <f>IF(LEN(INDEX(Input!E$6:E$1005,ROW($C9)-ROW($C$5),1))=0,"-",INDEX(Input!E$6:E$1005,ROW($C9)-ROW($C$5),1))</f>
        <v>hannah@mail.com</v>
      </c>
      <c r="H9" s="100" t="str">
        <f>IF(LEN(INDEX(Input!F$6:F$1005,ROW($C9)-ROW($C$5),1))=0,"-",INDEX(Input!F$6:F$1005,ROW($C9)-ROW($C$5),1))</f>
        <v>Sales Carl</v>
      </c>
      <c r="I9" s="100" t="str">
        <f>IF(LEN(INDEX(Input!G$6:G$1005,ROW($C9)-ROW($C$5),1))=0,"",INDEX(Input!G$6:G$1005,ROW($C9)-ROW($C$5),1))</f>
        <v>Opportunity</v>
      </c>
      <c r="J9" s="100" t="str">
        <f>IF(LEN(INDEX(Input!B$6:B$1005,ROW($C9)-ROW($C$5),1))=0,"-",IF(INDEX(Input!H$6:H$1005,ROW($C9)-ROW($C$5),1)="","Not set",INDEX(Input!H$6:H$1005,ROW($C9)-ROW($C$5),1)) )</f>
        <v>Won</v>
      </c>
      <c r="K9" s="101">
        <f>IF(LEN(INDEX(Input!I$6:I$1005,ROW($C9)-ROW($C$5),1))=0,"",INDEX(Input!I$6:I$1005,ROW($C9)-ROW($C$5),1))</f>
        <v>44206</v>
      </c>
      <c r="L9" s="101" t="str">
        <f t="array" ref="L9">IFERROR(IF($AY$24=123,DAY(K9)&amp;connector&amp;IF($AZ$24="Extended",INDEX($AT$24:$AT$35,MONTH(K9),1),MONTH(K9))&amp;connector&amp;IF($AZ$24="Short", RIGHT(YEAR(K9),2),YEAR(K9)),IF($AY$24=213, MONTH(K9)&amp;connector&amp;DAY(K9)&amp;connector&amp;IF($AZ$24="Short", RIGHT(YEAR(K9),2),YEAR(K9)),IF($AZ$24="Short", RIGHT(YEAR(K9),2),YEAR(K9))&amp;connector&amp;MONTH(K9)&amp;connector&amp;DAY(K9))),"-")</f>
        <v>10 Jan 2021</v>
      </c>
      <c r="M9" s="101">
        <f>IF(LEN(INDEX(Input!J$6:J$1005,ROW($C9)-ROW($C$5),1))=0,"",INDEX(Input!J$6:J$1005,ROW($C9)-ROW($C$5),1))</f>
        <v>44228</v>
      </c>
      <c r="N9" s="101" t="str">
        <f t="array" ref="N9">IFERROR(IF($AY$24=123,DAY(M9)&amp;connector&amp;IF($AZ$24="Extended",INDEX($AT$24:$AT$35,MONTH(M9),1),MONTH(M9))&amp;connector&amp;IF($AZ$24="Short", RIGHT(YEAR(M9),2),YEAR(M9)),IF($AY$24=213, MONTH(M9)&amp;connector&amp;DAY(M9)&amp;connector&amp;IF($AZ$24="Short", RIGHT(YEAR(M9),2),YEAR(M9)),IF($AZ$24="Short", RIGHT(YEAR(M9),2),YEAR(M9))&amp;connector&amp;MONTH(M9)&amp;connector&amp;DAY(M9))),"-")</f>
        <v>1 Feb 2021</v>
      </c>
      <c r="O9" s="156">
        <f>IF(LEN(INDEX(Input!K$6:K$1005,ROW($C9)-ROW($C$5),1))=0,"",INDEX(Input!K$6:K$1005,ROW($C9)-ROW($C$5),1))</f>
        <v>1468</v>
      </c>
      <c r="P9" s="100" t="str">
        <f t="shared" si="2"/>
        <v>Value: 1468$</v>
      </c>
      <c r="Q9" s="156">
        <f>IF(LEN(INDEX(Input!L$6:L$1005,ROW($C9)-ROW($C$5),1))=0,"",INDEX(Input!L$6:L$1005,ROW($C9)-ROW($C$5),1))</f>
        <v>0.8</v>
      </c>
      <c r="R9" s="100" t="str">
        <f t="shared" si="3"/>
        <v>Win Probability: 80%</v>
      </c>
      <c r="S9" s="156" t="str">
        <f>IF(LEN(INDEX(Input!M$6:M$1005,ROW($C9)-ROW($C$5),1))=0,"-",INDEX(Input!M$6:M$1005,ROW($C9)-ROW($C$5),1))</f>
        <v>notes4</v>
      </c>
      <c r="T9" s="156">
        <f t="shared" si="4"/>
        <v>1174.4000000000001</v>
      </c>
      <c r="U9" s="100" t="str">
        <f t="shared" si="5"/>
        <v>Forecast: 1174,4 $</v>
      </c>
      <c r="V9" s="156" t="str">
        <f>IF(LEN(INDEX(Input!O$6:O$1005,ROW($C9)-ROW($C$5),1))=0,"",INDEX(Input!O$6:O$1005,ROW($C9)-ROW($C$5),1))</f>
        <v>1.468,00 $</v>
      </c>
      <c r="W9" s="100" t="str">
        <f t="shared" si="6"/>
        <v>Earned: 1.468,00 $</v>
      </c>
      <c r="X9" s="88">
        <f t="shared" si="7"/>
        <v>1</v>
      </c>
      <c r="Y9" s="102">
        <f t="shared" si="8"/>
        <v>2</v>
      </c>
      <c r="Z9" s="102" t="str">
        <f>IF(AND(OR(Dashboard!$D$7=J9,Dashboard!$D$7=""),  OR(Dashboard!$G$6&lt;=K9,Dashboard!$G$6=""), OR(Dashboard!$G$7&gt;=K9,Dashboard!$G$7=""),  OR(Dashboard!$J$6&lt;=O9,Dashboard!$J$6=""), OR(Dashboard!$J$7&gt;=O9,Dashboard!$J$7=""),D9&lt;&gt;""),"x","")</f>
        <v>x</v>
      </c>
      <c r="AA9" s="102" t="str">
        <f>IF(AND(OR(Dashboard!$D$6=H9,Dashboard!$D$6="",Dashboard!$D$6="All"), Z9="x"),"x","")</f>
        <v>x</v>
      </c>
      <c r="AB9" s="103" t="str">
        <f>IF(AND(OR(Dashboard!$D$6=H9,Dashboard!$D$6="",Dashboard!$D$6="All"), OR(Dashboard!$D$7=J9,Dashboard!$D$7=""),  OR(Dashboard!$G$6&lt;=K9,Dashboard!$G$6=""), OR(Dashboard!$G$7&gt;=K9,Dashboard!$G$7=""),  OR(Dashboard!$J$6&lt;=O9,Dashboard!$J$6=""), OR(Dashboard!$J$7&gt;=O9,Dashboard!$J$7=""),I9&lt;&gt;""),"x","")</f>
        <v>x</v>
      </c>
      <c r="AC9" s="88" t="str">
        <f>IF($AB9&lt;&gt;"x","",IF(AND($I9&lt;&gt;AC$4, IFERROR(MATCH("c",$AB9:AB9,0),0)=0),"x", IF(IFERROR(MATCH("c",$AB9:AB9,0),0)=0,"c","")))</f>
        <v>x</v>
      </c>
      <c r="AD9" s="88" t="str">
        <f>IF($AB9&lt;&gt;"x","",IF(AND($I9&lt;&gt;AD$4, IFERROR(MATCH("c",$AB9:AC9,0),0)=0),"x", IF(IFERROR(MATCH("c",$AB9:AC9,0),0)=0,"c","")))</f>
        <v>x</v>
      </c>
      <c r="AE9" s="88" t="str">
        <f>IF($AB9&lt;&gt;"x","",IF(AND($I9&lt;&gt;AE$4, IFERROR(MATCH("c",$AB9:AD9,0),0)=0),"x", IF(IFERROR(MATCH("c",$AB9:AD9,0),0)=0,"c","")))</f>
        <v>x</v>
      </c>
      <c r="AF9" s="88" t="str">
        <f>IF($AB9&lt;&gt;"x","",IF(AND($I9&lt;&gt;AF$4, IFERROR(MATCH("c",$AB9:AE9,0),0)=0),"x", IF(IFERROR(MATCH("c",$AB9:AE9,0),0)=0,"c","")))</f>
        <v>c</v>
      </c>
      <c r="AG9" s="88" t="str">
        <f>IF($AB9&lt;&gt;"x","",IF(AND($I9&lt;&gt;AG$4, IFERROR(MATCH("c",$AB9:AF9,0),0)=0),"x", IF(IFERROR(MATCH("c",$AB9:AF9,0),0)=0,"c","")))</f>
        <v/>
      </c>
      <c r="AH9" s="88" t="str">
        <f>IF($AB9&lt;&gt;"x","",IF(AND($I9&lt;&gt;AH$4, IFERROR(MATCH("c",$AB9:AG9,0),0)=0),"x", IF(IFERROR(MATCH("c",$AB9:AG9,0),0)=0,"c","")))</f>
        <v/>
      </c>
      <c r="AI9" s="88" t="str">
        <f>IF($AB9&lt;&gt;"x","",IF(AND($I9&lt;&gt;AI$4, IFERROR(MATCH("c",$AB9:AH9,0),0)=0),"x", IF(IFERROR(MATCH("c",$AB9:AH9,0),0)=0,"c","")))</f>
        <v/>
      </c>
      <c r="AJ9" s="88" t="str">
        <f>IF($AB9&lt;&gt;"x","",IF(AND($I9&lt;&gt;AJ$4, IFERROR(MATCH("c",$AB9:AI9,0),0)=0),"x", IF(IFERROR(MATCH("c",$AB9:AI9,0),0)=0,"c","")))</f>
        <v/>
      </c>
      <c r="AK9" s="88" t="str">
        <f>IF($AB9&lt;&gt;"x","",IF(AND($I9&lt;&gt;AK$4, IFERROR(MATCH("c",$AB9:AJ9,0),0)=0),"x", IF(IFERROR(MATCH("c",$AB9:AJ9,0),0)=0,"c","")))</f>
        <v/>
      </c>
      <c r="AL9" s="88" t="str">
        <f>IF($AB9&lt;&gt;"x","",IF(AND($I9&lt;&gt;AL$4, IFERROR(MATCH("c",$AB9:AK9,0),0)=0),"x", IF(IFERROR(MATCH("c",$AB9:AK9,0),0)=0,"c","")))</f>
        <v/>
      </c>
      <c r="AM9" s="88" t="str">
        <f>IF($AB9&lt;&gt;"x","",IF(AND($I9&lt;&gt;AM$4, IFERROR(MATCH("c",$AB9:AL9,0),0)=0),"x", IF(IFERROR(MATCH("c",$AB9:AL9,0),0)=0,"c","")))</f>
        <v/>
      </c>
      <c r="AN9" s="88" t="str">
        <f>IF($AB9&lt;&gt;"x","",IF(AND($I9&lt;&gt;AN$4, IFERROR(MATCH("c",$AB9:AM9,0),0)=0),"x", IF(IFERROR(MATCH("c",$AB9:AM9,0),0)=0,"c","")))</f>
        <v/>
      </c>
      <c r="AO9" s="88" t="str">
        <f>IF($AB9&lt;&gt;"x","",IF(AND($I9&lt;&gt;AO$4, IFERROR(MATCH("c",$AB9:AN9,0),0)=0),"x", IF(IFERROR(MATCH("c",$AB9:AN9,0),0)=0,"c","")))</f>
        <v/>
      </c>
      <c r="AP9" s="88" t="str">
        <f>IF($AB9&lt;&gt;"x","",IF(AND($I9&lt;&gt;AP$4, IFERROR(MATCH("c",$AB9:AO9,0),0)=0),"x", IF(IFERROR(MATCH("c",$AB9:AO9,0),0)=0,"c","")))</f>
        <v/>
      </c>
      <c r="AQ9" s="88" t="str">
        <f>IF($AB9&lt;&gt;"x","",IF(AND($I9&lt;&gt;AQ$4, IFERROR(MATCH("c",$AB9:AP9,0),0)=0),"x", IF(IFERROR(MATCH("c",$AB9:AP9,0),0)=0,"c","")))</f>
        <v/>
      </c>
      <c r="AS9" s="2">
        <v>3</v>
      </c>
      <c r="AT9" s="88" t="str">
        <f>IFERROR(INDEX(Settings!$I$6:$I$19,MATCH(Calc!AS9,Calc!$CV$6:$CV$19,0),1),"")</f>
        <v>CLOSE DATE</v>
      </c>
      <c r="AW9" s="93" t="str">
        <f>IF(Settings!B8&lt;&gt;"",Settings!B8,"")</f>
        <v>Qualified Lead</v>
      </c>
      <c r="AX9" s="94">
        <f t="shared" si="9"/>
        <v>5</v>
      </c>
      <c r="AY9" s="95">
        <f>IFERROR(INDEX(Calc!$AC$2:$AQ$2,1,MATCH(AW9,Calc!$AC$4:$AQ$4,0)),"")</f>
        <v>4605</v>
      </c>
      <c r="AZ9" s="96">
        <f t="shared" si="10"/>
        <v>1</v>
      </c>
      <c r="BB9" s="34" t="s">
        <v>57</v>
      </c>
      <c r="BC9" s="88" t="str">
        <f>IFERROR(IF(COUNTIFS($J$6:$J$1005,Settings!$D$6,$Y$6:$Y$1005,ROW(BB9)-ROW($BB$6),$AA$6:$AA$1005,"x")=0,NA(),COUNTIFS($J$6:$J$1005,Settings!$D$6,$Y$6:$Y$1005,ROW(BB9)-ROW($BB$6),$AA$6:$AA$1005,"x")),"")</f>
        <v/>
      </c>
      <c r="BD9" s="88" t="str">
        <f>IFERROR(IF(COUNTIFS($J$6:$J$1005,Settings!$D$7,$Y$6:$Y$1005,ROW(BB9)-ROW($BB$6),$AA$6:$AA$1005,"x")=0,NA(),COUNTIFS($J$6:$J$1005,Settings!$D$7,$Y$6:$Y$1005,ROW(BB9)-ROW($BB$6),$AA$6:$AA$1005,"x")),"")</f>
        <v/>
      </c>
      <c r="BE9" s="88">
        <f>IFERROR(SUMIFS($O$6:$O$1005,$J$6:$J$1005,Settings!$D$6,$Y$6:$Y$1005,ROW(BB9)-ROW($BB$6),$AA$6:$AA$1005,"x"),"")</f>
        <v>0</v>
      </c>
      <c r="BF9" s="88">
        <f t="shared" si="11"/>
        <v>0</v>
      </c>
      <c r="BG9" s="88">
        <f>IFERROR(SUM($BE$7:BE9),"")</f>
        <v>3782</v>
      </c>
      <c r="BH9" s="88">
        <f t="shared" si="12"/>
        <v>0</v>
      </c>
      <c r="BJ9" s="88" t="str">
        <f>"ACTUAL EARNINGS "&amp; currency &amp; " " &amp; TEXT(BE19, "#.##0")</f>
        <v>ACTUAL EARNINGS $ 3.782</v>
      </c>
      <c r="BO9" s="213">
        <f>IF(COUNTIF($BO$6:BO8,BO8)+1&gt;Calc!$CU$9,MAX($BO$6:BO8)+1,BO8)</f>
        <v>1</v>
      </c>
      <c r="BP9" s="213">
        <f>IF(29-SUMIF(Pipeline!D13:AF13,"",$BP$5:$CR$5)&gt;0,ROW(BO9),"")</f>
        <v>9</v>
      </c>
      <c r="BQ9" s="214"/>
      <c r="BR9" s="214"/>
      <c r="BS9" s="214"/>
      <c r="BT9" s="214"/>
      <c r="BU9" s="214"/>
      <c r="BV9" s="214"/>
      <c r="BW9" s="214"/>
      <c r="BX9" s="214"/>
      <c r="BY9" s="214"/>
      <c r="BZ9" s="214"/>
      <c r="CA9" s="214"/>
      <c r="CB9" s="214"/>
      <c r="CC9" s="214"/>
      <c r="CD9" s="214"/>
      <c r="CE9" s="214"/>
      <c r="CF9" s="214"/>
      <c r="CG9" s="214"/>
      <c r="CH9" s="214"/>
      <c r="CI9" s="214"/>
      <c r="CJ9" s="214"/>
      <c r="CK9" s="214"/>
      <c r="CL9" s="214"/>
      <c r="CM9" s="214"/>
      <c r="CN9" s="214"/>
      <c r="CO9" s="214"/>
      <c r="CP9" s="214"/>
      <c r="CQ9" s="214"/>
      <c r="CR9" s="214"/>
      <c r="CU9" s="226">
        <f>COUNTIF(Settings!H6:H19,CU7)</f>
        <v>4</v>
      </c>
      <c r="CV9" s="225" t="str">
        <f>IF(Settings!H9=$CU$7,COUNTIF(Settings!$H$6:H9,$CU$7),"")</f>
        <v/>
      </c>
      <c r="CW9" s="226" t="str">
        <f>IF(Settings!F9="","",Settings!F9)</f>
        <v>Sales Carl</v>
      </c>
      <c r="CX9" s="226" t="str">
        <f>IF(Settings!D8="","",Settings!D8)</f>
        <v>Open</v>
      </c>
    </row>
    <row r="10" spans="2:102" x14ac:dyDescent="0.2">
      <c r="B10" s="88">
        <f>IF(AND(OR(Pipeline!$F$5=H10,Pipeline!$F$5="",Pipeline!$F$5="All"), OR(Pipeline!$F$6=J10,Pipeline!$F$6="",Pipeline!$F$6="All"),  OR(Pipeline!$J$5&lt;=K10,Pipeline!$J$5=""), OR(Pipeline!$J$6&gt;=K10,Pipeline!$J$6=""),  OR(Pipeline!$N$5&lt;=O10,Pipeline!$N$5=""), OR(Pipeline!$N$6&gt;=O10,Pipeline!$N$6="")),1,0)</f>
        <v>1</v>
      </c>
      <c r="C10" s="99">
        <f>IF(B10&lt;&gt;1,"",COUNTIFS($I$6:I9,I10,$B$6:B9,1)+1)</f>
        <v>1</v>
      </c>
      <c r="D10" s="100" t="str">
        <f>IF(LEN(INDEX(Input!B$6:B$1005,ROW($C10)-ROW($C$5),1))=0,"-",INDEX(Input!B$6:B$1005,ROW($C10)-ROW($C$5),1))</f>
        <v>SALE TITLE5</v>
      </c>
      <c r="E10" s="100" t="str">
        <f>IF(LEN(INDEX(Input!C$6:C$1005,ROW($C10)-ROW($C$5),1))=0,"-",INDEX(Input!C$6:C$1005,ROW($C10)-ROW($C$5),1))</f>
        <v>Carmel Beltran</v>
      </c>
      <c r="F10" s="100" t="str">
        <f>IF(LEN(INDEX(Input!D$6:D$1005,ROW($C10)-ROW($C$5),1))=0,"-",INDEX(Input!D$6:D$1005,ROW($C10)-ROW($C$5),1))</f>
        <v>Dach Ltd</v>
      </c>
      <c r="G10" s="100" t="str">
        <f>IF(LEN(INDEX(Input!E$6:E$1005,ROW($C10)-ROW($C$5),1))=0,"-",INDEX(Input!E$6:E$1005,ROW($C10)-ROW($C$5),1))</f>
        <v>carmel@mail.com</v>
      </c>
      <c r="H10" s="100" t="str">
        <f>IF(LEN(INDEX(Input!F$6:F$1005,ROW($C10)-ROW($C$5),1))=0,"-",INDEX(Input!F$6:F$1005,ROW($C10)-ROW($C$5),1))</f>
        <v>Sales Paul</v>
      </c>
      <c r="I10" s="100" t="str">
        <f>IF(LEN(INDEX(Input!G$6:G$1005,ROW($C10)-ROW($C$5),1))=0,"",INDEX(Input!G$6:G$1005,ROW($C10)-ROW($C$5),1))</f>
        <v>Solution</v>
      </c>
      <c r="J10" s="100" t="str">
        <f>IF(LEN(INDEX(Input!B$6:B$1005,ROW($C10)-ROW($C$5),1))=0,"-",IF(INDEX(Input!H$6:H$1005,ROW($C10)-ROW($C$5),1)="","Not set",INDEX(Input!H$6:H$1005,ROW($C10)-ROW($C$5),1)) )</f>
        <v>Lost</v>
      </c>
      <c r="K10" s="101">
        <f>IF(LEN(INDEX(Input!I$6:I$1005,ROW($C10)-ROW($C$5),1))=0,"",INDEX(Input!I$6:I$1005,ROW($C10)-ROW($C$5),1))</f>
        <v>44209</v>
      </c>
      <c r="L10" s="101" t="str">
        <f t="array" ref="L10">IFERROR(IF($AY$24=123,DAY(K10)&amp;connector&amp;IF($AZ$24="Extended",INDEX($AT$24:$AT$35,MONTH(K10),1),MONTH(K10))&amp;connector&amp;IF($AZ$24="Short", RIGHT(YEAR(K10),2),YEAR(K10)),IF($AY$24=213, MONTH(K10)&amp;connector&amp;DAY(K10)&amp;connector&amp;IF($AZ$24="Short", RIGHT(YEAR(K10),2),YEAR(K10)),IF($AZ$24="Short", RIGHT(YEAR(K10),2),YEAR(K10))&amp;connector&amp;MONTH(K10)&amp;connector&amp;DAY(K10))),"-")</f>
        <v>13 Jan 2021</v>
      </c>
      <c r="M10" s="101">
        <f>IF(LEN(INDEX(Input!J$6:J$1005,ROW($C10)-ROW($C$5),1))=0,"",INDEX(Input!J$6:J$1005,ROW($C10)-ROW($C$5),1))</f>
        <v>44237</v>
      </c>
      <c r="N10" s="101" t="str">
        <f t="array" ref="N10">IFERROR(IF($AY$24=123,DAY(M10)&amp;connector&amp;IF($AZ$24="Extended",INDEX($AT$24:$AT$35,MONTH(M10),1),MONTH(M10))&amp;connector&amp;IF($AZ$24="Short", RIGHT(YEAR(M10),2),YEAR(M10)),IF($AY$24=213, MONTH(M10)&amp;connector&amp;DAY(M10)&amp;connector&amp;IF($AZ$24="Short", RIGHT(YEAR(M10),2),YEAR(M10)),IF($AZ$24="Short", RIGHT(YEAR(M10),2),YEAR(M10))&amp;connector&amp;MONTH(M10)&amp;connector&amp;DAY(M10))),"-")</f>
        <v>10 Feb 2021</v>
      </c>
      <c r="O10" s="156">
        <f>IF(LEN(INDEX(Input!K$6:K$1005,ROW($C10)-ROW($C$5),1))=0,"",INDEX(Input!K$6:K$1005,ROW($C10)-ROW($C$5),1))</f>
        <v>823</v>
      </c>
      <c r="P10" s="100" t="str">
        <f t="shared" si="2"/>
        <v>Value: 823$</v>
      </c>
      <c r="Q10" s="156">
        <f>IF(LEN(INDEX(Input!L$6:L$1005,ROW($C10)-ROW($C$5),1))=0,"",INDEX(Input!L$6:L$1005,ROW($C10)-ROW($C$5),1))</f>
        <v>0.8</v>
      </c>
      <c r="R10" s="100" t="str">
        <f t="shared" si="3"/>
        <v>Win Probability: 80%</v>
      </c>
      <c r="S10" s="156" t="str">
        <f>IF(LEN(INDEX(Input!M$6:M$1005,ROW($C10)-ROW($C$5),1))=0,"-",INDEX(Input!M$6:M$1005,ROW($C10)-ROW($C$5),1))</f>
        <v>notes5</v>
      </c>
      <c r="T10" s="156">
        <f t="shared" si="4"/>
        <v>658.40000000000009</v>
      </c>
      <c r="U10" s="100" t="str">
        <f t="shared" si="5"/>
        <v>Forecast: 658,4 $</v>
      </c>
      <c r="V10" s="156" t="str">
        <f>IF(LEN(INDEX(Input!O$6:O$1005,ROW($C10)-ROW($C$5),1))=0,"",INDEX(Input!O$6:O$1005,ROW($C10)-ROW($C$5),1))</f>
        <v/>
      </c>
      <c r="W10" s="100" t="str">
        <f t="shared" si="6"/>
        <v>-</v>
      </c>
      <c r="X10" s="88">
        <f t="shared" si="7"/>
        <v>1</v>
      </c>
      <c r="Y10" s="102">
        <f t="shared" si="8"/>
        <v>2</v>
      </c>
      <c r="Z10" s="102" t="str">
        <f>IF(AND(OR(Dashboard!$D$7=J10,Dashboard!$D$7=""),  OR(Dashboard!$G$6&lt;=K10,Dashboard!$G$6=""), OR(Dashboard!$G$7&gt;=K10,Dashboard!$G$7=""),  OR(Dashboard!$J$6&lt;=O10,Dashboard!$J$6=""), OR(Dashboard!$J$7&gt;=O10,Dashboard!$J$7=""),D10&lt;&gt;""),"x","")</f>
        <v>x</v>
      </c>
      <c r="AA10" s="102" t="str">
        <f>IF(AND(OR(Dashboard!$D$6=H10,Dashboard!$D$6="",Dashboard!$D$6="All"), Z10="x"),"x","")</f>
        <v>x</v>
      </c>
      <c r="AB10" s="103" t="str">
        <f>IF(AND(OR(Dashboard!$D$6=H10,Dashboard!$D$6="",Dashboard!$D$6="All"), OR(Dashboard!$D$7=J10,Dashboard!$D$7=""),  OR(Dashboard!$G$6&lt;=K10,Dashboard!$G$6=""), OR(Dashboard!$G$7&gt;=K10,Dashboard!$G$7=""),  OR(Dashboard!$J$6&lt;=O10,Dashboard!$J$6=""), OR(Dashboard!$J$7&gt;=O10,Dashboard!$J$7=""),I10&lt;&gt;""),"x","")</f>
        <v>x</v>
      </c>
      <c r="AC10" s="88" t="str">
        <f>IF($AB10&lt;&gt;"x","",IF(AND($I10&lt;&gt;AC$4, IFERROR(MATCH("c",$AB10:AB10,0),0)=0),"x", IF(IFERROR(MATCH("c",$AB10:AB10,0),0)=0,"c","")))</f>
        <v>x</v>
      </c>
      <c r="AD10" s="88" t="str">
        <f>IF($AB10&lt;&gt;"x","",IF(AND($I10&lt;&gt;AD$4, IFERROR(MATCH("c",$AB10:AC10,0),0)=0),"x", IF(IFERROR(MATCH("c",$AB10:AC10,0),0)=0,"c","")))</f>
        <v>x</v>
      </c>
      <c r="AE10" s="88" t="str">
        <f>IF($AB10&lt;&gt;"x","",IF(AND($I10&lt;&gt;AE$4, IFERROR(MATCH("c",$AB10:AD10,0),0)=0),"x", IF(IFERROR(MATCH("c",$AB10:AD10,0),0)=0,"c","")))</f>
        <v>x</v>
      </c>
      <c r="AF10" s="88" t="str">
        <f>IF($AB10&lt;&gt;"x","",IF(AND($I10&lt;&gt;AF$4, IFERROR(MATCH("c",$AB10:AE10,0),0)=0),"x", IF(IFERROR(MATCH("c",$AB10:AE10,0),0)=0,"c","")))</f>
        <v>x</v>
      </c>
      <c r="AG10" s="88" t="str">
        <f>IF($AB10&lt;&gt;"x","",IF(AND($I10&lt;&gt;AG$4, IFERROR(MATCH("c",$AB10:AF10,0),0)=0),"x", IF(IFERROR(MATCH("c",$AB10:AF10,0),0)=0,"c","")))</f>
        <v>c</v>
      </c>
      <c r="AH10" s="88" t="str">
        <f>IF($AB10&lt;&gt;"x","",IF(AND($I10&lt;&gt;AH$4, IFERROR(MATCH("c",$AB10:AG10,0),0)=0),"x", IF(IFERROR(MATCH("c",$AB10:AG10,0),0)=0,"c","")))</f>
        <v/>
      </c>
      <c r="AI10" s="88" t="str">
        <f>IF($AB10&lt;&gt;"x","",IF(AND($I10&lt;&gt;AI$4, IFERROR(MATCH("c",$AB10:AH10,0),0)=0),"x", IF(IFERROR(MATCH("c",$AB10:AH10,0),0)=0,"c","")))</f>
        <v/>
      </c>
      <c r="AJ10" s="88" t="str">
        <f>IF($AB10&lt;&gt;"x","",IF(AND($I10&lt;&gt;AJ$4, IFERROR(MATCH("c",$AB10:AI10,0),0)=0),"x", IF(IFERROR(MATCH("c",$AB10:AI10,0),0)=0,"c","")))</f>
        <v/>
      </c>
      <c r="AK10" s="88" t="str">
        <f>IF($AB10&lt;&gt;"x","",IF(AND($I10&lt;&gt;AK$4, IFERROR(MATCH("c",$AB10:AJ10,0),0)=0),"x", IF(IFERROR(MATCH("c",$AB10:AJ10,0),0)=0,"c","")))</f>
        <v/>
      </c>
      <c r="AL10" s="88" t="str">
        <f>IF($AB10&lt;&gt;"x","",IF(AND($I10&lt;&gt;AL$4, IFERROR(MATCH("c",$AB10:AK10,0),0)=0),"x", IF(IFERROR(MATCH("c",$AB10:AK10,0),0)=0,"c","")))</f>
        <v/>
      </c>
      <c r="AM10" s="88" t="str">
        <f>IF($AB10&lt;&gt;"x","",IF(AND($I10&lt;&gt;AM$4, IFERROR(MATCH("c",$AB10:AL10,0),0)=0),"x", IF(IFERROR(MATCH("c",$AB10:AL10,0),0)=0,"c","")))</f>
        <v/>
      </c>
      <c r="AN10" s="88" t="str">
        <f>IF($AB10&lt;&gt;"x","",IF(AND($I10&lt;&gt;AN$4, IFERROR(MATCH("c",$AB10:AM10,0),0)=0),"x", IF(IFERROR(MATCH("c",$AB10:AM10,0),0)=0,"c","")))</f>
        <v/>
      </c>
      <c r="AO10" s="88" t="str">
        <f>IF($AB10&lt;&gt;"x","",IF(AND($I10&lt;&gt;AO$4, IFERROR(MATCH("c",$AB10:AN10,0),0)=0),"x", IF(IFERROR(MATCH("c",$AB10:AN10,0),0)=0,"c","")))</f>
        <v/>
      </c>
      <c r="AP10" s="88" t="str">
        <f>IF($AB10&lt;&gt;"x","",IF(AND($I10&lt;&gt;AP$4, IFERROR(MATCH("c",$AB10:AO10,0),0)=0),"x", IF(IFERROR(MATCH("c",$AB10:AO10,0),0)=0,"c","")))</f>
        <v/>
      </c>
      <c r="AQ10" s="88" t="str">
        <f>IF($AB10&lt;&gt;"x","",IF(AND($I10&lt;&gt;AQ$4, IFERROR(MATCH("c",$AB10:AP10,0),0)=0),"x", IF(IFERROR(MATCH("c",$AB10:AP10,0),0)=0,"c","")))</f>
        <v/>
      </c>
      <c r="AS10" s="2">
        <v>4</v>
      </c>
      <c r="AT10" s="88" t="str">
        <f>IFERROR(INDEX(Settings!$I$6:$I$19,MATCH(Calc!AS10,Calc!$CV$6:$CV$19,0),1),"")</f>
        <v>AVG. EARNING FORECAST</v>
      </c>
      <c r="AW10" s="93" t="str">
        <f>IF(Settings!B9&lt;&gt;"",Settings!B9,"")</f>
        <v>Opportunity</v>
      </c>
      <c r="AX10" s="94">
        <f t="shared" si="9"/>
        <v>4</v>
      </c>
      <c r="AY10" s="95">
        <f>IFERROR(INDEX(Calc!$AC$2:$AQ$2,1,MATCH(AW10,Calc!$AC$4:$AQ$4,0)),"")</f>
        <v>3333</v>
      </c>
      <c r="AZ10" s="96">
        <f t="shared" si="10"/>
        <v>1.5</v>
      </c>
      <c r="BB10" s="34" t="s">
        <v>145</v>
      </c>
      <c r="BC10" s="88" t="str">
        <f>IFERROR(IF(COUNTIFS($J$6:$J$1005,Settings!$D$6,$Y$6:$Y$1005,ROW(BB10)-ROW($BB$6),$AA$6:$AA$1005,"x")=0,NA(),COUNTIFS($J$6:$J$1005,Settings!$D$6,$Y$6:$Y$1005,ROW(BB10)-ROW($BB$6),$AA$6:$AA$1005,"x")),"")</f>
        <v/>
      </c>
      <c r="BD10" s="88" t="str">
        <f>IFERROR(IF(COUNTIFS($J$6:$J$1005,Settings!$D$7,$Y$6:$Y$1005,ROW(BB10)-ROW($BB$6),$AA$6:$AA$1005,"x")=0,NA(),COUNTIFS($J$6:$J$1005,Settings!$D$7,$Y$6:$Y$1005,ROW(BB10)-ROW($BB$6),$AA$6:$AA$1005,"x")),"")</f>
        <v/>
      </c>
      <c r="BE10" s="88">
        <f>IFERROR(SUMIFS($O$6:$O$1005,$J$6:$J$1005,Settings!$D$6,$Y$6:$Y$1005,ROW(BB10)-ROW($BB$6),$AA$6:$AA$1005,"x"),"")</f>
        <v>0</v>
      </c>
      <c r="BF10" s="88">
        <f t="shared" si="11"/>
        <v>0</v>
      </c>
      <c r="BG10" s="88">
        <f>IFERROR(SUM($BE$7:BE10),"")</f>
        <v>3782</v>
      </c>
      <c r="BH10" s="88">
        <f t="shared" si="12"/>
        <v>0</v>
      </c>
      <c r="BO10" s="213">
        <f>IF(COUNTIF($BO$6:BO9,BO9)+1&gt;Calc!$CU$9,MAX($BO$6:BO9)+1,BO9)</f>
        <v>2</v>
      </c>
      <c r="BP10" s="213" t="str">
        <f>IF(29-SUMIF(Pipeline!D14:AF14,"",$BP$5:$CR$5)&gt;0,ROW(BO10),"")</f>
        <v/>
      </c>
      <c r="BQ10" s="214"/>
      <c r="BR10" s="214"/>
      <c r="BS10" s="214"/>
      <c r="BT10" s="214"/>
      <c r="BU10" s="214"/>
      <c r="BV10" s="214"/>
      <c r="BW10" s="214"/>
      <c r="BX10" s="214"/>
      <c r="BY10" s="214"/>
      <c r="BZ10" s="214"/>
      <c r="CA10" s="214"/>
      <c r="CB10" s="214"/>
      <c r="CC10" s="214"/>
      <c r="CD10" s="214"/>
      <c r="CE10" s="214"/>
      <c r="CF10" s="214"/>
      <c r="CG10" s="214"/>
      <c r="CH10" s="214"/>
      <c r="CI10" s="214"/>
      <c r="CJ10" s="214"/>
      <c r="CK10" s="214"/>
      <c r="CL10" s="214"/>
      <c r="CM10" s="214"/>
      <c r="CN10" s="214"/>
      <c r="CO10" s="214"/>
      <c r="CP10" s="214"/>
      <c r="CQ10" s="214"/>
      <c r="CR10" s="214"/>
      <c r="CU10" s="206"/>
      <c r="CV10" s="225" t="str">
        <f>IF(Settings!H10=$CU$7,COUNTIF(Settings!$H$6:H10,$CU$7),"")</f>
        <v/>
      </c>
      <c r="CW10" s="226" t="str">
        <f>IF(Settings!F10="","",Settings!F10)</f>
        <v>Sales Paul</v>
      </c>
      <c r="CX10" s="226" t="str">
        <f>IF(Settings!D9="","",Settings!D9)</f>
        <v>On Hold</v>
      </c>
    </row>
    <row r="11" spans="2:102" x14ac:dyDescent="0.25">
      <c r="B11" s="88">
        <f>IF(AND(OR(Pipeline!$F$5=H11,Pipeline!$F$5="",Pipeline!$F$5="All"), OR(Pipeline!$F$6=J11,Pipeline!$F$6="",Pipeline!$F$6="All"),  OR(Pipeline!$J$5&lt;=K11,Pipeline!$J$5=""), OR(Pipeline!$J$6&gt;=K11,Pipeline!$J$6=""),  OR(Pipeline!$N$5&lt;=O11,Pipeline!$N$5=""), OR(Pipeline!$N$6&gt;=O11,Pipeline!$N$6="")),1,0)</f>
        <v>1</v>
      </c>
      <c r="C11" s="99">
        <f>IF(B11&lt;&gt;1,"",COUNTIFS($I$6:I10,I11,$B$6:B10,1)+1)</f>
        <v>1</v>
      </c>
      <c r="D11" s="100" t="str">
        <f>IF(LEN(INDEX(Input!B$6:B$1005,ROW($C11)-ROW($C$5),1))=0,"-",INDEX(Input!B$6:B$1005,ROW($C11)-ROW($C$5),1))</f>
        <v>SALE TITLE6</v>
      </c>
      <c r="E11" s="100" t="str">
        <f>IF(LEN(INDEX(Input!C$6:C$1005,ROW($C11)-ROW($C$5),1))=0,"-",INDEX(Input!C$6:C$1005,ROW($C11)-ROW($C$5),1))</f>
        <v>Sarah-Jayne Morrison</v>
      </c>
      <c r="F11" s="100" t="str">
        <f>IF(LEN(INDEX(Input!D$6:D$1005,ROW($C11)-ROW($C$5),1))=0,"-",INDEX(Input!D$6:D$1005,ROW($C11)-ROW($C$5),1))</f>
        <v>Hahn-Wuckert</v>
      </c>
      <c r="G11" s="100" t="str">
        <f>IF(LEN(INDEX(Input!E$6:E$1005,ROW($C11)-ROW($C$5),1))=0,"-",INDEX(Input!E$6:E$1005,ROW($C11)-ROW($C$5),1))</f>
        <v>sarah-jayne@mail.com</v>
      </c>
      <c r="H11" s="100" t="str">
        <f>IF(LEN(INDEX(Input!F$6:F$1005,ROW($C11)-ROW($C$5),1))=0,"-",INDEX(Input!F$6:F$1005,ROW($C11)-ROW($C$5),1))</f>
        <v>Sales Arnie</v>
      </c>
      <c r="I11" s="100" t="str">
        <f>IF(LEN(INDEX(Input!G$6:G$1005,ROW($C11)-ROW($C$5),1))=0,"",INDEX(Input!G$6:G$1005,ROW($C11)-ROW($C$5),1))</f>
        <v>Proposal Discussed</v>
      </c>
      <c r="J11" s="100" t="str">
        <f>IF(LEN(INDEX(Input!B$6:B$1005,ROW($C11)-ROW($C$5),1))=0,"-",IF(INDEX(Input!H$6:H$1005,ROW($C11)-ROW($C$5),1)="","Not set",INDEX(Input!H$6:H$1005,ROW($C11)-ROW($C$5),1)) )</f>
        <v>Won</v>
      </c>
      <c r="K11" s="101">
        <f>IF(LEN(INDEX(Input!I$6:I$1005,ROW($C11)-ROW($C$5),1))=0,"",INDEX(Input!I$6:I$1005,ROW($C11)-ROW($C$5),1))</f>
        <v>44212</v>
      </c>
      <c r="L11" s="101" t="str">
        <f t="array" ref="L11">IFERROR(IF($AY$24=123,DAY(K11)&amp;connector&amp;IF($AZ$24="Extended",INDEX($AT$24:$AT$35,MONTH(K11),1),MONTH(K11))&amp;connector&amp;IF($AZ$24="Short", RIGHT(YEAR(K11),2),YEAR(K11)),IF($AY$24=213, MONTH(K11)&amp;connector&amp;DAY(K11)&amp;connector&amp;IF($AZ$24="Short", RIGHT(YEAR(K11),2),YEAR(K11)),IF($AZ$24="Short", RIGHT(YEAR(K11),2),YEAR(K11))&amp;connector&amp;MONTH(K11)&amp;connector&amp;DAY(K11))),"-")</f>
        <v>16 Jan 2021</v>
      </c>
      <c r="M11" s="101">
        <f>IF(LEN(INDEX(Input!J$6:J$1005,ROW($C11)-ROW($C$5),1))=0,"",INDEX(Input!J$6:J$1005,ROW($C11)-ROW($C$5),1))</f>
        <v>44246</v>
      </c>
      <c r="N11" s="101" t="str">
        <f t="array" ref="N11">IFERROR(IF($AY$24=123,DAY(M11)&amp;connector&amp;IF($AZ$24="Extended",INDEX($AT$24:$AT$35,MONTH(M11),1),MONTH(M11))&amp;connector&amp;IF($AZ$24="Short", RIGHT(YEAR(M11),2),YEAR(M11)),IF($AY$24=213, MONTH(M11)&amp;connector&amp;DAY(M11)&amp;connector&amp;IF($AZ$24="Short", RIGHT(YEAR(M11),2),YEAR(M11)),IF($AZ$24="Short", RIGHT(YEAR(M11),2),YEAR(M11))&amp;connector&amp;MONTH(M11)&amp;connector&amp;DAY(M11))),"-")</f>
        <v>19 Feb 2021</v>
      </c>
      <c r="O11" s="156">
        <f>IF(LEN(INDEX(Input!K$6:K$1005,ROW($C11)-ROW($C$5),1))=0,"",INDEX(Input!K$6:K$1005,ROW($C11)-ROW($C$5),1))</f>
        <v>574</v>
      </c>
      <c r="P11" s="100" t="str">
        <f t="shared" si="2"/>
        <v>Value: 574$</v>
      </c>
      <c r="Q11" s="156">
        <f>IF(LEN(INDEX(Input!L$6:L$1005,ROW($C11)-ROW($C$5),1))=0,"",INDEX(Input!L$6:L$1005,ROW($C11)-ROW($C$5),1))</f>
        <v>0.8</v>
      </c>
      <c r="R11" s="100" t="str">
        <f t="shared" si="3"/>
        <v>Win Probability: 80%</v>
      </c>
      <c r="S11" s="156" t="str">
        <f>IF(LEN(INDEX(Input!M$6:M$1005,ROW($C11)-ROW($C$5),1))=0,"-",INDEX(Input!M$6:M$1005,ROW($C11)-ROW($C$5),1))</f>
        <v>notes6</v>
      </c>
      <c r="T11" s="156">
        <f t="shared" si="4"/>
        <v>459.20000000000005</v>
      </c>
      <c r="U11" s="100" t="str">
        <f t="shared" si="5"/>
        <v>Forecast: 459,2 $</v>
      </c>
      <c r="V11" s="156" t="str">
        <f>IF(LEN(INDEX(Input!O$6:O$1005,ROW($C11)-ROW($C$5),1))=0,"",INDEX(Input!O$6:O$1005,ROW($C11)-ROW($C$5),1))</f>
        <v>574,00 $</v>
      </c>
      <c r="W11" s="100" t="str">
        <f t="shared" si="6"/>
        <v>Earned: 574,00 $</v>
      </c>
      <c r="X11" s="88">
        <f t="shared" si="7"/>
        <v>1</v>
      </c>
      <c r="Y11" s="102">
        <f t="shared" si="8"/>
        <v>2</v>
      </c>
      <c r="Z11" s="102" t="str">
        <f>IF(AND(OR(Dashboard!$D$7=J11,Dashboard!$D$7=""),  OR(Dashboard!$G$6&lt;=K11,Dashboard!$G$6=""), OR(Dashboard!$G$7&gt;=K11,Dashboard!$G$7=""),  OR(Dashboard!$J$6&lt;=O11,Dashboard!$J$6=""), OR(Dashboard!$J$7&gt;=O11,Dashboard!$J$7=""),D11&lt;&gt;""),"x","")</f>
        <v>x</v>
      </c>
      <c r="AA11" s="102" t="str">
        <f>IF(AND(OR(Dashboard!$D$6=H11,Dashboard!$D$6="",Dashboard!$D$6="All"), Z11="x"),"x","")</f>
        <v>x</v>
      </c>
      <c r="AB11" s="103" t="str">
        <f>IF(AND(OR(Dashboard!$D$6=H11,Dashboard!$D$6="",Dashboard!$D$6="All"), OR(Dashboard!$D$7=J11,Dashboard!$D$7=""),  OR(Dashboard!$G$6&lt;=K11,Dashboard!$G$6=""), OR(Dashboard!$G$7&gt;=K11,Dashboard!$G$7=""),  OR(Dashboard!$J$6&lt;=O11,Dashboard!$J$6=""), OR(Dashboard!$J$7&gt;=O11,Dashboard!$J$7=""),I11&lt;&gt;""),"x","")</f>
        <v>x</v>
      </c>
      <c r="AC11" s="88" t="str">
        <f>IF($AB11&lt;&gt;"x","",IF(AND($I11&lt;&gt;AC$4, IFERROR(MATCH("c",$AB11:AB11,0),0)=0),"x", IF(IFERROR(MATCH("c",$AB11:AB11,0),0)=0,"c","")))</f>
        <v>x</v>
      </c>
      <c r="AD11" s="88" t="str">
        <f>IF($AB11&lt;&gt;"x","",IF(AND($I11&lt;&gt;AD$4, IFERROR(MATCH("c",$AB11:AC11,0),0)=0),"x", IF(IFERROR(MATCH("c",$AB11:AC11,0),0)=0,"c","")))</f>
        <v>x</v>
      </c>
      <c r="AE11" s="88" t="str">
        <f>IF($AB11&lt;&gt;"x","",IF(AND($I11&lt;&gt;AE$4, IFERROR(MATCH("c",$AB11:AD11,0),0)=0),"x", IF(IFERROR(MATCH("c",$AB11:AD11,0),0)=0,"c","")))</f>
        <v>x</v>
      </c>
      <c r="AF11" s="88" t="str">
        <f>IF($AB11&lt;&gt;"x","",IF(AND($I11&lt;&gt;AF$4, IFERROR(MATCH("c",$AB11:AE11,0),0)=0),"x", IF(IFERROR(MATCH("c",$AB11:AE11,0),0)=0,"c","")))</f>
        <v>x</v>
      </c>
      <c r="AG11" s="88" t="str">
        <f>IF($AB11&lt;&gt;"x","",IF(AND($I11&lt;&gt;AG$4, IFERROR(MATCH("c",$AB11:AF11,0),0)=0),"x", IF(IFERROR(MATCH("c",$AB11:AF11,0),0)=0,"c","")))</f>
        <v>x</v>
      </c>
      <c r="AH11" s="88" t="str">
        <f>IF($AB11&lt;&gt;"x","",IF(AND($I11&lt;&gt;AH$4, IFERROR(MATCH("c",$AB11:AG11,0),0)=0),"x", IF(IFERROR(MATCH("c",$AB11:AG11,0),0)=0,"c","")))</f>
        <v>c</v>
      </c>
      <c r="AI11" s="88" t="str">
        <f>IF($AB11&lt;&gt;"x","",IF(AND($I11&lt;&gt;AI$4, IFERROR(MATCH("c",$AB11:AH11,0),0)=0),"x", IF(IFERROR(MATCH("c",$AB11:AH11,0),0)=0,"c","")))</f>
        <v/>
      </c>
      <c r="AJ11" s="88" t="str">
        <f>IF($AB11&lt;&gt;"x","",IF(AND($I11&lt;&gt;AJ$4, IFERROR(MATCH("c",$AB11:AI11,0),0)=0),"x", IF(IFERROR(MATCH("c",$AB11:AI11,0),0)=0,"c","")))</f>
        <v/>
      </c>
      <c r="AK11" s="88" t="str">
        <f>IF($AB11&lt;&gt;"x","",IF(AND($I11&lt;&gt;AK$4, IFERROR(MATCH("c",$AB11:AJ11,0),0)=0),"x", IF(IFERROR(MATCH("c",$AB11:AJ11,0),0)=0,"c","")))</f>
        <v/>
      </c>
      <c r="AL11" s="88" t="str">
        <f>IF($AB11&lt;&gt;"x","",IF(AND($I11&lt;&gt;AL$4, IFERROR(MATCH("c",$AB11:AK11,0),0)=0),"x", IF(IFERROR(MATCH("c",$AB11:AK11,0),0)=0,"c","")))</f>
        <v/>
      </c>
      <c r="AM11" s="88" t="str">
        <f>IF($AB11&lt;&gt;"x","",IF(AND($I11&lt;&gt;AM$4, IFERROR(MATCH("c",$AB11:AL11,0),0)=0),"x", IF(IFERROR(MATCH("c",$AB11:AL11,0),0)=0,"c","")))</f>
        <v/>
      </c>
      <c r="AN11" s="88" t="str">
        <f>IF($AB11&lt;&gt;"x","",IF(AND($I11&lt;&gt;AN$4, IFERROR(MATCH("c",$AB11:AM11,0),0)=0),"x", IF(IFERROR(MATCH("c",$AB11:AM11,0),0)=0,"c","")))</f>
        <v/>
      </c>
      <c r="AO11" s="88" t="str">
        <f>IF($AB11&lt;&gt;"x","",IF(AND($I11&lt;&gt;AO$4, IFERROR(MATCH("c",$AB11:AN11,0),0)=0),"x", IF(IFERROR(MATCH("c",$AB11:AN11,0),0)=0,"c","")))</f>
        <v/>
      </c>
      <c r="AP11" s="88" t="str">
        <f>IF($AB11&lt;&gt;"x","",IF(AND($I11&lt;&gt;AP$4, IFERROR(MATCH("c",$AB11:AO11,0),0)=0),"x", IF(IFERROR(MATCH("c",$AB11:AO11,0),0)=0,"c","")))</f>
        <v/>
      </c>
      <c r="AQ11" s="88" t="str">
        <f>IF($AB11&lt;&gt;"x","",IF(AND($I11&lt;&gt;AQ$4, IFERROR(MATCH("c",$AB11:AP11,0),0)=0),"x", IF(IFERROR(MATCH("c",$AB11:AP11,0),0)=0,"c","")))</f>
        <v/>
      </c>
      <c r="AS11" s="2">
        <v>5</v>
      </c>
      <c r="AT11" s="88" t="str">
        <f>IFERROR(INDEX(Settings!$I$6:$I$19,MATCH(Calc!AS11,Calc!$CV$6:$CV$19,0),1),"")</f>
        <v/>
      </c>
      <c r="AW11" s="93" t="str">
        <f>IF(Settings!B10&lt;&gt;"",Settings!B10,"")</f>
        <v>Solution</v>
      </c>
      <c r="AX11" s="94">
        <f t="shared" si="9"/>
        <v>3</v>
      </c>
      <c r="AY11" s="95">
        <f>IFERROR(INDEX(Calc!$AC$2:$AQ$2,1,MATCH(AW11,Calc!$AC$4:$AQ$4,0)),"")</f>
        <v>1865</v>
      </c>
      <c r="AZ11" s="96">
        <f t="shared" si="10"/>
        <v>2</v>
      </c>
      <c r="BB11" s="34" t="s">
        <v>58</v>
      </c>
      <c r="BC11" s="88" t="str">
        <f>IFERROR(IF(COUNTIFS($J$6:$J$1005,Settings!$D$6,$Y$6:$Y$1005,ROW(BB11)-ROW($BB$6),$AA$6:$AA$1005,"x")=0,NA(),COUNTIFS($J$6:$J$1005,Settings!$D$6,$Y$6:$Y$1005,ROW(BB11)-ROW($BB$6),$AA$6:$AA$1005,"x")),"")</f>
        <v/>
      </c>
      <c r="BD11" s="88" t="str">
        <f>IFERROR(IF(COUNTIFS($J$6:$J$1005,Settings!$D$7,$Y$6:$Y$1005,ROW(BB11)-ROW($BB$6),$AA$6:$AA$1005,"x")=0,NA(),COUNTIFS($J$6:$J$1005,Settings!$D$7,$Y$6:$Y$1005,ROW(BB11)-ROW($BB$6),$AA$6:$AA$1005,"x")),"")</f>
        <v/>
      </c>
      <c r="BE11" s="88">
        <f>IFERROR(SUMIFS($O$6:$O$1005,$J$6:$J$1005,Settings!$D$6,$Y$6:$Y$1005,ROW(BB11)-ROW($BB$6),$AA$6:$AA$1005,"x"),"")</f>
        <v>0</v>
      </c>
      <c r="BF11" s="88">
        <f t="shared" si="11"/>
        <v>0</v>
      </c>
      <c r="BG11" s="88">
        <f>IFERROR(SUM($BE$7:BE11),"")</f>
        <v>3782</v>
      </c>
      <c r="BH11" s="88">
        <f t="shared" si="12"/>
        <v>0</v>
      </c>
      <c r="BO11" s="213">
        <f>IF(COUNTIF($BO$6:BO10,BO10)+1&gt;Calc!$CU$9,MAX($BO$6:BO10)+1,BO10)</f>
        <v>2</v>
      </c>
      <c r="BP11" s="213" t="str">
        <f>IF(29-SUMIF(Pipeline!D15:AF15,"",$BP$5:$CR$5)&gt;0,ROW(BO11),"")</f>
        <v/>
      </c>
      <c r="BQ11" s="214"/>
      <c r="BR11" s="214"/>
      <c r="BS11" s="214"/>
      <c r="BT11" s="214"/>
      <c r="BU11" s="214"/>
      <c r="BV11" s="214"/>
      <c r="BW11" s="214"/>
      <c r="BX11" s="214"/>
      <c r="BY11" s="214"/>
      <c r="BZ11" s="214"/>
      <c r="CA11" s="214"/>
      <c r="CB11" s="214"/>
      <c r="CC11" s="214"/>
      <c r="CD11" s="214"/>
      <c r="CE11" s="214"/>
      <c r="CF11" s="214"/>
      <c r="CG11" s="214"/>
      <c r="CH11" s="214"/>
      <c r="CI11" s="214"/>
      <c r="CJ11" s="214"/>
      <c r="CK11" s="214"/>
      <c r="CL11" s="214"/>
      <c r="CM11" s="214"/>
      <c r="CN11" s="214"/>
      <c r="CO11" s="214"/>
      <c r="CP11" s="214"/>
      <c r="CQ11" s="214"/>
      <c r="CR11" s="214"/>
      <c r="CU11" s="206"/>
      <c r="CV11" s="225" t="str">
        <f>IF(Settings!H11=$CU$7,COUNTIF(Settings!$H$6:H11,$CU$7),"")</f>
        <v/>
      </c>
      <c r="CW11" s="226" t="str">
        <f>IF(Settings!F11="","",Settings!F11)</f>
        <v>Sales Arnie</v>
      </c>
    </row>
    <row r="12" spans="2:102" x14ac:dyDescent="0.25">
      <c r="B12" s="88">
        <f>IF(AND(OR(Pipeline!$F$5=H12,Pipeline!$F$5="",Pipeline!$F$5="All"), OR(Pipeline!$F$6=J12,Pipeline!$F$6="",Pipeline!$F$6="All"),  OR(Pipeline!$J$5&lt;=K12,Pipeline!$J$5=""), OR(Pipeline!$J$6&gt;=K12,Pipeline!$J$6=""),  OR(Pipeline!$N$5&lt;=O12,Pipeline!$N$5=""), OR(Pipeline!$N$6&gt;=O12,Pipeline!$N$6="")),1,0)</f>
        <v>1</v>
      </c>
      <c r="C12" s="99">
        <f>IF(B12&lt;&gt;1,"",COUNTIFS($I$6:I11,I12,$B$6:B11,1)+1)</f>
        <v>1</v>
      </c>
      <c r="D12" s="100" t="str">
        <f>IF(LEN(INDEX(Input!B$6:B$1005,ROW($C12)-ROW($C$5),1))=0,"-",INDEX(Input!B$6:B$1005,ROW($C12)-ROW($C$5),1))</f>
        <v>SALE TITLE7</v>
      </c>
      <c r="E12" s="100" t="str">
        <f>IF(LEN(INDEX(Input!C$6:C$1005,ROW($C12)-ROW($C$5),1))=0,"-",INDEX(Input!C$6:C$1005,ROW($C12)-ROW($C$5),1))</f>
        <v>Alyce Milner</v>
      </c>
      <c r="F12" s="100" t="str">
        <f>IF(LEN(INDEX(Input!D$6:D$1005,ROW($C12)-ROW($C$5),1))=0,"-",INDEX(Input!D$6:D$1005,ROW($C12)-ROW($C$5),1))</f>
        <v>Mitchell PLC</v>
      </c>
      <c r="G12" s="100" t="str">
        <f>IF(LEN(INDEX(Input!E$6:E$1005,ROW($C12)-ROW($C$5),1))=0,"-",INDEX(Input!E$6:E$1005,ROW($C12)-ROW($C$5),1))</f>
        <v>alyce@mail.com</v>
      </c>
      <c r="H12" s="100" t="str">
        <f>IF(LEN(INDEX(Input!F$6:F$1005,ROW($C12)-ROW($C$5),1))=0,"-",INDEX(Input!F$6:F$1005,ROW($C12)-ROW($C$5),1))</f>
        <v>Sales Ann</v>
      </c>
      <c r="I12" s="100" t="str">
        <f>IF(LEN(INDEX(Input!G$6:G$1005,ROW($C12)-ROW($C$5),1))=0,"",INDEX(Input!G$6:G$1005,ROW($C12)-ROW($C$5),1))</f>
        <v>Written Proposal</v>
      </c>
      <c r="J12" s="100" t="str">
        <f>IF(LEN(INDEX(Input!B$6:B$1005,ROW($C12)-ROW($C$5),1))=0,"-",IF(INDEX(Input!H$6:H$1005,ROW($C12)-ROW($C$5),1)="","Not set",INDEX(Input!H$6:H$1005,ROW($C12)-ROW($C$5),1)) )</f>
        <v>Won</v>
      </c>
      <c r="K12" s="101">
        <f>IF(LEN(INDEX(Input!I$6:I$1005,ROW($C12)-ROW($C$5),1))=0,"",INDEX(Input!I$6:I$1005,ROW($C12)-ROW($C$5),1))</f>
        <v>44215</v>
      </c>
      <c r="L12" s="101" t="str">
        <f t="array" ref="L12">IFERROR(IF($AY$24=123,DAY(K12)&amp;connector&amp;IF($AZ$24="Extended",INDEX($AT$24:$AT$35,MONTH(K12),1),MONTH(K12))&amp;connector&amp;IF($AZ$24="Short", RIGHT(YEAR(K12),2),YEAR(K12)),IF($AY$24=213, MONTH(K12)&amp;connector&amp;DAY(K12)&amp;connector&amp;IF($AZ$24="Short", RIGHT(YEAR(K12),2),YEAR(K12)),IF($AZ$24="Short", RIGHT(YEAR(K12),2),YEAR(K12))&amp;connector&amp;MONTH(K12)&amp;connector&amp;DAY(K12))),"-")</f>
        <v>19 Jan 2021</v>
      </c>
      <c r="M12" s="101">
        <f>IF(LEN(INDEX(Input!J$6:J$1005,ROW($C12)-ROW($C$5),1))=0,"",INDEX(Input!J$6:J$1005,ROW($C12)-ROW($C$5),1))</f>
        <v>44255</v>
      </c>
      <c r="N12" s="101" t="str">
        <f t="array" ref="N12">IFERROR(IF($AY$24=123,DAY(M12)&amp;connector&amp;IF($AZ$24="Extended",INDEX($AT$24:$AT$35,MONTH(M12),1),MONTH(M12))&amp;connector&amp;IF($AZ$24="Short", RIGHT(YEAR(M12),2),YEAR(M12)),IF($AY$24=213, MONTH(M12)&amp;connector&amp;DAY(M12)&amp;connector&amp;IF($AZ$24="Short", RIGHT(YEAR(M12),2),YEAR(M12)),IF($AZ$24="Short", RIGHT(YEAR(M12),2),YEAR(M12))&amp;connector&amp;MONTH(M12)&amp;connector&amp;DAY(M12))),"-")</f>
        <v>28 Feb 2021</v>
      </c>
      <c r="O12" s="156">
        <f>IF(LEN(INDEX(Input!K$6:K$1005,ROW($C12)-ROW($C$5),1))=0,"",INDEX(Input!K$6:K$1005,ROW($C12)-ROW($C$5),1))</f>
        <v>468</v>
      </c>
      <c r="P12" s="100" t="str">
        <f t="shared" si="2"/>
        <v>Value: 468$</v>
      </c>
      <c r="Q12" s="156">
        <f>IF(LEN(INDEX(Input!L$6:L$1005,ROW($C12)-ROW($C$5),1))=0,"",INDEX(Input!L$6:L$1005,ROW($C12)-ROW($C$5),1))</f>
        <v>0.8</v>
      </c>
      <c r="R12" s="100" t="str">
        <f t="shared" si="3"/>
        <v>Win Probability: 80%</v>
      </c>
      <c r="S12" s="156" t="str">
        <f>IF(LEN(INDEX(Input!M$6:M$1005,ROW($C12)-ROW($C$5),1))=0,"-",INDEX(Input!M$6:M$1005,ROW($C12)-ROW($C$5),1))</f>
        <v>notes7</v>
      </c>
      <c r="T12" s="156">
        <f t="shared" si="4"/>
        <v>374.40000000000003</v>
      </c>
      <c r="U12" s="100" t="str">
        <f t="shared" si="5"/>
        <v>Forecast: 374,4 $</v>
      </c>
      <c r="V12" s="156" t="str">
        <f>IF(LEN(INDEX(Input!O$6:O$1005,ROW($C12)-ROW($C$5),1))=0,"",INDEX(Input!O$6:O$1005,ROW($C12)-ROW($C$5),1))</f>
        <v>468,00 $</v>
      </c>
      <c r="W12" s="100" t="str">
        <f t="shared" si="6"/>
        <v>Earned: 468,00 $</v>
      </c>
      <c r="X12" s="88">
        <f t="shared" si="7"/>
        <v>1</v>
      </c>
      <c r="Y12" s="102">
        <f t="shared" si="8"/>
        <v>2</v>
      </c>
      <c r="Z12" s="102" t="str">
        <f>IF(AND(OR(Dashboard!$D$7=J12,Dashboard!$D$7=""),  OR(Dashboard!$G$6&lt;=K12,Dashboard!$G$6=""), OR(Dashboard!$G$7&gt;=K12,Dashboard!$G$7=""),  OR(Dashboard!$J$6&lt;=O12,Dashboard!$J$6=""), OR(Dashboard!$J$7&gt;=O12,Dashboard!$J$7=""),D12&lt;&gt;""),"x","")</f>
        <v>x</v>
      </c>
      <c r="AA12" s="102" t="str">
        <f>IF(AND(OR(Dashboard!$D$6=H12,Dashboard!$D$6="",Dashboard!$D$6="All"), Z12="x"),"x","")</f>
        <v>x</v>
      </c>
      <c r="AB12" s="103" t="str">
        <f>IF(AND(OR(Dashboard!$D$6=H12,Dashboard!$D$6="",Dashboard!$D$6="All"), OR(Dashboard!$D$7=J12,Dashboard!$D$7=""),  OR(Dashboard!$G$6&lt;=K12,Dashboard!$G$6=""), OR(Dashboard!$G$7&gt;=K12,Dashboard!$G$7=""),  OR(Dashboard!$J$6&lt;=O12,Dashboard!$J$6=""), OR(Dashboard!$J$7&gt;=O12,Dashboard!$J$7=""),I12&lt;&gt;""),"x","")</f>
        <v>x</v>
      </c>
      <c r="AC12" s="88" t="str">
        <f>IF($AB12&lt;&gt;"x","",IF(AND($I12&lt;&gt;AC$4, IFERROR(MATCH("c",$AB12:AB12,0),0)=0),"x", IF(IFERROR(MATCH("c",$AB12:AB12,0),0)=0,"c","")))</f>
        <v>x</v>
      </c>
      <c r="AD12" s="88" t="str">
        <f>IF($AB12&lt;&gt;"x","",IF(AND($I12&lt;&gt;AD$4, IFERROR(MATCH("c",$AB12:AC12,0),0)=0),"x", IF(IFERROR(MATCH("c",$AB12:AC12,0),0)=0,"c","")))</f>
        <v>x</v>
      </c>
      <c r="AE12" s="88" t="str">
        <f>IF($AB12&lt;&gt;"x","",IF(AND($I12&lt;&gt;AE$4, IFERROR(MATCH("c",$AB12:AD12,0),0)=0),"x", IF(IFERROR(MATCH("c",$AB12:AD12,0),0)=0,"c","")))</f>
        <v>x</v>
      </c>
      <c r="AF12" s="88" t="str">
        <f>IF($AB12&lt;&gt;"x","",IF(AND($I12&lt;&gt;AF$4, IFERROR(MATCH("c",$AB12:AE12,0),0)=0),"x", IF(IFERROR(MATCH("c",$AB12:AE12,0),0)=0,"c","")))</f>
        <v>x</v>
      </c>
      <c r="AG12" s="88" t="str">
        <f>IF($AB12&lt;&gt;"x","",IF(AND($I12&lt;&gt;AG$4, IFERROR(MATCH("c",$AB12:AF12,0),0)=0),"x", IF(IFERROR(MATCH("c",$AB12:AF12,0),0)=0,"c","")))</f>
        <v>x</v>
      </c>
      <c r="AH12" s="88" t="str">
        <f>IF($AB12&lt;&gt;"x","",IF(AND($I12&lt;&gt;AH$4, IFERROR(MATCH("c",$AB12:AG12,0),0)=0),"x", IF(IFERROR(MATCH("c",$AB12:AG12,0),0)=0,"c","")))</f>
        <v>x</v>
      </c>
      <c r="AI12" s="88" t="str">
        <f>IF($AB12&lt;&gt;"x","",IF(AND($I12&lt;&gt;AI$4, IFERROR(MATCH("c",$AB12:AH12,0),0)=0),"x", IF(IFERROR(MATCH("c",$AB12:AH12,0),0)=0,"c","")))</f>
        <v>c</v>
      </c>
      <c r="AJ12" s="88" t="str">
        <f>IF($AB12&lt;&gt;"x","",IF(AND($I12&lt;&gt;AJ$4, IFERROR(MATCH("c",$AB12:AI12,0),0)=0),"x", IF(IFERROR(MATCH("c",$AB12:AI12,0),0)=0,"c","")))</f>
        <v/>
      </c>
      <c r="AK12" s="88" t="str">
        <f>IF($AB12&lt;&gt;"x","",IF(AND($I12&lt;&gt;AK$4, IFERROR(MATCH("c",$AB12:AJ12,0),0)=0),"x", IF(IFERROR(MATCH("c",$AB12:AJ12,0),0)=0,"c","")))</f>
        <v/>
      </c>
      <c r="AL12" s="88" t="str">
        <f>IF($AB12&lt;&gt;"x","",IF(AND($I12&lt;&gt;AL$4, IFERROR(MATCH("c",$AB12:AK12,0),0)=0),"x", IF(IFERROR(MATCH("c",$AB12:AK12,0),0)=0,"c","")))</f>
        <v/>
      </c>
      <c r="AM12" s="88" t="str">
        <f>IF($AB12&lt;&gt;"x","",IF(AND($I12&lt;&gt;AM$4, IFERROR(MATCH("c",$AB12:AL12,0),0)=0),"x", IF(IFERROR(MATCH("c",$AB12:AL12,0),0)=0,"c","")))</f>
        <v/>
      </c>
      <c r="AN12" s="88" t="str">
        <f>IF($AB12&lt;&gt;"x","",IF(AND($I12&lt;&gt;AN$4, IFERROR(MATCH("c",$AB12:AM12,0),0)=0),"x", IF(IFERROR(MATCH("c",$AB12:AM12,0),0)=0,"c","")))</f>
        <v/>
      </c>
      <c r="AO12" s="88" t="str">
        <f>IF($AB12&lt;&gt;"x","",IF(AND($I12&lt;&gt;AO$4, IFERROR(MATCH("c",$AB12:AN12,0),0)=0),"x", IF(IFERROR(MATCH("c",$AB12:AN12,0),0)=0,"c","")))</f>
        <v/>
      </c>
      <c r="AP12" s="88" t="str">
        <f>IF($AB12&lt;&gt;"x","",IF(AND($I12&lt;&gt;AP$4, IFERROR(MATCH("c",$AB12:AO12,0),0)=0),"x", IF(IFERROR(MATCH("c",$AB12:AO12,0),0)=0,"c","")))</f>
        <v/>
      </c>
      <c r="AQ12" s="88" t="str">
        <f>IF($AB12&lt;&gt;"x","",IF(AND($I12&lt;&gt;AQ$4, IFERROR(MATCH("c",$AB12:AP12,0),0)=0),"x", IF(IFERROR(MATCH("c",$AB12:AP12,0),0)=0,"c","")))</f>
        <v/>
      </c>
      <c r="AS12" s="2">
        <v>6</v>
      </c>
      <c r="AT12" s="88" t="str">
        <f>IFERROR(INDEX(Settings!$I$6:$I$19,MATCH(Calc!AS12,Calc!$CV$6:$CV$19,0),1),"")</f>
        <v/>
      </c>
      <c r="AW12" s="93" t="str">
        <f>IF(Settings!B11&lt;&gt;"",Settings!B11,"")</f>
        <v>Proposal Discussed</v>
      </c>
      <c r="AX12" s="94">
        <f t="shared" si="9"/>
        <v>2</v>
      </c>
      <c r="AY12" s="95">
        <f>IFERROR(INDEX(Calc!$AC$2:$AQ$2,1,MATCH(AW12,Calc!$AC$4:$AQ$4,0)),"")</f>
        <v>1042</v>
      </c>
      <c r="AZ12" s="96">
        <f t="shared" si="10"/>
        <v>2.5</v>
      </c>
      <c r="BB12" s="34" t="s">
        <v>59</v>
      </c>
      <c r="BC12" s="88" t="str">
        <f>IFERROR(IF(COUNTIFS($J$6:$J$1005,Settings!$D$6,$Y$6:$Y$1005,ROW(BB12)-ROW($BB$6),$AA$6:$AA$1005,"x")=0,NA(),COUNTIFS($J$6:$J$1005,Settings!$D$6,$Y$6:$Y$1005,ROW(BB12)-ROW($BB$6),$AA$6:$AA$1005,"x")),"")</f>
        <v/>
      </c>
      <c r="BD12" s="88" t="str">
        <f>IFERROR(IF(COUNTIFS($J$6:$J$1005,Settings!$D$7,$Y$6:$Y$1005,ROW(BB12)-ROW($BB$6),$AA$6:$AA$1005,"x")=0,NA(),COUNTIFS($J$6:$J$1005,Settings!$D$7,$Y$6:$Y$1005,ROW(BB12)-ROW($BB$6),$AA$6:$AA$1005,"x")),"")</f>
        <v/>
      </c>
      <c r="BE12" s="88">
        <f>IFERROR(SUMIFS($O$6:$O$1005,$J$6:$J$1005,Settings!$D$6,$Y$6:$Y$1005,ROW(BB12)-ROW($BB$6),$AA$6:$AA$1005,"x"),"")</f>
        <v>0</v>
      </c>
      <c r="BF12" s="88">
        <f t="shared" si="11"/>
        <v>0</v>
      </c>
      <c r="BG12" s="88">
        <f>IFERROR(SUM($BE$7:BE12),"")</f>
        <v>3782</v>
      </c>
      <c r="BH12" s="88">
        <f t="shared" si="12"/>
        <v>0</v>
      </c>
      <c r="BO12" s="213">
        <f>IF(COUNTIF($BO$6:BO11,BO11)+1&gt;Calc!$CU$9,MAX($BO$6:BO11)+1,BO11)</f>
        <v>2</v>
      </c>
      <c r="BP12" s="213" t="str">
        <f>IF(29-SUMIF(Pipeline!D16:AF16,"",$BP$5:$CR$5)&gt;0,ROW(BO12),"")</f>
        <v/>
      </c>
      <c r="BQ12" s="214"/>
      <c r="BR12" s="214"/>
      <c r="BS12" s="214"/>
      <c r="BT12" s="214"/>
      <c r="BU12" s="214"/>
      <c r="BV12" s="214"/>
      <c r="BW12" s="214"/>
      <c r="BX12" s="214"/>
      <c r="BY12" s="214"/>
      <c r="BZ12" s="214"/>
      <c r="CA12" s="214"/>
      <c r="CB12" s="214"/>
      <c r="CC12" s="214"/>
      <c r="CD12" s="214"/>
      <c r="CE12" s="214"/>
      <c r="CF12" s="214"/>
      <c r="CG12" s="214"/>
      <c r="CH12" s="214"/>
      <c r="CI12" s="214"/>
      <c r="CJ12" s="214"/>
      <c r="CK12" s="214"/>
      <c r="CL12" s="214"/>
      <c r="CM12" s="214"/>
      <c r="CN12" s="214"/>
      <c r="CO12" s="214"/>
      <c r="CP12" s="214"/>
      <c r="CQ12" s="214"/>
      <c r="CR12" s="214"/>
      <c r="CU12" s="206"/>
      <c r="CV12" s="225" t="str">
        <f>IF(Settings!H12=$CU$7,COUNTIF(Settings!$H$6:H12,$CU$7),"")</f>
        <v/>
      </c>
      <c r="CW12" s="226" t="str">
        <f>IF(Settings!F12="","",Settings!F12)</f>
        <v>Sales Ann</v>
      </c>
    </row>
    <row r="13" spans="2:102" x14ac:dyDescent="0.25">
      <c r="B13" s="88">
        <f>IF(AND(OR(Pipeline!$F$5=H13,Pipeline!$F$5="",Pipeline!$F$5="All"), OR(Pipeline!$F$6=J13,Pipeline!$F$6="",Pipeline!$F$6="All"),  OR(Pipeline!$J$5&lt;=K13,Pipeline!$J$5=""), OR(Pipeline!$J$6&gt;=K13,Pipeline!$J$6=""),  OR(Pipeline!$N$5&lt;=O13,Pipeline!$N$5=""), OR(Pipeline!$N$6&gt;=O13,Pipeline!$N$6="")),1,0)</f>
        <v>1</v>
      </c>
      <c r="C13" s="99">
        <f>IF(B13&lt;&gt;1,"",COUNTIFS($I$6:I12,I13,$B$6:B12,1)+1)</f>
        <v>1</v>
      </c>
      <c r="D13" s="100" t="str">
        <f>IF(LEN(INDEX(Input!B$6:B$1005,ROW($C13)-ROW($C$5),1))=0,"-",INDEX(Input!B$6:B$1005,ROW($C13)-ROW($C$5),1))</f>
        <v>-</v>
      </c>
      <c r="E13" s="100" t="str">
        <f>IF(LEN(INDEX(Input!C$6:C$1005,ROW($C13)-ROW($C$5),1))=0,"-",INDEX(Input!C$6:C$1005,ROW($C13)-ROW($C$5),1))</f>
        <v>-</v>
      </c>
      <c r="F13" s="100" t="str">
        <f>IF(LEN(INDEX(Input!D$6:D$1005,ROW($C13)-ROW($C$5),1))=0,"-",INDEX(Input!D$6:D$1005,ROW($C13)-ROW($C$5),1))</f>
        <v>-</v>
      </c>
      <c r="G13" s="100" t="str">
        <f>IF(LEN(INDEX(Input!E$6:E$1005,ROW($C13)-ROW($C$5),1))=0,"-",INDEX(Input!E$6:E$1005,ROW($C13)-ROW($C$5),1))</f>
        <v>-</v>
      </c>
      <c r="H13" s="100" t="str">
        <f>IF(LEN(INDEX(Input!F$6:F$1005,ROW($C13)-ROW($C$5),1))=0,"-",INDEX(Input!F$6:F$1005,ROW($C13)-ROW($C$5),1))</f>
        <v>-</v>
      </c>
      <c r="I13" s="100" t="str">
        <f>IF(LEN(INDEX(Input!G$6:G$1005,ROW($C13)-ROW($C$5),1))=0,"",INDEX(Input!G$6:G$1005,ROW($C13)-ROW($C$5),1))</f>
        <v/>
      </c>
      <c r="J13" s="100" t="str">
        <f>IF(LEN(INDEX(Input!B$6:B$1005,ROW($C13)-ROW($C$5),1))=0,"-",IF(INDEX(Input!H$6:H$1005,ROW($C13)-ROW($C$5),1)="","Not set",INDEX(Input!H$6:H$1005,ROW($C13)-ROW($C$5),1)) )</f>
        <v>-</v>
      </c>
      <c r="K13" s="101" t="str">
        <f>IF(LEN(INDEX(Input!I$6:I$1005,ROW($C13)-ROW($C$5),1))=0,"",INDEX(Input!I$6:I$1005,ROW($C13)-ROW($C$5),1))</f>
        <v/>
      </c>
      <c r="L13" s="101" t="str">
        <f t="array" ref="L13">IFERROR(IF($AY$24=123,DAY(K13)&amp;connector&amp;IF($AZ$24="Extended",INDEX($AT$24:$AT$35,MONTH(K13),1),MONTH(K13))&amp;connector&amp;IF($AZ$24="Short", RIGHT(YEAR(K13),2),YEAR(K13)),IF($AY$24=213, MONTH(K13)&amp;connector&amp;DAY(K13)&amp;connector&amp;IF($AZ$24="Short", RIGHT(YEAR(K13),2),YEAR(K13)),IF($AZ$24="Short", RIGHT(YEAR(K13),2),YEAR(K13))&amp;connector&amp;MONTH(K13)&amp;connector&amp;DAY(K13))),"-")</f>
        <v>-</v>
      </c>
      <c r="M13" s="101" t="str">
        <f>IF(LEN(INDEX(Input!J$6:J$1005,ROW($C13)-ROW($C$5),1))=0,"",INDEX(Input!J$6:J$1005,ROW($C13)-ROW($C$5),1))</f>
        <v/>
      </c>
      <c r="N13" s="101" t="str">
        <f t="array" ref="N13">IFERROR(IF($AY$24=123,DAY(M13)&amp;connector&amp;IF($AZ$24="Extended",INDEX($AT$24:$AT$35,MONTH(M13),1),MONTH(M13))&amp;connector&amp;IF($AZ$24="Short", RIGHT(YEAR(M13),2),YEAR(M13)),IF($AY$24=213, MONTH(M13)&amp;connector&amp;DAY(M13)&amp;connector&amp;IF($AZ$24="Short", RIGHT(YEAR(M13),2),YEAR(M13)),IF($AZ$24="Short", RIGHT(YEAR(M13),2),YEAR(M13))&amp;connector&amp;MONTH(M13)&amp;connector&amp;DAY(M13))),"-")</f>
        <v>-</v>
      </c>
      <c r="O13" s="156" t="str">
        <f>IF(LEN(INDEX(Input!K$6:K$1005,ROW($C13)-ROW($C$5),1))=0,"",INDEX(Input!K$6:K$1005,ROW($C13)-ROW($C$5),1))</f>
        <v/>
      </c>
      <c r="P13" s="100" t="str">
        <f t="shared" si="2"/>
        <v>-</v>
      </c>
      <c r="Q13" s="156" t="str">
        <f>IF(LEN(INDEX(Input!L$6:L$1005,ROW($C13)-ROW($C$5),1))=0,"",INDEX(Input!L$6:L$1005,ROW($C13)-ROW($C$5),1))</f>
        <v/>
      </c>
      <c r="R13" s="100" t="str">
        <f t="shared" si="3"/>
        <v>-</v>
      </c>
      <c r="S13" s="156" t="str">
        <f>IF(LEN(INDEX(Input!M$6:M$1005,ROW($C13)-ROW($C$5),1))=0,"-",INDEX(Input!M$6:M$1005,ROW($C13)-ROW($C$5),1))</f>
        <v>-</v>
      </c>
      <c r="T13" s="156" t="str">
        <f t="shared" si="4"/>
        <v/>
      </c>
      <c r="U13" s="100" t="str">
        <f t="shared" si="5"/>
        <v>-</v>
      </c>
      <c r="V13" s="156" t="str">
        <f>IF(LEN(INDEX(Input!O$6:O$1005,ROW($C13)-ROW($C$5),1))=0,"",INDEX(Input!O$6:O$1005,ROW($C13)-ROW($C$5),1))</f>
        <v/>
      </c>
      <c r="W13" s="100" t="str">
        <f t="shared" si="6"/>
        <v>-</v>
      </c>
      <c r="X13" s="88" t="str">
        <f t="shared" si="7"/>
        <v/>
      </c>
      <c r="Y13" s="102" t="str">
        <f t="shared" si="8"/>
        <v/>
      </c>
      <c r="Z13" s="102" t="str">
        <f>IF(AND(OR(Dashboard!$D$7=J13,Dashboard!$D$7=""),  OR(Dashboard!$G$6&lt;=K13,Dashboard!$G$6=""), OR(Dashboard!$G$7&gt;=K13,Dashboard!$G$7=""),  OR(Dashboard!$J$6&lt;=O13,Dashboard!$J$6=""), OR(Dashboard!$J$7&gt;=O13,Dashboard!$J$7=""),D13&lt;&gt;""),"x","")</f>
        <v>x</v>
      </c>
      <c r="AA13" s="102" t="str">
        <f>IF(AND(OR(Dashboard!$D$6=H13,Dashboard!$D$6="",Dashboard!$D$6="All"), Z13="x"),"x","")</f>
        <v>x</v>
      </c>
      <c r="AB13" s="103" t="str">
        <f>IF(AND(OR(Dashboard!$D$6=H13,Dashboard!$D$6="",Dashboard!$D$6="All"), OR(Dashboard!$D$7=J13,Dashboard!$D$7=""),  OR(Dashboard!$G$6&lt;=K13,Dashboard!$G$6=""), OR(Dashboard!$G$7&gt;=K13,Dashboard!$G$7=""),  OR(Dashboard!$J$6&lt;=O13,Dashboard!$J$6=""), OR(Dashboard!$J$7&gt;=O13,Dashboard!$J$7=""),I13&lt;&gt;""),"x","")</f>
        <v/>
      </c>
      <c r="AC13" s="88" t="str">
        <f>IF($AB13&lt;&gt;"x","",IF(AND($I13&lt;&gt;AC$4, IFERROR(MATCH("c",$AB13:AB13,0),0)=0),"x", IF(IFERROR(MATCH("c",$AB13:AB13,0),0)=0,"c","")))</f>
        <v/>
      </c>
      <c r="AD13" s="88" t="str">
        <f>IF($AB13&lt;&gt;"x","",IF(AND($I13&lt;&gt;AD$4, IFERROR(MATCH("c",$AB13:AC13,0),0)=0),"x", IF(IFERROR(MATCH("c",$AB13:AC13,0),0)=0,"c","")))</f>
        <v/>
      </c>
      <c r="AE13" s="88" t="str">
        <f>IF($AB13&lt;&gt;"x","",IF(AND($I13&lt;&gt;AE$4, IFERROR(MATCH("c",$AB13:AD13,0),0)=0),"x", IF(IFERROR(MATCH("c",$AB13:AD13,0),0)=0,"c","")))</f>
        <v/>
      </c>
      <c r="AF13" s="88" t="str">
        <f>IF($AB13&lt;&gt;"x","",IF(AND($I13&lt;&gt;AF$4, IFERROR(MATCH("c",$AB13:AE13,0),0)=0),"x", IF(IFERROR(MATCH("c",$AB13:AE13,0),0)=0,"c","")))</f>
        <v/>
      </c>
      <c r="AG13" s="88" t="str">
        <f>IF($AB13&lt;&gt;"x","",IF(AND($I13&lt;&gt;AG$4, IFERROR(MATCH("c",$AB13:AF13,0),0)=0),"x", IF(IFERROR(MATCH("c",$AB13:AF13,0),0)=0,"c","")))</f>
        <v/>
      </c>
      <c r="AH13" s="88" t="str">
        <f>IF($AB13&lt;&gt;"x","",IF(AND($I13&lt;&gt;AH$4, IFERROR(MATCH("c",$AB13:AG13,0),0)=0),"x", IF(IFERROR(MATCH("c",$AB13:AG13,0),0)=0,"c","")))</f>
        <v/>
      </c>
      <c r="AI13" s="88" t="str">
        <f>IF($AB13&lt;&gt;"x","",IF(AND($I13&lt;&gt;AI$4, IFERROR(MATCH("c",$AB13:AH13,0),0)=0),"x", IF(IFERROR(MATCH("c",$AB13:AH13,0),0)=0,"c","")))</f>
        <v/>
      </c>
      <c r="AJ13" s="88" t="str">
        <f>IF($AB13&lt;&gt;"x","",IF(AND($I13&lt;&gt;AJ$4, IFERROR(MATCH("c",$AB13:AI13,0),0)=0),"x", IF(IFERROR(MATCH("c",$AB13:AI13,0),0)=0,"c","")))</f>
        <v/>
      </c>
      <c r="AK13" s="88" t="str">
        <f>IF($AB13&lt;&gt;"x","",IF(AND($I13&lt;&gt;AK$4, IFERROR(MATCH("c",$AB13:AJ13,0),0)=0),"x", IF(IFERROR(MATCH("c",$AB13:AJ13,0),0)=0,"c","")))</f>
        <v/>
      </c>
      <c r="AL13" s="88" t="str">
        <f>IF($AB13&lt;&gt;"x","",IF(AND($I13&lt;&gt;AL$4, IFERROR(MATCH("c",$AB13:AK13,0),0)=0),"x", IF(IFERROR(MATCH("c",$AB13:AK13,0),0)=0,"c","")))</f>
        <v/>
      </c>
      <c r="AM13" s="88" t="str">
        <f>IF($AB13&lt;&gt;"x","",IF(AND($I13&lt;&gt;AM$4, IFERROR(MATCH("c",$AB13:AL13,0),0)=0),"x", IF(IFERROR(MATCH("c",$AB13:AL13,0),0)=0,"c","")))</f>
        <v/>
      </c>
      <c r="AN13" s="88" t="str">
        <f>IF($AB13&lt;&gt;"x","",IF(AND($I13&lt;&gt;AN$4, IFERROR(MATCH("c",$AB13:AM13,0),0)=0),"x", IF(IFERROR(MATCH("c",$AB13:AM13,0),0)=0,"c","")))</f>
        <v/>
      </c>
      <c r="AO13" s="88" t="str">
        <f>IF($AB13&lt;&gt;"x","",IF(AND($I13&lt;&gt;AO$4, IFERROR(MATCH("c",$AB13:AN13,0),0)=0),"x", IF(IFERROR(MATCH("c",$AB13:AN13,0),0)=0,"c","")))</f>
        <v/>
      </c>
      <c r="AP13" s="88" t="str">
        <f>IF($AB13&lt;&gt;"x","",IF(AND($I13&lt;&gt;AP$4, IFERROR(MATCH("c",$AB13:AO13,0),0)=0),"x", IF(IFERROR(MATCH("c",$AB13:AO13,0),0)=0,"c","")))</f>
        <v/>
      </c>
      <c r="AQ13" s="88" t="str">
        <f>IF($AB13&lt;&gt;"x","",IF(AND($I13&lt;&gt;AQ$4, IFERROR(MATCH("c",$AB13:AP13,0),0)=0),"x", IF(IFERROR(MATCH("c",$AB13:AP13,0),0)=0,"c","")))</f>
        <v/>
      </c>
      <c r="AS13" s="2">
        <v>7</v>
      </c>
      <c r="AT13" s="88" t="str">
        <f>IFERROR(INDEX(Settings!$I$6:$I$19,MATCH(Calc!AS13,Calc!$CV$6:$CV$19,0),1),"")</f>
        <v/>
      </c>
      <c r="AW13" s="93" t="str">
        <f>IF(Settings!B12&lt;&gt;"",Settings!B12,"")</f>
        <v>Written Proposal</v>
      </c>
      <c r="AX13" s="94">
        <f t="shared" si="9"/>
        <v>1</v>
      </c>
      <c r="AY13" s="95">
        <f>IFERROR(INDEX(Calc!$AC$2:$AQ$2,1,MATCH(AW13,Calc!$AC$4:$AQ$4,0)),"")</f>
        <v>468</v>
      </c>
      <c r="AZ13" s="96">
        <f t="shared" si="10"/>
        <v>3</v>
      </c>
      <c r="BB13" s="34" t="s">
        <v>60</v>
      </c>
      <c r="BC13" s="88" t="str">
        <f>IFERROR(IF(COUNTIFS($J$6:$J$1005,Settings!$D$6,$Y$6:$Y$1005,ROW(BB13)-ROW($BB$6),$AA$6:$AA$1005,"x")=0,NA(),COUNTIFS($J$6:$J$1005,Settings!$D$6,$Y$6:$Y$1005,ROW(BB13)-ROW($BB$6),$AA$6:$AA$1005,"x")),"")</f>
        <v/>
      </c>
      <c r="BD13" s="88" t="str">
        <f>IFERROR(IF(COUNTIFS($J$6:$J$1005,Settings!$D$7,$Y$6:$Y$1005,ROW(BB13)-ROW($BB$6),$AA$6:$AA$1005,"x")=0,NA(),COUNTIFS($J$6:$J$1005,Settings!$D$7,$Y$6:$Y$1005,ROW(BB13)-ROW($BB$6),$AA$6:$AA$1005,"x")),"")</f>
        <v/>
      </c>
      <c r="BE13" s="88">
        <f>IFERROR(SUMIFS($O$6:$O$1005,$J$6:$J$1005,Settings!$D$6,$Y$6:$Y$1005,ROW(BB13)-ROW($BB$6),$AA$6:$AA$1005,"x"),"")</f>
        <v>0</v>
      </c>
      <c r="BF13" s="88">
        <f t="shared" si="11"/>
        <v>0</v>
      </c>
      <c r="BG13" s="88">
        <f>IFERROR(SUM($BE$7:BE13),"")</f>
        <v>3782</v>
      </c>
      <c r="BH13" s="88">
        <f t="shared" si="12"/>
        <v>0</v>
      </c>
      <c r="BO13" s="213">
        <f>IF(COUNTIF($BO$6:BO12,BO12)+1&gt;Calc!$CU$9,MAX($BO$6:BO12)+1,BO12)</f>
        <v>2</v>
      </c>
      <c r="BP13" s="213" t="str">
        <f>IF(29-SUMIF(Pipeline!D17:AF17,"",$BP$5:$CR$5)&gt;0,ROW(BO13),"")</f>
        <v/>
      </c>
      <c r="BQ13" s="214"/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4"/>
      <c r="CI13" s="214"/>
      <c r="CJ13" s="214"/>
      <c r="CK13" s="214"/>
      <c r="CL13" s="214"/>
      <c r="CM13" s="214"/>
      <c r="CN13" s="214"/>
      <c r="CO13" s="214"/>
      <c r="CP13" s="214"/>
      <c r="CQ13" s="214"/>
      <c r="CR13" s="214"/>
      <c r="CU13" s="206"/>
      <c r="CV13" s="225" t="str">
        <f>IF(Settings!H13=$CU$7,COUNTIF(Settings!$H$6:H13,$CU$7),"")</f>
        <v/>
      </c>
      <c r="CW13" s="226" t="str">
        <f>IF(Settings!F13="","",Settings!F13)</f>
        <v>Sales Peter</v>
      </c>
    </row>
    <row r="14" spans="2:102" x14ac:dyDescent="0.25">
      <c r="B14" s="88">
        <f>IF(AND(OR(Pipeline!$F$5=H14,Pipeline!$F$5="",Pipeline!$F$5="All"), OR(Pipeline!$F$6=J14,Pipeline!$F$6="",Pipeline!$F$6="All"),  OR(Pipeline!$J$5&lt;=K14,Pipeline!$J$5=""), OR(Pipeline!$J$6&gt;=K14,Pipeline!$J$6=""),  OR(Pipeline!$N$5&lt;=O14,Pipeline!$N$5=""), OR(Pipeline!$N$6&gt;=O14,Pipeline!$N$6="")),1,0)</f>
        <v>1</v>
      </c>
      <c r="C14" s="99">
        <f>IF(B14&lt;&gt;1,"",COUNTIFS($I$6:I13,I14,$B$6:B13,1)+1)</f>
        <v>2</v>
      </c>
      <c r="D14" s="100" t="str">
        <f>IF(LEN(INDEX(Input!B$6:B$1005,ROW($C14)-ROW($C$5),1))=0,"-",INDEX(Input!B$6:B$1005,ROW($C14)-ROW($C$5),1))</f>
        <v>-</v>
      </c>
      <c r="E14" s="100" t="str">
        <f>IF(LEN(INDEX(Input!C$6:C$1005,ROW($C14)-ROW($C$5),1))=0,"-",INDEX(Input!C$6:C$1005,ROW($C14)-ROW($C$5),1))</f>
        <v>-</v>
      </c>
      <c r="F14" s="100" t="str">
        <f>IF(LEN(INDEX(Input!D$6:D$1005,ROW($C14)-ROW($C$5),1))=0,"-",INDEX(Input!D$6:D$1005,ROW($C14)-ROW($C$5),1))</f>
        <v>-</v>
      </c>
      <c r="G14" s="100" t="str">
        <f>IF(LEN(INDEX(Input!E$6:E$1005,ROW($C14)-ROW($C$5),1))=0,"-",INDEX(Input!E$6:E$1005,ROW($C14)-ROW($C$5),1))</f>
        <v>-</v>
      </c>
      <c r="H14" s="100" t="str">
        <f>IF(LEN(INDEX(Input!F$6:F$1005,ROW($C14)-ROW($C$5),1))=0,"-",INDEX(Input!F$6:F$1005,ROW($C14)-ROW($C$5),1))</f>
        <v>-</v>
      </c>
      <c r="I14" s="100" t="str">
        <f>IF(LEN(INDEX(Input!G$6:G$1005,ROW($C14)-ROW($C$5),1))=0,"",INDEX(Input!G$6:G$1005,ROW($C14)-ROW($C$5),1))</f>
        <v/>
      </c>
      <c r="J14" s="100" t="str">
        <f>IF(LEN(INDEX(Input!B$6:B$1005,ROW($C14)-ROW($C$5),1))=0,"-",IF(INDEX(Input!H$6:H$1005,ROW($C14)-ROW($C$5),1)="","Not set",INDEX(Input!H$6:H$1005,ROW($C14)-ROW($C$5),1)) )</f>
        <v>-</v>
      </c>
      <c r="K14" s="101" t="str">
        <f>IF(LEN(INDEX(Input!I$6:I$1005,ROW($C14)-ROW($C$5),1))=0,"",INDEX(Input!I$6:I$1005,ROW($C14)-ROW($C$5),1))</f>
        <v/>
      </c>
      <c r="L14" s="101" t="str">
        <f t="array" ref="L14">IFERROR(IF($AY$24=123,DAY(K14)&amp;connector&amp;IF($AZ$24="Extended",INDEX($AT$24:$AT$35,MONTH(K14),1),MONTH(K14))&amp;connector&amp;IF($AZ$24="Short", RIGHT(YEAR(K14),2),YEAR(K14)),IF($AY$24=213, MONTH(K14)&amp;connector&amp;DAY(K14)&amp;connector&amp;IF($AZ$24="Short", RIGHT(YEAR(K14),2),YEAR(K14)),IF($AZ$24="Short", RIGHT(YEAR(K14),2),YEAR(K14))&amp;connector&amp;MONTH(K14)&amp;connector&amp;DAY(K14))),"-")</f>
        <v>-</v>
      </c>
      <c r="M14" s="101" t="str">
        <f>IF(LEN(INDEX(Input!J$6:J$1005,ROW($C14)-ROW($C$5),1))=0,"",INDEX(Input!J$6:J$1005,ROW($C14)-ROW($C$5),1))</f>
        <v/>
      </c>
      <c r="N14" s="101" t="str">
        <f t="array" ref="N14">IFERROR(IF($AY$24=123,DAY(M14)&amp;connector&amp;IF($AZ$24="Extended",INDEX($AT$24:$AT$35,MONTH(M14),1),MONTH(M14))&amp;connector&amp;IF($AZ$24="Short", RIGHT(YEAR(M14),2),YEAR(M14)),IF($AY$24=213, MONTH(M14)&amp;connector&amp;DAY(M14)&amp;connector&amp;IF($AZ$24="Short", RIGHT(YEAR(M14),2),YEAR(M14)),IF($AZ$24="Short", RIGHT(YEAR(M14),2),YEAR(M14))&amp;connector&amp;MONTH(M14)&amp;connector&amp;DAY(M14))),"-")</f>
        <v>-</v>
      </c>
      <c r="O14" s="156" t="str">
        <f>IF(LEN(INDEX(Input!K$6:K$1005,ROW($C14)-ROW($C$5),1))=0,"",INDEX(Input!K$6:K$1005,ROW($C14)-ROW($C$5),1))</f>
        <v/>
      </c>
      <c r="P14" s="100" t="str">
        <f t="shared" si="2"/>
        <v>-</v>
      </c>
      <c r="Q14" s="156" t="str">
        <f>IF(LEN(INDEX(Input!L$6:L$1005,ROW($C14)-ROW($C$5),1))=0,"",INDEX(Input!L$6:L$1005,ROW($C14)-ROW($C$5),1))</f>
        <v/>
      </c>
      <c r="R14" s="100" t="str">
        <f t="shared" si="3"/>
        <v>-</v>
      </c>
      <c r="S14" s="156" t="str">
        <f>IF(LEN(INDEX(Input!M$6:M$1005,ROW($C14)-ROW($C$5),1))=0,"-",INDEX(Input!M$6:M$1005,ROW($C14)-ROW($C$5),1))</f>
        <v>-</v>
      </c>
      <c r="T14" s="156" t="str">
        <f t="shared" si="4"/>
        <v/>
      </c>
      <c r="U14" s="100" t="str">
        <f t="shared" si="5"/>
        <v>-</v>
      </c>
      <c r="V14" s="156" t="str">
        <f>IF(LEN(INDEX(Input!O$6:O$1005,ROW($C14)-ROW($C$5),1))=0,"",INDEX(Input!O$6:O$1005,ROW($C14)-ROW($C$5),1))</f>
        <v/>
      </c>
      <c r="W14" s="100" t="str">
        <f t="shared" si="6"/>
        <v>-</v>
      </c>
      <c r="X14" s="88" t="str">
        <f t="shared" si="7"/>
        <v/>
      </c>
      <c r="Y14" s="102" t="str">
        <f t="shared" si="8"/>
        <v/>
      </c>
      <c r="Z14" s="102" t="str">
        <f>IF(AND(OR(Dashboard!$D$7=J14,Dashboard!$D$7=""),  OR(Dashboard!$G$6&lt;=K14,Dashboard!$G$6=""), OR(Dashboard!$G$7&gt;=K14,Dashboard!$G$7=""),  OR(Dashboard!$J$6&lt;=O14,Dashboard!$J$6=""), OR(Dashboard!$J$7&gt;=O14,Dashboard!$J$7=""),D14&lt;&gt;""),"x","")</f>
        <v>x</v>
      </c>
      <c r="AA14" s="102" t="str">
        <f>IF(AND(OR(Dashboard!$D$6=H14,Dashboard!$D$6="",Dashboard!$D$6="All"), Z14="x"),"x","")</f>
        <v>x</v>
      </c>
      <c r="AB14" s="103" t="str">
        <f>IF(AND(OR(Dashboard!$D$6=H14,Dashboard!$D$6="",Dashboard!$D$6="All"), OR(Dashboard!$D$7=J14,Dashboard!$D$7=""),  OR(Dashboard!$G$6&lt;=K14,Dashboard!$G$6=""), OR(Dashboard!$G$7&gt;=K14,Dashboard!$G$7=""),  OR(Dashboard!$J$6&lt;=O14,Dashboard!$J$6=""), OR(Dashboard!$J$7&gt;=O14,Dashboard!$J$7=""),I14&lt;&gt;""),"x","")</f>
        <v/>
      </c>
      <c r="AC14" s="88" t="str">
        <f>IF($AB14&lt;&gt;"x","",IF(AND($I14&lt;&gt;AC$4, IFERROR(MATCH("c",$AB14:AB14,0),0)=0),"x", IF(IFERROR(MATCH("c",$AB14:AB14,0),0)=0,"c","")))</f>
        <v/>
      </c>
      <c r="AD14" s="88" t="str">
        <f>IF($AB14&lt;&gt;"x","",IF(AND($I14&lt;&gt;AD$4, IFERROR(MATCH("c",$AB14:AC14,0),0)=0),"x", IF(IFERROR(MATCH("c",$AB14:AC14,0),0)=0,"c","")))</f>
        <v/>
      </c>
      <c r="AE14" s="88" t="str">
        <f>IF($AB14&lt;&gt;"x","",IF(AND($I14&lt;&gt;AE$4, IFERROR(MATCH("c",$AB14:AD14,0),0)=0),"x", IF(IFERROR(MATCH("c",$AB14:AD14,0),0)=0,"c","")))</f>
        <v/>
      </c>
      <c r="AF14" s="88" t="str">
        <f>IF($AB14&lt;&gt;"x","",IF(AND($I14&lt;&gt;AF$4, IFERROR(MATCH("c",$AB14:AE14,0),0)=0),"x", IF(IFERROR(MATCH("c",$AB14:AE14,0),0)=0,"c","")))</f>
        <v/>
      </c>
      <c r="AG14" s="88" t="str">
        <f>IF($AB14&lt;&gt;"x","",IF(AND($I14&lt;&gt;AG$4, IFERROR(MATCH("c",$AB14:AF14,0),0)=0),"x", IF(IFERROR(MATCH("c",$AB14:AF14,0),0)=0,"c","")))</f>
        <v/>
      </c>
      <c r="AH14" s="88" t="str">
        <f>IF($AB14&lt;&gt;"x","",IF(AND($I14&lt;&gt;AH$4, IFERROR(MATCH("c",$AB14:AG14,0),0)=0),"x", IF(IFERROR(MATCH("c",$AB14:AG14,0),0)=0,"c","")))</f>
        <v/>
      </c>
      <c r="AI14" s="88" t="str">
        <f>IF($AB14&lt;&gt;"x","",IF(AND($I14&lt;&gt;AI$4, IFERROR(MATCH("c",$AB14:AH14,0),0)=0),"x", IF(IFERROR(MATCH("c",$AB14:AH14,0),0)=0,"c","")))</f>
        <v/>
      </c>
      <c r="AJ14" s="88" t="str">
        <f>IF($AB14&lt;&gt;"x","",IF(AND($I14&lt;&gt;AJ$4, IFERROR(MATCH("c",$AB14:AI14,0),0)=0),"x", IF(IFERROR(MATCH("c",$AB14:AI14,0),0)=0,"c","")))</f>
        <v/>
      </c>
      <c r="AK14" s="88" t="str">
        <f>IF($AB14&lt;&gt;"x","",IF(AND($I14&lt;&gt;AK$4, IFERROR(MATCH("c",$AB14:AJ14,0),0)=0),"x", IF(IFERROR(MATCH("c",$AB14:AJ14,0),0)=0,"c","")))</f>
        <v/>
      </c>
      <c r="AL14" s="88" t="str">
        <f>IF($AB14&lt;&gt;"x","",IF(AND($I14&lt;&gt;AL$4, IFERROR(MATCH("c",$AB14:AK14,0),0)=0),"x", IF(IFERROR(MATCH("c",$AB14:AK14,0),0)=0,"c","")))</f>
        <v/>
      </c>
      <c r="AM14" s="88" t="str">
        <f>IF($AB14&lt;&gt;"x","",IF(AND($I14&lt;&gt;AM$4, IFERROR(MATCH("c",$AB14:AL14,0),0)=0),"x", IF(IFERROR(MATCH("c",$AB14:AL14,0),0)=0,"c","")))</f>
        <v/>
      </c>
      <c r="AN14" s="88" t="str">
        <f>IF($AB14&lt;&gt;"x","",IF(AND($I14&lt;&gt;AN$4, IFERROR(MATCH("c",$AB14:AM14,0),0)=0),"x", IF(IFERROR(MATCH("c",$AB14:AM14,0),0)=0,"c","")))</f>
        <v/>
      </c>
      <c r="AO14" s="88" t="str">
        <f>IF($AB14&lt;&gt;"x","",IF(AND($I14&lt;&gt;AO$4, IFERROR(MATCH("c",$AB14:AN14,0),0)=0),"x", IF(IFERROR(MATCH("c",$AB14:AN14,0),0)=0,"c","")))</f>
        <v/>
      </c>
      <c r="AP14" s="88" t="str">
        <f>IF($AB14&lt;&gt;"x","",IF(AND($I14&lt;&gt;AP$4, IFERROR(MATCH("c",$AB14:AO14,0),0)=0),"x", IF(IFERROR(MATCH("c",$AB14:AO14,0),0)=0,"c","")))</f>
        <v/>
      </c>
      <c r="AQ14" s="88" t="str">
        <f>IF($AB14&lt;&gt;"x","",IF(AND($I14&lt;&gt;AQ$4, IFERROR(MATCH("c",$AB14:AP14,0),0)=0),"x", IF(IFERROR(MATCH("c",$AB14:AP14,0),0)=0,"c","")))</f>
        <v/>
      </c>
      <c r="AS14" s="2">
        <v>8</v>
      </c>
      <c r="AT14" s="88" t="str">
        <f>IFERROR(INDEX(Settings!$I$6:$I$19,MATCH(Calc!AS14,Calc!$CV$6:$CV$19,0),1),"")</f>
        <v/>
      </c>
      <c r="AW14" s="93" t="str">
        <f>IF(Settings!B13&lt;&gt;"",Settings!B13,"")</f>
        <v>Contract</v>
      </c>
      <c r="AX14" s="94">
        <f t="shared" si="9"/>
        <v>0</v>
      </c>
      <c r="AY14" s="95">
        <f>IFERROR(INDEX(Calc!$AC$2:$AQ$2,1,MATCH(AW14,Calc!$AC$4:$AQ$4,0)),"")</f>
        <v>0</v>
      </c>
      <c r="AZ14" s="96">
        <f t="shared" si="10"/>
        <v>3.5</v>
      </c>
      <c r="BB14" s="34" t="s">
        <v>61</v>
      </c>
      <c r="BC14" s="88" t="str">
        <f>IFERROR(IF(COUNTIFS($J$6:$J$1005,Settings!$D$6,$Y$6:$Y$1005,ROW(BB14)-ROW($BB$6),$AA$6:$AA$1005,"x")=0,NA(),COUNTIFS($J$6:$J$1005,Settings!$D$6,$Y$6:$Y$1005,ROW(BB14)-ROW($BB$6),$AA$6:$AA$1005,"x")),"")</f>
        <v/>
      </c>
      <c r="BD14" s="88" t="str">
        <f>IFERROR(IF(COUNTIFS($J$6:$J$1005,Settings!$D$7,$Y$6:$Y$1005,ROW(BB14)-ROW($BB$6),$AA$6:$AA$1005,"x")=0,NA(),COUNTIFS($J$6:$J$1005,Settings!$D$7,$Y$6:$Y$1005,ROW(BB14)-ROW($BB$6),$AA$6:$AA$1005,"x")),"")</f>
        <v/>
      </c>
      <c r="BE14" s="88">
        <f>IFERROR(SUMIFS($O$6:$O$1005,$J$6:$J$1005,Settings!$D$6,$Y$6:$Y$1005,ROW(BB14)-ROW($BB$6),$AA$6:$AA$1005,"x"),"")</f>
        <v>0</v>
      </c>
      <c r="BF14" s="88">
        <f t="shared" si="11"/>
        <v>0</v>
      </c>
      <c r="BG14" s="88">
        <f>IFERROR(SUM($BE$7:BE14),"")</f>
        <v>3782</v>
      </c>
      <c r="BH14" s="88">
        <f t="shared" si="12"/>
        <v>0</v>
      </c>
      <c r="BO14" s="213">
        <f>IF(COUNTIF($BO$6:BO13,BO13)+1&gt;Calc!$CU$9,MAX($BO$6:BO13)+1,BO13)</f>
        <v>3</v>
      </c>
      <c r="BP14" s="213" t="str">
        <f>IF(29-SUMIF(Pipeline!D18:AF18,"",$BP$5:$CR$5)&gt;0,ROW(BO14),"")</f>
        <v/>
      </c>
      <c r="BQ14" s="214"/>
      <c r="BR14" s="214"/>
      <c r="BS14" s="214"/>
      <c r="BT14" s="214"/>
      <c r="BU14" s="214"/>
      <c r="BV14" s="214"/>
      <c r="BW14" s="214"/>
      <c r="BX14" s="214"/>
      <c r="BY14" s="214"/>
      <c r="BZ14" s="214"/>
      <c r="CA14" s="214"/>
      <c r="CB14" s="214"/>
      <c r="CC14" s="214"/>
      <c r="CD14" s="214"/>
      <c r="CE14" s="214"/>
      <c r="CF14" s="214"/>
      <c r="CG14" s="214"/>
      <c r="CH14" s="214"/>
      <c r="CI14" s="214"/>
      <c r="CJ14" s="214"/>
      <c r="CK14" s="214"/>
      <c r="CL14" s="214"/>
      <c r="CM14" s="214"/>
      <c r="CN14" s="214"/>
      <c r="CO14" s="214"/>
      <c r="CP14" s="214"/>
      <c r="CQ14" s="214"/>
      <c r="CR14" s="214"/>
      <c r="CU14" s="206"/>
      <c r="CV14" s="225">
        <f>IF(Settings!H14=$CU$7,COUNTIF(Settings!$H$6:H14,$CU$7),"")</f>
        <v>3</v>
      </c>
      <c r="CW14" s="226" t="str">
        <f>IF(Settings!F14="","",Settings!F14)</f>
        <v/>
      </c>
    </row>
    <row r="15" spans="2:102" x14ac:dyDescent="0.25">
      <c r="B15" s="88">
        <f>IF(AND(OR(Pipeline!$F$5=H15,Pipeline!$F$5="",Pipeline!$F$5="All"), OR(Pipeline!$F$6=J15,Pipeline!$F$6="",Pipeline!$F$6="All"),  OR(Pipeline!$J$5&lt;=K15,Pipeline!$J$5=""), OR(Pipeline!$J$6&gt;=K15,Pipeline!$J$6=""),  OR(Pipeline!$N$5&lt;=O15,Pipeline!$N$5=""), OR(Pipeline!$N$6&gt;=O15,Pipeline!$N$6="")),1,0)</f>
        <v>1</v>
      </c>
      <c r="C15" s="99">
        <f>IF(B15&lt;&gt;1,"",COUNTIFS($I$6:I14,I15,$B$6:B14,1)+1)</f>
        <v>3</v>
      </c>
      <c r="D15" s="100" t="str">
        <f>IF(LEN(INDEX(Input!B$6:B$1005,ROW($C15)-ROW($C$5),1))=0,"-",INDEX(Input!B$6:B$1005,ROW($C15)-ROW($C$5),1))</f>
        <v>-</v>
      </c>
      <c r="E15" s="100" t="str">
        <f>IF(LEN(INDEX(Input!C$6:C$1005,ROW($C15)-ROW($C$5),1))=0,"-",INDEX(Input!C$6:C$1005,ROW($C15)-ROW($C$5),1))</f>
        <v>-</v>
      </c>
      <c r="F15" s="100" t="str">
        <f>IF(LEN(INDEX(Input!D$6:D$1005,ROW($C15)-ROW($C$5),1))=0,"-",INDEX(Input!D$6:D$1005,ROW($C15)-ROW($C$5),1))</f>
        <v>-</v>
      </c>
      <c r="G15" s="100" t="str">
        <f>IF(LEN(INDEX(Input!E$6:E$1005,ROW($C15)-ROW($C$5),1))=0,"-",INDEX(Input!E$6:E$1005,ROW($C15)-ROW($C$5),1))</f>
        <v>-</v>
      </c>
      <c r="H15" s="100" t="str">
        <f>IF(LEN(INDEX(Input!F$6:F$1005,ROW($C15)-ROW($C$5),1))=0,"-",INDEX(Input!F$6:F$1005,ROW($C15)-ROW($C$5),1))</f>
        <v>-</v>
      </c>
      <c r="I15" s="100" t="str">
        <f>IF(LEN(INDEX(Input!G$6:G$1005,ROW($C15)-ROW($C$5),1))=0,"",INDEX(Input!G$6:G$1005,ROW($C15)-ROW($C$5),1))</f>
        <v/>
      </c>
      <c r="J15" s="100" t="str">
        <f>IF(LEN(INDEX(Input!B$6:B$1005,ROW($C15)-ROW($C$5),1))=0,"-",IF(INDEX(Input!H$6:H$1005,ROW($C15)-ROW($C$5),1)="","Not set",INDEX(Input!H$6:H$1005,ROW($C15)-ROW($C$5),1)) )</f>
        <v>-</v>
      </c>
      <c r="K15" s="101" t="str">
        <f>IF(LEN(INDEX(Input!I$6:I$1005,ROW($C15)-ROW($C$5),1))=0,"",INDEX(Input!I$6:I$1005,ROW($C15)-ROW($C$5),1))</f>
        <v/>
      </c>
      <c r="L15" s="101" t="str">
        <f t="array" ref="L15">IFERROR(IF($AY$24=123,DAY(K15)&amp;connector&amp;IF($AZ$24="Extended",INDEX($AT$24:$AT$35,MONTH(K15),1),MONTH(K15))&amp;connector&amp;IF($AZ$24="Short", RIGHT(YEAR(K15),2),YEAR(K15)),IF($AY$24=213, MONTH(K15)&amp;connector&amp;DAY(K15)&amp;connector&amp;IF($AZ$24="Short", RIGHT(YEAR(K15),2),YEAR(K15)),IF($AZ$24="Short", RIGHT(YEAR(K15),2),YEAR(K15))&amp;connector&amp;MONTH(K15)&amp;connector&amp;DAY(K15))),"-")</f>
        <v>-</v>
      </c>
      <c r="M15" s="101" t="str">
        <f>IF(LEN(INDEX(Input!J$6:J$1005,ROW($C15)-ROW($C$5),1))=0,"",INDEX(Input!J$6:J$1005,ROW($C15)-ROW($C$5),1))</f>
        <v/>
      </c>
      <c r="N15" s="101" t="str">
        <f t="array" ref="N15">IFERROR(IF($AY$24=123,DAY(M15)&amp;connector&amp;IF($AZ$24="Extended",INDEX($AT$24:$AT$35,MONTH(M15),1),MONTH(M15))&amp;connector&amp;IF($AZ$24="Short", RIGHT(YEAR(M15),2),YEAR(M15)),IF($AY$24=213, MONTH(M15)&amp;connector&amp;DAY(M15)&amp;connector&amp;IF($AZ$24="Short", RIGHT(YEAR(M15),2),YEAR(M15)),IF($AZ$24="Short", RIGHT(YEAR(M15),2),YEAR(M15))&amp;connector&amp;MONTH(M15)&amp;connector&amp;DAY(M15))),"-")</f>
        <v>-</v>
      </c>
      <c r="O15" s="156" t="str">
        <f>IF(LEN(INDEX(Input!K$6:K$1005,ROW($C15)-ROW($C$5),1))=0,"",INDEX(Input!K$6:K$1005,ROW($C15)-ROW($C$5),1))</f>
        <v/>
      </c>
      <c r="P15" s="100" t="str">
        <f t="shared" si="2"/>
        <v>-</v>
      </c>
      <c r="Q15" s="156" t="str">
        <f>IF(LEN(INDEX(Input!L$6:L$1005,ROW($C15)-ROW($C$5),1))=0,"",INDEX(Input!L$6:L$1005,ROW($C15)-ROW($C$5),1))</f>
        <v/>
      </c>
      <c r="R15" s="100" t="str">
        <f t="shared" si="3"/>
        <v>-</v>
      </c>
      <c r="S15" s="156" t="str">
        <f>IF(LEN(INDEX(Input!M$6:M$1005,ROW($C15)-ROW($C$5),1))=0,"-",INDEX(Input!M$6:M$1005,ROW($C15)-ROW($C$5),1))</f>
        <v>-</v>
      </c>
      <c r="T15" s="156" t="str">
        <f t="shared" si="4"/>
        <v/>
      </c>
      <c r="U15" s="100" t="str">
        <f t="shared" si="5"/>
        <v>-</v>
      </c>
      <c r="V15" s="156" t="str">
        <f>IF(LEN(INDEX(Input!O$6:O$1005,ROW($C15)-ROW($C$5),1))=0,"",INDEX(Input!O$6:O$1005,ROW($C15)-ROW($C$5),1))</f>
        <v/>
      </c>
      <c r="W15" s="100" t="str">
        <f t="shared" si="6"/>
        <v>-</v>
      </c>
      <c r="X15" s="88" t="str">
        <f t="shared" si="7"/>
        <v/>
      </c>
      <c r="Y15" s="102" t="str">
        <f t="shared" si="8"/>
        <v/>
      </c>
      <c r="Z15" s="102" t="str">
        <f>IF(AND(OR(Dashboard!$D$7=J15,Dashboard!$D$7=""),  OR(Dashboard!$G$6&lt;=K15,Dashboard!$G$6=""), OR(Dashboard!$G$7&gt;=K15,Dashboard!$G$7=""),  OR(Dashboard!$J$6&lt;=O15,Dashboard!$J$6=""), OR(Dashboard!$J$7&gt;=O15,Dashboard!$J$7=""),D15&lt;&gt;""),"x","")</f>
        <v>x</v>
      </c>
      <c r="AA15" s="102" t="str">
        <f>IF(AND(OR(Dashboard!$D$6=H15,Dashboard!$D$6="",Dashboard!$D$6="All"), Z15="x"),"x","")</f>
        <v>x</v>
      </c>
      <c r="AB15" s="103" t="str">
        <f>IF(AND(OR(Dashboard!$D$6=H15,Dashboard!$D$6="",Dashboard!$D$6="All"), OR(Dashboard!$D$7=J15,Dashboard!$D$7=""),  OR(Dashboard!$G$6&lt;=K15,Dashboard!$G$6=""), OR(Dashboard!$G$7&gt;=K15,Dashboard!$G$7=""),  OR(Dashboard!$J$6&lt;=O15,Dashboard!$J$6=""), OR(Dashboard!$J$7&gt;=O15,Dashboard!$J$7=""),I15&lt;&gt;""),"x","")</f>
        <v/>
      </c>
      <c r="AC15" s="88" t="str">
        <f>IF($AB15&lt;&gt;"x","",IF(AND($I15&lt;&gt;AC$4, IFERROR(MATCH("c",$AB15:AB15,0),0)=0),"x", IF(IFERROR(MATCH("c",$AB15:AB15,0),0)=0,"c","")))</f>
        <v/>
      </c>
      <c r="AD15" s="88" t="str">
        <f>IF($AB15&lt;&gt;"x","",IF(AND($I15&lt;&gt;AD$4, IFERROR(MATCH("c",$AB15:AC15,0),0)=0),"x", IF(IFERROR(MATCH("c",$AB15:AC15,0),0)=0,"c","")))</f>
        <v/>
      </c>
      <c r="AE15" s="88" t="str">
        <f>IF($AB15&lt;&gt;"x","",IF(AND($I15&lt;&gt;AE$4, IFERROR(MATCH("c",$AB15:AD15,0),0)=0),"x", IF(IFERROR(MATCH("c",$AB15:AD15,0),0)=0,"c","")))</f>
        <v/>
      </c>
      <c r="AF15" s="88" t="str">
        <f>IF($AB15&lt;&gt;"x","",IF(AND($I15&lt;&gt;AF$4, IFERROR(MATCH("c",$AB15:AE15,0),0)=0),"x", IF(IFERROR(MATCH("c",$AB15:AE15,0),0)=0,"c","")))</f>
        <v/>
      </c>
      <c r="AG15" s="88" t="str">
        <f>IF($AB15&lt;&gt;"x","",IF(AND($I15&lt;&gt;AG$4, IFERROR(MATCH("c",$AB15:AF15,0),0)=0),"x", IF(IFERROR(MATCH("c",$AB15:AF15,0),0)=0,"c","")))</f>
        <v/>
      </c>
      <c r="AH15" s="88" t="str">
        <f>IF($AB15&lt;&gt;"x","",IF(AND($I15&lt;&gt;AH$4, IFERROR(MATCH("c",$AB15:AG15,0),0)=0),"x", IF(IFERROR(MATCH("c",$AB15:AG15,0),0)=0,"c","")))</f>
        <v/>
      </c>
      <c r="AI15" s="88" t="str">
        <f>IF($AB15&lt;&gt;"x","",IF(AND($I15&lt;&gt;AI$4, IFERROR(MATCH("c",$AB15:AH15,0),0)=0),"x", IF(IFERROR(MATCH("c",$AB15:AH15,0),0)=0,"c","")))</f>
        <v/>
      </c>
      <c r="AJ15" s="88" t="str">
        <f>IF($AB15&lt;&gt;"x","",IF(AND($I15&lt;&gt;AJ$4, IFERROR(MATCH("c",$AB15:AI15,0),0)=0),"x", IF(IFERROR(MATCH("c",$AB15:AI15,0),0)=0,"c","")))</f>
        <v/>
      </c>
      <c r="AK15" s="88" t="str">
        <f>IF($AB15&lt;&gt;"x","",IF(AND($I15&lt;&gt;AK$4, IFERROR(MATCH("c",$AB15:AJ15,0),0)=0),"x", IF(IFERROR(MATCH("c",$AB15:AJ15,0),0)=0,"c","")))</f>
        <v/>
      </c>
      <c r="AL15" s="88" t="str">
        <f>IF($AB15&lt;&gt;"x","",IF(AND($I15&lt;&gt;AL$4, IFERROR(MATCH("c",$AB15:AK15,0),0)=0),"x", IF(IFERROR(MATCH("c",$AB15:AK15,0),0)=0,"c","")))</f>
        <v/>
      </c>
      <c r="AM15" s="88" t="str">
        <f>IF($AB15&lt;&gt;"x","",IF(AND($I15&lt;&gt;AM$4, IFERROR(MATCH("c",$AB15:AL15,0),0)=0),"x", IF(IFERROR(MATCH("c",$AB15:AL15,0),0)=0,"c","")))</f>
        <v/>
      </c>
      <c r="AN15" s="88" t="str">
        <f>IF($AB15&lt;&gt;"x","",IF(AND($I15&lt;&gt;AN$4, IFERROR(MATCH("c",$AB15:AM15,0),0)=0),"x", IF(IFERROR(MATCH("c",$AB15:AM15,0),0)=0,"c","")))</f>
        <v/>
      </c>
      <c r="AO15" s="88" t="str">
        <f>IF($AB15&lt;&gt;"x","",IF(AND($I15&lt;&gt;AO$4, IFERROR(MATCH("c",$AB15:AN15,0),0)=0),"x", IF(IFERROR(MATCH("c",$AB15:AN15,0),0)=0,"c","")))</f>
        <v/>
      </c>
      <c r="AP15" s="88" t="str">
        <f>IF($AB15&lt;&gt;"x","",IF(AND($I15&lt;&gt;AP$4, IFERROR(MATCH("c",$AB15:AO15,0),0)=0),"x", IF(IFERROR(MATCH("c",$AB15:AO15,0),0)=0,"c","")))</f>
        <v/>
      </c>
      <c r="AQ15" s="88" t="str">
        <f>IF($AB15&lt;&gt;"x","",IF(AND($I15&lt;&gt;AQ$4, IFERROR(MATCH("c",$AB15:AP15,0),0)=0),"x", IF(IFERROR(MATCH("c",$AB15:AP15,0),0)=0,"c","")))</f>
        <v/>
      </c>
      <c r="AS15" s="2">
        <v>9</v>
      </c>
      <c r="AT15" s="88" t="str">
        <f>IFERROR(INDEX(Settings!$I$6:$I$19,MATCH(Calc!AS15,Calc!$CV$6:$CV$19,0),1),"")</f>
        <v/>
      </c>
      <c r="AW15" s="93" t="str">
        <f>IF(Settings!B14&lt;&gt;"",Settings!B14,"")</f>
        <v>Purchase Order</v>
      </c>
      <c r="AX15" s="94">
        <f t="shared" si="9"/>
        <v>0</v>
      </c>
      <c r="AY15" s="95">
        <f>IFERROR(INDEX(Calc!$AC$2:$AQ$2,1,MATCH(AW15,Calc!$AC$4:$AQ$4,0)),"")</f>
        <v>0</v>
      </c>
      <c r="AZ15" s="96">
        <f t="shared" si="10"/>
        <v>3.5</v>
      </c>
      <c r="BB15" s="34" t="s">
        <v>62</v>
      </c>
      <c r="BC15" s="88" t="str">
        <f>IFERROR(IF(COUNTIFS($J$6:$J$1005,Settings!$D$6,$Y$6:$Y$1005,ROW(BB15)-ROW($BB$6),$AA$6:$AA$1005,"x")=0,NA(),COUNTIFS($J$6:$J$1005,Settings!$D$6,$Y$6:$Y$1005,ROW(BB15)-ROW($BB$6),$AA$6:$AA$1005,"x")),"")</f>
        <v/>
      </c>
      <c r="BD15" s="88" t="str">
        <f>IFERROR(IF(COUNTIFS($J$6:$J$1005,Settings!$D$7,$Y$6:$Y$1005,ROW(BB15)-ROW($BB$6),$AA$6:$AA$1005,"x")=0,NA(),COUNTIFS($J$6:$J$1005,Settings!$D$7,$Y$6:$Y$1005,ROW(BB15)-ROW($BB$6),$AA$6:$AA$1005,"x")),"")</f>
        <v/>
      </c>
      <c r="BE15" s="88">
        <f>IFERROR(SUMIFS($O$6:$O$1005,$J$6:$J$1005,Settings!$D$6,$Y$6:$Y$1005,ROW(BB15)-ROW($BB$6),$AA$6:$AA$1005,"x"),"")</f>
        <v>0</v>
      </c>
      <c r="BF15" s="88">
        <f t="shared" si="11"/>
        <v>0</v>
      </c>
      <c r="BG15" s="88">
        <f>IFERROR(SUM($BE$7:BE15),"")</f>
        <v>3782</v>
      </c>
      <c r="BH15" s="88">
        <f t="shared" si="12"/>
        <v>0</v>
      </c>
      <c r="BO15" s="213">
        <f>IF(COUNTIF($BO$6:BO14,BO14)+1&gt;Calc!$CU$9,MAX($BO$6:BO14)+1,BO14)</f>
        <v>3</v>
      </c>
      <c r="BP15" s="213" t="str">
        <f>IF(29-SUMIF(Pipeline!D19:AF19,"",$BP$5:$CR$5)&gt;0,ROW(BO15),"")</f>
        <v/>
      </c>
      <c r="BQ15" s="214"/>
      <c r="BR15" s="214"/>
      <c r="BS15" s="214"/>
      <c r="BT15" s="214"/>
      <c r="BU15" s="214"/>
      <c r="BV15" s="214"/>
      <c r="BW15" s="214"/>
      <c r="BX15" s="214"/>
      <c r="BY15" s="214"/>
      <c r="BZ15" s="214"/>
      <c r="CA15" s="214"/>
      <c r="CB15" s="214"/>
      <c r="CC15" s="214"/>
      <c r="CD15" s="214"/>
      <c r="CE15" s="214"/>
      <c r="CF15" s="214"/>
      <c r="CG15" s="214"/>
      <c r="CH15" s="214"/>
      <c r="CI15" s="214"/>
      <c r="CJ15" s="214"/>
      <c r="CK15" s="214"/>
      <c r="CL15" s="214"/>
      <c r="CM15" s="214"/>
      <c r="CN15" s="214"/>
      <c r="CO15" s="214"/>
      <c r="CP15" s="214"/>
      <c r="CQ15" s="214"/>
      <c r="CR15" s="214"/>
      <c r="CU15" s="206"/>
      <c r="CV15" s="225" t="str">
        <f>IF(Settings!H15=$CU$7,COUNTIF(Settings!$H$6:H15,$CU$7),"")</f>
        <v/>
      </c>
      <c r="CW15" s="226" t="str">
        <f>IF(Settings!F15="","",Settings!F15)</f>
        <v/>
      </c>
    </row>
    <row r="16" spans="2:102" x14ac:dyDescent="0.25">
      <c r="B16" s="88">
        <f>IF(AND(OR(Pipeline!$F$5=H16,Pipeline!$F$5="",Pipeline!$F$5="All"), OR(Pipeline!$F$6=J16,Pipeline!$F$6="",Pipeline!$F$6="All"),  OR(Pipeline!$J$5&lt;=K16,Pipeline!$J$5=""), OR(Pipeline!$J$6&gt;=K16,Pipeline!$J$6=""),  OR(Pipeline!$N$5&lt;=O16,Pipeline!$N$5=""), OR(Pipeline!$N$6&gt;=O16,Pipeline!$N$6="")),1,0)</f>
        <v>1</v>
      </c>
      <c r="C16" s="99">
        <f>IF(B16&lt;&gt;1,"",COUNTIFS($I$6:I15,I16,$B$6:B15,1)+1)</f>
        <v>4</v>
      </c>
      <c r="D16" s="100" t="str">
        <f>IF(LEN(INDEX(Input!B$6:B$1005,ROW($C16)-ROW($C$5),1))=0,"-",INDEX(Input!B$6:B$1005,ROW($C16)-ROW($C$5),1))</f>
        <v>-</v>
      </c>
      <c r="E16" s="100" t="str">
        <f>IF(LEN(INDEX(Input!C$6:C$1005,ROW($C16)-ROW($C$5),1))=0,"-",INDEX(Input!C$6:C$1005,ROW($C16)-ROW($C$5),1))</f>
        <v>-</v>
      </c>
      <c r="F16" s="100" t="str">
        <f>IF(LEN(INDEX(Input!D$6:D$1005,ROW($C16)-ROW($C$5),1))=0,"-",INDEX(Input!D$6:D$1005,ROW($C16)-ROW($C$5),1))</f>
        <v>-</v>
      </c>
      <c r="G16" s="100" t="str">
        <f>IF(LEN(INDEX(Input!E$6:E$1005,ROW($C16)-ROW($C$5),1))=0,"-",INDEX(Input!E$6:E$1005,ROW($C16)-ROW($C$5),1))</f>
        <v>-</v>
      </c>
      <c r="H16" s="100" t="str">
        <f>IF(LEN(INDEX(Input!F$6:F$1005,ROW($C16)-ROW($C$5),1))=0,"-",INDEX(Input!F$6:F$1005,ROW($C16)-ROW($C$5),1))</f>
        <v>-</v>
      </c>
      <c r="I16" s="100" t="str">
        <f>IF(LEN(INDEX(Input!G$6:G$1005,ROW($C16)-ROW($C$5),1))=0,"",INDEX(Input!G$6:G$1005,ROW($C16)-ROW($C$5),1))</f>
        <v/>
      </c>
      <c r="J16" s="100" t="str">
        <f>IF(LEN(INDEX(Input!B$6:B$1005,ROW($C16)-ROW($C$5),1))=0,"-",IF(INDEX(Input!H$6:H$1005,ROW($C16)-ROW($C$5),1)="","Not set",INDEX(Input!H$6:H$1005,ROW($C16)-ROW($C$5),1)) )</f>
        <v>-</v>
      </c>
      <c r="K16" s="101" t="str">
        <f>IF(LEN(INDEX(Input!I$6:I$1005,ROW($C16)-ROW($C$5),1))=0,"",INDEX(Input!I$6:I$1005,ROW($C16)-ROW($C$5),1))</f>
        <v/>
      </c>
      <c r="L16" s="101" t="str">
        <f t="array" ref="L16">IFERROR(IF($AY$24=123,DAY(K16)&amp;connector&amp;IF($AZ$24="Extended",INDEX($AT$24:$AT$35,MONTH(K16),1),MONTH(K16))&amp;connector&amp;IF($AZ$24="Short", RIGHT(YEAR(K16),2),YEAR(K16)),IF($AY$24=213, MONTH(K16)&amp;connector&amp;DAY(K16)&amp;connector&amp;IF($AZ$24="Short", RIGHT(YEAR(K16),2),YEAR(K16)),IF($AZ$24="Short", RIGHT(YEAR(K16),2),YEAR(K16))&amp;connector&amp;MONTH(K16)&amp;connector&amp;DAY(K16))),"-")</f>
        <v>-</v>
      </c>
      <c r="M16" s="101" t="str">
        <f>IF(LEN(INDEX(Input!J$6:J$1005,ROW($C16)-ROW($C$5),1))=0,"",INDEX(Input!J$6:J$1005,ROW($C16)-ROW($C$5),1))</f>
        <v/>
      </c>
      <c r="N16" s="101" t="str">
        <f t="array" ref="N16">IFERROR(IF($AY$24=123,DAY(M16)&amp;connector&amp;IF($AZ$24="Extended",INDEX($AT$24:$AT$35,MONTH(M16),1),MONTH(M16))&amp;connector&amp;IF($AZ$24="Short", RIGHT(YEAR(M16),2),YEAR(M16)),IF($AY$24=213, MONTH(M16)&amp;connector&amp;DAY(M16)&amp;connector&amp;IF($AZ$24="Short", RIGHT(YEAR(M16),2),YEAR(M16)),IF($AZ$24="Short", RIGHT(YEAR(M16),2),YEAR(M16))&amp;connector&amp;MONTH(M16)&amp;connector&amp;DAY(M16))),"-")</f>
        <v>-</v>
      </c>
      <c r="O16" s="156" t="str">
        <f>IF(LEN(INDEX(Input!K$6:K$1005,ROW($C16)-ROW($C$5),1))=0,"",INDEX(Input!K$6:K$1005,ROW($C16)-ROW($C$5),1))</f>
        <v/>
      </c>
      <c r="P16" s="100" t="str">
        <f t="shared" si="2"/>
        <v>-</v>
      </c>
      <c r="Q16" s="156" t="str">
        <f>IF(LEN(INDEX(Input!L$6:L$1005,ROW($C16)-ROW($C$5),1))=0,"",INDEX(Input!L$6:L$1005,ROW($C16)-ROW($C$5),1))</f>
        <v/>
      </c>
      <c r="R16" s="100" t="str">
        <f t="shared" si="3"/>
        <v>-</v>
      </c>
      <c r="S16" s="156" t="str">
        <f>IF(LEN(INDEX(Input!M$6:M$1005,ROW($C16)-ROW($C$5),1))=0,"-",INDEX(Input!M$6:M$1005,ROW($C16)-ROW($C$5),1))</f>
        <v>-</v>
      </c>
      <c r="T16" s="156" t="str">
        <f t="shared" si="4"/>
        <v/>
      </c>
      <c r="U16" s="100" t="str">
        <f t="shared" si="5"/>
        <v>-</v>
      </c>
      <c r="V16" s="156" t="str">
        <f>IF(LEN(INDEX(Input!O$6:O$1005,ROW($C16)-ROW($C$5),1))=0,"",INDEX(Input!O$6:O$1005,ROW($C16)-ROW($C$5),1))</f>
        <v/>
      </c>
      <c r="W16" s="100" t="str">
        <f t="shared" si="6"/>
        <v>-</v>
      </c>
      <c r="X16" s="88" t="str">
        <f t="shared" si="7"/>
        <v/>
      </c>
      <c r="Y16" s="102" t="str">
        <f t="shared" si="8"/>
        <v/>
      </c>
      <c r="Z16" s="102" t="str">
        <f>IF(AND(OR(Dashboard!$D$7=J16,Dashboard!$D$7=""),  OR(Dashboard!$G$6&lt;=K16,Dashboard!$G$6=""), OR(Dashboard!$G$7&gt;=K16,Dashboard!$G$7=""),  OR(Dashboard!$J$6&lt;=O16,Dashboard!$J$6=""), OR(Dashboard!$J$7&gt;=O16,Dashboard!$J$7=""),D16&lt;&gt;""),"x","")</f>
        <v>x</v>
      </c>
      <c r="AA16" s="102" t="str">
        <f>IF(AND(OR(Dashboard!$D$6=H16,Dashboard!$D$6="",Dashboard!$D$6="All"), Z16="x"),"x","")</f>
        <v>x</v>
      </c>
      <c r="AB16" s="103" t="str">
        <f>IF(AND(OR(Dashboard!$D$6=H16,Dashboard!$D$6="",Dashboard!$D$6="All"), OR(Dashboard!$D$7=J16,Dashboard!$D$7=""),  OR(Dashboard!$G$6&lt;=K16,Dashboard!$G$6=""), OR(Dashboard!$G$7&gt;=K16,Dashboard!$G$7=""),  OR(Dashboard!$J$6&lt;=O16,Dashboard!$J$6=""), OR(Dashboard!$J$7&gt;=O16,Dashboard!$J$7=""),I16&lt;&gt;""),"x","")</f>
        <v/>
      </c>
      <c r="AC16" s="88" t="str">
        <f>IF($AB16&lt;&gt;"x","",IF(AND($I16&lt;&gt;AC$4, IFERROR(MATCH("c",$AB16:AB16,0),0)=0),"x", IF(IFERROR(MATCH("c",$AB16:AB16,0),0)=0,"c","")))</f>
        <v/>
      </c>
      <c r="AD16" s="88" t="str">
        <f>IF($AB16&lt;&gt;"x","",IF(AND($I16&lt;&gt;AD$4, IFERROR(MATCH("c",$AB16:AC16,0),0)=0),"x", IF(IFERROR(MATCH("c",$AB16:AC16,0),0)=0,"c","")))</f>
        <v/>
      </c>
      <c r="AE16" s="88" t="str">
        <f>IF($AB16&lt;&gt;"x","",IF(AND($I16&lt;&gt;AE$4, IFERROR(MATCH("c",$AB16:AD16,0),0)=0),"x", IF(IFERROR(MATCH("c",$AB16:AD16,0),0)=0,"c","")))</f>
        <v/>
      </c>
      <c r="AF16" s="88" t="str">
        <f>IF($AB16&lt;&gt;"x","",IF(AND($I16&lt;&gt;AF$4, IFERROR(MATCH("c",$AB16:AE16,0),0)=0),"x", IF(IFERROR(MATCH("c",$AB16:AE16,0),0)=0,"c","")))</f>
        <v/>
      </c>
      <c r="AG16" s="88" t="str">
        <f>IF($AB16&lt;&gt;"x","",IF(AND($I16&lt;&gt;AG$4, IFERROR(MATCH("c",$AB16:AF16,0),0)=0),"x", IF(IFERROR(MATCH("c",$AB16:AF16,0),0)=0,"c","")))</f>
        <v/>
      </c>
      <c r="AH16" s="88" t="str">
        <f>IF($AB16&lt;&gt;"x","",IF(AND($I16&lt;&gt;AH$4, IFERROR(MATCH("c",$AB16:AG16,0),0)=0),"x", IF(IFERROR(MATCH("c",$AB16:AG16,0),0)=0,"c","")))</f>
        <v/>
      </c>
      <c r="AI16" s="88" t="str">
        <f>IF($AB16&lt;&gt;"x","",IF(AND($I16&lt;&gt;AI$4, IFERROR(MATCH("c",$AB16:AH16,0),0)=0),"x", IF(IFERROR(MATCH("c",$AB16:AH16,0),0)=0,"c","")))</f>
        <v/>
      </c>
      <c r="AJ16" s="88" t="str">
        <f>IF($AB16&lt;&gt;"x","",IF(AND($I16&lt;&gt;AJ$4, IFERROR(MATCH("c",$AB16:AI16,0),0)=0),"x", IF(IFERROR(MATCH("c",$AB16:AI16,0),0)=0,"c","")))</f>
        <v/>
      </c>
      <c r="AK16" s="88" t="str">
        <f>IF($AB16&lt;&gt;"x","",IF(AND($I16&lt;&gt;AK$4, IFERROR(MATCH("c",$AB16:AJ16,0),0)=0),"x", IF(IFERROR(MATCH("c",$AB16:AJ16,0),0)=0,"c","")))</f>
        <v/>
      </c>
      <c r="AL16" s="88" t="str">
        <f>IF($AB16&lt;&gt;"x","",IF(AND($I16&lt;&gt;AL$4, IFERROR(MATCH("c",$AB16:AK16,0),0)=0),"x", IF(IFERROR(MATCH("c",$AB16:AK16,0),0)=0,"c","")))</f>
        <v/>
      </c>
      <c r="AM16" s="88" t="str">
        <f>IF($AB16&lt;&gt;"x","",IF(AND($I16&lt;&gt;AM$4, IFERROR(MATCH("c",$AB16:AL16,0),0)=0),"x", IF(IFERROR(MATCH("c",$AB16:AL16,0),0)=0,"c","")))</f>
        <v/>
      </c>
      <c r="AN16" s="88" t="str">
        <f>IF($AB16&lt;&gt;"x","",IF(AND($I16&lt;&gt;AN$4, IFERROR(MATCH("c",$AB16:AM16,0),0)=0),"x", IF(IFERROR(MATCH("c",$AB16:AM16,0),0)=0,"c","")))</f>
        <v/>
      </c>
      <c r="AO16" s="88" t="str">
        <f>IF($AB16&lt;&gt;"x","",IF(AND($I16&lt;&gt;AO$4, IFERROR(MATCH("c",$AB16:AN16,0),0)=0),"x", IF(IFERROR(MATCH("c",$AB16:AN16,0),0)=0,"c","")))</f>
        <v/>
      </c>
      <c r="AP16" s="88" t="str">
        <f>IF($AB16&lt;&gt;"x","",IF(AND($I16&lt;&gt;AP$4, IFERROR(MATCH("c",$AB16:AO16,0),0)=0),"x", IF(IFERROR(MATCH("c",$AB16:AO16,0),0)=0,"c","")))</f>
        <v/>
      </c>
      <c r="AQ16" s="88" t="str">
        <f>IF($AB16&lt;&gt;"x","",IF(AND($I16&lt;&gt;AQ$4, IFERROR(MATCH("c",$AB16:AP16,0),0)=0),"x", IF(IFERROR(MATCH("c",$AB16:AP16,0),0)=0,"c","")))</f>
        <v/>
      </c>
      <c r="AS16" s="2">
        <v>10</v>
      </c>
      <c r="AT16" s="88" t="str">
        <f>IFERROR(INDEX(Settings!$I$6:$I$19,MATCH(Calc!AS16,Calc!$CV$6:$CV$19,0),1),"")</f>
        <v/>
      </c>
      <c r="AW16" s="93" t="str">
        <f>IF(Settings!B15&lt;&gt;"",Settings!B15,"")</f>
        <v>Invoice</v>
      </c>
      <c r="AX16" s="94">
        <f t="shared" si="9"/>
        <v>0</v>
      </c>
      <c r="AY16" s="95">
        <f>IFERROR(INDEX(Calc!$AC$2:$AQ$2,1,MATCH(AW16,Calc!$AC$4:$AQ$4,0)),"")</f>
        <v>0</v>
      </c>
      <c r="AZ16" s="96">
        <f t="shared" si="10"/>
        <v>3.5</v>
      </c>
      <c r="BB16" s="34" t="s">
        <v>63</v>
      </c>
      <c r="BC16" s="88" t="str">
        <f>IFERROR(IF(COUNTIFS($J$6:$J$1005,Settings!$D$6,$Y$6:$Y$1005,ROW(BB16)-ROW($BB$6),$AA$6:$AA$1005,"x")=0,NA(),COUNTIFS($J$6:$J$1005,Settings!$D$6,$Y$6:$Y$1005,ROW(BB16)-ROW($BB$6),$AA$6:$AA$1005,"x")),"")</f>
        <v/>
      </c>
      <c r="BD16" s="88" t="str">
        <f>IFERROR(IF(COUNTIFS($J$6:$J$1005,Settings!$D$7,$Y$6:$Y$1005,ROW(BB16)-ROW($BB$6),$AA$6:$AA$1005,"x")=0,NA(),COUNTIFS($J$6:$J$1005,Settings!$D$7,$Y$6:$Y$1005,ROW(BB16)-ROW($BB$6),$AA$6:$AA$1005,"x")),"")</f>
        <v/>
      </c>
      <c r="BE16" s="88">
        <f>IFERROR(SUMIFS($O$6:$O$1005,$J$6:$J$1005,Settings!$D$6,$Y$6:$Y$1005,ROW(BB16)-ROW($BB$6),$AA$6:$AA$1005,"x"),"")</f>
        <v>0</v>
      </c>
      <c r="BF16" s="88">
        <f t="shared" si="11"/>
        <v>0</v>
      </c>
      <c r="BG16" s="88">
        <f>IFERROR(SUM($BE$7:BE16),"")</f>
        <v>3782</v>
      </c>
      <c r="BH16" s="88">
        <f t="shared" si="12"/>
        <v>0</v>
      </c>
      <c r="BO16" s="213">
        <f>IF(COUNTIF($BO$6:BO15,BO15)+1&gt;Calc!$CU$9,MAX($BO$6:BO15)+1,BO15)</f>
        <v>3</v>
      </c>
      <c r="BP16" s="213" t="str">
        <f>IF(29-SUMIF(Pipeline!D20:AF20,"",$BP$5:$CR$5)&gt;0,ROW(BO16),"")</f>
        <v/>
      </c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4"/>
      <c r="CI16" s="214"/>
      <c r="CJ16" s="214"/>
      <c r="CK16" s="214"/>
      <c r="CL16" s="214"/>
      <c r="CM16" s="214"/>
      <c r="CN16" s="214"/>
      <c r="CO16" s="214"/>
      <c r="CP16" s="214"/>
      <c r="CQ16" s="214"/>
      <c r="CR16" s="214"/>
      <c r="CU16" s="206"/>
      <c r="CV16" s="225" t="str">
        <f>IF(Settings!H16=$CU$7,COUNTIF(Settings!$H$6:H16,$CU$7),"")</f>
        <v/>
      </c>
      <c r="CW16" s="226" t="str">
        <f>IF(Settings!F16="","",Settings!F16)</f>
        <v/>
      </c>
    </row>
    <row r="17" spans="2:101" x14ac:dyDescent="0.25">
      <c r="B17" s="88">
        <f>IF(AND(OR(Pipeline!$F$5=H17,Pipeline!$F$5="",Pipeline!$F$5="All"), OR(Pipeline!$F$6=J17,Pipeline!$F$6="",Pipeline!$F$6="All"),  OR(Pipeline!$J$5&lt;=K17,Pipeline!$J$5=""), OR(Pipeline!$J$6&gt;=K17,Pipeline!$J$6=""),  OR(Pipeline!$N$5&lt;=O17,Pipeline!$N$5=""), OR(Pipeline!$N$6&gt;=O17,Pipeline!$N$6="")),1,0)</f>
        <v>1</v>
      </c>
      <c r="C17" s="99">
        <f>IF(B17&lt;&gt;1,"",COUNTIFS($I$6:I16,I17,$B$6:B16,1)+1)</f>
        <v>5</v>
      </c>
      <c r="D17" s="100" t="str">
        <f>IF(LEN(INDEX(Input!B$6:B$1005,ROW($C17)-ROW($C$5),1))=0,"-",INDEX(Input!B$6:B$1005,ROW($C17)-ROW($C$5),1))</f>
        <v>-</v>
      </c>
      <c r="E17" s="100" t="str">
        <f>IF(LEN(INDEX(Input!C$6:C$1005,ROW($C17)-ROW($C$5),1))=0,"-",INDEX(Input!C$6:C$1005,ROW($C17)-ROW($C$5),1))</f>
        <v>-</v>
      </c>
      <c r="F17" s="100" t="str">
        <f>IF(LEN(INDEX(Input!D$6:D$1005,ROW($C17)-ROW($C$5),1))=0,"-",INDEX(Input!D$6:D$1005,ROW($C17)-ROW($C$5),1))</f>
        <v>-</v>
      </c>
      <c r="G17" s="100" t="str">
        <f>IF(LEN(INDEX(Input!E$6:E$1005,ROW($C17)-ROW($C$5),1))=0,"-",INDEX(Input!E$6:E$1005,ROW($C17)-ROW($C$5),1))</f>
        <v>-</v>
      </c>
      <c r="H17" s="100" t="str">
        <f>IF(LEN(INDEX(Input!F$6:F$1005,ROW($C17)-ROW($C$5),1))=0,"-",INDEX(Input!F$6:F$1005,ROW($C17)-ROW($C$5),1))</f>
        <v>-</v>
      </c>
      <c r="I17" s="100" t="str">
        <f>IF(LEN(INDEX(Input!G$6:G$1005,ROW($C17)-ROW($C$5),1))=0,"",INDEX(Input!G$6:G$1005,ROW($C17)-ROW($C$5),1))</f>
        <v/>
      </c>
      <c r="J17" s="100" t="str">
        <f>IF(LEN(INDEX(Input!B$6:B$1005,ROW($C17)-ROW($C$5),1))=0,"-",IF(INDEX(Input!H$6:H$1005,ROW($C17)-ROW($C$5),1)="","Not set",INDEX(Input!H$6:H$1005,ROW($C17)-ROW($C$5),1)) )</f>
        <v>-</v>
      </c>
      <c r="K17" s="101" t="str">
        <f>IF(LEN(INDEX(Input!I$6:I$1005,ROW($C17)-ROW($C$5),1))=0,"",INDEX(Input!I$6:I$1005,ROW($C17)-ROW($C$5),1))</f>
        <v/>
      </c>
      <c r="L17" s="101" t="str">
        <f t="array" ref="L17">IFERROR(IF($AY$24=123,DAY(K17)&amp;connector&amp;IF($AZ$24="Extended",INDEX($AT$24:$AT$35,MONTH(K17),1),MONTH(K17))&amp;connector&amp;IF($AZ$24="Short", RIGHT(YEAR(K17),2),YEAR(K17)),IF($AY$24=213, MONTH(K17)&amp;connector&amp;DAY(K17)&amp;connector&amp;IF($AZ$24="Short", RIGHT(YEAR(K17),2),YEAR(K17)),IF($AZ$24="Short", RIGHT(YEAR(K17),2),YEAR(K17))&amp;connector&amp;MONTH(K17)&amp;connector&amp;DAY(K17))),"-")</f>
        <v>-</v>
      </c>
      <c r="M17" s="101" t="str">
        <f>IF(LEN(INDEX(Input!J$6:J$1005,ROW($C17)-ROW($C$5),1))=0,"",INDEX(Input!J$6:J$1005,ROW($C17)-ROW($C$5),1))</f>
        <v/>
      </c>
      <c r="N17" s="101" t="str">
        <f t="array" ref="N17">IFERROR(IF($AY$24=123,DAY(M17)&amp;connector&amp;IF($AZ$24="Extended",INDEX($AT$24:$AT$35,MONTH(M17),1),MONTH(M17))&amp;connector&amp;IF($AZ$24="Short", RIGHT(YEAR(M17),2),YEAR(M17)),IF($AY$24=213, MONTH(M17)&amp;connector&amp;DAY(M17)&amp;connector&amp;IF($AZ$24="Short", RIGHT(YEAR(M17),2),YEAR(M17)),IF($AZ$24="Short", RIGHT(YEAR(M17),2),YEAR(M17))&amp;connector&amp;MONTH(M17)&amp;connector&amp;DAY(M17))),"-")</f>
        <v>-</v>
      </c>
      <c r="O17" s="156" t="str">
        <f>IF(LEN(INDEX(Input!K$6:K$1005,ROW($C17)-ROW($C$5),1))=0,"",INDEX(Input!K$6:K$1005,ROW($C17)-ROW($C$5),1))</f>
        <v/>
      </c>
      <c r="P17" s="100" t="str">
        <f t="shared" si="2"/>
        <v>-</v>
      </c>
      <c r="Q17" s="156" t="str">
        <f>IF(LEN(INDEX(Input!L$6:L$1005,ROW($C17)-ROW($C$5),1))=0,"",INDEX(Input!L$6:L$1005,ROW($C17)-ROW($C$5),1))</f>
        <v/>
      </c>
      <c r="R17" s="100" t="str">
        <f t="shared" si="3"/>
        <v>-</v>
      </c>
      <c r="S17" s="156" t="str">
        <f>IF(LEN(INDEX(Input!M$6:M$1005,ROW($C17)-ROW($C$5),1))=0,"-",INDEX(Input!M$6:M$1005,ROW($C17)-ROW($C$5),1))</f>
        <v>-</v>
      </c>
      <c r="T17" s="156" t="str">
        <f t="shared" si="4"/>
        <v/>
      </c>
      <c r="U17" s="100" t="str">
        <f t="shared" si="5"/>
        <v>-</v>
      </c>
      <c r="V17" s="156" t="str">
        <f>IF(LEN(INDEX(Input!O$6:O$1005,ROW($C17)-ROW($C$5),1))=0,"",INDEX(Input!O$6:O$1005,ROW($C17)-ROW($C$5),1))</f>
        <v/>
      </c>
      <c r="W17" s="100" t="str">
        <f t="shared" si="6"/>
        <v>-</v>
      </c>
      <c r="X17" s="88" t="str">
        <f t="shared" si="7"/>
        <v/>
      </c>
      <c r="Y17" s="102" t="str">
        <f t="shared" si="8"/>
        <v/>
      </c>
      <c r="Z17" s="102" t="str">
        <f>IF(AND(OR(Dashboard!$D$7=J17,Dashboard!$D$7=""),  OR(Dashboard!$G$6&lt;=K17,Dashboard!$G$6=""), OR(Dashboard!$G$7&gt;=K17,Dashboard!$G$7=""),  OR(Dashboard!$J$6&lt;=O17,Dashboard!$J$6=""), OR(Dashboard!$J$7&gt;=O17,Dashboard!$J$7=""),D17&lt;&gt;""),"x","")</f>
        <v>x</v>
      </c>
      <c r="AA17" s="102" t="str">
        <f>IF(AND(OR(Dashboard!$D$6=H17,Dashboard!$D$6="",Dashboard!$D$6="All"), Z17="x"),"x","")</f>
        <v>x</v>
      </c>
      <c r="AB17" s="103" t="str">
        <f>IF(AND(OR(Dashboard!$D$6=H17,Dashboard!$D$6="",Dashboard!$D$6="All"), OR(Dashboard!$D$7=J17,Dashboard!$D$7=""),  OR(Dashboard!$G$6&lt;=K17,Dashboard!$G$6=""), OR(Dashboard!$G$7&gt;=K17,Dashboard!$G$7=""),  OR(Dashboard!$J$6&lt;=O17,Dashboard!$J$6=""), OR(Dashboard!$J$7&gt;=O17,Dashboard!$J$7=""),I17&lt;&gt;""),"x","")</f>
        <v/>
      </c>
      <c r="AC17" s="88" t="str">
        <f>IF($AB17&lt;&gt;"x","",IF(AND($I17&lt;&gt;AC$4, IFERROR(MATCH("c",$AB17:AB17,0),0)=0),"x", IF(IFERROR(MATCH("c",$AB17:AB17,0),0)=0,"c","")))</f>
        <v/>
      </c>
      <c r="AD17" s="88" t="str">
        <f>IF($AB17&lt;&gt;"x","",IF(AND($I17&lt;&gt;AD$4, IFERROR(MATCH("c",$AB17:AC17,0),0)=0),"x", IF(IFERROR(MATCH("c",$AB17:AC17,0),0)=0,"c","")))</f>
        <v/>
      </c>
      <c r="AE17" s="88" t="str">
        <f>IF($AB17&lt;&gt;"x","",IF(AND($I17&lt;&gt;AE$4, IFERROR(MATCH("c",$AB17:AD17,0),0)=0),"x", IF(IFERROR(MATCH("c",$AB17:AD17,0),0)=0,"c","")))</f>
        <v/>
      </c>
      <c r="AF17" s="88" t="str">
        <f>IF($AB17&lt;&gt;"x","",IF(AND($I17&lt;&gt;AF$4, IFERROR(MATCH("c",$AB17:AE17,0),0)=0),"x", IF(IFERROR(MATCH("c",$AB17:AE17,0),0)=0,"c","")))</f>
        <v/>
      </c>
      <c r="AG17" s="88" t="str">
        <f>IF($AB17&lt;&gt;"x","",IF(AND($I17&lt;&gt;AG$4, IFERROR(MATCH("c",$AB17:AF17,0),0)=0),"x", IF(IFERROR(MATCH("c",$AB17:AF17,0),0)=0,"c","")))</f>
        <v/>
      </c>
      <c r="AH17" s="88" t="str">
        <f>IF($AB17&lt;&gt;"x","",IF(AND($I17&lt;&gt;AH$4, IFERROR(MATCH("c",$AB17:AG17,0),0)=0),"x", IF(IFERROR(MATCH("c",$AB17:AG17,0),0)=0,"c","")))</f>
        <v/>
      </c>
      <c r="AI17" s="88" t="str">
        <f>IF($AB17&lt;&gt;"x","",IF(AND($I17&lt;&gt;AI$4, IFERROR(MATCH("c",$AB17:AH17,0),0)=0),"x", IF(IFERROR(MATCH("c",$AB17:AH17,0),0)=0,"c","")))</f>
        <v/>
      </c>
      <c r="AJ17" s="88" t="str">
        <f>IF($AB17&lt;&gt;"x","",IF(AND($I17&lt;&gt;AJ$4, IFERROR(MATCH("c",$AB17:AI17,0),0)=0),"x", IF(IFERROR(MATCH("c",$AB17:AI17,0),0)=0,"c","")))</f>
        <v/>
      </c>
      <c r="AK17" s="88" t="str">
        <f>IF($AB17&lt;&gt;"x","",IF(AND($I17&lt;&gt;AK$4, IFERROR(MATCH("c",$AB17:AJ17,0),0)=0),"x", IF(IFERROR(MATCH("c",$AB17:AJ17,0),0)=0,"c","")))</f>
        <v/>
      </c>
      <c r="AL17" s="88" t="str">
        <f>IF($AB17&lt;&gt;"x","",IF(AND($I17&lt;&gt;AL$4, IFERROR(MATCH("c",$AB17:AK17,0),0)=0),"x", IF(IFERROR(MATCH("c",$AB17:AK17,0),0)=0,"c","")))</f>
        <v/>
      </c>
      <c r="AM17" s="88" t="str">
        <f>IF($AB17&lt;&gt;"x","",IF(AND($I17&lt;&gt;AM$4, IFERROR(MATCH("c",$AB17:AL17,0),0)=0),"x", IF(IFERROR(MATCH("c",$AB17:AL17,0),0)=0,"c","")))</f>
        <v/>
      </c>
      <c r="AN17" s="88" t="str">
        <f>IF($AB17&lt;&gt;"x","",IF(AND($I17&lt;&gt;AN$4, IFERROR(MATCH("c",$AB17:AM17,0),0)=0),"x", IF(IFERROR(MATCH("c",$AB17:AM17,0),0)=0,"c","")))</f>
        <v/>
      </c>
      <c r="AO17" s="88" t="str">
        <f>IF($AB17&lt;&gt;"x","",IF(AND($I17&lt;&gt;AO$4, IFERROR(MATCH("c",$AB17:AN17,0),0)=0),"x", IF(IFERROR(MATCH("c",$AB17:AN17,0),0)=0,"c","")))</f>
        <v/>
      </c>
      <c r="AP17" s="88" t="str">
        <f>IF($AB17&lt;&gt;"x","",IF(AND($I17&lt;&gt;AP$4, IFERROR(MATCH("c",$AB17:AO17,0),0)=0),"x", IF(IFERROR(MATCH("c",$AB17:AO17,0),0)=0,"c","")))</f>
        <v/>
      </c>
      <c r="AQ17" s="88" t="str">
        <f>IF($AB17&lt;&gt;"x","",IF(AND($I17&lt;&gt;AQ$4, IFERROR(MATCH("c",$AB17:AP17,0),0)=0),"x", IF(IFERROR(MATCH("c",$AB17:AP17,0),0)=0,"c","")))</f>
        <v/>
      </c>
      <c r="AS17" s="2">
        <v>11</v>
      </c>
      <c r="AT17" s="88" t="str">
        <f>IFERROR(INDEX(Settings!$I$6:$I$19,MATCH(Calc!AS17,Calc!$CV$6:$CV$19,0),1),"")</f>
        <v/>
      </c>
      <c r="AW17" s="93" t="str">
        <f>IF(Settings!B16&lt;&gt;"",Settings!B16,"")</f>
        <v>Payment</v>
      </c>
      <c r="AX17" s="94">
        <f t="shared" si="9"/>
        <v>0</v>
      </c>
      <c r="AY17" s="95">
        <f>IFERROR(INDEX(Calc!$AC$2:$AQ$2,1,MATCH(AW17,Calc!$AC$4:$AQ$4,0)),"")</f>
        <v>0</v>
      </c>
      <c r="AZ17" s="96">
        <f t="shared" si="10"/>
        <v>3.5</v>
      </c>
      <c r="BB17" s="34" t="s">
        <v>64</v>
      </c>
      <c r="BC17" s="88" t="str">
        <f>IFERROR(IF(COUNTIFS($J$6:$J$1005,Settings!$D$6,$Y$6:$Y$1005,ROW(BB17)-ROW($BB$6),$AA$6:$AA$1005,"x")=0,NA(),COUNTIFS($J$6:$J$1005,Settings!$D$6,$Y$6:$Y$1005,ROW(BB17)-ROW($BB$6),$AA$6:$AA$1005,"x")),"")</f>
        <v/>
      </c>
      <c r="BD17" s="88" t="str">
        <f>IFERROR(IF(COUNTIFS($J$6:$J$1005,Settings!$D$7,$Y$6:$Y$1005,ROW(BB17)-ROW($BB$6),$AA$6:$AA$1005,"x")=0,NA(),COUNTIFS($J$6:$J$1005,Settings!$D$7,$Y$6:$Y$1005,ROW(BB17)-ROW($BB$6),$AA$6:$AA$1005,"x")),"")</f>
        <v/>
      </c>
      <c r="BE17" s="88">
        <f>IFERROR(SUMIFS($O$6:$O$1005,$J$6:$J$1005,Settings!$D$6,$Y$6:$Y$1005,ROW(BB17)-ROW($BB$6),$AA$6:$AA$1005,"x"),"")</f>
        <v>0</v>
      </c>
      <c r="BF17" s="88">
        <f t="shared" si="11"/>
        <v>0</v>
      </c>
      <c r="BG17" s="88">
        <f>IFERROR(SUM($BE$7:BE17),"")</f>
        <v>3782</v>
      </c>
      <c r="BH17" s="88">
        <f t="shared" si="12"/>
        <v>0</v>
      </c>
      <c r="BO17" s="213">
        <f>IF(COUNTIF($BO$6:BO16,BO16)+1&gt;Calc!$CU$9,MAX($BO$6:BO16)+1,BO16)</f>
        <v>3</v>
      </c>
      <c r="BP17" s="213" t="str">
        <f>IF(29-SUMIF(Pipeline!D21:AF21,"",$BP$5:$CR$5)&gt;0,ROW(BO17),"")</f>
        <v/>
      </c>
      <c r="BQ17" s="214"/>
      <c r="BR17" s="214"/>
      <c r="BS17" s="214"/>
      <c r="BT17" s="214"/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214"/>
      <c r="CH17" s="214"/>
      <c r="CI17" s="214"/>
      <c r="CJ17" s="214"/>
      <c r="CK17" s="214"/>
      <c r="CL17" s="214"/>
      <c r="CM17" s="214"/>
      <c r="CN17" s="214"/>
      <c r="CO17" s="214"/>
      <c r="CP17" s="214"/>
      <c r="CQ17" s="214"/>
      <c r="CR17" s="214"/>
      <c r="CU17" s="206"/>
      <c r="CV17" s="225" t="str">
        <f>IF(Settings!H17=$CU$7,COUNTIF(Settings!$H$6:H17,$CU$7),"")</f>
        <v/>
      </c>
      <c r="CW17" s="226" t="str">
        <f>IF(Settings!F17="","",Settings!F17)</f>
        <v/>
      </c>
    </row>
    <row r="18" spans="2:101" x14ac:dyDescent="0.25">
      <c r="B18" s="88">
        <f>IF(AND(OR(Pipeline!$F$5=H18,Pipeline!$F$5="",Pipeline!$F$5="All"), OR(Pipeline!$F$6=J18,Pipeline!$F$6="",Pipeline!$F$6="All"),  OR(Pipeline!$J$5&lt;=K18,Pipeline!$J$5=""), OR(Pipeline!$J$6&gt;=K18,Pipeline!$J$6=""),  OR(Pipeline!$N$5&lt;=O18,Pipeline!$N$5=""), OR(Pipeline!$N$6&gt;=O18,Pipeline!$N$6="")),1,0)</f>
        <v>1</v>
      </c>
      <c r="C18" s="99">
        <f>IF(B18&lt;&gt;1,"",COUNTIFS($I$6:I17,I18,$B$6:B17,1)+1)</f>
        <v>6</v>
      </c>
      <c r="D18" s="100" t="str">
        <f>IF(LEN(INDEX(Input!B$6:B$1005,ROW($C18)-ROW($C$5),1))=0,"-",INDEX(Input!B$6:B$1005,ROW($C18)-ROW($C$5),1))</f>
        <v>-</v>
      </c>
      <c r="E18" s="100" t="str">
        <f>IF(LEN(INDEX(Input!C$6:C$1005,ROW($C18)-ROW($C$5),1))=0,"-",INDEX(Input!C$6:C$1005,ROW($C18)-ROW($C$5),1))</f>
        <v>-</v>
      </c>
      <c r="F18" s="100" t="str">
        <f>IF(LEN(INDEX(Input!D$6:D$1005,ROW($C18)-ROW($C$5),1))=0,"-",INDEX(Input!D$6:D$1005,ROW($C18)-ROW($C$5),1))</f>
        <v>-</v>
      </c>
      <c r="G18" s="100" t="str">
        <f>IF(LEN(INDEX(Input!E$6:E$1005,ROW($C18)-ROW($C$5),1))=0,"-",INDEX(Input!E$6:E$1005,ROW($C18)-ROW($C$5),1))</f>
        <v>-</v>
      </c>
      <c r="H18" s="100" t="str">
        <f>IF(LEN(INDEX(Input!F$6:F$1005,ROW($C18)-ROW($C$5),1))=0,"-",INDEX(Input!F$6:F$1005,ROW($C18)-ROW($C$5),1))</f>
        <v>-</v>
      </c>
      <c r="I18" s="100" t="str">
        <f>IF(LEN(INDEX(Input!G$6:G$1005,ROW($C18)-ROW($C$5),1))=0,"",INDEX(Input!G$6:G$1005,ROW($C18)-ROW($C$5),1))</f>
        <v/>
      </c>
      <c r="J18" s="100" t="str">
        <f>IF(LEN(INDEX(Input!B$6:B$1005,ROW($C18)-ROW($C$5),1))=0,"-",IF(INDEX(Input!H$6:H$1005,ROW($C18)-ROW($C$5),1)="","Not set",INDEX(Input!H$6:H$1005,ROW($C18)-ROW($C$5),1)) )</f>
        <v>-</v>
      </c>
      <c r="K18" s="101" t="str">
        <f>IF(LEN(INDEX(Input!I$6:I$1005,ROW($C18)-ROW($C$5),1))=0,"",INDEX(Input!I$6:I$1005,ROW($C18)-ROW($C$5),1))</f>
        <v/>
      </c>
      <c r="L18" s="101" t="str">
        <f t="array" ref="L18">IFERROR(IF($AY$24=123,DAY(K18)&amp;connector&amp;IF($AZ$24="Extended",INDEX($AT$24:$AT$35,MONTH(K18),1),MONTH(K18))&amp;connector&amp;IF($AZ$24="Short", RIGHT(YEAR(K18),2),YEAR(K18)),IF($AY$24=213, MONTH(K18)&amp;connector&amp;DAY(K18)&amp;connector&amp;IF($AZ$24="Short", RIGHT(YEAR(K18),2),YEAR(K18)),IF($AZ$24="Short", RIGHT(YEAR(K18),2),YEAR(K18))&amp;connector&amp;MONTH(K18)&amp;connector&amp;DAY(K18))),"-")</f>
        <v>-</v>
      </c>
      <c r="M18" s="101" t="str">
        <f>IF(LEN(INDEX(Input!J$6:J$1005,ROW($C18)-ROW($C$5),1))=0,"",INDEX(Input!J$6:J$1005,ROW($C18)-ROW($C$5),1))</f>
        <v/>
      </c>
      <c r="N18" s="101" t="str">
        <f t="array" ref="N18">IFERROR(IF($AY$24=123,DAY(M18)&amp;connector&amp;IF($AZ$24="Extended",INDEX($AT$24:$AT$35,MONTH(M18),1),MONTH(M18))&amp;connector&amp;IF($AZ$24="Short", RIGHT(YEAR(M18),2),YEAR(M18)),IF($AY$24=213, MONTH(M18)&amp;connector&amp;DAY(M18)&amp;connector&amp;IF($AZ$24="Short", RIGHT(YEAR(M18),2),YEAR(M18)),IF($AZ$24="Short", RIGHT(YEAR(M18),2),YEAR(M18))&amp;connector&amp;MONTH(M18)&amp;connector&amp;DAY(M18))),"-")</f>
        <v>-</v>
      </c>
      <c r="O18" s="156" t="str">
        <f>IF(LEN(INDEX(Input!K$6:K$1005,ROW($C18)-ROW($C$5),1))=0,"",INDEX(Input!K$6:K$1005,ROW($C18)-ROW($C$5),1))</f>
        <v/>
      </c>
      <c r="P18" s="100" t="str">
        <f t="shared" si="2"/>
        <v>-</v>
      </c>
      <c r="Q18" s="156" t="str">
        <f>IF(LEN(INDEX(Input!L$6:L$1005,ROW($C18)-ROW($C$5),1))=0,"",INDEX(Input!L$6:L$1005,ROW($C18)-ROW($C$5),1))</f>
        <v/>
      </c>
      <c r="R18" s="100" t="str">
        <f t="shared" si="3"/>
        <v>-</v>
      </c>
      <c r="S18" s="156" t="str">
        <f>IF(LEN(INDEX(Input!M$6:M$1005,ROW($C18)-ROW($C$5),1))=0,"-",INDEX(Input!M$6:M$1005,ROW($C18)-ROW($C$5),1))</f>
        <v>-</v>
      </c>
      <c r="T18" s="156" t="str">
        <f t="shared" si="4"/>
        <v/>
      </c>
      <c r="U18" s="100" t="str">
        <f t="shared" si="5"/>
        <v>-</v>
      </c>
      <c r="V18" s="156" t="str">
        <f>IF(LEN(INDEX(Input!O$6:O$1005,ROW($C18)-ROW($C$5),1))=0,"",INDEX(Input!O$6:O$1005,ROW($C18)-ROW($C$5),1))</f>
        <v/>
      </c>
      <c r="W18" s="100" t="str">
        <f t="shared" si="6"/>
        <v>-</v>
      </c>
      <c r="X18" s="88" t="str">
        <f t="shared" si="7"/>
        <v/>
      </c>
      <c r="Y18" s="102" t="str">
        <f t="shared" si="8"/>
        <v/>
      </c>
      <c r="Z18" s="102" t="str">
        <f>IF(AND(OR(Dashboard!$D$7=J18,Dashboard!$D$7=""),  OR(Dashboard!$G$6&lt;=K18,Dashboard!$G$6=""), OR(Dashboard!$G$7&gt;=K18,Dashboard!$G$7=""),  OR(Dashboard!$J$6&lt;=O18,Dashboard!$J$6=""), OR(Dashboard!$J$7&gt;=O18,Dashboard!$J$7=""),D18&lt;&gt;""),"x","")</f>
        <v>x</v>
      </c>
      <c r="AA18" s="102" t="str">
        <f>IF(AND(OR(Dashboard!$D$6=H18,Dashboard!$D$6="",Dashboard!$D$6="All"), Z18="x"),"x","")</f>
        <v>x</v>
      </c>
      <c r="AB18" s="103" t="str">
        <f>IF(AND(OR(Dashboard!$D$6=H18,Dashboard!$D$6="",Dashboard!$D$6="All"), OR(Dashboard!$D$7=J18,Dashboard!$D$7=""),  OR(Dashboard!$G$6&lt;=K18,Dashboard!$G$6=""), OR(Dashboard!$G$7&gt;=K18,Dashboard!$G$7=""),  OR(Dashboard!$J$6&lt;=O18,Dashboard!$J$6=""), OR(Dashboard!$J$7&gt;=O18,Dashboard!$J$7=""),I18&lt;&gt;""),"x","")</f>
        <v/>
      </c>
      <c r="AC18" s="88" t="str">
        <f>IF($AB18&lt;&gt;"x","",IF(AND($I18&lt;&gt;AC$4, IFERROR(MATCH("c",$AB18:AB18,0),0)=0),"x", IF(IFERROR(MATCH("c",$AB18:AB18,0),0)=0,"c","")))</f>
        <v/>
      </c>
      <c r="AD18" s="88" t="str">
        <f>IF($AB18&lt;&gt;"x","",IF(AND($I18&lt;&gt;AD$4, IFERROR(MATCH("c",$AB18:AC18,0),0)=0),"x", IF(IFERROR(MATCH("c",$AB18:AC18,0),0)=0,"c","")))</f>
        <v/>
      </c>
      <c r="AE18" s="88" t="str">
        <f>IF($AB18&lt;&gt;"x","",IF(AND($I18&lt;&gt;AE$4, IFERROR(MATCH("c",$AB18:AD18,0),0)=0),"x", IF(IFERROR(MATCH("c",$AB18:AD18,0),0)=0,"c","")))</f>
        <v/>
      </c>
      <c r="AF18" s="88" t="str">
        <f>IF($AB18&lt;&gt;"x","",IF(AND($I18&lt;&gt;AF$4, IFERROR(MATCH("c",$AB18:AE18,0),0)=0),"x", IF(IFERROR(MATCH("c",$AB18:AE18,0),0)=0,"c","")))</f>
        <v/>
      </c>
      <c r="AG18" s="88" t="str">
        <f>IF($AB18&lt;&gt;"x","",IF(AND($I18&lt;&gt;AG$4, IFERROR(MATCH("c",$AB18:AF18,0),0)=0),"x", IF(IFERROR(MATCH("c",$AB18:AF18,0),0)=0,"c","")))</f>
        <v/>
      </c>
      <c r="AH18" s="88" t="str">
        <f>IF($AB18&lt;&gt;"x","",IF(AND($I18&lt;&gt;AH$4, IFERROR(MATCH("c",$AB18:AG18,0),0)=0),"x", IF(IFERROR(MATCH("c",$AB18:AG18,0),0)=0,"c","")))</f>
        <v/>
      </c>
      <c r="AI18" s="88" t="str">
        <f>IF($AB18&lt;&gt;"x","",IF(AND($I18&lt;&gt;AI$4, IFERROR(MATCH("c",$AB18:AH18,0),0)=0),"x", IF(IFERROR(MATCH("c",$AB18:AH18,0),0)=0,"c","")))</f>
        <v/>
      </c>
      <c r="AJ18" s="88" t="str">
        <f>IF($AB18&lt;&gt;"x","",IF(AND($I18&lt;&gt;AJ$4, IFERROR(MATCH("c",$AB18:AI18,0),0)=0),"x", IF(IFERROR(MATCH("c",$AB18:AI18,0),0)=0,"c","")))</f>
        <v/>
      </c>
      <c r="AK18" s="88" t="str">
        <f>IF($AB18&lt;&gt;"x","",IF(AND($I18&lt;&gt;AK$4, IFERROR(MATCH("c",$AB18:AJ18,0),0)=0),"x", IF(IFERROR(MATCH("c",$AB18:AJ18,0),0)=0,"c","")))</f>
        <v/>
      </c>
      <c r="AL18" s="88" t="str">
        <f>IF($AB18&lt;&gt;"x","",IF(AND($I18&lt;&gt;AL$4, IFERROR(MATCH("c",$AB18:AK18,0),0)=0),"x", IF(IFERROR(MATCH("c",$AB18:AK18,0),0)=0,"c","")))</f>
        <v/>
      </c>
      <c r="AM18" s="88" t="str">
        <f>IF($AB18&lt;&gt;"x","",IF(AND($I18&lt;&gt;AM$4, IFERROR(MATCH("c",$AB18:AL18,0),0)=0),"x", IF(IFERROR(MATCH("c",$AB18:AL18,0),0)=0,"c","")))</f>
        <v/>
      </c>
      <c r="AN18" s="88" t="str">
        <f>IF($AB18&lt;&gt;"x","",IF(AND($I18&lt;&gt;AN$4, IFERROR(MATCH("c",$AB18:AM18,0),0)=0),"x", IF(IFERROR(MATCH("c",$AB18:AM18,0),0)=0,"c","")))</f>
        <v/>
      </c>
      <c r="AO18" s="88" t="str">
        <f>IF($AB18&lt;&gt;"x","",IF(AND($I18&lt;&gt;AO$4, IFERROR(MATCH("c",$AB18:AN18,0),0)=0),"x", IF(IFERROR(MATCH("c",$AB18:AN18,0),0)=0,"c","")))</f>
        <v/>
      </c>
      <c r="AP18" s="88" t="str">
        <f>IF($AB18&lt;&gt;"x","",IF(AND($I18&lt;&gt;AP$4, IFERROR(MATCH("c",$AB18:AO18,0),0)=0),"x", IF(IFERROR(MATCH("c",$AB18:AO18,0),0)=0,"c","")))</f>
        <v/>
      </c>
      <c r="AQ18" s="88" t="str">
        <f>IF($AB18&lt;&gt;"x","",IF(AND($I18&lt;&gt;AQ$4, IFERROR(MATCH("c",$AB18:AP18,0),0)=0),"x", IF(IFERROR(MATCH("c",$AB18:AP18,0),0)=0,"c","")))</f>
        <v/>
      </c>
      <c r="AS18" s="2">
        <v>12</v>
      </c>
      <c r="AT18" s="88" t="str">
        <f>IFERROR(INDEX(Settings!$I$6:$I$19,MATCH(Calc!AS18,Calc!$CV$6:$CV$19,0),1),"")</f>
        <v/>
      </c>
      <c r="AW18" s="93" t="str">
        <f>IF(Settings!B17&lt;&gt;"",Settings!B17,"")</f>
        <v>Refund</v>
      </c>
      <c r="AX18" s="94">
        <f t="shared" si="9"/>
        <v>0</v>
      </c>
      <c r="AY18" s="95">
        <f>IFERROR(INDEX(Calc!$AC$2:$AQ$2,1,MATCH(AW18,Calc!$AC$4:$AQ$4,0)),"")</f>
        <v>0</v>
      </c>
      <c r="AZ18" s="96">
        <f t="shared" si="10"/>
        <v>3.5</v>
      </c>
      <c r="BB18" s="34" t="s">
        <v>65</v>
      </c>
      <c r="BC18" s="88" t="str">
        <f>IFERROR(IF(COUNTIFS($J$6:$J$1005,Settings!$D$6,$Y$6:$Y$1005,ROW(BB18)-ROW($BB$6),$AA$6:$AA$1005,"x")=0,NA(),COUNTIFS($J$6:$J$1005,Settings!$D$6,$Y$6:$Y$1005,ROW(BB18)-ROW($BB$6),$AA$6:$AA$1005,"x")),"")</f>
        <v/>
      </c>
      <c r="BD18" s="88" t="str">
        <f>IFERROR(IF(COUNTIFS($J$6:$J$1005,Settings!$D$7,$Y$6:$Y$1005,ROW(BB18)-ROW($BB$6),$AA$6:$AA$1005,"x")=0,NA(),COUNTIFS($J$6:$J$1005,Settings!$D$7,$Y$6:$Y$1005,ROW(BB18)-ROW($BB$6),$AA$6:$AA$1005,"x")),"")</f>
        <v/>
      </c>
      <c r="BE18" s="88">
        <f>IFERROR(SUMIFS($O$6:$O$1005,$J$6:$J$1005,Settings!$D$6,$Y$6:$Y$1005,ROW(BB18)-ROW($BB$6),$AA$6:$AA$1005,"x"),"")</f>
        <v>0</v>
      </c>
      <c r="BF18" s="88">
        <f t="shared" si="11"/>
        <v>0</v>
      </c>
      <c r="BG18" s="88">
        <f>IFERROR(SUM($BE$7:BE18),"")</f>
        <v>3782</v>
      </c>
      <c r="BH18" s="88">
        <f t="shared" si="12"/>
        <v>0</v>
      </c>
      <c r="BO18" s="213">
        <f>IF(COUNTIF($BO$6:BO17,BO17)+1&gt;Calc!$CU$9,MAX($BO$6:BO17)+1,BO17)</f>
        <v>4</v>
      </c>
      <c r="BP18" s="213" t="str">
        <f>IF(29-SUMIF(Pipeline!D22:AF22,"",$BP$5:$CR$5)&gt;0,ROW(BO18),"")</f>
        <v/>
      </c>
      <c r="BQ18" s="214"/>
      <c r="BR18" s="214"/>
      <c r="BS18" s="214"/>
      <c r="BT18" s="214"/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214"/>
      <c r="CH18" s="214"/>
      <c r="CI18" s="214"/>
      <c r="CJ18" s="214"/>
      <c r="CK18" s="214"/>
      <c r="CL18" s="214"/>
      <c r="CM18" s="214"/>
      <c r="CN18" s="214"/>
      <c r="CO18" s="214"/>
      <c r="CP18" s="214"/>
      <c r="CQ18" s="214"/>
      <c r="CR18" s="214"/>
      <c r="CU18" s="206"/>
      <c r="CV18" s="225">
        <f>IF(Settings!H18=$CU$7,COUNTIF(Settings!$H$6:H18,$CU$7),"")</f>
        <v>4</v>
      </c>
      <c r="CW18" s="226" t="str">
        <f>IF(Settings!F18="","",Settings!F18)</f>
        <v/>
      </c>
    </row>
    <row r="19" spans="2:101" x14ac:dyDescent="0.25">
      <c r="B19" s="88">
        <f>IF(AND(OR(Pipeline!$F$5=H19,Pipeline!$F$5="",Pipeline!$F$5="All"), OR(Pipeline!$F$6=J19,Pipeline!$F$6="",Pipeline!$F$6="All"),  OR(Pipeline!$J$5&lt;=K19,Pipeline!$J$5=""), OR(Pipeline!$J$6&gt;=K19,Pipeline!$J$6=""),  OR(Pipeline!$N$5&lt;=O19,Pipeline!$N$5=""), OR(Pipeline!$N$6&gt;=O19,Pipeline!$N$6="")),1,0)</f>
        <v>1</v>
      </c>
      <c r="C19" s="99">
        <f>IF(B19&lt;&gt;1,"",COUNTIFS($I$6:I18,I19,$B$6:B18,1)+1)</f>
        <v>7</v>
      </c>
      <c r="D19" s="100" t="str">
        <f>IF(LEN(INDEX(Input!B$6:B$1005,ROW($C19)-ROW($C$5),1))=0,"-",INDEX(Input!B$6:B$1005,ROW($C19)-ROW($C$5),1))</f>
        <v>-</v>
      </c>
      <c r="E19" s="100" t="str">
        <f>IF(LEN(INDEX(Input!C$6:C$1005,ROW($C19)-ROW($C$5),1))=0,"-",INDEX(Input!C$6:C$1005,ROW($C19)-ROW($C$5),1))</f>
        <v>-</v>
      </c>
      <c r="F19" s="100" t="str">
        <f>IF(LEN(INDEX(Input!D$6:D$1005,ROW($C19)-ROW($C$5),1))=0,"-",INDEX(Input!D$6:D$1005,ROW($C19)-ROW($C$5),1))</f>
        <v>-</v>
      </c>
      <c r="G19" s="100" t="str">
        <f>IF(LEN(INDEX(Input!E$6:E$1005,ROW($C19)-ROW($C$5),1))=0,"-",INDEX(Input!E$6:E$1005,ROW($C19)-ROW($C$5),1))</f>
        <v>-</v>
      </c>
      <c r="H19" s="100" t="str">
        <f>IF(LEN(INDEX(Input!F$6:F$1005,ROW($C19)-ROW($C$5),1))=0,"-",INDEX(Input!F$6:F$1005,ROW($C19)-ROW($C$5),1))</f>
        <v>-</v>
      </c>
      <c r="I19" s="100" t="str">
        <f>IF(LEN(INDEX(Input!G$6:G$1005,ROW($C19)-ROW($C$5),1))=0,"",INDEX(Input!G$6:G$1005,ROW($C19)-ROW($C$5),1))</f>
        <v/>
      </c>
      <c r="J19" s="100" t="str">
        <f>IF(LEN(INDEX(Input!B$6:B$1005,ROW($C19)-ROW($C$5),1))=0,"-",IF(INDEX(Input!H$6:H$1005,ROW($C19)-ROW($C$5),1)="","Not set",INDEX(Input!H$6:H$1005,ROW($C19)-ROW($C$5),1)) )</f>
        <v>-</v>
      </c>
      <c r="K19" s="101" t="str">
        <f>IF(LEN(INDEX(Input!I$6:I$1005,ROW($C19)-ROW($C$5),1))=0,"",INDEX(Input!I$6:I$1005,ROW($C19)-ROW($C$5),1))</f>
        <v/>
      </c>
      <c r="L19" s="101" t="str">
        <f t="array" ref="L19">IFERROR(IF($AY$24=123,DAY(K19)&amp;connector&amp;IF($AZ$24="Extended",INDEX($AT$24:$AT$35,MONTH(K19),1),MONTH(K19))&amp;connector&amp;IF($AZ$24="Short", RIGHT(YEAR(K19),2),YEAR(K19)),IF($AY$24=213, MONTH(K19)&amp;connector&amp;DAY(K19)&amp;connector&amp;IF($AZ$24="Short", RIGHT(YEAR(K19),2),YEAR(K19)),IF($AZ$24="Short", RIGHT(YEAR(K19),2),YEAR(K19))&amp;connector&amp;MONTH(K19)&amp;connector&amp;DAY(K19))),"-")</f>
        <v>-</v>
      </c>
      <c r="M19" s="101" t="str">
        <f>IF(LEN(INDEX(Input!J$6:J$1005,ROW($C19)-ROW($C$5),1))=0,"",INDEX(Input!J$6:J$1005,ROW($C19)-ROW($C$5),1))</f>
        <v/>
      </c>
      <c r="N19" s="101" t="str">
        <f t="array" ref="N19">IFERROR(IF($AY$24=123,DAY(M19)&amp;connector&amp;IF($AZ$24="Extended",INDEX($AT$24:$AT$35,MONTH(M19),1),MONTH(M19))&amp;connector&amp;IF($AZ$24="Short", RIGHT(YEAR(M19),2),YEAR(M19)),IF($AY$24=213, MONTH(M19)&amp;connector&amp;DAY(M19)&amp;connector&amp;IF($AZ$24="Short", RIGHT(YEAR(M19),2),YEAR(M19)),IF($AZ$24="Short", RIGHT(YEAR(M19),2),YEAR(M19))&amp;connector&amp;MONTH(M19)&amp;connector&amp;DAY(M19))),"-")</f>
        <v>-</v>
      </c>
      <c r="O19" s="156" t="str">
        <f>IF(LEN(INDEX(Input!K$6:K$1005,ROW($C19)-ROW($C$5),1))=0,"",INDEX(Input!K$6:K$1005,ROW($C19)-ROW($C$5),1))</f>
        <v/>
      </c>
      <c r="P19" s="100" t="str">
        <f t="shared" si="2"/>
        <v>-</v>
      </c>
      <c r="Q19" s="156" t="str">
        <f>IF(LEN(INDEX(Input!L$6:L$1005,ROW($C19)-ROW($C$5),1))=0,"",INDEX(Input!L$6:L$1005,ROW($C19)-ROW($C$5),1))</f>
        <v/>
      </c>
      <c r="R19" s="100" t="str">
        <f t="shared" si="3"/>
        <v>-</v>
      </c>
      <c r="S19" s="156" t="str">
        <f>IF(LEN(INDEX(Input!M$6:M$1005,ROW($C19)-ROW($C$5),1))=0,"-",INDEX(Input!M$6:M$1005,ROW($C19)-ROW($C$5),1))</f>
        <v>-</v>
      </c>
      <c r="T19" s="156" t="str">
        <f t="shared" si="4"/>
        <v/>
      </c>
      <c r="U19" s="100" t="str">
        <f t="shared" si="5"/>
        <v>-</v>
      </c>
      <c r="V19" s="156" t="str">
        <f>IF(LEN(INDEX(Input!O$6:O$1005,ROW($C19)-ROW($C$5),1))=0,"",INDEX(Input!O$6:O$1005,ROW($C19)-ROW($C$5),1))</f>
        <v/>
      </c>
      <c r="W19" s="100" t="str">
        <f t="shared" si="6"/>
        <v>-</v>
      </c>
      <c r="X19" s="88" t="str">
        <f t="shared" si="7"/>
        <v/>
      </c>
      <c r="Y19" s="102" t="str">
        <f t="shared" si="8"/>
        <v/>
      </c>
      <c r="Z19" s="102" t="str">
        <f>IF(AND(OR(Dashboard!$D$7=J19,Dashboard!$D$7=""),  OR(Dashboard!$G$6&lt;=K19,Dashboard!$G$6=""), OR(Dashboard!$G$7&gt;=K19,Dashboard!$G$7=""),  OR(Dashboard!$J$6&lt;=O19,Dashboard!$J$6=""), OR(Dashboard!$J$7&gt;=O19,Dashboard!$J$7=""),D19&lt;&gt;""),"x","")</f>
        <v>x</v>
      </c>
      <c r="AA19" s="102" t="str">
        <f>IF(AND(OR(Dashboard!$D$6=H19,Dashboard!$D$6="",Dashboard!$D$6="All"), Z19="x"),"x","")</f>
        <v>x</v>
      </c>
      <c r="AB19" s="103" t="str">
        <f>IF(AND(OR(Dashboard!$D$6=H19,Dashboard!$D$6="",Dashboard!$D$6="All"), OR(Dashboard!$D$7=J19,Dashboard!$D$7=""),  OR(Dashboard!$G$6&lt;=K19,Dashboard!$G$6=""), OR(Dashboard!$G$7&gt;=K19,Dashboard!$G$7=""),  OR(Dashboard!$J$6&lt;=O19,Dashboard!$J$6=""), OR(Dashboard!$J$7&gt;=O19,Dashboard!$J$7=""),I19&lt;&gt;""),"x","")</f>
        <v/>
      </c>
      <c r="AC19" s="88" t="str">
        <f>IF($AB19&lt;&gt;"x","",IF(AND($I19&lt;&gt;AC$4, IFERROR(MATCH("c",$AB19:AB19,0),0)=0),"x", IF(IFERROR(MATCH("c",$AB19:AB19,0),0)=0,"c","")))</f>
        <v/>
      </c>
      <c r="AD19" s="88" t="str">
        <f>IF($AB19&lt;&gt;"x","",IF(AND($I19&lt;&gt;AD$4, IFERROR(MATCH("c",$AB19:AC19,0),0)=0),"x", IF(IFERROR(MATCH("c",$AB19:AC19,0),0)=0,"c","")))</f>
        <v/>
      </c>
      <c r="AE19" s="88" t="str">
        <f>IF($AB19&lt;&gt;"x","",IF(AND($I19&lt;&gt;AE$4, IFERROR(MATCH("c",$AB19:AD19,0),0)=0),"x", IF(IFERROR(MATCH("c",$AB19:AD19,0),0)=0,"c","")))</f>
        <v/>
      </c>
      <c r="AF19" s="88" t="str">
        <f>IF($AB19&lt;&gt;"x","",IF(AND($I19&lt;&gt;AF$4, IFERROR(MATCH("c",$AB19:AE19,0),0)=0),"x", IF(IFERROR(MATCH("c",$AB19:AE19,0),0)=0,"c","")))</f>
        <v/>
      </c>
      <c r="AG19" s="88" t="str">
        <f>IF($AB19&lt;&gt;"x","",IF(AND($I19&lt;&gt;AG$4, IFERROR(MATCH("c",$AB19:AF19,0),0)=0),"x", IF(IFERROR(MATCH("c",$AB19:AF19,0),0)=0,"c","")))</f>
        <v/>
      </c>
      <c r="AH19" s="88" t="str">
        <f>IF($AB19&lt;&gt;"x","",IF(AND($I19&lt;&gt;AH$4, IFERROR(MATCH("c",$AB19:AG19,0),0)=0),"x", IF(IFERROR(MATCH("c",$AB19:AG19,0),0)=0,"c","")))</f>
        <v/>
      </c>
      <c r="AI19" s="88" t="str">
        <f>IF($AB19&lt;&gt;"x","",IF(AND($I19&lt;&gt;AI$4, IFERROR(MATCH("c",$AB19:AH19,0),0)=0),"x", IF(IFERROR(MATCH("c",$AB19:AH19,0),0)=0,"c","")))</f>
        <v/>
      </c>
      <c r="AJ19" s="88" t="str">
        <f>IF($AB19&lt;&gt;"x","",IF(AND($I19&lt;&gt;AJ$4, IFERROR(MATCH("c",$AB19:AI19,0),0)=0),"x", IF(IFERROR(MATCH("c",$AB19:AI19,0),0)=0,"c","")))</f>
        <v/>
      </c>
      <c r="AK19" s="88" t="str">
        <f>IF($AB19&lt;&gt;"x","",IF(AND($I19&lt;&gt;AK$4, IFERROR(MATCH("c",$AB19:AJ19,0),0)=0),"x", IF(IFERROR(MATCH("c",$AB19:AJ19,0),0)=0,"c","")))</f>
        <v/>
      </c>
      <c r="AL19" s="88" t="str">
        <f>IF($AB19&lt;&gt;"x","",IF(AND($I19&lt;&gt;AL$4, IFERROR(MATCH("c",$AB19:AK19,0),0)=0),"x", IF(IFERROR(MATCH("c",$AB19:AK19,0),0)=0,"c","")))</f>
        <v/>
      </c>
      <c r="AM19" s="88" t="str">
        <f>IF($AB19&lt;&gt;"x","",IF(AND($I19&lt;&gt;AM$4, IFERROR(MATCH("c",$AB19:AL19,0),0)=0),"x", IF(IFERROR(MATCH("c",$AB19:AL19,0),0)=0,"c","")))</f>
        <v/>
      </c>
      <c r="AN19" s="88" t="str">
        <f>IF($AB19&lt;&gt;"x","",IF(AND($I19&lt;&gt;AN$4, IFERROR(MATCH("c",$AB19:AM19,0),0)=0),"x", IF(IFERROR(MATCH("c",$AB19:AM19,0),0)=0,"c","")))</f>
        <v/>
      </c>
      <c r="AO19" s="88" t="str">
        <f>IF($AB19&lt;&gt;"x","",IF(AND($I19&lt;&gt;AO$4, IFERROR(MATCH("c",$AB19:AN19,0),0)=0),"x", IF(IFERROR(MATCH("c",$AB19:AN19,0),0)=0,"c","")))</f>
        <v/>
      </c>
      <c r="AP19" s="88" t="str">
        <f>IF($AB19&lt;&gt;"x","",IF(AND($I19&lt;&gt;AP$4, IFERROR(MATCH("c",$AB19:AO19,0),0)=0),"x", IF(IFERROR(MATCH("c",$AB19:AO19,0),0)=0,"c","")))</f>
        <v/>
      </c>
      <c r="AQ19" s="88" t="str">
        <f>IF($AB19&lt;&gt;"x","",IF(AND($I19&lt;&gt;AQ$4, IFERROR(MATCH("c",$AB19:AP19,0),0)=0),"x", IF(IFERROR(MATCH("c",$AB19:AP19,0),0)=0,"c","")))</f>
        <v/>
      </c>
      <c r="AS19" s="2">
        <v>13</v>
      </c>
      <c r="AT19" s="88" t="str">
        <f>IFERROR(INDEX(Settings!$I$6:$I$19,MATCH(Calc!AS19,Calc!$CV$6:$CV$19,0),1),"")</f>
        <v/>
      </c>
      <c r="AW19" s="93" t="str">
        <f>IF(Settings!B18&lt;&gt;"",Settings!B18,"")</f>
        <v/>
      </c>
      <c r="AX19" s="94" t="str">
        <f t="shared" si="9"/>
        <v/>
      </c>
      <c r="AY19" s="95">
        <f>IFERROR(INDEX(Calc!$AC$2:$AQ$2,1,MATCH(AW19,Calc!$AC$4:$AQ$4,0)),"")</f>
        <v>0</v>
      </c>
      <c r="AZ19" s="96" t="str">
        <f t="shared" si="10"/>
        <v/>
      </c>
      <c r="BB19" s="34" t="s">
        <v>70</v>
      </c>
      <c r="BC19" s="88">
        <f t="shared" ref="BC19:BH19" si="13">SUM(BC7:BC18)</f>
        <v>4</v>
      </c>
      <c r="BD19" s="88">
        <f t="shared" si="13"/>
        <v>1</v>
      </c>
      <c r="BE19" s="88">
        <f t="shared" si="13"/>
        <v>3782</v>
      </c>
      <c r="BF19" s="88">
        <f t="shared" si="13"/>
        <v>6121</v>
      </c>
      <c r="BG19" s="88">
        <f t="shared" si="13"/>
        <v>42874</v>
      </c>
      <c r="BH19" s="88">
        <f t="shared" si="13"/>
        <v>4630.3999999999996</v>
      </c>
      <c r="BO19" s="213">
        <f>IF(COUNTIF($BO$6:BO18,BO18)+1&gt;Calc!$CU$9,MAX($BO$6:BO18)+1,BO18)</f>
        <v>4</v>
      </c>
      <c r="BP19" s="213" t="str">
        <f>IF(29-SUMIF(Pipeline!D23:AF23,"",$BP$5:$CR$5)&gt;0,ROW(BO19),"")</f>
        <v/>
      </c>
      <c r="BQ19" s="214"/>
      <c r="BR19" s="214"/>
      <c r="BS19" s="214"/>
      <c r="BT19" s="214"/>
      <c r="BU19" s="214"/>
      <c r="BV19" s="214"/>
      <c r="BW19" s="214"/>
      <c r="BX19" s="214"/>
      <c r="BY19" s="214"/>
      <c r="BZ19" s="214"/>
      <c r="CA19" s="214"/>
      <c r="CB19" s="214"/>
      <c r="CC19" s="214"/>
      <c r="CD19" s="214"/>
      <c r="CE19" s="214"/>
      <c r="CF19" s="214"/>
      <c r="CG19" s="214"/>
      <c r="CH19" s="214"/>
      <c r="CI19" s="214"/>
      <c r="CJ19" s="214"/>
      <c r="CK19" s="214"/>
      <c r="CL19" s="214"/>
      <c r="CM19" s="214"/>
      <c r="CN19" s="214"/>
      <c r="CO19" s="214"/>
      <c r="CP19" s="214"/>
      <c r="CQ19" s="214"/>
      <c r="CR19" s="214"/>
      <c r="CU19" s="206"/>
      <c r="CV19" s="225" t="str">
        <f>IF(Settings!H19=$CU$7,COUNTIF(Settings!$H$6:H19,$CU$7),"")</f>
        <v/>
      </c>
      <c r="CW19" s="226" t="str">
        <f>IF(Settings!F19="","",Settings!F19)</f>
        <v/>
      </c>
    </row>
    <row r="20" spans="2:101" x14ac:dyDescent="0.25">
      <c r="B20" s="88">
        <f>IF(AND(OR(Pipeline!$F$5=H20,Pipeline!$F$5="",Pipeline!$F$5="All"), OR(Pipeline!$F$6=J20,Pipeline!$F$6="",Pipeline!$F$6="All"),  OR(Pipeline!$J$5&lt;=K20,Pipeline!$J$5=""), OR(Pipeline!$J$6&gt;=K20,Pipeline!$J$6=""),  OR(Pipeline!$N$5&lt;=O20,Pipeline!$N$5=""), OR(Pipeline!$N$6&gt;=O20,Pipeline!$N$6="")),1,0)</f>
        <v>1</v>
      </c>
      <c r="C20" s="99">
        <f>IF(B20&lt;&gt;1,"",COUNTIFS($I$6:I19,I20,$B$6:B19,1)+1)</f>
        <v>8</v>
      </c>
      <c r="D20" s="100" t="str">
        <f>IF(LEN(INDEX(Input!B$6:B$1005,ROW($C20)-ROW($C$5),1))=0,"-",INDEX(Input!B$6:B$1005,ROW($C20)-ROW($C$5),1))</f>
        <v>-</v>
      </c>
      <c r="E20" s="100" t="str">
        <f>IF(LEN(INDEX(Input!C$6:C$1005,ROW($C20)-ROW($C$5),1))=0,"-",INDEX(Input!C$6:C$1005,ROW($C20)-ROW($C$5),1))</f>
        <v>-</v>
      </c>
      <c r="F20" s="100" t="str">
        <f>IF(LEN(INDEX(Input!D$6:D$1005,ROW($C20)-ROW($C$5),1))=0,"-",INDEX(Input!D$6:D$1005,ROW($C20)-ROW($C$5),1))</f>
        <v>-</v>
      </c>
      <c r="G20" s="100" t="str">
        <f>IF(LEN(INDEX(Input!E$6:E$1005,ROW($C20)-ROW($C$5),1))=0,"-",INDEX(Input!E$6:E$1005,ROW($C20)-ROW($C$5),1))</f>
        <v>-</v>
      </c>
      <c r="H20" s="100" t="str">
        <f>IF(LEN(INDEX(Input!F$6:F$1005,ROW($C20)-ROW($C$5),1))=0,"-",INDEX(Input!F$6:F$1005,ROW($C20)-ROW($C$5),1))</f>
        <v>-</v>
      </c>
      <c r="I20" s="100" t="str">
        <f>IF(LEN(INDEX(Input!G$6:G$1005,ROW($C20)-ROW($C$5),1))=0,"",INDEX(Input!G$6:G$1005,ROW($C20)-ROW($C$5),1))</f>
        <v/>
      </c>
      <c r="J20" s="100" t="str">
        <f>IF(LEN(INDEX(Input!B$6:B$1005,ROW($C20)-ROW($C$5),1))=0,"-",IF(INDEX(Input!H$6:H$1005,ROW($C20)-ROW($C$5),1)="","Not set",INDEX(Input!H$6:H$1005,ROW($C20)-ROW($C$5),1)) )</f>
        <v>-</v>
      </c>
      <c r="K20" s="101" t="str">
        <f>IF(LEN(INDEX(Input!I$6:I$1005,ROW($C20)-ROW($C$5),1))=0,"",INDEX(Input!I$6:I$1005,ROW($C20)-ROW($C$5),1))</f>
        <v/>
      </c>
      <c r="L20" s="101" t="str">
        <f t="array" ref="L20">IFERROR(IF($AY$24=123,DAY(K20)&amp;connector&amp;IF($AZ$24="Extended",INDEX($AT$24:$AT$35,MONTH(K20),1),MONTH(K20))&amp;connector&amp;IF($AZ$24="Short", RIGHT(YEAR(K20),2),YEAR(K20)),IF($AY$24=213, MONTH(K20)&amp;connector&amp;DAY(K20)&amp;connector&amp;IF($AZ$24="Short", RIGHT(YEAR(K20),2),YEAR(K20)),IF($AZ$24="Short", RIGHT(YEAR(K20),2),YEAR(K20))&amp;connector&amp;MONTH(K20)&amp;connector&amp;DAY(K20))),"-")</f>
        <v>-</v>
      </c>
      <c r="M20" s="101" t="str">
        <f>IF(LEN(INDEX(Input!J$6:J$1005,ROW($C20)-ROW($C$5),1))=0,"",INDEX(Input!J$6:J$1005,ROW($C20)-ROW($C$5),1))</f>
        <v/>
      </c>
      <c r="N20" s="101" t="str">
        <f t="array" ref="N20">IFERROR(IF($AY$24=123,DAY(M20)&amp;connector&amp;IF($AZ$24="Extended",INDEX($AT$24:$AT$35,MONTH(M20),1),MONTH(M20))&amp;connector&amp;IF($AZ$24="Short", RIGHT(YEAR(M20),2),YEAR(M20)),IF($AY$24=213, MONTH(M20)&amp;connector&amp;DAY(M20)&amp;connector&amp;IF($AZ$24="Short", RIGHT(YEAR(M20),2),YEAR(M20)),IF($AZ$24="Short", RIGHT(YEAR(M20),2),YEAR(M20))&amp;connector&amp;MONTH(M20)&amp;connector&amp;DAY(M20))),"-")</f>
        <v>-</v>
      </c>
      <c r="O20" s="156" t="str">
        <f>IF(LEN(INDEX(Input!K$6:K$1005,ROW($C20)-ROW($C$5),1))=0,"",INDEX(Input!K$6:K$1005,ROW($C20)-ROW($C$5),1))</f>
        <v/>
      </c>
      <c r="P20" s="100" t="str">
        <f t="shared" si="2"/>
        <v>-</v>
      </c>
      <c r="Q20" s="156" t="str">
        <f>IF(LEN(INDEX(Input!L$6:L$1005,ROW($C20)-ROW($C$5),1))=0,"",INDEX(Input!L$6:L$1005,ROW($C20)-ROW($C$5),1))</f>
        <v/>
      </c>
      <c r="R20" s="100" t="str">
        <f t="shared" si="3"/>
        <v>-</v>
      </c>
      <c r="S20" s="156" t="str">
        <f>IF(LEN(INDEX(Input!M$6:M$1005,ROW($C20)-ROW($C$5),1))=0,"-",INDEX(Input!M$6:M$1005,ROW($C20)-ROW($C$5),1))</f>
        <v>-</v>
      </c>
      <c r="T20" s="156" t="str">
        <f t="shared" si="4"/>
        <v/>
      </c>
      <c r="U20" s="100" t="str">
        <f t="shared" si="5"/>
        <v>-</v>
      </c>
      <c r="V20" s="156" t="str">
        <f>IF(LEN(INDEX(Input!O$6:O$1005,ROW($C20)-ROW($C$5),1))=0,"",INDEX(Input!O$6:O$1005,ROW($C20)-ROW($C$5),1))</f>
        <v/>
      </c>
      <c r="W20" s="100" t="str">
        <f t="shared" si="6"/>
        <v>-</v>
      </c>
      <c r="X20" s="88" t="str">
        <f t="shared" si="7"/>
        <v/>
      </c>
      <c r="Y20" s="102" t="str">
        <f t="shared" si="8"/>
        <v/>
      </c>
      <c r="Z20" s="102" t="str">
        <f>IF(AND(OR(Dashboard!$D$7=J20,Dashboard!$D$7=""),  OR(Dashboard!$G$6&lt;=K20,Dashboard!$G$6=""), OR(Dashboard!$G$7&gt;=K20,Dashboard!$G$7=""),  OR(Dashboard!$J$6&lt;=O20,Dashboard!$J$6=""), OR(Dashboard!$J$7&gt;=O20,Dashboard!$J$7=""),D20&lt;&gt;""),"x","")</f>
        <v>x</v>
      </c>
      <c r="AA20" s="102" t="str">
        <f>IF(AND(OR(Dashboard!$D$6=H20,Dashboard!$D$6="",Dashboard!$D$6="All"), Z20="x"),"x","")</f>
        <v>x</v>
      </c>
      <c r="AB20" s="103" t="str">
        <f>IF(AND(OR(Dashboard!$D$6=H20,Dashboard!$D$6="",Dashboard!$D$6="All"), OR(Dashboard!$D$7=J20,Dashboard!$D$7=""),  OR(Dashboard!$G$6&lt;=K20,Dashboard!$G$6=""), OR(Dashboard!$G$7&gt;=K20,Dashboard!$G$7=""),  OR(Dashboard!$J$6&lt;=O20,Dashboard!$J$6=""), OR(Dashboard!$J$7&gt;=O20,Dashboard!$J$7=""),I20&lt;&gt;""),"x","")</f>
        <v/>
      </c>
      <c r="AC20" s="88" t="str">
        <f>IF($AB20&lt;&gt;"x","",IF(AND($I20&lt;&gt;AC$4, IFERROR(MATCH("c",$AB20:AB20,0),0)=0),"x", IF(IFERROR(MATCH("c",$AB20:AB20,0),0)=0,"c","")))</f>
        <v/>
      </c>
      <c r="AD20" s="88" t="str">
        <f>IF($AB20&lt;&gt;"x","",IF(AND($I20&lt;&gt;AD$4, IFERROR(MATCH("c",$AB20:AC20,0),0)=0),"x", IF(IFERROR(MATCH("c",$AB20:AC20,0),0)=0,"c","")))</f>
        <v/>
      </c>
      <c r="AE20" s="88" t="str">
        <f>IF($AB20&lt;&gt;"x","",IF(AND($I20&lt;&gt;AE$4, IFERROR(MATCH("c",$AB20:AD20,0),0)=0),"x", IF(IFERROR(MATCH("c",$AB20:AD20,0),0)=0,"c","")))</f>
        <v/>
      </c>
      <c r="AF20" s="88" t="str">
        <f>IF($AB20&lt;&gt;"x","",IF(AND($I20&lt;&gt;AF$4, IFERROR(MATCH("c",$AB20:AE20,0),0)=0),"x", IF(IFERROR(MATCH("c",$AB20:AE20,0),0)=0,"c","")))</f>
        <v/>
      </c>
      <c r="AG20" s="88" t="str">
        <f>IF($AB20&lt;&gt;"x","",IF(AND($I20&lt;&gt;AG$4, IFERROR(MATCH("c",$AB20:AF20,0),0)=0),"x", IF(IFERROR(MATCH("c",$AB20:AF20,0),0)=0,"c","")))</f>
        <v/>
      </c>
      <c r="AH20" s="88" t="str">
        <f>IF($AB20&lt;&gt;"x","",IF(AND($I20&lt;&gt;AH$4, IFERROR(MATCH("c",$AB20:AG20,0),0)=0),"x", IF(IFERROR(MATCH("c",$AB20:AG20,0),0)=0,"c","")))</f>
        <v/>
      </c>
      <c r="AI20" s="88" t="str">
        <f>IF($AB20&lt;&gt;"x","",IF(AND($I20&lt;&gt;AI$4, IFERROR(MATCH("c",$AB20:AH20,0),0)=0),"x", IF(IFERROR(MATCH("c",$AB20:AH20,0),0)=0,"c","")))</f>
        <v/>
      </c>
      <c r="AJ20" s="88" t="str">
        <f>IF($AB20&lt;&gt;"x","",IF(AND($I20&lt;&gt;AJ$4, IFERROR(MATCH("c",$AB20:AI20,0),0)=0),"x", IF(IFERROR(MATCH("c",$AB20:AI20,0),0)=0,"c","")))</f>
        <v/>
      </c>
      <c r="AK20" s="88" t="str">
        <f>IF($AB20&lt;&gt;"x","",IF(AND($I20&lt;&gt;AK$4, IFERROR(MATCH("c",$AB20:AJ20,0),0)=0),"x", IF(IFERROR(MATCH("c",$AB20:AJ20,0),0)=0,"c","")))</f>
        <v/>
      </c>
      <c r="AL20" s="88" t="str">
        <f>IF($AB20&lt;&gt;"x","",IF(AND($I20&lt;&gt;AL$4, IFERROR(MATCH("c",$AB20:AK20,0),0)=0),"x", IF(IFERROR(MATCH("c",$AB20:AK20,0),0)=0,"c","")))</f>
        <v/>
      </c>
      <c r="AM20" s="88" t="str">
        <f>IF($AB20&lt;&gt;"x","",IF(AND($I20&lt;&gt;AM$4, IFERROR(MATCH("c",$AB20:AL20,0),0)=0),"x", IF(IFERROR(MATCH("c",$AB20:AL20,0),0)=0,"c","")))</f>
        <v/>
      </c>
      <c r="AN20" s="88" t="str">
        <f>IF($AB20&lt;&gt;"x","",IF(AND($I20&lt;&gt;AN$4, IFERROR(MATCH("c",$AB20:AM20,0),0)=0),"x", IF(IFERROR(MATCH("c",$AB20:AM20,0),0)=0,"c","")))</f>
        <v/>
      </c>
      <c r="AO20" s="88" t="str">
        <f>IF($AB20&lt;&gt;"x","",IF(AND($I20&lt;&gt;AO$4, IFERROR(MATCH("c",$AB20:AN20,0),0)=0),"x", IF(IFERROR(MATCH("c",$AB20:AN20,0),0)=0,"c","")))</f>
        <v/>
      </c>
      <c r="AP20" s="88" t="str">
        <f>IF($AB20&lt;&gt;"x","",IF(AND($I20&lt;&gt;AP$4, IFERROR(MATCH("c",$AB20:AO20,0),0)=0),"x", IF(IFERROR(MATCH("c",$AB20:AO20,0),0)=0,"c","")))</f>
        <v/>
      </c>
      <c r="AQ20" s="88" t="str">
        <f>IF($AB20&lt;&gt;"x","",IF(AND($I20&lt;&gt;AQ$4, IFERROR(MATCH("c",$AB20:AP20,0),0)=0),"x", IF(IFERROR(MATCH("c",$AB20:AP20,0),0)=0,"c","")))</f>
        <v/>
      </c>
      <c r="AS20" s="2">
        <v>14</v>
      </c>
      <c r="AT20" s="88" t="str">
        <f>IFERROR(INDEX(Settings!$I$6:$I$19,MATCH(Calc!AS20,Calc!$CV$6:$CV$19,0),1),"")</f>
        <v/>
      </c>
      <c r="AW20" s="93" t="str">
        <f>IF(Settings!B19&lt;&gt;"",Settings!B19,"")</f>
        <v/>
      </c>
      <c r="AX20" s="94" t="str">
        <f t="shared" si="9"/>
        <v/>
      </c>
      <c r="AY20" s="95">
        <f>IFERROR(INDEX(Calc!$AC$2:$AQ$2,1,MATCH(AW20,Calc!$AC$4:$AQ$4,0)),"")</f>
        <v>0</v>
      </c>
      <c r="AZ20" s="96" t="str">
        <f t="shared" si="10"/>
        <v/>
      </c>
      <c r="BO20" s="213">
        <f>IF(COUNTIF($BO$6:BO19,BO19)+1&gt;Calc!$CU$9,MAX($BO$6:BO19)+1,BO19)</f>
        <v>4</v>
      </c>
      <c r="BP20" s="213" t="str">
        <f>IF(29-SUMIF(Pipeline!D24:AF24,"",$BP$5:$CR$5)&gt;0,ROW(BO20),"")</f>
        <v/>
      </c>
      <c r="BQ20" s="214"/>
      <c r="BR20" s="214"/>
      <c r="BS20" s="214"/>
      <c r="BT20" s="214"/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  <c r="CF20" s="214"/>
      <c r="CG20" s="214"/>
      <c r="CH20" s="214"/>
      <c r="CI20" s="214"/>
      <c r="CJ20" s="214"/>
      <c r="CK20" s="214"/>
      <c r="CL20" s="214"/>
      <c r="CM20" s="214"/>
      <c r="CN20" s="214"/>
      <c r="CO20" s="214"/>
      <c r="CP20" s="214"/>
      <c r="CQ20" s="214"/>
      <c r="CR20" s="214"/>
      <c r="CW20" s="226" t="str">
        <f>IF(Settings!F20="","",Settings!F20)</f>
        <v/>
      </c>
    </row>
    <row r="21" spans="2:101" x14ac:dyDescent="0.25">
      <c r="B21" s="88">
        <f>IF(AND(OR(Pipeline!$F$5=H21,Pipeline!$F$5="",Pipeline!$F$5="All"), OR(Pipeline!$F$6=J21,Pipeline!$F$6="",Pipeline!$F$6="All"),  OR(Pipeline!$J$5&lt;=K21,Pipeline!$J$5=""), OR(Pipeline!$J$6&gt;=K21,Pipeline!$J$6=""),  OR(Pipeline!$N$5&lt;=O21,Pipeline!$N$5=""), OR(Pipeline!$N$6&gt;=O21,Pipeline!$N$6="")),1,0)</f>
        <v>1</v>
      </c>
      <c r="C21" s="99">
        <f>IF(B21&lt;&gt;1,"",COUNTIFS($I$6:I20,I21,$B$6:B20,1)+1)</f>
        <v>9</v>
      </c>
      <c r="D21" s="100" t="str">
        <f>IF(LEN(INDEX(Input!B$6:B$1005,ROW($C21)-ROW($C$5),1))=0,"-",INDEX(Input!B$6:B$1005,ROW($C21)-ROW($C$5),1))</f>
        <v>-</v>
      </c>
      <c r="E21" s="100" t="str">
        <f>IF(LEN(INDEX(Input!C$6:C$1005,ROW($C21)-ROW($C$5),1))=0,"-",INDEX(Input!C$6:C$1005,ROW($C21)-ROW($C$5),1))</f>
        <v>-</v>
      </c>
      <c r="F21" s="100" t="str">
        <f>IF(LEN(INDEX(Input!D$6:D$1005,ROW($C21)-ROW($C$5),1))=0,"-",INDEX(Input!D$6:D$1005,ROW($C21)-ROW($C$5),1))</f>
        <v>-</v>
      </c>
      <c r="G21" s="100" t="str">
        <f>IF(LEN(INDEX(Input!E$6:E$1005,ROW($C21)-ROW($C$5),1))=0,"-",INDEX(Input!E$6:E$1005,ROW($C21)-ROW($C$5),1))</f>
        <v>-</v>
      </c>
      <c r="H21" s="100" t="str">
        <f>IF(LEN(INDEX(Input!F$6:F$1005,ROW($C21)-ROW($C$5),1))=0,"-",INDEX(Input!F$6:F$1005,ROW($C21)-ROW($C$5),1))</f>
        <v>-</v>
      </c>
      <c r="I21" s="100" t="str">
        <f>IF(LEN(INDEX(Input!G$6:G$1005,ROW($C21)-ROW($C$5),1))=0,"",INDEX(Input!G$6:G$1005,ROW($C21)-ROW($C$5),1))</f>
        <v/>
      </c>
      <c r="J21" s="100" t="str">
        <f>IF(LEN(INDEX(Input!B$6:B$1005,ROW($C21)-ROW($C$5),1))=0,"-",IF(INDEX(Input!H$6:H$1005,ROW($C21)-ROW($C$5),1)="","Not set",INDEX(Input!H$6:H$1005,ROW($C21)-ROW($C$5),1)) )</f>
        <v>-</v>
      </c>
      <c r="K21" s="101" t="str">
        <f>IF(LEN(INDEX(Input!I$6:I$1005,ROW($C21)-ROW($C$5),1))=0,"",INDEX(Input!I$6:I$1005,ROW($C21)-ROW($C$5),1))</f>
        <v/>
      </c>
      <c r="L21" s="101" t="str">
        <f t="array" ref="L21">IFERROR(IF($AY$24=123,DAY(K21)&amp;connector&amp;IF($AZ$24="Extended",INDEX($AT$24:$AT$35,MONTH(K21),1),MONTH(K21))&amp;connector&amp;IF($AZ$24="Short", RIGHT(YEAR(K21),2),YEAR(K21)),IF($AY$24=213, MONTH(K21)&amp;connector&amp;DAY(K21)&amp;connector&amp;IF($AZ$24="Short", RIGHT(YEAR(K21),2),YEAR(K21)),IF($AZ$24="Short", RIGHT(YEAR(K21),2),YEAR(K21))&amp;connector&amp;MONTH(K21)&amp;connector&amp;DAY(K21))),"-")</f>
        <v>-</v>
      </c>
      <c r="M21" s="101" t="str">
        <f>IF(LEN(INDEX(Input!J$6:J$1005,ROW($C21)-ROW($C$5),1))=0,"",INDEX(Input!J$6:J$1005,ROW($C21)-ROW($C$5),1))</f>
        <v/>
      </c>
      <c r="N21" s="101" t="str">
        <f t="array" ref="N21">IFERROR(IF($AY$24=123,DAY(M21)&amp;connector&amp;IF($AZ$24="Extended",INDEX($AT$24:$AT$35,MONTH(M21),1),MONTH(M21))&amp;connector&amp;IF($AZ$24="Short", RIGHT(YEAR(M21),2),YEAR(M21)),IF($AY$24=213, MONTH(M21)&amp;connector&amp;DAY(M21)&amp;connector&amp;IF($AZ$24="Short", RIGHT(YEAR(M21),2),YEAR(M21)),IF($AZ$24="Short", RIGHT(YEAR(M21),2),YEAR(M21))&amp;connector&amp;MONTH(M21)&amp;connector&amp;DAY(M21))),"-")</f>
        <v>-</v>
      </c>
      <c r="O21" s="156" t="str">
        <f>IF(LEN(INDEX(Input!K$6:K$1005,ROW($C21)-ROW($C$5),1))=0,"",INDEX(Input!K$6:K$1005,ROW($C21)-ROW($C$5),1))</f>
        <v/>
      </c>
      <c r="P21" s="100" t="str">
        <f t="shared" si="2"/>
        <v>-</v>
      </c>
      <c r="Q21" s="156" t="str">
        <f>IF(LEN(INDEX(Input!L$6:L$1005,ROW($C21)-ROW($C$5),1))=0,"",INDEX(Input!L$6:L$1005,ROW($C21)-ROW($C$5),1))</f>
        <v/>
      </c>
      <c r="R21" s="100" t="str">
        <f t="shared" si="3"/>
        <v>-</v>
      </c>
      <c r="S21" s="156" t="str">
        <f>IF(LEN(INDEX(Input!M$6:M$1005,ROW($C21)-ROW($C$5),1))=0,"-",INDEX(Input!M$6:M$1005,ROW($C21)-ROW($C$5),1))</f>
        <v>-</v>
      </c>
      <c r="T21" s="156" t="str">
        <f t="shared" si="4"/>
        <v/>
      </c>
      <c r="U21" s="100" t="str">
        <f t="shared" si="5"/>
        <v>-</v>
      </c>
      <c r="V21" s="156" t="str">
        <f>IF(LEN(INDEX(Input!O$6:O$1005,ROW($C21)-ROW($C$5),1))=0,"",INDEX(Input!O$6:O$1005,ROW($C21)-ROW($C$5),1))</f>
        <v/>
      </c>
      <c r="W21" s="100" t="str">
        <f t="shared" si="6"/>
        <v>-</v>
      </c>
      <c r="X21" s="88" t="str">
        <f t="shared" si="7"/>
        <v/>
      </c>
      <c r="Y21" s="102" t="str">
        <f t="shared" si="8"/>
        <v/>
      </c>
      <c r="Z21" s="102" t="str">
        <f>IF(AND(OR(Dashboard!$D$7=J21,Dashboard!$D$7=""),  OR(Dashboard!$G$6&lt;=K21,Dashboard!$G$6=""), OR(Dashboard!$G$7&gt;=K21,Dashboard!$G$7=""),  OR(Dashboard!$J$6&lt;=O21,Dashboard!$J$6=""), OR(Dashboard!$J$7&gt;=O21,Dashboard!$J$7=""),D21&lt;&gt;""),"x","")</f>
        <v>x</v>
      </c>
      <c r="AA21" s="102" t="str">
        <f>IF(AND(OR(Dashboard!$D$6=H21,Dashboard!$D$6="",Dashboard!$D$6="All"), Z21="x"),"x","")</f>
        <v>x</v>
      </c>
      <c r="AB21" s="103" t="str">
        <f>IF(AND(OR(Dashboard!$D$6=H21,Dashboard!$D$6="",Dashboard!$D$6="All"), OR(Dashboard!$D$7=J21,Dashboard!$D$7=""),  OR(Dashboard!$G$6&lt;=K21,Dashboard!$G$6=""), OR(Dashboard!$G$7&gt;=K21,Dashboard!$G$7=""),  OR(Dashboard!$J$6&lt;=O21,Dashboard!$J$6=""), OR(Dashboard!$J$7&gt;=O21,Dashboard!$J$7=""),I21&lt;&gt;""),"x","")</f>
        <v/>
      </c>
      <c r="AC21" s="88" t="str">
        <f>IF($AB21&lt;&gt;"x","",IF(AND($I21&lt;&gt;AC$4, IFERROR(MATCH("c",$AB21:AB21,0),0)=0),"x", IF(IFERROR(MATCH("c",$AB21:AB21,0),0)=0,"c","")))</f>
        <v/>
      </c>
      <c r="AD21" s="88" t="str">
        <f>IF($AB21&lt;&gt;"x","",IF(AND($I21&lt;&gt;AD$4, IFERROR(MATCH("c",$AB21:AC21,0),0)=0),"x", IF(IFERROR(MATCH("c",$AB21:AC21,0),0)=0,"c","")))</f>
        <v/>
      </c>
      <c r="AE21" s="88" t="str">
        <f>IF($AB21&lt;&gt;"x","",IF(AND($I21&lt;&gt;AE$4, IFERROR(MATCH("c",$AB21:AD21,0),0)=0),"x", IF(IFERROR(MATCH("c",$AB21:AD21,0),0)=0,"c","")))</f>
        <v/>
      </c>
      <c r="AF21" s="88" t="str">
        <f>IF($AB21&lt;&gt;"x","",IF(AND($I21&lt;&gt;AF$4, IFERROR(MATCH("c",$AB21:AE21,0),0)=0),"x", IF(IFERROR(MATCH("c",$AB21:AE21,0),0)=0,"c","")))</f>
        <v/>
      </c>
      <c r="AG21" s="88" t="str">
        <f>IF($AB21&lt;&gt;"x","",IF(AND($I21&lt;&gt;AG$4, IFERROR(MATCH("c",$AB21:AF21,0),0)=0),"x", IF(IFERROR(MATCH("c",$AB21:AF21,0),0)=0,"c","")))</f>
        <v/>
      </c>
      <c r="AH21" s="88" t="str">
        <f>IF($AB21&lt;&gt;"x","",IF(AND($I21&lt;&gt;AH$4, IFERROR(MATCH("c",$AB21:AG21,0),0)=0),"x", IF(IFERROR(MATCH("c",$AB21:AG21,0),0)=0,"c","")))</f>
        <v/>
      </c>
      <c r="AI21" s="88" t="str">
        <f>IF($AB21&lt;&gt;"x","",IF(AND($I21&lt;&gt;AI$4, IFERROR(MATCH("c",$AB21:AH21,0),0)=0),"x", IF(IFERROR(MATCH("c",$AB21:AH21,0),0)=0,"c","")))</f>
        <v/>
      </c>
      <c r="AJ21" s="88" t="str">
        <f>IF($AB21&lt;&gt;"x","",IF(AND($I21&lt;&gt;AJ$4, IFERROR(MATCH("c",$AB21:AI21,0),0)=0),"x", IF(IFERROR(MATCH("c",$AB21:AI21,0),0)=0,"c","")))</f>
        <v/>
      </c>
      <c r="AK21" s="88" t="str">
        <f>IF($AB21&lt;&gt;"x","",IF(AND($I21&lt;&gt;AK$4, IFERROR(MATCH("c",$AB21:AJ21,0),0)=0),"x", IF(IFERROR(MATCH("c",$AB21:AJ21,0),0)=0,"c","")))</f>
        <v/>
      </c>
      <c r="AL21" s="88" t="str">
        <f>IF($AB21&lt;&gt;"x","",IF(AND($I21&lt;&gt;AL$4, IFERROR(MATCH("c",$AB21:AK21,0),0)=0),"x", IF(IFERROR(MATCH("c",$AB21:AK21,0),0)=0,"c","")))</f>
        <v/>
      </c>
      <c r="AM21" s="88" t="str">
        <f>IF($AB21&lt;&gt;"x","",IF(AND($I21&lt;&gt;AM$4, IFERROR(MATCH("c",$AB21:AL21,0),0)=0),"x", IF(IFERROR(MATCH("c",$AB21:AL21,0),0)=0,"c","")))</f>
        <v/>
      </c>
      <c r="AN21" s="88" t="str">
        <f>IF($AB21&lt;&gt;"x","",IF(AND($I21&lt;&gt;AN$4, IFERROR(MATCH("c",$AB21:AM21,0),0)=0),"x", IF(IFERROR(MATCH("c",$AB21:AM21,0),0)=0,"c","")))</f>
        <v/>
      </c>
      <c r="AO21" s="88" t="str">
        <f>IF($AB21&lt;&gt;"x","",IF(AND($I21&lt;&gt;AO$4, IFERROR(MATCH("c",$AB21:AN21,0),0)=0),"x", IF(IFERROR(MATCH("c",$AB21:AN21,0),0)=0,"c","")))</f>
        <v/>
      </c>
      <c r="AP21" s="88" t="str">
        <f>IF($AB21&lt;&gt;"x","",IF(AND($I21&lt;&gt;AP$4, IFERROR(MATCH("c",$AB21:AO21,0),0)=0),"x", IF(IFERROR(MATCH("c",$AB21:AO21,0),0)=0,"c","")))</f>
        <v/>
      </c>
      <c r="AQ21" s="88" t="str">
        <f>IF($AB21&lt;&gt;"x","",IF(AND($I21&lt;&gt;AQ$4, IFERROR(MATCH("c",$AB21:AP21,0),0)=0),"x", IF(IFERROR(MATCH("c",$AB21:AP21,0),0)=0,"c","")))</f>
        <v/>
      </c>
      <c r="AW21" s="93" t="str">
        <f>IF(Settings!B20&lt;&gt;"",Settings!B20,"")</f>
        <v/>
      </c>
      <c r="AX21" s="94" t="str">
        <f t="shared" si="9"/>
        <v/>
      </c>
      <c r="AY21" s="95">
        <f>IFERROR(INDEX(Calc!$AC$2:$AQ$2,1,MATCH(AW21,Calc!$AC$4:$AQ$4,0)),"")</f>
        <v>0</v>
      </c>
      <c r="AZ21" s="96" t="str">
        <f t="shared" si="10"/>
        <v/>
      </c>
      <c r="BO21" s="213">
        <f>IF(COUNTIF($BO$6:BO20,BO20)+1&gt;Calc!$CU$9,MAX($BO$6:BO20)+1,BO20)</f>
        <v>4</v>
      </c>
      <c r="BP21" s="213" t="str">
        <f>IF(29-SUMIF(Pipeline!D25:AF25,"",$BP$5:$CR$5)&gt;0,ROW(BO21),"")</f>
        <v/>
      </c>
      <c r="BQ21" s="214"/>
      <c r="BR21" s="214"/>
      <c r="BS21" s="214"/>
      <c r="BT21" s="214"/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  <c r="CF21" s="214"/>
      <c r="CG21" s="214"/>
      <c r="CH21" s="214"/>
      <c r="CI21" s="214"/>
      <c r="CJ21" s="214"/>
      <c r="CK21" s="214"/>
      <c r="CL21" s="214"/>
      <c r="CM21" s="214"/>
      <c r="CN21" s="214"/>
      <c r="CO21" s="214"/>
      <c r="CP21" s="214"/>
      <c r="CQ21" s="214"/>
      <c r="CR21" s="214"/>
      <c r="CW21" s="226" t="str">
        <f>IF(Settings!F21="","",Settings!F21)</f>
        <v/>
      </c>
    </row>
    <row r="22" spans="2:101" x14ac:dyDescent="0.25">
      <c r="B22" s="88">
        <f>IF(AND(OR(Pipeline!$F$5=H22,Pipeline!$F$5="",Pipeline!$F$5="All"), OR(Pipeline!$F$6=J22,Pipeline!$F$6="",Pipeline!$F$6="All"),  OR(Pipeline!$J$5&lt;=K22,Pipeline!$J$5=""), OR(Pipeline!$J$6&gt;=K22,Pipeline!$J$6=""),  OR(Pipeline!$N$5&lt;=O22,Pipeline!$N$5=""), OR(Pipeline!$N$6&gt;=O22,Pipeline!$N$6="")),1,0)</f>
        <v>1</v>
      </c>
      <c r="C22" s="99">
        <f>IF(B22&lt;&gt;1,"",COUNTIFS($I$6:I21,I22,$B$6:B21,1)+1)</f>
        <v>10</v>
      </c>
      <c r="D22" s="100" t="str">
        <f>IF(LEN(INDEX(Input!B$6:B$1005,ROW($C22)-ROW($C$5),1))=0,"-",INDEX(Input!B$6:B$1005,ROW($C22)-ROW($C$5),1))</f>
        <v>-</v>
      </c>
      <c r="E22" s="100" t="str">
        <f>IF(LEN(INDEX(Input!C$6:C$1005,ROW($C22)-ROW($C$5),1))=0,"-",INDEX(Input!C$6:C$1005,ROW($C22)-ROW($C$5),1))</f>
        <v>-</v>
      </c>
      <c r="F22" s="100" t="str">
        <f>IF(LEN(INDEX(Input!D$6:D$1005,ROW($C22)-ROW($C$5),1))=0,"-",INDEX(Input!D$6:D$1005,ROW($C22)-ROW($C$5),1))</f>
        <v>-</v>
      </c>
      <c r="G22" s="100" t="str">
        <f>IF(LEN(INDEX(Input!E$6:E$1005,ROW($C22)-ROW($C$5),1))=0,"-",INDEX(Input!E$6:E$1005,ROW($C22)-ROW($C$5),1))</f>
        <v>-</v>
      </c>
      <c r="H22" s="100" t="str">
        <f>IF(LEN(INDEX(Input!F$6:F$1005,ROW($C22)-ROW($C$5),1))=0,"-",INDEX(Input!F$6:F$1005,ROW($C22)-ROW($C$5),1))</f>
        <v>-</v>
      </c>
      <c r="I22" s="100" t="str">
        <f>IF(LEN(INDEX(Input!G$6:G$1005,ROW($C22)-ROW($C$5),1))=0,"",INDEX(Input!G$6:G$1005,ROW($C22)-ROW($C$5),1))</f>
        <v/>
      </c>
      <c r="J22" s="100" t="str">
        <f>IF(LEN(INDEX(Input!B$6:B$1005,ROW($C22)-ROW($C$5),1))=0,"-",IF(INDEX(Input!H$6:H$1005,ROW($C22)-ROW($C$5),1)="","Not set",INDEX(Input!H$6:H$1005,ROW($C22)-ROW($C$5),1)) )</f>
        <v>-</v>
      </c>
      <c r="K22" s="101" t="str">
        <f>IF(LEN(INDEX(Input!I$6:I$1005,ROW($C22)-ROW($C$5),1))=0,"",INDEX(Input!I$6:I$1005,ROW($C22)-ROW($C$5),1))</f>
        <v/>
      </c>
      <c r="L22" s="101" t="str">
        <f t="array" ref="L22">IFERROR(IF($AY$24=123,DAY(K22)&amp;connector&amp;IF($AZ$24="Extended",INDEX($AT$24:$AT$35,MONTH(K22),1),MONTH(K22))&amp;connector&amp;IF($AZ$24="Short", RIGHT(YEAR(K22),2),YEAR(K22)),IF($AY$24=213, MONTH(K22)&amp;connector&amp;DAY(K22)&amp;connector&amp;IF($AZ$24="Short", RIGHT(YEAR(K22),2),YEAR(K22)),IF($AZ$24="Short", RIGHT(YEAR(K22),2),YEAR(K22))&amp;connector&amp;MONTH(K22)&amp;connector&amp;DAY(K22))),"-")</f>
        <v>-</v>
      </c>
      <c r="M22" s="101" t="str">
        <f>IF(LEN(INDEX(Input!J$6:J$1005,ROW($C22)-ROW($C$5),1))=0,"",INDEX(Input!J$6:J$1005,ROW($C22)-ROW($C$5),1))</f>
        <v/>
      </c>
      <c r="N22" s="101" t="str">
        <f t="array" ref="N22">IFERROR(IF($AY$24=123,DAY(M22)&amp;connector&amp;IF($AZ$24="Extended",INDEX($AT$24:$AT$35,MONTH(M22),1),MONTH(M22))&amp;connector&amp;IF($AZ$24="Short", RIGHT(YEAR(M22),2),YEAR(M22)),IF($AY$24=213, MONTH(M22)&amp;connector&amp;DAY(M22)&amp;connector&amp;IF($AZ$24="Short", RIGHT(YEAR(M22),2),YEAR(M22)),IF($AZ$24="Short", RIGHT(YEAR(M22),2),YEAR(M22))&amp;connector&amp;MONTH(M22)&amp;connector&amp;DAY(M22))),"-")</f>
        <v>-</v>
      </c>
      <c r="O22" s="156" t="str">
        <f>IF(LEN(INDEX(Input!K$6:K$1005,ROW($C22)-ROW($C$5),1))=0,"",INDEX(Input!K$6:K$1005,ROW($C22)-ROW($C$5),1))</f>
        <v/>
      </c>
      <c r="P22" s="100" t="str">
        <f t="shared" si="2"/>
        <v>-</v>
      </c>
      <c r="Q22" s="156" t="str">
        <f>IF(LEN(INDEX(Input!L$6:L$1005,ROW($C22)-ROW($C$5),1))=0,"",INDEX(Input!L$6:L$1005,ROW($C22)-ROW($C$5),1))</f>
        <v/>
      </c>
      <c r="R22" s="100" t="str">
        <f t="shared" si="3"/>
        <v>-</v>
      </c>
      <c r="S22" s="156" t="str">
        <f>IF(LEN(INDEX(Input!M$6:M$1005,ROW($C22)-ROW($C$5),1))=0,"-",INDEX(Input!M$6:M$1005,ROW($C22)-ROW($C$5),1))</f>
        <v>-</v>
      </c>
      <c r="T22" s="156" t="str">
        <f t="shared" si="4"/>
        <v/>
      </c>
      <c r="U22" s="100" t="str">
        <f t="shared" si="5"/>
        <v>-</v>
      </c>
      <c r="V22" s="156" t="str">
        <f>IF(LEN(INDEX(Input!O$6:O$1005,ROW($C22)-ROW($C$5),1))=0,"",INDEX(Input!O$6:O$1005,ROW($C22)-ROW($C$5),1))</f>
        <v/>
      </c>
      <c r="W22" s="100" t="str">
        <f t="shared" si="6"/>
        <v>-</v>
      </c>
      <c r="X22" s="88" t="str">
        <f t="shared" si="7"/>
        <v/>
      </c>
      <c r="Y22" s="102" t="str">
        <f t="shared" si="8"/>
        <v/>
      </c>
      <c r="Z22" s="102" t="str">
        <f>IF(AND(OR(Dashboard!$D$7=J22,Dashboard!$D$7=""),  OR(Dashboard!$G$6&lt;=K22,Dashboard!$G$6=""), OR(Dashboard!$G$7&gt;=K22,Dashboard!$G$7=""),  OR(Dashboard!$J$6&lt;=O22,Dashboard!$J$6=""), OR(Dashboard!$J$7&gt;=O22,Dashboard!$J$7=""),D22&lt;&gt;""),"x","")</f>
        <v>x</v>
      </c>
      <c r="AA22" s="102" t="str">
        <f>IF(AND(OR(Dashboard!$D$6=H22,Dashboard!$D$6="",Dashboard!$D$6="All"), Z22="x"),"x","")</f>
        <v>x</v>
      </c>
      <c r="AB22" s="103" t="str">
        <f>IF(AND(OR(Dashboard!$D$6=H22,Dashboard!$D$6="",Dashboard!$D$6="All"), OR(Dashboard!$D$7=J22,Dashboard!$D$7=""),  OR(Dashboard!$G$6&lt;=K22,Dashboard!$G$6=""), OR(Dashboard!$G$7&gt;=K22,Dashboard!$G$7=""),  OR(Dashboard!$J$6&lt;=O22,Dashboard!$J$6=""), OR(Dashboard!$J$7&gt;=O22,Dashboard!$J$7=""),I22&lt;&gt;""),"x","")</f>
        <v/>
      </c>
      <c r="AC22" s="88" t="str">
        <f>IF($AB22&lt;&gt;"x","",IF(AND($I22&lt;&gt;AC$4, IFERROR(MATCH("c",$AB22:AB22,0),0)=0),"x", IF(IFERROR(MATCH("c",$AB22:AB22,0),0)=0,"c","")))</f>
        <v/>
      </c>
      <c r="AD22" s="88" t="str">
        <f>IF($AB22&lt;&gt;"x","",IF(AND($I22&lt;&gt;AD$4, IFERROR(MATCH("c",$AB22:AC22,0),0)=0),"x", IF(IFERROR(MATCH("c",$AB22:AC22,0),0)=0,"c","")))</f>
        <v/>
      </c>
      <c r="AE22" s="88" t="str">
        <f>IF($AB22&lt;&gt;"x","",IF(AND($I22&lt;&gt;AE$4, IFERROR(MATCH("c",$AB22:AD22,0),0)=0),"x", IF(IFERROR(MATCH("c",$AB22:AD22,0),0)=0,"c","")))</f>
        <v/>
      </c>
      <c r="AF22" s="88" t="str">
        <f>IF($AB22&lt;&gt;"x","",IF(AND($I22&lt;&gt;AF$4, IFERROR(MATCH("c",$AB22:AE22,0),0)=0),"x", IF(IFERROR(MATCH("c",$AB22:AE22,0),0)=0,"c","")))</f>
        <v/>
      </c>
      <c r="AG22" s="88" t="str">
        <f>IF($AB22&lt;&gt;"x","",IF(AND($I22&lt;&gt;AG$4, IFERROR(MATCH("c",$AB22:AF22,0),0)=0),"x", IF(IFERROR(MATCH("c",$AB22:AF22,0),0)=0,"c","")))</f>
        <v/>
      </c>
      <c r="AH22" s="88" t="str">
        <f>IF($AB22&lt;&gt;"x","",IF(AND($I22&lt;&gt;AH$4, IFERROR(MATCH("c",$AB22:AG22,0),0)=0),"x", IF(IFERROR(MATCH("c",$AB22:AG22,0),0)=0,"c","")))</f>
        <v/>
      </c>
      <c r="AI22" s="88" t="str">
        <f>IF($AB22&lt;&gt;"x","",IF(AND($I22&lt;&gt;AI$4, IFERROR(MATCH("c",$AB22:AH22,0),0)=0),"x", IF(IFERROR(MATCH("c",$AB22:AH22,0),0)=0,"c","")))</f>
        <v/>
      </c>
      <c r="AJ22" s="88" t="str">
        <f>IF($AB22&lt;&gt;"x","",IF(AND($I22&lt;&gt;AJ$4, IFERROR(MATCH("c",$AB22:AI22,0),0)=0),"x", IF(IFERROR(MATCH("c",$AB22:AI22,0),0)=0,"c","")))</f>
        <v/>
      </c>
      <c r="AK22" s="88" t="str">
        <f>IF($AB22&lt;&gt;"x","",IF(AND($I22&lt;&gt;AK$4, IFERROR(MATCH("c",$AB22:AJ22,0),0)=0),"x", IF(IFERROR(MATCH("c",$AB22:AJ22,0),0)=0,"c","")))</f>
        <v/>
      </c>
      <c r="AL22" s="88" t="str">
        <f>IF($AB22&lt;&gt;"x","",IF(AND($I22&lt;&gt;AL$4, IFERROR(MATCH("c",$AB22:AK22,0),0)=0),"x", IF(IFERROR(MATCH("c",$AB22:AK22,0),0)=0,"c","")))</f>
        <v/>
      </c>
      <c r="AM22" s="88" t="str">
        <f>IF($AB22&lt;&gt;"x","",IF(AND($I22&lt;&gt;AM$4, IFERROR(MATCH("c",$AB22:AL22,0),0)=0),"x", IF(IFERROR(MATCH("c",$AB22:AL22,0),0)=0,"c","")))</f>
        <v/>
      </c>
      <c r="AN22" s="88" t="str">
        <f>IF($AB22&lt;&gt;"x","",IF(AND($I22&lt;&gt;AN$4, IFERROR(MATCH("c",$AB22:AM22,0),0)=0),"x", IF(IFERROR(MATCH("c",$AB22:AM22,0),0)=0,"c","")))</f>
        <v/>
      </c>
      <c r="AO22" s="88" t="str">
        <f>IF($AB22&lt;&gt;"x","",IF(AND($I22&lt;&gt;AO$4, IFERROR(MATCH("c",$AB22:AN22,0),0)=0),"x", IF(IFERROR(MATCH("c",$AB22:AN22,0),0)=0,"c","")))</f>
        <v/>
      </c>
      <c r="AP22" s="88" t="str">
        <f>IF($AB22&lt;&gt;"x","",IF(AND($I22&lt;&gt;AP$4, IFERROR(MATCH("c",$AB22:AO22,0),0)=0),"x", IF(IFERROR(MATCH("c",$AB22:AO22,0),0)=0,"c","")))</f>
        <v/>
      </c>
      <c r="AQ22" s="88" t="str">
        <f>IF($AB22&lt;&gt;"x","",IF(AND($I22&lt;&gt;AQ$4, IFERROR(MATCH("c",$AB22:AP22,0),0)=0),"x", IF(IFERROR(MATCH("c",$AB22:AP22,0),0)=0,"c","")))</f>
        <v/>
      </c>
      <c r="BB22" s="88">
        <f>COUNTA($BB$24:$BB$73)-COUNTBLANK($BB$24:$BB$73)</f>
        <v>8</v>
      </c>
      <c r="BO22" s="213">
        <f>IF(COUNTIF($BO$6:BO21,BO21)+1&gt;Calc!$CU$9,MAX($BO$6:BO21)+1,BO21)</f>
        <v>5</v>
      </c>
      <c r="BP22" s="213" t="str">
        <f>IF(29-SUMIF(Pipeline!D26:AF26,"",$BP$5:$CR$5)&gt;0,ROW(BO22),"")</f>
        <v/>
      </c>
      <c r="BQ22" s="214"/>
      <c r="BR22" s="214"/>
      <c r="BS22" s="214"/>
      <c r="BT22" s="214"/>
      <c r="BU22" s="214"/>
      <c r="BV22" s="214"/>
      <c r="BW22" s="214"/>
      <c r="BX22" s="214"/>
      <c r="BY22" s="214"/>
      <c r="BZ22" s="214"/>
      <c r="CA22" s="214"/>
      <c r="CB22" s="214"/>
      <c r="CC22" s="214"/>
      <c r="CD22" s="214"/>
      <c r="CE22" s="214"/>
      <c r="CF22" s="214"/>
      <c r="CG22" s="214"/>
      <c r="CH22" s="214"/>
      <c r="CI22" s="214"/>
      <c r="CJ22" s="214"/>
      <c r="CK22" s="214"/>
      <c r="CL22" s="214"/>
      <c r="CM22" s="214"/>
      <c r="CN22" s="214"/>
      <c r="CO22" s="214"/>
      <c r="CP22" s="214"/>
      <c r="CQ22" s="214"/>
      <c r="CR22" s="214"/>
      <c r="CW22" s="226" t="str">
        <f>IF(Settings!F22="","",Settings!F22)</f>
        <v/>
      </c>
    </row>
    <row r="23" spans="2:101" x14ac:dyDescent="0.25">
      <c r="B23" s="88">
        <f>IF(AND(OR(Pipeline!$F$5=H23,Pipeline!$F$5="",Pipeline!$F$5="All"), OR(Pipeline!$F$6=J23,Pipeline!$F$6="",Pipeline!$F$6="All"),  OR(Pipeline!$J$5&lt;=K23,Pipeline!$J$5=""), OR(Pipeline!$J$6&gt;=K23,Pipeline!$J$6=""),  OR(Pipeline!$N$5&lt;=O23,Pipeline!$N$5=""), OR(Pipeline!$N$6&gt;=O23,Pipeline!$N$6="")),1,0)</f>
        <v>1</v>
      </c>
      <c r="C23" s="99">
        <f>IF(B23&lt;&gt;1,"",COUNTIFS($I$6:I22,I23,$B$6:B22,1)+1)</f>
        <v>11</v>
      </c>
      <c r="D23" s="100" t="str">
        <f>IF(LEN(INDEX(Input!B$6:B$1005,ROW($C23)-ROW($C$5),1))=0,"-",INDEX(Input!B$6:B$1005,ROW($C23)-ROW($C$5),1))</f>
        <v>-</v>
      </c>
      <c r="E23" s="100" t="str">
        <f>IF(LEN(INDEX(Input!C$6:C$1005,ROW($C23)-ROW($C$5),1))=0,"-",INDEX(Input!C$6:C$1005,ROW($C23)-ROW($C$5),1))</f>
        <v>-</v>
      </c>
      <c r="F23" s="100" t="str">
        <f>IF(LEN(INDEX(Input!D$6:D$1005,ROW($C23)-ROW($C$5),1))=0,"-",INDEX(Input!D$6:D$1005,ROW($C23)-ROW($C$5),1))</f>
        <v>-</v>
      </c>
      <c r="G23" s="100" t="str">
        <f>IF(LEN(INDEX(Input!E$6:E$1005,ROW($C23)-ROW($C$5),1))=0,"-",INDEX(Input!E$6:E$1005,ROW($C23)-ROW($C$5),1))</f>
        <v>-</v>
      </c>
      <c r="H23" s="100" t="str">
        <f>IF(LEN(INDEX(Input!F$6:F$1005,ROW($C23)-ROW($C$5),1))=0,"-",INDEX(Input!F$6:F$1005,ROW($C23)-ROW($C$5),1))</f>
        <v>-</v>
      </c>
      <c r="I23" s="100" t="str">
        <f>IF(LEN(INDEX(Input!G$6:G$1005,ROW($C23)-ROW($C$5),1))=0,"",INDEX(Input!G$6:G$1005,ROW($C23)-ROW($C$5),1))</f>
        <v/>
      </c>
      <c r="J23" s="100" t="str">
        <f>IF(LEN(INDEX(Input!B$6:B$1005,ROW($C23)-ROW($C$5),1))=0,"-",IF(INDEX(Input!H$6:H$1005,ROW($C23)-ROW($C$5),1)="","Not set",INDEX(Input!H$6:H$1005,ROW($C23)-ROW($C$5),1)) )</f>
        <v>-</v>
      </c>
      <c r="K23" s="101" t="str">
        <f>IF(LEN(INDEX(Input!I$6:I$1005,ROW($C23)-ROW($C$5),1))=0,"",INDEX(Input!I$6:I$1005,ROW($C23)-ROW($C$5),1))</f>
        <v/>
      </c>
      <c r="L23" s="101" t="str">
        <f t="array" ref="L23">IFERROR(IF($AY$24=123,DAY(K23)&amp;connector&amp;IF($AZ$24="Extended",INDEX($AT$24:$AT$35,MONTH(K23),1),MONTH(K23))&amp;connector&amp;IF($AZ$24="Short", RIGHT(YEAR(K23),2),YEAR(K23)),IF($AY$24=213, MONTH(K23)&amp;connector&amp;DAY(K23)&amp;connector&amp;IF($AZ$24="Short", RIGHT(YEAR(K23),2),YEAR(K23)),IF($AZ$24="Short", RIGHT(YEAR(K23),2),YEAR(K23))&amp;connector&amp;MONTH(K23)&amp;connector&amp;DAY(K23))),"-")</f>
        <v>-</v>
      </c>
      <c r="M23" s="101" t="str">
        <f>IF(LEN(INDEX(Input!J$6:J$1005,ROW($C23)-ROW($C$5),1))=0,"",INDEX(Input!J$6:J$1005,ROW($C23)-ROW($C$5),1))</f>
        <v/>
      </c>
      <c r="N23" s="101" t="str">
        <f t="array" ref="N23">IFERROR(IF($AY$24=123,DAY(M23)&amp;connector&amp;IF($AZ$24="Extended",INDEX($AT$24:$AT$35,MONTH(M23),1),MONTH(M23))&amp;connector&amp;IF($AZ$24="Short", RIGHT(YEAR(M23),2),YEAR(M23)),IF($AY$24=213, MONTH(M23)&amp;connector&amp;DAY(M23)&amp;connector&amp;IF($AZ$24="Short", RIGHT(YEAR(M23),2),YEAR(M23)),IF($AZ$24="Short", RIGHT(YEAR(M23),2),YEAR(M23))&amp;connector&amp;MONTH(M23)&amp;connector&amp;DAY(M23))),"-")</f>
        <v>-</v>
      </c>
      <c r="O23" s="156" t="str">
        <f>IF(LEN(INDEX(Input!K$6:K$1005,ROW($C23)-ROW($C$5),1))=0,"",INDEX(Input!K$6:K$1005,ROW($C23)-ROW($C$5),1))</f>
        <v/>
      </c>
      <c r="P23" s="100" t="str">
        <f t="shared" si="2"/>
        <v>-</v>
      </c>
      <c r="Q23" s="156" t="str">
        <f>IF(LEN(INDEX(Input!L$6:L$1005,ROW($C23)-ROW($C$5),1))=0,"",INDEX(Input!L$6:L$1005,ROW($C23)-ROW($C$5),1))</f>
        <v/>
      </c>
      <c r="R23" s="100" t="str">
        <f t="shared" si="3"/>
        <v>-</v>
      </c>
      <c r="S23" s="156" t="str">
        <f>IF(LEN(INDEX(Input!M$6:M$1005,ROW($C23)-ROW($C$5),1))=0,"-",INDEX(Input!M$6:M$1005,ROW($C23)-ROW($C$5),1))</f>
        <v>-</v>
      </c>
      <c r="T23" s="156" t="str">
        <f t="shared" si="4"/>
        <v/>
      </c>
      <c r="U23" s="100" t="str">
        <f t="shared" si="5"/>
        <v>-</v>
      </c>
      <c r="V23" s="156" t="str">
        <f>IF(LEN(INDEX(Input!O$6:O$1005,ROW($C23)-ROW($C$5),1))=0,"",INDEX(Input!O$6:O$1005,ROW($C23)-ROW($C$5),1))</f>
        <v/>
      </c>
      <c r="W23" s="100" t="str">
        <f t="shared" si="6"/>
        <v>-</v>
      </c>
      <c r="X23" s="88" t="str">
        <f t="shared" si="7"/>
        <v/>
      </c>
      <c r="Y23" s="102" t="str">
        <f t="shared" si="8"/>
        <v/>
      </c>
      <c r="Z23" s="102" t="str">
        <f>IF(AND(OR(Dashboard!$D$7=J23,Dashboard!$D$7=""),  OR(Dashboard!$G$6&lt;=K23,Dashboard!$G$6=""), OR(Dashboard!$G$7&gt;=K23,Dashboard!$G$7=""),  OR(Dashboard!$J$6&lt;=O23,Dashboard!$J$6=""), OR(Dashboard!$J$7&gt;=O23,Dashboard!$J$7=""),D23&lt;&gt;""),"x","")</f>
        <v>x</v>
      </c>
      <c r="AA23" s="102" t="str">
        <f>IF(AND(OR(Dashboard!$D$6=H23,Dashboard!$D$6="",Dashboard!$D$6="All"), Z23="x"),"x","")</f>
        <v>x</v>
      </c>
      <c r="AB23" s="103" t="str">
        <f>IF(AND(OR(Dashboard!$D$6=H23,Dashboard!$D$6="",Dashboard!$D$6="All"), OR(Dashboard!$D$7=J23,Dashboard!$D$7=""),  OR(Dashboard!$G$6&lt;=K23,Dashboard!$G$6=""), OR(Dashboard!$G$7&gt;=K23,Dashboard!$G$7=""),  OR(Dashboard!$J$6&lt;=O23,Dashboard!$J$6=""), OR(Dashboard!$J$7&gt;=O23,Dashboard!$J$7=""),I23&lt;&gt;""),"x","")</f>
        <v/>
      </c>
      <c r="AC23" s="88" t="str">
        <f>IF($AB23&lt;&gt;"x","",IF(AND($I23&lt;&gt;AC$4, IFERROR(MATCH("c",$AB23:AB23,0),0)=0),"x", IF(IFERROR(MATCH("c",$AB23:AB23,0),0)=0,"c","")))</f>
        <v/>
      </c>
      <c r="AD23" s="88" t="str">
        <f>IF($AB23&lt;&gt;"x","",IF(AND($I23&lt;&gt;AD$4, IFERROR(MATCH("c",$AB23:AC23,0),0)=0),"x", IF(IFERROR(MATCH("c",$AB23:AC23,0),0)=0,"c","")))</f>
        <v/>
      </c>
      <c r="AE23" s="88" t="str">
        <f>IF($AB23&lt;&gt;"x","",IF(AND($I23&lt;&gt;AE$4, IFERROR(MATCH("c",$AB23:AD23,0),0)=0),"x", IF(IFERROR(MATCH("c",$AB23:AD23,0),0)=0,"c","")))</f>
        <v/>
      </c>
      <c r="AF23" s="88" t="str">
        <f>IF($AB23&lt;&gt;"x","",IF(AND($I23&lt;&gt;AF$4, IFERROR(MATCH("c",$AB23:AE23,0),0)=0),"x", IF(IFERROR(MATCH("c",$AB23:AE23,0),0)=0,"c","")))</f>
        <v/>
      </c>
      <c r="AG23" s="88" t="str">
        <f>IF($AB23&lt;&gt;"x","",IF(AND($I23&lt;&gt;AG$4, IFERROR(MATCH("c",$AB23:AF23,0),0)=0),"x", IF(IFERROR(MATCH("c",$AB23:AF23,0),0)=0,"c","")))</f>
        <v/>
      </c>
      <c r="AH23" s="88" t="str">
        <f>IF($AB23&lt;&gt;"x","",IF(AND($I23&lt;&gt;AH$4, IFERROR(MATCH("c",$AB23:AG23,0),0)=0),"x", IF(IFERROR(MATCH("c",$AB23:AG23,0),0)=0,"c","")))</f>
        <v/>
      </c>
      <c r="AI23" s="88" t="str">
        <f>IF($AB23&lt;&gt;"x","",IF(AND($I23&lt;&gt;AI$4, IFERROR(MATCH("c",$AB23:AH23,0),0)=0),"x", IF(IFERROR(MATCH("c",$AB23:AH23,0),0)=0,"c","")))</f>
        <v/>
      </c>
      <c r="AJ23" s="88" t="str">
        <f>IF($AB23&lt;&gt;"x","",IF(AND($I23&lt;&gt;AJ$4, IFERROR(MATCH("c",$AB23:AI23,0),0)=0),"x", IF(IFERROR(MATCH("c",$AB23:AI23,0),0)=0,"c","")))</f>
        <v/>
      </c>
      <c r="AK23" s="88" t="str">
        <f>IF($AB23&lt;&gt;"x","",IF(AND($I23&lt;&gt;AK$4, IFERROR(MATCH("c",$AB23:AJ23,0),0)=0),"x", IF(IFERROR(MATCH("c",$AB23:AJ23,0),0)=0,"c","")))</f>
        <v/>
      </c>
      <c r="AL23" s="88" t="str">
        <f>IF($AB23&lt;&gt;"x","",IF(AND($I23&lt;&gt;AL$4, IFERROR(MATCH("c",$AB23:AK23,0),0)=0),"x", IF(IFERROR(MATCH("c",$AB23:AK23,0),0)=0,"c","")))</f>
        <v/>
      </c>
      <c r="AM23" s="88" t="str">
        <f>IF($AB23&lt;&gt;"x","",IF(AND($I23&lt;&gt;AM$4, IFERROR(MATCH("c",$AB23:AL23,0),0)=0),"x", IF(IFERROR(MATCH("c",$AB23:AL23,0),0)=0,"c","")))</f>
        <v/>
      </c>
      <c r="AN23" s="88" t="str">
        <f>IF($AB23&lt;&gt;"x","",IF(AND($I23&lt;&gt;AN$4, IFERROR(MATCH("c",$AB23:AM23,0),0)=0),"x", IF(IFERROR(MATCH("c",$AB23:AM23,0),0)=0,"c","")))</f>
        <v/>
      </c>
      <c r="AO23" s="88" t="str">
        <f>IF($AB23&lt;&gt;"x","",IF(AND($I23&lt;&gt;AO$4, IFERROR(MATCH("c",$AB23:AN23,0),0)=0),"x", IF(IFERROR(MATCH("c",$AB23:AN23,0),0)=0,"c","")))</f>
        <v/>
      </c>
      <c r="AP23" s="88" t="str">
        <f>IF($AB23&lt;&gt;"x","",IF(AND($I23&lt;&gt;AP$4, IFERROR(MATCH("c",$AB23:AO23,0),0)=0),"x", IF(IFERROR(MATCH("c",$AB23:AO23,0),0)=0,"c","")))</f>
        <v/>
      </c>
      <c r="AQ23" s="88" t="str">
        <f>IF($AB23&lt;&gt;"x","",IF(AND($I23&lt;&gt;AQ$4, IFERROR(MATCH("c",$AB23:AP23,0),0)=0),"x", IF(IFERROR(MATCH("c",$AB23:AP23,0),0)=0,"c","")))</f>
        <v/>
      </c>
      <c r="AT23" s="62" t="s">
        <v>116</v>
      </c>
      <c r="AW23" s="83"/>
      <c r="AX23" s="62" t="s">
        <v>103</v>
      </c>
      <c r="AY23" s="62" t="s">
        <v>104</v>
      </c>
      <c r="AZ23" s="62" t="s">
        <v>120</v>
      </c>
      <c r="BB23" s="37" t="s">
        <v>74</v>
      </c>
      <c r="BC23" s="97" t="str">
        <f>Settings!D6</f>
        <v>Won</v>
      </c>
      <c r="BD23" s="97" t="str">
        <f>Settings!D7</f>
        <v>Lost</v>
      </c>
      <c r="BE23" s="97" t="str">
        <f>Settings!D8</f>
        <v>Open</v>
      </c>
      <c r="BF23" s="97" t="str">
        <f>Settings!D9</f>
        <v>On Hold</v>
      </c>
      <c r="BG23" s="38" t="s">
        <v>75</v>
      </c>
      <c r="BO23" s="213">
        <f>IF(COUNTIF($BO$6:BO22,BO22)+1&gt;Calc!$CU$9,MAX($BO$6:BO22)+1,BO22)</f>
        <v>5</v>
      </c>
      <c r="BP23" s="213" t="str">
        <f>IF(29-SUMIF(Pipeline!D27:AF27,"",$BP$5:$CR$5)&gt;0,ROW(BO23),"")</f>
        <v/>
      </c>
      <c r="BQ23" s="214"/>
      <c r="BR23" s="214"/>
      <c r="BS23" s="214"/>
      <c r="BT23" s="214"/>
      <c r="BU23" s="214"/>
      <c r="BV23" s="214"/>
      <c r="BW23" s="214"/>
      <c r="BX23" s="214"/>
      <c r="BY23" s="214"/>
      <c r="BZ23" s="214"/>
      <c r="CA23" s="214"/>
      <c r="CB23" s="214"/>
      <c r="CC23" s="214"/>
      <c r="CD23" s="214"/>
      <c r="CE23" s="214"/>
      <c r="CF23" s="214"/>
      <c r="CG23" s="214"/>
      <c r="CH23" s="214"/>
      <c r="CI23" s="214"/>
      <c r="CJ23" s="214"/>
      <c r="CK23" s="214"/>
      <c r="CL23" s="214"/>
      <c r="CM23" s="214"/>
      <c r="CN23" s="214"/>
      <c r="CO23" s="214"/>
      <c r="CP23" s="214"/>
      <c r="CQ23" s="214"/>
      <c r="CR23" s="214"/>
      <c r="CW23" s="226" t="str">
        <f>IF(Settings!F23="","",Settings!F23)</f>
        <v/>
      </c>
    </row>
    <row r="24" spans="2:101" x14ac:dyDescent="0.25">
      <c r="B24" s="88">
        <f>IF(AND(OR(Pipeline!$F$5=H24,Pipeline!$F$5="",Pipeline!$F$5="All"), OR(Pipeline!$F$6=J24,Pipeline!$F$6="",Pipeline!$F$6="All"),  OR(Pipeline!$J$5&lt;=K24,Pipeline!$J$5=""), OR(Pipeline!$J$6&gt;=K24,Pipeline!$J$6=""),  OR(Pipeline!$N$5&lt;=O24,Pipeline!$N$5=""), OR(Pipeline!$N$6&gt;=O24,Pipeline!$N$6="")),1,0)</f>
        <v>1</v>
      </c>
      <c r="C24" s="99">
        <f>IF(B24&lt;&gt;1,"",COUNTIFS($I$6:I23,I24,$B$6:B23,1)+1)</f>
        <v>12</v>
      </c>
      <c r="D24" s="100" t="str">
        <f>IF(LEN(INDEX(Input!B$6:B$1005,ROW($C24)-ROW($C$5),1))=0,"-",INDEX(Input!B$6:B$1005,ROW($C24)-ROW($C$5),1))</f>
        <v>-</v>
      </c>
      <c r="E24" s="100" t="str">
        <f>IF(LEN(INDEX(Input!C$6:C$1005,ROW($C24)-ROW($C$5),1))=0,"-",INDEX(Input!C$6:C$1005,ROW($C24)-ROW($C$5),1))</f>
        <v>-</v>
      </c>
      <c r="F24" s="100" t="str">
        <f>IF(LEN(INDEX(Input!D$6:D$1005,ROW($C24)-ROW($C$5),1))=0,"-",INDEX(Input!D$6:D$1005,ROW($C24)-ROW($C$5),1))</f>
        <v>-</v>
      </c>
      <c r="G24" s="100" t="str">
        <f>IF(LEN(INDEX(Input!E$6:E$1005,ROW($C24)-ROW($C$5),1))=0,"-",INDEX(Input!E$6:E$1005,ROW($C24)-ROW($C$5),1))</f>
        <v>-</v>
      </c>
      <c r="H24" s="100" t="str">
        <f>IF(LEN(INDEX(Input!F$6:F$1005,ROW($C24)-ROW($C$5),1))=0,"-",INDEX(Input!F$6:F$1005,ROW($C24)-ROW($C$5),1))</f>
        <v>-</v>
      </c>
      <c r="I24" s="100" t="str">
        <f>IF(LEN(INDEX(Input!G$6:G$1005,ROW($C24)-ROW($C$5),1))=0,"",INDEX(Input!G$6:G$1005,ROW($C24)-ROW($C$5),1))</f>
        <v/>
      </c>
      <c r="J24" s="100" t="str">
        <f>IF(LEN(INDEX(Input!B$6:B$1005,ROW($C24)-ROW($C$5),1))=0,"-",IF(INDEX(Input!H$6:H$1005,ROW($C24)-ROW($C$5),1)="","Not set",INDEX(Input!H$6:H$1005,ROW($C24)-ROW($C$5),1)) )</f>
        <v>-</v>
      </c>
      <c r="K24" s="101" t="str">
        <f>IF(LEN(INDEX(Input!I$6:I$1005,ROW($C24)-ROW($C$5),1))=0,"",INDEX(Input!I$6:I$1005,ROW($C24)-ROW($C$5),1))</f>
        <v/>
      </c>
      <c r="L24" s="101" t="str">
        <f t="array" ref="L24">IFERROR(IF($AY$24=123,DAY(K24)&amp;connector&amp;IF($AZ$24="Extended",INDEX($AT$24:$AT$35,MONTH(K24),1),MONTH(K24))&amp;connector&amp;IF($AZ$24="Short", RIGHT(YEAR(K24),2),YEAR(K24)),IF($AY$24=213, MONTH(K24)&amp;connector&amp;DAY(K24)&amp;connector&amp;IF($AZ$24="Short", RIGHT(YEAR(K24),2),YEAR(K24)),IF($AZ$24="Short", RIGHT(YEAR(K24),2),YEAR(K24))&amp;connector&amp;MONTH(K24)&amp;connector&amp;DAY(K24))),"-")</f>
        <v>-</v>
      </c>
      <c r="M24" s="101" t="str">
        <f>IF(LEN(INDEX(Input!J$6:J$1005,ROW($C24)-ROW($C$5),1))=0,"",INDEX(Input!J$6:J$1005,ROW($C24)-ROW($C$5),1))</f>
        <v/>
      </c>
      <c r="N24" s="101" t="str">
        <f t="array" ref="N24">IFERROR(IF($AY$24=123,DAY(M24)&amp;connector&amp;IF($AZ$24="Extended",INDEX($AT$24:$AT$35,MONTH(M24),1),MONTH(M24))&amp;connector&amp;IF($AZ$24="Short", RIGHT(YEAR(M24),2),YEAR(M24)),IF($AY$24=213, MONTH(M24)&amp;connector&amp;DAY(M24)&amp;connector&amp;IF($AZ$24="Short", RIGHT(YEAR(M24),2),YEAR(M24)),IF($AZ$24="Short", RIGHT(YEAR(M24),2),YEAR(M24))&amp;connector&amp;MONTH(M24)&amp;connector&amp;DAY(M24))),"-")</f>
        <v>-</v>
      </c>
      <c r="O24" s="156" t="str">
        <f>IF(LEN(INDEX(Input!K$6:K$1005,ROW($C24)-ROW($C$5),1))=0,"",INDEX(Input!K$6:K$1005,ROW($C24)-ROW($C$5),1))</f>
        <v/>
      </c>
      <c r="P24" s="100" t="str">
        <f t="shared" si="2"/>
        <v>-</v>
      </c>
      <c r="Q24" s="156" t="str">
        <f>IF(LEN(INDEX(Input!L$6:L$1005,ROW($C24)-ROW($C$5),1))=0,"",INDEX(Input!L$6:L$1005,ROW($C24)-ROW($C$5),1))</f>
        <v/>
      </c>
      <c r="R24" s="100" t="str">
        <f t="shared" si="3"/>
        <v>-</v>
      </c>
      <c r="S24" s="156" t="str">
        <f>IF(LEN(INDEX(Input!M$6:M$1005,ROW($C24)-ROW($C$5),1))=0,"-",INDEX(Input!M$6:M$1005,ROW($C24)-ROW($C$5),1))</f>
        <v>-</v>
      </c>
      <c r="T24" s="156" t="str">
        <f t="shared" si="4"/>
        <v/>
      </c>
      <c r="U24" s="100" t="str">
        <f t="shared" si="5"/>
        <v>-</v>
      </c>
      <c r="V24" s="156" t="str">
        <f>IF(LEN(INDEX(Input!O$6:O$1005,ROW($C24)-ROW($C$5),1))=0,"",INDEX(Input!O$6:O$1005,ROW($C24)-ROW($C$5),1))</f>
        <v/>
      </c>
      <c r="W24" s="100" t="str">
        <f t="shared" si="6"/>
        <v>-</v>
      </c>
      <c r="X24" s="88" t="str">
        <f t="shared" si="7"/>
        <v/>
      </c>
      <c r="Y24" s="102" t="str">
        <f t="shared" si="8"/>
        <v/>
      </c>
      <c r="Z24" s="102" t="str">
        <f>IF(AND(OR(Dashboard!$D$7=J24,Dashboard!$D$7=""),  OR(Dashboard!$G$6&lt;=K24,Dashboard!$G$6=""), OR(Dashboard!$G$7&gt;=K24,Dashboard!$G$7=""),  OR(Dashboard!$J$6&lt;=O24,Dashboard!$J$6=""), OR(Dashboard!$J$7&gt;=O24,Dashboard!$J$7=""),D24&lt;&gt;""),"x","")</f>
        <v>x</v>
      </c>
      <c r="AA24" s="102" t="str">
        <f>IF(AND(OR(Dashboard!$D$6=H24,Dashboard!$D$6="",Dashboard!$D$6="All"), Z24="x"),"x","")</f>
        <v>x</v>
      </c>
      <c r="AB24" s="103" t="str">
        <f>IF(AND(OR(Dashboard!$D$6=H24,Dashboard!$D$6="",Dashboard!$D$6="All"), OR(Dashboard!$D$7=J24,Dashboard!$D$7=""),  OR(Dashboard!$G$6&lt;=K24,Dashboard!$G$6=""), OR(Dashboard!$G$7&gt;=K24,Dashboard!$G$7=""),  OR(Dashboard!$J$6&lt;=O24,Dashboard!$J$6=""), OR(Dashboard!$J$7&gt;=O24,Dashboard!$J$7=""),I24&lt;&gt;""),"x","")</f>
        <v/>
      </c>
      <c r="AC24" s="88" t="str">
        <f>IF($AB24&lt;&gt;"x","",IF(AND($I24&lt;&gt;AC$4, IFERROR(MATCH("c",$AB24:AB24,0),0)=0),"x", IF(IFERROR(MATCH("c",$AB24:AB24,0),0)=0,"c","")))</f>
        <v/>
      </c>
      <c r="AD24" s="88" t="str">
        <f>IF($AB24&lt;&gt;"x","",IF(AND($I24&lt;&gt;AD$4, IFERROR(MATCH("c",$AB24:AC24,0),0)=0),"x", IF(IFERROR(MATCH("c",$AB24:AC24,0),0)=0,"c","")))</f>
        <v/>
      </c>
      <c r="AE24" s="88" t="str">
        <f>IF($AB24&lt;&gt;"x","",IF(AND($I24&lt;&gt;AE$4, IFERROR(MATCH("c",$AB24:AD24,0),0)=0),"x", IF(IFERROR(MATCH("c",$AB24:AD24,0),0)=0,"c","")))</f>
        <v/>
      </c>
      <c r="AF24" s="88" t="str">
        <f>IF($AB24&lt;&gt;"x","",IF(AND($I24&lt;&gt;AF$4, IFERROR(MATCH("c",$AB24:AE24,0),0)=0),"x", IF(IFERROR(MATCH("c",$AB24:AE24,0),0)=0,"c","")))</f>
        <v/>
      </c>
      <c r="AG24" s="88" t="str">
        <f>IF($AB24&lt;&gt;"x","",IF(AND($I24&lt;&gt;AG$4, IFERROR(MATCH("c",$AB24:AF24,0),0)=0),"x", IF(IFERROR(MATCH("c",$AB24:AF24,0),0)=0,"c","")))</f>
        <v/>
      </c>
      <c r="AH24" s="88" t="str">
        <f>IF($AB24&lt;&gt;"x","",IF(AND($I24&lt;&gt;AH$4, IFERROR(MATCH("c",$AB24:AG24,0),0)=0),"x", IF(IFERROR(MATCH("c",$AB24:AG24,0),0)=0,"c","")))</f>
        <v/>
      </c>
      <c r="AI24" s="88" t="str">
        <f>IF($AB24&lt;&gt;"x","",IF(AND($I24&lt;&gt;AI$4, IFERROR(MATCH("c",$AB24:AH24,0),0)=0),"x", IF(IFERROR(MATCH("c",$AB24:AH24,0),0)=0,"c","")))</f>
        <v/>
      </c>
      <c r="AJ24" s="88" t="str">
        <f>IF($AB24&lt;&gt;"x","",IF(AND($I24&lt;&gt;AJ$4, IFERROR(MATCH("c",$AB24:AI24,0),0)=0),"x", IF(IFERROR(MATCH("c",$AB24:AI24,0),0)=0,"c","")))</f>
        <v/>
      </c>
      <c r="AK24" s="88" t="str">
        <f>IF($AB24&lt;&gt;"x","",IF(AND($I24&lt;&gt;AK$4, IFERROR(MATCH("c",$AB24:AJ24,0),0)=0),"x", IF(IFERROR(MATCH("c",$AB24:AJ24,0),0)=0,"c","")))</f>
        <v/>
      </c>
      <c r="AL24" s="88" t="str">
        <f>IF($AB24&lt;&gt;"x","",IF(AND($I24&lt;&gt;AL$4, IFERROR(MATCH("c",$AB24:AK24,0),0)=0),"x", IF(IFERROR(MATCH("c",$AB24:AK24,0),0)=0,"c","")))</f>
        <v/>
      </c>
      <c r="AM24" s="88" t="str">
        <f>IF($AB24&lt;&gt;"x","",IF(AND($I24&lt;&gt;AM$4, IFERROR(MATCH("c",$AB24:AL24,0),0)=0),"x", IF(IFERROR(MATCH("c",$AB24:AL24,0),0)=0,"c","")))</f>
        <v/>
      </c>
      <c r="AN24" s="88" t="str">
        <f>IF($AB24&lt;&gt;"x","",IF(AND($I24&lt;&gt;AN$4, IFERROR(MATCH("c",$AB24:AM24,0),0)=0),"x", IF(IFERROR(MATCH("c",$AB24:AM24,0),0)=0,"c","")))</f>
        <v/>
      </c>
      <c r="AO24" s="88" t="str">
        <f>IF($AB24&lt;&gt;"x","",IF(AND($I24&lt;&gt;AO$4, IFERROR(MATCH("c",$AB24:AN24,0),0)=0),"x", IF(IFERROR(MATCH("c",$AB24:AN24,0),0)=0,"c","")))</f>
        <v/>
      </c>
      <c r="AP24" s="88" t="str">
        <f>IF($AB24&lt;&gt;"x","",IF(AND($I24&lt;&gt;AP$4, IFERROR(MATCH("c",$AB24:AO24,0),0)=0),"x", IF(IFERROR(MATCH("c",$AB24:AO24,0),0)=0,"c","")))</f>
        <v/>
      </c>
      <c r="AQ24" s="88" t="str">
        <f>IF($AB24&lt;&gt;"x","",IF(AND($I24&lt;&gt;AQ$4, IFERROR(MATCH("c",$AB24:AP24,0),0)=0),"x", IF(IFERROR(MATCH("c",$AB24:AP24,0),0)=0,"c","")))</f>
        <v/>
      </c>
      <c r="AT24" s="2" t="s">
        <v>105</v>
      </c>
      <c r="AW24" s="64" t="s">
        <v>90</v>
      </c>
      <c r="AX24" s="98" t="str">
        <f>INDEX(AX25:AX33,MATCH(Settings!$D$12,$AW$25:$AW$33,0),1)</f>
        <v xml:space="preserve"> </v>
      </c>
      <c r="AY24" s="98">
        <f>INDEX(AY25:AY33,MATCH(Settings!$D$12,$AW$25:$AW$33,0),1)</f>
        <v>123</v>
      </c>
      <c r="AZ24" s="98" t="str">
        <f>INDEX(AZ25:AZ33,MATCH(Settings!$D$12,$AW$25:$AW$33,0),1)</f>
        <v>Extended</v>
      </c>
      <c r="BB24" s="97" t="str">
        <f>IF(Settings!F6&lt;&gt;"",Settings!F6,"")</f>
        <v>Sales Kate</v>
      </c>
      <c r="BC24" s="88">
        <f t="shared" ref="BC24:BG43" si="14">IF($BB24&lt;&gt;"",COUNTIFS($H$6:$H$1005,$BB24,$J$6:$J$1005,BC$23,$Z$6:$Z$1005,"x"),"")</f>
        <v>0</v>
      </c>
      <c r="BD24" s="88">
        <f t="shared" si="14"/>
        <v>0</v>
      </c>
      <c r="BE24" s="88">
        <f t="shared" si="14"/>
        <v>0</v>
      </c>
      <c r="BF24" s="88">
        <f t="shared" si="14"/>
        <v>0</v>
      </c>
      <c r="BG24" s="88">
        <f t="shared" si="14"/>
        <v>1</v>
      </c>
      <c r="BO24" s="213">
        <f>IF(COUNTIF($BO$6:BO23,BO23)+1&gt;Calc!$CU$9,MAX($BO$6:BO23)+1,BO23)</f>
        <v>5</v>
      </c>
      <c r="BP24" s="213" t="str">
        <f>IF(29-SUMIF(Pipeline!D28:AF28,"",$BP$5:$CR$5)&gt;0,ROW(BO24),"")</f>
        <v/>
      </c>
      <c r="BQ24" s="214"/>
      <c r="BR24" s="214"/>
      <c r="BS24" s="214"/>
      <c r="BT24" s="214"/>
      <c r="BU24" s="214"/>
      <c r="BV24" s="214"/>
      <c r="BW24" s="214"/>
      <c r="BX24" s="214"/>
      <c r="BY24" s="214"/>
      <c r="BZ24" s="214"/>
      <c r="CA24" s="214"/>
      <c r="CB24" s="214"/>
      <c r="CC24" s="214"/>
      <c r="CD24" s="214"/>
      <c r="CE24" s="214"/>
      <c r="CF24" s="214"/>
      <c r="CG24" s="214"/>
      <c r="CH24" s="214"/>
      <c r="CI24" s="214"/>
      <c r="CJ24" s="214"/>
      <c r="CK24" s="214"/>
      <c r="CL24" s="214"/>
      <c r="CM24" s="214"/>
      <c r="CN24" s="214"/>
      <c r="CO24" s="214"/>
      <c r="CP24" s="214"/>
      <c r="CQ24" s="214"/>
      <c r="CR24" s="214"/>
      <c r="CW24" s="226" t="str">
        <f>IF(Settings!F24="","",Settings!F24)</f>
        <v/>
      </c>
    </row>
    <row r="25" spans="2:101" x14ac:dyDescent="0.25">
      <c r="B25" s="88">
        <f>IF(AND(OR(Pipeline!$F$5=H25,Pipeline!$F$5="",Pipeline!$F$5="All"), OR(Pipeline!$F$6=J25,Pipeline!$F$6="",Pipeline!$F$6="All"),  OR(Pipeline!$J$5&lt;=K25,Pipeline!$J$5=""), OR(Pipeline!$J$6&gt;=K25,Pipeline!$J$6=""),  OR(Pipeline!$N$5&lt;=O25,Pipeline!$N$5=""), OR(Pipeline!$N$6&gt;=O25,Pipeline!$N$6="")),1,0)</f>
        <v>1</v>
      </c>
      <c r="C25" s="99">
        <f>IF(B25&lt;&gt;1,"",COUNTIFS($I$6:I24,I25,$B$6:B24,1)+1)</f>
        <v>13</v>
      </c>
      <c r="D25" s="100" t="str">
        <f>IF(LEN(INDEX(Input!B$6:B$1005,ROW($C25)-ROW($C$5),1))=0,"-",INDEX(Input!B$6:B$1005,ROW($C25)-ROW($C$5),1))</f>
        <v>-</v>
      </c>
      <c r="E25" s="100" t="str">
        <f>IF(LEN(INDEX(Input!C$6:C$1005,ROW($C25)-ROW($C$5),1))=0,"-",INDEX(Input!C$6:C$1005,ROW($C25)-ROW($C$5),1))</f>
        <v>-</v>
      </c>
      <c r="F25" s="100" t="str">
        <f>IF(LEN(INDEX(Input!D$6:D$1005,ROW($C25)-ROW($C$5),1))=0,"-",INDEX(Input!D$6:D$1005,ROW($C25)-ROW($C$5),1))</f>
        <v>-</v>
      </c>
      <c r="G25" s="100" t="str">
        <f>IF(LEN(INDEX(Input!E$6:E$1005,ROW($C25)-ROW($C$5),1))=0,"-",INDEX(Input!E$6:E$1005,ROW($C25)-ROW($C$5),1))</f>
        <v>-</v>
      </c>
      <c r="H25" s="100" t="str">
        <f>IF(LEN(INDEX(Input!F$6:F$1005,ROW($C25)-ROW($C$5),1))=0,"-",INDEX(Input!F$6:F$1005,ROW($C25)-ROW($C$5),1))</f>
        <v>-</v>
      </c>
      <c r="I25" s="100" t="str">
        <f>IF(LEN(INDEX(Input!G$6:G$1005,ROW($C25)-ROW($C$5),1))=0,"",INDEX(Input!G$6:G$1005,ROW($C25)-ROW($C$5),1))</f>
        <v/>
      </c>
      <c r="J25" s="100" t="str">
        <f>IF(LEN(INDEX(Input!B$6:B$1005,ROW($C25)-ROW($C$5),1))=0,"-",IF(INDEX(Input!H$6:H$1005,ROW($C25)-ROW($C$5),1)="","Not set",INDEX(Input!H$6:H$1005,ROW($C25)-ROW($C$5),1)) )</f>
        <v>-</v>
      </c>
      <c r="K25" s="101" t="str">
        <f>IF(LEN(INDEX(Input!I$6:I$1005,ROW($C25)-ROW($C$5),1))=0,"",INDEX(Input!I$6:I$1005,ROW($C25)-ROW($C$5),1))</f>
        <v/>
      </c>
      <c r="L25" s="101" t="str">
        <f t="array" ref="L25">IFERROR(IF($AY$24=123,DAY(K25)&amp;connector&amp;IF($AZ$24="Extended",INDEX($AT$24:$AT$35,MONTH(K25),1),MONTH(K25))&amp;connector&amp;IF($AZ$24="Short", RIGHT(YEAR(K25),2),YEAR(K25)),IF($AY$24=213, MONTH(K25)&amp;connector&amp;DAY(K25)&amp;connector&amp;IF($AZ$24="Short", RIGHT(YEAR(K25),2),YEAR(K25)),IF($AZ$24="Short", RIGHT(YEAR(K25),2),YEAR(K25))&amp;connector&amp;MONTH(K25)&amp;connector&amp;DAY(K25))),"-")</f>
        <v>-</v>
      </c>
      <c r="M25" s="101" t="str">
        <f>IF(LEN(INDEX(Input!J$6:J$1005,ROW($C25)-ROW($C$5),1))=0,"",INDEX(Input!J$6:J$1005,ROW($C25)-ROW($C$5),1))</f>
        <v/>
      </c>
      <c r="N25" s="101" t="str">
        <f t="array" ref="N25">IFERROR(IF($AY$24=123,DAY(M25)&amp;connector&amp;IF($AZ$24="Extended",INDEX($AT$24:$AT$35,MONTH(M25),1),MONTH(M25))&amp;connector&amp;IF($AZ$24="Short", RIGHT(YEAR(M25),2),YEAR(M25)),IF($AY$24=213, MONTH(M25)&amp;connector&amp;DAY(M25)&amp;connector&amp;IF($AZ$24="Short", RIGHT(YEAR(M25),2),YEAR(M25)),IF($AZ$24="Short", RIGHT(YEAR(M25),2),YEAR(M25))&amp;connector&amp;MONTH(M25)&amp;connector&amp;DAY(M25))),"-")</f>
        <v>-</v>
      </c>
      <c r="O25" s="156" t="str">
        <f>IF(LEN(INDEX(Input!K$6:K$1005,ROW($C25)-ROW($C$5),1))=0,"",INDEX(Input!K$6:K$1005,ROW($C25)-ROW($C$5),1))</f>
        <v/>
      </c>
      <c r="P25" s="100" t="str">
        <f t="shared" si="2"/>
        <v>-</v>
      </c>
      <c r="Q25" s="156" t="str">
        <f>IF(LEN(INDEX(Input!L$6:L$1005,ROW($C25)-ROW($C$5),1))=0,"",INDEX(Input!L$6:L$1005,ROW($C25)-ROW($C$5),1))</f>
        <v/>
      </c>
      <c r="R25" s="100" t="str">
        <f t="shared" si="3"/>
        <v>-</v>
      </c>
      <c r="S25" s="156" t="str">
        <f>IF(LEN(INDEX(Input!M$6:M$1005,ROW($C25)-ROW($C$5),1))=0,"-",INDEX(Input!M$6:M$1005,ROW($C25)-ROW($C$5),1))</f>
        <v>-</v>
      </c>
      <c r="T25" s="156" t="str">
        <f t="shared" si="4"/>
        <v/>
      </c>
      <c r="U25" s="100" t="str">
        <f t="shared" si="5"/>
        <v>-</v>
      </c>
      <c r="V25" s="156" t="str">
        <f>IF(LEN(INDEX(Input!O$6:O$1005,ROW($C25)-ROW($C$5),1))=0,"",INDEX(Input!O$6:O$1005,ROW($C25)-ROW($C$5),1))</f>
        <v/>
      </c>
      <c r="W25" s="100" t="str">
        <f t="shared" si="6"/>
        <v>-</v>
      </c>
      <c r="X25" s="88" t="str">
        <f t="shared" si="7"/>
        <v/>
      </c>
      <c r="Y25" s="102" t="str">
        <f t="shared" si="8"/>
        <v/>
      </c>
      <c r="Z25" s="102" t="str">
        <f>IF(AND(OR(Dashboard!$D$7=J25,Dashboard!$D$7=""),  OR(Dashboard!$G$6&lt;=K25,Dashboard!$G$6=""), OR(Dashboard!$G$7&gt;=K25,Dashboard!$G$7=""),  OR(Dashboard!$J$6&lt;=O25,Dashboard!$J$6=""), OR(Dashboard!$J$7&gt;=O25,Dashboard!$J$7=""),D25&lt;&gt;""),"x","")</f>
        <v>x</v>
      </c>
      <c r="AA25" s="102" t="str">
        <f>IF(AND(OR(Dashboard!$D$6=H25,Dashboard!$D$6="",Dashboard!$D$6="All"), Z25="x"),"x","")</f>
        <v>x</v>
      </c>
      <c r="AB25" s="103" t="str">
        <f>IF(AND(OR(Dashboard!$D$6=H25,Dashboard!$D$6="",Dashboard!$D$6="All"), OR(Dashboard!$D$7=J25,Dashboard!$D$7=""),  OR(Dashboard!$G$6&lt;=K25,Dashboard!$G$6=""), OR(Dashboard!$G$7&gt;=K25,Dashboard!$G$7=""),  OR(Dashboard!$J$6&lt;=O25,Dashboard!$J$6=""), OR(Dashboard!$J$7&gt;=O25,Dashboard!$J$7=""),I25&lt;&gt;""),"x","")</f>
        <v/>
      </c>
      <c r="AC25" s="88" t="str">
        <f>IF($AB25&lt;&gt;"x","",IF(AND($I25&lt;&gt;AC$4, IFERROR(MATCH("c",$AB25:AB25,0),0)=0),"x", IF(IFERROR(MATCH("c",$AB25:AB25,0),0)=0,"c","")))</f>
        <v/>
      </c>
      <c r="AD25" s="88" t="str">
        <f>IF($AB25&lt;&gt;"x","",IF(AND($I25&lt;&gt;AD$4, IFERROR(MATCH("c",$AB25:AC25,0),0)=0),"x", IF(IFERROR(MATCH("c",$AB25:AC25,0),0)=0,"c","")))</f>
        <v/>
      </c>
      <c r="AE25" s="88" t="str">
        <f>IF($AB25&lt;&gt;"x","",IF(AND($I25&lt;&gt;AE$4, IFERROR(MATCH("c",$AB25:AD25,0),0)=0),"x", IF(IFERROR(MATCH("c",$AB25:AD25,0),0)=0,"c","")))</f>
        <v/>
      </c>
      <c r="AF25" s="88" t="str">
        <f>IF($AB25&lt;&gt;"x","",IF(AND($I25&lt;&gt;AF$4, IFERROR(MATCH("c",$AB25:AE25,0),0)=0),"x", IF(IFERROR(MATCH("c",$AB25:AE25,0),0)=0,"c","")))</f>
        <v/>
      </c>
      <c r="AG25" s="88" t="str">
        <f>IF($AB25&lt;&gt;"x","",IF(AND($I25&lt;&gt;AG$4, IFERROR(MATCH("c",$AB25:AF25,0),0)=0),"x", IF(IFERROR(MATCH("c",$AB25:AF25,0),0)=0,"c","")))</f>
        <v/>
      </c>
      <c r="AH25" s="88" t="str">
        <f>IF($AB25&lt;&gt;"x","",IF(AND($I25&lt;&gt;AH$4, IFERROR(MATCH("c",$AB25:AG25,0),0)=0),"x", IF(IFERROR(MATCH("c",$AB25:AG25,0),0)=0,"c","")))</f>
        <v/>
      </c>
      <c r="AI25" s="88" t="str">
        <f>IF($AB25&lt;&gt;"x","",IF(AND($I25&lt;&gt;AI$4, IFERROR(MATCH("c",$AB25:AH25,0),0)=0),"x", IF(IFERROR(MATCH("c",$AB25:AH25,0),0)=0,"c","")))</f>
        <v/>
      </c>
      <c r="AJ25" s="88" t="str">
        <f>IF($AB25&lt;&gt;"x","",IF(AND($I25&lt;&gt;AJ$4, IFERROR(MATCH("c",$AB25:AI25,0),0)=0),"x", IF(IFERROR(MATCH("c",$AB25:AI25,0),0)=0,"c","")))</f>
        <v/>
      </c>
      <c r="AK25" s="88" t="str">
        <f>IF($AB25&lt;&gt;"x","",IF(AND($I25&lt;&gt;AK$4, IFERROR(MATCH("c",$AB25:AJ25,0),0)=0),"x", IF(IFERROR(MATCH("c",$AB25:AJ25,0),0)=0,"c","")))</f>
        <v/>
      </c>
      <c r="AL25" s="88" t="str">
        <f>IF($AB25&lt;&gt;"x","",IF(AND($I25&lt;&gt;AL$4, IFERROR(MATCH("c",$AB25:AK25,0),0)=0),"x", IF(IFERROR(MATCH("c",$AB25:AK25,0),0)=0,"c","")))</f>
        <v/>
      </c>
      <c r="AM25" s="88" t="str">
        <f>IF($AB25&lt;&gt;"x","",IF(AND($I25&lt;&gt;AM$4, IFERROR(MATCH("c",$AB25:AL25,0),0)=0),"x", IF(IFERROR(MATCH("c",$AB25:AL25,0),0)=0,"c","")))</f>
        <v/>
      </c>
      <c r="AN25" s="88" t="str">
        <f>IF($AB25&lt;&gt;"x","",IF(AND($I25&lt;&gt;AN$4, IFERROR(MATCH("c",$AB25:AM25,0),0)=0),"x", IF(IFERROR(MATCH("c",$AB25:AM25,0),0)=0,"c","")))</f>
        <v/>
      </c>
      <c r="AO25" s="88" t="str">
        <f>IF($AB25&lt;&gt;"x","",IF(AND($I25&lt;&gt;AO$4, IFERROR(MATCH("c",$AB25:AN25,0),0)=0),"x", IF(IFERROR(MATCH("c",$AB25:AN25,0),0)=0,"c","")))</f>
        <v/>
      </c>
      <c r="AP25" s="88" t="str">
        <f>IF($AB25&lt;&gt;"x","",IF(AND($I25&lt;&gt;AP$4, IFERROR(MATCH("c",$AB25:AO25,0),0)=0),"x", IF(IFERROR(MATCH("c",$AB25:AO25,0),0)=0,"c","")))</f>
        <v/>
      </c>
      <c r="AQ25" s="88" t="str">
        <f>IF($AB25&lt;&gt;"x","",IF(AND($I25&lt;&gt;AQ$4, IFERROR(MATCH("c",$AB25:AP25,0),0)=0),"x", IF(IFERROR(MATCH("c",$AB25:AP25,0),0)=0,"c","")))</f>
        <v/>
      </c>
      <c r="AT25" s="2" t="s">
        <v>106</v>
      </c>
      <c r="AW25" s="65" t="s">
        <v>91</v>
      </c>
      <c r="AX25" s="2" t="s">
        <v>100</v>
      </c>
      <c r="AY25" s="2">
        <v>123</v>
      </c>
      <c r="AZ25" s="2" t="s">
        <v>117</v>
      </c>
      <c r="BB25" s="97" t="str">
        <f>IF(Settings!F7&lt;&gt;"",Settings!F7,"")</f>
        <v>Sales John</v>
      </c>
      <c r="BC25" s="88">
        <f t="shared" si="14"/>
        <v>0</v>
      </c>
      <c r="BD25" s="88">
        <f t="shared" si="14"/>
        <v>0</v>
      </c>
      <c r="BE25" s="88">
        <f t="shared" si="14"/>
        <v>0</v>
      </c>
      <c r="BF25" s="88">
        <f t="shared" si="14"/>
        <v>0</v>
      </c>
      <c r="BG25" s="88">
        <f t="shared" si="14"/>
        <v>1</v>
      </c>
      <c r="BO25" s="213">
        <f>IF(COUNTIF($BO$6:BO24,BO24)+1&gt;Calc!$CU$9,MAX($BO$6:BO24)+1,BO24)</f>
        <v>5</v>
      </c>
      <c r="BP25" s="213" t="str">
        <f>IF(29-SUMIF(Pipeline!D29:AF29,"",$BP$5:$CR$5)&gt;0,ROW(BO25),"")</f>
        <v/>
      </c>
      <c r="BQ25" s="214"/>
      <c r="BR25" s="214"/>
      <c r="BS25" s="214"/>
      <c r="BT25" s="214"/>
      <c r="BU25" s="214"/>
      <c r="BV25" s="214"/>
      <c r="BW25" s="214"/>
      <c r="BX25" s="214"/>
      <c r="BY25" s="214"/>
      <c r="BZ25" s="214"/>
      <c r="CA25" s="214"/>
      <c r="CB25" s="214"/>
      <c r="CC25" s="214"/>
      <c r="CD25" s="214"/>
      <c r="CE25" s="214"/>
      <c r="CF25" s="214"/>
      <c r="CG25" s="214"/>
      <c r="CH25" s="214"/>
      <c r="CI25" s="214"/>
      <c r="CJ25" s="214"/>
      <c r="CK25" s="214"/>
      <c r="CL25" s="214"/>
      <c r="CM25" s="214"/>
      <c r="CN25" s="214"/>
      <c r="CO25" s="214"/>
      <c r="CP25" s="214"/>
      <c r="CQ25" s="214"/>
      <c r="CR25" s="214"/>
      <c r="CW25" s="226" t="str">
        <f>IF(Settings!F25="","",Settings!F25)</f>
        <v/>
      </c>
    </row>
    <row r="26" spans="2:101" x14ac:dyDescent="0.25">
      <c r="B26" s="88">
        <f>IF(AND(OR(Pipeline!$F$5=H26,Pipeline!$F$5="",Pipeline!$F$5="All"), OR(Pipeline!$F$6=J26,Pipeline!$F$6="",Pipeline!$F$6="All"),  OR(Pipeline!$J$5&lt;=K26,Pipeline!$J$5=""), OR(Pipeline!$J$6&gt;=K26,Pipeline!$J$6=""),  OR(Pipeline!$N$5&lt;=O26,Pipeline!$N$5=""), OR(Pipeline!$N$6&gt;=O26,Pipeline!$N$6="")),1,0)</f>
        <v>1</v>
      </c>
      <c r="C26" s="99">
        <f>IF(B26&lt;&gt;1,"",COUNTIFS($I$6:I25,I26,$B$6:B25,1)+1)</f>
        <v>14</v>
      </c>
      <c r="D26" s="100" t="str">
        <f>IF(LEN(INDEX(Input!B$6:B$1005,ROW($C26)-ROW($C$5),1))=0,"-",INDEX(Input!B$6:B$1005,ROW($C26)-ROW($C$5),1))</f>
        <v>-</v>
      </c>
      <c r="E26" s="100" t="str">
        <f>IF(LEN(INDEX(Input!C$6:C$1005,ROW($C26)-ROW($C$5),1))=0,"-",INDEX(Input!C$6:C$1005,ROW($C26)-ROW($C$5),1))</f>
        <v>-</v>
      </c>
      <c r="F26" s="100" t="str">
        <f>IF(LEN(INDEX(Input!D$6:D$1005,ROW($C26)-ROW($C$5),1))=0,"-",INDEX(Input!D$6:D$1005,ROW($C26)-ROW($C$5),1))</f>
        <v>-</v>
      </c>
      <c r="G26" s="100" t="str">
        <f>IF(LEN(INDEX(Input!E$6:E$1005,ROW($C26)-ROW($C$5),1))=0,"-",INDEX(Input!E$6:E$1005,ROW($C26)-ROW($C$5),1))</f>
        <v>-</v>
      </c>
      <c r="H26" s="100" t="str">
        <f>IF(LEN(INDEX(Input!F$6:F$1005,ROW($C26)-ROW($C$5),1))=0,"-",INDEX(Input!F$6:F$1005,ROW($C26)-ROW($C$5),1))</f>
        <v>-</v>
      </c>
      <c r="I26" s="100" t="str">
        <f>IF(LEN(INDEX(Input!G$6:G$1005,ROW($C26)-ROW($C$5),1))=0,"",INDEX(Input!G$6:G$1005,ROW($C26)-ROW($C$5),1))</f>
        <v/>
      </c>
      <c r="J26" s="100" t="str">
        <f>IF(LEN(INDEX(Input!B$6:B$1005,ROW($C26)-ROW($C$5),1))=0,"-",IF(INDEX(Input!H$6:H$1005,ROW($C26)-ROW($C$5),1)="","Not set",INDEX(Input!H$6:H$1005,ROW($C26)-ROW($C$5),1)) )</f>
        <v>-</v>
      </c>
      <c r="K26" s="101" t="str">
        <f>IF(LEN(INDEX(Input!I$6:I$1005,ROW($C26)-ROW($C$5),1))=0,"",INDEX(Input!I$6:I$1005,ROW($C26)-ROW($C$5),1))</f>
        <v/>
      </c>
      <c r="L26" s="101" t="str">
        <f t="array" ref="L26">IFERROR(IF($AY$24=123,DAY(K26)&amp;connector&amp;IF($AZ$24="Extended",INDEX($AT$24:$AT$35,MONTH(K26),1),MONTH(K26))&amp;connector&amp;IF($AZ$24="Short", RIGHT(YEAR(K26),2),YEAR(K26)),IF($AY$24=213, MONTH(K26)&amp;connector&amp;DAY(K26)&amp;connector&amp;IF($AZ$24="Short", RIGHT(YEAR(K26),2),YEAR(K26)),IF($AZ$24="Short", RIGHT(YEAR(K26),2),YEAR(K26))&amp;connector&amp;MONTH(K26)&amp;connector&amp;DAY(K26))),"-")</f>
        <v>-</v>
      </c>
      <c r="M26" s="101" t="str">
        <f>IF(LEN(INDEX(Input!J$6:J$1005,ROW($C26)-ROW($C$5),1))=0,"",INDEX(Input!J$6:J$1005,ROW($C26)-ROW($C$5),1))</f>
        <v/>
      </c>
      <c r="N26" s="101" t="str">
        <f t="array" ref="N26">IFERROR(IF($AY$24=123,DAY(M26)&amp;connector&amp;IF($AZ$24="Extended",INDEX($AT$24:$AT$35,MONTH(M26),1),MONTH(M26))&amp;connector&amp;IF($AZ$24="Short", RIGHT(YEAR(M26),2),YEAR(M26)),IF($AY$24=213, MONTH(M26)&amp;connector&amp;DAY(M26)&amp;connector&amp;IF($AZ$24="Short", RIGHT(YEAR(M26),2),YEAR(M26)),IF($AZ$24="Short", RIGHT(YEAR(M26),2),YEAR(M26))&amp;connector&amp;MONTH(M26)&amp;connector&amp;DAY(M26))),"-")</f>
        <v>-</v>
      </c>
      <c r="O26" s="156" t="str">
        <f>IF(LEN(INDEX(Input!K$6:K$1005,ROW($C26)-ROW($C$5),1))=0,"",INDEX(Input!K$6:K$1005,ROW($C26)-ROW($C$5),1))</f>
        <v/>
      </c>
      <c r="P26" s="100" t="str">
        <f t="shared" si="2"/>
        <v>-</v>
      </c>
      <c r="Q26" s="156" t="str">
        <f>IF(LEN(INDEX(Input!L$6:L$1005,ROW($C26)-ROW($C$5),1))=0,"",INDEX(Input!L$6:L$1005,ROW($C26)-ROW($C$5),1))</f>
        <v/>
      </c>
      <c r="R26" s="100" t="str">
        <f t="shared" si="3"/>
        <v>-</v>
      </c>
      <c r="S26" s="156" t="str">
        <f>IF(LEN(INDEX(Input!M$6:M$1005,ROW($C26)-ROW($C$5),1))=0,"-",INDEX(Input!M$6:M$1005,ROW($C26)-ROW($C$5),1))</f>
        <v>-</v>
      </c>
      <c r="T26" s="156" t="str">
        <f t="shared" si="4"/>
        <v/>
      </c>
      <c r="U26" s="100" t="str">
        <f t="shared" si="5"/>
        <v>-</v>
      </c>
      <c r="V26" s="156" t="str">
        <f>IF(LEN(INDEX(Input!O$6:O$1005,ROW($C26)-ROW($C$5),1))=0,"",INDEX(Input!O$6:O$1005,ROW($C26)-ROW($C$5),1))</f>
        <v/>
      </c>
      <c r="W26" s="100" t="str">
        <f t="shared" si="6"/>
        <v>-</v>
      </c>
      <c r="X26" s="88" t="str">
        <f t="shared" si="7"/>
        <v/>
      </c>
      <c r="Y26" s="102" t="str">
        <f t="shared" si="8"/>
        <v/>
      </c>
      <c r="Z26" s="102" t="str">
        <f>IF(AND(OR(Dashboard!$D$7=J26,Dashboard!$D$7=""),  OR(Dashboard!$G$6&lt;=K26,Dashboard!$G$6=""), OR(Dashboard!$G$7&gt;=K26,Dashboard!$G$7=""),  OR(Dashboard!$J$6&lt;=O26,Dashboard!$J$6=""), OR(Dashboard!$J$7&gt;=O26,Dashboard!$J$7=""),D26&lt;&gt;""),"x","")</f>
        <v>x</v>
      </c>
      <c r="AA26" s="102" t="str">
        <f>IF(AND(OR(Dashboard!$D$6=H26,Dashboard!$D$6="",Dashboard!$D$6="All"), Z26="x"),"x","")</f>
        <v>x</v>
      </c>
      <c r="AB26" s="103" t="str">
        <f>IF(AND(OR(Dashboard!$D$6=H26,Dashboard!$D$6="",Dashboard!$D$6="All"), OR(Dashboard!$D$7=J26,Dashboard!$D$7=""),  OR(Dashboard!$G$6&lt;=K26,Dashboard!$G$6=""), OR(Dashboard!$G$7&gt;=K26,Dashboard!$G$7=""),  OR(Dashboard!$J$6&lt;=O26,Dashboard!$J$6=""), OR(Dashboard!$J$7&gt;=O26,Dashboard!$J$7=""),I26&lt;&gt;""),"x","")</f>
        <v/>
      </c>
      <c r="AC26" s="88" t="str">
        <f>IF($AB26&lt;&gt;"x","",IF(AND($I26&lt;&gt;AC$4, IFERROR(MATCH("c",$AB26:AB26,0),0)=0),"x", IF(IFERROR(MATCH("c",$AB26:AB26,0),0)=0,"c","")))</f>
        <v/>
      </c>
      <c r="AD26" s="88" t="str">
        <f>IF($AB26&lt;&gt;"x","",IF(AND($I26&lt;&gt;AD$4, IFERROR(MATCH("c",$AB26:AC26,0),0)=0),"x", IF(IFERROR(MATCH("c",$AB26:AC26,0),0)=0,"c","")))</f>
        <v/>
      </c>
      <c r="AE26" s="88" t="str">
        <f>IF($AB26&lt;&gt;"x","",IF(AND($I26&lt;&gt;AE$4, IFERROR(MATCH("c",$AB26:AD26,0),0)=0),"x", IF(IFERROR(MATCH("c",$AB26:AD26,0),0)=0,"c","")))</f>
        <v/>
      </c>
      <c r="AF26" s="88" t="str">
        <f>IF($AB26&lt;&gt;"x","",IF(AND($I26&lt;&gt;AF$4, IFERROR(MATCH("c",$AB26:AE26,0),0)=0),"x", IF(IFERROR(MATCH("c",$AB26:AE26,0),0)=0,"c","")))</f>
        <v/>
      </c>
      <c r="AG26" s="88" t="str">
        <f>IF($AB26&lt;&gt;"x","",IF(AND($I26&lt;&gt;AG$4, IFERROR(MATCH("c",$AB26:AF26,0),0)=0),"x", IF(IFERROR(MATCH("c",$AB26:AF26,0),0)=0,"c","")))</f>
        <v/>
      </c>
      <c r="AH26" s="88" t="str">
        <f>IF($AB26&lt;&gt;"x","",IF(AND($I26&lt;&gt;AH$4, IFERROR(MATCH("c",$AB26:AG26,0),0)=0),"x", IF(IFERROR(MATCH("c",$AB26:AG26,0),0)=0,"c","")))</f>
        <v/>
      </c>
      <c r="AI26" s="88" t="str">
        <f>IF($AB26&lt;&gt;"x","",IF(AND($I26&lt;&gt;AI$4, IFERROR(MATCH("c",$AB26:AH26,0),0)=0),"x", IF(IFERROR(MATCH("c",$AB26:AH26,0),0)=0,"c","")))</f>
        <v/>
      </c>
      <c r="AJ26" s="88" t="str">
        <f>IF($AB26&lt;&gt;"x","",IF(AND($I26&lt;&gt;AJ$4, IFERROR(MATCH("c",$AB26:AI26,0),0)=0),"x", IF(IFERROR(MATCH("c",$AB26:AI26,0),0)=0,"c","")))</f>
        <v/>
      </c>
      <c r="AK26" s="88" t="str">
        <f>IF($AB26&lt;&gt;"x","",IF(AND($I26&lt;&gt;AK$4, IFERROR(MATCH("c",$AB26:AJ26,0),0)=0),"x", IF(IFERROR(MATCH("c",$AB26:AJ26,0),0)=0,"c","")))</f>
        <v/>
      </c>
      <c r="AL26" s="88" t="str">
        <f>IF($AB26&lt;&gt;"x","",IF(AND($I26&lt;&gt;AL$4, IFERROR(MATCH("c",$AB26:AK26,0),0)=0),"x", IF(IFERROR(MATCH("c",$AB26:AK26,0),0)=0,"c","")))</f>
        <v/>
      </c>
      <c r="AM26" s="88" t="str">
        <f>IF($AB26&lt;&gt;"x","",IF(AND($I26&lt;&gt;AM$4, IFERROR(MATCH("c",$AB26:AL26,0),0)=0),"x", IF(IFERROR(MATCH("c",$AB26:AL26,0),0)=0,"c","")))</f>
        <v/>
      </c>
      <c r="AN26" s="88" t="str">
        <f>IF($AB26&lt;&gt;"x","",IF(AND($I26&lt;&gt;AN$4, IFERROR(MATCH("c",$AB26:AM26,0),0)=0),"x", IF(IFERROR(MATCH("c",$AB26:AM26,0),0)=0,"c","")))</f>
        <v/>
      </c>
      <c r="AO26" s="88" t="str">
        <f>IF($AB26&lt;&gt;"x","",IF(AND($I26&lt;&gt;AO$4, IFERROR(MATCH("c",$AB26:AN26,0),0)=0),"x", IF(IFERROR(MATCH("c",$AB26:AN26,0),0)=0,"c","")))</f>
        <v/>
      </c>
      <c r="AP26" s="88" t="str">
        <f>IF($AB26&lt;&gt;"x","",IF(AND($I26&lt;&gt;AP$4, IFERROR(MATCH("c",$AB26:AO26,0),0)=0),"x", IF(IFERROR(MATCH("c",$AB26:AO26,0),0)=0,"c","")))</f>
        <v/>
      </c>
      <c r="AQ26" s="88" t="str">
        <f>IF($AB26&lt;&gt;"x","",IF(AND($I26&lt;&gt;AQ$4, IFERROR(MATCH("c",$AB26:AP26,0),0)=0),"x", IF(IFERROR(MATCH("c",$AB26:AP26,0),0)=0,"c","")))</f>
        <v/>
      </c>
      <c r="AT26" s="2" t="s">
        <v>107</v>
      </c>
      <c r="AW26" s="65" t="s">
        <v>92</v>
      </c>
      <c r="AX26" s="2" t="s">
        <v>100</v>
      </c>
      <c r="AY26" s="2">
        <v>213</v>
      </c>
      <c r="AZ26" s="2" t="s">
        <v>117</v>
      </c>
      <c r="BB26" s="97" t="str">
        <f>IF(Settings!F8&lt;&gt;"",Settings!F8,"")</f>
        <v>Sales Mia</v>
      </c>
      <c r="BC26" s="88">
        <f t="shared" si="14"/>
        <v>1</v>
      </c>
      <c r="BD26" s="88">
        <f t="shared" si="14"/>
        <v>0</v>
      </c>
      <c r="BE26" s="88">
        <f t="shared" si="14"/>
        <v>0</v>
      </c>
      <c r="BF26" s="88">
        <f t="shared" si="14"/>
        <v>0</v>
      </c>
      <c r="BG26" s="88">
        <f t="shared" si="14"/>
        <v>0</v>
      </c>
      <c r="BO26" s="213">
        <f>IF(COUNTIF($BO$6:BO25,BO25)+1&gt;Calc!$CU$9,MAX($BO$6:BO25)+1,BO25)</f>
        <v>6</v>
      </c>
      <c r="BP26" s="213" t="str">
        <f>IF(29-SUMIF(Pipeline!D30:AF30,"",$BP$5:$CR$5)&gt;0,ROW(BO26),"")</f>
        <v/>
      </c>
      <c r="BQ26" s="214"/>
      <c r="BR26" s="214"/>
      <c r="BS26" s="214"/>
      <c r="BT26" s="214"/>
      <c r="BU26" s="214"/>
      <c r="BV26" s="214"/>
      <c r="BW26" s="214"/>
      <c r="BX26" s="214"/>
      <c r="BY26" s="214"/>
      <c r="BZ26" s="214"/>
      <c r="CA26" s="214"/>
      <c r="CB26" s="214"/>
      <c r="CC26" s="214"/>
      <c r="CD26" s="214"/>
      <c r="CE26" s="214"/>
      <c r="CF26" s="214"/>
      <c r="CG26" s="214"/>
      <c r="CH26" s="214"/>
      <c r="CI26" s="214"/>
      <c r="CJ26" s="214"/>
      <c r="CK26" s="214"/>
      <c r="CL26" s="214"/>
      <c r="CM26" s="214"/>
      <c r="CN26" s="214"/>
      <c r="CO26" s="214"/>
      <c r="CP26" s="214"/>
      <c r="CQ26" s="214"/>
      <c r="CR26" s="214"/>
      <c r="CW26" s="226" t="str">
        <f>IF(Settings!F26="","",Settings!F26)</f>
        <v/>
      </c>
    </row>
    <row r="27" spans="2:101" x14ac:dyDescent="0.25">
      <c r="B27" s="88">
        <f>IF(AND(OR(Pipeline!$F$5=H27,Pipeline!$F$5="",Pipeline!$F$5="All"), OR(Pipeline!$F$6=J27,Pipeline!$F$6="",Pipeline!$F$6="All"),  OR(Pipeline!$J$5&lt;=K27,Pipeline!$J$5=""), OR(Pipeline!$J$6&gt;=K27,Pipeline!$J$6=""),  OR(Pipeline!$N$5&lt;=O27,Pipeline!$N$5=""), OR(Pipeline!$N$6&gt;=O27,Pipeline!$N$6="")),1,0)</f>
        <v>1</v>
      </c>
      <c r="C27" s="99">
        <f>IF(B27&lt;&gt;1,"",COUNTIFS($I$6:I26,I27,$B$6:B26,1)+1)</f>
        <v>15</v>
      </c>
      <c r="D27" s="100" t="str">
        <f>IF(LEN(INDEX(Input!B$6:B$1005,ROW($C27)-ROW($C$5),1))=0,"-",INDEX(Input!B$6:B$1005,ROW($C27)-ROW($C$5),1))</f>
        <v>-</v>
      </c>
      <c r="E27" s="100" t="str">
        <f>IF(LEN(INDEX(Input!C$6:C$1005,ROW($C27)-ROW($C$5),1))=0,"-",INDEX(Input!C$6:C$1005,ROW($C27)-ROW($C$5),1))</f>
        <v>-</v>
      </c>
      <c r="F27" s="100" t="str">
        <f>IF(LEN(INDEX(Input!D$6:D$1005,ROW($C27)-ROW($C$5),1))=0,"-",INDEX(Input!D$6:D$1005,ROW($C27)-ROW($C$5),1))</f>
        <v>-</v>
      </c>
      <c r="G27" s="100" t="str">
        <f>IF(LEN(INDEX(Input!E$6:E$1005,ROW($C27)-ROW($C$5),1))=0,"-",INDEX(Input!E$6:E$1005,ROW($C27)-ROW($C$5),1))</f>
        <v>-</v>
      </c>
      <c r="H27" s="100" t="str">
        <f>IF(LEN(INDEX(Input!F$6:F$1005,ROW($C27)-ROW($C$5),1))=0,"-",INDEX(Input!F$6:F$1005,ROW($C27)-ROW($C$5),1))</f>
        <v>-</v>
      </c>
      <c r="I27" s="100" t="str">
        <f>IF(LEN(INDEX(Input!G$6:G$1005,ROW($C27)-ROW($C$5),1))=0,"",INDEX(Input!G$6:G$1005,ROW($C27)-ROW($C$5),1))</f>
        <v/>
      </c>
      <c r="J27" s="100" t="str">
        <f>IF(LEN(INDEX(Input!B$6:B$1005,ROW($C27)-ROW($C$5),1))=0,"-",IF(INDEX(Input!H$6:H$1005,ROW($C27)-ROW($C$5),1)="","Not set",INDEX(Input!H$6:H$1005,ROW($C27)-ROW($C$5),1)) )</f>
        <v>-</v>
      </c>
      <c r="K27" s="101" t="str">
        <f>IF(LEN(INDEX(Input!I$6:I$1005,ROW($C27)-ROW($C$5),1))=0,"",INDEX(Input!I$6:I$1005,ROW($C27)-ROW($C$5),1))</f>
        <v/>
      </c>
      <c r="L27" s="101" t="str">
        <f t="array" ref="L27">IFERROR(IF($AY$24=123,DAY(K27)&amp;connector&amp;IF($AZ$24="Extended",INDEX($AT$24:$AT$35,MONTH(K27),1),MONTH(K27))&amp;connector&amp;IF($AZ$24="Short", RIGHT(YEAR(K27),2),YEAR(K27)),IF($AY$24=213, MONTH(K27)&amp;connector&amp;DAY(K27)&amp;connector&amp;IF($AZ$24="Short", RIGHT(YEAR(K27),2),YEAR(K27)),IF($AZ$24="Short", RIGHT(YEAR(K27),2),YEAR(K27))&amp;connector&amp;MONTH(K27)&amp;connector&amp;DAY(K27))),"-")</f>
        <v>-</v>
      </c>
      <c r="M27" s="101" t="str">
        <f>IF(LEN(INDEX(Input!J$6:J$1005,ROW($C27)-ROW($C$5),1))=0,"",INDEX(Input!J$6:J$1005,ROW($C27)-ROW($C$5),1))</f>
        <v/>
      </c>
      <c r="N27" s="101" t="str">
        <f t="array" ref="N27">IFERROR(IF($AY$24=123,DAY(M27)&amp;connector&amp;IF($AZ$24="Extended",INDEX($AT$24:$AT$35,MONTH(M27),1),MONTH(M27))&amp;connector&amp;IF($AZ$24="Short", RIGHT(YEAR(M27),2),YEAR(M27)),IF($AY$24=213, MONTH(M27)&amp;connector&amp;DAY(M27)&amp;connector&amp;IF($AZ$24="Short", RIGHT(YEAR(M27),2),YEAR(M27)),IF($AZ$24="Short", RIGHT(YEAR(M27),2),YEAR(M27))&amp;connector&amp;MONTH(M27)&amp;connector&amp;DAY(M27))),"-")</f>
        <v>-</v>
      </c>
      <c r="O27" s="156" t="str">
        <f>IF(LEN(INDEX(Input!K$6:K$1005,ROW($C27)-ROW($C$5),1))=0,"",INDEX(Input!K$6:K$1005,ROW($C27)-ROW($C$5),1))</f>
        <v/>
      </c>
      <c r="P27" s="100" t="str">
        <f t="shared" si="2"/>
        <v>-</v>
      </c>
      <c r="Q27" s="156" t="str">
        <f>IF(LEN(INDEX(Input!L$6:L$1005,ROW($C27)-ROW($C$5),1))=0,"",INDEX(Input!L$6:L$1005,ROW($C27)-ROW($C$5),1))</f>
        <v/>
      </c>
      <c r="R27" s="100" t="str">
        <f t="shared" si="3"/>
        <v>-</v>
      </c>
      <c r="S27" s="156" t="str">
        <f>IF(LEN(INDEX(Input!M$6:M$1005,ROW($C27)-ROW($C$5),1))=0,"-",INDEX(Input!M$6:M$1005,ROW($C27)-ROW($C$5),1))</f>
        <v>-</v>
      </c>
      <c r="T27" s="156" t="str">
        <f t="shared" si="4"/>
        <v/>
      </c>
      <c r="U27" s="100" t="str">
        <f t="shared" si="5"/>
        <v>-</v>
      </c>
      <c r="V27" s="156" t="str">
        <f>IF(LEN(INDEX(Input!O$6:O$1005,ROW($C27)-ROW($C$5),1))=0,"",INDEX(Input!O$6:O$1005,ROW($C27)-ROW($C$5),1))</f>
        <v/>
      </c>
      <c r="W27" s="100" t="str">
        <f t="shared" si="6"/>
        <v>-</v>
      </c>
      <c r="X27" s="88" t="str">
        <f t="shared" si="7"/>
        <v/>
      </c>
      <c r="Y27" s="102" t="str">
        <f t="shared" si="8"/>
        <v/>
      </c>
      <c r="Z27" s="102" t="str">
        <f>IF(AND(OR(Dashboard!$D$7=J27,Dashboard!$D$7=""),  OR(Dashboard!$G$6&lt;=K27,Dashboard!$G$6=""), OR(Dashboard!$G$7&gt;=K27,Dashboard!$G$7=""),  OR(Dashboard!$J$6&lt;=O27,Dashboard!$J$6=""), OR(Dashboard!$J$7&gt;=O27,Dashboard!$J$7=""),D27&lt;&gt;""),"x","")</f>
        <v>x</v>
      </c>
      <c r="AA27" s="102" t="str">
        <f>IF(AND(OR(Dashboard!$D$6=H27,Dashboard!$D$6="",Dashboard!$D$6="All"), Z27="x"),"x","")</f>
        <v>x</v>
      </c>
      <c r="AB27" s="103" t="str">
        <f>IF(AND(OR(Dashboard!$D$6=H27,Dashboard!$D$6="",Dashboard!$D$6="All"), OR(Dashboard!$D$7=J27,Dashboard!$D$7=""),  OR(Dashboard!$G$6&lt;=K27,Dashboard!$G$6=""), OR(Dashboard!$G$7&gt;=K27,Dashboard!$G$7=""),  OR(Dashboard!$J$6&lt;=O27,Dashboard!$J$6=""), OR(Dashboard!$J$7&gt;=O27,Dashboard!$J$7=""),I27&lt;&gt;""),"x","")</f>
        <v/>
      </c>
      <c r="AC27" s="88" t="str">
        <f>IF($AB27&lt;&gt;"x","",IF(AND($I27&lt;&gt;AC$4, IFERROR(MATCH("c",$AB27:AB27,0),0)=0),"x", IF(IFERROR(MATCH("c",$AB27:AB27,0),0)=0,"c","")))</f>
        <v/>
      </c>
      <c r="AD27" s="88" t="str">
        <f>IF($AB27&lt;&gt;"x","",IF(AND($I27&lt;&gt;AD$4, IFERROR(MATCH("c",$AB27:AC27,0),0)=0),"x", IF(IFERROR(MATCH("c",$AB27:AC27,0),0)=0,"c","")))</f>
        <v/>
      </c>
      <c r="AE27" s="88" t="str">
        <f>IF($AB27&lt;&gt;"x","",IF(AND($I27&lt;&gt;AE$4, IFERROR(MATCH("c",$AB27:AD27,0),0)=0),"x", IF(IFERROR(MATCH("c",$AB27:AD27,0),0)=0,"c","")))</f>
        <v/>
      </c>
      <c r="AF27" s="88" t="str">
        <f>IF($AB27&lt;&gt;"x","",IF(AND($I27&lt;&gt;AF$4, IFERROR(MATCH("c",$AB27:AE27,0),0)=0),"x", IF(IFERROR(MATCH("c",$AB27:AE27,0),0)=0,"c","")))</f>
        <v/>
      </c>
      <c r="AG27" s="88" t="str">
        <f>IF($AB27&lt;&gt;"x","",IF(AND($I27&lt;&gt;AG$4, IFERROR(MATCH("c",$AB27:AF27,0),0)=0),"x", IF(IFERROR(MATCH("c",$AB27:AF27,0),0)=0,"c","")))</f>
        <v/>
      </c>
      <c r="AH27" s="88" t="str">
        <f>IF($AB27&lt;&gt;"x","",IF(AND($I27&lt;&gt;AH$4, IFERROR(MATCH("c",$AB27:AG27,0),0)=0),"x", IF(IFERROR(MATCH("c",$AB27:AG27,0),0)=0,"c","")))</f>
        <v/>
      </c>
      <c r="AI27" s="88" t="str">
        <f>IF($AB27&lt;&gt;"x","",IF(AND($I27&lt;&gt;AI$4, IFERROR(MATCH("c",$AB27:AH27,0),0)=0),"x", IF(IFERROR(MATCH("c",$AB27:AH27,0),0)=0,"c","")))</f>
        <v/>
      </c>
      <c r="AJ27" s="88" t="str">
        <f>IF($AB27&lt;&gt;"x","",IF(AND($I27&lt;&gt;AJ$4, IFERROR(MATCH("c",$AB27:AI27,0),0)=0),"x", IF(IFERROR(MATCH("c",$AB27:AI27,0),0)=0,"c","")))</f>
        <v/>
      </c>
      <c r="AK27" s="88" t="str">
        <f>IF($AB27&lt;&gt;"x","",IF(AND($I27&lt;&gt;AK$4, IFERROR(MATCH("c",$AB27:AJ27,0),0)=0),"x", IF(IFERROR(MATCH("c",$AB27:AJ27,0),0)=0,"c","")))</f>
        <v/>
      </c>
      <c r="AL27" s="88" t="str">
        <f>IF($AB27&lt;&gt;"x","",IF(AND($I27&lt;&gt;AL$4, IFERROR(MATCH("c",$AB27:AK27,0),0)=0),"x", IF(IFERROR(MATCH("c",$AB27:AK27,0),0)=0,"c","")))</f>
        <v/>
      </c>
      <c r="AM27" s="88" t="str">
        <f>IF($AB27&lt;&gt;"x","",IF(AND($I27&lt;&gt;AM$4, IFERROR(MATCH("c",$AB27:AL27,0),0)=0),"x", IF(IFERROR(MATCH("c",$AB27:AL27,0),0)=0,"c","")))</f>
        <v/>
      </c>
      <c r="AN27" s="88" t="str">
        <f>IF($AB27&lt;&gt;"x","",IF(AND($I27&lt;&gt;AN$4, IFERROR(MATCH("c",$AB27:AM27,0),0)=0),"x", IF(IFERROR(MATCH("c",$AB27:AM27,0),0)=0,"c","")))</f>
        <v/>
      </c>
      <c r="AO27" s="88" t="str">
        <f>IF($AB27&lt;&gt;"x","",IF(AND($I27&lt;&gt;AO$4, IFERROR(MATCH("c",$AB27:AN27,0),0)=0),"x", IF(IFERROR(MATCH("c",$AB27:AN27,0),0)=0,"c","")))</f>
        <v/>
      </c>
      <c r="AP27" s="88" t="str">
        <f>IF($AB27&lt;&gt;"x","",IF(AND($I27&lt;&gt;AP$4, IFERROR(MATCH("c",$AB27:AO27,0),0)=0),"x", IF(IFERROR(MATCH("c",$AB27:AO27,0),0)=0,"c","")))</f>
        <v/>
      </c>
      <c r="AQ27" s="88" t="str">
        <f>IF($AB27&lt;&gt;"x","",IF(AND($I27&lt;&gt;AQ$4, IFERROR(MATCH("c",$AB27:AP27,0),0)=0),"x", IF(IFERROR(MATCH("c",$AB27:AP27,0),0)=0,"c","")))</f>
        <v/>
      </c>
      <c r="AT27" s="2" t="s">
        <v>108</v>
      </c>
      <c r="AW27" s="65" t="s">
        <v>93</v>
      </c>
      <c r="AX27" s="2" t="s">
        <v>101</v>
      </c>
      <c r="AY27" s="2">
        <v>213</v>
      </c>
      <c r="AZ27" s="2" t="s">
        <v>117</v>
      </c>
      <c r="BB27" s="97" t="str">
        <f>IF(Settings!F9&lt;&gt;"",Settings!F9,"")</f>
        <v>Sales Carl</v>
      </c>
      <c r="BC27" s="88">
        <f t="shared" si="14"/>
        <v>1</v>
      </c>
      <c r="BD27" s="88">
        <f t="shared" si="14"/>
        <v>0</v>
      </c>
      <c r="BE27" s="88">
        <f t="shared" si="14"/>
        <v>0</v>
      </c>
      <c r="BF27" s="88">
        <f t="shared" si="14"/>
        <v>0</v>
      </c>
      <c r="BG27" s="88">
        <f t="shared" si="14"/>
        <v>0</v>
      </c>
      <c r="BO27" s="213">
        <f>IF(COUNTIF($BO$6:BO26,BO26)+1&gt;Calc!$CU$9,MAX($BO$6:BO26)+1,BO26)</f>
        <v>6</v>
      </c>
      <c r="BP27" s="213" t="str">
        <f>IF(29-SUMIF(Pipeline!D31:AF31,"",$BP$5:$CR$5)&gt;0,ROW(BO27),"")</f>
        <v/>
      </c>
      <c r="BQ27" s="214"/>
      <c r="BR27" s="214"/>
      <c r="BS27" s="214"/>
      <c r="BT27" s="214"/>
      <c r="BU27" s="214"/>
      <c r="BV27" s="214"/>
      <c r="BW27" s="214"/>
      <c r="BX27" s="214"/>
      <c r="BY27" s="214"/>
      <c r="BZ27" s="214"/>
      <c r="CA27" s="214"/>
      <c r="CB27" s="214"/>
      <c r="CC27" s="214"/>
      <c r="CD27" s="214"/>
      <c r="CE27" s="214"/>
      <c r="CF27" s="214"/>
      <c r="CG27" s="214"/>
      <c r="CH27" s="214"/>
      <c r="CI27" s="214"/>
      <c r="CJ27" s="214"/>
      <c r="CK27" s="214"/>
      <c r="CL27" s="214"/>
      <c r="CM27" s="214"/>
      <c r="CN27" s="214"/>
      <c r="CO27" s="214"/>
      <c r="CP27" s="214"/>
      <c r="CQ27" s="214"/>
      <c r="CR27" s="214"/>
      <c r="CW27" s="226" t="str">
        <f>IF(Settings!F27="","",Settings!F27)</f>
        <v/>
      </c>
    </row>
    <row r="28" spans="2:101" x14ac:dyDescent="0.25">
      <c r="B28" s="88">
        <f>IF(AND(OR(Pipeline!$F$5=H28,Pipeline!$F$5="",Pipeline!$F$5="All"), OR(Pipeline!$F$6=J28,Pipeline!$F$6="",Pipeline!$F$6="All"),  OR(Pipeline!$J$5&lt;=K28,Pipeline!$J$5=""), OR(Pipeline!$J$6&gt;=K28,Pipeline!$J$6=""),  OR(Pipeline!$N$5&lt;=O28,Pipeline!$N$5=""), OR(Pipeline!$N$6&gt;=O28,Pipeline!$N$6="")),1,0)</f>
        <v>1</v>
      </c>
      <c r="C28" s="99">
        <f>IF(B28&lt;&gt;1,"",COUNTIFS($I$6:I27,I28,$B$6:B27,1)+1)</f>
        <v>16</v>
      </c>
      <c r="D28" s="100" t="str">
        <f>IF(LEN(INDEX(Input!B$6:B$1005,ROW($C28)-ROW($C$5),1))=0,"-",INDEX(Input!B$6:B$1005,ROW($C28)-ROW($C$5),1))</f>
        <v>-</v>
      </c>
      <c r="E28" s="100" t="str">
        <f>IF(LEN(INDEX(Input!C$6:C$1005,ROW($C28)-ROW($C$5),1))=0,"-",INDEX(Input!C$6:C$1005,ROW($C28)-ROW($C$5),1))</f>
        <v>-</v>
      </c>
      <c r="F28" s="100" t="str">
        <f>IF(LEN(INDEX(Input!D$6:D$1005,ROW($C28)-ROW($C$5),1))=0,"-",INDEX(Input!D$6:D$1005,ROW($C28)-ROW($C$5),1))</f>
        <v>-</v>
      </c>
      <c r="G28" s="100" t="str">
        <f>IF(LEN(INDEX(Input!E$6:E$1005,ROW($C28)-ROW($C$5),1))=0,"-",INDEX(Input!E$6:E$1005,ROW($C28)-ROW($C$5),1))</f>
        <v>-</v>
      </c>
      <c r="H28" s="100" t="str">
        <f>IF(LEN(INDEX(Input!F$6:F$1005,ROW($C28)-ROW($C$5),1))=0,"-",INDEX(Input!F$6:F$1005,ROW($C28)-ROW($C$5),1))</f>
        <v>-</v>
      </c>
      <c r="I28" s="100" t="str">
        <f>IF(LEN(INDEX(Input!G$6:G$1005,ROW($C28)-ROW($C$5),1))=0,"",INDEX(Input!G$6:G$1005,ROW($C28)-ROW($C$5),1))</f>
        <v/>
      </c>
      <c r="J28" s="100" t="str">
        <f>IF(LEN(INDEX(Input!B$6:B$1005,ROW($C28)-ROW($C$5),1))=0,"-",IF(INDEX(Input!H$6:H$1005,ROW($C28)-ROW($C$5),1)="","Not set",INDEX(Input!H$6:H$1005,ROW($C28)-ROW($C$5),1)) )</f>
        <v>-</v>
      </c>
      <c r="K28" s="101" t="str">
        <f>IF(LEN(INDEX(Input!I$6:I$1005,ROW($C28)-ROW($C$5),1))=0,"",INDEX(Input!I$6:I$1005,ROW($C28)-ROW($C$5),1))</f>
        <v/>
      </c>
      <c r="L28" s="101" t="str">
        <f t="array" ref="L28">IFERROR(IF($AY$24=123,DAY(K28)&amp;connector&amp;IF($AZ$24="Extended",INDEX($AT$24:$AT$35,MONTH(K28),1),MONTH(K28))&amp;connector&amp;IF($AZ$24="Short", RIGHT(YEAR(K28),2),YEAR(K28)),IF($AY$24=213, MONTH(K28)&amp;connector&amp;DAY(K28)&amp;connector&amp;IF($AZ$24="Short", RIGHT(YEAR(K28),2),YEAR(K28)),IF($AZ$24="Short", RIGHT(YEAR(K28),2),YEAR(K28))&amp;connector&amp;MONTH(K28)&amp;connector&amp;DAY(K28))),"-")</f>
        <v>-</v>
      </c>
      <c r="M28" s="101" t="str">
        <f>IF(LEN(INDEX(Input!J$6:J$1005,ROW($C28)-ROW($C$5),1))=0,"",INDEX(Input!J$6:J$1005,ROW($C28)-ROW($C$5),1))</f>
        <v/>
      </c>
      <c r="N28" s="101" t="str">
        <f t="array" ref="N28">IFERROR(IF($AY$24=123,DAY(M28)&amp;connector&amp;IF($AZ$24="Extended",INDEX($AT$24:$AT$35,MONTH(M28),1),MONTH(M28))&amp;connector&amp;IF($AZ$24="Short", RIGHT(YEAR(M28),2),YEAR(M28)),IF($AY$24=213, MONTH(M28)&amp;connector&amp;DAY(M28)&amp;connector&amp;IF($AZ$24="Short", RIGHT(YEAR(M28),2),YEAR(M28)),IF($AZ$24="Short", RIGHT(YEAR(M28),2),YEAR(M28))&amp;connector&amp;MONTH(M28)&amp;connector&amp;DAY(M28))),"-")</f>
        <v>-</v>
      </c>
      <c r="O28" s="156" t="str">
        <f>IF(LEN(INDEX(Input!K$6:K$1005,ROW($C28)-ROW($C$5),1))=0,"",INDEX(Input!K$6:K$1005,ROW($C28)-ROW($C$5),1))</f>
        <v/>
      </c>
      <c r="P28" s="100" t="str">
        <f t="shared" si="2"/>
        <v>-</v>
      </c>
      <c r="Q28" s="156" t="str">
        <f>IF(LEN(INDEX(Input!L$6:L$1005,ROW($C28)-ROW($C$5),1))=0,"",INDEX(Input!L$6:L$1005,ROW($C28)-ROW($C$5),1))</f>
        <v/>
      </c>
      <c r="R28" s="100" t="str">
        <f t="shared" si="3"/>
        <v>-</v>
      </c>
      <c r="S28" s="156" t="str">
        <f>IF(LEN(INDEX(Input!M$6:M$1005,ROW($C28)-ROW($C$5),1))=0,"-",INDEX(Input!M$6:M$1005,ROW($C28)-ROW($C$5),1))</f>
        <v>-</v>
      </c>
      <c r="T28" s="156" t="str">
        <f t="shared" si="4"/>
        <v/>
      </c>
      <c r="U28" s="100" t="str">
        <f t="shared" si="5"/>
        <v>-</v>
      </c>
      <c r="V28" s="156" t="str">
        <f>IF(LEN(INDEX(Input!O$6:O$1005,ROW($C28)-ROW($C$5),1))=0,"",INDEX(Input!O$6:O$1005,ROW($C28)-ROW($C$5),1))</f>
        <v/>
      </c>
      <c r="W28" s="100" t="str">
        <f t="shared" si="6"/>
        <v>-</v>
      </c>
      <c r="X28" s="88" t="str">
        <f t="shared" si="7"/>
        <v/>
      </c>
      <c r="Y28" s="102" t="str">
        <f t="shared" si="8"/>
        <v/>
      </c>
      <c r="Z28" s="102" t="str">
        <f>IF(AND(OR(Dashboard!$D$7=J28,Dashboard!$D$7=""),  OR(Dashboard!$G$6&lt;=K28,Dashboard!$G$6=""), OR(Dashboard!$G$7&gt;=K28,Dashboard!$G$7=""),  OR(Dashboard!$J$6&lt;=O28,Dashboard!$J$6=""), OR(Dashboard!$J$7&gt;=O28,Dashboard!$J$7=""),D28&lt;&gt;""),"x","")</f>
        <v>x</v>
      </c>
      <c r="AA28" s="102" t="str">
        <f>IF(AND(OR(Dashboard!$D$6=H28,Dashboard!$D$6="",Dashboard!$D$6="All"), Z28="x"),"x","")</f>
        <v>x</v>
      </c>
      <c r="AB28" s="103" t="str">
        <f>IF(AND(OR(Dashboard!$D$6=H28,Dashboard!$D$6="",Dashboard!$D$6="All"), OR(Dashboard!$D$7=J28,Dashboard!$D$7=""),  OR(Dashboard!$G$6&lt;=K28,Dashboard!$G$6=""), OR(Dashboard!$G$7&gt;=K28,Dashboard!$G$7=""),  OR(Dashboard!$J$6&lt;=O28,Dashboard!$J$6=""), OR(Dashboard!$J$7&gt;=O28,Dashboard!$J$7=""),I28&lt;&gt;""),"x","")</f>
        <v/>
      </c>
      <c r="AC28" s="88" t="str">
        <f>IF($AB28&lt;&gt;"x","",IF(AND($I28&lt;&gt;AC$4, IFERROR(MATCH("c",$AB28:AB28,0),0)=0),"x", IF(IFERROR(MATCH("c",$AB28:AB28,0),0)=0,"c","")))</f>
        <v/>
      </c>
      <c r="AD28" s="88" t="str">
        <f>IF($AB28&lt;&gt;"x","",IF(AND($I28&lt;&gt;AD$4, IFERROR(MATCH("c",$AB28:AC28,0),0)=0),"x", IF(IFERROR(MATCH("c",$AB28:AC28,0),0)=0,"c","")))</f>
        <v/>
      </c>
      <c r="AE28" s="88" t="str">
        <f>IF($AB28&lt;&gt;"x","",IF(AND($I28&lt;&gt;AE$4, IFERROR(MATCH("c",$AB28:AD28,0),0)=0),"x", IF(IFERROR(MATCH("c",$AB28:AD28,0),0)=0,"c","")))</f>
        <v/>
      </c>
      <c r="AF28" s="88" t="str">
        <f>IF($AB28&lt;&gt;"x","",IF(AND($I28&lt;&gt;AF$4, IFERROR(MATCH("c",$AB28:AE28,0),0)=0),"x", IF(IFERROR(MATCH("c",$AB28:AE28,0),0)=0,"c","")))</f>
        <v/>
      </c>
      <c r="AG28" s="88" t="str">
        <f>IF($AB28&lt;&gt;"x","",IF(AND($I28&lt;&gt;AG$4, IFERROR(MATCH("c",$AB28:AF28,0),0)=0),"x", IF(IFERROR(MATCH("c",$AB28:AF28,0),0)=0,"c","")))</f>
        <v/>
      </c>
      <c r="AH28" s="88" t="str">
        <f>IF($AB28&lt;&gt;"x","",IF(AND($I28&lt;&gt;AH$4, IFERROR(MATCH("c",$AB28:AG28,0),0)=0),"x", IF(IFERROR(MATCH("c",$AB28:AG28,0),0)=0,"c","")))</f>
        <v/>
      </c>
      <c r="AI28" s="88" t="str">
        <f>IF($AB28&lt;&gt;"x","",IF(AND($I28&lt;&gt;AI$4, IFERROR(MATCH("c",$AB28:AH28,0),0)=0),"x", IF(IFERROR(MATCH("c",$AB28:AH28,0),0)=0,"c","")))</f>
        <v/>
      </c>
      <c r="AJ28" s="88" t="str">
        <f>IF($AB28&lt;&gt;"x","",IF(AND($I28&lt;&gt;AJ$4, IFERROR(MATCH("c",$AB28:AI28,0),0)=0),"x", IF(IFERROR(MATCH("c",$AB28:AI28,0),0)=0,"c","")))</f>
        <v/>
      </c>
      <c r="AK28" s="88" t="str">
        <f>IF($AB28&lt;&gt;"x","",IF(AND($I28&lt;&gt;AK$4, IFERROR(MATCH("c",$AB28:AJ28,0),0)=0),"x", IF(IFERROR(MATCH("c",$AB28:AJ28,0),0)=0,"c","")))</f>
        <v/>
      </c>
      <c r="AL28" s="88" t="str">
        <f>IF($AB28&lt;&gt;"x","",IF(AND($I28&lt;&gt;AL$4, IFERROR(MATCH("c",$AB28:AK28,0),0)=0),"x", IF(IFERROR(MATCH("c",$AB28:AK28,0),0)=0,"c","")))</f>
        <v/>
      </c>
      <c r="AM28" s="88" t="str">
        <f>IF($AB28&lt;&gt;"x","",IF(AND($I28&lt;&gt;AM$4, IFERROR(MATCH("c",$AB28:AL28,0),0)=0),"x", IF(IFERROR(MATCH("c",$AB28:AL28,0),0)=0,"c","")))</f>
        <v/>
      </c>
      <c r="AN28" s="88" t="str">
        <f>IF($AB28&lt;&gt;"x","",IF(AND($I28&lt;&gt;AN$4, IFERROR(MATCH("c",$AB28:AM28,0),0)=0),"x", IF(IFERROR(MATCH("c",$AB28:AM28,0),0)=0,"c","")))</f>
        <v/>
      </c>
      <c r="AO28" s="88" t="str">
        <f>IF($AB28&lt;&gt;"x","",IF(AND($I28&lt;&gt;AO$4, IFERROR(MATCH("c",$AB28:AN28,0),0)=0),"x", IF(IFERROR(MATCH("c",$AB28:AN28,0),0)=0,"c","")))</f>
        <v/>
      </c>
      <c r="AP28" s="88" t="str">
        <f>IF($AB28&lt;&gt;"x","",IF(AND($I28&lt;&gt;AP$4, IFERROR(MATCH("c",$AB28:AO28,0),0)=0),"x", IF(IFERROR(MATCH("c",$AB28:AO28,0),0)=0,"c","")))</f>
        <v/>
      </c>
      <c r="AQ28" s="88" t="str">
        <f>IF($AB28&lt;&gt;"x","",IF(AND($I28&lt;&gt;AQ$4, IFERROR(MATCH("c",$AB28:AP28,0),0)=0),"x", IF(IFERROR(MATCH("c",$AB28:AP28,0),0)=0,"c","")))</f>
        <v/>
      </c>
      <c r="AT28" s="2" t="s">
        <v>58</v>
      </c>
      <c r="AW28" s="65" t="s">
        <v>98</v>
      </c>
      <c r="AX28" s="2" t="s">
        <v>102</v>
      </c>
      <c r="AY28" s="2">
        <v>321</v>
      </c>
      <c r="AZ28" s="2" t="s">
        <v>117</v>
      </c>
      <c r="BB28" s="97" t="str">
        <f>IF(Settings!F10&lt;&gt;"",Settings!F10,"")</f>
        <v>Sales Paul</v>
      </c>
      <c r="BC28" s="88">
        <f t="shared" si="14"/>
        <v>0</v>
      </c>
      <c r="BD28" s="88">
        <f t="shared" si="14"/>
        <v>1</v>
      </c>
      <c r="BE28" s="88">
        <f t="shared" si="14"/>
        <v>0</v>
      </c>
      <c r="BF28" s="88">
        <f t="shared" si="14"/>
        <v>0</v>
      </c>
      <c r="BG28" s="88">
        <f t="shared" si="14"/>
        <v>0</v>
      </c>
      <c r="BO28" s="213">
        <f>IF(COUNTIF($BO$6:BO27,BO27)+1&gt;Calc!$CU$9,MAX($BO$6:BO27)+1,BO27)</f>
        <v>6</v>
      </c>
      <c r="BP28" s="213" t="str">
        <f>IF(29-SUMIF(Pipeline!D32:AF32,"",$BP$5:$CR$5)&gt;0,ROW(BO28),"")</f>
        <v/>
      </c>
      <c r="BQ28" s="214"/>
      <c r="BR28" s="214"/>
      <c r="BS28" s="214"/>
      <c r="BT28" s="214"/>
      <c r="BU28" s="214"/>
      <c r="BV28" s="214"/>
      <c r="BW28" s="214"/>
      <c r="BX28" s="214"/>
      <c r="BY28" s="214"/>
      <c r="BZ28" s="214"/>
      <c r="CA28" s="214"/>
      <c r="CB28" s="214"/>
      <c r="CC28" s="214"/>
      <c r="CD28" s="214"/>
      <c r="CE28" s="214"/>
      <c r="CF28" s="214"/>
      <c r="CG28" s="214"/>
      <c r="CH28" s="214"/>
      <c r="CI28" s="214"/>
      <c r="CJ28" s="214"/>
      <c r="CK28" s="214"/>
      <c r="CL28" s="214"/>
      <c r="CM28" s="214"/>
      <c r="CN28" s="214"/>
      <c r="CO28" s="214"/>
      <c r="CP28" s="214"/>
      <c r="CQ28" s="214"/>
      <c r="CR28" s="214"/>
      <c r="CW28" s="226" t="str">
        <f>IF(Settings!F28="","",Settings!F28)</f>
        <v/>
      </c>
    </row>
    <row r="29" spans="2:101" x14ac:dyDescent="0.25">
      <c r="B29" s="88">
        <f>IF(AND(OR(Pipeline!$F$5=H29,Pipeline!$F$5="",Pipeline!$F$5="All"), OR(Pipeline!$F$6=J29,Pipeline!$F$6="",Pipeline!$F$6="All"),  OR(Pipeline!$J$5&lt;=K29,Pipeline!$J$5=""), OR(Pipeline!$J$6&gt;=K29,Pipeline!$J$6=""),  OR(Pipeline!$N$5&lt;=O29,Pipeline!$N$5=""), OR(Pipeline!$N$6&gt;=O29,Pipeline!$N$6="")),1,0)</f>
        <v>1</v>
      </c>
      <c r="C29" s="99">
        <f>IF(B29&lt;&gt;1,"",COUNTIFS($I$6:I28,I29,$B$6:B28,1)+1)</f>
        <v>17</v>
      </c>
      <c r="D29" s="100" t="str">
        <f>IF(LEN(INDEX(Input!B$6:B$1005,ROW($C29)-ROW($C$5),1))=0,"-",INDEX(Input!B$6:B$1005,ROW($C29)-ROW($C$5),1))</f>
        <v>-</v>
      </c>
      <c r="E29" s="100" t="str">
        <f>IF(LEN(INDEX(Input!C$6:C$1005,ROW($C29)-ROW($C$5),1))=0,"-",INDEX(Input!C$6:C$1005,ROW($C29)-ROW($C$5),1))</f>
        <v>-</v>
      </c>
      <c r="F29" s="100" t="str">
        <f>IF(LEN(INDEX(Input!D$6:D$1005,ROW($C29)-ROW($C$5),1))=0,"-",INDEX(Input!D$6:D$1005,ROW($C29)-ROW($C$5),1))</f>
        <v>-</v>
      </c>
      <c r="G29" s="100" t="str">
        <f>IF(LEN(INDEX(Input!E$6:E$1005,ROW($C29)-ROW($C$5),1))=0,"-",INDEX(Input!E$6:E$1005,ROW($C29)-ROW($C$5),1))</f>
        <v>-</v>
      </c>
      <c r="H29" s="100" t="str">
        <f>IF(LEN(INDEX(Input!F$6:F$1005,ROW($C29)-ROW($C$5),1))=0,"-",INDEX(Input!F$6:F$1005,ROW($C29)-ROW($C$5),1))</f>
        <v>-</v>
      </c>
      <c r="I29" s="100" t="str">
        <f>IF(LEN(INDEX(Input!G$6:G$1005,ROW($C29)-ROW($C$5),1))=0,"",INDEX(Input!G$6:G$1005,ROW($C29)-ROW($C$5),1))</f>
        <v/>
      </c>
      <c r="J29" s="100" t="str">
        <f>IF(LEN(INDEX(Input!B$6:B$1005,ROW($C29)-ROW($C$5),1))=0,"-",IF(INDEX(Input!H$6:H$1005,ROW($C29)-ROW($C$5),1)="","Not set",INDEX(Input!H$6:H$1005,ROW($C29)-ROW($C$5),1)) )</f>
        <v>-</v>
      </c>
      <c r="K29" s="101" t="str">
        <f>IF(LEN(INDEX(Input!I$6:I$1005,ROW($C29)-ROW($C$5),1))=0,"",INDEX(Input!I$6:I$1005,ROW($C29)-ROW($C$5),1))</f>
        <v/>
      </c>
      <c r="L29" s="101" t="str">
        <f t="array" ref="L29">IFERROR(IF($AY$24=123,DAY(K29)&amp;connector&amp;IF($AZ$24="Extended",INDEX($AT$24:$AT$35,MONTH(K29),1),MONTH(K29))&amp;connector&amp;IF($AZ$24="Short", RIGHT(YEAR(K29),2),YEAR(K29)),IF($AY$24=213, MONTH(K29)&amp;connector&amp;DAY(K29)&amp;connector&amp;IF($AZ$24="Short", RIGHT(YEAR(K29),2),YEAR(K29)),IF($AZ$24="Short", RIGHT(YEAR(K29),2),YEAR(K29))&amp;connector&amp;MONTH(K29)&amp;connector&amp;DAY(K29))),"-")</f>
        <v>-</v>
      </c>
      <c r="M29" s="101" t="str">
        <f>IF(LEN(INDEX(Input!J$6:J$1005,ROW($C29)-ROW($C$5),1))=0,"",INDEX(Input!J$6:J$1005,ROW($C29)-ROW($C$5),1))</f>
        <v/>
      </c>
      <c r="N29" s="101" t="str">
        <f t="array" ref="N29">IFERROR(IF($AY$24=123,DAY(M29)&amp;connector&amp;IF($AZ$24="Extended",INDEX($AT$24:$AT$35,MONTH(M29),1),MONTH(M29))&amp;connector&amp;IF($AZ$24="Short", RIGHT(YEAR(M29),2),YEAR(M29)),IF($AY$24=213, MONTH(M29)&amp;connector&amp;DAY(M29)&amp;connector&amp;IF($AZ$24="Short", RIGHT(YEAR(M29),2),YEAR(M29)),IF($AZ$24="Short", RIGHT(YEAR(M29),2),YEAR(M29))&amp;connector&amp;MONTH(M29)&amp;connector&amp;DAY(M29))),"-")</f>
        <v>-</v>
      </c>
      <c r="O29" s="156" t="str">
        <f>IF(LEN(INDEX(Input!K$6:K$1005,ROW($C29)-ROW($C$5),1))=0,"",INDEX(Input!K$6:K$1005,ROW($C29)-ROW($C$5),1))</f>
        <v/>
      </c>
      <c r="P29" s="100" t="str">
        <f t="shared" si="2"/>
        <v>-</v>
      </c>
      <c r="Q29" s="156" t="str">
        <f>IF(LEN(INDEX(Input!L$6:L$1005,ROW($C29)-ROW($C$5),1))=0,"",INDEX(Input!L$6:L$1005,ROW($C29)-ROW($C$5),1))</f>
        <v/>
      </c>
      <c r="R29" s="100" t="str">
        <f t="shared" si="3"/>
        <v>-</v>
      </c>
      <c r="S29" s="156" t="str">
        <f>IF(LEN(INDEX(Input!M$6:M$1005,ROW($C29)-ROW($C$5),1))=0,"-",INDEX(Input!M$6:M$1005,ROW($C29)-ROW($C$5),1))</f>
        <v>-</v>
      </c>
      <c r="T29" s="156" t="str">
        <f t="shared" si="4"/>
        <v/>
      </c>
      <c r="U29" s="100" t="str">
        <f t="shared" si="5"/>
        <v>-</v>
      </c>
      <c r="V29" s="156" t="str">
        <f>IF(LEN(INDEX(Input!O$6:O$1005,ROW($C29)-ROW($C$5),1))=0,"",INDEX(Input!O$6:O$1005,ROW($C29)-ROW($C$5),1))</f>
        <v/>
      </c>
      <c r="W29" s="100" t="str">
        <f t="shared" si="6"/>
        <v>-</v>
      </c>
      <c r="X29" s="104" t="str">
        <f t="shared" si="7"/>
        <v/>
      </c>
      <c r="Y29" s="102" t="str">
        <f t="shared" ref="Y29:Y30" si="15">IFERROR(MONTH(IF(M29&lt;&gt;"",M29,K29)),"")</f>
        <v/>
      </c>
      <c r="Z29" s="102" t="str">
        <f>IF(AND(OR(Dashboard!$D$7=J29,Dashboard!$D$7=""),  OR(Dashboard!$G$6&lt;=K29,Dashboard!$G$6=""), OR(Dashboard!$G$7&gt;=K29,Dashboard!$G$7=""),  OR(Dashboard!$J$6&lt;=O29,Dashboard!$J$6=""), OR(Dashboard!$J$7&gt;=O29,Dashboard!$J$7=""),D29&lt;&gt;""),"x","")</f>
        <v>x</v>
      </c>
      <c r="AA29" s="102" t="str">
        <f>IF(AND(OR(Dashboard!$D$6=H29,Dashboard!$D$6="",Dashboard!$D$6="All"), Z29="x"),"x","")</f>
        <v>x</v>
      </c>
      <c r="AB29" s="103" t="str">
        <f>IF(AND(OR(Dashboard!$D$6=H29,Dashboard!$D$6="",Dashboard!$D$6="All"), OR(Dashboard!$D$7=J29,Dashboard!$D$7=""),  OR(Dashboard!$G$6&lt;=K29,Dashboard!$G$6=""), OR(Dashboard!$G$7&gt;=K29,Dashboard!$G$7=""),  OR(Dashboard!$J$6&lt;=O29,Dashboard!$J$6=""), OR(Dashboard!$J$7&gt;=O29,Dashboard!$J$7=""),I29&lt;&gt;""),"x","")</f>
        <v/>
      </c>
      <c r="AC29" s="88" t="str">
        <f>IF($AB29&lt;&gt;"x","",IF(AND($I29&lt;&gt;AC$4, IFERROR(MATCH("c",$AB29:AB29,0),0)=0),"x", IF(IFERROR(MATCH("c",$AB29:AB29,0),0)=0,"c","")))</f>
        <v/>
      </c>
      <c r="AD29" s="88" t="str">
        <f>IF($AB29&lt;&gt;"x","",IF(AND($I29&lt;&gt;AD$4, IFERROR(MATCH("c",$AB29:AC29,0),0)=0),"x", IF(IFERROR(MATCH("c",$AB29:AC29,0),0)=0,"c","")))</f>
        <v/>
      </c>
      <c r="AE29" s="88" t="str">
        <f>IF($AB29&lt;&gt;"x","",IF(AND($I29&lt;&gt;AE$4, IFERROR(MATCH("c",$AB29:AD29,0),0)=0),"x", IF(IFERROR(MATCH("c",$AB29:AD29,0),0)=0,"c","")))</f>
        <v/>
      </c>
      <c r="AF29" s="88" t="str">
        <f>IF($AB29&lt;&gt;"x","",IF(AND($I29&lt;&gt;AF$4, IFERROR(MATCH("c",$AB29:AE29,0),0)=0),"x", IF(IFERROR(MATCH("c",$AB29:AE29,0),0)=0,"c","")))</f>
        <v/>
      </c>
      <c r="AG29" s="88" t="str">
        <f>IF($AB29&lt;&gt;"x","",IF(AND($I29&lt;&gt;AG$4, IFERROR(MATCH("c",$AB29:AF29,0),0)=0),"x", IF(IFERROR(MATCH("c",$AB29:AF29,0),0)=0,"c","")))</f>
        <v/>
      </c>
      <c r="AH29" s="88" t="str">
        <f>IF($AB29&lt;&gt;"x","",IF(AND($I29&lt;&gt;AH$4, IFERROR(MATCH("c",$AB29:AG29,0),0)=0),"x", IF(IFERROR(MATCH("c",$AB29:AG29,0),0)=0,"c","")))</f>
        <v/>
      </c>
      <c r="AI29" s="88" t="str">
        <f>IF($AB29&lt;&gt;"x","",IF(AND($I29&lt;&gt;AI$4, IFERROR(MATCH("c",$AB29:AH29,0),0)=0),"x", IF(IFERROR(MATCH("c",$AB29:AH29,0),0)=0,"c","")))</f>
        <v/>
      </c>
      <c r="AJ29" s="88" t="str">
        <f>IF($AB29&lt;&gt;"x","",IF(AND($I29&lt;&gt;AJ$4, IFERROR(MATCH("c",$AB29:AI29,0),0)=0),"x", IF(IFERROR(MATCH("c",$AB29:AI29,0),0)=0,"c","")))</f>
        <v/>
      </c>
      <c r="AK29" s="88" t="str">
        <f>IF($AB29&lt;&gt;"x","",IF(AND($I29&lt;&gt;AK$4, IFERROR(MATCH("c",$AB29:AJ29,0),0)=0),"x", IF(IFERROR(MATCH("c",$AB29:AJ29,0),0)=0,"c","")))</f>
        <v/>
      </c>
      <c r="AL29" s="88" t="str">
        <f>IF($AB29&lt;&gt;"x","",IF(AND($I29&lt;&gt;AL$4, IFERROR(MATCH("c",$AB29:AK29,0),0)=0),"x", IF(IFERROR(MATCH("c",$AB29:AK29,0),0)=0,"c","")))</f>
        <v/>
      </c>
      <c r="AM29" s="88" t="str">
        <f>IF($AB29&lt;&gt;"x","",IF(AND($I29&lt;&gt;AM$4, IFERROR(MATCH("c",$AB29:AL29,0),0)=0),"x", IF(IFERROR(MATCH("c",$AB29:AL29,0),0)=0,"c","")))</f>
        <v/>
      </c>
      <c r="AN29" s="88" t="str">
        <f>IF($AB29&lt;&gt;"x","",IF(AND($I29&lt;&gt;AN$4, IFERROR(MATCH("c",$AB29:AM29,0),0)=0),"x", IF(IFERROR(MATCH("c",$AB29:AM29,0),0)=0,"c","")))</f>
        <v/>
      </c>
      <c r="AO29" s="88" t="str">
        <f>IF($AB29&lt;&gt;"x","",IF(AND($I29&lt;&gt;AO$4, IFERROR(MATCH("c",$AB29:AN29,0),0)=0),"x", IF(IFERROR(MATCH("c",$AB29:AN29,0),0)=0,"c","")))</f>
        <v/>
      </c>
      <c r="AP29" s="88" t="str">
        <f>IF($AB29&lt;&gt;"x","",IF(AND($I29&lt;&gt;AP$4, IFERROR(MATCH("c",$AB29:AO29,0),0)=0),"x", IF(IFERROR(MATCH("c",$AB29:AO29,0),0)=0,"c","")))</f>
        <v/>
      </c>
      <c r="AQ29" s="88" t="str">
        <f>IF($AB29&lt;&gt;"x","",IF(AND($I29&lt;&gt;AQ$4, IFERROR(MATCH("c",$AB29:AP29,0),0)=0),"x", IF(IFERROR(MATCH("c",$AB29:AP29,0),0)=0,"c","")))</f>
        <v/>
      </c>
      <c r="AT29" s="2" t="s">
        <v>109</v>
      </c>
      <c r="AW29" s="65" t="s">
        <v>94</v>
      </c>
      <c r="AX29" s="2" t="s">
        <v>100</v>
      </c>
      <c r="AY29" s="2">
        <v>123</v>
      </c>
      <c r="AZ29" s="2" t="s">
        <v>118</v>
      </c>
      <c r="BB29" s="97" t="str">
        <f>IF(Settings!F11&lt;&gt;"",Settings!F11,"")</f>
        <v>Sales Arnie</v>
      </c>
      <c r="BC29" s="88">
        <f t="shared" si="14"/>
        <v>1</v>
      </c>
      <c r="BD29" s="88">
        <f t="shared" si="14"/>
        <v>0</v>
      </c>
      <c r="BE29" s="88">
        <f t="shared" si="14"/>
        <v>0</v>
      </c>
      <c r="BF29" s="88">
        <f t="shared" si="14"/>
        <v>0</v>
      </c>
      <c r="BG29" s="88">
        <f t="shared" si="14"/>
        <v>0</v>
      </c>
      <c r="BO29" s="213">
        <f>IF(COUNTIF($BO$6:BO28,BO28)+1&gt;Calc!$CU$9,MAX($BO$6:BO28)+1,BO28)</f>
        <v>6</v>
      </c>
      <c r="BP29" s="213" t="str">
        <f>IF(29-SUMIF(Pipeline!D33:AF33,"",$BP$5:$CR$5)&gt;0,ROW(BO29),"")</f>
        <v/>
      </c>
      <c r="BQ29" s="214"/>
      <c r="BR29" s="214"/>
      <c r="BS29" s="214"/>
      <c r="BT29" s="214"/>
      <c r="BU29" s="214"/>
      <c r="BV29" s="214"/>
      <c r="BW29" s="214"/>
      <c r="BX29" s="214"/>
      <c r="BY29" s="214"/>
      <c r="BZ29" s="214"/>
      <c r="CA29" s="214"/>
      <c r="CB29" s="214"/>
      <c r="CC29" s="214"/>
      <c r="CD29" s="214"/>
      <c r="CE29" s="214"/>
      <c r="CF29" s="214"/>
      <c r="CG29" s="214"/>
      <c r="CH29" s="214"/>
      <c r="CI29" s="214"/>
      <c r="CJ29" s="214"/>
      <c r="CK29" s="214"/>
      <c r="CL29" s="214"/>
      <c r="CM29" s="214"/>
      <c r="CN29" s="214"/>
      <c r="CO29" s="214"/>
      <c r="CP29" s="214"/>
      <c r="CQ29" s="214"/>
      <c r="CR29" s="214"/>
      <c r="CW29" s="226" t="str">
        <f>IF(Settings!F29="","",Settings!F29)</f>
        <v/>
      </c>
    </row>
    <row r="30" spans="2:101" x14ac:dyDescent="0.25">
      <c r="B30" s="88">
        <f>IF(AND(OR(Pipeline!$F$5=H30,Pipeline!$F$5="",Pipeline!$F$5="All"), OR(Pipeline!$F$6=J30,Pipeline!$F$6="",Pipeline!$F$6="All"),  OR(Pipeline!$J$5&lt;=K30,Pipeline!$J$5=""), OR(Pipeline!$J$6&gt;=K30,Pipeline!$J$6=""),  OR(Pipeline!$N$5&lt;=O30,Pipeline!$N$5=""), OR(Pipeline!$N$6&gt;=O30,Pipeline!$N$6="")),1,0)</f>
        <v>1</v>
      </c>
      <c r="C30" s="99">
        <f>IF(B30&lt;&gt;1,"",COUNTIFS($I$6:I29,I30,$B$6:B29,1)+1)</f>
        <v>18</v>
      </c>
      <c r="D30" s="100" t="str">
        <f>IF(LEN(INDEX(Input!B$6:B$1005,ROW($C30)-ROW($C$5),1))=0,"-",INDEX(Input!B$6:B$1005,ROW($C30)-ROW($C$5),1))</f>
        <v>-</v>
      </c>
      <c r="E30" s="100" t="str">
        <f>IF(LEN(INDEX(Input!C$6:C$1005,ROW($C30)-ROW($C$5),1))=0,"-",INDEX(Input!C$6:C$1005,ROW($C30)-ROW($C$5),1))</f>
        <v>-</v>
      </c>
      <c r="F30" s="100" t="str">
        <f>IF(LEN(INDEX(Input!D$6:D$1005,ROW($C30)-ROW($C$5),1))=0,"-",INDEX(Input!D$6:D$1005,ROW($C30)-ROW($C$5),1))</f>
        <v>-</v>
      </c>
      <c r="G30" s="100" t="str">
        <f>IF(LEN(INDEX(Input!E$6:E$1005,ROW($C30)-ROW($C$5),1))=0,"-",INDEX(Input!E$6:E$1005,ROW($C30)-ROW($C$5),1))</f>
        <v>-</v>
      </c>
      <c r="H30" s="100" t="str">
        <f>IF(LEN(INDEX(Input!F$6:F$1005,ROW($C30)-ROW($C$5),1))=0,"-",INDEX(Input!F$6:F$1005,ROW($C30)-ROW($C$5),1))</f>
        <v>-</v>
      </c>
      <c r="I30" s="100" t="str">
        <f>IF(LEN(INDEX(Input!G$6:G$1005,ROW($C30)-ROW($C$5),1))=0,"",INDEX(Input!G$6:G$1005,ROW($C30)-ROW($C$5),1))</f>
        <v/>
      </c>
      <c r="J30" s="100" t="str">
        <f>IF(LEN(INDEX(Input!B$6:B$1005,ROW($C30)-ROW($C$5),1))=0,"-",IF(INDEX(Input!H$6:H$1005,ROW($C30)-ROW($C$5),1)="","Not set",INDEX(Input!H$6:H$1005,ROW($C30)-ROW($C$5),1)) )</f>
        <v>-</v>
      </c>
      <c r="K30" s="101" t="str">
        <f>IF(LEN(INDEX(Input!I$6:I$1005,ROW($C30)-ROW($C$5),1))=0,"",INDEX(Input!I$6:I$1005,ROW($C30)-ROW($C$5),1))</f>
        <v/>
      </c>
      <c r="L30" s="101" t="str">
        <f t="array" ref="L30">IFERROR(IF($AY$24=123,DAY(K30)&amp;connector&amp;IF($AZ$24="Extended",INDEX($AT$24:$AT$35,MONTH(K30),1),MONTH(K30))&amp;connector&amp;IF($AZ$24="Short", RIGHT(YEAR(K30),2),YEAR(K30)),IF($AY$24=213, MONTH(K30)&amp;connector&amp;DAY(K30)&amp;connector&amp;IF($AZ$24="Short", RIGHT(YEAR(K30),2),YEAR(K30)),IF($AZ$24="Short", RIGHT(YEAR(K30),2),YEAR(K30))&amp;connector&amp;MONTH(K30)&amp;connector&amp;DAY(K30))),"-")</f>
        <v>-</v>
      </c>
      <c r="M30" s="101" t="str">
        <f>IF(LEN(INDEX(Input!J$6:J$1005,ROW($C30)-ROW($C$5),1))=0,"",INDEX(Input!J$6:J$1005,ROW($C30)-ROW($C$5),1))</f>
        <v/>
      </c>
      <c r="N30" s="101" t="str">
        <f t="array" ref="N30">IFERROR(IF($AY$24=123,DAY(M30)&amp;connector&amp;IF($AZ$24="Extended",INDEX($AT$24:$AT$35,MONTH(M30),1),MONTH(M30))&amp;connector&amp;IF($AZ$24="Short", RIGHT(YEAR(M30),2),YEAR(M30)),IF($AY$24=213, MONTH(M30)&amp;connector&amp;DAY(M30)&amp;connector&amp;IF($AZ$24="Short", RIGHT(YEAR(M30),2),YEAR(M30)),IF($AZ$24="Short", RIGHT(YEAR(M30),2),YEAR(M30))&amp;connector&amp;MONTH(M30)&amp;connector&amp;DAY(M30))),"-")</f>
        <v>-</v>
      </c>
      <c r="O30" s="156" t="str">
        <f>IF(LEN(INDEX(Input!K$6:K$1005,ROW($C30)-ROW($C$5),1))=0,"",INDEX(Input!K$6:K$1005,ROW($C30)-ROW($C$5),1))</f>
        <v/>
      </c>
      <c r="P30" s="100" t="str">
        <f t="shared" si="2"/>
        <v>-</v>
      </c>
      <c r="Q30" s="156" t="str">
        <f>IF(LEN(INDEX(Input!L$6:L$1005,ROW($C30)-ROW($C$5),1))=0,"",INDEX(Input!L$6:L$1005,ROW($C30)-ROW($C$5),1))</f>
        <v/>
      </c>
      <c r="R30" s="100" t="str">
        <f t="shared" si="3"/>
        <v>-</v>
      </c>
      <c r="S30" s="156" t="str">
        <f>IF(LEN(INDEX(Input!M$6:M$1005,ROW($C30)-ROW($C$5),1))=0,"-",INDEX(Input!M$6:M$1005,ROW($C30)-ROW($C$5),1))</f>
        <v>-</v>
      </c>
      <c r="T30" s="156" t="str">
        <f t="shared" si="4"/>
        <v/>
      </c>
      <c r="U30" s="100" t="str">
        <f t="shared" si="5"/>
        <v>-</v>
      </c>
      <c r="V30" s="156" t="str">
        <f>IF(LEN(INDEX(Input!O$6:O$1005,ROW($C30)-ROW($C$5),1))=0,"",INDEX(Input!O$6:O$1005,ROW($C30)-ROW($C$5),1))</f>
        <v/>
      </c>
      <c r="W30" s="100" t="str">
        <f t="shared" si="6"/>
        <v>-</v>
      </c>
      <c r="X30" s="104" t="str">
        <f t="shared" si="7"/>
        <v/>
      </c>
      <c r="Y30" s="102" t="str">
        <f t="shared" si="15"/>
        <v/>
      </c>
      <c r="Z30" s="102" t="str">
        <f>IF(AND(OR(Dashboard!$D$7=J30,Dashboard!$D$7=""),  OR(Dashboard!$G$6&lt;=K30,Dashboard!$G$6=""), OR(Dashboard!$G$7&gt;=K30,Dashboard!$G$7=""),  OR(Dashboard!$J$6&lt;=O30,Dashboard!$J$6=""), OR(Dashboard!$J$7&gt;=O30,Dashboard!$J$7=""),D30&lt;&gt;""),"x","")</f>
        <v>x</v>
      </c>
      <c r="AA30" s="102" t="str">
        <f>IF(AND(OR(Dashboard!$D$6=H30,Dashboard!$D$6="",Dashboard!$D$6="All"), Z30="x"),"x","")</f>
        <v>x</v>
      </c>
      <c r="AB30" s="103" t="str">
        <f>IF(AND(OR(Dashboard!$D$6=H30,Dashboard!$D$6="",Dashboard!$D$6="All"), OR(Dashboard!$D$7=J30,Dashboard!$D$7=""),  OR(Dashboard!$G$6&lt;=K30,Dashboard!$G$6=""), OR(Dashboard!$G$7&gt;=K30,Dashboard!$G$7=""),  OR(Dashboard!$J$6&lt;=O30,Dashboard!$J$6=""), OR(Dashboard!$J$7&gt;=O30,Dashboard!$J$7=""),I30&lt;&gt;""),"x","")</f>
        <v/>
      </c>
      <c r="AC30" s="88" t="str">
        <f>IF($AB30&lt;&gt;"x","",IF(AND($I30&lt;&gt;AC$4, IFERROR(MATCH("c",$AB30:AB30,0),0)=0),"x", IF(IFERROR(MATCH("c",$AB30:AB30,0),0)=0,"c","")))</f>
        <v/>
      </c>
      <c r="AD30" s="88" t="str">
        <f>IF($AB30&lt;&gt;"x","",IF(AND($I30&lt;&gt;AD$4, IFERROR(MATCH("c",$AB30:AC30,0),0)=0),"x", IF(IFERROR(MATCH("c",$AB30:AC30,0),0)=0,"c","")))</f>
        <v/>
      </c>
      <c r="AE30" s="88" t="str">
        <f>IF($AB30&lt;&gt;"x","",IF(AND($I30&lt;&gt;AE$4, IFERROR(MATCH("c",$AB30:AD30,0),0)=0),"x", IF(IFERROR(MATCH("c",$AB30:AD30,0),0)=0,"c","")))</f>
        <v/>
      </c>
      <c r="AF30" s="88" t="str">
        <f>IF($AB30&lt;&gt;"x","",IF(AND($I30&lt;&gt;AF$4, IFERROR(MATCH("c",$AB30:AE30,0),0)=0),"x", IF(IFERROR(MATCH("c",$AB30:AE30,0),0)=0,"c","")))</f>
        <v/>
      </c>
      <c r="AG30" s="88" t="str">
        <f>IF($AB30&lt;&gt;"x","",IF(AND($I30&lt;&gt;AG$4, IFERROR(MATCH("c",$AB30:AF30,0),0)=0),"x", IF(IFERROR(MATCH("c",$AB30:AF30,0),0)=0,"c","")))</f>
        <v/>
      </c>
      <c r="AH30" s="88" t="str">
        <f>IF($AB30&lt;&gt;"x","",IF(AND($I30&lt;&gt;AH$4, IFERROR(MATCH("c",$AB30:AG30,0),0)=0),"x", IF(IFERROR(MATCH("c",$AB30:AG30,0),0)=0,"c","")))</f>
        <v/>
      </c>
      <c r="AI30" s="88" t="str">
        <f>IF($AB30&lt;&gt;"x","",IF(AND($I30&lt;&gt;AI$4, IFERROR(MATCH("c",$AB30:AH30,0),0)=0),"x", IF(IFERROR(MATCH("c",$AB30:AH30,0),0)=0,"c","")))</f>
        <v/>
      </c>
      <c r="AJ30" s="88" t="str">
        <f>IF($AB30&lt;&gt;"x","",IF(AND($I30&lt;&gt;AJ$4, IFERROR(MATCH("c",$AB30:AI30,0),0)=0),"x", IF(IFERROR(MATCH("c",$AB30:AI30,0),0)=0,"c","")))</f>
        <v/>
      </c>
      <c r="AK30" s="88" t="str">
        <f>IF($AB30&lt;&gt;"x","",IF(AND($I30&lt;&gt;AK$4, IFERROR(MATCH("c",$AB30:AJ30,0),0)=0),"x", IF(IFERROR(MATCH("c",$AB30:AJ30,0),0)=0,"c","")))</f>
        <v/>
      </c>
      <c r="AL30" s="88" t="str">
        <f>IF($AB30&lt;&gt;"x","",IF(AND($I30&lt;&gt;AL$4, IFERROR(MATCH("c",$AB30:AK30,0),0)=0),"x", IF(IFERROR(MATCH("c",$AB30:AK30,0),0)=0,"c","")))</f>
        <v/>
      </c>
      <c r="AM30" s="88" t="str">
        <f>IF($AB30&lt;&gt;"x","",IF(AND($I30&lt;&gt;AM$4, IFERROR(MATCH("c",$AB30:AL30,0),0)=0),"x", IF(IFERROR(MATCH("c",$AB30:AL30,0),0)=0,"c","")))</f>
        <v/>
      </c>
      <c r="AN30" s="88" t="str">
        <f>IF($AB30&lt;&gt;"x","",IF(AND($I30&lt;&gt;AN$4, IFERROR(MATCH("c",$AB30:AM30,0),0)=0),"x", IF(IFERROR(MATCH("c",$AB30:AM30,0),0)=0,"c","")))</f>
        <v/>
      </c>
      <c r="AO30" s="88" t="str">
        <f>IF($AB30&lt;&gt;"x","",IF(AND($I30&lt;&gt;AO$4, IFERROR(MATCH("c",$AB30:AN30,0),0)=0),"x", IF(IFERROR(MATCH("c",$AB30:AN30,0),0)=0,"c","")))</f>
        <v/>
      </c>
      <c r="AP30" s="88" t="str">
        <f>IF($AB30&lt;&gt;"x","",IF(AND($I30&lt;&gt;AP$4, IFERROR(MATCH("c",$AB30:AO30,0),0)=0),"x", IF(IFERROR(MATCH("c",$AB30:AO30,0),0)=0,"c","")))</f>
        <v/>
      </c>
      <c r="AQ30" s="88" t="str">
        <f>IF($AB30&lt;&gt;"x","",IF(AND($I30&lt;&gt;AQ$4, IFERROR(MATCH("c",$AB30:AP30,0),0)=0),"x", IF(IFERROR(MATCH("c",$AB30:AP30,0),0)=0,"c","")))</f>
        <v/>
      </c>
      <c r="AT30" s="2" t="s">
        <v>110</v>
      </c>
      <c r="AW30" s="65" t="s">
        <v>95</v>
      </c>
      <c r="AX30" s="2" t="s">
        <v>100</v>
      </c>
      <c r="AY30" s="2">
        <v>213</v>
      </c>
      <c r="AZ30" s="2" t="s">
        <v>118</v>
      </c>
      <c r="BB30" s="97" t="str">
        <f>IF(Settings!F12&lt;&gt;"",Settings!F12,"")</f>
        <v>Sales Ann</v>
      </c>
      <c r="BC30" s="88">
        <f t="shared" si="14"/>
        <v>1</v>
      </c>
      <c r="BD30" s="88">
        <f t="shared" si="14"/>
        <v>0</v>
      </c>
      <c r="BE30" s="88">
        <f t="shared" si="14"/>
        <v>0</v>
      </c>
      <c r="BF30" s="88">
        <f t="shared" si="14"/>
        <v>0</v>
      </c>
      <c r="BG30" s="88">
        <f t="shared" si="14"/>
        <v>0</v>
      </c>
      <c r="BO30" s="213">
        <f>IF(COUNTIF($BO$6:BO29,BO29)+1&gt;Calc!$CU$9,MAX($BO$6:BO29)+1,BO29)</f>
        <v>7</v>
      </c>
      <c r="BP30" s="213" t="str">
        <f>IF(29-SUMIF(Pipeline!D34:AF34,"",$BP$5:$CR$5)&gt;0,ROW(BO30),"")</f>
        <v/>
      </c>
      <c r="BQ30" s="214"/>
      <c r="BR30" s="214"/>
      <c r="BS30" s="214"/>
      <c r="BT30" s="214"/>
      <c r="BU30" s="214"/>
      <c r="BV30" s="214"/>
      <c r="BW30" s="214"/>
      <c r="BX30" s="214"/>
      <c r="BY30" s="214"/>
      <c r="BZ30" s="214"/>
      <c r="CA30" s="214"/>
      <c r="CB30" s="214"/>
      <c r="CC30" s="214"/>
      <c r="CD30" s="214"/>
      <c r="CE30" s="214"/>
      <c r="CF30" s="214"/>
      <c r="CG30" s="214"/>
      <c r="CH30" s="214"/>
      <c r="CI30" s="214"/>
      <c r="CJ30" s="214"/>
      <c r="CK30" s="214"/>
      <c r="CL30" s="214"/>
      <c r="CM30" s="214"/>
      <c r="CN30" s="214"/>
      <c r="CO30" s="214"/>
      <c r="CP30" s="214"/>
      <c r="CQ30" s="214"/>
      <c r="CR30" s="214"/>
      <c r="CW30" s="226" t="str">
        <f>IF(Settings!F30="","",Settings!F30)</f>
        <v/>
      </c>
    </row>
    <row r="31" spans="2:101" x14ac:dyDescent="0.25">
      <c r="B31" s="88">
        <f>IF(AND(OR(Pipeline!$F$5=H31,Pipeline!$F$5="",Pipeline!$F$5="All"), OR(Pipeline!$F$6=J31,Pipeline!$F$6="",Pipeline!$F$6="All"),  OR(Pipeline!$J$5&lt;=K31,Pipeline!$J$5=""), OR(Pipeline!$J$6&gt;=K31,Pipeline!$J$6=""),  OR(Pipeline!$N$5&lt;=O31,Pipeline!$N$5=""), OR(Pipeline!$N$6&gt;=O31,Pipeline!$N$6="")),1,0)</f>
        <v>1</v>
      </c>
      <c r="C31" s="99">
        <f>IF(B31&lt;&gt;1,"",COUNTIFS($I$6:I30,I31,$B$6:B30,1)+1)</f>
        <v>19</v>
      </c>
      <c r="D31" s="100" t="str">
        <f>IF(LEN(INDEX(Input!B$6:B$1005,ROW($C31)-ROW($C$5),1))=0,"-",INDEX(Input!B$6:B$1005,ROW($C31)-ROW($C$5),1))</f>
        <v>-</v>
      </c>
      <c r="E31" s="100" t="str">
        <f>IF(LEN(INDEX(Input!C$6:C$1005,ROW($C31)-ROW($C$5),1))=0,"-",INDEX(Input!C$6:C$1005,ROW($C31)-ROW($C$5),1))</f>
        <v>-</v>
      </c>
      <c r="F31" s="100" t="str">
        <f>IF(LEN(INDEX(Input!D$6:D$1005,ROW($C31)-ROW($C$5),1))=0,"-",INDEX(Input!D$6:D$1005,ROW($C31)-ROW($C$5),1))</f>
        <v>-</v>
      </c>
      <c r="G31" s="100" t="str">
        <f>IF(LEN(INDEX(Input!E$6:E$1005,ROW($C31)-ROW($C$5),1))=0,"-",INDEX(Input!E$6:E$1005,ROW($C31)-ROW($C$5),1))</f>
        <v>-</v>
      </c>
      <c r="H31" s="100" t="str">
        <f>IF(LEN(INDEX(Input!F$6:F$1005,ROW($C31)-ROW($C$5),1))=0,"-",INDEX(Input!F$6:F$1005,ROW($C31)-ROW($C$5),1))</f>
        <v>-</v>
      </c>
      <c r="I31" s="100" t="str">
        <f>IF(LEN(INDEX(Input!G$6:G$1005,ROW($C31)-ROW($C$5),1))=0,"",INDEX(Input!G$6:G$1005,ROW($C31)-ROW($C$5),1))</f>
        <v/>
      </c>
      <c r="J31" s="100" t="str">
        <f>IF(LEN(INDEX(Input!B$6:B$1005,ROW($C31)-ROW($C$5),1))=0,"-",IF(INDEX(Input!H$6:H$1005,ROW($C31)-ROW($C$5),1)="","Not set",INDEX(Input!H$6:H$1005,ROW($C31)-ROW($C$5),1)) )</f>
        <v>-</v>
      </c>
      <c r="K31" s="101" t="str">
        <f>IF(LEN(INDEX(Input!I$6:I$1005,ROW($C31)-ROW($C$5),1))=0,"",INDEX(Input!I$6:I$1005,ROW($C31)-ROW($C$5),1))</f>
        <v/>
      </c>
      <c r="L31" s="101" t="str">
        <f t="array" ref="L31">IFERROR(IF($AY$24=123,DAY(K31)&amp;connector&amp;IF($AZ$24="Extended",INDEX($AT$24:$AT$35,MONTH(K31),1),MONTH(K31))&amp;connector&amp;IF($AZ$24="Short", RIGHT(YEAR(K31),2),YEAR(K31)),IF($AY$24=213, MONTH(K31)&amp;connector&amp;DAY(K31)&amp;connector&amp;IF($AZ$24="Short", RIGHT(YEAR(K31),2),YEAR(K31)),IF($AZ$24="Short", RIGHT(YEAR(K31),2),YEAR(K31))&amp;connector&amp;MONTH(K31)&amp;connector&amp;DAY(K31))),"-")</f>
        <v>-</v>
      </c>
      <c r="M31" s="101" t="str">
        <f>IF(LEN(INDEX(Input!J$6:J$1005,ROW($C31)-ROW($C$5),1))=0,"",INDEX(Input!J$6:J$1005,ROW($C31)-ROW($C$5),1))</f>
        <v/>
      </c>
      <c r="N31" s="101" t="str">
        <f t="array" ref="N31">IFERROR(IF($AY$24=123,DAY(M31)&amp;connector&amp;IF($AZ$24="Extended",INDEX($AT$24:$AT$35,MONTH(M31),1),MONTH(M31))&amp;connector&amp;IF($AZ$24="Short", RIGHT(YEAR(M31),2),YEAR(M31)),IF($AY$24=213, MONTH(M31)&amp;connector&amp;DAY(M31)&amp;connector&amp;IF($AZ$24="Short", RIGHT(YEAR(M31),2),YEAR(M31)),IF($AZ$24="Short", RIGHT(YEAR(M31),2),YEAR(M31))&amp;connector&amp;MONTH(M31)&amp;connector&amp;DAY(M31))),"-")</f>
        <v>-</v>
      </c>
      <c r="O31" s="156" t="str">
        <f>IF(LEN(INDEX(Input!K$6:K$1005,ROW($C31)-ROW($C$5),1))=0,"",INDEX(Input!K$6:K$1005,ROW($C31)-ROW($C$5),1))</f>
        <v/>
      </c>
      <c r="P31" s="100" t="str">
        <f t="shared" si="2"/>
        <v>-</v>
      </c>
      <c r="Q31" s="156" t="str">
        <f>IF(LEN(INDEX(Input!L$6:L$1005,ROW($C31)-ROW($C$5),1))=0,"",INDEX(Input!L$6:L$1005,ROW($C31)-ROW($C$5),1))</f>
        <v/>
      </c>
      <c r="R31" s="100" t="str">
        <f t="shared" si="3"/>
        <v>-</v>
      </c>
      <c r="S31" s="156" t="str">
        <f>IF(LEN(INDEX(Input!M$6:M$1005,ROW($C31)-ROW($C$5),1))=0,"-",INDEX(Input!M$6:M$1005,ROW($C31)-ROW($C$5),1))</f>
        <v>-</v>
      </c>
      <c r="T31" s="156" t="str">
        <f t="shared" si="4"/>
        <v/>
      </c>
      <c r="U31" s="100" t="str">
        <f t="shared" si="5"/>
        <v>-</v>
      </c>
      <c r="V31" s="156" t="str">
        <f>IF(LEN(INDEX(Input!O$6:O$1005,ROW($C31)-ROW($C$5),1))=0,"",INDEX(Input!O$6:O$1005,ROW($C31)-ROW($C$5),1))</f>
        <v/>
      </c>
      <c r="W31" s="100" t="str">
        <f t="shared" si="6"/>
        <v>-</v>
      </c>
      <c r="X31" s="104" t="str">
        <f t="shared" si="7"/>
        <v/>
      </c>
      <c r="Y31" s="102" t="str">
        <f t="shared" ref="Y31:Y94" si="16">IFERROR(MONTH(IF(M31&lt;&gt;"",M31,K31)),"")</f>
        <v/>
      </c>
      <c r="Z31" s="102" t="str">
        <f>IF(AND(OR(Dashboard!$D$7=J31,Dashboard!$D$7=""),  OR(Dashboard!$G$6&lt;=K31,Dashboard!$G$6=""), OR(Dashboard!$G$7&gt;=K31,Dashboard!$G$7=""),  OR(Dashboard!$J$6&lt;=O31,Dashboard!$J$6=""), OR(Dashboard!$J$7&gt;=O31,Dashboard!$J$7=""),D31&lt;&gt;""),"x","")</f>
        <v>x</v>
      </c>
      <c r="AA31" s="102" t="str">
        <f>IF(AND(OR(Dashboard!$D$6=H31,Dashboard!$D$6="",Dashboard!$D$6="All"), Z31="x"),"x","")</f>
        <v>x</v>
      </c>
      <c r="AB31" s="103" t="str">
        <f>IF(AND(OR(Dashboard!$D$6=H31,Dashboard!$D$6="",Dashboard!$D$6="All"), OR(Dashboard!$D$7=J31,Dashboard!$D$7=""),  OR(Dashboard!$G$6&lt;=K31,Dashboard!$G$6=""), OR(Dashboard!$G$7&gt;=K31,Dashboard!$G$7=""),  OR(Dashboard!$J$6&lt;=O31,Dashboard!$J$6=""), OR(Dashboard!$J$7&gt;=O31,Dashboard!$J$7=""),I31&lt;&gt;""),"x","")</f>
        <v/>
      </c>
      <c r="AC31" s="88" t="str">
        <f>IF($AB31&lt;&gt;"x","",IF(AND($I31&lt;&gt;AC$4, IFERROR(MATCH("c",$AB31:AB31,0),0)=0),"x", IF(IFERROR(MATCH("c",$AB31:AB31,0),0)=0,"c","")))</f>
        <v/>
      </c>
      <c r="AD31" s="88" t="str">
        <f>IF($AB31&lt;&gt;"x","",IF(AND($I31&lt;&gt;AD$4, IFERROR(MATCH("c",$AB31:AC31,0),0)=0),"x", IF(IFERROR(MATCH("c",$AB31:AC31,0),0)=0,"c","")))</f>
        <v/>
      </c>
      <c r="AE31" s="88" t="str">
        <f>IF($AB31&lt;&gt;"x","",IF(AND($I31&lt;&gt;AE$4, IFERROR(MATCH("c",$AB31:AD31,0),0)=0),"x", IF(IFERROR(MATCH("c",$AB31:AD31,0),0)=0,"c","")))</f>
        <v/>
      </c>
      <c r="AF31" s="88" t="str">
        <f>IF($AB31&lt;&gt;"x","",IF(AND($I31&lt;&gt;AF$4, IFERROR(MATCH("c",$AB31:AE31,0),0)=0),"x", IF(IFERROR(MATCH("c",$AB31:AE31,0),0)=0,"c","")))</f>
        <v/>
      </c>
      <c r="AG31" s="88" t="str">
        <f>IF($AB31&lt;&gt;"x","",IF(AND($I31&lt;&gt;AG$4, IFERROR(MATCH("c",$AB31:AF31,0),0)=0),"x", IF(IFERROR(MATCH("c",$AB31:AF31,0),0)=0,"c","")))</f>
        <v/>
      </c>
      <c r="AH31" s="88" t="str">
        <f>IF($AB31&lt;&gt;"x","",IF(AND($I31&lt;&gt;AH$4, IFERROR(MATCH("c",$AB31:AG31,0),0)=0),"x", IF(IFERROR(MATCH("c",$AB31:AG31,0),0)=0,"c","")))</f>
        <v/>
      </c>
      <c r="AI31" s="88" t="str">
        <f>IF($AB31&lt;&gt;"x","",IF(AND($I31&lt;&gt;AI$4, IFERROR(MATCH("c",$AB31:AH31,0),0)=0),"x", IF(IFERROR(MATCH("c",$AB31:AH31,0),0)=0,"c","")))</f>
        <v/>
      </c>
      <c r="AJ31" s="88" t="str">
        <f>IF($AB31&lt;&gt;"x","",IF(AND($I31&lt;&gt;AJ$4, IFERROR(MATCH("c",$AB31:AI31,0),0)=0),"x", IF(IFERROR(MATCH("c",$AB31:AI31,0),0)=0,"c","")))</f>
        <v/>
      </c>
      <c r="AK31" s="88" t="str">
        <f>IF($AB31&lt;&gt;"x","",IF(AND($I31&lt;&gt;AK$4, IFERROR(MATCH("c",$AB31:AJ31,0),0)=0),"x", IF(IFERROR(MATCH("c",$AB31:AJ31,0),0)=0,"c","")))</f>
        <v/>
      </c>
      <c r="AL31" s="88" t="str">
        <f>IF($AB31&lt;&gt;"x","",IF(AND($I31&lt;&gt;AL$4, IFERROR(MATCH("c",$AB31:AK31,0),0)=0),"x", IF(IFERROR(MATCH("c",$AB31:AK31,0),0)=0,"c","")))</f>
        <v/>
      </c>
      <c r="AM31" s="88" t="str">
        <f>IF($AB31&lt;&gt;"x","",IF(AND($I31&lt;&gt;AM$4, IFERROR(MATCH("c",$AB31:AL31,0),0)=0),"x", IF(IFERROR(MATCH("c",$AB31:AL31,0),0)=0,"c","")))</f>
        <v/>
      </c>
      <c r="AN31" s="88" t="str">
        <f>IF($AB31&lt;&gt;"x","",IF(AND($I31&lt;&gt;AN$4, IFERROR(MATCH("c",$AB31:AM31,0),0)=0),"x", IF(IFERROR(MATCH("c",$AB31:AM31,0),0)=0,"c","")))</f>
        <v/>
      </c>
      <c r="AO31" s="88" t="str">
        <f>IF($AB31&lt;&gt;"x","",IF(AND($I31&lt;&gt;AO$4, IFERROR(MATCH("c",$AB31:AN31,0),0)=0),"x", IF(IFERROR(MATCH("c",$AB31:AN31,0),0)=0,"c","")))</f>
        <v/>
      </c>
      <c r="AP31" s="88" t="str">
        <f>IF($AB31&lt;&gt;"x","",IF(AND($I31&lt;&gt;AP$4, IFERROR(MATCH("c",$AB31:AO31,0),0)=0),"x", IF(IFERROR(MATCH("c",$AB31:AO31,0),0)=0,"c","")))</f>
        <v/>
      </c>
      <c r="AQ31" s="88" t="str">
        <f>IF($AB31&lt;&gt;"x","",IF(AND($I31&lt;&gt;AQ$4, IFERROR(MATCH("c",$AB31:AP31,0),0)=0),"x", IF(IFERROR(MATCH("c",$AB31:AP31,0),0)=0,"c","")))</f>
        <v/>
      </c>
      <c r="AT31" s="2" t="s">
        <v>111</v>
      </c>
      <c r="AW31" s="65" t="s">
        <v>96</v>
      </c>
      <c r="AX31" s="2" t="s">
        <v>101</v>
      </c>
      <c r="AY31" s="2">
        <v>213</v>
      </c>
      <c r="AZ31" s="2" t="s">
        <v>118</v>
      </c>
      <c r="BB31" s="97" t="str">
        <f>IF(Settings!F13&lt;&gt;"",Settings!F13,"")</f>
        <v>Sales Peter</v>
      </c>
      <c r="BC31" s="88">
        <f t="shared" si="14"/>
        <v>0</v>
      </c>
      <c r="BD31" s="88">
        <f t="shared" si="14"/>
        <v>0</v>
      </c>
      <c r="BE31" s="88">
        <f t="shared" si="14"/>
        <v>0</v>
      </c>
      <c r="BF31" s="88">
        <f t="shared" si="14"/>
        <v>0</v>
      </c>
      <c r="BG31" s="88">
        <f t="shared" si="14"/>
        <v>0</v>
      </c>
      <c r="BO31" s="213">
        <f>IF(COUNTIF($BO$6:BO30,BO30)+1&gt;Calc!$CU$9,MAX($BO$6:BO30)+1,BO30)</f>
        <v>7</v>
      </c>
      <c r="BP31" s="213" t="str">
        <f>IF(29-SUMIF(Pipeline!D35:AF35,"",$BP$5:$CR$5)&gt;0,ROW(BO31),"")</f>
        <v/>
      </c>
      <c r="BQ31" s="214"/>
      <c r="BR31" s="214"/>
      <c r="BS31" s="214"/>
      <c r="BT31" s="214"/>
      <c r="BU31" s="214"/>
      <c r="BV31" s="214"/>
      <c r="BW31" s="214"/>
      <c r="BX31" s="214"/>
      <c r="BY31" s="214"/>
      <c r="BZ31" s="214"/>
      <c r="CA31" s="214"/>
      <c r="CB31" s="214"/>
      <c r="CC31" s="214"/>
      <c r="CD31" s="214"/>
      <c r="CE31" s="214"/>
      <c r="CF31" s="214"/>
      <c r="CG31" s="214"/>
      <c r="CH31" s="214"/>
      <c r="CI31" s="214"/>
      <c r="CJ31" s="214"/>
      <c r="CK31" s="214"/>
      <c r="CL31" s="214"/>
      <c r="CM31" s="214"/>
      <c r="CN31" s="214"/>
      <c r="CO31" s="214"/>
      <c r="CP31" s="214"/>
      <c r="CQ31" s="214"/>
      <c r="CR31" s="214"/>
      <c r="CW31" s="226" t="str">
        <f>IF(Settings!F31="","",Settings!F31)</f>
        <v/>
      </c>
    </row>
    <row r="32" spans="2:101" x14ac:dyDescent="0.25">
      <c r="B32" s="88">
        <f>IF(AND(OR(Pipeline!$F$5=H32,Pipeline!$F$5="",Pipeline!$F$5="All"), OR(Pipeline!$F$6=J32,Pipeline!$F$6="",Pipeline!$F$6="All"),  OR(Pipeline!$J$5&lt;=K32,Pipeline!$J$5=""), OR(Pipeline!$J$6&gt;=K32,Pipeline!$J$6=""),  OR(Pipeline!$N$5&lt;=O32,Pipeline!$N$5=""), OR(Pipeline!$N$6&gt;=O32,Pipeline!$N$6="")),1,0)</f>
        <v>1</v>
      </c>
      <c r="C32" s="99">
        <f>IF(B32&lt;&gt;1,"",COUNTIFS($I$6:I31,I32,$B$6:B31,1)+1)</f>
        <v>20</v>
      </c>
      <c r="D32" s="100" t="str">
        <f>IF(LEN(INDEX(Input!B$6:B$1005,ROW($C32)-ROW($C$5),1))=0,"-",INDEX(Input!B$6:B$1005,ROW($C32)-ROW($C$5),1))</f>
        <v>-</v>
      </c>
      <c r="E32" s="100" t="str">
        <f>IF(LEN(INDEX(Input!C$6:C$1005,ROW($C32)-ROW($C$5),1))=0,"-",INDEX(Input!C$6:C$1005,ROW($C32)-ROW($C$5),1))</f>
        <v>-</v>
      </c>
      <c r="F32" s="100" t="str">
        <f>IF(LEN(INDEX(Input!D$6:D$1005,ROW($C32)-ROW($C$5),1))=0,"-",INDEX(Input!D$6:D$1005,ROW($C32)-ROW($C$5),1))</f>
        <v>-</v>
      </c>
      <c r="G32" s="100" t="str">
        <f>IF(LEN(INDEX(Input!E$6:E$1005,ROW($C32)-ROW($C$5),1))=0,"-",INDEX(Input!E$6:E$1005,ROW($C32)-ROW($C$5),1))</f>
        <v>-</v>
      </c>
      <c r="H32" s="100" t="str">
        <f>IF(LEN(INDEX(Input!F$6:F$1005,ROW($C32)-ROW($C$5),1))=0,"-",INDEX(Input!F$6:F$1005,ROW($C32)-ROW($C$5),1))</f>
        <v>-</v>
      </c>
      <c r="I32" s="100" t="str">
        <f>IF(LEN(INDEX(Input!G$6:G$1005,ROW($C32)-ROW($C$5),1))=0,"",INDEX(Input!G$6:G$1005,ROW($C32)-ROW($C$5),1))</f>
        <v/>
      </c>
      <c r="J32" s="100" t="str">
        <f>IF(LEN(INDEX(Input!B$6:B$1005,ROW($C32)-ROW($C$5),1))=0,"-",IF(INDEX(Input!H$6:H$1005,ROW($C32)-ROW($C$5),1)="","Not set",INDEX(Input!H$6:H$1005,ROW($C32)-ROW($C$5),1)) )</f>
        <v>-</v>
      </c>
      <c r="K32" s="101" t="str">
        <f>IF(LEN(INDEX(Input!I$6:I$1005,ROW($C32)-ROW($C$5),1))=0,"",INDEX(Input!I$6:I$1005,ROW($C32)-ROW($C$5),1))</f>
        <v/>
      </c>
      <c r="L32" s="101" t="str">
        <f t="array" ref="L32">IFERROR(IF($AY$24=123,DAY(K32)&amp;connector&amp;IF($AZ$24="Extended",INDEX($AT$24:$AT$35,MONTH(K32),1),MONTH(K32))&amp;connector&amp;IF($AZ$24="Short", RIGHT(YEAR(K32),2),YEAR(K32)),IF($AY$24=213, MONTH(K32)&amp;connector&amp;DAY(K32)&amp;connector&amp;IF($AZ$24="Short", RIGHT(YEAR(K32),2),YEAR(K32)),IF($AZ$24="Short", RIGHT(YEAR(K32),2),YEAR(K32))&amp;connector&amp;MONTH(K32)&amp;connector&amp;DAY(K32))),"-")</f>
        <v>-</v>
      </c>
      <c r="M32" s="101" t="str">
        <f>IF(LEN(INDEX(Input!J$6:J$1005,ROW($C32)-ROW($C$5),1))=0,"",INDEX(Input!J$6:J$1005,ROW($C32)-ROW($C$5),1))</f>
        <v/>
      </c>
      <c r="N32" s="101" t="str">
        <f t="array" ref="N32">IFERROR(IF($AY$24=123,DAY(M32)&amp;connector&amp;IF($AZ$24="Extended",INDEX($AT$24:$AT$35,MONTH(M32),1),MONTH(M32))&amp;connector&amp;IF($AZ$24="Short", RIGHT(YEAR(M32),2),YEAR(M32)),IF($AY$24=213, MONTH(M32)&amp;connector&amp;DAY(M32)&amp;connector&amp;IF($AZ$24="Short", RIGHT(YEAR(M32),2),YEAR(M32)),IF($AZ$24="Short", RIGHT(YEAR(M32),2),YEAR(M32))&amp;connector&amp;MONTH(M32)&amp;connector&amp;DAY(M32))),"-")</f>
        <v>-</v>
      </c>
      <c r="O32" s="156" t="str">
        <f>IF(LEN(INDEX(Input!K$6:K$1005,ROW($C32)-ROW($C$5),1))=0,"",INDEX(Input!K$6:K$1005,ROW($C32)-ROW($C$5),1))</f>
        <v/>
      </c>
      <c r="P32" s="100" t="str">
        <f t="shared" si="2"/>
        <v>-</v>
      </c>
      <c r="Q32" s="156" t="str">
        <f>IF(LEN(INDEX(Input!L$6:L$1005,ROW($C32)-ROW($C$5),1))=0,"",INDEX(Input!L$6:L$1005,ROW($C32)-ROW($C$5),1))</f>
        <v/>
      </c>
      <c r="R32" s="100" t="str">
        <f t="shared" si="3"/>
        <v>-</v>
      </c>
      <c r="S32" s="156" t="str">
        <f>IF(LEN(INDEX(Input!M$6:M$1005,ROW($C32)-ROW($C$5),1))=0,"-",INDEX(Input!M$6:M$1005,ROW($C32)-ROW($C$5),1))</f>
        <v>-</v>
      </c>
      <c r="T32" s="156" t="str">
        <f t="shared" si="4"/>
        <v/>
      </c>
      <c r="U32" s="100" t="str">
        <f t="shared" si="5"/>
        <v>-</v>
      </c>
      <c r="V32" s="156" t="str">
        <f>IF(LEN(INDEX(Input!O$6:O$1005,ROW($C32)-ROW($C$5),1))=0,"",INDEX(Input!O$6:O$1005,ROW($C32)-ROW($C$5),1))</f>
        <v/>
      </c>
      <c r="W32" s="100" t="str">
        <f t="shared" si="6"/>
        <v>-</v>
      </c>
      <c r="X32" s="104" t="str">
        <f t="shared" si="7"/>
        <v/>
      </c>
      <c r="Y32" s="102" t="str">
        <f t="shared" si="16"/>
        <v/>
      </c>
      <c r="Z32" s="102" t="str">
        <f>IF(AND(OR(Dashboard!$D$7=J32,Dashboard!$D$7=""),  OR(Dashboard!$G$6&lt;=K32,Dashboard!$G$6=""), OR(Dashboard!$G$7&gt;=K32,Dashboard!$G$7=""),  OR(Dashboard!$J$6&lt;=O32,Dashboard!$J$6=""), OR(Dashboard!$J$7&gt;=O32,Dashboard!$J$7=""),D32&lt;&gt;""),"x","")</f>
        <v>x</v>
      </c>
      <c r="AA32" s="102" t="str">
        <f>IF(AND(OR(Dashboard!$D$6=H32,Dashboard!$D$6="",Dashboard!$D$6="All"), Z32="x"),"x","")</f>
        <v>x</v>
      </c>
      <c r="AB32" s="103" t="str">
        <f>IF(AND(OR(Dashboard!$D$6=H32,Dashboard!$D$6="",Dashboard!$D$6="All"), OR(Dashboard!$D$7=J32,Dashboard!$D$7=""),  OR(Dashboard!$G$6&lt;=K32,Dashboard!$G$6=""), OR(Dashboard!$G$7&gt;=K32,Dashboard!$G$7=""),  OR(Dashboard!$J$6&lt;=O32,Dashboard!$J$6=""), OR(Dashboard!$J$7&gt;=O32,Dashboard!$J$7=""),I32&lt;&gt;""),"x","")</f>
        <v/>
      </c>
      <c r="AC32" s="88" t="str">
        <f>IF($AB32&lt;&gt;"x","",IF(AND($I32&lt;&gt;AC$4, IFERROR(MATCH("c",$AB32:AB32,0),0)=0),"x", IF(IFERROR(MATCH("c",$AB32:AB32,0),0)=0,"c","")))</f>
        <v/>
      </c>
      <c r="AD32" s="88" t="str">
        <f>IF($AB32&lt;&gt;"x","",IF(AND($I32&lt;&gt;AD$4, IFERROR(MATCH("c",$AB32:AC32,0),0)=0),"x", IF(IFERROR(MATCH("c",$AB32:AC32,0),0)=0,"c","")))</f>
        <v/>
      </c>
      <c r="AE32" s="88" t="str">
        <f>IF($AB32&lt;&gt;"x","",IF(AND($I32&lt;&gt;AE$4, IFERROR(MATCH("c",$AB32:AD32,0),0)=0),"x", IF(IFERROR(MATCH("c",$AB32:AD32,0),0)=0,"c","")))</f>
        <v/>
      </c>
      <c r="AF32" s="88" t="str">
        <f>IF($AB32&lt;&gt;"x","",IF(AND($I32&lt;&gt;AF$4, IFERROR(MATCH("c",$AB32:AE32,0),0)=0),"x", IF(IFERROR(MATCH("c",$AB32:AE32,0),0)=0,"c","")))</f>
        <v/>
      </c>
      <c r="AG32" s="88" t="str">
        <f>IF($AB32&lt;&gt;"x","",IF(AND($I32&lt;&gt;AG$4, IFERROR(MATCH("c",$AB32:AF32,0),0)=0),"x", IF(IFERROR(MATCH("c",$AB32:AF32,0),0)=0,"c","")))</f>
        <v/>
      </c>
      <c r="AH32" s="88" t="str">
        <f>IF($AB32&lt;&gt;"x","",IF(AND($I32&lt;&gt;AH$4, IFERROR(MATCH("c",$AB32:AG32,0),0)=0),"x", IF(IFERROR(MATCH("c",$AB32:AG32,0),0)=0,"c","")))</f>
        <v/>
      </c>
      <c r="AI32" s="88" t="str">
        <f>IF($AB32&lt;&gt;"x","",IF(AND($I32&lt;&gt;AI$4, IFERROR(MATCH("c",$AB32:AH32,0),0)=0),"x", IF(IFERROR(MATCH("c",$AB32:AH32,0),0)=0,"c","")))</f>
        <v/>
      </c>
      <c r="AJ32" s="88" t="str">
        <f>IF($AB32&lt;&gt;"x","",IF(AND($I32&lt;&gt;AJ$4, IFERROR(MATCH("c",$AB32:AI32,0),0)=0),"x", IF(IFERROR(MATCH("c",$AB32:AI32,0),0)=0,"c","")))</f>
        <v/>
      </c>
      <c r="AK32" s="88" t="str">
        <f>IF($AB32&lt;&gt;"x","",IF(AND($I32&lt;&gt;AK$4, IFERROR(MATCH("c",$AB32:AJ32,0),0)=0),"x", IF(IFERROR(MATCH("c",$AB32:AJ32,0),0)=0,"c","")))</f>
        <v/>
      </c>
      <c r="AL32" s="88" t="str">
        <f>IF($AB32&lt;&gt;"x","",IF(AND($I32&lt;&gt;AL$4, IFERROR(MATCH("c",$AB32:AK32,0),0)=0),"x", IF(IFERROR(MATCH("c",$AB32:AK32,0),0)=0,"c","")))</f>
        <v/>
      </c>
      <c r="AM32" s="88" t="str">
        <f>IF($AB32&lt;&gt;"x","",IF(AND($I32&lt;&gt;AM$4, IFERROR(MATCH("c",$AB32:AL32,0),0)=0),"x", IF(IFERROR(MATCH("c",$AB32:AL32,0),0)=0,"c","")))</f>
        <v/>
      </c>
      <c r="AN32" s="88" t="str">
        <f>IF($AB32&lt;&gt;"x","",IF(AND($I32&lt;&gt;AN$4, IFERROR(MATCH("c",$AB32:AM32,0),0)=0),"x", IF(IFERROR(MATCH("c",$AB32:AM32,0),0)=0,"c","")))</f>
        <v/>
      </c>
      <c r="AO32" s="88" t="str">
        <f>IF($AB32&lt;&gt;"x","",IF(AND($I32&lt;&gt;AO$4, IFERROR(MATCH("c",$AB32:AN32,0),0)=0),"x", IF(IFERROR(MATCH("c",$AB32:AN32,0),0)=0,"c","")))</f>
        <v/>
      </c>
      <c r="AP32" s="88" t="str">
        <f>IF($AB32&lt;&gt;"x","",IF(AND($I32&lt;&gt;AP$4, IFERROR(MATCH("c",$AB32:AO32,0),0)=0),"x", IF(IFERROR(MATCH("c",$AB32:AO32,0),0)=0,"c","")))</f>
        <v/>
      </c>
      <c r="AQ32" s="88" t="str">
        <f>IF($AB32&lt;&gt;"x","",IF(AND($I32&lt;&gt;AQ$4, IFERROR(MATCH("c",$AB32:AP32,0),0)=0),"x", IF(IFERROR(MATCH("c",$AB32:AP32,0),0)=0,"c","")))</f>
        <v/>
      </c>
      <c r="AT32" s="2" t="s">
        <v>112</v>
      </c>
      <c r="AW32" s="65" t="s">
        <v>97</v>
      </c>
      <c r="AX32" s="2" t="s">
        <v>102</v>
      </c>
      <c r="AY32" s="2">
        <v>321</v>
      </c>
      <c r="AZ32" s="2" t="s">
        <v>118</v>
      </c>
      <c r="BB32" s="97" t="str">
        <f>IF(Settings!F14&lt;&gt;"",Settings!F14,"")</f>
        <v/>
      </c>
      <c r="BC32" s="88" t="str">
        <f t="shared" si="14"/>
        <v/>
      </c>
      <c r="BD32" s="88" t="str">
        <f t="shared" si="14"/>
        <v/>
      </c>
      <c r="BE32" s="88" t="str">
        <f t="shared" si="14"/>
        <v/>
      </c>
      <c r="BF32" s="88" t="str">
        <f t="shared" si="14"/>
        <v/>
      </c>
      <c r="BG32" s="88" t="str">
        <f t="shared" si="14"/>
        <v/>
      </c>
      <c r="BO32" s="213">
        <f>IF(COUNTIF($BO$6:BO31,BO31)+1&gt;Calc!$CU$9,MAX($BO$6:BO31)+1,BO31)</f>
        <v>7</v>
      </c>
      <c r="BP32" s="213" t="str">
        <f>IF(29-SUMIF(Pipeline!D36:AF36,"",$BP$5:$CR$5)&gt;0,ROW(BO32),"")</f>
        <v/>
      </c>
      <c r="BQ32" s="214"/>
      <c r="BR32" s="214"/>
      <c r="BS32" s="214"/>
      <c r="BT32" s="214"/>
      <c r="BU32" s="214"/>
      <c r="BV32" s="214"/>
      <c r="BW32" s="214"/>
      <c r="BX32" s="214"/>
      <c r="BY32" s="214"/>
      <c r="BZ32" s="214"/>
      <c r="CA32" s="214"/>
      <c r="CB32" s="214"/>
      <c r="CC32" s="214"/>
      <c r="CD32" s="214"/>
      <c r="CE32" s="214"/>
      <c r="CF32" s="214"/>
      <c r="CG32" s="214"/>
      <c r="CH32" s="214"/>
      <c r="CI32" s="214"/>
      <c r="CJ32" s="214"/>
      <c r="CK32" s="214"/>
      <c r="CL32" s="214"/>
      <c r="CM32" s="214"/>
      <c r="CN32" s="214"/>
      <c r="CO32" s="214"/>
      <c r="CP32" s="214"/>
      <c r="CQ32" s="214"/>
      <c r="CR32" s="214"/>
      <c r="CW32" s="226" t="str">
        <f>IF(Settings!F32="","",Settings!F32)</f>
        <v/>
      </c>
    </row>
    <row r="33" spans="2:101" x14ac:dyDescent="0.25">
      <c r="B33" s="88">
        <f>IF(AND(OR(Pipeline!$F$5=H33,Pipeline!$F$5="",Pipeline!$F$5="All"), OR(Pipeline!$F$6=J33,Pipeline!$F$6="",Pipeline!$F$6="All"),  OR(Pipeline!$J$5&lt;=K33,Pipeline!$J$5=""), OR(Pipeline!$J$6&gt;=K33,Pipeline!$J$6=""),  OR(Pipeline!$N$5&lt;=O33,Pipeline!$N$5=""), OR(Pipeline!$N$6&gt;=O33,Pipeline!$N$6="")),1,0)</f>
        <v>1</v>
      </c>
      <c r="C33" s="99">
        <f>IF(B33&lt;&gt;1,"",COUNTIFS($I$6:I32,I33,$B$6:B32,1)+1)</f>
        <v>21</v>
      </c>
      <c r="D33" s="100" t="str">
        <f>IF(LEN(INDEX(Input!B$6:B$1005,ROW($C33)-ROW($C$5),1))=0,"-",INDEX(Input!B$6:B$1005,ROW($C33)-ROW($C$5),1))</f>
        <v>-</v>
      </c>
      <c r="E33" s="100" t="str">
        <f>IF(LEN(INDEX(Input!C$6:C$1005,ROW($C33)-ROW($C$5),1))=0,"-",INDEX(Input!C$6:C$1005,ROW($C33)-ROW($C$5),1))</f>
        <v>-</v>
      </c>
      <c r="F33" s="100" t="str">
        <f>IF(LEN(INDEX(Input!D$6:D$1005,ROW($C33)-ROW($C$5),1))=0,"-",INDEX(Input!D$6:D$1005,ROW($C33)-ROW($C$5),1))</f>
        <v>-</v>
      </c>
      <c r="G33" s="100" t="str">
        <f>IF(LEN(INDEX(Input!E$6:E$1005,ROW($C33)-ROW($C$5),1))=0,"-",INDEX(Input!E$6:E$1005,ROW($C33)-ROW($C$5),1))</f>
        <v>-</v>
      </c>
      <c r="H33" s="100" t="str">
        <f>IF(LEN(INDEX(Input!F$6:F$1005,ROW($C33)-ROW($C$5),1))=0,"-",INDEX(Input!F$6:F$1005,ROW($C33)-ROW($C$5),1))</f>
        <v>-</v>
      </c>
      <c r="I33" s="100" t="str">
        <f>IF(LEN(INDEX(Input!G$6:G$1005,ROW($C33)-ROW($C$5),1))=0,"",INDEX(Input!G$6:G$1005,ROW($C33)-ROW($C$5),1))</f>
        <v/>
      </c>
      <c r="J33" s="100" t="str">
        <f>IF(LEN(INDEX(Input!B$6:B$1005,ROW($C33)-ROW($C$5),1))=0,"-",IF(INDEX(Input!H$6:H$1005,ROW($C33)-ROW($C$5),1)="","Not set",INDEX(Input!H$6:H$1005,ROW($C33)-ROW($C$5),1)) )</f>
        <v>-</v>
      </c>
      <c r="K33" s="101" t="str">
        <f>IF(LEN(INDEX(Input!I$6:I$1005,ROW($C33)-ROW($C$5),1))=0,"",INDEX(Input!I$6:I$1005,ROW($C33)-ROW($C$5),1))</f>
        <v/>
      </c>
      <c r="L33" s="101" t="str">
        <f t="array" ref="L33">IFERROR(IF($AY$24=123,DAY(K33)&amp;connector&amp;IF($AZ$24="Extended",INDEX($AT$24:$AT$35,MONTH(K33),1),MONTH(K33))&amp;connector&amp;IF($AZ$24="Short", RIGHT(YEAR(K33),2),YEAR(K33)),IF($AY$24=213, MONTH(K33)&amp;connector&amp;DAY(K33)&amp;connector&amp;IF($AZ$24="Short", RIGHT(YEAR(K33),2),YEAR(K33)),IF($AZ$24="Short", RIGHT(YEAR(K33),2),YEAR(K33))&amp;connector&amp;MONTH(K33)&amp;connector&amp;DAY(K33))),"-")</f>
        <v>-</v>
      </c>
      <c r="M33" s="101" t="str">
        <f>IF(LEN(INDEX(Input!J$6:J$1005,ROW($C33)-ROW($C$5),1))=0,"",INDEX(Input!J$6:J$1005,ROW($C33)-ROW($C$5),1))</f>
        <v/>
      </c>
      <c r="N33" s="101" t="str">
        <f t="array" ref="N33">IFERROR(IF($AY$24=123,DAY(M33)&amp;connector&amp;IF($AZ$24="Extended",INDEX($AT$24:$AT$35,MONTH(M33),1),MONTH(M33))&amp;connector&amp;IF($AZ$24="Short", RIGHT(YEAR(M33),2),YEAR(M33)),IF($AY$24=213, MONTH(M33)&amp;connector&amp;DAY(M33)&amp;connector&amp;IF($AZ$24="Short", RIGHT(YEAR(M33),2),YEAR(M33)),IF($AZ$24="Short", RIGHT(YEAR(M33),2),YEAR(M33))&amp;connector&amp;MONTH(M33)&amp;connector&amp;DAY(M33))),"-")</f>
        <v>-</v>
      </c>
      <c r="O33" s="156" t="str">
        <f>IF(LEN(INDEX(Input!K$6:K$1005,ROW($C33)-ROW($C$5),1))=0,"",INDEX(Input!K$6:K$1005,ROW($C33)-ROW($C$5),1))</f>
        <v/>
      </c>
      <c r="P33" s="100" t="str">
        <f t="shared" si="2"/>
        <v>-</v>
      </c>
      <c r="Q33" s="156" t="str">
        <f>IF(LEN(INDEX(Input!L$6:L$1005,ROW($C33)-ROW($C$5),1))=0,"",INDEX(Input!L$6:L$1005,ROW($C33)-ROW($C$5),1))</f>
        <v/>
      </c>
      <c r="R33" s="100" t="str">
        <f t="shared" si="3"/>
        <v>-</v>
      </c>
      <c r="S33" s="156" t="str">
        <f>IF(LEN(INDEX(Input!M$6:M$1005,ROW($C33)-ROW($C$5),1))=0,"-",INDEX(Input!M$6:M$1005,ROW($C33)-ROW($C$5),1))</f>
        <v>-</v>
      </c>
      <c r="T33" s="156" t="str">
        <f t="shared" si="4"/>
        <v/>
      </c>
      <c r="U33" s="100" t="str">
        <f t="shared" si="5"/>
        <v>-</v>
      </c>
      <c r="V33" s="156" t="str">
        <f>IF(LEN(INDEX(Input!O$6:O$1005,ROW($C33)-ROW($C$5),1))=0,"",INDEX(Input!O$6:O$1005,ROW($C33)-ROW($C$5),1))</f>
        <v/>
      </c>
      <c r="W33" s="100" t="str">
        <f t="shared" si="6"/>
        <v>-</v>
      </c>
      <c r="X33" s="104" t="str">
        <f t="shared" si="7"/>
        <v/>
      </c>
      <c r="Y33" s="102" t="str">
        <f t="shared" si="16"/>
        <v/>
      </c>
      <c r="Z33" s="102" t="str">
        <f>IF(AND(OR(Dashboard!$D$7=J33,Dashboard!$D$7=""),  OR(Dashboard!$G$6&lt;=K33,Dashboard!$G$6=""), OR(Dashboard!$G$7&gt;=K33,Dashboard!$G$7=""),  OR(Dashboard!$J$6&lt;=O33,Dashboard!$J$6=""), OR(Dashboard!$J$7&gt;=O33,Dashboard!$J$7=""),D33&lt;&gt;""),"x","")</f>
        <v>x</v>
      </c>
      <c r="AA33" s="102" t="str">
        <f>IF(AND(OR(Dashboard!$D$6=H33,Dashboard!$D$6="",Dashboard!$D$6="All"), Z33="x"),"x","")</f>
        <v>x</v>
      </c>
      <c r="AB33" s="103" t="str">
        <f>IF(AND(OR(Dashboard!$D$6=H33,Dashboard!$D$6="",Dashboard!$D$6="All"), OR(Dashboard!$D$7=J33,Dashboard!$D$7=""),  OR(Dashboard!$G$6&lt;=K33,Dashboard!$G$6=""), OR(Dashboard!$G$7&gt;=K33,Dashboard!$G$7=""),  OR(Dashboard!$J$6&lt;=O33,Dashboard!$J$6=""), OR(Dashboard!$J$7&gt;=O33,Dashboard!$J$7=""),I33&lt;&gt;""),"x","")</f>
        <v/>
      </c>
      <c r="AC33" s="88" t="str">
        <f>IF($AB33&lt;&gt;"x","",IF(AND($I33&lt;&gt;AC$4, IFERROR(MATCH("c",$AB33:AB33,0),0)=0),"x", IF(IFERROR(MATCH("c",$AB33:AB33,0),0)=0,"c","")))</f>
        <v/>
      </c>
      <c r="AD33" s="88" t="str">
        <f>IF($AB33&lt;&gt;"x","",IF(AND($I33&lt;&gt;AD$4, IFERROR(MATCH("c",$AB33:AC33,0),0)=0),"x", IF(IFERROR(MATCH("c",$AB33:AC33,0),0)=0,"c","")))</f>
        <v/>
      </c>
      <c r="AE33" s="88" t="str">
        <f>IF($AB33&lt;&gt;"x","",IF(AND($I33&lt;&gt;AE$4, IFERROR(MATCH("c",$AB33:AD33,0),0)=0),"x", IF(IFERROR(MATCH("c",$AB33:AD33,0),0)=0,"c","")))</f>
        <v/>
      </c>
      <c r="AF33" s="88" t="str">
        <f>IF($AB33&lt;&gt;"x","",IF(AND($I33&lt;&gt;AF$4, IFERROR(MATCH("c",$AB33:AE33,0),0)=0),"x", IF(IFERROR(MATCH("c",$AB33:AE33,0),0)=0,"c","")))</f>
        <v/>
      </c>
      <c r="AG33" s="88" t="str">
        <f>IF($AB33&lt;&gt;"x","",IF(AND($I33&lt;&gt;AG$4, IFERROR(MATCH("c",$AB33:AF33,0),0)=0),"x", IF(IFERROR(MATCH("c",$AB33:AF33,0),0)=0,"c","")))</f>
        <v/>
      </c>
      <c r="AH33" s="88" t="str">
        <f>IF($AB33&lt;&gt;"x","",IF(AND($I33&lt;&gt;AH$4, IFERROR(MATCH("c",$AB33:AG33,0),0)=0),"x", IF(IFERROR(MATCH("c",$AB33:AG33,0),0)=0,"c","")))</f>
        <v/>
      </c>
      <c r="AI33" s="88" t="str">
        <f>IF($AB33&lt;&gt;"x","",IF(AND($I33&lt;&gt;AI$4, IFERROR(MATCH("c",$AB33:AH33,0),0)=0),"x", IF(IFERROR(MATCH("c",$AB33:AH33,0),0)=0,"c","")))</f>
        <v/>
      </c>
      <c r="AJ33" s="88" t="str">
        <f>IF($AB33&lt;&gt;"x","",IF(AND($I33&lt;&gt;AJ$4, IFERROR(MATCH("c",$AB33:AI33,0),0)=0),"x", IF(IFERROR(MATCH("c",$AB33:AI33,0),0)=0,"c","")))</f>
        <v/>
      </c>
      <c r="AK33" s="88" t="str">
        <f>IF($AB33&lt;&gt;"x","",IF(AND($I33&lt;&gt;AK$4, IFERROR(MATCH("c",$AB33:AJ33,0),0)=0),"x", IF(IFERROR(MATCH("c",$AB33:AJ33,0),0)=0,"c","")))</f>
        <v/>
      </c>
      <c r="AL33" s="88" t="str">
        <f>IF($AB33&lt;&gt;"x","",IF(AND($I33&lt;&gt;AL$4, IFERROR(MATCH("c",$AB33:AK33,0),0)=0),"x", IF(IFERROR(MATCH("c",$AB33:AK33,0),0)=0,"c","")))</f>
        <v/>
      </c>
      <c r="AM33" s="88" t="str">
        <f>IF($AB33&lt;&gt;"x","",IF(AND($I33&lt;&gt;AM$4, IFERROR(MATCH("c",$AB33:AL33,0),0)=0),"x", IF(IFERROR(MATCH("c",$AB33:AL33,0),0)=0,"c","")))</f>
        <v/>
      </c>
      <c r="AN33" s="88" t="str">
        <f>IF($AB33&lt;&gt;"x","",IF(AND($I33&lt;&gt;AN$4, IFERROR(MATCH("c",$AB33:AM33,0),0)=0),"x", IF(IFERROR(MATCH("c",$AB33:AM33,0),0)=0,"c","")))</f>
        <v/>
      </c>
      <c r="AO33" s="88" t="str">
        <f>IF($AB33&lt;&gt;"x","",IF(AND($I33&lt;&gt;AO$4, IFERROR(MATCH("c",$AB33:AN33,0),0)=0),"x", IF(IFERROR(MATCH("c",$AB33:AN33,0),0)=0,"c","")))</f>
        <v/>
      </c>
      <c r="AP33" s="88" t="str">
        <f>IF($AB33&lt;&gt;"x","",IF(AND($I33&lt;&gt;AP$4, IFERROR(MATCH("c",$AB33:AO33,0),0)=0),"x", IF(IFERROR(MATCH("c",$AB33:AO33,0),0)=0,"c","")))</f>
        <v/>
      </c>
      <c r="AQ33" s="88" t="str">
        <f>IF($AB33&lt;&gt;"x","",IF(AND($I33&lt;&gt;AQ$4, IFERROR(MATCH("c",$AB33:AP33,0),0)=0),"x", IF(IFERROR(MATCH("c",$AB33:AP33,0),0)=0,"c","")))</f>
        <v/>
      </c>
      <c r="AT33" s="2" t="s">
        <v>113</v>
      </c>
      <c r="AW33" s="65" t="s">
        <v>99</v>
      </c>
      <c r="AX33" s="2" t="s">
        <v>84</v>
      </c>
      <c r="AY33" s="2">
        <v>123</v>
      </c>
      <c r="AZ33" s="2" t="s">
        <v>119</v>
      </c>
      <c r="BB33" s="97" t="str">
        <f>IF(Settings!F15&lt;&gt;"",Settings!F15,"")</f>
        <v/>
      </c>
      <c r="BC33" s="88" t="str">
        <f t="shared" si="14"/>
        <v/>
      </c>
      <c r="BD33" s="88" t="str">
        <f t="shared" si="14"/>
        <v/>
      </c>
      <c r="BE33" s="88" t="str">
        <f t="shared" si="14"/>
        <v/>
      </c>
      <c r="BF33" s="88" t="str">
        <f t="shared" si="14"/>
        <v/>
      </c>
      <c r="BG33" s="88" t="str">
        <f t="shared" si="14"/>
        <v/>
      </c>
      <c r="BO33" s="213">
        <f>IF(COUNTIF($BO$6:BO32,BO32)+1&gt;Calc!$CU$9,MAX($BO$6:BO32)+1,BO32)</f>
        <v>7</v>
      </c>
      <c r="BP33" s="213" t="str">
        <f>IF(29-SUMIF(Pipeline!D37:AF37,"",$BP$5:$CR$5)&gt;0,ROW(BO33),"")</f>
        <v/>
      </c>
      <c r="BQ33" s="214"/>
      <c r="BR33" s="214"/>
      <c r="BS33" s="214"/>
      <c r="BT33" s="214"/>
      <c r="BU33" s="214"/>
      <c r="BV33" s="214"/>
      <c r="BW33" s="214"/>
      <c r="BX33" s="214"/>
      <c r="BY33" s="214"/>
      <c r="BZ33" s="214"/>
      <c r="CA33" s="214"/>
      <c r="CB33" s="214"/>
      <c r="CC33" s="214"/>
      <c r="CD33" s="214"/>
      <c r="CE33" s="214"/>
      <c r="CF33" s="214"/>
      <c r="CG33" s="214"/>
      <c r="CH33" s="214"/>
      <c r="CI33" s="214"/>
      <c r="CJ33" s="214"/>
      <c r="CK33" s="214"/>
      <c r="CL33" s="214"/>
      <c r="CM33" s="214"/>
      <c r="CN33" s="214"/>
      <c r="CO33" s="214"/>
      <c r="CP33" s="214"/>
      <c r="CQ33" s="214"/>
      <c r="CR33" s="214"/>
      <c r="CW33" s="226" t="str">
        <f>IF(Settings!F33="","",Settings!F33)</f>
        <v/>
      </c>
    </row>
    <row r="34" spans="2:101" x14ac:dyDescent="0.25">
      <c r="B34" s="88">
        <f>IF(AND(OR(Pipeline!$F$5=H34,Pipeline!$F$5="",Pipeline!$F$5="All"), OR(Pipeline!$F$6=J34,Pipeline!$F$6="",Pipeline!$F$6="All"),  OR(Pipeline!$J$5&lt;=K34,Pipeline!$J$5=""), OR(Pipeline!$J$6&gt;=K34,Pipeline!$J$6=""),  OR(Pipeline!$N$5&lt;=O34,Pipeline!$N$5=""), OR(Pipeline!$N$6&gt;=O34,Pipeline!$N$6="")),1,0)</f>
        <v>1</v>
      </c>
      <c r="C34" s="99">
        <f>IF(B34&lt;&gt;1,"",COUNTIFS($I$6:I33,I34,$B$6:B33,1)+1)</f>
        <v>22</v>
      </c>
      <c r="D34" s="100" t="str">
        <f>IF(LEN(INDEX(Input!B$6:B$1005,ROW($C34)-ROW($C$5),1))=0,"-",INDEX(Input!B$6:B$1005,ROW($C34)-ROW($C$5),1))</f>
        <v>-</v>
      </c>
      <c r="E34" s="100" t="str">
        <f>IF(LEN(INDEX(Input!C$6:C$1005,ROW($C34)-ROW($C$5),1))=0,"-",INDEX(Input!C$6:C$1005,ROW($C34)-ROW($C$5),1))</f>
        <v>-</v>
      </c>
      <c r="F34" s="100" t="str">
        <f>IF(LEN(INDEX(Input!D$6:D$1005,ROW($C34)-ROW($C$5),1))=0,"-",INDEX(Input!D$6:D$1005,ROW($C34)-ROW($C$5),1))</f>
        <v>-</v>
      </c>
      <c r="G34" s="100" t="str">
        <f>IF(LEN(INDEX(Input!E$6:E$1005,ROW($C34)-ROW($C$5),1))=0,"-",INDEX(Input!E$6:E$1005,ROW($C34)-ROW($C$5),1))</f>
        <v>-</v>
      </c>
      <c r="H34" s="100" t="str">
        <f>IF(LEN(INDEX(Input!F$6:F$1005,ROW($C34)-ROW($C$5),1))=0,"-",INDEX(Input!F$6:F$1005,ROW($C34)-ROW($C$5),1))</f>
        <v>-</v>
      </c>
      <c r="I34" s="100" t="str">
        <f>IF(LEN(INDEX(Input!G$6:G$1005,ROW($C34)-ROW($C$5),1))=0,"",INDEX(Input!G$6:G$1005,ROW($C34)-ROW($C$5),1))</f>
        <v/>
      </c>
      <c r="J34" s="100" t="str">
        <f>IF(LEN(INDEX(Input!B$6:B$1005,ROW($C34)-ROW($C$5),1))=0,"-",IF(INDEX(Input!H$6:H$1005,ROW($C34)-ROW($C$5),1)="","Not set",INDEX(Input!H$6:H$1005,ROW($C34)-ROW($C$5),1)) )</f>
        <v>-</v>
      </c>
      <c r="K34" s="101" t="str">
        <f>IF(LEN(INDEX(Input!I$6:I$1005,ROW($C34)-ROW($C$5),1))=0,"",INDEX(Input!I$6:I$1005,ROW($C34)-ROW($C$5),1))</f>
        <v/>
      </c>
      <c r="L34" s="101" t="str">
        <f t="array" ref="L34">IFERROR(IF($AY$24=123,DAY(K34)&amp;connector&amp;IF($AZ$24="Extended",INDEX($AT$24:$AT$35,MONTH(K34),1),MONTH(K34))&amp;connector&amp;IF($AZ$24="Short", RIGHT(YEAR(K34),2),YEAR(K34)),IF($AY$24=213, MONTH(K34)&amp;connector&amp;DAY(K34)&amp;connector&amp;IF($AZ$24="Short", RIGHT(YEAR(K34),2),YEAR(K34)),IF($AZ$24="Short", RIGHT(YEAR(K34),2),YEAR(K34))&amp;connector&amp;MONTH(K34)&amp;connector&amp;DAY(K34))),"-")</f>
        <v>-</v>
      </c>
      <c r="M34" s="101" t="str">
        <f>IF(LEN(INDEX(Input!J$6:J$1005,ROW($C34)-ROW($C$5),1))=0,"",INDEX(Input!J$6:J$1005,ROW($C34)-ROW($C$5),1))</f>
        <v/>
      </c>
      <c r="N34" s="101" t="str">
        <f t="array" ref="N34">IFERROR(IF($AY$24=123,DAY(M34)&amp;connector&amp;IF($AZ$24="Extended",INDEX($AT$24:$AT$35,MONTH(M34),1),MONTH(M34))&amp;connector&amp;IF($AZ$24="Short", RIGHT(YEAR(M34),2),YEAR(M34)),IF($AY$24=213, MONTH(M34)&amp;connector&amp;DAY(M34)&amp;connector&amp;IF($AZ$24="Short", RIGHT(YEAR(M34),2),YEAR(M34)),IF($AZ$24="Short", RIGHT(YEAR(M34),2),YEAR(M34))&amp;connector&amp;MONTH(M34)&amp;connector&amp;DAY(M34))),"-")</f>
        <v>-</v>
      </c>
      <c r="O34" s="156" t="str">
        <f>IF(LEN(INDEX(Input!K$6:K$1005,ROW($C34)-ROW($C$5),1))=0,"",INDEX(Input!K$6:K$1005,ROW($C34)-ROW($C$5),1))</f>
        <v/>
      </c>
      <c r="P34" s="100" t="str">
        <f t="shared" si="2"/>
        <v>-</v>
      </c>
      <c r="Q34" s="156" t="str">
        <f>IF(LEN(INDEX(Input!L$6:L$1005,ROW($C34)-ROW($C$5),1))=0,"",INDEX(Input!L$6:L$1005,ROW($C34)-ROW($C$5),1))</f>
        <v/>
      </c>
      <c r="R34" s="100" t="str">
        <f t="shared" si="3"/>
        <v>-</v>
      </c>
      <c r="S34" s="156" t="str">
        <f>IF(LEN(INDEX(Input!M$6:M$1005,ROW($C34)-ROW($C$5),1))=0,"-",INDEX(Input!M$6:M$1005,ROW($C34)-ROW($C$5),1))</f>
        <v>-</v>
      </c>
      <c r="T34" s="156" t="str">
        <f t="shared" si="4"/>
        <v/>
      </c>
      <c r="U34" s="100" t="str">
        <f t="shared" si="5"/>
        <v>-</v>
      </c>
      <c r="V34" s="156" t="str">
        <f>IF(LEN(INDEX(Input!O$6:O$1005,ROW($C34)-ROW($C$5),1))=0,"",INDEX(Input!O$6:O$1005,ROW($C34)-ROW($C$5),1))</f>
        <v/>
      </c>
      <c r="W34" s="100" t="str">
        <f t="shared" si="6"/>
        <v>-</v>
      </c>
      <c r="X34" s="104" t="str">
        <f t="shared" si="7"/>
        <v/>
      </c>
      <c r="Y34" s="102" t="str">
        <f t="shared" si="16"/>
        <v/>
      </c>
      <c r="Z34" s="102" t="str">
        <f>IF(AND(OR(Dashboard!$D$7=J34,Dashboard!$D$7=""),  OR(Dashboard!$G$6&lt;=K34,Dashboard!$G$6=""), OR(Dashboard!$G$7&gt;=K34,Dashboard!$G$7=""),  OR(Dashboard!$J$6&lt;=O34,Dashboard!$J$6=""), OR(Dashboard!$J$7&gt;=O34,Dashboard!$J$7=""),D34&lt;&gt;""),"x","")</f>
        <v>x</v>
      </c>
      <c r="AA34" s="102" t="str">
        <f>IF(AND(OR(Dashboard!$D$6=H34,Dashboard!$D$6="",Dashboard!$D$6="All"), Z34="x"),"x","")</f>
        <v>x</v>
      </c>
      <c r="AB34" s="103" t="str">
        <f>IF(AND(OR(Dashboard!$D$6=H34,Dashboard!$D$6="",Dashboard!$D$6="All"), OR(Dashboard!$D$7=J34,Dashboard!$D$7=""),  OR(Dashboard!$G$6&lt;=K34,Dashboard!$G$6=""), OR(Dashboard!$G$7&gt;=K34,Dashboard!$G$7=""),  OR(Dashboard!$J$6&lt;=O34,Dashboard!$J$6=""), OR(Dashboard!$J$7&gt;=O34,Dashboard!$J$7=""),I34&lt;&gt;""),"x","")</f>
        <v/>
      </c>
      <c r="AC34" s="88" t="str">
        <f>IF($AB34&lt;&gt;"x","",IF(AND($I34&lt;&gt;AC$4, IFERROR(MATCH("c",$AB34:AB34,0),0)=0),"x", IF(IFERROR(MATCH("c",$AB34:AB34,0),0)=0,"c","")))</f>
        <v/>
      </c>
      <c r="AD34" s="88" t="str">
        <f>IF($AB34&lt;&gt;"x","",IF(AND($I34&lt;&gt;AD$4, IFERROR(MATCH("c",$AB34:AC34,0),0)=0),"x", IF(IFERROR(MATCH("c",$AB34:AC34,0),0)=0,"c","")))</f>
        <v/>
      </c>
      <c r="AE34" s="88" t="str">
        <f>IF($AB34&lt;&gt;"x","",IF(AND($I34&lt;&gt;AE$4, IFERROR(MATCH("c",$AB34:AD34,0),0)=0),"x", IF(IFERROR(MATCH("c",$AB34:AD34,0),0)=0,"c","")))</f>
        <v/>
      </c>
      <c r="AF34" s="88" t="str">
        <f>IF($AB34&lt;&gt;"x","",IF(AND($I34&lt;&gt;AF$4, IFERROR(MATCH("c",$AB34:AE34,0),0)=0),"x", IF(IFERROR(MATCH("c",$AB34:AE34,0),0)=0,"c","")))</f>
        <v/>
      </c>
      <c r="AG34" s="88" t="str">
        <f>IF($AB34&lt;&gt;"x","",IF(AND($I34&lt;&gt;AG$4, IFERROR(MATCH("c",$AB34:AF34,0),0)=0),"x", IF(IFERROR(MATCH("c",$AB34:AF34,0),0)=0,"c","")))</f>
        <v/>
      </c>
      <c r="AH34" s="88" t="str">
        <f>IF($AB34&lt;&gt;"x","",IF(AND($I34&lt;&gt;AH$4, IFERROR(MATCH("c",$AB34:AG34,0),0)=0),"x", IF(IFERROR(MATCH("c",$AB34:AG34,0),0)=0,"c","")))</f>
        <v/>
      </c>
      <c r="AI34" s="88" t="str">
        <f>IF($AB34&lt;&gt;"x","",IF(AND($I34&lt;&gt;AI$4, IFERROR(MATCH("c",$AB34:AH34,0),0)=0),"x", IF(IFERROR(MATCH("c",$AB34:AH34,0),0)=0,"c","")))</f>
        <v/>
      </c>
      <c r="AJ34" s="88" t="str">
        <f>IF($AB34&lt;&gt;"x","",IF(AND($I34&lt;&gt;AJ$4, IFERROR(MATCH("c",$AB34:AI34,0),0)=0),"x", IF(IFERROR(MATCH("c",$AB34:AI34,0),0)=0,"c","")))</f>
        <v/>
      </c>
      <c r="AK34" s="88" t="str">
        <f>IF($AB34&lt;&gt;"x","",IF(AND($I34&lt;&gt;AK$4, IFERROR(MATCH("c",$AB34:AJ34,0),0)=0),"x", IF(IFERROR(MATCH("c",$AB34:AJ34,0),0)=0,"c","")))</f>
        <v/>
      </c>
      <c r="AL34" s="88" t="str">
        <f>IF($AB34&lt;&gt;"x","",IF(AND($I34&lt;&gt;AL$4, IFERROR(MATCH("c",$AB34:AK34,0),0)=0),"x", IF(IFERROR(MATCH("c",$AB34:AK34,0),0)=0,"c","")))</f>
        <v/>
      </c>
      <c r="AM34" s="88" t="str">
        <f>IF($AB34&lt;&gt;"x","",IF(AND($I34&lt;&gt;AM$4, IFERROR(MATCH("c",$AB34:AL34,0),0)=0),"x", IF(IFERROR(MATCH("c",$AB34:AL34,0),0)=0,"c","")))</f>
        <v/>
      </c>
      <c r="AN34" s="88" t="str">
        <f>IF($AB34&lt;&gt;"x","",IF(AND($I34&lt;&gt;AN$4, IFERROR(MATCH("c",$AB34:AM34,0),0)=0),"x", IF(IFERROR(MATCH("c",$AB34:AM34,0),0)=0,"c","")))</f>
        <v/>
      </c>
      <c r="AO34" s="88" t="str">
        <f>IF($AB34&lt;&gt;"x","",IF(AND($I34&lt;&gt;AO$4, IFERROR(MATCH("c",$AB34:AN34,0),0)=0),"x", IF(IFERROR(MATCH("c",$AB34:AN34,0),0)=0,"c","")))</f>
        <v/>
      </c>
      <c r="AP34" s="88" t="str">
        <f>IF($AB34&lt;&gt;"x","",IF(AND($I34&lt;&gt;AP$4, IFERROR(MATCH("c",$AB34:AO34,0),0)=0),"x", IF(IFERROR(MATCH("c",$AB34:AO34,0),0)=0,"c","")))</f>
        <v/>
      </c>
      <c r="AQ34" s="88" t="str">
        <f>IF($AB34&lt;&gt;"x","",IF(AND($I34&lt;&gt;AQ$4, IFERROR(MATCH("c",$AB34:AP34,0),0)=0),"x", IF(IFERROR(MATCH("c",$AB34:AP34,0),0)=0,"c","")))</f>
        <v/>
      </c>
      <c r="AT34" s="2" t="s">
        <v>114</v>
      </c>
      <c r="BB34" s="97" t="str">
        <f>IF(Settings!F16&lt;&gt;"",Settings!F16,"")</f>
        <v/>
      </c>
      <c r="BC34" s="88" t="str">
        <f t="shared" si="14"/>
        <v/>
      </c>
      <c r="BD34" s="88" t="str">
        <f t="shared" si="14"/>
        <v/>
      </c>
      <c r="BE34" s="88" t="str">
        <f t="shared" si="14"/>
        <v/>
      </c>
      <c r="BF34" s="88" t="str">
        <f t="shared" si="14"/>
        <v/>
      </c>
      <c r="BG34" s="88" t="str">
        <f t="shared" si="14"/>
        <v/>
      </c>
      <c r="BO34" s="213">
        <f>IF(COUNTIF($BO$6:BO33,BO33)+1&gt;Calc!$CU$9,MAX($BO$6:BO33)+1,BO33)</f>
        <v>8</v>
      </c>
      <c r="BP34" s="213" t="str">
        <f>IF(29-SUMIF(Pipeline!D38:AF38,"",$BP$5:$CR$5)&gt;0,ROW(BO34),"")</f>
        <v/>
      </c>
      <c r="BQ34" s="214"/>
      <c r="BR34" s="214"/>
      <c r="BS34" s="214"/>
      <c r="BT34" s="214"/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214"/>
      <c r="CH34" s="214"/>
      <c r="CI34" s="214"/>
      <c r="CJ34" s="214"/>
      <c r="CK34" s="214"/>
      <c r="CL34" s="214"/>
      <c r="CM34" s="214"/>
      <c r="CN34" s="214"/>
      <c r="CO34" s="214"/>
      <c r="CP34" s="214"/>
      <c r="CQ34" s="214"/>
      <c r="CR34" s="214"/>
      <c r="CW34" s="226" t="str">
        <f>IF(Settings!F34="","",Settings!F34)</f>
        <v/>
      </c>
    </row>
    <row r="35" spans="2:101" x14ac:dyDescent="0.25">
      <c r="B35" s="88">
        <f>IF(AND(OR(Pipeline!$F$5=H35,Pipeline!$F$5="",Pipeline!$F$5="All"), OR(Pipeline!$F$6=J35,Pipeline!$F$6="",Pipeline!$F$6="All"),  OR(Pipeline!$J$5&lt;=K35,Pipeline!$J$5=""), OR(Pipeline!$J$6&gt;=K35,Pipeline!$J$6=""),  OR(Pipeline!$N$5&lt;=O35,Pipeline!$N$5=""), OR(Pipeline!$N$6&gt;=O35,Pipeline!$N$6="")),1,0)</f>
        <v>1</v>
      </c>
      <c r="C35" s="99">
        <f>IF(B35&lt;&gt;1,"",COUNTIFS($I$6:I34,I35,$B$6:B34,1)+1)</f>
        <v>23</v>
      </c>
      <c r="D35" s="100" t="str">
        <f>IF(LEN(INDEX(Input!B$6:B$1005,ROW($C35)-ROW($C$5),1))=0,"-",INDEX(Input!B$6:B$1005,ROW($C35)-ROW($C$5),1))</f>
        <v>-</v>
      </c>
      <c r="E35" s="100" t="str">
        <f>IF(LEN(INDEX(Input!C$6:C$1005,ROW($C35)-ROW($C$5),1))=0,"-",INDEX(Input!C$6:C$1005,ROW($C35)-ROW($C$5),1))</f>
        <v>-</v>
      </c>
      <c r="F35" s="100" t="str">
        <f>IF(LEN(INDEX(Input!D$6:D$1005,ROW($C35)-ROW($C$5),1))=0,"-",INDEX(Input!D$6:D$1005,ROW($C35)-ROW($C$5),1))</f>
        <v>-</v>
      </c>
      <c r="G35" s="100" t="str">
        <f>IF(LEN(INDEX(Input!E$6:E$1005,ROW($C35)-ROW($C$5),1))=0,"-",INDEX(Input!E$6:E$1005,ROW($C35)-ROW($C$5),1))</f>
        <v>-</v>
      </c>
      <c r="H35" s="100" t="str">
        <f>IF(LEN(INDEX(Input!F$6:F$1005,ROW($C35)-ROW($C$5),1))=0,"-",INDEX(Input!F$6:F$1005,ROW($C35)-ROW($C$5),1))</f>
        <v>-</v>
      </c>
      <c r="I35" s="100" t="str">
        <f>IF(LEN(INDEX(Input!G$6:G$1005,ROW($C35)-ROW($C$5),1))=0,"",INDEX(Input!G$6:G$1005,ROW($C35)-ROW($C$5),1))</f>
        <v/>
      </c>
      <c r="J35" s="100" t="str">
        <f>IF(LEN(INDEX(Input!B$6:B$1005,ROW($C35)-ROW($C$5),1))=0,"-",IF(INDEX(Input!H$6:H$1005,ROW($C35)-ROW($C$5),1)="","Not set",INDEX(Input!H$6:H$1005,ROW($C35)-ROW($C$5),1)) )</f>
        <v>-</v>
      </c>
      <c r="K35" s="101" t="str">
        <f>IF(LEN(INDEX(Input!I$6:I$1005,ROW($C35)-ROW($C$5),1))=0,"",INDEX(Input!I$6:I$1005,ROW($C35)-ROW($C$5),1))</f>
        <v/>
      </c>
      <c r="L35" s="101" t="str">
        <f t="array" ref="L35">IFERROR(IF($AY$24=123,DAY(K35)&amp;connector&amp;IF($AZ$24="Extended",INDEX($AT$24:$AT$35,MONTH(K35),1),MONTH(K35))&amp;connector&amp;IF($AZ$24="Short", RIGHT(YEAR(K35),2),YEAR(K35)),IF($AY$24=213, MONTH(K35)&amp;connector&amp;DAY(K35)&amp;connector&amp;IF($AZ$24="Short", RIGHT(YEAR(K35),2),YEAR(K35)),IF($AZ$24="Short", RIGHT(YEAR(K35),2),YEAR(K35))&amp;connector&amp;MONTH(K35)&amp;connector&amp;DAY(K35))),"-")</f>
        <v>-</v>
      </c>
      <c r="M35" s="101" t="str">
        <f>IF(LEN(INDEX(Input!J$6:J$1005,ROW($C35)-ROW($C$5),1))=0,"",INDEX(Input!J$6:J$1005,ROW($C35)-ROW($C$5),1))</f>
        <v/>
      </c>
      <c r="N35" s="101" t="str">
        <f t="array" ref="N35">IFERROR(IF($AY$24=123,DAY(M35)&amp;connector&amp;IF($AZ$24="Extended",INDEX($AT$24:$AT$35,MONTH(M35),1),MONTH(M35))&amp;connector&amp;IF($AZ$24="Short", RIGHT(YEAR(M35),2),YEAR(M35)),IF($AY$24=213, MONTH(M35)&amp;connector&amp;DAY(M35)&amp;connector&amp;IF($AZ$24="Short", RIGHT(YEAR(M35),2),YEAR(M35)),IF($AZ$24="Short", RIGHT(YEAR(M35),2),YEAR(M35))&amp;connector&amp;MONTH(M35)&amp;connector&amp;DAY(M35))),"-")</f>
        <v>-</v>
      </c>
      <c r="O35" s="156" t="str">
        <f>IF(LEN(INDEX(Input!K$6:K$1005,ROW($C35)-ROW($C$5),1))=0,"",INDEX(Input!K$6:K$1005,ROW($C35)-ROW($C$5),1))</f>
        <v/>
      </c>
      <c r="P35" s="100" t="str">
        <f t="shared" si="2"/>
        <v>-</v>
      </c>
      <c r="Q35" s="156" t="str">
        <f>IF(LEN(INDEX(Input!L$6:L$1005,ROW($C35)-ROW($C$5),1))=0,"",INDEX(Input!L$6:L$1005,ROW($C35)-ROW($C$5),1))</f>
        <v/>
      </c>
      <c r="R35" s="100" t="str">
        <f t="shared" si="3"/>
        <v>-</v>
      </c>
      <c r="S35" s="156" t="str">
        <f>IF(LEN(INDEX(Input!M$6:M$1005,ROW($C35)-ROW($C$5),1))=0,"-",INDEX(Input!M$6:M$1005,ROW($C35)-ROW($C$5),1))</f>
        <v>-</v>
      </c>
      <c r="T35" s="156" t="str">
        <f t="shared" si="4"/>
        <v/>
      </c>
      <c r="U35" s="100" t="str">
        <f t="shared" si="5"/>
        <v>-</v>
      </c>
      <c r="V35" s="156" t="str">
        <f>IF(LEN(INDEX(Input!O$6:O$1005,ROW($C35)-ROW($C$5),1))=0,"",INDEX(Input!O$6:O$1005,ROW($C35)-ROW($C$5),1))</f>
        <v/>
      </c>
      <c r="W35" s="100" t="str">
        <f t="shared" si="6"/>
        <v>-</v>
      </c>
      <c r="X35" s="104" t="str">
        <f t="shared" si="7"/>
        <v/>
      </c>
      <c r="Y35" s="102" t="str">
        <f t="shared" si="16"/>
        <v/>
      </c>
      <c r="Z35" s="102" t="str">
        <f>IF(AND(OR(Dashboard!$D$7=J35,Dashboard!$D$7=""),  OR(Dashboard!$G$6&lt;=K35,Dashboard!$G$6=""), OR(Dashboard!$G$7&gt;=K35,Dashboard!$G$7=""),  OR(Dashboard!$J$6&lt;=O35,Dashboard!$J$6=""), OR(Dashboard!$J$7&gt;=O35,Dashboard!$J$7=""),D35&lt;&gt;""),"x","")</f>
        <v>x</v>
      </c>
      <c r="AA35" s="102" t="str">
        <f>IF(AND(OR(Dashboard!$D$6=H35,Dashboard!$D$6="",Dashboard!$D$6="All"), Z35="x"),"x","")</f>
        <v>x</v>
      </c>
      <c r="AB35" s="103" t="str">
        <f>IF(AND(OR(Dashboard!$D$6=H35,Dashboard!$D$6="",Dashboard!$D$6="All"), OR(Dashboard!$D$7=J35,Dashboard!$D$7=""),  OR(Dashboard!$G$6&lt;=K35,Dashboard!$G$6=""), OR(Dashboard!$G$7&gt;=K35,Dashboard!$G$7=""),  OR(Dashboard!$J$6&lt;=O35,Dashboard!$J$6=""), OR(Dashboard!$J$7&gt;=O35,Dashboard!$J$7=""),I35&lt;&gt;""),"x","")</f>
        <v/>
      </c>
      <c r="AC35" s="88" t="str">
        <f>IF($AB35&lt;&gt;"x","",IF(AND($I35&lt;&gt;AC$4, IFERROR(MATCH("c",$AB35:AB35,0),0)=0),"x", IF(IFERROR(MATCH("c",$AB35:AB35,0),0)=0,"c","")))</f>
        <v/>
      </c>
      <c r="AD35" s="88" t="str">
        <f>IF($AB35&lt;&gt;"x","",IF(AND($I35&lt;&gt;AD$4, IFERROR(MATCH("c",$AB35:AC35,0),0)=0),"x", IF(IFERROR(MATCH("c",$AB35:AC35,0),0)=0,"c","")))</f>
        <v/>
      </c>
      <c r="AE35" s="88" t="str">
        <f>IF($AB35&lt;&gt;"x","",IF(AND($I35&lt;&gt;AE$4, IFERROR(MATCH("c",$AB35:AD35,0),0)=0),"x", IF(IFERROR(MATCH("c",$AB35:AD35,0),0)=0,"c","")))</f>
        <v/>
      </c>
      <c r="AF35" s="88" t="str">
        <f>IF($AB35&lt;&gt;"x","",IF(AND($I35&lt;&gt;AF$4, IFERROR(MATCH("c",$AB35:AE35,0),0)=0),"x", IF(IFERROR(MATCH("c",$AB35:AE35,0),0)=0,"c","")))</f>
        <v/>
      </c>
      <c r="AG35" s="88" t="str">
        <f>IF($AB35&lt;&gt;"x","",IF(AND($I35&lt;&gt;AG$4, IFERROR(MATCH("c",$AB35:AF35,0),0)=0),"x", IF(IFERROR(MATCH("c",$AB35:AF35,0),0)=0,"c","")))</f>
        <v/>
      </c>
      <c r="AH35" s="88" t="str">
        <f>IF($AB35&lt;&gt;"x","",IF(AND($I35&lt;&gt;AH$4, IFERROR(MATCH("c",$AB35:AG35,0),0)=0),"x", IF(IFERROR(MATCH("c",$AB35:AG35,0),0)=0,"c","")))</f>
        <v/>
      </c>
      <c r="AI35" s="88" t="str">
        <f>IF($AB35&lt;&gt;"x","",IF(AND($I35&lt;&gt;AI$4, IFERROR(MATCH("c",$AB35:AH35,0),0)=0),"x", IF(IFERROR(MATCH("c",$AB35:AH35,0),0)=0,"c","")))</f>
        <v/>
      </c>
      <c r="AJ35" s="88" t="str">
        <f>IF($AB35&lt;&gt;"x","",IF(AND($I35&lt;&gt;AJ$4, IFERROR(MATCH("c",$AB35:AI35,0),0)=0),"x", IF(IFERROR(MATCH("c",$AB35:AI35,0),0)=0,"c","")))</f>
        <v/>
      </c>
      <c r="AK35" s="88" t="str">
        <f>IF($AB35&lt;&gt;"x","",IF(AND($I35&lt;&gt;AK$4, IFERROR(MATCH("c",$AB35:AJ35,0),0)=0),"x", IF(IFERROR(MATCH("c",$AB35:AJ35,0),0)=0,"c","")))</f>
        <v/>
      </c>
      <c r="AL35" s="88" t="str">
        <f>IF($AB35&lt;&gt;"x","",IF(AND($I35&lt;&gt;AL$4, IFERROR(MATCH("c",$AB35:AK35,0),0)=0),"x", IF(IFERROR(MATCH("c",$AB35:AK35,0),0)=0,"c","")))</f>
        <v/>
      </c>
      <c r="AM35" s="88" t="str">
        <f>IF($AB35&lt;&gt;"x","",IF(AND($I35&lt;&gt;AM$4, IFERROR(MATCH("c",$AB35:AL35,0),0)=0),"x", IF(IFERROR(MATCH("c",$AB35:AL35,0),0)=0,"c","")))</f>
        <v/>
      </c>
      <c r="AN35" s="88" t="str">
        <f>IF($AB35&lt;&gt;"x","",IF(AND($I35&lt;&gt;AN$4, IFERROR(MATCH("c",$AB35:AM35,0),0)=0),"x", IF(IFERROR(MATCH("c",$AB35:AM35,0),0)=0,"c","")))</f>
        <v/>
      </c>
      <c r="AO35" s="88" t="str">
        <f>IF($AB35&lt;&gt;"x","",IF(AND($I35&lt;&gt;AO$4, IFERROR(MATCH("c",$AB35:AN35,0),0)=0),"x", IF(IFERROR(MATCH("c",$AB35:AN35,0),0)=0,"c","")))</f>
        <v/>
      </c>
      <c r="AP35" s="88" t="str">
        <f>IF($AB35&lt;&gt;"x","",IF(AND($I35&lt;&gt;AP$4, IFERROR(MATCH("c",$AB35:AO35,0),0)=0),"x", IF(IFERROR(MATCH("c",$AB35:AO35,0),0)=0,"c","")))</f>
        <v/>
      </c>
      <c r="AQ35" s="88" t="str">
        <f>IF($AB35&lt;&gt;"x","",IF(AND($I35&lt;&gt;AQ$4, IFERROR(MATCH("c",$AB35:AP35,0),0)=0),"x", IF(IFERROR(MATCH("c",$AB35:AP35,0),0)=0,"c","")))</f>
        <v/>
      </c>
      <c r="AT35" s="2" t="s">
        <v>115</v>
      </c>
      <c r="BB35" s="97" t="str">
        <f>IF(Settings!F17&lt;&gt;"",Settings!F17,"")</f>
        <v/>
      </c>
      <c r="BC35" s="88" t="str">
        <f t="shared" si="14"/>
        <v/>
      </c>
      <c r="BD35" s="88" t="str">
        <f t="shared" si="14"/>
        <v/>
      </c>
      <c r="BE35" s="88" t="str">
        <f t="shared" si="14"/>
        <v/>
      </c>
      <c r="BF35" s="88" t="str">
        <f t="shared" si="14"/>
        <v/>
      </c>
      <c r="BG35" s="88" t="str">
        <f t="shared" si="14"/>
        <v/>
      </c>
      <c r="BO35" s="213">
        <f>IF(COUNTIF($BO$6:BO34,BO34)+1&gt;Calc!$CU$9,MAX($BO$6:BO34)+1,BO34)</f>
        <v>8</v>
      </c>
      <c r="BP35" s="213" t="str">
        <f>IF(29-SUMIF(Pipeline!D39:AF39,"",$BP$5:$CR$5)&gt;0,ROW(BO35),"")</f>
        <v/>
      </c>
      <c r="BQ35" s="214"/>
      <c r="BR35" s="214"/>
      <c r="BS35" s="214"/>
      <c r="BT35" s="214"/>
      <c r="BU35" s="214"/>
      <c r="BV35" s="214"/>
      <c r="BW35" s="214"/>
      <c r="BX35" s="214"/>
      <c r="BY35" s="214"/>
      <c r="BZ35" s="214"/>
      <c r="CA35" s="214"/>
      <c r="CB35" s="214"/>
      <c r="CC35" s="214"/>
      <c r="CD35" s="214"/>
      <c r="CE35" s="214"/>
      <c r="CF35" s="214"/>
      <c r="CG35" s="214"/>
      <c r="CH35" s="214"/>
      <c r="CI35" s="214"/>
      <c r="CJ35" s="214"/>
      <c r="CK35" s="214"/>
      <c r="CL35" s="214"/>
      <c r="CM35" s="214"/>
      <c r="CN35" s="214"/>
      <c r="CO35" s="214"/>
      <c r="CP35" s="214"/>
      <c r="CQ35" s="214"/>
      <c r="CR35" s="214"/>
      <c r="CW35" s="226" t="str">
        <f>IF(Settings!F35="","",Settings!F35)</f>
        <v/>
      </c>
    </row>
    <row r="36" spans="2:101" x14ac:dyDescent="0.25">
      <c r="B36" s="88">
        <f>IF(AND(OR(Pipeline!$F$5=H36,Pipeline!$F$5="",Pipeline!$F$5="All"), OR(Pipeline!$F$6=J36,Pipeline!$F$6="",Pipeline!$F$6="All"),  OR(Pipeline!$J$5&lt;=K36,Pipeline!$J$5=""), OR(Pipeline!$J$6&gt;=K36,Pipeline!$J$6=""),  OR(Pipeline!$N$5&lt;=O36,Pipeline!$N$5=""), OR(Pipeline!$N$6&gt;=O36,Pipeline!$N$6="")),1,0)</f>
        <v>1</v>
      </c>
      <c r="C36" s="99">
        <f>IF(B36&lt;&gt;1,"",COUNTIFS($I$6:I35,I36,$B$6:B35,1)+1)</f>
        <v>24</v>
      </c>
      <c r="D36" s="100" t="str">
        <f>IF(LEN(INDEX(Input!B$6:B$1005,ROW($C36)-ROW($C$5),1))=0,"-",INDEX(Input!B$6:B$1005,ROW($C36)-ROW($C$5),1))</f>
        <v>-</v>
      </c>
      <c r="E36" s="100" t="str">
        <f>IF(LEN(INDEX(Input!C$6:C$1005,ROW($C36)-ROW($C$5),1))=0,"-",INDEX(Input!C$6:C$1005,ROW($C36)-ROW($C$5),1))</f>
        <v>-</v>
      </c>
      <c r="F36" s="100" t="str">
        <f>IF(LEN(INDEX(Input!D$6:D$1005,ROW($C36)-ROW($C$5),1))=0,"-",INDEX(Input!D$6:D$1005,ROW($C36)-ROW($C$5),1))</f>
        <v>-</v>
      </c>
      <c r="G36" s="100" t="str">
        <f>IF(LEN(INDEX(Input!E$6:E$1005,ROW($C36)-ROW($C$5),1))=0,"-",INDEX(Input!E$6:E$1005,ROW($C36)-ROW($C$5),1))</f>
        <v>-</v>
      </c>
      <c r="H36" s="100" t="str">
        <f>IF(LEN(INDEX(Input!F$6:F$1005,ROW($C36)-ROW($C$5),1))=0,"-",INDEX(Input!F$6:F$1005,ROW($C36)-ROW($C$5),1))</f>
        <v>-</v>
      </c>
      <c r="I36" s="100" t="str">
        <f>IF(LEN(INDEX(Input!G$6:G$1005,ROW($C36)-ROW($C$5),1))=0,"",INDEX(Input!G$6:G$1005,ROW($C36)-ROW($C$5),1))</f>
        <v/>
      </c>
      <c r="J36" s="100" t="str">
        <f>IF(LEN(INDEX(Input!B$6:B$1005,ROW($C36)-ROW($C$5),1))=0,"-",IF(INDEX(Input!H$6:H$1005,ROW($C36)-ROW($C$5),1)="","Not set",INDEX(Input!H$6:H$1005,ROW($C36)-ROW($C$5),1)) )</f>
        <v>-</v>
      </c>
      <c r="K36" s="101" t="str">
        <f>IF(LEN(INDEX(Input!I$6:I$1005,ROW($C36)-ROW($C$5),1))=0,"",INDEX(Input!I$6:I$1005,ROW($C36)-ROW($C$5),1))</f>
        <v/>
      </c>
      <c r="L36" s="101" t="str">
        <f t="array" ref="L36">IFERROR(IF($AY$24=123,DAY(K36)&amp;connector&amp;IF($AZ$24="Extended",INDEX($AT$24:$AT$35,MONTH(K36),1),MONTH(K36))&amp;connector&amp;IF($AZ$24="Short", RIGHT(YEAR(K36),2),YEAR(K36)),IF($AY$24=213, MONTH(K36)&amp;connector&amp;DAY(K36)&amp;connector&amp;IF($AZ$24="Short", RIGHT(YEAR(K36),2),YEAR(K36)),IF($AZ$24="Short", RIGHT(YEAR(K36),2),YEAR(K36))&amp;connector&amp;MONTH(K36)&amp;connector&amp;DAY(K36))),"-")</f>
        <v>-</v>
      </c>
      <c r="M36" s="101" t="str">
        <f>IF(LEN(INDEX(Input!J$6:J$1005,ROW($C36)-ROW($C$5),1))=0,"",INDEX(Input!J$6:J$1005,ROW($C36)-ROW($C$5),1))</f>
        <v/>
      </c>
      <c r="N36" s="101" t="str">
        <f t="array" ref="N36">IFERROR(IF($AY$24=123,DAY(M36)&amp;connector&amp;IF($AZ$24="Extended",INDEX($AT$24:$AT$35,MONTH(M36),1),MONTH(M36))&amp;connector&amp;IF($AZ$24="Short", RIGHT(YEAR(M36),2),YEAR(M36)),IF($AY$24=213, MONTH(M36)&amp;connector&amp;DAY(M36)&amp;connector&amp;IF($AZ$24="Short", RIGHT(YEAR(M36),2),YEAR(M36)),IF($AZ$24="Short", RIGHT(YEAR(M36),2),YEAR(M36))&amp;connector&amp;MONTH(M36)&amp;connector&amp;DAY(M36))),"-")</f>
        <v>-</v>
      </c>
      <c r="O36" s="156" t="str">
        <f>IF(LEN(INDEX(Input!K$6:K$1005,ROW($C36)-ROW($C$5),1))=0,"",INDEX(Input!K$6:K$1005,ROW($C36)-ROW($C$5),1))</f>
        <v/>
      </c>
      <c r="P36" s="100" t="str">
        <f t="shared" si="2"/>
        <v>-</v>
      </c>
      <c r="Q36" s="156" t="str">
        <f>IF(LEN(INDEX(Input!L$6:L$1005,ROW($C36)-ROW($C$5),1))=0,"",INDEX(Input!L$6:L$1005,ROW($C36)-ROW($C$5),1))</f>
        <v/>
      </c>
      <c r="R36" s="100" t="str">
        <f t="shared" si="3"/>
        <v>-</v>
      </c>
      <c r="S36" s="156" t="str">
        <f>IF(LEN(INDEX(Input!M$6:M$1005,ROW($C36)-ROW($C$5),1))=0,"-",INDEX(Input!M$6:M$1005,ROW($C36)-ROW($C$5),1))</f>
        <v>-</v>
      </c>
      <c r="T36" s="156" t="str">
        <f t="shared" si="4"/>
        <v/>
      </c>
      <c r="U36" s="100" t="str">
        <f t="shared" si="5"/>
        <v>-</v>
      </c>
      <c r="V36" s="156" t="str">
        <f>IF(LEN(INDEX(Input!O$6:O$1005,ROW($C36)-ROW($C$5),1))=0,"",INDEX(Input!O$6:O$1005,ROW($C36)-ROW($C$5),1))</f>
        <v/>
      </c>
      <c r="W36" s="100" t="str">
        <f t="shared" si="6"/>
        <v>-</v>
      </c>
      <c r="X36" s="104" t="str">
        <f t="shared" si="7"/>
        <v/>
      </c>
      <c r="Y36" s="102" t="str">
        <f t="shared" si="16"/>
        <v/>
      </c>
      <c r="Z36" s="102" t="str">
        <f>IF(AND(OR(Dashboard!$D$7=J36,Dashboard!$D$7=""),  OR(Dashboard!$G$6&lt;=K36,Dashboard!$G$6=""), OR(Dashboard!$G$7&gt;=K36,Dashboard!$G$7=""),  OR(Dashboard!$J$6&lt;=O36,Dashboard!$J$6=""), OR(Dashboard!$J$7&gt;=O36,Dashboard!$J$7=""),D36&lt;&gt;""),"x","")</f>
        <v>x</v>
      </c>
      <c r="AA36" s="102" t="str">
        <f>IF(AND(OR(Dashboard!$D$6=H36,Dashboard!$D$6="",Dashboard!$D$6="All"), Z36="x"),"x","")</f>
        <v>x</v>
      </c>
      <c r="AB36" s="103" t="str">
        <f>IF(AND(OR(Dashboard!$D$6=H36,Dashboard!$D$6="",Dashboard!$D$6="All"), OR(Dashboard!$D$7=J36,Dashboard!$D$7=""),  OR(Dashboard!$G$6&lt;=K36,Dashboard!$G$6=""), OR(Dashboard!$G$7&gt;=K36,Dashboard!$G$7=""),  OR(Dashboard!$J$6&lt;=O36,Dashboard!$J$6=""), OR(Dashboard!$J$7&gt;=O36,Dashboard!$J$7=""),I36&lt;&gt;""),"x","")</f>
        <v/>
      </c>
      <c r="AC36" s="88" t="str">
        <f>IF($AB36&lt;&gt;"x","",IF(AND($I36&lt;&gt;AC$4, IFERROR(MATCH("c",$AB36:AB36,0),0)=0),"x", IF(IFERROR(MATCH("c",$AB36:AB36,0),0)=0,"c","")))</f>
        <v/>
      </c>
      <c r="AD36" s="88" t="str">
        <f>IF($AB36&lt;&gt;"x","",IF(AND($I36&lt;&gt;AD$4, IFERROR(MATCH("c",$AB36:AC36,0),0)=0),"x", IF(IFERROR(MATCH("c",$AB36:AC36,0),0)=0,"c","")))</f>
        <v/>
      </c>
      <c r="AE36" s="88" t="str">
        <f>IF($AB36&lt;&gt;"x","",IF(AND($I36&lt;&gt;AE$4, IFERROR(MATCH("c",$AB36:AD36,0),0)=0),"x", IF(IFERROR(MATCH("c",$AB36:AD36,0),0)=0,"c","")))</f>
        <v/>
      </c>
      <c r="AF36" s="88" t="str">
        <f>IF($AB36&lt;&gt;"x","",IF(AND($I36&lt;&gt;AF$4, IFERROR(MATCH("c",$AB36:AE36,0),0)=0),"x", IF(IFERROR(MATCH("c",$AB36:AE36,0),0)=0,"c","")))</f>
        <v/>
      </c>
      <c r="AG36" s="88" t="str">
        <f>IF($AB36&lt;&gt;"x","",IF(AND($I36&lt;&gt;AG$4, IFERROR(MATCH("c",$AB36:AF36,0),0)=0),"x", IF(IFERROR(MATCH("c",$AB36:AF36,0),0)=0,"c","")))</f>
        <v/>
      </c>
      <c r="AH36" s="88" t="str">
        <f>IF($AB36&lt;&gt;"x","",IF(AND($I36&lt;&gt;AH$4, IFERROR(MATCH("c",$AB36:AG36,0),0)=0),"x", IF(IFERROR(MATCH("c",$AB36:AG36,0),0)=0,"c","")))</f>
        <v/>
      </c>
      <c r="AI36" s="88" t="str">
        <f>IF($AB36&lt;&gt;"x","",IF(AND($I36&lt;&gt;AI$4, IFERROR(MATCH("c",$AB36:AH36,0),0)=0),"x", IF(IFERROR(MATCH("c",$AB36:AH36,0),0)=0,"c","")))</f>
        <v/>
      </c>
      <c r="AJ36" s="88" t="str">
        <f>IF($AB36&lt;&gt;"x","",IF(AND($I36&lt;&gt;AJ$4, IFERROR(MATCH("c",$AB36:AI36,0),0)=0),"x", IF(IFERROR(MATCH("c",$AB36:AI36,0),0)=0,"c","")))</f>
        <v/>
      </c>
      <c r="AK36" s="88" t="str">
        <f>IF($AB36&lt;&gt;"x","",IF(AND($I36&lt;&gt;AK$4, IFERROR(MATCH("c",$AB36:AJ36,0),0)=0),"x", IF(IFERROR(MATCH("c",$AB36:AJ36,0),0)=0,"c","")))</f>
        <v/>
      </c>
      <c r="AL36" s="88" t="str">
        <f>IF($AB36&lt;&gt;"x","",IF(AND($I36&lt;&gt;AL$4, IFERROR(MATCH("c",$AB36:AK36,0),0)=0),"x", IF(IFERROR(MATCH("c",$AB36:AK36,0),0)=0,"c","")))</f>
        <v/>
      </c>
      <c r="AM36" s="88" t="str">
        <f>IF($AB36&lt;&gt;"x","",IF(AND($I36&lt;&gt;AM$4, IFERROR(MATCH("c",$AB36:AL36,0),0)=0),"x", IF(IFERROR(MATCH("c",$AB36:AL36,0),0)=0,"c","")))</f>
        <v/>
      </c>
      <c r="AN36" s="88" t="str">
        <f>IF($AB36&lt;&gt;"x","",IF(AND($I36&lt;&gt;AN$4, IFERROR(MATCH("c",$AB36:AM36,0),0)=0),"x", IF(IFERROR(MATCH("c",$AB36:AM36,0),0)=0,"c","")))</f>
        <v/>
      </c>
      <c r="AO36" s="88" t="str">
        <f>IF($AB36&lt;&gt;"x","",IF(AND($I36&lt;&gt;AO$4, IFERROR(MATCH("c",$AB36:AN36,0),0)=0),"x", IF(IFERROR(MATCH("c",$AB36:AN36,0),0)=0,"c","")))</f>
        <v/>
      </c>
      <c r="AP36" s="88" t="str">
        <f>IF($AB36&lt;&gt;"x","",IF(AND($I36&lt;&gt;AP$4, IFERROR(MATCH("c",$AB36:AO36,0),0)=0),"x", IF(IFERROR(MATCH("c",$AB36:AO36,0),0)=0,"c","")))</f>
        <v/>
      </c>
      <c r="AQ36" s="88" t="str">
        <f>IF($AB36&lt;&gt;"x","",IF(AND($I36&lt;&gt;AQ$4, IFERROR(MATCH("c",$AB36:AP36,0),0)=0),"x", IF(IFERROR(MATCH("c",$AB36:AP36,0),0)=0,"c","")))</f>
        <v/>
      </c>
      <c r="BB36" s="97" t="str">
        <f>IF(Settings!F18&lt;&gt;"",Settings!F18,"")</f>
        <v/>
      </c>
      <c r="BC36" s="88" t="str">
        <f t="shared" si="14"/>
        <v/>
      </c>
      <c r="BD36" s="88" t="str">
        <f t="shared" si="14"/>
        <v/>
      </c>
      <c r="BE36" s="88" t="str">
        <f t="shared" si="14"/>
        <v/>
      </c>
      <c r="BF36" s="88" t="str">
        <f t="shared" si="14"/>
        <v/>
      </c>
      <c r="BG36" s="88" t="str">
        <f t="shared" si="14"/>
        <v/>
      </c>
      <c r="BO36" s="213">
        <f>IF(COUNTIF($BO$6:BO35,BO35)+1&gt;Calc!$CU$9,MAX($BO$6:BO35)+1,BO35)</f>
        <v>8</v>
      </c>
      <c r="BP36" s="213" t="str">
        <f>IF(29-SUMIF(Pipeline!D40:AF40,"",$BP$5:$CR$5)&gt;0,ROW(BO36),"")</f>
        <v/>
      </c>
      <c r="BQ36" s="214"/>
      <c r="BR36" s="214"/>
      <c r="BS36" s="214"/>
      <c r="BT36" s="214"/>
      <c r="BU36" s="214"/>
      <c r="BV36" s="214"/>
      <c r="BW36" s="214"/>
      <c r="BX36" s="214"/>
      <c r="BY36" s="214"/>
      <c r="BZ36" s="214"/>
      <c r="CA36" s="214"/>
      <c r="CB36" s="214"/>
      <c r="CC36" s="214"/>
      <c r="CD36" s="214"/>
      <c r="CE36" s="214"/>
      <c r="CF36" s="214"/>
      <c r="CG36" s="214"/>
      <c r="CH36" s="214"/>
      <c r="CI36" s="214"/>
      <c r="CJ36" s="214"/>
      <c r="CK36" s="214"/>
      <c r="CL36" s="214"/>
      <c r="CM36" s="214"/>
      <c r="CN36" s="214"/>
      <c r="CO36" s="214"/>
      <c r="CP36" s="214"/>
      <c r="CQ36" s="214"/>
      <c r="CR36" s="214"/>
      <c r="CW36" s="226" t="str">
        <f>IF(Settings!F36="","",Settings!F36)</f>
        <v/>
      </c>
    </row>
    <row r="37" spans="2:101" x14ac:dyDescent="0.25">
      <c r="B37" s="88">
        <f>IF(AND(OR(Pipeline!$F$5=H37,Pipeline!$F$5="",Pipeline!$F$5="All"), OR(Pipeline!$F$6=J37,Pipeline!$F$6="",Pipeline!$F$6="All"),  OR(Pipeline!$J$5&lt;=K37,Pipeline!$J$5=""), OR(Pipeline!$J$6&gt;=K37,Pipeline!$J$6=""),  OR(Pipeline!$N$5&lt;=O37,Pipeline!$N$5=""), OR(Pipeline!$N$6&gt;=O37,Pipeline!$N$6="")),1,0)</f>
        <v>1</v>
      </c>
      <c r="C37" s="99">
        <f>IF(B37&lt;&gt;1,"",COUNTIFS($I$6:I36,I37,$B$6:B36,1)+1)</f>
        <v>25</v>
      </c>
      <c r="D37" s="100" t="str">
        <f>IF(LEN(INDEX(Input!B$6:B$1005,ROW($C37)-ROW($C$5),1))=0,"-",INDEX(Input!B$6:B$1005,ROW($C37)-ROW($C$5),1))</f>
        <v>-</v>
      </c>
      <c r="E37" s="100" t="str">
        <f>IF(LEN(INDEX(Input!C$6:C$1005,ROW($C37)-ROW($C$5),1))=0,"-",INDEX(Input!C$6:C$1005,ROW($C37)-ROW($C$5),1))</f>
        <v>-</v>
      </c>
      <c r="F37" s="100" t="str">
        <f>IF(LEN(INDEX(Input!D$6:D$1005,ROW($C37)-ROW($C$5),1))=0,"-",INDEX(Input!D$6:D$1005,ROW($C37)-ROW($C$5),1))</f>
        <v>-</v>
      </c>
      <c r="G37" s="100" t="str">
        <f>IF(LEN(INDEX(Input!E$6:E$1005,ROW($C37)-ROW($C$5),1))=0,"-",INDEX(Input!E$6:E$1005,ROW($C37)-ROW($C$5),1))</f>
        <v>-</v>
      </c>
      <c r="H37" s="100" t="str">
        <f>IF(LEN(INDEX(Input!F$6:F$1005,ROW($C37)-ROW($C$5),1))=0,"-",INDEX(Input!F$6:F$1005,ROW($C37)-ROW($C$5),1))</f>
        <v>-</v>
      </c>
      <c r="I37" s="100" t="str">
        <f>IF(LEN(INDEX(Input!G$6:G$1005,ROW($C37)-ROW($C$5),1))=0,"",INDEX(Input!G$6:G$1005,ROW($C37)-ROW($C$5),1))</f>
        <v/>
      </c>
      <c r="J37" s="100" t="str">
        <f>IF(LEN(INDEX(Input!B$6:B$1005,ROW($C37)-ROW($C$5),1))=0,"-",IF(INDEX(Input!H$6:H$1005,ROW($C37)-ROW($C$5),1)="","Not set",INDEX(Input!H$6:H$1005,ROW($C37)-ROW($C$5),1)) )</f>
        <v>-</v>
      </c>
      <c r="K37" s="101" t="str">
        <f>IF(LEN(INDEX(Input!I$6:I$1005,ROW($C37)-ROW($C$5),1))=0,"",INDEX(Input!I$6:I$1005,ROW($C37)-ROW($C$5),1))</f>
        <v/>
      </c>
      <c r="L37" s="101" t="str">
        <f t="array" ref="L37">IFERROR(IF($AY$24=123,DAY(K37)&amp;connector&amp;IF($AZ$24="Extended",INDEX($AT$24:$AT$35,MONTH(K37),1),MONTH(K37))&amp;connector&amp;IF($AZ$24="Short", RIGHT(YEAR(K37),2),YEAR(K37)),IF($AY$24=213, MONTH(K37)&amp;connector&amp;DAY(K37)&amp;connector&amp;IF($AZ$24="Short", RIGHT(YEAR(K37),2),YEAR(K37)),IF($AZ$24="Short", RIGHT(YEAR(K37),2),YEAR(K37))&amp;connector&amp;MONTH(K37)&amp;connector&amp;DAY(K37))),"-")</f>
        <v>-</v>
      </c>
      <c r="M37" s="101" t="str">
        <f>IF(LEN(INDEX(Input!J$6:J$1005,ROW($C37)-ROW($C$5),1))=0,"",INDEX(Input!J$6:J$1005,ROW($C37)-ROW($C$5),1))</f>
        <v/>
      </c>
      <c r="N37" s="101" t="str">
        <f t="array" ref="N37">IFERROR(IF($AY$24=123,DAY(M37)&amp;connector&amp;IF($AZ$24="Extended",INDEX($AT$24:$AT$35,MONTH(M37),1),MONTH(M37))&amp;connector&amp;IF($AZ$24="Short", RIGHT(YEAR(M37),2),YEAR(M37)),IF($AY$24=213, MONTH(M37)&amp;connector&amp;DAY(M37)&amp;connector&amp;IF($AZ$24="Short", RIGHT(YEAR(M37),2),YEAR(M37)),IF($AZ$24="Short", RIGHT(YEAR(M37),2),YEAR(M37))&amp;connector&amp;MONTH(M37)&amp;connector&amp;DAY(M37))),"-")</f>
        <v>-</v>
      </c>
      <c r="O37" s="156" t="str">
        <f>IF(LEN(INDEX(Input!K$6:K$1005,ROW($C37)-ROW($C$5),1))=0,"",INDEX(Input!K$6:K$1005,ROW($C37)-ROW($C$5),1))</f>
        <v/>
      </c>
      <c r="P37" s="100" t="str">
        <f t="shared" si="2"/>
        <v>-</v>
      </c>
      <c r="Q37" s="156" t="str">
        <f>IF(LEN(INDEX(Input!L$6:L$1005,ROW($C37)-ROW($C$5),1))=0,"",INDEX(Input!L$6:L$1005,ROW($C37)-ROW($C$5),1))</f>
        <v/>
      </c>
      <c r="R37" s="100" t="str">
        <f t="shared" si="3"/>
        <v>-</v>
      </c>
      <c r="S37" s="156" t="str">
        <f>IF(LEN(INDEX(Input!M$6:M$1005,ROW($C37)-ROW($C$5),1))=0,"-",INDEX(Input!M$6:M$1005,ROW($C37)-ROW($C$5),1))</f>
        <v>-</v>
      </c>
      <c r="T37" s="156" t="str">
        <f t="shared" si="4"/>
        <v/>
      </c>
      <c r="U37" s="100" t="str">
        <f t="shared" si="5"/>
        <v>-</v>
      </c>
      <c r="V37" s="156" t="str">
        <f>IF(LEN(INDEX(Input!O$6:O$1005,ROW($C37)-ROW($C$5),1))=0,"",INDEX(Input!O$6:O$1005,ROW($C37)-ROW($C$5),1))</f>
        <v/>
      </c>
      <c r="W37" s="100" t="str">
        <f t="shared" si="6"/>
        <v>-</v>
      </c>
      <c r="X37" s="104" t="str">
        <f t="shared" si="7"/>
        <v/>
      </c>
      <c r="Y37" s="102" t="str">
        <f t="shared" si="16"/>
        <v/>
      </c>
      <c r="Z37" s="102" t="str">
        <f>IF(AND(OR(Dashboard!$D$7=J37,Dashboard!$D$7=""),  OR(Dashboard!$G$6&lt;=K37,Dashboard!$G$6=""), OR(Dashboard!$G$7&gt;=K37,Dashboard!$G$7=""),  OR(Dashboard!$J$6&lt;=O37,Dashboard!$J$6=""), OR(Dashboard!$J$7&gt;=O37,Dashboard!$J$7=""),D37&lt;&gt;""),"x","")</f>
        <v>x</v>
      </c>
      <c r="AA37" s="102" t="str">
        <f>IF(AND(OR(Dashboard!$D$6=H37,Dashboard!$D$6="",Dashboard!$D$6="All"), Z37="x"),"x","")</f>
        <v>x</v>
      </c>
      <c r="AB37" s="103" t="str">
        <f>IF(AND(OR(Dashboard!$D$6=H37,Dashboard!$D$6="",Dashboard!$D$6="All"), OR(Dashboard!$D$7=J37,Dashboard!$D$7=""),  OR(Dashboard!$G$6&lt;=K37,Dashboard!$G$6=""), OR(Dashboard!$G$7&gt;=K37,Dashboard!$G$7=""),  OR(Dashboard!$J$6&lt;=O37,Dashboard!$J$6=""), OR(Dashboard!$J$7&gt;=O37,Dashboard!$J$7=""),I37&lt;&gt;""),"x","")</f>
        <v/>
      </c>
      <c r="AC37" s="88" t="str">
        <f>IF($AB37&lt;&gt;"x","",IF(AND($I37&lt;&gt;AC$4, IFERROR(MATCH("c",$AB37:AB37,0),0)=0),"x", IF(IFERROR(MATCH("c",$AB37:AB37,0),0)=0,"c","")))</f>
        <v/>
      </c>
      <c r="AD37" s="88" t="str">
        <f>IF($AB37&lt;&gt;"x","",IF(AND($I37&lt;&gt;AD$4, IFERROR(MATCH("c",$AB37:AC37,0),0)=0),"x", IF(IFERROR(MATCH("c",$AB37:AC37,0),0)=0,"c","")))</f>
        <v/>
      </c>
      <c r="AE37" s="88" t="str">
        <f>IF($AB37&lt;&gt;"x","",IF(AND($I37&lt;&gt;AE$4, IFERROR(MATCH("c",$AB37:AD37,0),0)=0),"x", IF(IFERROR(MATCH("c",$AB37:AD37,0),0)=0,"c","")))</f>
        <v/>
      </c>
      <c r="AF37" s="88" t="str">
        <f>IF($AB37&lt;&gt;"x","",IF(AND($I37&lt;&gt;AF$4, IFERROR(MATCH("c",$AB37:AE37,0),0)=0),"x", IF(IFERROR(MATCH("c",$AB37:AE37,0),0)=0,"c","")))</f>
        <v/>
      </c>
      <c r="AG37" s="88" t="str">
        <f>IF($AB37&lt;&gt;"x","",IF(AND($I37&lt;&gt;AG$4, IFERROR(MATCH("c",$AB37:AF37,0),0)=0),"x", IF(IFERROR(MATCH("c",$AB37:AF37,0),0)=0,"c","")))</f>
        <v/>
      </c>
      <c r="AH37" s="88" t="str">
        <f>IF($AB37&lt;&gt;"x","",IF(AND($I37&lt;&gt;AH$4, IFERROR(MATCH("c",$AB37:AG37,0),0)=0),"x", IF(IFERROR(MATCH("c",$AB37:AG37,0),0)=0,"c","")))</f>
        <v/>
      </c>
      <c r="AI37" s="88" t="str">
        <f>IF($AB37&lt;&gt;"x","",IF(AND($I37&lt;&gt;AI$4, IFERROR(MATCH("c",$AB37:AH37,0),0)=0),"x", IF(IFERROR(MATCH("c",$AB37:AH37,0),0)=0,"c","")))</f>
        <v/>
      </c>
      <c r="AJ37" s="88" t="str">
        <f>IF($AB37&lt;&gt;"x","",IF(AND($I37&lt;&gt;AJ$4, IFERROR(MATCH("c",$AB37:AI37,0),0)=0),"x", IF(IFERROR(MATCH("c",$AB37:AI37,0),0)=0,"c","")))</f>
        <v/>
      </c>
      <c r="AK37" s="88" t="str">
        <f>IF($AB37&lt;&gt;"x","",IF(AND($I37&lt;&gt;AK$4, IFERROR(MATCH("c",$AB37:AJ37,0),0)=0),"x", IF(IFERROR(MATCH("c",$AB37:AJ37,0),0)=0,"c","")))</f>
        <v/>
      </c>
      <c r="AL37" s="88" t="str">
        <f>IF($AB37&lt;&gt;"x","",IF(AND($I37&lt;&gt;AL$4, IFERROR(MATCH("c",$AB37:AK37,0),0)=0),"x", IF(IFERROR(MATCH("c",$AB37:AK37,0),0)=0,"c","")))</f>
        <v/>
      </c>
      <c r="AM37" s="88" t="str">
        <f>IF($AB37&lt;&gt;"x","",IF(AND($I37&lt;&gt;AM$4, IFERROR(MATCH("c",$AB37:AL37,0),0)=0),"x", IF(IFERROR(MATCH("c",$AB37:AL37,0),0)=0,"c","")))</f>
        <v/>
      </c>
      <c r="AN37" s="88" t="str">
        <f>IF($AB37&lt;&gt;"x","",IF(AND($I37&lt;&gt;AN$4, IFERROR(MATCH("c",$AB37:AM37,0),0)=0),"x", IF(IFERROR(MATCH("c",$AB37:AM37,0),0)=0,"c","")))</f>
        <v/>
      </c>
      <c r="AO37" s="88" t="str">
        <f>IF($AB37&lt;&gt;"x","",IF(AND($I37&lt;&gt;AO$4, IFERROR(MATCH("c",$AB37:AN37,0),0)=0),"x", IF(IFERROR(MATCH("c",$AB37:AN37,0),0)=0,"c","")))</f>
        <v/>
      </c>
      <c r="AP37" s="88" t="str">
        <f>IF($AB37&lt;&gt;"x","",IF(AND($I37&lt;&gt;AP$4, IFERROR(MATCH("c",$AB37:AO37,0),0)=0),"x", IF(IFERROR(MATCH("c",$AB37:AO37,0),0)=0,"c","")))</f>
        <v/>
      </c>
      <c r="AQ37" s="88" t="str">
        <f>IF($AB37&lt;&gt;"x","",IF(AND($I37&lt;&gt;AQ$4, IFERROR(MATCH("c",$AB37:AP37,0),0)=0),"x", IF(IFERROR(MATCH("c",$AB37:AP37,0),0)=0,"c","")))</f>
        <v/>
      </c>
      <c r="BB37" s="97" t="str">
        <f>IF(Settings!F19&lt;&gt;"",Settings!F19,"")</f>
        <v/>
      </c>
      <c r="BC37" s="88" t="str">
        <f t="shared" si="14"/>
        <v/>
      </c>
      <c r="BD37" s="88" t="str">
        <f t="shared" si="14"/>
        <v/>
      </c>
      <c r="BE37" s="88" t="str">
        <f t="shared" si="14"/>
        <v/>
      </c>
      <c r="BF37" s="88" t="str">
        <f t="shared" si="14"/>
        <v/>
      </c>
      <c r="BG37" s="88" t="str">
        <f t="shared" si="14"/>
        <v/>
      </c>
      <c r="BO37" s="213">
        <f>IF(COUNTIF($BO$6:BO36,BO36)+1&gt;Calc!$CU$9,MAX($BO$6:BO36)+1,BO36)</f>
        <v>8</v>
      </c>
      <c r="BP37" s="213" t="str">
        <f>IF(29-SUMIF(Pipeline!D41:AF41,"",$BP$5:$CR$5)&gt;0,ROW(BO37),"")</f>
        <v/>
      </c>
      <c r="BQ37" s="214"/>
      <c r="BR37" s="214"/>
      <c r="BS37" s="214"/>
      <c r="BT37" s="214"/>
      <c r="BU37" s="214"/>
      <c r="BV37" s="214"/>
      <c r="BW37" s="214"/>
      <c r="BX37" s="214"/>
      <c r="BY37" s="214"/>
      <c r="BZ37" s="214"/>
      <c r="CA37" s="214"/>
      <c r="CB37" s="214"/>
      <c r="CC37" s="214"/>
      <c r="CD37" s="214"/>
      <c r="CE37" s="214"/>
      <c r="CF37" s="214"/>
      <c r="CG37" s="214"/>
      <c r="CH37" s="214"/>
      <c r="CI37" s="214"/>
      <c r="CJ37" s="214"/>
      <c r="CK37" s="214"/>
      <c r="CL37" s="214"/>
      <c r="CM37" s="214"/>
      <c r="CN37" s="214"/>
      <c r="CO37" s="214"/>
      <c r="CP37" s="214"/>
      <c r="CQ37" s="214"/>
      <c r="CR37" s="214"/>
      <c r="CW37" s="226" t="str">
        <f>IF(Settings!F37="","",Settings!F37)</f>
        <v/>
      </c>
    </row>
    <row r="38" spans="2:101" x14ac:dyDescent="0.25">
      <c r="B38" s="88">
        <f>IF(AND(OR(Pipeline!$F$5=H38,Pipeline!$F$5="",Pipeline!$F$5="All"), OR(Pipeline!$F$6=J38,Pipeline!$F$6="",Pipeline!$F$6="All"),  OR(Pipeline!$J$5&lt;=K38,Pipeline!$J$5=""), OR(Pipeline!$J$6&gt;=K38,Pipeline!$J$6=""),  OR(Pipeline!$N$5&lt;=O38,Pipeline!$N$5=""), OR(Pipeline!$N$6&gt;=O38,Pipeline!$N$6="")),1,0)</f>
        <v>1</v>
      </c>
      <c r="C38" s="99">
        <f>IF(B38&lt;&gt;1,"",COUNTIFS($I$6:I37,I38,$B$6:B37,1)+1)</f>
        <v>26</v>
      </c>
      <c r="D38" s="100" t="str">
        <f>IF(LEN(INDEX(Input!B$6:B$1005,ROW($C38)-ROW($C$5),1))=0,"-",INDEX(Input!B$6:B$1005,ROW($C38)-ROW($C$5),1))</f>
        <v>-</v>
      </c>
      <c r="E38" s="100" t="str">
        <f>IF(LEN(INDEX(Input!C$6:C$1005,ROW($C38)-ROW($C$5),1))=0,"-",INDEX(Input!C$6:C$1005,ROW($C38)-ROW($C$5),1))</f>
        <v>-</v>
      </c>
      <c r="F38" s="100" t="str">
        <f>IF(LEN(INDEX(Input!D$6:D$1005,ROW($C38)-ROW($C$5),1))=0,"-",INDEX(Input!D$6:D$1005,ROW($C38)-ROW($C$5),1))</f>
        <v>-</v>
      </c>
      <c r="G38" s="100" t="str">
        <f>IF(LEN(INDEX(Input!E$6:E$1005,ROW($C38)-ROW($C$5),1))=0,"-",INDEX(Input!E$6:E$1005,ROW($C38)-ROW($C$5),1))</f>
        <v>-</v>
      </c>
      <c r="H38" s="100" t="str">
        <f>IF(LEN(INDEX(Input!F$6:F$1005,ROW($C38)-ROW($C$5),1))=0,"-",INDEX(Input!F$6:F$1005,ROW($C38)-ROW($C$5),1))</f>
        <v>-</v>
      </c>
      <c r="I38" s="100" t="str">
        <f>IF(LEN(INDEX(Input!G$6:G$1005,ROW($C38)-ROW($C$5),1))=0,"",INDEX(Input!G$6:G$1005,ROW($C38)-ROW($C$5),1))</f>
        <v/>
      </c>
      <c r="J38" s="100" t="str">
        <f>IF(LEN(INDEX(Input!B$6:B$1005,ROW($C38)-ROW($C$5),1))=0,"-",IF(INDEX(Input!H$6:H$1005,ROW($C38)-ROW($C$5),1)="","Not set",INDEX(Input!H$6:H$1005,ROW($C38)-ROW($C$5),1)) )</f>
        <v>-</v>
      </c>
      <c r="K38" s="101" t="str">
        <f>IF(LEN(INDEX(Input!I$6:I$1005,ROW($C38)-ROW($C$5),1))=0,"",INDEX(Input!I$6:I$1005,ROW($C38)-ROW($C$5),1))</f>
        <v/>
      </c>
      <c r="L38" s="101" t="str">
        <f t="array" ref="L38">IFERROR(IF($AY$24=123,DAY(K38)&amp;connector&amp;IF($AZ$24="Extended",INDEX($AT$24:$AT$35,MONTH(K38),1),MONTH(K38))&amp;connector&amp;IF($AZ$24="Short", RIGHT(YEAR(K38),2),YEAR(K38)),IF($AY$24=213, MONTH(K38)&amp;connector&amp;DAY(K38)&amp;connector&amp;IF($AZ$24="Short", RIGHT(YEAR(K38),2),YEAR(K38)),IF($AZ$24="Short", RIGHT(YEAR(K38),2),YEAR(K38))&amp;connector&amp;MONTH(K38)&amp;connector&amp;DAY(K38))),"-")</f>
        <v>-</v>
      </c>
      <c r="M38" s="101" t="str">
        <f>IF(LEN(INDEX(Input!J$6:J$1005,ROW($C38)-ROW($C$5),1))=0,"",INDEX(Input!J$6:J$1005,ROW($C38)-ROW($C$5),1))</f>
        <v/>
      </c>
      <c r="N38" s="101" t="str">
        <f t="array" ref="N38">IFERROR(IF($AY$24=123,DAY(M38)&amp;connector&amp;IF($AZ$24="Extended",INDEX($AT$24:$AT$35,MONTH(M38),1),MONTH(M38))&amp;connector&amp;IF($AZ$24="Short", RIGHT(YEAR(M38),2),YEAR(M38)),IF($AY$24=213, MONTH(M38)&amp;connector&amp;DAY(M38)&amp;connector&amp;IF($AZ$24="Short", RIGHT(YEAR(M38),2),YEAR(M38)),IF($AZ$24="Short", RIGHT(YEAR(M38),2),YEAR(M38))&amp;connector&amp;MONTH(M38)&amp;connector&amp;DAY(M38))),"-")</f>
        <v>-</v>
      </c>
      <c r="O38" s="156" t="str">
        <f>IF(LEN(INDEX(Input!K$6:K$1005,ROW($C38)-ROW($C$5),1))=0,"",INDEX(Input!K$6:K$1005,ROW($C38)-ROW($C$5),1))</f>
        <v/>
      </c>
      <c r="P38" s="100" t="str">
        <f t="shared" si="2"/>
        <v>-</v>
      </c>
      <c r="Q38" s="156" t="str">
        <f>IF(LEN(INDEX(Input!L$6:L$1005,ROW($C38)-ROW($C$5),1))=0,"",INDEX(Input!L$6:L$1005,ROW($C38)-ROW($C$5),1))</f>
        <v/>
      </c>
      <c r="R38" s="100" t="str">
        <f t="shared" si="3"/>
        <v>-</v>
      </c>
      <c r="S38" s="156" t="str">
        <f>IF(LEN(INDEX(Input!M$6:M$1005,ROW($C38)-ROW($C$5),1))=0,"-",INDEX(Input!M$6:M$1005,ROW($C38)-ROW($C$5),1))</f>
        <v>-</v>
      </c>
      <c r="T38" s="156" t="str">
        <f t="shared" si="4"/>
        <v/>
      </c>
      <c r="U38" s="100" t="str">
        <f t="shared" si="5"/>
        <v>-</v>
      </c>
      <c r="V38" s="156" t="str">
        <f>IF(LEN(INDEX(Input!O$6:O$1005,ROW($C38)-ROW($C$5),1))=0,"",INDEX(Input!O$6:O$1005,ROW($C38)-ROW($C$5),1))</f>
        <v/>
      </c>
      <c r="W38" s="100" t="str">
        <f t="shared" si="6"/>
        <v>-</v>
      </c>
      <c r="X38" s="104" t="str">
        <f t="shared" si="7"/>
        <v/>
      </c>
      <c r="Y38" s="102" t="str">
        <f t="shared" si="16"/>
        <v/>
      </c>
      <c r="Z38" s="102" t="str">
        <f>IF(AND(OR(Dashboard!$D$7=J38,Dashboard!$D$7=""),  OR(Dashboard!$G$6&lt;=K38,Dashboard!$G$6=""), OR(Dashboard!$G$7&gt;=K38,Dashboard!$G$7=""),  OR(Dashboard!$J$6&lt;=O38,Dashboard!$J$6=""), OR(Dashboard!$J$7&gt;=O38,Dashboard!$J$7=""),D38&lt;&gt;""),"x","")</f>
        <v>x</v>
      </c>
      <c r="AA38" s="102" t="str">
        <f>IF(AND(OR(Dashboard!$D$6=H38,Dashboard!$D$6="",Dashboard!$D$6="All"), Z38="x"),"x","")</f>
        <v>x</v>
      </c>
      <c r="AB38" s="103" t="str">
        <f>IF(AND(OR(Dashboard!$D$6=H38,Dashboard!$D$6="",Dashboard!$D$6="All"), OR(Dashboard!$D$7=J38,Dashboard!$D$7=""),  OR(Dashboard!$G$6&lt;=K38,Dashboard!$G$6=""), OR(Dashboard!$G$7&gt;=K38,Dashboard!$G$7=""),  OR(Dashboard!$J$6&lt;=O38,Dashboard!$J$6=""), OR(Dashboard!$J$7&gt;=O38,Dashboard!$J$7=""),I38&lt;&gt;""),"x","")</f>
        <v/>
      </c>
      <c r="AC38" s="88" t="str">
        <f>IF($AB38&lt;&gt;"x","",IF(AND($I38&lt;&gt;AC$4, IFERROR(MATCH("c",$AB38:AB38,0),0)=0),"x", IF(IFERROR(MATCH("c",$AB38:AB38,0),0)=0,"c","")))</f>
        <v/>
      </c>
      <c r="AD38" s="88" t="str">
        <f>IF($AB38&lt;&gt;"x","",IF(AND($I38&lt;&gt;AD$4, IFERROR(MATCH("c",$AB38:AC38,0),0)=0),"x", IF(IFERROR(MATCH("c",$AB38:AC38,0),0)=0,"c","")))</f>
        <v/>
      </c>
      <c r="AE38" s="88" t="str">
        <f>IF($AB38&lt;&gt;"x","",IF(AND($I38&lt;&gt;AE$4, IFERROR(MATCH("c",$AB38:AD38,0),0)=0),"x", IF(IFERROR(MATCH("c",$AB38:AD38,0),0)=0,"c","")))</f>
        <v/>
      </c>
      <c r="AF38" s="88" t="str">
        <f>IF($AB38&lt;&gt;"x","",IF(AND($I38&lt;&gt;AF$4, IFERROR(MATCH("c",$AB38:AE38,0),0)=0),"x", IF(IFERROR(MATCH("c",$AB38:AE38,0),0)=0,"c","")))</f>
        <v/>
      </c>
      <c r="AG38" s="88" t="str">
        <f>IF($AB38&lt;&gt;"x","",IF(AND($I38&lt;&gt;AG$4, IFERROR(MATCH("c",$AB38:AF38,0),0)=0),"x", IF(IFERROR(MATCH("c",$AB38:AF38,0),0)=0,"c","")))</f>
        <v/>
      </c>
      <c r="AH38" s="88" t="str">
        <f>IF($AB38&lt;&gt;"x","",IF(AND($I38&lt;&gt;AH$4, IFERROR(MATCH("c",$AB38:AG38,0),0)=0),"x", IF(IFERROR(MATCH("c",$AB38:AG38,0),0)=0,"c","")))</f>
        <v/>
      </c>
      <c r="AI38" s="88" t="str">
        <f>IF($AB38&lt;&gt;"x","",IF(AND($I38&lt;&gt;AI$4, IFERROR(MATCH("c",$AB38:AH38,0),0)=0),"x", IF(IFERROR(MATCH("c",$AB38:AH38,0),0)=0,"c","")))</f>
        <v/>
      </c>
      <c r="AJ38" s="88" t="str">
        <f>IF($AB38&lt;&gt;"x","",IF(AND($I38&lt;&gt;AJ$4, IFERROR(MATCH("c",$AB38:AI38,0),0)=0),"x", IF(IFERROR(MATCH("c",$AB38:AI38,0),0)=0,"c","")))</f>
        <v/>
      </c>
      <c r="AK38" s="88" t="str">
        <f>IF($AB38&lt;&gt;"x","",IF(AND($I38&lt;&gt;AK$4, IFERROR(MATCH("c",$AB38:AJ38,0),0)=0),"x", IF(IFERROR(MATCH("c",$AB38:AJ38,0),0)=0,"c","")))</f>
        <v/>
      </c>
      <c r="AL38" s="88" t="str">
        <f>IF($AB38&lt;&gt;"x","",IF(AND($I38&lt;&gt;AL$4, IFERROR(MATCH("c",$AB38:AK38,0),0)=0),"x", IF(IFERROR(MATCH("c",$AB38:AK38,0),0)=0,"c","")))</f>
        <v/>
      </c>
      <c r="AM38" s="88" t="str">
        <f>IF($AB38&lt;&gt;"x","",IF(AND($I38&lt;&gt;AM$4, IFERROR(MATCH("c",$AB38:AL38,0),0)=0),"x", IF(IFERROR(MATCH("c",$AB38:AL38,0),0)=0,"c","")))</f>
        <v/>
      </c>
      <c r="AN38" s="88" t="str">
        <f>IF($AB38&lt;&gt;"x","",IF(AND($I38&lt;&gt;AN$4, IFERROR(MATCH("c",$AB38:AM38,0),0)=0),"x", IF(IFERROR(MATCH("c",$AB38:AM38,0),0)=0,"c","")))</f>
        <v/>
      </c>
      <c r="AO38" s="88" t="str">
        <f>IF($AB38&lt;&gt;"x","",IF(AND($I38&lt;&gt;AO$4, IFERROR(MATCH("c",$AB38:AN38,0),0)=0),"x", IF(IFERROR(MATCH("c",$AB38:AN38,0),0)=0,"c","")))</f>
        <v/>
      </c>
      <c r="AP38" s="88" t="str">
        <f>IF($AB38&lt;&gt;"x","",IF(AND($I38&lt;&gt;AP$4, IFERROR(MATCH("c",$AB38:AO38,0),0)=0),"x", IF(IFERROR(MATCH("c",$AB38:AO38,0),0)=0,"c","")))</f>
        <v/>
      </c>
      <c r="AQ38" s="88" t="str">
        <f>IF($AB38&lt;&gt;"x","",IF(AND($I38&lt;&gt;AQ$4, IFERROR(MATCH("c",$AB38:AP38,0),0)=0),"x", IF(IFERROR(MATCH("c",$AB38:AP38,0),0)=0,"c","")))</f>
        <v/>
      </c>
      <c r="BB38" s="97" t="str">
        <f>IF(Settings!F20&lt;&gt;"",Settings!F20,"")</f>
        <v/>
      </c>
      <c r="BC38" s="88" t="str">
        <f t="shared" si="14"/>
        <v/>
      </c>
      <c r="BD38" s="88" t="str">
        <f t="shared" si="14"/>
        <v/>
      </c>
      <c r="BE38" s="88" t="str">
        <f t="shared" si="14"/>
        <v/>
      </c>
      <c r="BF38" s="88" t="str">
        <f t="shared" si="14"/>
        <v/>
      </c>
      <c r="BG38" s="88" t="str">
        <f t="shared" si="14"/>
        <v/>
      </c>
      <c r="BO38" s="213">
        <f>IF(COUNTIF($BO$6:BO37,BO37)+1&gt;Calc!$CU$9,MAX($BO$6:BO37)+1,BO37)</f>
        <v>9</v>
      </c>
      <c r="BP38" s="213" t="str">
        <f>IF(29-SUMIF(Pipeline!D42:AF42,"",$BP$5:$CR$5)&gt;0,ROW(BO38),"")</f>
        <v/>
      </c>
      <c r="BQ38" s="214"/>
      <c r="BR38" s="214"/>
      <c r="BS38" s="214"/>
      <c r="BT38" s="214"/>
      <c r="BU38" s="214"/>
      <c r="BV38" s="214"/>
      <c r="BW38" s="214"/>
      <c r="BX38" s="214"/>
      <c r="BY38" s="214"/>
      <c r="BZ38" s="214"/>
      <c r="CA38" s="214"/>
      <c r="CB38" s="214"/>
      <c r="CC38" s="214"/>
      <c r="CD38" s="214"/>
      <c r="CE38" s="214"/>
      <c r="CF38" s="214"/>
      <c r="CG38" s="214"/>
      <c r="CH38" s="214"/>
      <c r="CI38" s="214"/>
      <c r="CJ38" s="214"/>
      <c r="CK38" s="214"/>
      <c r="CL38" s="214"/>
      <c r="CM38" s="214"/>
      <c r="CN38" s="214"/>
      <c r="CO38" s="214"/>
      <c r="CP38" s="214"/>
      <c r="CQ38" s="214"/>
      <c r="CR38" s="214"/>
      <c r="CW38" s="226" t="str">
        <f>IF(Settings!F38="","",Settings!F38)</f>
        <v/>
      </c>
    </row>
    <row r="39" spans="2:101" x14ac:dyDescent="0.25">
      <c r="B39" s="88">
        <f>IF(AND(OR(Pipeline!$F$5=H39,Pipeline!$F$5="",Pipeline!$F$5="All"), OR(Pipeline!$F$6=J39,Pipeline!$F$6="",Pipeline!$F$6="All"),  OR(Pipeline!$J$5&lt;=K39,Pipeline!$J$5=""), OR(Pipeline!$J$6&gt;=K39,Pipeline!$J$6=""),  OR(Pipeline!$N$5&lt;=O39,Pipeline!$N$5=""), OR(Pipeline!$N$6&gt;=O39,Pipeline!$N$6="")),1,0)</f>
        <v>1</v>
      </c>
      <c r="C39" s="99">
        <f>IF(B39&lt;&gt;1,"",COUNTIFS($I$6:I38,I39,$B$6:B38,1)+1)</f>
        <v>27</v>
      </c>
      <c r="D39" s="100" t="str">
        <f>IF(LEN(INDEX(Input!B$6:B$1005,ROW($C39)-ROW($C$5),1))=0,"-",INDEX(Input!B$6:B$1005,ROW($C39)-ROW($C$5),1))</f>
        <v>-</v>
      </c>
      <c r="E39" s="100" t="str">
        <f>IF(LEN(INDEX(Input!C$6:C$1005,ROW($C39)-ROW($C$5),1))=0,"-",INDEX(Input!C$6:C$1005,ROW($C39)-ROW($C$5),1))</f>
        <v>-</v>
      </c>
      <c r="F39" s="100" t="str">
        <f>IF(LEN(INDEX(Input!D$6:D$1005,ROW($C39)-ROW($C$5),1))=0,"-",INDEX(Input!D$6:D$1005,ROW($C39)-ROW($C$5),1))</f>
        <v>-</v>
      </c>
      <c r="G39" s="100" t="str">
        <f>IF(LEN(INDEX(Input!E$6:E$1005,ROW($C39)-ROW($C$5),1))=0,"-",INDEX(Input!E$6:E$1005,ROW($C39)-ROW($C$5),1))</f>
        <v>-</v>
      </c>
      <c r="H39" s="100" t="str">
        <f>IF(LEN(INDEX(Input!F$6:F$1005,ROW($C39)-ROW($C$5),1))=0,"-",INDEX(Input!F$6:F$1005,ROW($C39)-ROW($C$5),1))</f>
        <v>-</v>
      </c>
      <c r="I39" s="100" t="str">
        <f>IF(LEN(INDEX(Input!G$6:G$1005,ROW($C39)-ROW($C$5),1))=0,"",INDEX(Input!G$6:G$1005,ROW($C39)-ROW($C$5),1))</f>
        <v/>
      </c>
      <c r="J39" s="100" t="str">
        <f>IF(LEN(INDEX(Input!B$6:B$1005,ROW($C39)-ROW($C$5),1))=0,"-",IF(INDEX(Input!H$6:H$1005,ROW($C39)-ROW($C$5),1)="","Not set",INDEX(Input!H$6:H$1005,ROW($C39)-ROW($C$5),1)) )</f>
        <v>-</v>
      </c>
      <c r="K39" s="101" t="str">
        <f>IF(LEN(INDEX(Input!I$6:I$1005,ROW($C39)-ROW($C$5),1))=0,"",INDEX(Input!I$6:I$1005,ROW($C39)-ROW($C$5),1))</f>
        <v/>
      </c>
      <c r="L39" s="101" t="str">
        <f t="array" ref="L39">IFERROR(IF($AY$24=123,DAY(K39)&amp;connector&amp;IF($AZ$24="Extended",INDEX($AT$24:$AT$35,MONTH(K39),1),MONTH(K39))&amp;connector&amp;IF($AZ$24="Short", RIGHT(YEAR(K39),2),YEAR(K39)),IF($AY$24=213, MONTH(K39)&amp;connector&amp;DAY(K39)&amp;connector&amp;IF($AZ$24="Short", RIGHT(YEAR(K39),2),YEAR(K39)),IF($AZ$24="Short", RIGHT(YEAR(K39),2),YEAR(K39))&amp;connector&amp;MONTH(K39)&amp;connector&amp;DAY(K39))),"-")</f>
        <v>-</v>
      </c>
      <c r="M39" s="101" t="str">
        <f>IF(LEN(INDEX(Input!J$6:J$1005,ROW($C39)-ROW($C$5),1))=0,"",INDEX(Input!J$6:J$1005,ROW($C39)-ROW($C$5),1))</f>
        <v/>
      </c>
      <c r="N39" s="101" t="str">
        <f t="array" ref="N39">IFERROR(IF($AY$24=123,DAY(M39)&amp;connector&amp;IF($AZ$24="Extended",INDEX($AT$24:$AT$35,MONTH(M39),1),MONTH(M39))&amp;connector&amp;IF($AZ$24="Short", RIGHT(YEAR(M39),2),YEAR(M39)),IF($AY$24=213, MONTH(M39)&amp;connector&amp;DAY(M39)&amp;connector&amp;IF($AZ$24="Short", RIGHT(YEAR(M39),2),YEAR(M39)),IF($AZ$24="Short", RIGHT(YEAR(M39),2),YEAR(M39))&amp;connector&amp;MONTH(M39)&amp;connector&amp;DAY(M39))),"-")</f>
        <v>-</v>
      </c>
      <c r="O39" s="156" t="str">
        <f>IF(LEN(INDEX(Input!K$6:K$1005,ROW($C39)-ROW($C$5),1))=0,"",INDEX(Input!K$6:K$1005,ROW($C39)-ROW($C$5),1))</f>
        <v/>
      </c>
      <c r="P39" s="100" t="str">
        <f t="shared" si="2"/>
        <v>-</v>
      </c>
      <c r="Q39" s="156" t="str">
        <f>IF(LEN(INDEX(Input!L$6:L$1005,ROW($C39)-ROW($C$5),1))=0,"",INDEX(Input!L$6:L$1005,ROW($C39)-ROW($C$5),1))</f>
        <v/>
      </c>
      <c r="R39" s="100" t="str">
        <f t="shared" si="3"/>
        <v>-</v>
      </c>
      <c r="S39" s="156" t="str">
        <f>IF(LEN(INDEX(Input!M$6:M$1005,ROW($C39)-ROW($C$5),1))=0,"-",INDEX(Input!M$6:M$1005,ROW($C39)-ROW($C$5),1))</f>
        <v>-</v>
      </c>
      <c r="T39" s="156" t="str">
        <f t="shared" si="4"/>
        <v/>
      </c>
      <c r="U39" s="100" t="str">
        <f t="shared" si="5"/>
        <v>-</v>
      </c>
      <c r="V39" s="156" t="str">
        <f>IF(LEN(INDEX(Input!O$6:O$1005,ROW($C39)-ROW($C$5),1))=0,"",INDEX(Input!O$6:O$1005,ROW($C39)-ROW($C$5),1))</f>
        <v/>
      </c>
      <c r="W39" s="100" t="str">
        <f t="shared" si="6"/>
        <v>-</v>
      </c>
      <c r="X39" s="104" t="str">
        <f t="shared" si="7"/>
        <v/>
      </c>
      <c r="Y39" s="102" t="str">
        <f t="shared" si="16"/>
        <v/>
      </c>
      <c r="Z39" s="102" t="str">
        <f>IF(AND(OR(Dashboard!$D$7=J39,Dashboard!$D$7=""),  OR(Dashboard!$G$6&lt;=K39,Dashboard!$G$6=""), OR(Dashboard!$G$7&gt;=K39,Dashboard!$G$7=""),  OR(Dashboard!$J$6&lt;=O39,Dashboard!$J$6=""), OR(Dashboard!$J$7&gt;=O39,Dashboard!$J$7=""),D39&lt;&gt;""),"x","")</f>
        <v>x</v>
      </c>
      <c r="AA39" s="102" t="str">
        <f>IF(AND(OR(Dashboard!$D$6=H39,Dashboard!$D$6="",Dashboard!$D$6="All"), Z39="x"),"x","")</f>
        <v>x</v>
      </c>
      <c r="AB39" s="103" t="str">
        <f>IF(AND(OR(Dashboard!$D$6=H39,Dashboard!$D$6="",Dashboard!$D$6="All"), OR(Dashboard!$D$7=J39,Dashboard!$D$7=""),  OR(Dashboard!$G$6&lt;=K39,Dashboard!$G$6=""), OR(Dashboard!$G$7&gt;=K39,Dashboard!$G$7=""),  OR(Dashboard!$J$6&lt;=O39,Dashboard!$J$6=""), OR(Dashboard!$J$7&gt;=O39,Dashboard!$J$7=""),I39&lt;&gt;""),"x","")</f>
        <v/>
      </c>
      <c r="AC39" s="88" t="str">
        <f>IF($AB39&lt;&gt;"x","",IF(AND($I39&lt;&gt;AC$4, IFERROR(MATCH("c",$AB39:AB39,0),0)=0),"x", IF(IFERROR(MATCH("c",$AB39:AB39,0),0)=0,"c","")))</f>
        <v/>
      </c>
      <c r="AD39" s="88" t="str">
        <f>IF($AB39&lt;&gt;"x","",IF(AND($I39&lt;&gt;AD$4, IFERROR(MATCH("c",$AB39:AC39,0),0)=0),"x", IF(IFERROR(MATCH("c",$AB39:AC39,0),0)=0,"c","")))</f>
        <v/>
      </c>
      <c r="AE39" s="88" t="str">
        <f>IF($AB39&lt;&gt;"x","",IF(AND($I39&lt;&gt;AE$4, IFERROR(MATCH("c",$AB39:AD39,0),0)=0),"x", IF(IFERROR(MATCH("c",$AB39:AD39,0),0)=0,"c","")))</f>
        <v/>
      </c>
      <c r="AF39" s="88" t="str">
        <f>IF($AB39&lt;&gt;"x","",IF(AND($I39&lt;&gt;AF$4, IFERROR(MATCH("c",$AB39:AE39,0),0)=0),"x", IF(IFERROR(MATCH("c",$AB39:AE39,0),0)=0,"c","")))</f>
        <v/>
      </c>
      <c r="AG39" s="88" t="str">
        <f>IF($AB39&lt;&gt;"x","",IF(AND($I39&lt;&gt;AG$4, IFERROR(MATCH("c",$AB39:AF39,0),0)=0),"x", IF(IFERROR(MATCH("c",$AB39:AF39,0),0)=0,"c","")))</f>
        <v/>
      </c>
      <c r="AH39" s="88" t="str">
        <f>IF($AB39&lt;&gt;"x","",IF(AND($I39&lt;&gt;AH$4, IFERROR(MATCH("c",$AB39:AG39,0),0)=0),"x", IF(IFERROR(MATCH("c",$AB39:AG39,0),0)=0,"c","")))</f>
        <v/>
      </c>
      <c r="AI39" s="88" t="str">
        <f>IF($AB39&lt;&gt;"x","",IF(AND($I39&lt;&gt;AI$4, IFERROR(MATCH("c",$AB39:AH39,0),0)=0),"x", IF(IFERROR(MATCH("c",$AB39:AH39,0),0)=0,"c","")))</f>
        <v/>
      </c>
      <c r="AJ39" s="88" t="str">
        <f>IF($AB39&lt;&gt;"x","",IF(AND($I39&lt;&gt;AJ$4, IFERROR(MATCH("c",$AB39:AI39,0),0)=0),"x", IF(IFERROR(MATCH("c",$AB39:AI39,0),0)=0,"c","")))</f>
        <v/>
      </c>
      <c r="AK39" s="88" t="str">
        <f>IF($AB39&lt;&gt;"x","",IF(AND($I39&lt;&gt;AK$4, IFERROR(MATCH("c",$AB39:AJ39,0),0)=0),"x", IF(IFERROR(MATCH("c",$AB39:AJ39,0),0)=0,"c","")))</f>
        <v/>
      </c>
      <c r="AL39" s="88" t="str">
        <f>IF($AB39&lt;&gt;"x","",IF(AND($I39&lt;&gt;AL$4, IFERROR(MATCH("c",$AB39:AK39,0),0)=0),"x", IF(IFERROR(MATCH("c",$AB39:AK39,0),0)=0,"c","")))</f>
        <v/>
      </c>
      <c r="AM39" s="88" t="str">
        <f>IF($AB39&lt;&gt;"x","",IF(AND($I39&lt;&gt;AM$4, IFERROR(MATCH("c",$AB39:AL39,0),0)=0),"x", IF(IFERROR(MATCH("c",$AB39:AL39,0),0)=0,"c","")))</f>
        <v/>
      </c>
      <c r="AN39" s="88" t="str">
        <f>IF($AB39&lt;&gt;"x","",IF(AND($I39&lt;&gt;AN$4, IFERROR(MATCH("c",$AB39:AM39,0),0)=0),"x", IF(IFERROR(MATCH("c",$AB39:AM39,0),0)=0,"c","")))</f>
        <v/>
      </c>
      <c r="AO39" s="88" t="str">
        <f>IF($AB39&lt;&gt;"x","",IF(AND($I39&lt;&gt;AO$4, IFERROR(MATCH("c",$AB39:AN39,0),0)=0),"x", IF(IFERROR(MATCH("c",$AB39:AN39,0),0)=0,"c","")))</f>
        <v/>
      </c>
      <c r="AP39" s="88" t="str">
        <f>IF($AB39&lt;&gt;"x","",IF(AND($I39&lt;&gt;AP$4, IFERROR(MATCH("c",$AB39:AO39,0),0)=0),"x", IF(IFERROR(MATCH("c",$AB39:AO39,0),0)=0,"c","")))</f>
        <v/>
      </c>
      <c r="AQ39" s="88" t="str">
        <f>IF($AB39&lt;&gt;"x","",IF(AND($I39&lt;&gt;AQ$4, IFERROR(MATCH("c",$AB39:AP39,0),0)=0),"x", IF(IFERROR(MATCH("c",$AB39:AP39,0),0)=0,"c","")))</f>
        <v/>
      </c>
      <c r="BB39" s="97" t="str">
        <f>IF(Settings!F21&lt;&gt;"",Settings!F21,"")</f>
        <v/>
      </c>
      <c r="BC39" s="88" t="str">
        <f t="shared" si="14"/>
        <v/>
      </c>
      <c r="BD39" s="88" t="str">
        <f t="shared" si="14"/>
        <v/>
      </c>
      <c r="BE39" s="88" t="str">
        <f t="shared" si="14"/>
        <v/>
      </c>
      <c r="BF39" s="88" t="str">
        <f t="shared" si="14"/>
        <v/>
      </c>
      <c r="BG39" s="88" t="str">
        <f t="shared" si="14"/>
        <v/>
      </c>
      <c r="BO39" s="213">
        <f>IF(COUNTIF($BO$6:BO38,BO38)+1&gt;Calc!$CU$9,MAX($BO$6:BO38)+1,BO38)</f>
        <v>9</v>
      </c>
      <c r="BP39" s="213" t="str">
        <f>IF(29-SUMIF(Pipeline!D43:AF43,"",$BP$5:$CR$5)&gt;0,ROW(BO39),"")</f>
        <v/>
      </c>
      <c r="BQ39" s="214"/>
      <c r="BR39" s="214"/>
      <c r="BS39" s="214"/>
      <c r="BT39" s="214"/>
      <c r="BU39" s="214"/>
      <c r="BV39" s="214"/>
      <c r="BW39" s="214"/>
      <c r="BX39" s="214"/>
      <c r="BY39" s="214"/>
      <c r="BZ39" s="214"/>
      <c r="CA39" s="214"/>
      <c r="CB39" s="214"/>
      <c r="CC39" s="214"/>
      <c r="CD39" s="214"/>
      <c r="CE39" s="214"/>
      <c r="CF39" s="214"/>
      <c r="CG39" s="214"/>
      <c r="CH39" s="214"/>
      <c r="CI39" s="214"/>
      <c r="CJ39" s="214"/>
      <c r="CK39" s="214"/>
      <c r="CL39" s="214"/>
      <c r="CM39" s="214"/>
      <c r="CN39" s="214"/>
      <c r="CO39" s="214"/>
      <c r="CP39" s="214"/>
      <c r="CQ39" s="214"/>
      <c r="CR39" s="214"/>
      <c r="CW39" s="226" t="str">
        <f>IF(Settings!F39="","",Settings!F39)</f>
        <v/>
      </c>
    </row>
    <row r="40" spans="2:101" x14ac:dyDescent="0.25">
      <c r="B40" s="88">
        <f>IF(AND(OR(Pipeline!$F$5=H40,Pipeline!$F$5="",Pipeline!$F$5="All"), OR(Pipeline!$F$6=J40,Pipeline!$F$6="",Pipeline!$F$6="All"),  OR(Pipeline!$J$5&lt;=K40,Pipeline!$J$5=""), OR(Pipeline!$J$6&gt;=K40,Pipeline!$J$6=""),  OR(Pipeline!$N$5&lt;=O40,Pipeline!$N$5=""), OR(Pipeline!$N$6&gt;=O40,Pipeline!$N$6="")),1,0)</f>
        <v>1</v>
      </c>
      <c r="C40" s="99">
        <f>IF(B40&lt;&gt;1,"",COUNTIFS($I$6:I39,I40,$B$6:B39,1)+1)</f>
        <v>28</v>
      </c>
      <c r="D40" s="100" t="str">
        <f>IF(LEN(INDEX(Input!B$6:B$1005,ROW($C40)-ROW($C$5),1))=0,"-",INDEX(Input!B$6:B$1005,ROW($C40)-ROW($C$5),1))</f>
        <v>-</v>
      </c>
      <c r="E40" s="100" t="str">
        <f>IF(LEN(INDEX(Input!C$6:C$1005,ROW($C40)-ROW($C$5),1))=0,"-",INDEX(Input!C$6:C$1005,ROW($C40)-ROW($C$5),1))</f>
        <v>-</v>
      </c>
      <c r="F40" s="100" t="str">
        <f>IF(LEN(INDEX(Input!D$6:D$1005,ROW($C40)-ROW($C$5),1))=0,"-",INDEX(Input!D$6:D$1005,ROW($C40)-ROW($C$5),1))</f>
        <v>-</v>
      </c>
      <c r="G40" s="100" t="str">
        <f>IF(LEN(INDEX(Input!E$6:E$1005,ROW($C40)-ROW($C$5),1))=0,"-",INDEX(Input!E$6:E$1005,ROW($C40)-ROW($C$5),1))</f>
        <v>-</v>
      </c>
      <c r="H40" s="100" t="str">
        <f>IF(LEN(INDEX(Input!F$6:F$1005,ROW($C40)-ROW($C$5),1))=0,"-",INDEX(Input!F$6:F$1005,ROW($C40)-ROW($C$5),1))</f>
        <v>-</v>
      </c>
      <c r="I40" s="100" t="str">
        <f>IF(LEN(INDEX(Input!G$6:G$1005,ROW($C40)-ROW($C$5),1))=0,"",INDEX(Input!G$6:G$1005,ROW($C40)-ROW($C$5),1))</f>
        <v/>
      </c>
      <c r="J40" s="100" t="str">
        <f>IF(LEN(INDEX(Input!B$6:B$1005,ROW($C40)-ROW($C$5),1))=0,"-",IF(INDEX(Input!H$6:H$1005,ROW($C40)-ROW($C$5),1)="","Not set",INDEX(Input!H$6:H$1005,ROW($C40)-ROW($C$5),1)) )</f>
        <v>-</v>
      </c>
      <c r="K40" s="101" t="str">
        <f>IF(LEN(INDEX(Input!I$6:I$1005,ROW($C40)-ROW($C$5),1))=0,"",INDEX(Input!I$6:I$1005,ROW($C40)-ROW($C$5),1))</f>
        <v/>
      </c>
      <c r="L40" s="101" t="str">
        <f t="array" ref="L40">IFERROR(IF($AY$24=123,DAY(K40)&amp;connector&amp;IF($AZ$24="Extended",INDEX($AT$24:$AT$35,MONTH(K40),1),MONTH(K40))&amp;connector&amp;IF($AZ$24="Short", RIGHT(YEAR(K40),2),YEAR(K40)),IF($AY$24=213, MONTH(K40)&amp;connector&amp;DAY(K40)&amp;connector&amp;IF($AZ$24="Short", RIGHT(YEAR(K40),2),YEAR(K40)),IF($AZ$24="Short", RIGHT(YEAR(K40),2),YEAR(K40))&amp;connector&amp;MONTH(K40)&amp;connector&amp;DAY(K40))),"-")</f>
        <v>-</v>
      </c>
      <c r="M40" s="101" t="str">
        <f>IF(LEN(INDEX(Input!J$6:J$1005,ROW($C40)-ROW($C$5),1))=0,"",INDEX(Input!J$6:J$1005,ROW($C40)-ROW($C$5),1))</f>
        <v/>
      </c>
      <c r="N40" s="101" t="str">
        <f t="array" ref="N40">IFERROR(IF($AY$24=123,DAY(M40)&amp;connector&amp;IF($AZ$24="Extended",INDEX($AT$24:$AT$35,MONTH(M40),1),MONTH(M40))&amp;connector&amp;IF($AZ$24="Short", RIGHT(YEAR(M40),2),YEAR(M40)),IF($AY$24=213, MONTH(M40)&amp;connector&amp;DAY(M40)&amp;connector&amp;IF($AZ$24="Short", RIGHT(YEAR(M40),2),YEAR(M40)),IF($AZ$24="Short", RIGHT(YEAR(M40),2),YEAR(M40))&amp;connector&amp;MONTH(M40)&amp;connector&amp;DAY(M40))),"-")</f>
        <v>-</v>
      </c>
      <c r="O40" s="156" t="str">
        <f>IF(LEN(INDEX(Input!K$6:K$1005,ROW($C40)-ROW($C$5),1))=0,"",INDEX(Input!K$6:K$1005,ROW($C40)-ROW($C$5),1))</f>
        <v/>
      </c>
      <c r="P40" s="100" t="str">
        <f t="shared" si="2"/>
        <v>-</v>
      </c>
      <c r="Q40" s="156" t="str">
        <f>IF(LEN(INDEX(Input!L$6:L$1005,ROW($C40)-ROW($C$5),1))=0,"",INDEX(Input!L$6:L$1005,ROW($C40)-ROW($C$5),1))</f>
        <v/>
      </c>
      <c r="R40" s="100" t="str">
        <f t="shared" si="3"/>
        <v>-</v>
      </c>
      <c r="S40" s="156" t="str">
        <f>IF(LEN(INDEX(Input!M$6:M$1005,ROW($C40)-ROW($C$5),1))=0,"-",INDEX(Input!M$6:M$1005,ROW($C40)-ROW($C$5),1))</f>
        <v>-</v>
      </c>
      <c r="T40" s="156" t="str">
        <f t="shared" si="4"/>
        <v/>
      </c>
      <c r="U40" s="100" t="str">
        <f t="shared" si="5"/>
        <v>-</v>
      </c>
      <c r="V40" s="156" t="str">
        <f>IF(LEN(INDEX(Input!O$6:O$1005,ROW($C40)-ROW($C$5),1))=0,"",INDEX(Input!O$6:O$1005,ROW($C40)-ROW($C$5),1))</f>
        <v/>
      </c>
      <c r="W40" s="100" t="str">
        <f t="shared" si="6"/>
        <v>-</v>
      </c>
      <c r="X40" s="104" t="str">
        <f t="shared" si="7"/>
        <v/>
      </c>
      <c r="Y40" s="102" t="str">
        <f t="shared" si="16"/>
        <v/>
      </c>
      <c r="Z40" s="102" t="str">
        <f>IF(AND(OR(Dashboard!$D$7=J40,Dashboard!$D$7=""),  OR(Dashboard!$G$6&lt;=K40,Dashboard!$G$6=""), OR(Dashboard!$G$7&gt;=K40,Dashboard!$G$7=""),  OR(Dashboard!$J$6&lt;=O40,Dashboard!$J$6=""), OR(Dashboard!$J$7&gt;=O40,Dashboard!$J$7=""),D40&lt;&gt;""),"x","")</f>
        <v>x</v>
      </c>
      <c r="AA40" s="102" t="str">
        <f>IF(AND(OR(Dashboard!$D$6=H40,Dashboard!$D$6="",Dashboard!$D$6="All"), Z40="x"),"x","")</f>
        <v>x</v>
      </c>
      <c r="AB40" s="103" t="str">
        <f>IF(AND(OR(Dashboard!$D$6=H40,Dashboard!$D$6="",Dashboard!$D$6="All"), OR(Dashboard!$D$7=J40,Dashboard!$D$7=""),  OR(Dashboard!$G$6&lt;=K40,Dashboard!$G$6=""), OR(Dashboard!$G$7&gt;=K40,Dashboard!$G$7=""),  OR(Dashboard!$J$6&lt;=O40,Dashboard!$J$6=""), OR(Dashboard!$J$7&gt;=O40,Dashboard!$J$7=""),I40&lt;&gt;""),"x","")</f>
        <v/>
      </c>
      <c r="AC40" s="88" t="str">
        <f>IF($AB40&lt;&gt;"x","",IF(AND($I40&lt;&gt;AC$4, IFERROR(MATCH("c",$AB40:AB40,0),0)=0),"x", IF(IFERROR(MATCH("c",$AB40:AB40,0),0)=0,"c","")))</f>
        <v/>
      </c>
      <c r="AD40" s="88" t="str">
        <f>IF($AB40&lt;&gt;"x","",IF(AND($I40&lt;&gt;AD$4, IFERROR(MATCH("c",$AB40:AC40,0),0)=0),"x", IF(IFERROR(MATCH("c",$AB40:AC40,0),0)=0,"c","")))</f>
        <v/>
      </c>
      <c r="AE40" s="88" t="str">
        <f>IF($AB40&lt;&gt;"x","",IF(AND($I40&lt;&gt;AE$4, IFERROR(MATCH("c",$AB40:AD40,0),0)=0),"x", IF(IFERROR(MATCH("c",$AB40:AD40,0),0)=0,"c","")))</f>
        <v/>
      </c>
      <c r="AF40" s="88" t="str">
        <f>IF($AB40&lt;&gt;"x","",IF(AND($I40&lt;&gt;AF$4, IFERROR(MATCH("c",$AB40:AE40,0),0)=0),"x", IF(IFERROR(MATCH("c",$AB40:AE40,0),0)=0,"c","")))</f>
        <v/>
      </c>
      <c r="AG40" s="88" t="str">
        <f>IF($AB40&lt;&gt;"x","",IF(AND($I40&lt;&gt;AG$4, IFERROR(MATCH("c",$AB40:AF40,0),0)=0),"x", IF(IFERROR(MATCH("c",$AB40:AF40,0),0)=0,"c","")))</f>
        <v/>
      </c>
      <c r="AH40" s="88" t="str">
        <f>IF($AB40&lt;&gt;"x","",IF(AND($I40&lt;&gt;AH$4, IFERROR(MATCH("c",$AB40:AG40,0),0)=0),"x", IF(IFERROR(MATCH("c",$AB40:AG40,0),0)=0,"c","")))</f>
        <v/>
      </c>
      <c r="AI40" s="88" t="str">
        <f>IF($AB40&lt;&gt;"x","",IF(AND($I40&lt;&gt;AI$4, IFERROR(MATCH("c",$AB40:AH40,0),0)=0),"x", IF(IFERROR(MATCH("c",$AB40:AH40,0),0)=0,"c","")))</f>
        <v/>
      </c>
      <c r="AJ40" s="88" t="str">
        <f>IF($AB40&lt;&gt;"x","",IF(AND($I40&lt;&gt;AJ$4, IFERROR(MATCH("c",$AB40:AI40,0),0)=0),"x", IF(IFERROR(MATCH("c",$AB40:AI40,0),0)=0,"c","")))</f>
        <v/>
      </c>
      <c r="AK40" s="88" t="str">
        <f>IF($AB40&lt;&gt;"x","",IF(AND($I40&lt;&gt;AK$4, IFERROR(MATCH("c",$AB40:AJ40,0),0)=0),"x", IF(IFERROR(MATCH("c",$AB40:AJ40,0),0)=0,"c","")))</f>
        <v/>
      </c>
      <c r="AL40" s="88" t="str">
        <f>IF($AB40&lt;&gt;"x","",IF(AND($I40&lt;&gt;AL$4, IFERROR(MATCH("c",$AB40:AK40,0),0)=0),"x", IF(IFERROR(MATCH("c",$AB40:AK40,0),0)=0,"c","")))</f>
        <v/>
      </c>
      <c r="AM40" s="88" t="str">
        <f>IF($AB40&lt;&gt;"x","",IF(AND($I40&lt;&gt;AM$4, IFERROR(MATCH("c",$AB40:AL40,0),0)=0),"x", IF(IFERROR(MATCH("c",$AB40:AL40,0),0)=0,"c","")))</f>
        <v/>
      </c>
      <c r="AN40" s="88" t="str">
        <f>IF($AB40&lt;&gt;"x","",IF(AND($I40&lt;&gt;AN$4, IFERROR(MATCH("c",$AB40:AM40,0),0)=0),"x", IF(IFERROR(MATCH("c",$AB40:AM40,0),0)=0,"c","")))</f>
        <v/>
      </c>
      <c r="AO40" s="88" t="str">
        <f>IF($AB40&lt;&gt;"x","",IF(AND($I40&lt;&gt;AO$4, IFERROR(MATCH("c",$AB40:AN40,0),0)=0),"x", IF(IFERROR(MATCH("c",$AB40:AN40,0),0)=0,"c","")))</f>
        <v/>
      </c>
      <c r="AP40" s="88" t="str">
        <f>IF($AB40&lt;&gt;"x","",IF(AND($I40&lt;&gt;AP$4, IFERROR(MATCH("c",$AB40:AO40,0),0)=0),"x", IF(IFERROR(MATCH("c",$AB40:AO40,0),0)=0,"c","")))</f>
        <v/>
      </c>
      <c r="AQ40" s="88" t="str">
        <f>IF($AB40&lt;&gt;"x","",IF(AND($I40&lt;&gt;AQ$4, IFERROR(MATCH("c",$AB40:AP40,0),0)=0),"x", IF(IFERROR(MATCH("c",$AB40:AP40,0),0)=0,"c","")))</f>
        <v/>
      </c>
      <c r="BB40" s="97" t="str">
        <f>IF(Settings!F22&lt;&gt;"",Settings!F22,"")</f>
        <v/>
      </c>
      <c r="BC40" s="88" t="str">
        <f t="shared" si="14"/>
        <v/>
      </c>
      <c r="BD40" s="88" t="str">
        <f t="shared" si="14"/>
        <v/>
      </c>
      <c r="BE40" s="88" t="str">
        <f t="shared" si="14"/>
        <v/>
      </c>
      <c r="BF40" s="88" t="str">
        <f t="shared" si="14"/>
        <v/>
      </c>
      <c r="BG40" s="88" t="str">
        <f t="shared" si="14"/>
        <v/>
      </c>
      <c r="BO40" s="213">
        <f>IF(COUNTIF($BO$6:BO39,BO39)+1&gt;Calc!$CU$9,MAX($BO$6:BO39)+1,BO39)</f>
        <v>9</v>
      </c>
      <c r="BP40" s="213" t="str">
        <f>IF(29-SUMIF(Pipeline!D44:AF44,"",$BP$5:$CR$5)&gt;0,ROW(BO40),"")</f>
        <v/>
      </c>
      <c r="BQ40" s="214"/>
      <c r="BR40" s="214"/>
      <c r="BS40" s="214"/>
      <c r="BT40" s="214"/>
      <c r="BU40" s="214"/>
      <c r="BV40" s="214"/>
      <c r="BW40" s="214"/>
      <c r="BX40" s="214"/>
      <c r="BY40" s="214"/>
      <c r="BZ40" s="214"/>
      <c r="CA40" s="214"/>
      <c r="CB40" s="214"/>
      <c r="CC40" s="214"/>
      <c r="CD40" s="214"/>
      <c r="CE40" s="214"/>
      <c r="CF40" s="214"/>
      <c r="CG40" s="214"/>
      <c r="CH40" s="214"/>
      <c r="CI40" s="214"/>
      <c r="CJ40" s="214"/>
      <c r="CK40" s="214"/>
      <c r="CL40" s="214"/>
      <c r="CM40" s="214"/>
      <c r="CN40" s="214"/>
      <c r="CO40" s="214"/>
      <c r="CP40" s="214"/>
      <c r="CQ40" s="214"/>
      <c r="CR40" s="214"/>
      <c r="CW40" s="226" t="str">
        <f>IF(Settings!F40="","",Settings!F40)</f>
        <v/>
      </c>
    </row>
    <row r="41" spans="2:101" x14ac:dyDescent="0.25">
      <c r="B41" s="88">
        <f>IF(AND(OR(Pipeline!$F$5=H41,Pipeline!$F$5="",Pipeline!$F$5="All"), OR(Pipeline!$F$6=J41,Pipeline!$F$6="",Pipeline!$F$6="All"),  OR(Pipeline!$J$5&lt;=K41,Pipeline!$J$5=""), OR(Pipeline!$J$6&gt;=K41,Pipeline!$J$6=""),  OR(Pipeline!$N$5&lt;=O41,Pipeline!$N$5=""), OR(Pipeline!$N$6&gt;=O41,Pipeline!$N$6="")),1,0)</f>
        <v>1</v>
      </c>
      <c r="C41" s="99">
        <f>IF(B41&lt;&gt;1,"",COUNTIFS($I$6:I40,I41,$B$6:B40,1)+1)</f>
        <v>29</v>
      </c>
      <c r="D41" s="100" t="str">
        <f>IF(LEN(INDEX(Input!B$6:B$1005,ROW($C41)-ROW($C$5),1))=0,"-",INDEX(Input!B$6:B$1005,ROW($C41)-ROW($C$5),1))</f>
        <v>-</v>
      </c>
      <c r="E41" s="100" t="str">
        <f>IF(LEN(INDEX(Input!C$6:C$1005,ROW($C41)-ROW($C$5),1))=0,"-",INDEX(Input!C$6:C$1005,ROW($C41)-ROW($C$5),1))</f>
        <v>-</v>
      </c>
      <c r="F41" s="100" t="str">
        <f>IF(LEN(INDEX(Input!D$6:D$1005,ROW($C41)-ROW($C$5),1))=0,"-",INDEX(Input!D$6:D$1005,ROW($C41)-ROW($C$5),1))</f>
        <v>-</v>
      </c>
      <c r="G41" s="100" t="str">
        <f>IF(LEN(INDEX(Input!E$6:E$1005,ROW($C41)-ROW($C$5),1))=0,"-",INDEX(Input!E$6:E$1005,ROW($C41)-ROW($C$5),1))</f>
        <v>-</v>
      </c>
      <c r="H41" s="100" t="str">
        <f>IF(LEN(INDEX(Input!F$6:F$1005,ROW($C41)-ROW($C$5),1))=0,"-",INDEX(Input!F$6:F$1005,ROW($C41)-ROW($C$5),1))</f>
        <v>-</v>
      </c>
      <c r="I41" s="100" t="str">
        <f>IF(LEN(INDEX(Input!G$6:G$1005,ROW($C41)-ROW($C$5),1))=0,"",INDEX(Input!G$6:G$1005,ROW($C41)-ROW($C$5),1))</f>
        <v/>
      </c>
      <c r="J41" s="100" t="str">
        <f>IF(LEN(INDEX(Input!B$6:B$1005,ROW($C41)-ROW($C$5),1))=0,"-",IF(INDEX(Input!H$6:H$1005,ROW($C41)-ROW($C$5),1)="","Not set",INDEX(Input!H$6:H$1005,ROW($C41)-ROW($C$5),1)) )</f>
        <v>-</v>
      </c>
      <c r="K41" s="101" t="str">
        <f>IF(LEN(INDEX(Input!I$6:I$1005,ROW($C41)-ROW($C$5),1))=0,"",INDEX(Input!I$6:I$1005,ROW($C41)-ROW($C$5),1))</f>
        <v/>
      </c>
      <c r="L41" s="101" t="str">
        <f t="array" ref="L41">IFERROR(IF($AY$24=123,DAY(K41)&amp;connector&amp;IF($AZ$24="Extended",INDEX($AT$24:$AT$35,MONTH(K41),1),MONTH(K41))&amp;connector&amp;IF($AZ$24="Short", RIGHT(YEAR(K41),2),YEAR(K41)),IF($AY$24=213, MONTH(K41)&amp;connector&amp;DAY(K41)&amp;connector&amp;IF($AZ$24="Short", RIGHT(YEAR(K41),2),YEAR(K41)),IF($AZ$24="Short", RIGHT(YEAR(K41),2),YEAR(K41))&amp;connector&amp;MONTH(K41)&amp;connector&amp;DAY(K41))),"-")</f>
        <v>-</v>
      </c>
      <c r="M41" s="101" t="str">
        <f>IF(LEN(INDEX(Input!J$6:J$1005,ROW($C41)-ROW($C$5),1))=0,"",INDEX(Input!J$6:J$1005,ROW($C41)-ROW($C$5),1))</f>
        <v/>
      </c>
      <c r="N41" s="101" t="str">
        <f t="array" ref="N41">IFERROR(IF($AY$24=123,DAY(M41)&amp;connector&amp;IF($AZ$24="Extended",INDEX($AT$24:$AT$35,MONTH(M41),1),MONTH(M41))&amp;connector&amp;IF($AZ$24="Short", RIGHT(YEAR(M41),2),YEAR(M41)),IF($AY$24=213, MONTH(M41)&amp;connector&amp;DAY(M41)&amp;connector&amp;IF($AZ$24="Short", RIGHT(YEAR(M41),2),YEAR(M41)),IF($AZ$24="Short", RIGHT(YEAR(M41),2),YEAR(M41))&amp;connector&amp;MONTH(M41)&amp;connector&amp;DAY(M41))),"-")</f>
        <v>-</v>
      </c>
      <c r="O41" s="156" t="str">
        <f>IF(LEN(INDEX(Input!K$6:K$1005,ROW($C41)-ROW($C$5),1))=0,"",INDEX(Input!K$6:K$1005,ROW($C41)-ROW($C$5),1))</f>
        <v/>
      </c>
      <c r="P41" s="100" t="str">
        <f t="shared" si="2"/>
        <v>-</v>
      </c>
      <c r="Q41" s="156" t="str">
        <f>IF(LEN(INDEX(Input!L$6:L$1005,ROW($C41)-ROW($C$5),1))=0,"",INDEX(Input!L$6:L$1005,ROW($C41)-ROW($C$5),1))</f>
        <v/>
      </c>
      <c r="R41" s="100" t="str">
        <f t="shared" si="3"/>
        <v>-</v>
      </c>
      <c r="S41" s="156" t="str">
        <f>IF(LEN(INDEX(Input!M$6:M$1005,ROW($C41)-ROW($C$5),1))=0,"-",INDEX(Input!M$6:M$1005,ROW($C41)-ROW($C$5),1))</f>
        <v>-</v>
      </c>
      <c r="T41" s="156" t="str">
        <f t="shared" si="4"/>
        <v/>
      </c>
      <c r="U41" s="100" t="str">
        <f t="shared" si="5"/>
        <v>-</v>
      </c>
      <c r="V41" s="156" t="str">
        <f>IF(LEN(INDEX(Input!O$6:O$1005,ROW($C41)-ROW($C$5),1))=0,"",INDEX(Input!O$6:O$1005,ROW($C41)-ROW($C$5),1))</f>
        <v/>
      </c>
      <c r="W41" s="100" t="str">
        <f t="shared" si="6"/>
        <v>-</v>
      </c>
      <c r="X41" s="104" t="str">
        <f t="shared" si="7"/>
        <v/>
      </c>
      <c r="Y41" s="102" t="str">
        <f t="shared" si="16"/>
        <v/>
      </c>
      <c r="Z41" s="102" t="str">
        <f>IF(AND(OR(Dashboard!$D$7=J41,Dashboard!$D$7=""),  OR(Dashboard!$G$6&lt;=K41,Dashboard!$G$6=""), OR(Dashboard!$G$7&gt;=K41,Dashboard!$G$7=""),  OR(Dashboard!$J$6&lt;=O41,Dashboard!$J$6=""), OR(Dashboard!$J$7&gt;=O41,Dashboard!$J$7=""),D41&lt;&gt;""),"x","")</f>
        <v>x</v>
      </c>
      <c r="AA41" s="102" t="str">
        <f>IF(AND(OR(Dashboard!$D$6=H41,Dashboard!$D$6="",Dashboard!$D$6="All"), Z41="x"),"x","")</f>
        <v>x</v>
      </c>
      <c r="AB41" s="103" t="str">
        <f>IF(AND(OR(Dashboard!$D$6=H41,Dashboard!$D$6="",Dashboard!$D$6="All"), OR(Dashboard!$D$7=J41,Dashboard!$D$7=""),  OR(Dashboard!$G$6&lt;=K41,Dashboard!$G$6=""), OR(Dashboard!$G$7&gt;=K41,Dashboard!$G$7=""),  OR(Dashboard!$J$6&lt;=O41,Dashboard!$J$6=""), OR(Dashboard!$J$7&gt;=O41,Dashboard!$J$7=""),I41&lt;&gt;""),"x","")</f>
        <v/>
      </c>
      <c r="AC41" s="88" t="str">
        <f>IF($AB41&lt;&gt;"x","",IF(AND($I41&lt;&gt;AC$4, IFERROR(MATCH("c",$AB41:AB41,0),0)=0),"x", IF(IFERROR(MATCH("c",$AB41:AB41,0),0)=0,"c","")))</f>
        <v/>
      </c>
      <c r="AD41" s="88" t="str">
        <f>IF($AB41&lt;&gt;"x","",IF(AND($I41&lt;&gt;AD$4, IFERROR(MATCH("c",$AB41:AC41,0),0)=0),"x", IF(IFERROR(MATCH("c",$AB41:AC41,0),0)=0,"c","")))</f>
        <v/>
      </c>
      <c r="AE41" s="88" t="str">
        <f>IF($AB41&lt;&gt;"x","",IF(AND($I41&lt;&gt;AE$4, IFERROR(MATCH("c",$AB41:AD41,0),0)=0),"x", IF(IFERROR(MATCH("c",$AB41:AD41,0),0)=0,"c","")))</f>
        <v/>
      </c>
      <c r="AF41" s="88" t="str">
        <f>IF($AB41&lt;&gt;"x","",IF(AND($I41&lt;&gt;AF$4, IFERROR(MATCH("c",$AB41:AE41,0),0)=0),"x", IF(IFERROR(MATCH("c",$AB41:AE41,0),0)=0,"c","")))</f>
        <v/>
      </c>
      <c r="AG41" s="88" t="str">
        <f>IF($AB41&lt;&gt;"x","",IF(AND($I41&lt;&gt;AG$4, IFERROR(MATCH("c",$AB41:AF41,0),0)=0),"x", IF(IFERROR(MATCH("c",$AB41:AF41,0),0)=0,"c","")))</f>
        <v/>
      </c>
      <c r="AH41" s="88" t="str">
        <f>IF($AB41&lt;&gt;"x","",IF(AND($I41&lt;&gt;AH$4, IFERROR(MATCH("c",$AB41:AG41,0),0)=0),"x", IF(IFERROR(MATCH("c",$AB41:AG41,0),0)=0,"c","")))</f>
        <v/>
      </c>
      <c r="AI41" s="88" t="str">
        <f>IF($AB41&lt;&gt;"x","",IF(AND($I41&lt;&gt;AI$4, IFERROR(MATCH("c",$AB41:AH41,0),0)=0),"x", IF(IFERROR(MATCH("c",$AB41:AH41,0),0)=0,"c","")))</f>
        <v/>
      </c>
      <c r="AJ41" s="88" t="str">
        <f>IF($AB41&lt;&gt;"x","",IF(AND($I41&lt;&gt;AJ$4, IFERROR(MATCH("c",$AB41:AI41,0),0)=0),"x", IF(IFERROR(MATCH("c",$AB41:AI41,0),0)=0,"c","")))</f>
        <v/>
      </c>
      <c r="AK41" s="88" t="str">
        <f>IF($AB41&lt;&gt;"x","",IF(AND($I41&lt;&gt;AK$4, IFERROR(MATCH("c",$AB41:AJ41,0),0)=0),"x", IF(IFERROR(MATCH("c",$AB41:AJ41,0),0)=0,"c","")))</f>
        <v/>
      </c>
      <c r="AL41" s="88" t="str">
        <f>IF($AB41&lt;&gt;"x","",IF(AND($I41&lt;&gt;AL$4, IFERROR(MATCH("c",$AB41:AK41,0),0)=0),"x", IF(IFERROR(MATCH("c",$AB41:AK41,0),0)=0,"c","")))</f>
        <v/>
      </c>
      <c r="AM41" s="88" t="str">
        <f>IF($AB41&lt;&gt;"x","",IF(AND($I41&lt;&gt;AM$4, IFERROR(MATCH("c",$AB41:AL41,0),0)=0),"x", IF(IFERROR(MATCH("c",$AB41:AL41,0),0)=0,"c","")))</f>
        <v/>
      </c>
      <c r="AN41" s="88" t="str">
        <f>IF($AB41&lt;&gt;"x","",IF(AND($I41&lt;&gt;AN$4, IFERROR(MATCH("c",$AB41:AM41,0),0)=0),"x", IF(IFERROR(MATCH("c",$AB41:AM41,0),0)=0,"c","")))</f>
        <v/>
      </c>
      <c r="AO41" s="88" t="str">
        <f>IF($AB41&lt;&gt;"x","",IF(AND($I41&lt;&gt;AO$4, IFERROR(MATCH("c",$AB41:AN41,0),0)=0),"x", IF(IFERROR(MATCH("c",$AB41:AN41,0),0)=0,"c","")))</f>
        <v/>
      </c>
      <c r="AP41" s="88" t="str">
        <f>IF($AB41&lt;&gt;"x","",IF(AND($I41&lt;&gt;AP$4, IFERROR(MATCH("c",$AB41:AO41,0),0)=0),"x", IF(IFERROR(MATCH("c",$AB41:AO41,0),0)=0,"c","")))</f>
        <v/>
      </c>
      <c r="AQ41" s="88" t="str">
        <f>IF($AB41&lt;&gt;"x","",IF(AND($I41&lt;&gt;AQ$4, IFERROR(MATCH("c",$AB41:AP41,0),0)=0),"x", IF(IFERROR(MATCH("c",$AB41:AP41,0),0)=0,"c","")))</f>
        <v/>
      </c>
      <c r="BB41" s="97" t="str">
        <f>IF(Settings!F23&lt;&gt;"",Settings!F23,"")</f>
        <v/>
      </c>
      <c r="BC41" s="88" t="str">
        <f t="shared" si="14"/>
        <v/>
      </c>
      <c r="BD41" s="88" t="str">
        <f t="shared" si="14"/>
        <v/>
      </c>
      <c r="BE41" s="88" t="str">
        <f t="shared" si="14"/>
        <v/>
      </c>
      <c r="BF41" s="88" t="str">
        <f t="shared" si="14"/>
        <v/>
      </c>
      <c r="BG41" s="88" t="str">
        <f t="shared" si="14"/>
        <v/>
      </c>
      <c r="BO41" s="213">
        <f>IF(COUNTIF($BO$6:BO40,BO40)+1&gt;Calc!$CU$9,MAX($BO$6:BO40)+1,BO40)</f>
        <v>9</v>
      </c>
      <c r="BP41" s="213" t="str">
        <f>IF(29-SUMIF(Pipeline!D45:AF45,"",$BP$5:$CR$5)&gt;0,ROW(BO41),"")</f>
        <v/>
      </c>
      <c r="BQ41" s="214"/>
      <c r="BR41" s="214"/>
      <c r="BS41" s="214"/>
      <c r="BT41" s="214"/>
      <c r="BU41" s="214"/>
      <c r="BV41" s="214"/>
      <c r="BW41" s="214"/>
      <c r="BX41" s="214"/>
      <c r="BY41" s="214"/>
      <c r="BZ41" s="214"/>
      <c r="CA41" s="214"/>
      <c r="CB41" s="214"/>
      <c r="CC41" s="214"/>
      <c r="CD41" s="214"/>
      <c r="CE41" s="214"/>
      <c r="CF41" s="214"/>
      <c r="CG41" s="214"/>
      <c r="CH41" s="214"/>
      <c r="CI41" s="214"/>
      <c r="CJ41" s="214"/>
      <c r="CK41" s="214"/>
      <c r="CL41" s="214"/>
      <c r="CM41" s="214"/>
      <c r="CN41" s="214"/>
      <c r="CO41" s="214"/>
      <c r="CP41" s="214"/>
      <c r="CQ41" s="214"/>
      <c r="CR41" s="214"/>
      <c r="CW41" s="226" t="str">
        <f>IF(Settings!F41="","",Settings!F41)</f>
        <v/>
      </c>
    </row>
    <row r="42" spans="2:101" x14ac:dyDescent="0.25">
      <c r="B42" s="88">
        <f>IF(AND(OR(Pipeline!$F$5=H42,Pipeline!$F$5="",Pipeline!$F$5="All"), OR(Pipeline!$F$6=J42,Pipeline!$F$6="",Pipeline!$F$6="All"),  OR(Pipeline!$J$5&lt;=K42,Pipeline!$J$5=""), OR(Pipeline!$J$6&gt;=K42,Pipeline!$J$6=""),  OR(Pipeline!$N$5&lt;=O42,Pipeline!$N$5=""), OR(Pipeline!$N$6&gt;=O42,Pipeline!$N$6="")),1,0)</f>
        <v>1</v>
      </c>
      <c r="C42" s="99">
        <f>IF(B42&lt;&gt;1,"",COUNTIFS($I$6:I41,I42,$B$6:B41,1)+1)</f>
        <v>30</v>
      </c>
      <c r="D42" s="100" t="str">
        <f>IF(LEN(INDEX(Input!B$6:B$1005,ROW($C42)-ROW($C$5),1))=0,"-",INDEX(Input!B$6:B$1005,ROW($C42)-ROW($C$5),1))</f>
        <v>-</v>
      </c>
      <c r="E42" s="100" t="str">
        <f>IF(LEN(INDEX(Input!C$6:C$1005,ROW($C42)-ROW($C$5),1))=0,"-",INDEX(Input!C$6:C$1005,ROW($C42)-ROW($C$5),1))</f>
        <v>-</v>
      </c>
      <c r="F42" s="100" t="str">
        <f>IF(LEN(INDEX(Input!D$6:D$1005,ROW($C42)-ROW($C$5),1))=0,"-",INDEX(Input!D$6:D$1005,ROW($C42)-ROW($C$5),1))</f>
        <v>-</v>
      </c>
      <c r="G42" s="100" t="str">
        <f>IF(LEN(INDEX(Input!E$6:E$1005,ROW($C42)-ROW($C$5),1))=0,"-",INDEX(Input!E$6:E$1005,ROW($C42)-ROW($C$5),1))</f>
        <v>-</v>
      </c>
      <c r="H42" s="100" t="str">
        <f>IF(LEN(INDEX(Input!F$6:F$1005,ROW($C42)-ROW($C$5),1))=0,"-",INDEX(Input!F$6:F$1005,ROW($C42)-ROW($C$5),1))</f>
        <v>-</v>
      </c>
      <c r="I42" s="100" t="str">
        <f>IF(LEN(INDEX(Input!G$6:G$1005,ROW($C42)-ROW($C$5),1))=0,"",INDEX(Input!G$6:G$1005,ROW($C42)-ROW($C$5),1))</f>
        <v/>
      </c>
      <c r="J42" s="100" t="str">
        <f>IF(LEN(INDEX(Input!B$6:B$1005,ROW($C42)-ROW($C$5),1))=0,"-",IF(INDEX(Input!H$6:H$1005,ROW($C42)-ROW($C$5),1)="","Not set",INDEX(Input!H$6:H$1005,ROW($C42)-ROW($C$5),1)) )</f>
        <v>-</v>
      </c>
      <c r="K42" s="101" t="str">
        <f>IF(LEN(INDEX(Input!I$6:I$1005,ROW($C42)-ROW($C$5),1))=0,"",INDEX(Input!I$6:I$1005,ROW($C42)-ROW($C$5),1))</f>
        <v/>
      </c>
      <c r="L42" s="101" t="str">
        <f t="array" ref="L42">IFERROR(IF($AY$24=123,DAY(K42)&amp;connector&amp;IF($AZ$24="Extended",INDEX($AT$24:$AT$35,MONTH(K42),1),MONTH(K42))&amp;connector&amp;IF($AZ$24="Short", RIGHT(YEAR(K42),2),YEAR(K42)),IF($AY$24=213, MONTH(K42)&amp;connector&amp;DAY(K42)&amp;connector&amp;IF($AZ$24="Short", RIGHT(YEAR(K42),2),YEAR(K42)),IF($AZ$24="Short", RIGHT(YEAR(K42),2),YEAR(K42))&amp;connector&amp;MONTH(K42)&amp;connector&amp;DAY(K42))),"-")</f>
        <v>-</v>
      </c>
      <c r="M42" s="101" t="str">
        <f>IF(LEN(INDEX(Input!J$6:J$1005,ROW($C42)-ROW($C$5),1))=0,"",INDEX(Input!J$6:J$1005,ROW($C42)-ROW($C$5),1))</f>
        <v/>
      </c>
      <c r="N42" s="101" t="str">
        <f t="array" ref="N42">IFERROR(IF($AY$24=123,DAY(M42)&amp;connector&amp;IF($AZ$24="Extended",INDEX($AT$24:$AT$35,MONTH(M42),1),MONTH(M42))&amp;connector&amp;IF($AZ$24="Short", RIGHT(YEAR(M42),2),YEAR(M42)),IF($AY$24=213, MONTH(M42)&amp;connector&amp;DAY(M42)&amp;connector&amp;IF($AZ$24="Short", RIGHT(YEAR(M42),2),YEAR(M42)),IF($AZ$24="Short", RIGHT(YEAR(M42),2),YEAR(M42))&amp;connector&amp;MONTH(M42)&amp;connector&amp;DAY(M42))),"-")</f>
        <v>-</v>
      </c>
      <c r="O42" s="156" t="str">
        <f>IF(LEN(INDEX(Input!K$6:K$1005,ROW($C42)-ROW($C$5),1))=0,"",INDEX(Input!K$6:K$1005,ROW($C42)-ROW($C$5),1))</f>
        <v/>
      </c>
      <c r="P42" s="100" t="str">
        <f t="shared" si="2"/>
        <v>-</v>
      </c>
      <c r="Q42" s="156" t="str">
        <f>IF(LEN(INDEX(Input!L$6:L$1005,ROW($C42)-ROW($C$5),1))=0,"",INDEX(Input!L$6:L$1005,ROW($C42)-ROW($C$5),1))</f>
        <v/>
      </c>
      <c r="R42" s="100" t="str">
        <f t="shared" si="3"/>
        <v>-</v>
      </c>
      <c r="S42" s="156" t="str">
        <f>IF(LEN(INDEX(Input!M$6:M$1005,ROW($C42)-ROW($C$5),1))=0,"-",INDEX(Input!M$6:M$1005,ROW($C42)-ROW($C$5),1))</f>
        <v>-</v>
      </c>
      <c r="T42" s="156" t="str">
        <f t="shared" si="4"/>
        <v/>
      </c>
      <c r="U42" s="100" t="str">
        <f t="shared" si="5"/>
        <v>-</v>
      </c>
      <c r="V42" s="156" t="str">
        <f>IF(LEN(INDEX(Input!O$6:O$1005,ROW($C42)-ROW($C$5),1))=0,"",INDEX(Input!O$6:O$1005,ROW($C42)-ROW($C$5),1))</f>
        <v/>
      </c>
      <c r="W42" s="100" t="str">
        <f t="shared" si="6"/>
        <v>-</v>
      </c>
      <c r="X42" s="104" t="str">
        <f t="shared" si="7"/>
        <v/>
      </c>
      <c r="Y42" s="102" t="str">
        <f t="shared" si="16"/>
        <v/>
      </c>
      <c r="Z42" s="102" t="str">
        <f>IF(AND(OR(Dashboard!$D$7=J42,Dashboard!$D$7=""),  OR(Dashboard!$G$6&lt;=K42,Dashboard!$G$6=""), OR(Dashboard!$G$7&gt;=K42,Dashboard!$G$7=""),  OR(Dashboard!$J$6&lt;=O42,Dashboard!$J$6=""), OR(Dashboard!$J$7&gt;=O42,Dashboard!$J$7=""),D42&lt;&gt;""),"x","")</f>
        <v>x</v>
      </c>
      <c r="AA42" s="102" t="str">
        <f>IF(AND(OR(Dashboard!$D$6=H42,Dashboard!$D$6="",Dashboard!$D$6="All"), Z42="x"),"x","")</f>
        <v>x</v>
      </c>
      <c r="AB42" s="103" t="str">
        <f>IF(AND(OR(Dashboard!$D$6=H42,Dashboard!$D$6="",Dashboard!$D$6="All"), OR(Dashboard!$D$7=J42,Dashboard!$D$7=""),  OR(Dashboard!$G$6&lt;=K42,Dashboard!$G$6=""), OR(Dashboard!$G$7&gt;=K42,Dashboard!$G$7=""),  OR(Dashboard!$J$6&lt;=O42,Dashboard!$J$6=""), OR(Dashboard!$J$7&gt;=O42,Dashboard!$J$7=""),I42&lt;&gt;""),"x","")</f>
        <v/>
      </c>
      <c r="AC42" s="88" t="str">
        <f>IF($AB42&lt;&gt;"x","",IF(AND($I42&lt;&gt;AC$4, IFERROR(MATCH("c",$AB42:AB42,0),0)=0),"x", IF(IFERROR(MATCH("c",$AB42:AB42,0),0)=0,"c","")))</f>
        <v/>
      </c>
      <c r="AD42" s="88" t="str">
        <f>IF($AB42&lt;&gt;"x","",IF(AND($I42&lt;&gt;AD$4, IFERROR(MATCH("c",$AB42:AC42,0),0)=0),"x", IF(IFERROR(MATCH("c",$AB42:AC42,0),0)=0,"c","")))</f>
        <v/>
      </c>
      <c r="AE42" s="88" t="str">
        <f>IF($AB42&lt;&gt;"x","",IF(AND($I42&lt;&gt;AE$4, IFERROR(MATCH("c",$AB42:AD42,0),0)=0),"x", IF(IFERROR(MATCH("c",$AB42:AD42,0),0)=0,"c","")))</f>
        <v/>
      </c>
      <c r="AF42" s="88" t="str">
        <f>IF($AB42&lt;&gt;"x","",IF(AND($I42&lt;&gt;AF$4, IFERROR(MATCH("c",$AB42:AE42,0),0)=0),"x", IF(IFERROR(MATCH("c",$AB42:AE42,0),0)=0,"c","")))</f>
        <v/>
      </c>
      <c r="AG42" s="88" t="str">
        <f>IF($AB42&lt;&gt;"x","",IF(AND($I42&lt;&gt;AG$4, IFERROR(MATCH("c",$AB42:AF42,0),0)=0),"x", IF(IFERROR(MATCH("c",$AB42:AF42,0),0)=0,"c","")))</f>
        <v/>
      </c>
      <c r="AH42" s="88" t="str">
        <f>IF($AB42&lt;&gt;"x","",IF(AND($I42&lt;&gt;AH$4, IFERROR(MATCH("c",$AB42:AG42,0),0)=0),"x", IF(IFERROR(MATCH("c",$AB42:AG42,0),0)=0,"c","")))</f>
        <v/>
      </c>
      <c r="AI42" s="88" t="str">
        <f>IF($AB42&lt;&gt;"x","",IF(AND($I42&lt;&gt;AI$4, IFERROR(MATCH("c",$AB42:AH42,0),0)=0),"x", IF(IFERROR(MATCH("c",$AB42:AH42,0),0)=0,"c","")))</f>
        <v/>
      </c>
      <c r="AJ42" s="88" t="str">
        <f>IF($AB42&lt;&gt;"x","",IF(AND($I42&lt;&gt;AJ$4, IFERROR(MATCH("c",$AB42:AI42,0),0)=0),"x", IF(IFERROR(MATCH("c",$AB42:AI42,0),0)=0,"c","")))</f>
        <v/>
      </c>
      <c r="AK42" s="88" t="str">
        <f>IF($AB42&lt;&gt;"x","",IF(AND($I42&lt;&gt;AK$4, IFERROR(MATCH("c",$AB42:AJ42,0),0)=0),"x", IF(IFERROR(MATCH("c",$AB42:AJ42,0),0)=0,"c","")))</f>
        <v/>
      </c>
      <c r="AL42" s="88" t="str">
        <f>IF($AB42&lt;&gt;"x","",IF(AND($I42&lt;&gt;AL$4, IFERROR(MATCH("c",$AB42:AK42,0),0)=0),"x", IF(IFERROR(MATCH("c",$AB42:AK42,0),0)=0,"c","")))</f>
        <v/>
      </c>
      <c r="AM42" s="88" t="str">
        <f>IF($AB42&lt;&gt;"x","",IF(AND($I42&lt;&gt;AM$4, IFERROR(MATCH("c",$AB42:AL42,0),0)=0),"x", IF(IFERROR(MATCH("c",$AB42:AL42,0),0)=0,"c","")))</f>
        <v/>
      </c>
      <c r="AN42" s="88" t="str">
        <f>IF($AB42&lt;&gt;"x","",IF(AND($I42&lt;&gt;AN$4, IFERROR(MATCH("c",$AB42:AM42,0),0)=0),"x", IF(IFERROR(MATCH("c",$AB42:AM42,0),0)=0,"c","")))</f>
        <v/>
      </c>
      <c r="AO42" s="88" t="str">
        <f>IF($AB42&lt;&gt;"x","",IF(AND($I42&lt;&gt;AO$4, IFERROR(MATCH("c",$AB42:AN42,0),0)=0),"x", IF(IFERROR(MATCH("c",$AB42:AN42,0),0)=0,"c","")))</f>
        <v/>
      </c>
      <c r="AP42" s="88" t="str">
        <f>IF($AB42&lt;&gt;"x","",IF(AND($I42&lt;&gt;AP$4, IFERROR(MATCH("c",$AB42:AO42,0),0)=0),"x", IF(IFERROR(MATCH("c",$AB42:AO42,0),0)=0,"c","")))</f>
        <v/>
      </c>
      <c r="AQ42" s="88" t="str">
        <f>IF($AB42&lt;&gt;"x","",IF(AND($I42&lt;&gt;AQ$4, IFERROR(MATCH("c",$AB42:AP42,0),0)=0),"x", IF(IFERROR(MATCH("c",$AB42:AP42,0),0)=0,"c","")))</f>
        <v/>
      </c>
      <c r="BB42" s="97" t="str">
        <f>IF(Settings!F24&lt;&gt;"",Settings!F24,"")</f>
        <v/>
      </c>
      <c r="BC42" s="88" t="str">
        <f t="shared" si="14"/>
        <v/>
      </c>
      <c r="BD42" s="88" t="str">
        <f t="shared" si="14"/>
        <v/>
      </c>
      <c r="BE42" s="88" t="str">
        <f t="shared" si="14"/>
        <v/>
      </c>
      <c r="BF42" s="88" t="str">
        <f t="shared" si="14"/>
        <v/>
      </c>
      <c r="BG42" s="88" t="str">
        <f t="shared" si="14"/>
        <v/>
      </c>
      <c r="BO42" s="213">
        <f>IF(COUNTIF($BO$6:BO41,BO41)+1&gt;Calc!$CU$9,MAX($BO$6:BO41)+1,BO41)</f>
        <v>10</v>
      </c>
      <c r="BP42" s="213" t="str">
        <f>IF(29-SUMIF(Pipeline!D46:AF46,"",$BP$5:$CR$5)&gt;0,ROW(BO42),"")</f>
        <v/>
      </c>
      <c r="BQ42" s="214"/>
      <c r="BR42" s="214"/>
      <c r="BS42" s="214"/>
      <c r="BT42" s="214"/>
      <c r="BU42" s="214"/>
      <c r="BV42" s="214"/>
      <c r="BW42" s="214"/>
      <c r="BX42" s="214"/>
      <c r="BY42" s="214"/>
      <c r="BZ42" s="214"/>
      <c r="CA42" s="214"/>
      <c r="CB42" s="214"/>
      <c r="CC42" s="214"/>
      <c r="CD42" s="214"/>
      <c r="CE42" s="214"/>
      <c r="CF42" s="214"/>
      <c r="CG42" s="214"/>
      <c r="CH42" s="214"/>
      <c r="CI42" s="214"/>
      <c r="CJ42" s="214"/>
      <c r="CK42" s="214"/>
      <c r="CL42" s="214"/>
      <c r="CM42" s="214"/>
      <c r="CN42" s="214"/>
      <c r="CO42" s="214"/>
      <c r="CP42" s="214"/>
      <c r="CQ42" s="214"/>
      <c r="CR42" s="214"/>
      <c r="CW42" s="226" t="str">
        <f>IF(Settings!F42="","",Settings!F42)</f>
        <v/>
      </c>
    </row>
    <row r="43" spans="2:101" x14ac:dyDescent="0.25">
      <c r="B43" s="88">
        <f>IF(AND(OR(Pipeline!$F$5=H43,Pipeline!$F$5="",Pipeline!$F$5="All"), OR(Pipeline!$F$6=J43,Pipeline!$F$6="",Pipeline!$F$6="All"),  OR(Pipeline!$J$5&lt;=K43,Pipeline!$J$5=""), OR(Pipeline!$J$6&gt;=K43,Pipeline!$J$6=""),  OR(Pipeline!$N$5&lt;=O43,Pipeline!$N$5=""), OR(Pipeline!$N$6&gt;=O43,Pipeline!$N$6="")),1,0)</f>
        <v>1</v>
      </c>
      <c r="C43" s="99">
        <f>IF(B43&lt;&gt;1,"",COUNTIFS($I$6:I42,I43,$B$6:B42,1)+1)</f>
        <v>31</v>
      </c>
      <c r="D43" s="100" t="str">
        <f>IF(LEN(INDEX(Input!B$6:B$1005,ROW($C43)-ROW($C$5),1))=0,"-",INDEX(Input!B$6:B$1005,ROW($C43)-ROW($C$5),1))</f>
        <v>-</v>
      </c>
      <c r="E43" s="100" t="str">
        <f>IF(LEN(INDEX(Input!C$6:C$1005,ROW($C43)-ROW($C$5),1))=0,"-",INDEX(Input!C$6:C$1005,ROW($C43)-ROW($C$5),1))</f>
        <v>-</v>
      </c>
      <c r="F43" s="100" t="str">
        <f>IF(LEN(INDEX(Input!D$6:D$1005,ROW($C43)-ROW($C$5),1))=0,"-",INDEX(Input!D$6:D$1005,ROW($C43)-ROW($C$5),1))</f>
        <v>-</v>
      </c>
      <c r="G43" s="100" t="str">
        <f>IF(LEN(INDEX(Input!E$6:E$1005,ROW($C43)-ROW($C$5),1))=0,"-",INDEX(Input!E$6:E$1005,ROW($C43)-ROW($C$5),1))</f>
        <v>-</v>
      </c>
      <c r="H43" s="100" t="str">
        <f>IF(LEN(INDEX(Input!F$6:F$1005,ROW($C43)-ROW($C$5),1))=0,"-",INDEX(Input!F$6:F$1005,ROW($C43)-ROW($C$5),1))</f>
        <v>-</v>
      </c>
      <c r="I43" s="100" t="str">
        <f>IF(LEN(INDEX(Input!G$6:G$1005,ROW($C43)-ROW($C$5),1))=0,"",INDEX(Input!G$6:G$1005,ROW($C43)-ROW($C$5),1))</f>
        <v/>
      </c>
      <c r="J43" s="100" t="str">
        <f>IF(LEN(INDEX(Input!B$6:B$1005,ROW($C43)-ROW($C$5),1))=0,"-",IF(INDEX(Input!H$6:H$1005,ROW($C43)-ROW($C$5),1)="","Not set",INDEX(Input!H$6:H$1005,ROW($C43)-ROW($C$5),1)) )</f>
        <v>-</v>
      </c>
      <c r="K43" s="101" t="str">
        <f>IF(LEN(INDEX(Input!I$6:I$1005,ROW($C43)-ROW($C$5),1))=0,"",INDEX(Input!I$6:I$1005,ROW($C43)-ROW($C$5),1))</f>
        <v/>
      </c>
      <c r="L43" s="101" t="str">
        <f t="array" ref="L43">IFERROR(IF($AY$24=123,DAY(K43)&amp;connector&amp;IF($AZ$24="Extended",INDEX($AT$24:$AT$35,MONTH(K43),1),MONTH(K43))&amp;connector&amp;IF($AZ$24="Short", RIGHT(YEAR(K43),2),YEAR(K43)),IF($AY$24=213, MONTH(K43)&amp;connector&amp;DAY(K43)&amp;connector&amp;IF($AZ$24="Short", RIGHT(YEAR(K43),2),YEAR(K43)),IF($AZ$24="Short", RIGHT(YEAR(K43),2),YEAR(K43))&amp;connector&amp;MONTH(K43)&amp;connector&amp;DAY(K43))),"-")</f>
        <v>-</v>
      </c>
      <c r="M43" s="101" t="str">
        <f>IF(LEN(INDEX(Input!J$6:J$1005,ROW($C43)-ROW($C$5),1))=0,"",INDEX(Input!J$6:J$1005,ROW($C43)-ROW($C$5),1))</f>
        <v/>
      </c>
      <c r="N43" s="101" t="str">
        <f t="array" ref="N43">IFERROR(IF($AY$24=123,DAY(M43)&amp;connector&amp;IF($AZ$24="Extended",INDEX($AT$24:$AT$35,MONTH(M43),1),MONTH(M43))&amp;connector&amp;IF($AZ$24="Short", RIGHT(YEAR(M43),2),YEAR(M43)),IF($AY$24=213, MONTH(M43)&amp;connector&amp;DAY(M43)&amp;connector&amp;IF($AZ$24="Short", RIGHT(YEAR(M43),2),YEAR(M43)),IF($AZ$24="Short", RIGHT(YEAR(M43),2),YEAR(M43))&amp;connector&amp;MONTH(M43)&amp;connector&amp;DAY(M43))),"-")</f>
        <v>-</v>
      </c>
      <c r="O43" s="156" t="str">
        <f>IF(LEN(INDEX(Input!K$6:K$1005,ROW($C43)-ROW($C$5),1))=0,"",INDEX(Input!K$6:K$1005,ROW($C43)-ROW($C$5),1))</f>
        <v/>
      </c>
      <c r="P43" s="100" t="str">
        <f t="shared" si="2"/>
        <v>-</v>
      </c>
      <c r="Q43" s="156" t="str">
        <f>IF(LEN(INDEX(Input!L$6:L$1005,ROW($C43)-ROW($C$5),1))=0,"",INDEX(Input!L$6:L$1005,ROW($C43)-ROW($C$5),1))</f>
        <v/>
      </c>
      <c r="R43" s="100" t="str">
        <f t="shared" si="3"/>
        <v>-</v>
      </c>
      <c r="S43" s="156" t="str">
        <f>IF(LEN(INDEX(Input!M$6:M$1005,ROW($C43)-ROW($C$5),1))=0,"-",INDEX(Input!M$6:M$1005,ROW($C43)-ROW($C$5),1))</f>
        <v>-</v>
      </c>
      <c r="T43" s="156" t="str">
        <f t="shared" si="4"/>
        <v/>
      </c>
      <c r="U43" s="100" t="str">
        <f t="shared" si="5"/>
        <v>-</v>
      </c>
      <c r="V43" s="156" t="str">
        <f>IF(LEN(INDEX(Input!O$6:O$1005,ROW($C43)-ROW($C$5),1))=0,"",INDEX(Input!O$6:O$1005,ROW($C43)-ROW($C$5),1))</f>
        <v/>
      </c>
      <c r="W43" s="100" t="str">
        <f t="shared" si="6"/>
        <v>-</v>
      </c>
      <c r="X43" s="104" t="str">
        <f t="shared" si="7"/>
        <v/>
      </c>
      <c r="Y43" s="102" t="str">
        <f t="shared" si="16"/>
        <v/>
      </c>
      <c r="Z43" s="102" t="str">
        <f>IF(AND(OR(Dashboard!$D$7=J43,Dashboard!$D$7=""),  OR(Dashboard!$G$6&lt;=K43,Dashboard!$G$6=""), OR(Dashboard!$G$7&gt;=K43,Dashboard!$G$7=""),  OR(Dashboard!$J$6&lt;=O43,Dashboard!$J$6=""), OR(Dashboard!$J$7&gt;=O43,Dashboard!$J$7=""),D43&lt;&gt;""),"x","")</f>
        <v>x</v>
      </c>
      <c r="AA43" s="102" t="str">
        <f>IF(AND(OR(Dashboard!$D$6=H43,Dashboard!$D$6="",Dashboard!$D$6="All"), Z43="x"),"x","")</f>
        <v>x</v>
      </c>
      <c r="AB43" s="103" t="str">
        <f>IF(AND(OR(Dashboard!$D$6=H43,Dashboard!$D$6="",Dashboard!$D$6="All"), OR(Dashboard!$D$7=J43,Dashboard!$D$7=""),  OR(Dashboard!$G$6&lt;=K43,Dashboard!$G$6=""), OR(Dashboard!$G$7&gt;=K43,Dashboard!$G$7=""),  OR(Dashboard!$J$6&lt;=O43,Dashboard!$J$6=""), OR(Dashboard!$J$7&gt;=O43,Dashboard!$J$7=""),I43&lt;&gt;""),"x","")</f>
        <v/>
      </c>
      <c r="AC43" s="88" t="str">
        <f>IF($AB43&lt;&gt;"x","",IF(AND($I43&lt;&gt;AC$4, IFERROR(MATCH("c",$AB43:AB43,0),0)=0),"x", IF(IFERROR(MATCH("c",$AB43:AB43,0),0)=0,"c","")))</f>
        <v/>
      </c>
      <c r="AD43" s="88" t="str">
        <f>IF($AB43&lt;&gt;"x","",IF(AND($I43&lt;&gt;AD$4, IFERROR(MATCH("c",$AB43:AC43,0),0)=0),"x", IF(IFERROR(MATCH("c",$AB43:AC43,0),0)=0,"c","")))</f>
        <v/>
      </c>
      <c r="AE43" s="88" t="str">
        <f>IF($AB43&lt;&gt;"x","",IF(AND($I43&lt;&gt;AE$4, IFERROR(MATCH("c",$AB43:AD43,0),0)=0),"x", IF(IFERROR(MATCH("c",$AB43:AD43,0),0)=0,"c","")))</f>
        <v/>
      </c>
      <c r="AF43" s="88" t="str">
        <f>IF($AB43&lt;&gt;"x","",IF(AND($I43&lt;&gt;AF$4, IFERROR(MATCH("c",$AB43:AE43,0),0)=0),"x", IF(IFERROR(MATCH("c",$AB43:AE43,0),0)=0,"c","")))</f>
        <v/>
      </c>
      <c r="AG43" s="88" t="str">
        <f>IF($AB43&lt;&gt;"x","",IF(AND($I43&lt;&gt;AG$4, IFERROR(MATCH("c",$AB43:AF43,0),0)=0),"x", IF(IFERROR(MATCH("c",$AB43:AF43,0),0)=0,"c","")))</f>
        <v/>
      </c>
      <c r="AH43" s="88" t="str">
        <f>IF($AB43&lt;&gt;"x","",IF(AND($I43&lt;&gt;AH$4, IFERROR(MATCH("c",$AB43:AG43,0),0)=0),"x", IF(IFERROR(MATCH("c",$AB43:AG43,0),0)=0,"c","")))</f>
        <v/>
      </c>
      <c r="AI43" s="88" t="str">
        <f>IF($AB43&lt;&gt;"x","",IF(AND($I43&lt;&gt;AI$4, IFERROR(MATCH("c",$AB43:AH43,0),0)=0),"x", IF(IFERROR(MATCH("c",$AB43:AH43,0),0)=0,"c","")))</f>
        <v/>
      </c>
      <c r="AJ43" s="88" t="str">
        <f>IF($AB43&lt;&gt;"x","",IF(AND($I43&lt;&gt;AJ$4, IFERROR(MATCH("c",$AB43:AI43,0),0)=0),"x", IF(IFERROR(MATCH("c",$AB43:AI43,0),0)=0,"c","")))</f>
        <v/>
      </c>
      <c r="AK43" s="88" t="str">
        <f>IF($AB43&lt;&gt;"x","",IF(AND($I43&lt;&gt;AK$4, IFERROR(MATCH("c",$AB43:AJ43,0),0)=0),"x", IF(IFERROR(MATCH("c",$AB43:AJ43,0),0)=0,"c","")))</f>
        <v/>
      </c>
      <c r="AL43" s="88" t="str">
        <f>IF($AB43&lt;&gt;"x","",IF(AND($I43&lt;&gt;AL$4, IFERROR(MATCH("c",$AB43:AK43,0),0)=0),"x", IF(IFERROR(MATCH("c",$AB43:AK43,0),0)=0,"c","")))</f>
        <v/>
      </c>
      <c r="AM43" s="88" t="str">
        <f>IF($AB43&lt;&gt;"x","",IF(AND($I43&lt;&gt;AM$4, IFERROR(MATCH("c",$AB43:AL43,0),0)=0),"x", IF(IFERROR(MATCH("c",$AB43:AL43,0),0)=0,"c","")))</f>
        <v/>
      </c>
      <c r="AN43" s="88" t="str">
        <f>IF($AB43&lt;&gt;"x","",IF(AND($I43&lt;&gt;AN$4, IFERROR(MATCH("c",$AB43:AM43,0),0)=0),"x", IF(IFERROR(MATCH("c",$AB43:AM43,0),0)=0,"c","")))</f>
        <v/>
      </c>
      <c r="AO43" s="88" t="str">
        <f>IF($AB43&lt;&gt;"x","",IF(AND($I43&lt;&gt;AO$4, IFERROR(MATCH("c",$AB43:AN43,0),0)=0),"x", IF(IFERROR(MATCH("c",$AB43:AN43,0),0)=0,"c","")))</f>
        <v/>
      </c>
      <c r="AP43" s="88" t="str">
        <f>IF($AB43&lt;&gt;"x","",IF(AND($I43&lt;&gt;AP$4, IFERROR(MATCH("c",$AB43:AO43,0),0)=0),"x", IF(IFERROR(MATCH("c",$AB43:AO43,0),0)=0,"c","")))</f>
        <v/>
      </c>
      <c r="AQ43" s="88" t="str">
        <f>IF($AB43&lt;&gt;"x","",IF(AND($I43&lt;&gt;AQ$4, IFERROR(MATCH("c",$AB43:AP43,0),0)=0),"x", IF(IFERROR(MATCH("c",$AB43:AP43,0),0)=0,"c","")))</f>
        <v/>
      </c>
      <c r="BB43" s="97" t="str">
        <f>IF(Settings!F25&lt;&gt;"",Settings!F25,"")</f>
        <v/>
      </c>
      <c r="BC43" s="88" t="str">
        <f t="shared" si="14"/>
        <v/>
      </c>
      <c r="BD43" s="88" t="str">
        <f t="shared" si="14"/>
        <v/>
      </c>
      <c r="BE43" s="88" t="str">
        <f t="shared" si="14"/>
        <v/>
      </c>
      <c r="BF43" s="88" t="str">
        <f t="shared" si="14"/>
        <v/>
      </c>
      <c r="BG43" s="88" t="str">
        <f t="shared" si="14"/>
        <v/>
      </c>
      <c r="BO43" s="213">
        <f>IF(COUNTIF($BO$6:BO42,BO42)+1&gt;Calc!$CU$9,MAX($BO$6:BO42)+1,BO42)</f>
        <v>10</v>
      </c>
      <c r="BP43" s="213" t="str">
        <f>IF(29-SUMIF(Pipeline!D47:AF47,"",$BP$5:$CR$5)&gt;0,ROW(BO43),"")</f>
        <v/>
      </c>
      <c r="BQ43" s="214"/>
      <c r="BR43" s="214"/>
      <c r="BS43" s="214"/>
      <c r="BT43" s="214"/>
      <c r="BU43" s="214"/>
      <c r="BV43" s="214"/>
      <c r="BW43" s="214"/>
      <c r="BX43" s="214"/>
      <c r="BY43" s="214"/>
      <c r="BZ43" s="214"/>
      <c r="CA43" s="214"/>
      <c r="CB43" s="214"/>
      <c r="CC43" s="214"/>
      <c r="CD43" s="214"/>
      <c r="CE43" s="214"/>
      <c r="CF43" s="214"/>
      <c r="CG43" s="214"/>
      <c r="CH43" s="214"/>
      <c r="CI43" s="214"/>
      <c r="CJ43" s="214"/>
      <c r="CK43" s="214"/>
      <c r="CL43" s="214"/>
      <c r="CM43" s="214"/>
      <c r="CN43" s="214"/>
      <c r="CO43" s="214"/>
      <c r="CP43" s="214"/>
      <c r="CQ43" s="214"/>
      <c r="CR43" s="214"/>
      <c r="CW43" s="226" t="str">
        <f>IF(Settings!F43="","",Settings!F43)</f>
        <v/>
      </c>
    </row>
    <row r="44" spans="2:101" x14ac:dyDescent="0.25">
      <c r="B44" s="88">
        <f>IF(AND(OR(Pipeline!$F$5=H44,Pipeline!$F$5="",Pipeline!$F$5="All"), OR(Pipeline!$F$6=J44,Pipeline!$F$6="",Pipeline!$F$6="All"),  OR(Pipeline!$J$5&lt;=K44,Pipeline!$J$5=""), OR(Pipeline!$J$6&gt;=K44,Pipeline!$J$6=""),  OR(Pipeline!$N$5&lt;=O44,Pipeline!$N$5=""), OR(Pipeline!$N$6&gt;=O44,Pipeline!$N$6="")),1,0)</f>
        <v>1</v>
      </c>
      <c r="C44" s="99">
        <f>IF(B44&lt;&gt;1,"",COUNTIFS($I$6:I43,I44,$B$6:B43,1)+1)</f>
        <v>32</v>
      </c>
      <c r="D44" s="100" t="str">
        <f>IF(LEN(INDEX(Input!B$6:B$1005,ROW($C44)-ROW($C$5),1))=0,"-",INDEX(Input!B$6:B$1005,ROW($C44)-ROW($C$5),1))</f>
        <v>-</v>
      </c>
      <c r="E44" s="100" t="str">
        <f>IF(LEN(INDEX(Input!C$6:C$1005,ROW($C44)-ROW($C$5),1))=0,"-",INDEX(Input!C$6:C$1005,ROW($C44)-ROW($C$5),1))</f>
        <v>-</v>
      </c>
      <c r="F44" s="100" t="str">
        <f>IF(LEN(INDEX(Input!D$6:D$1005,ROW($C44)-ROW($C$5),1))=0,"-",INDEX(Input!D$6:D$1005,ROW($C44)-ROW($C$5),1))</f>
        <v>-</v>
      </c>
      <c r="G44" s="100" t="str">
        <f>IF(LEN(INDEX(Input!E$6:E$1005,ROW($C44)-ROW($C$5),1))=0,"-",INDEX(Input!E$6:E$1005,ROW($C44)-ROW($C$5),1))</f>
        <v>-</v>
      </c>
      <c r="H44" s="100" t="str">
        <f>IF(LEN(INDEX(Input!F$6:F$1005,ROW($C44)-ROW($C$5),1))=0,"-",INDEX(Input!F$6:F$1005,ROW($C44)-ROW($C$5),1))</f>
        <v>-</v>
      </c>
      <c r="I44" s="100" t="str">
        <f>IF(LEN(INDEX(Input!G$6:G$1005,ROW($C44)-ROW($C$5),1))=0,"",INDEX(Input!G$6:G$1005,ROW($C44)-ROW($C$5),1))</f>
        <v/>
      </c>
      <c r="J44" s="100" t="str">
        <f>IF(LEN(INDEX(Input!B$6:B$1005,ROW($C44)-ROW($C$5),1))=0,"-",IF(INDEX(Input!H$6:H$1005,ROW($C44)-ROW($C$5),1)="","Not set",INDEX(Input!H$6:H$1005,ROW($C44)-ROW($C$5),1)) )</f>
        <v>-</v>
      </c>
      <c r="K44" s="101" t="str">
        <f>IF(LEN(INDEX(Input!I$6:I$1005,ROW($C44)-ROW($C$5),1))=0,"",INDEX(Input!I$6:I$1005,ROW($C44)-ROW($C$5),1))</f>
        <v/>
      </c>
      <c r="L44" s="101" t="str">
        <f t="array" ref="L44">IFERROR(IF($AY$24=123,DAY(K44)&amp;connector&amp;IF($AZ$24="Extended",INDEX($AT$24:$AT$35,MONTH(K44),1),MONTH(K44))&amp;connector&amp;IF($AZ$24="Short", RIGHT(YEAR(K44),2),YEAR(K44)),IF($AY$24=213, MONTH(K44)&amp;connector&amp;DAY(K44)&amp;connector&amp;IF($AZ$24="Short", RIGHT(YEAR(K44),2),YEAR(K44)),IF($AZ$24="Short", RIGHT(YEAR(K44),2),YEAR(K44))&amp;connector&amp;MONTH(K44)&amp;connector&amp;DAY(K44))),"-")</f>
        <v>-</v>
      </c>
      <c r="M44" s="101" t="str">
        <f>IF(LEN(INDEX(Input!J$6:J$1005,ROW($C44)-ROW($C$5),1))=0,"",INDEX(Input!J$6:J$1005,ROW($C44)-ROW($C$5),1))</f>
        <v/>
      </c>
      <c r="N44" s="101" t="str">
        <f t="array" ref="N44">IFERROR(IF($AY$24=123,DAY(M44)&amp;connector&amp;IF($AZ$24="Extended",INDEX($AT$24:$AT$35,MONTH(M44),1),MONTH(M44))&amp;connector&amp;IF($AZ$24="Short", RIGHT(YEAR(M44),2),YEAR(M44)),IF($AY$24=213, MONTH(M44)&amp;connector&amp;DAY(M44)&amp;connector&amp;IF($AZ$24="Short", RIGHT(YEAR(M44),2),YEAR(M44)),IF($AZ$24="Short", RIGHT(YEAR(M44),2),YEAR(M44))&amp;connector&amp;MONTH(M44)&amp;connector&amp;DAY(M44))),"-")</f>
        <v>-</v>
      </c>
      <c r="O44" s="156" t="str">
        <f>IF(LEN(INDEX(Input!K$6:K$1005,ROW($C44)-ROW($C$5),1))=0,"",INDEX(Input!K$6:K$1005,ROW($C44)-ROW($C$5),1))</f>
        <v/>
      </c>
      <c r="P44" s="100" t="str">
        <f t="shared" si="2"/>
        <v>-</v>
      </c>
      <c r="Q44" s="156" t="str">
        <f>IF(LEN(INDEX(Input!L$6:L$1005,ROW($C44)-ROW($C$5),1))=0,"",INDEX(Input!L$6:L$1005,ROW($C44)-ROW($C$5),1))</f>
        <v/>
      </c>
      <c r="R44" s="100" t="str">
        <f t="shared" si="3"/>
        <v>-</v>
      </c>
      <c r="S44" s="156" t="str">
        <f>IF(LEN(INDEX(Input!M$6:M$1005,ROW($C44)-ROW($C$5),1))=0,"-",INDEX(Input!M$6:M$1005,ROW($C44)-ROW($C$5),1))</f>
        <v>-</v>
      </c>
      <c r="T44" s="156" t="str">
        <f t="shared" si="4"/>
        <v/>
      </c>
      <c r="U44" s="100" t="str">
        <f t="shared" si="5"/>
        <v>-</v>
      </c>
      <c r="V44" s="156" t="str">
        <f>IF(LEN(INDEX(Input!O$6:O$1005,ROW($C44)-ROW($C$5),1))=0,"",INDEX(Input!O$6:O$1005,ROW($C44)-ROW($C$5),1))</f>
        <v/>
      </c>
      <c r="W44" s="100" t="str">
        <f t="shared" si="6"/>
        <v>-</v>
      </c>
      <c r="X44" s="104" t="str">
        <f t="shared" si="7"/>
        <v/>
      </c>
      <c r="Y44" s="102" t="str">
        <f t="shared" si="16"/>
        <v/>
      </c>
      <c r="Z44" s="102" t="str">
        <f>IF(AND(OR(Dashboard!$D$7=J44,Dashboard!$D$7=""),  OR(Dashboard!$G$6&lt;=K44,Dashboard!$G$6=""), OR(Dashboard!$G$7&gt;=K44,Dashboard!$G$7=""),  OR(Dashboard!$J$6&lt;=O44,Dashboard!$J$6=""), OR(Dashboard!$J$7&gt;=O44,Dashboard!$J$7=""),D44&lt;&gt;""),"x","")</f>
        <v>x</v>
      </c>
      <c r="AA44" s="102" t="str">
        <f>IF(AND(OR(Dashboard!$D$6=H44,Dashboard!$D$6="",Dashboard!$D$6="All"), Z44="x"),"x","")</f>
        <v>x</v>
      </c>
      <c r="AB44" s="103" t="str">
        <f>IF(AND(OR(Dashboard!$D$6=H44,Dashboard!$D$6="",Dashboard!$D$6="All"), OR(Dashboard!$D$7=J44,Dashboard!$D$7=""),  OR(Dashboard!$G$6&lt;=K44,Dashboard!$G$6=""), OR(Dashboard!$G$7&gt;=K44,Dashboard!$G$7=""),  OR(Dashboard!$J$6&lt;=O44,Dashboard!$J$6=""), OR(Dashboard!$J$7&gt;=O44,Dashboard!$J$7=""),I44&lt;&gt;""),"x","")</f>
        <v/>
      </c>
      <c r="AC44" s="88" t="str">
        <f>IF($AB44&lt;&gt;"x","",IF(AND($I44&lt;&gt;AC$4, IFERROR(MATCH("c",$AB44:AB44,0),0)=0),"x", IF(IFERROR(MATCH("c",$AB44:AB44,0),0)=0,"c","")))</f>
        <v/>
      </c>
      <c r="AD44" s="88" t="str">
        <f>IF($AB44&lt;&gt;"x","",IF(AND($I44&lt;&gt;AD$4, IFERROR(MATCH("c",$AB44:AC44,0),0)=0),"x", IF(IFERROR(MATCH("c",$AB44:AC44,0),0)=0,"c","")))</f>
        <v/>
      </c>
      <c r="AE44" s="88" t="str">
        <f>IF($AB44&lt;&gt;"x","",IF(AND($I44&lt;&gt;AE$4, IFERROR(MATCH("c",$AB44:AD44,0),0)=0),"x", IF(IFERROR(MATCH("c",$AB44:AD44,0),0)=0,"c","")))</f>
        <v/>
      </c>
      <c r="AF44" s="88" t="str">
        <f>IF($AB44&lt;&gt;"x","",IF(AND($I44&lt;&gt;AF$4, IFERROR(MATCH("c",$AB44:AE44,0),0)=0),"x", IF(IFERROR(MATCH("c",$AB44:AE44,0),0)=0,"c","")))</f>
        <v/>
      </c>
      <c r="AG44" s="88" t="str">
        <f>IF($AB44&lt;&gt;"x","",IF(AND($I44&lt;&gt;AG$4, IFERROR(MATCH("c",$AB44:AF44,0),0)=0),"x", IF(IFERROR(MATCH("c",$AB44:AF44,0),0)=0,"c","")))</f>
        <v/>
      </c>
      <c r="AH44" s="88" t="str">
        <f>IF($AB44&lt;&gt;"x","",IF(AND($I44&lt;&gt;AH$4, IFERROR(MATCH("c",$AB44:AG44,0),0)=0),"x", IF(IFERROR(MATCH("c",$AB44:AG44,0),0)=0,"c","")))</f>
        <v/>
      </c>
      <c r="AI44" s="88" t="str">
        <f>IF($AB44&lt;&gt;"x","",IF(AND($I44&lt;&gt;AI$4, IFERROR(MATCH("c",$AB44:AH44,0),0)=0),"x", IF(IFERROR(MATCH("c",$AB44:AH44,0),0)=0,"c","")))</f>
        <v/>
      </c>
      <c r="AJ44" s="88" t="str">
        <f>IF($AB44&lt;&gt;"x","",IF(AND($I44&lt;&gt;AJ$4, IFERROR(MATCH("c",$AB44:AI44,0),0)=0),"x", IF(IFERROR(MATCH("c",$AB44:AI44,0),0)=0,"c","")))</f>
        <v/>
      </c>
      <c r="AK44" s="88" t="str">
        <f>IF($AB44&lt;&gt;"x","",IF(AND($I44&lt;&gt;AK$4, IFERROR(MATCH("c",$AB44:AJ44,0),0)=0),"x", IF(IFERROR(MATCH("c",$AB44:AJ44,0),0)=0,"c","")))</f>
        <v/>
      </c>
      <c r="AL44" s="88" t="str">
        <f>IF($AB44&lt;&gt;"x","",IF(AND($I44&lt;&gt;AL$4, IFERROR(MATCH("c",$AB44:AK44,0),0)=0),"x", IF(IFERROR(MATCH("c",$AB44:AK44,0),0)=0,"c","")))</f>
        <v/>
      </c>
      <c r="AM44" s="88" t="str">
        <f>IF($AB44&lt;&gt;"x","",IF(AND($I44&lt;&gt;AM$4, IFERROR(MATCH("c",$AB44:AL44,0),0)=0),"x", IF(IFERROR(MATCH("c",$AB44:AL44,0),0)=0,"c","")))</f>
        <v/>
      </c>
      <c r="AN44" s="88" t="str">
        <f>IF($AB44&lt;&gt;"x","",IF(AND($I44&lt;&gt;AN$4, IFERROR(MATCH("c",$AB44:AM44,0),0)=0),"x", IF(IFERROR(MATCH("c",$AB44:AM44,0),0)=0,"c","")))</f>
        <v/>
      </c>
      <c r="AO44" s="88" t="str">
        <f>IF($AB44&lt;&gt;"x","",IF(AND($I44&lt;&gt;AO$4, IFERROR(MATCH("c",$AB44:AN44,0),0)=0),"x", IF(IFERROR(MATCH("c",$AB44:AN44,0),0)=0,"c","")))</f>
        <v/>
      </c>
      <c r="AP44" s="88" t="str">
        <f>IF($AB44&lt;&gt;"x","",IF(AND($I44&lt;&gt;AP$4, IFERROR(MATCH("c",$AB44:AO44,0),0)=0),"x", IF(IFERROR(MATCH("c",$AB44:AO44,0),0)=0,"c","")))</f>
        <v/>
      </c>
      <c r="AQ44" s="88" t="str">
        <f>IF($AB44&lt;&gt;"x","",IF(AND($I44&lt;&gt;AQ$4, IFERROR(MATCH("c",$AB44:AP44,0),0)=0),"x", IF(IFERROR(MATCH("c",$AB44:AP44,0),0)=0,"c","")))</f>
        <v/>
      </c>
      <c r="BB44" s="97" t="str">
        <f>IF(Settings!F26&lt;&gt;"",Settings!F26,"")</f>
        <v/>
      </c>
      <c r="BC44" s="88" t="str">
        <f t="shared" ref="BC44:BG63" si="17">IF($BB44&lt;&gt;"",COUNTIFS($H$6:$H$1005,$BB44,$J$6:$J$1005,BC$23,$Z$6:$Z$1005,"x"),"")</f>
        <v/>
      </c>
      <c r="BD44" s="88" t="str">
        <f t="shared" si="17"/>
        <v/>
      </c>
      <c r="BE44" s="88" t="str">
        <f t="shared" si="17"/>
        <v/>
      </c>
      <c r="BF44" s="88" t="str">
        <f t="shared" si="17"/>
        <v/>
      </c>
      <c r="BG44" s="88" t="str">
        <f t="shared" si="17"/>
        <v/>
      </c>
      <c r="BO44" s="213">
        <f>IF(COUNTIF($BO$6:BO43,BO43)+1&gt;Calc!$CU$9,MAX($BO$6:BO43)+1,BO43)</f>
        <v>10</v>
      </c>
      <c r="BP44" s="213" t="str">
        <f>IF(29-SUMIF(Pipeline!D48:AF48,"",$BP$5:$CR$5)&gt;0,ROW(BO44),"")</f>
        <v/>
      </c>
      <c r="BQ44" s="214"/>
      <c r="BR44" s="214"/>
      <c r="BS44" s="214"/>
      <c r="BT44" s="214"/>
      <c r="BU44" s="214"/>
      <c r="BV44" s="214"/>
      <c r="BW44" s="214"/>
      <c r="BX44" s="214"/>
      <c r="BY44" s="214"/>
      <c r="BZ44" s="214"/>
      <c r="CA44" s="214"/>
      <c r="CB44" s="214"/>
      <c r="CC44" s="214"/>
      <c r="CD44" s="214"/>
      <c r="CE44" s="214"/>
      <c r="CF44" s="214"/>
      <c r="CG44" s="214"/>
      <c r="CH44" s="214"/>
      <c r="CI44" s="214"/>
      <c r="CJ44" s="214"/>
      <c r="CK44" s="214"/>
      <c r="CL44" s="214"/>
      <c r="CM44" s="214"/>
      <c r="CN44" s="214"/>
      <c r="CO44" s="214"/>
      <c r="CP44" s="214"/>
      <c r="CQ44" s="214"/>
      <c r="CR44" s="214"/>
      <c r="CW44" s="226" t="str">
        <f>IF(Settings!F44="","",Settings!F44)</f>
        <v/>
      </c>
    </row>
    <row r="45" spans="2:101" x14ac:dyDescent="0.25">
      <c r="B45" s="88">
        <f>IF(AND(OR(Pipeline!$F$5=H45,Pipeline!$F$5="",Pipeline!$F$5="All"), OR(Pipeline!$F$6=J45,Pipeline!$F$6="",Pipeline!$F$6="All"),  OR(Pipeline!$J$5&lt;=K45,Pipeline!$J$5=""), OR(Pipeline!$J$6&gt;=K45,Pipeline!$J$6=""),  OR(Pipeline!$N$5&lt;=O45,Pipeline!$N$5=""), OR(Pipeline!$N$6&gt;=O45,Pipeline!$N$6="")),1,0)</f>
        <v>1</v>
      </c>
      <c r="C45" s="99">
        <f>IF(B45&lt;&gt;1,"",COUNTIFS($I$6:I44,I45,$B$6:B44,1)+1)</f>
        <v>33</v>
      </c>
      <c r="D45" s="100" t="str">
        <f>IF(LEN(INDEX(Input!B$6:B$1005,ROW($C45)-ROW($C$5),1))=0,"-",INDEX(Input!B$6:B$1005,ROW($C45)-ROW($C$5),1))</f>
        <v>-</v>
      </c>
      <c r="E45" s="100" t="str">
        <f>IF(LEN(INDEX(Input!C$6:C$1005,ROW($C45)-ROW($C$5),1))=0,"-",INDEX(Input!C$6:C$1005,ROW($C45)-ROW($C$5),1))</f>
        <v>-</v>
      </c>
      <c r="F45" s="100" t="str">
        <f>IF(LEN(INDEX(Input!D$6:D$1005,ROW($C45)-ROW($C$5),1))=0,"-",INDEX(Input!D$6:D$1005,ROW($C45)-ROW($C$5),1))</f>
        <v>-</v>
      </c>
      <c r="G45" s="100" t="str">
        <f>IF(LEN(INDEX(Input!E$6:E$1005,ROW($C45)-ROW($C$5),1))=0,"-",INDEX(Input!E$6:E$1005,ROW($C45)-ROW($C$5),1))</f>
        <v>-</v>
      </c>
      <c r="H45" s="100" t="str">
        <f>IF(LEN(INDEX(Input!F$6:F$1005,ROW($C45)-ROW($C$5),1))=0,"-",INDEX(Input!F$6:F$1005,ROW($C45)-ROW($C$5),1))</f>
        <v>-</v>
      </c>
      <c r="I45" s="100" t="str">
        <f>IF(LEN(INDEX(Input!G$6:G$1005,ROW($C45)-ROW($C$5),1))=0,"",INDEX(Input!G$6:G$1005,ROW($C45)-ROW($C$5),1))</f>
        <v/>
      </c>
      <c r="J45" s="100" t="str">
        <f>IF(LEN(INDEX(Input!B$6:B$1005,ROW($C45)-ROW($C$5),1))=0,"-",IF(INDEX(Input!H$6:H$1005,ROW($C45)-ROW($C$5),1)="","Not set",INDEX(Input!H$6:H$1005,ROW($C45)-ROW($C$5),1)) )</f>
        <v>-</v>
      </c>
      <c r="K45" s="101" t="str">
        <f>IF(LEN(INDEX(Input!I$6:I$1005,ROW($C45)-ROW($C$5),1))=0,"",INDEX(Input!I$6:I$1005,ROW($C45)-ROW($C$5),1))</f>
        <v/>
      </c>
      <c r="L45" s="101" t="str">
        <f t="array" ref="L45">IFERROR(IF($AY$24=123,DAY(K45)&amp;connector&amp;IF($AZ$24="Extended",INDEX($AT$24:$AT$35,MONTH(K45),1),MONTH(K45))&amp;connector&amp;IF($AZ$24="Short", RIGHT(YEAR(K45),2),YEAR(K45)),IF($AY$24=213, MONTH(K45)&amp;connector&amp;DAY(K45)&amp;connector&amp;IF($AZ$24="Short", RIGHT(YEAR(K45),2),YEAR(K45)),IF($AZ$24="Short", RIGHT(YEAR(K45),2),YEAR(K45))&amp;connector&amp;MONTH(K45)&amp;connector&amp;DAY(K45))),"-")</f>
        <v>-</v>
      </c>
      <c r="M45" s="101" t="str">
        <f>IF(LEN(INDEX(Input!J$6:J$1005,ROW($C45)-ROW($C$5),1))=0,"",INDEX(Input!J$6:J$1005,ROW($C45)-ROW($C$5),1))</f>
        <v/>
      </c>
      <c r="N45" s="101" t="str">
        <f t="array" ref="N45">IFERROR(IF($AY$24=123,DAY(M45)&amp;connector&amp;IF($AZ$24="Extended",INDEX($AT$24:$AT$35,MONTH(M45),1),MONTH(M45))&amp;connector&amp;IF($AZ$24="Short", RIGHT(YEAR(M45),2),YEAR(M45)),IF($AY$24=213, MONTH(M45)&amp;connector&amp;DAY(M45)&amp;connector&amp;IF($AZ$24="Short", RIGHT(YEAR(M45),2),YEAR(M45)),IF($AZ$24="Short", RIGHT(YEAR(M45),2),YEAR(M45))&amp;connector&amp;MONTH(M45)&amp;connector&amp;DAY(M45))),"-")</f>
        <v>-</v>
      </c>
      <c r="O45" s="156" t="str">
        <f>IF(LEN(INDEX(Input!K$6:K$1005,ROW($C45)-ROW($C$5),1))=0,"",INDEX(Input!K$6:K$1005,ROW($C45)-ROW($C$5),1))</f>
        <v/>
      </c>
      <c r="P45" s="100" t="str">
        <f t="shared" si="2"/>
        <v>-</v>
      </c>
      <c r="Q45" s="156" t="str">
        <f>IF(LEN(INDEX(Input!L$6:L$1005,ROW($C45)-ROW($C$5),1))=0,"",INDEX(Input!L$6:L$1005,ROW($C45)-ROW($C$5),1))</f>
        <v/>
      </c>
      <c r="R45" s="100" t="str">
        <f t="shared" si="3"/>
        <v>-</v>
      </c>
      <c r="S45" s="156" t="str">
        <f>IF(LEN(INDEX(Input!M$6:M$1005,ROW($C45)-ROW($C$5),1))=0,"-",INDEX(Input!M$6:M$1005,ROW($C45)-ROW($C$5),1))</f>
        <v>-</v>
      </c>
      <c r="T45" s="156" t="str">
        <f t="shared" si="4"/>
        <v/>
      </c>
      <c r="U45" s="100" t="str">
        <f t="shared" si="5"/>
        <v>-</v>
      </c>
      <c r="V45" s="156" t="str">
        <f>IF(LEN(INDEX(Input!O$6:O$1005,ROW($C45)-ROW($C$5),1))=0,"",INDEX(Input!O$6:O$1005,ROW($C45)-ROW($C$5),1))</f>
        <v/>
      </c>
      <c r="W45" s="100" t="str">
        <f t="shared" si="6"/>
        <v>-</v>
      </c>
      <c r="X45" s="104" t="str">
        <f t="shared" si="7"/>
        <v/>
      </c>
      <c r="Y45" s="102" t="str">
        <f t="shared" si="16"/>
        <v/>
      </c>
      <c r="Z45" s="102" t="str">
        <f>IF(AND(OR(Dashboard!$D$7=J45,Dashboard!$D$7=""),  OR(Dashboard!$G$6&lt;=K45,Dashboard!$G$6=""), OR(Dashboard!$G$7&gt;=K45,Dashboard!$G$7=""),  OR(Dashboard!$J$6&lt;=O45,Dashboard!$J$6=""), OR(Dashboard!$J$7&gt;=O45,Dashboard!$J$7=""),D45&lt;&gt;""),"x","")</f>
        <v>x</v>
      </c>
      <c r="AA45" s="102" t="str">
        <f>IF(AND(OR(Dashboard!$D$6=H45,Dashboard!$D$6="",Dashboard!$D$6="All"), Z45="x"),"x","")</f>
        <v>x</v>
      </c>
      <c r="AB45" s="103" t="str">
        <f>IF(AND(OR(Dashboard!$D$6=H45,Dashboard!$D$6="",Dashboard!$D$6="All"), OR(Dashboard!$D$7=J45,Dashboard!$D$7=""),  OR(Dashboard!$G$6&lt;=K45,Dashboard!$G$6=""), OR(Dashboard!$G$7&gt;=K45,Dashboard!$G$7=""),  OR(Dashboard!$J$6&lt;=O45,Dashboard!$J$6=""), OR(Dashboard!$J$7&gt;=O45,Dashboard!$J$7=""),I45&lt;&gt;""),"x","")</f>
        <v/>
      </c>
      <c r="AC45" s="88" t="str">
        <f>IF($AB45&lt;&gt;"x","",IF(AND($I45&lt;&gt;AC$4, IFERROR(MATCH("c",$AB45:AB45,0),0)=0),"x", IF(IFERROR(MATCH("c",$AB45:AB45,0),0)=0,"c","")))</f>
        <v/>
      </c>
      <c r="AD45" s="88" t="str">
        <f>IF($AB45&lt;&gt;"x","",IF(AND($I45&lt;&gt;AD$4, IFERROR(MATCH("c",$AB45:AC45,0),0)=0),"x", IF(IFERROR(MATCH("c",$AB45:AC45,0),0)=0,"c","")))</f>
        <v/>
      </c>
      <c r="AE45" s="88" t="str">
        <f>IF($AB45&lt;&gt;"x","",IF(AND($I45&lt;&gt;AE$4, IFERROR(MATCH("c",$AB45:AD45,0),0)=0),"x", IF(IFERROR(MATCH("c",$AB45:AD45,0),0)=0,"c","")))</f>
        <v/>
      </c>
      <c r="AF45" s="88" t="str">
        <f>IF($AB45&lt;&gt;"x","",IF(AND($I45&lt;&gt;AF$4, IFERROR(MATCH("c",$AB45:AE45,0),0)=0),"x", IF(IFERROR(MATCH("c",$AB45:AE45,0),0)=0,"c","")))</f>
        <v/>
      </c>
      <c r="AG45" s="88" t="str">
        <f>IF($AB45&lt;&gt;"x","",IF(AND($I45&lt;&gt;AG$4, IFERROR(MATCH("c",$AB45:AF45,0),0)=0),"x", IF(IFERROR(MATCH("c",$AB45:AF45,0),0)=0,"c","")))</f>
        <v/>
      </c>
      <c r="AH45" s="88" t="str">
        <f>IF($AB45&lt;&gt;"x","",IF(AND($I45&lt;&gt;AH$4, IFERROR(MATCH("c",$AB45:AG45,0),0)=0),"x", IF(IFERROR(MATCH("c",$AB45:AG45,0),0)=0,"c","")))</f>
        <v/>
      </c>
      <c r="AI45" s="88" t="str">
        <f>IF($AB45&lt;&gt;"x","",IF(AND($I45&lt;&gt;AI$4, IFERROR(MATCH("c",$AB45:AH45,0),0)=0),"x", IF(IFERROR(MATCH("c",$AB45:AH45,0),0)=0,"c","")))</f>
        <v/>
      </c>
      <c r="AJ45" s="88" t="str">
        <f>IF($AB45&lt;&gt;"x","",IF(AND($I45&lt;&gt;AJ$4, IFERROR(MATCH("c",$AB45:AI45,0),0)=0),"x", IF(IFERROR(MATCH("c",$AB45:AI45,0),0)=0,"c","")))</f>
        <v/>
      </c>
      <c r="AK45" s="88" t="str">
        <f>IF($AB45&lt;&gt;"x","",IF(AND($I45&lt;&gt;AK$4, IFERROR(MATCH("c",$AB45:AJ45,0),0)=0),"x", IF(IFERROR(MATCH("c",$AB45:AJ45,0),0)=0,"c","")))</f>
        <v/>
      </c>
      <c r="AL45" s="88" t="str">
        <f>IF($AB45&lt;&gt;"x","",IF(AND($I45&lt;&gt;AL$4, IFERROR(MATCH("c",$AB45:AK45,0),0)=0),"x", IF(IFERROR(MATCH("c",$AB45:AK45,0),0)=0,"c","")))</f>
        <v/>
      </c>
      <c r="AM45" s="88" t="str">
        <f>IF($AB45&lt;&gt;"x","",IF(AND($I45&lt;&gt;AM$4, IFERROR(MATCH("c",$AB45:AL45,0),0)=0),"x", IF(IFERROR(MATCH("c",$AB45:AL45,0),0)=0,"c","")))</f>
        <v/>
      </c>
      <c r="AN45" s="88" t="str">
        <f>IF($AB45&lt;&gt;"x","",IF(AND($I45&lt;&gt;AN$4, IFERROR(MATCH("c",$AB45:AM45,0),0)=0),"x", IF(IFERROR(MATCH("c",$AB45:AM45,0),0)=0,"c","")))</f>
        <v/>
      </c>
      <c r="AO45" s="88" t="str">
        <f>IF($AB45&lt;&gt;"x","",IF(AND($I45&lt;&gt;AO$4, IFERROR(MATCH("c",$AB45:AN45,0),0)=0),"x", IF(IFERROR(MATCH("c",$AB45:AN45,0),0)=0,"c","")))</f>
        <v/>
      </c>
      <c r="AP45" s="88" t="str">
        <f>IF($AB45&lt;&gt;"x","",IF(AND($I45&lt;&gt;AP$4, IFERROR(MATCH("c",$AB45:AO45,0),0)=0),"x", IF(IFERROR(MATCH("c",$AB45:AO45,0),0)=0,"c","")))</f>
        <v/>
      </c>
      <c r="AQ45" s="88" t="str">
        <f>IF($AB45&lt;&gt;"x","",IF(AND($I45&lt;&gt;AQ$4, IFERROR(MATCH("c",$AB45:AP45,0),0)=0),"x", IF(IFERROR(MATCH("c",$AB45:AP45,0),0)=0,"c","")))</f>
        <v/>
      </c>
      <c r="BB45" s="97" t="str">
        <f>IF(Settings!F27&lt;&gt;"",Settings!F27,"")</f>
        <v/>
      </c>
      <c r="BC45" s="88" t="str">
        <f t="shared" si="17"/>
        <v/>
      </c>
      <c r="BD45" s="88" t="str">
        <f t="shared" si="17"/>
        <v/>
      </c>
      <c r="BE45" s="88" t="str">
        <f t="shared" si="17"/>
        <v/>
      </c>
      <c r="BF45" s="88" t="str">
        <f t="shared" si="17"/>
        <v/>
      </c>
      <c r="BG45" s="88" t="str">
        <f t="shared" si="17"/>
        <v/>
      </c>
      <c r="BO45" s="213">
        <f>IF(COUNTIF($BO$6:BO44,BO44)+1&gt;Calc!$CU$9,MAX($BO$6:BO44)+1,BO44)</f>
        <v>10</v>
      </c>
      <c r="BP45" s="213" t="str">
        <f>IF(29-SUMIF(Pipeline!D49:AF49,"",$BP$5:$CR$5)&gt;0,ROW(BO45),"")</f>
        <v/>
      </c>
      <c r="BQ45" s="214"/>
      <c r="BR45" s="214"/>
      <c r="BS45" s="214"/>
      <c r="BT45" s="214"/>
      <c r="BU45" s="214"/>
      <c r="BV45" s="214"/>
      <c r="BW45" s="214"/>
      <c r="BX45" s="214"/>
      <c r="BY45" s="214"/>
      <c r="BZ45" s="214"/>
      <c r="CA45" s="214"/>
      <c r="CB45" s="214"/>
      <c r="CC45" s="214"/>
      <c r="CD45" s="214"/>
      <c r="CE45" s="214"/>
      <c r="CF45" s="214"/>
      <c r="CG45" s="214"/>
      <c r="CH45" s="214"/>
      <c r="CI45" s="214"/>
      <c r="CJ45" s="214"/>
      <c r="CK45" s="214"/>
      <c r="CL45" s="214"/>
      <c r="CM45" s="214"/>
      <c r="CN45" s="214"/>
      <c r="CO45" s="214"/>
      <c r="CP45" s="214"/>
      <c r="CQ45" s="214"/>
      <c r="CR45" s="214"/>
      <c r="CW45" s="226" t="str">
        <f>IF(Settings!F45="","",Settings!F45)</f>
        <v/>
      </c>
    </row>
    <row r="46" spans="2:101" x14ac:dyDescent="0.25">
      <c r="B46" s="88">
        <f>IF(AND(OR(Pipeline!$F$5=H46,Pipeline!$F$5="",Pipeline!$F$5="All"), OR(Pipeline!$F$6=J46,Pipeline!$F$6="",Pipeline!$F$6="All"),  OR(Pipeline!$J$5&lt;=K46,Pipeline!$J$5=""), OR(Pipeline!$J$6&gt;=K46,Pipeline!$J$6=""),  OR(Pipeline!$N$5&lt;=O46,Pipeline!$N$5=""), OR(Pipeline!$N$6&gt;=O46,Pipeline!$N$6="")),1,0)</f>
        <v>1</v>
      </c>
      <c r="C46" s="99">
        <f>IF(B46&lt;&gt;1,"",COUNTIFS($I$6:I45,I46,$B$6:B45,1)+1)</f>
        <v>34</v>
      </c>
      <c r="D46" s="100" t="str">
        <f>IF(LEN(INDEX(Input!B$6:B$1005,ROW($C46)-ROW($C$5),1))=0,"-",INDEX(Input!B$6:B$1005,ROW($C46)-ROW($C$5),1))</f>
        <v>-</v>
      </c>
      <c r="E46" s="100" t="str">
        <f>IF(LEN(INDEX(Input!C$6:C$1005,ROW($C46)-ROW($C$5),1))=0,"-",INDEX(Input!C$6:C$1005,ROW($C46)-ROW($C$5),1))</f>
        <v>-</v>
      </c>
      <c r="F46" s="100" t="str">
        <f>IF(LEN(INDEX(Input!D$6:D$1005,ROW($C46)-ROW($C$5),1))=0,"-",INDEX(Input!D$6:D$1005,ROW($C46)-ROW($C$5),1))</f>
        <v>-</v>
      </c>
      <c r="G46" s="100" t="str">
        <f>IF(LEN(INDEX(Input!E$6:E$1005,ROW($C46)-ROW($C$5),1))=0,"-",INDEX(Input!E$6:E$1005,ROW($C46)-ROW($C$5),1))</f>
        <v>-</v>
      </c>
      <c r="H46" s="100" t="str">
        <f>IF(LEN(INDEX(Input!F$6:F$1005,ROW($C46)-ROW($C$5),1))=0,"-",INDEX(Input!F$6:F$1005,ROW($C46)-ROW($C$5),1))</f>
        <v>-</v>
      </c>
      <c r="I46" s="100" t="str">
        <f>IF(LEN(INDEX(Input!G$6:G$1005,ROW($C46)-ROW($C$5),1))=0,"",INDEX(Input!G$6:G$1005,ROW($C46)-ROW($C$5),1))</f>
        <v/>
      </c>
      <c r="J46" s="100" t="str">
        <f>IF(LEN(INDEX(Input!B$6:B$1005,ROW($C46)-ROW($C$5),1))=0,"-",IF(INDEX(Input!H$6:H$1005,ROW($C46)-ROW($C$5),1)="","Not set",INDEX(Input!H$6:H$1005,ROW($C46)-ROW($C$5),1)) )</f>
        <v>-</v>
      </c>
      <c r="K46" s="101" t="str">
        <f>IF(LEN(INDEX(Input!I$6:I$1005,ROW($C46)-ROW($C$5),1))=0,"",INDEX(Input!I$6:I$1005,ROW($C46)-ROW($C$5),1))</f>
        <v/>
      </c>
      <c r="L46" s="101" t="str">
        <f t="array" ref="L46">IFERROR(IF($AY$24=123,DAY(K46)&amp;connector&amp;IF($AZ$24="Extended",INDEX($AT$24:$AT$35,MONTH(K46),1),MONTH(K46))&amp;connector&amp;IF($AZ$24="Short", RIGHT(YEAR(K46),2),YEAR(K46)),IF($AY$24=213, MONTH(K46)&amp;connector&amp;DAY(K46)&amp;connector&amp;IF($AZ$24="Short", RIGHT(YEAR(K46),2),YEAR(K46)),IF($AZ$24="Short", RIGHT(YEAR(K46),2),YEAR(K46))&amp;connector&amp;MONTH(K46)&amp;connector&amp;DAY(K46))),"-")</f>
        <v>-</v>
      </c>
      <c r="M46" s="101" t="str">
        <f>IF(LEN(INDEX(Input!J$6:J$1005,ROW($C46)-ROW($C$5),1))=0,"",INDEX(Input!J$6:J$1005,ROW($C46)-ROW($C$5),1))</f>
        <v/>
      </c>
      <c r="N46" s="101" t="str">
        <f t="array" ref="N46">IFERROR(IF($AY$24=123,DAY(M46)&amp;connector&amp;IF($AZ$24="Extended",INDEX($AT$24:$AT$35,MONTH(M46),1),MONTH(M46))&amp;connector&amp;IF($AZ$24="Short", RIGHT(YEAR(M46),2),YEAR(M46)),IF($AY$24=213, MONTH(M46)&amp;connector&amp;DAY(M46)&amp;connector&amp;IF($AZ$24="Short", RIGHT(YEAR(M46),2),YEAR(M46)),IF($AZ$24="Short", RIGHT(YEAR(M46),2),YEAR(M46))&amp;connector&amp;MONTH(M46)&amp;connector&amp;DAY(M46))),"-")</f>
        <v>-</v>
      </c>
      <c r="O46" s="156" t="str">
        <f>IF(LEN(INDEX(Input!K$6:K$1005,ROW($C46)-ROW($C$5),1))=0,"",INDEX(Input!K$6:K$1005,ROW($C46)-ROW($C$5),1))</f>
        <v/>
      </c>
      <c r="P46" s="100" t="str">
        <f t="shared" si="2"/>
        <v>-</v>
      </c>
      <c r="Q46" s="156" t="str">
        <f>IF(LEN(INDEX(Input!L$6:L$1005,ROW($C46)-ROW($C$5),1))=0,"",INDEX(Input!L$6:L$1005,ROW($C46)-ROW($C$5),1))</f>
        <v/>
      </c>
      <c r="R46" s="100" t="str">
        <f t="shared" si="3"/>
        <v>-</v>
      </c>
      <c r="S46" s="156" t="str">
        <f>IF(LEN(INDEX(Input!M$6:M$1005,ROW($C46)-ROW($C$5),1))=0,"-",INDEX(Input!M$6:M$1005,ROW($C46)-ROW($C$5),1))</f>
        <v>-</v>
      </c>
      <c r="T46" s="156" t="str">
        <f t="shared" si="4"/>
        <v/>
      </c>
      <c r="U46" s="100" t="str">
        <f t="shared" si="5"/>
        <v>-</v>
      </c>
      <c r="V46" s="156" t="str">
        <f>IF(LEN(INDEX(Input!O$6:O$1005,ROW($C46)-ROW($C$5),1))=0,"",INDEX(Input!O$6:O$1005,ROW($C46)-ROW($C$5),1))</f>
        <v/>
      </c>
      <c r="W46" s="100" t="str">
        <f t="shared" si="6"/>
        <v>-</v>
      </c>
      <c r="X46" s="104" t="str">
        <f t="shared" si="7"/>
        <v/>
      </c>
      <c r="Y46" s="102" t="str">
        <f t="shared" si="16"/>
        <v/>
      </c>
      <c r="Z46" s="102" t="str">
        <f>IF(AND(OR(Dashboard!$D$7=J46,Dashboard!$D$7=""),  OR(Dashboard!$G$6&lt;=K46,Dashboard!$G$6=""), OR(Dashboard!$G$7&gt;=K46,Dashboard!$G$7=""),  OR(Dashboard!$J$6&lt;=O46,Dashboard!$J$6=""), OR(Dashboard!$J$7&gt;=O46,Dashboard!$J$7=""),D46&lt;&gt;""),"x","")</f>
        <v>x</v>
      </c>
      <c r="AA46" s="102" t="str">
        <f>IF(AND(OR(Dashboard!$D$6=H46,Dashboard!$D$6="",Dashboard!$D$6="All"), Z46="x"),"x","")</f>
        <v>x</v>
      </c>
      <c r="AB46" s="103" t="str">
        <f>IF(AND(OR(Dashboard!$D$6=H46,Dashboard!$D$6="",Dashboard!$D$6="All"), OR(Dashboard!$D$7=J46,Dashboard!$D$7=""),  OR(Dashboard!$G$6&lt;=K46,Dashboard!$G$6=""), OR(Dashboard!$G$7&gt;=K46,Dashboard!$G$7=""),  OR(Dashboard!$J$6&lt;=O46,Dashboard!$J$6=""), OR(Dashboard!$J$7&gt;=O46,Dashboard!$J$7=""),I46&lt;&gt;""),"x","")</f>
        <v/>
      </c>
      <c r="AC46" s="88" t="str">
        <f>IF($AB46&lt;&gt;"x","",IF(AND($I46&lt;&gt;AC$4, IFERROR(MATCH("c",$AB46:AB46,0),0)=0),"x", IF(IFERROR(MATCH("c",$AB46:AB46,0),0)=0,"c","")))</f>
        <v/>
      </c>
      <c r="AD46" s="88" t="str">
        <f>IF($AB46&lt;&gt;"x","",IF(AND($I46&lt;&gt;AD$4, IFERROR(MATCH("c",$AB46:AC46,0),0)=0),"x", IF(IFERROR(MATCH("c",$AB46:AC46,0),0)=0,"c","")))</f>
        <v/>
      </c>
      <c r="AE46" s="88" t="str">
        <f>IF($AB46&lt;&gt;"x","",IF(AND($I46&lt;&gt;AE$4, IFERROR(MATCH("c",$AB46:AD46,0),0)=0),"x", IF(IFERROR(MATCH("c",$AB46:AD46,0),0)=0,"c","")))</f>
        <v/>
      </c>
      <c r="AF46" s="88" t="str">
        <f>IF($AB46&lt;&gt;"x","",IF(AND($I46&lt;&gt;AF$4, IFERROR(MATCH("c",$AB46:AE46,0),0)=0),"x", IF(IFERROR(MATCH("c",$AB46:AE46,0),0)=0,"c","")))</f>
        <v/>
      </c>
      <c r="AG46" s="88" t="str">
        <f>IF($AB46&lt;&gt;"x","",IF(AND($I46&lt;&gt;AG$4, IFERROR(MATCH("c",$AB46:AF46,0),0)=0),"x", IF(IFERROR(MATCH("c",$AB46:AF46,0),0)=0,"c","")))</f>
        <v/>
      </c>
      <c r="AH46" s="88" t="str">
        <f>IF($AB46&lt;&gt;"x","",IF(AND($I46&lt;&gt;AH$4, IFERROR(MATCH("c",$AB46:AG46,0),0)=0),"x", IF(IFERROR(MATCH("c",$AB46:AG46,0),0)=0,"c","")))</f>
        <v/>
      </c>
      <c r="AI46" s="88" t="str">
        <f>IF($AB46&lt;&gt;"x","",IF(AND($I46&lt;&gt;AI$4, IFERROR(MATCH("c",$AB46:AH46,0),0)=0),"x", IF(IFERROR(MATCH("c",$AB46:AH46,0),0)=0,"c","")))</f>
        <v/>
      </c>
      <c r="AJ46" s="88" t="str">
        <f>IF($AB46&lt;&gt;"x","",IF(AND($I46&lt;&gt;AJ$4, IFERROR(MATCH("c",$AB46:AI46,0),0)=0),"x", IF(IFERROR(MATCH("c",$AB46:AI46,0),0)=0,"c","")))</f>
        <v/>
      </c>
      <c r="AK46" s="88" t="str">
        <f>IF($AB46&lt;&gt;"x","",IF(AND($I46&lt;&gt;AK$4, IFERROR(MATCH("c",$AB46:AJ46,0),0)=0),"x", IF(IFERROR(MATCH("c",$AB46:AJ46,0),0)=0,"c","")))</f>
        <v/>
      </c>
      <c r="AL46" s="88" t="str">
        <f>IF($AB46&lt;&gt;"x","",IF(AND($I46&lt;&gt;AL$4, IFERROR(MATCH("c",$AB46:AK46,0),0)=0),"x", IF(IFERROR(MATCH("c",$AB46:AK46,0),0)=0,"c","")))</f>
        <v/>
      </c>
      <c r="AM46" s="88" t="str">
        <f>IF($AB46&lt;&gt;"x","",IF(AND($I46&lt;&gt;AM$4, IFERROR(MATCH("c",$AB46:AL46,0),0)=0),"x", IF(IFERROR(MATCH("c",$AB46:AL46,0),0)=0,"c","")))</f>
        <v/>
      </c>
      <c r="AN46" s="88" t="str">
        <f>IF($AB46&lt;&gt;"x","",IF(AND($I46&lt;&gt;AN$4, IFERROR(MATCH("c",$AB46:AM46,0),0)=0),"x", IF(IFERROR(MATCH("c",$AB46:AM46,0),0)=0,"c","")))</f>
        <v/>
      </c>
      <c r="AO46" s="88" t="str">
        <f>IF($AB46&lt;&gt;"x","",IF(AND($I46&lt;&gt;AO$4, IFERROR(MATCH("c",$AB46:AN46,0),0)=0),"x", IF(IFERROR(MATCH("c",$AB46:AN46,0),0)=0,"c","")))</f>
        <v/>
      </c>
      <c r="AP46" s="88" t="str">
        <f>IF($AB46&lt;&gt;"x","",IF(AND($I46&lt;&gt;AP$4, IFERROR(MATCH("c",$AB46:AO46,0),0)=0),"x", IF(IFERROR(MATCH("c",$AB46:AO46,0),0)=0,"c","")))</f>
        <v/>
      </c>
      <c r="AQ46" s="88" t="str">
        <f>IF($AB46&lt;&gt;"x","",IF(AND($I46&lt;&gt;AQ$4, IFERROR(MATCH("c",$AB46:AP46,0),0)=0),"x", IF(IFERROR(MATCH("c",$AB46:AP46,0),0)=0,"c","")))</f>
        <v/>
      </c>
      <c r="BB46" s="97" t="str">
        <f>IF(Settings!F28&lt;&gt;"",Settings!F28,"")</f>
        <v/>
      </c>
      <c r="BC46" s="88" t="str">
        <f t="shared" si="17"/>
        <v/>
      </c>
      <c r="BD46" s="88" t="str">
        <f t="shared" si="17"/>
        <v/>
      </c>
      <c r="BE46" s="88" t="str">
        <f t="shared" si="17"/>
        <v/>
      </c>
      <c r="BF46" s="88" t="str">
        <f t="shared" si="17"/>
        <v/>
      </c>
      <c r="BG46" s="88" t="str">
        <f t="shared" si="17"/>
        <v/>
      </c>
      <c r="BO46" s="213">
        <f>IF(COUNTIF($BO$6:BO45,BO45)+1&gt;Calc!$CU$9,MAX($BO$6:BO45)+1,BO45)</f>
        <v>11</v>
      </c>
      <c r="BP46" s="213" t="str">
        <f>IF(29-SUMIF(Pipeline!D50:AF50,"",$BP$5:$CR$5)&gt;0,ROW(BO46),"")</f>
        <v/>
      </c>
      <c r="BQ46" s="214"/>
      <c r="BR46" s="214"/>
      <c r="BS46" s="214"/>
      <c r="BT46" s="214"/>
      <c r="BU46" s="214"/>
      <c r="BV46" s="214"/>
      <c r="BW46" s="214"/>
      <c r="BX46" s="214"/>
      <c r="BY46" s="214"/>
      <c r="BZ46" s="214"/>
      <c r="CA46" s="214"/>
      <c r="CB46" s="214"/>
      <c r="CC46" s="214"/>
      <c r="CD46" s="214"/>
      <c r="CE46" s="214"/>
      <c r="CF46" s="214"/>
      <c r="CG46" s="214"/>
      <c r="CH46" s="214"/>
      <c r="CI46" s="214"/>
      <c r="CJ46" s="214"/>
      <c r="CK46" s="214"/>
      <c r="CL46" s="214"/>
      <c r="CM46" s="214"/>
      <c r="CN46" s="214"/>
      <c r="CO46" s="214"/>
      <c r="CP46" s="214"/>
      <c r="CQ46" s="214"/>
      <c r="CR46" s="214"/>
      <c r="CW46" s="226" t="str">
        <f>IF(Settings!F46="","",Settings!F46)</f>
        <v/>
      </c>
    </row>
    <row r="47" spans="2:101" x14ac:dyDescent="0.25">
      <c r="B47" s="88">
        <f>IF(AND(OR(Pipeline!$F$5=H47,Pipeline!$F$5="",Pipeline!$F$5="All"), OR(Pipeline!$F$6=J47,Pipeline!$F$6="",Pipeline!$F$6="All"),  OR(Pipeline!$J$5&lt;=K47,Pipeline!$J$5=""), OR(Pipeline!$J$6&gt;=K47,Pipeline!$J$6=""),  OR(Pipeline!$N$5&lt;=O47,Pipeline!$N$5=""), OR(Pipeline!$N$6&gt;=O47,Pipeline!$N$6="")),1,0)</f>
        <v>1</v>
      </c>
      <c r="C47" s="99">
        <f>IF(B47&lt;&gt;1,"",COUNTIFS($I$6:I46,I47,$B$6:B46,1)+1)</f>
        <v>35</v>
      </c>
      <c r="D47" s="100" t="str">
        <f>IF(LEN(INDEX(Input!B$6:B$1005,ROW($C47)-ROW($C$5),1))=0,"-",INDEX(Input!B$6:B$1005,ROW($C47)-ROW($C$5),1))</f>
        <v>-</v>
      </c>
      <c r="E47" s="100" t="str">
        <f>IF(LEN(INDEX(Input!C$6:C$1005,ROW($C47)-ROW($C$5),1))=0,"-",INDEX(Input!C$6:C$1005,ROW($C47)-ROW($C$5),1))</f>
        <v>-</v>
      </c>
      <c r="F47" s="100" t="str">
        <f>IF(LEN(INDEX(Input!D$6:D$1005,ROW($C47)-ROW($C$5),1))=0,"-",INDEX(Input!D$6:D$1005,ROW($C47)-ROW($C$5),1))</f>
        <v>-</v>
      </c>
      <c r="G47" s="100" t="str">
        <f>IF(LEN(INDEX(Input!E$6:E$1005,ROW($C47)-ROW($C$5),1))=0,"-",INDEX(Input!E$6:E$1005,ROW($C47)-ROW($C$5),1))</f>
        <v>-</v>
      </c>
      <c r="H47" s="100" t="str">
        <f>IF(LEN(INDEX(Input!F$6:F$1005,ROW($C47)-ROW($C$5),1))=0,"-",INDEX(Input!F$6:F$1005,ROW($C47)-ROW($C$5),1))</f>
        <v>-</v>
      </c>
      <c r="I47" s="100" t="str">
        <f>IF(LEN(INDEX(Input!G$6:G$1005,ROW($C47)-ROW($C$5),1))=0,"",INDEX(Input!G$6:G$1005,ROW($C47)-ROW($C$5),1))</f>
        <v/>
      </c>
      <c r="J47" s="100" t="str">
        <f>IF(LEN(INDEX(Input!B$6:B$1005,ROW($C47)-ROW($C$5),1))=0,"-",IF(INDEX(Input!H$6:H$1005,ROW($C47)-ROW($C$5),1)="","Not set",INDEX(Input!H$6:H$1005,ROW($C47)-ROW($C$5),1)) )</f>
        <v>-</v>
      </c>
      <c r="K47" s="101" t="str">
        <f>IF(LEN(INDEX(Input!I$6:I$1005,ROW($C47)-ROW($C$5),1))=0,"",INDEX(Input!I$6:I$1005,ROW($C47)-ROW($C$5),1))</f>
        <v/>
      </c>
      <c r="L47" s="101" t="str">
        <f t="array" ref="L47">IFERROR(IF($AY$24=123,DAY(K47)&amp;connector&amp;IF($AZ$24="Extended",INDEX($AT$24:$AT$35,MONTH(K47),1),MONTH(K47))&amp;connector&amp;IF($AZ$24="Short", RIGHT(YEAR(K47),2),YEAR(K47)),IF($AY$24=213, MONTH(K47)&amp;connector&amp;DAY(K47)&amp;connector&amp;IF($AZ$24="Short", RIGHT(YEAR(K47),2),YEAR(K47)),IF($AZ$24="Short", RIGHT(YEAR(K47),2),YEAR(K47))&amp;connector&amp;MONTH(K47)&amp;connector&amp;DAY(K47))),"-")</f>
        <v>-</v>
      </c>
      <c r="M47" s="101" t="str">
        <f>IF(LEN(INDEX(Input!J$6:J$1005,ROW($C47)-ROW($C$5),1))=0,"",INDEX(Input!J$6:J$1005,ROW($C47)-ROW($C$5),1))</f>
        <v/>
      </c>
      <c r="N47" s="101" t="str">
        <f t="array" ref="N47">IFERROR(IF($AY$24=123,DAY(M47)&amp;connector&amp;IF($AZ$24="Extended",INDEX($AT$24:$AT$35,MONTH(M47),1),MONTH(M47))&amp;connector&amp;IF($AZ$24="Short", RIGHT(YEAR(M47),2),YEAR(M47)),IF($AY$24=213, MONTH(M47)&amp;connector&amp;DAY(M47)&amp;connector&amp;IF($AZ$24="Short", RIGHT(YEAR(M47),2),YEAR(M47)),IF($AZ$24="Short", RIGHT(YEAR(M47),2),YEAR(M47))&amp;connector&amp;MONTH(M47)&amp;connector&amp;DAY(M47))),"-")</f>
        <v>-</v>
      </c>
      <c r="O47" s="156" t="str">
        <f>IF(LEN(INDEX(Input!K$6:K$1005,ROW($C47)-ROW($C$5),1))=0,"",INDEX(Input!K$6:K$1005,ROW($C47)-ROW($C$5),1))</f>
        <v/>
      </c>
      <c r="P47" s="100" t="str">
        <f t="shared" si="2"/>
        <v>-</v>
      </c>
      <c r="Q47" s="156" t="str">
        <f>IF(LEN(INDEX(Input!L$6:L$1005,ROW($C47)-ROW($C$5),1))=0,"",INDEX(Input!L$6:L$1005,ROW($C47)-ROW($C$5),1))</f>
        <v/>
      </c>
      <c r="R47" s="100" t="str">
        <f t="shared" si="3"/>
        <v>-</v>
      </c>
      <c r="S47" s="156" t="str">
        <f>IF(LEN(INDEX(Input!M$6:M$1005,ROW($C47)-ROW($C$5),1))=0,"-",INDEX(Input!M$6:M$1005,ROW($C47)-ROW($C$5),1))</f>
        <v>-</v>
      </c>
      <c r="T47" s="156" t="str">
        <f t="shared" si="4"/>
        <v/>
      </c>
      <c r="U47" s="100" t="str">
        <f t="shared" si="5"/>
        <v>-</v>
      </c>
      <c r="V47" s="156" t="str">
        <f>IF(LEN(INDEX(Input!O$6:O$1005,ROW($C47)-ROW($C$5),1))=0,"",INDEX(Input!O$6:O$1005,ROW($C47)-ROW($C$5),1))</f>
        <v/>
      </c>
      <c r="W47" s="100" t="str">
        <f t="shared" si="6"/>
        <v>-</v>
      </c>
      <c r="X47" s="104" t="str">
        <f t="shared" si="7"/>
        <v/>
      </c>
      <c r="Y47" s="102" t="str">
        <f t="shared" si="16"/>
        <v/>
      </c>
      <c r="Z47" s="102" t="str">
        <f>IF(AND(OR(Dashboard!$D$7=J47,Dashboard!$D$7=""),  OR(Dashboard!$G$6&lt;=K47,Dashboard!$G$6=""), OR(Dashboard!$G$7&gt;=K47,Dashboard!$G$7=""),  OR(Dashboard!$J$6&lt;=O47,Dashboard!$J$6=""), OR(Dashboard!$J$7&gt;=O47,Dashboard!$J$7=""),D47&lt;&gt;""),"x","")</f>
        <v>x</v>
      </c>
      <c r="AA47" s="102" t="str">
        <f>IF(AND(OR(Dashboard!$D$6=H47,Dashboard!$D$6="",Dashboard!$D$6="All"), Z47="x"),"x","")</f>
        <v>x</v>
      </c>
      <c r="AB47" s="103" t="str">
        <f>IF(AND(OR(Dashboard!$D$6=H47,Dashboard!$D$6="",Dashboard!$D$6="All"), OR(Dashboard!$D$7=J47,Dashboard!$D$7=""),  OR(Dashboard!$G$6&lt;=K47,Dashboard!$G$6=""), OR(Dashboard!$G$7&gt;=K47,Dashboard!$G$7=""),  OR(Dashboard!$J$6&lt;=O47,Dashboard!$J$6=""), OR(Dashboard!$J$7&gt;=O47,Dashboard!$J$7=""),I47&lt;&gt;""),"x","")</f>
        <v/>
      </c>
      <c r="AC47" s="88" t="str">
        <f>IF($AB47&lt;&gt;"x","",IF(AND($I47&lt;&gt;AC$4, IFERROR(MATCH("c",$AB47:AB47,0),0)=0),"x", IF(IFERROR(MATCH("c",$AB47:AB47,0),0)=0,"c","")))</f>
        <v/>
      </c>
      <c r="AD47" s="88" t="str">
        <f>IF($AB47&lt;&gt;"x","",IF(AND($I47&lt;&gt;AD$4, IFERROR(MATCH("c",$AB47:AC47,0),0)=0),"x", IF(IFERROR(MATCH("c",$AB47:AC47,0),0)=0,"c","")))</f>
        <v/>
      </c>
      <c r="AE47" s="88" t="str">
        <f>IF($AB47&lt;&gt;"x","",IF(AND($I47&lt;&gt;AE$4, IFERROR(MATCH("c",$AB47:AD47,0),0)=0),"x", IF(IFERROR(MATCH("c",$AB47:AD47,0),0)=0,"c","")))</f>
        <v/>
      </c>
      <c r="AF47" s="88" t="str">
        <f>IF($AB47&lt;&gt;"x","",IF(AND($I47&lt;&gt;AF$4, IFERROR(MATCH("c",$AB47:AE47,0),0)=0),"x", IF(IFERROR(MATCH("c",$AB47:AE47,0),0)=0,"c","")))</f>
        <v/>
      </c>
      <c r="AG47" s="88" t="str">
        <f>IF($AB47&lt;&gt;"x","",IF(AND($I47&lt;&gt;AG$4, IFERROR(MATCH("c",$AB47:AF47,0),0)=0),"x", IF(IFERROR(MATCH("c",$AB47:AF47,0),0)=0,"c","")))</f>
        <v/>
      </c>
      <c r="AH47" s="88" t="str">
        <f>IF($AB47&lt;&gt;"x","",IF(AND($I47&lt;&gt;AH$4, IFERROR(MATCH("c",$AB47:AG47,0),0)=0),"x", IF(IFERROR(MATCH("c",$AB47:AG47,0),0)=0,"c","")))</f>
        <v/>
      </c>
      <c r="AI47" s="88" t="str">
        <f>IF($AB47&lt;&gt;"x","",IF(AND($I47&lt;&gt;AI$4, IFERROR(MATCH("c",$AB47:AH47,0),0)=0),"x", IF(IFERROR(MATCH("c",$AB47:AH47,0),0)=0,"c","")))</f>
        <v/>
      </c>
      <c r="AJ47" s="88" t="str">
        <f>IF($AB47&lt;&gt;"x","",IF(AND($I47&lt;&gt;AJ$4, IFERROR(MATCH("c",$AB47:AI47,0),0)=0),"x", IF(IFERROR(MATCH("c",$AB47:AI47,0),0)=0,"c","")))</f>
        <v/>
      </c>
      <c r="AK47" s="88" t="str">
        <f>IF($AB47&lt;&gt;"x","",IF(AND($I47&lt;&gt;AK$4, IFERROR(MATCH("c",$AB47:AJ47,0),0)=0),"x", IF(IFERROR(MATCH("c",$AB47:AJ47,0),0)=0,"c","")))</f>
        <v/>
      </c>
      <c r="AL47" s="88" t="str">
        <f>IF($AB47&lt;&gt;"x","",IF(AND($I47&lt;&gt;AL$4, IFERROR(MATCH("c",$AB47:AK47,0),0)=0),"x", IF(IFERROR(MATCH("c",$AB47:AK47,0),0)=0,"c","")))</f>
        <v/>
      </c>
      <c r="AM47" s="88" t="str">
        <f>IF($AB47&lt;&gt;"x","",IF(AND($I47&lt;&gt;AM$4, IFERROR(MATCH("c",$AB47:AL47,0),0)=0),"x", IF(IFERROR(MATCH("c",$AB47:AL47,0),0)=0,"c","")))</f>
        <v/>
      </c>
      <c r="AN47" s="88" t="str">
        <f>IF($AB47&lt;&gt;"x","",IF(AND($I47&lt;&gt;AN$4, IFERROR(MATCH("c",$AB47:AM47,0),0)=0),"x", IF(IFERROR(MATCH("c",$AB47:AM47,0),0)=0,"c","")))</f>
        <v/>
      </c>
      <c r="AO47" s="88" t="str">
        <f>IF($AB47&lt;&gt;"x","",IF(AND($I47&lt;&gt;AO$4, IFERROR(MATCH("c",$AB47:AN47,0),0)=0),"x", IF(IFERROR(MATCH("c",$AB47:AN47,0),0)=0,"c","")))</f>
        <v/>
      </c>
      <c r="AP47" s="88" t="str">
        <f>IF($AB47&lt;&gt;"x","",IF(AND($I47&lt;&gt;AP$4, IFERROR(MATCH("c",$AB47:AO47,0),0)=0),"x", IF(IFERROR(MATCH("c",$AB47:AO47,0),0)=0,"c","")))</f>
        <v/>
      </c>
      <c r="AQ47" s="88" t="str">
        <f>IF($AB47&lt;&gt;"x","",IF(AND($I47&lt;&gt;AQ$4, IFERROR(MATCH("c",$AB47:AP47,0),0)=0),"x", IF(IFERROR(MATCH("c",$AB47:AP47,0),0)=0,"c","")))</f>
        <v/>
      </c>
      <c r="BB47" s="97" t="str">
        <f>IF(Settings!F29&lt;&gt;"",Settings!F29,"")</f>
        <v/>
      </c>
      <c r="BC47" s="88" t="str">
        <f t="shared" si="17"/>
        <v/>
      </c>
      <c r="BD47" s="88" t="str">
        <f t="shared" si="17"/>
        <v/>
      </c>
      <c r="BE47" s="88" t="str">
        <f t="shared" si="17"/>
        <v/>
      </c>
      <c r="BF47" s="88" t="str">
        <f t="shared" si="17"/>
        <v/>
      </c>
      <c r="BG47" s="88" t="str">
        <f t="shared" si="17"/>
        <v/>
      </c>
      <c r="BO47" s="213">
        <f>IF(COUNTIF($BO$6:BO46,BO46)+1&gt;Calc!$CU$9,MAX($BO$6:BO46)+1,BO46)</f>
        <v>11</v>
      </c>
      <c r="BP47" s="213" t="str">
        <f>IF(29-SUMIF(Pipeline!D51:AF51,"",$BP$5:$CR$5)&gt;0,ROW(BO47),"")</f>
        <v/>
      </c>
      <c r="BQ47" s="214"/>
      <c r="BR47" s="214"/>
      <c r="BS47" s="214"/>
      <c r="BT47" s="214"/>
      <c r="BU47" s="214"/>
      <c r="BV47" s="214"/>
      <c r="BW47" s="214"/>
      <c r="BX47" s="214"/>
      <c r="BY47" s="214"/>
      <c r="BZ47" s="214"/>
      <c r="CA47" s="214"/>
      <c r="CB47" s="214"/>
      <c r="CC47" s="214"/>
      <c r="CD47" s="214"/>
      <c r="CE47" s="214"/>
      <c r="CF47" s="214"/>
      <c r="CG47" s="214"/>
      <c r="CH47" s="214"/>
      <c r="CI47" s="214"/>
      <c r="CJ47" s="214"/>
      <c r="CK47" s="214"/>
      <c r="CL47" s="214"/>
      <c r="CM47" s="214"/>
      <c r="CN47" s="214"/>
      <c r="CO47" s="214"/>
      <c r="CP47" s="214"/>
      <c r="CQ47" s="214"/>
      <c r="CR47" s="214"/>
      <c r="CW47" s="226" t="str">
        <f>IF(Settings!F47="","",Settings!F47)</f>
        <v/>
      </c>
    </row>
    <row r="48" spans="2:101" x14ac:dyDescent="0.25">
      <c r="B48" s="88">
        <f>IF(AND(OR(Pipeline!$F$5=H48,Pipeline!$F$5="",Pipeline!$F$5="All"), OR(Pipeline!$F$6=J48,Pipeline!$F$6="",Pipeline!$F$6="All"),  OR(Pipeline!$J$5&lt;=K48,Pipeline!$J$5=""), OR(Pipeline!$J$6&gt;=K48,Pipeline!$J$6=""),  OR(Pipeline!$N$5&lt;=O48,Pipeline!$N$5=""), OR(Pipeline!$N$6&gt;=O48,Pipeline!$N$6="")),1,0)</f>
        <v>1</v>
      </c>
      <c r="C48" s="99">
        <f>IF(B48&lt;&gt;1,"",COUNTIFS($I$6:I47,I48,$B$6:B47,1)+1)</f>
        <v>36</v>
      </c>
      <c r="D48" s="100" t="str">
        <f>IF(LEN(INDEX(Input!B$6:B$1005,ROW($C48)-ROW($C$5),1))=0,"-",INDEX(Input!B$6:B$1005,ROW($C48)-ROW($C$5),1))</f>
        <v>-</v>
      </c>
      <c r="E48" s="100" t="str">
        <f>IF(LEN(INDEX(Input!C$6:C$1005,ROW($C48)-ROW($C$5),1))=0,"-",INDEX(Input!C$6:C$1005,ROW($C48)-ROW($C$5),1))</f>
        <v>-</v>
      </c>
      <c r="F48" s="100" t="str">
        <f>IF(LEN(INDEX(Input!D$6:D$1005,ROW($C48)-ROW($C$5),1))=0,"-",INDEX(Input!D$6:D$1005,ROW($C48)-ROW($C$5),1))</f>
        <v>-</v>
      </c>
      <c r="G48" s="100" t="str">
        <f>IF(LEN(INDEX(Input!E$6:E$1005,ROW($C48)-ROW($C$5),1))=0,"-",INDEX(Input!E$6:E$1005,ROW($C48)-ROW($C$5),1))</f>
        <v>-</v>
      </c>
      <c r="H48" s="100" t="str">
        <f>IF(LEN(INDEX(Input!F$6:F$1005,ROW($C48)-ROW($C$5),1))=0,"-",INDEX(Input!F$6:F$1005,ROW($C48)-ROW($C$5),1))</f>
        <v>-</v>
      </c>
      <c r="I48" s="100" t="str">
        <f>IF(LEN(INDEX(Input!G$6:G$1005,ROW($C48)-ROW($C$5),1))=0,"",INDEX(Input!G$6:G$1005,ROW($C48)-ROW($C$5),1))</f>
        <v/>
      </c>
      <c r="J48" s="100" t="str">
        <f>IF(LEN(INDEX(Input!B$6:B$1005,ROW($C48)-ROW($C$5),1))=0,"-",IF(INDEX(Input!H$6:H$1005,ROW($C48)-ROW($C$5),1)="","Not set",INDEX(Input!H$6:H$1005,ROW($C48)-ROW($C$5),1)) )</f>
        <v>-</v>
      </c>
      <c r="K48" s="101" t="str">
        <f>IF(LEN(INDEX(Input!I$6:I$1005,ROW($C48)-ROW($C$5),1))=0,"",INDEX(Input!I$6:I$1005,ROW($C48)-ROW($C$5),1))</f>
        <v/>
      </c>
      <c r="L48" s="101" t="str">
        <f t="array" ref="L48">IFERROR(IF($AY$24=123,DAY(K48)&amp;connector&amp;IF($AZ$24="Extended",INDEX($AT$24:$AT$35,MONTH(K48),1),MONTH(K48))&amp;connector&amp;IF($AZ$24="Short", RIGHT(YEAR(K48),2),YEAR(K48)),IF($AY$24=213, MONTH(K48)&amp;connector&amp;DAY(K48)&amp;connector&amp;IF($AZ$24="Short", RIGHT(YEAR(K48),2),YEAR(K48)),IF($AZ$24="Short", RIGHT(YEAR(K48),2),YEAR(K48))&amp;connector&amp;MONTH(K48)&amp;connector&amp;DAY(K48))),"-")</f>
        <v>-</v>
      </c>
      <c r="M48" s="101" t="str">
        <f>IF(LEN(INDEX(Input!J$6:J$1005,ROW($C48)-ROW($C$5),1))=0,"",INDEX(Input!J$6:J$1005,ROW($C48)-ROW($C$5),1))</f>
        <v/>
      </c>
      <c r="N48" s="101" t="str">
        <f t="array" ref="N48">IFERROR(IF($AY$24=123,DAY(M48)&amp;connector&amp;IF($AZ$24="Extended",INDEX($AT$24:$AT$35,MONTH(M48),1),MONTH(M48))&amp;connector&amp;IF($AZ$24="Short", RIGHT(YEAR(M48),2),YEAR(M48)),IF($AY$24=213, MONTH(M48)&amp;connector&amp;DAY(M48)&amp;connector&amp;IF($AZ$24="Short", RIGHT(YEAR(M48),2),YEAR(M48)),IF($AZ$24="Short", RIGHT(YEAR(M48),2),YEAR(M48))&amp;connector&amp;MONTH(M48)&amp;connector&amp;DAY(M48))),"-")</f>
        <v>-</v>
      </c>
      <c r="O48" s="156" t="str">
        <f>IF(LEN(INDEX(Input!K$6:K$1005,ROW($C48)-ROW($C$5),1))=0,"",INDEX(Input!K$6:K$1005,ROW($C48)-ROW($C$5),1))</f>
        <v/>
      </c>
      <c r="P48" s="100" t="str">
        <f t="shared" si="2"/>
        <v>-</v>
      </c>
      <c r="Q48" s="156" t="str">
        <f>IF(LEN(INDEX(Input!L$6:L$1005,ROW($C48)-ROW($C$5),1))=0,"",INDEX(Input!L$6:L$1005,ROW($C48)-ROW($C$5),1))</f>
        <v/>
      </c>
      <c r="R48" s="100" t="str">
        <f t="shared" si="3"/>
        <v>-</v>
      </c>
      <c r="S48" s="156" t="str">
        <f>IF(LEN(INDEX(Input!M$6:M$1005,ROW($C48)-ROW($C$5),1))=0,"-",INDEX(Input!M$6:M$1005,ROW($C48)-ROW($C$5),1))</f>
        <v>-</v>
      </c>
      <c r="T48" s="156" t="str">
        <f t="shared" si="4"/>
        <v/>
      </c>
      <c r="U48" s="100" t="str">
        <f t="shared" si="5"/>
        <v>-</v>
      </c>
      <c r="V48" s="156" t="str">
        <f>IF(LEN(INDEX(Input!O$6:O$1005,ROW($C48)-ROW($C$5),1))=0,"",INDEX(Input!O$6:O$1005,ROW($C48)-ROW($C$5),1))</f>
        <v/>
      </c>
      <c r="W48" s="100" t="str">
        <f t="shared" si="6"/>
        <v>-</v>
      </c>
      <c r="X48" s="104" t="str">
        <f t="shared" si="7"/>
        <v/>
      </c>
      <c r="Y48" s="102" t="str">
        <f t="shared" si="16"/>
        <v/>
      </c>
      <c r="Z48" s="102" t="str">
        <f>IF(AND(OR(Dashboard!$D$7=J48,Dashboard!$D$7=""),  OR(Dashboard!$G$6&lt;=K48,Dashboard!$G$6=""), OR(Dashboard!$G$7&gt;=K48,Dashboard!$G$7=""),  OR(Dashboard!$J$6&lt;=O48,Dashboard!$J$6=""), OR(Dashboard!$J$7&gt;=O48,Dashboard!$J$7=""),D48&lt;&gt;""),"x","")</f>
        <v>x</v>
      </c>
      <c r="AA48" s="102" t="str">
        <f>IF(AND(OR(Dashboard!$D$6=H48,Dashboard!$D$6="",Dashboard!$D$6="All"), Z48="x"),"x","")</f>
        <v>x</v>
      </c>
      <c r="AB48" s="103" t="str">
        <f>IF(AND(OR(Dashboard!$D$6=H48,Dashboard!$D$6="",Dashboard!$D$6="All"), OR(Dashboard!$D$7=J48,Dashboard!$D$7=""),  OR(Dashboard!$G$6&lt;=K48,Dashboard!$G$6=""), OR(Dashboard!$G$7&gt;=K48,Dashboard!$G$7=""),  OR(Dashboard!$J$6&lt;=O48,Dashboard!$J$6=""), OR(Dashboard!$J$7&gt;=O48,Dashboard!$J$7=""),I48&lt;&gt;""),"x","")</f>
        <v/>
      </c>
      <c r="AC48" s="88" t="str">
        <f>IF($AB48&lt;&gt;"x","",IF(AND($I48&lt;&gt;AC$4, IFERROR(MATCH("c",$AB48:AB48,0),0)=0),"x", IF(IFERROR(MATCH("c",$AB48:AB48,0),0)=0,"c","")))</f>
        <v/>
      </c>
      <c r="AD48" s="88" t="str">
        <f>IF($AB48&lt;&gt;"x","",IF(AND($I48&lt;&gt;AD$4, IFERROR(MATCH("c",$AB48:AC48,0),0)=0),"x", IF(IFERROR(MATCH("c",$AB48:AC48,0),0)=0,"c","")))</f>
        <v/>
      </c>
      <c r="AE48" s="88" t="str">
        <f>IF($AB48&lt;&gt;"x","",IF(AND($I48&lt;&gt;AE$4, IFERROR(MATCH("c",$AB48:AD48,0),0)=0),"x", IF(IFERROR(MATCH("c",$AB48:AD48,0),0)=0,"c","")))</f>
        <v/>
      </c>
      <c r="AF48" s="88" t="str">
        <f>IF($AB48&lt;&gt;"x","",IF(AND($I48&lt;&gt;AF$4, IFERROR(MATCH("c",$AB48:AE48,0),0)=0),"x", IF(IFERROR(MATCH("c",$AB48:AE48,0),0)=0,"c","")))</f>
        <v/>
      </c>
      <c r="AG48" s="88" t="str">
        <f>IF($AB48&lt;&gt;"x","",IF(AND($I48&lt;&gt;AG$4, IFERROR(MATCH("c",$AB48:AF48,0),0)=0),"x", IF(IFERROR(MATCH("c",$AB48:AF48,0),0)=0,"c","")))</f>
        <v/>
      </c>
      <c r="AH48" s="88" t="str">
        <f>IF($AB48&lt;&gt;"x","",IF(AND($I48&lt;&gt;AH$4, IFERROR(MATCH("c",$AB48:AG48,0),0)=0),"x", IF(IFERROR(MATCH("c",$AB48:AG48,0),0)=0,"c","")))</f>
        <v/>
      </c>
      <c r="AI48" s="88" t="str">
        <f>IF($AB48&lt;&gt;"x","",IF(AND($I48&lt;&gt;AI$4, IFERROR(MATCH("c",$AB48:AH48,0),0)=0),"x", IF(IFERROR(MATCH("c",$AB48:AH48,0),0)=0,"c","")))</f>
        <v/>
      </c>
      <c r="AJ48" s="88" t="str">
        <f>IF($AB48&lt;&gt;"x","",IF(AND($I48&lt;&gt;AJ$4, IFERROR(MATCH("c",$AB48:AI48,0),0)=0),"x", IF(IFERROR(MATCH("c",$AB48:AI48,0),0)=0,"c","")))</f>
        <v/>
      </c>
      <c r="AK48" s="88" t="str">
        <f>IF($AB48&lt;&gt;"x","",IF(AND($I48&lt;&gt;AK$4, IFERROR(MATCH("c",$AB48:AJ48,0),0)=0),"x", IF(IFERROR(MATCH("c",$AB48:AJ48,0),0)=0,"c","")))</f>
        <v/>
      </c>
      <c r="AL48" s="88" t="str">
        <f>IF($AB48&lt;&gt;"x","",IF(AND($I48&lt;&gt;AL$4, IFERROR(MATCH("c",$AB48:AK48,0),0)=0),"x", IF(IFERROR(MATCH("c",$AB48:AK48,0),0)=0,"c","")))</f>
        <v/>
      </c>
      <c r="AM48" s="88" t="str">
        <f>IF($AB48&lt;&gt;"x","",IF(AND($I48&lt;&gt;AM$4, IFERROR(MATCH("c",$AB48:AL48,0),0)=0),"x", IF(IFERROR(MATCH("c",$AB48:AL48,0),0)=0,"c","")))</f>
        <v/>
      </c>
      <c r="AN48" s="88" t="str">
        <f>IF($AB48&lt;&gt;"x","",IF(AND($I48&lt;&gt;AN$4, IFERROR(MATCH("c",$AB48:AM48,0),0)=0),"x", IF(IFERROR(MATCH("c",$AB48:AM48,0),0)=0,"c","")))</f>
        <v/>
      </c>
      <c r="AO48" s="88" t="str">
        <f>IF($AB48&lt;&gt;"x","",IF(AND($I48&lt;&gt;AO$4, IFERROR(MATCH("c",$AB48:AN48,0),0)=0),"x", IF(IFERROR(MATCH("c",$AB48:AN48,0),0)=0,"c","")))</f>
        <v/>
      </c>
      <c r="AP48" s="88" t="str">
        <f>IF($AB48&lt;&gt;"x","",IF(AND($I48&lt;&gt;AP$4, IFERROR(MATCH("c",$AB48:AO48,0),0)=0),"x", IF(IFERROR(MATCH("c",$AB48:AO48,0),0)=0,"c","")))</f>
        <v/>
      </c>
      <c r="AQ48" s="88" t="str">
        <f>IF($AB48&lt;&gt;"x","",IF(AND($I48&lt;&gt;AQ$4, IFERROR(MATCH("c",$AB48:AP48,0),0)=0),"x", IF(IFERROR(MATCH("c",$AB48:AP48,0),0)=0,"c","")))</f>
        <v/>
      </c>
      <c r="BB48" s="97" t="str">
        <f>IF(Settings!F30&lt;&gt;"",Settings!F30,"")</f>
        <v/>
      </c>
      <c r="BC48" s="88" t="str">
        <f t="shared" si="17"/>
        <v/>
      </c>
      <c r="BD48" s="88" t="str">
        <f t="shared" si="17"/>
        <v/>
      </c>
      <c r="BE48" s="88" t="str">
        <f t="shared" si="17"/>
        <v/>
      </c>
      <c r="BF48" s="88" t="str">
        <f t="shared" si="17"/>
        <v/>
      </c>
      <c r="BG48" s="88" t="str">
        <f t="shared" si="17"/>
        <v/>
      </c>
      <c r="BO48" s="213">
        <f>IF(COUNTIF($BO$6:BO47,BO47)+1&gt;Calc!$CU$9,MAX($BO$6:BO47)+1,BO47)</f>
        <v>11</v>
      </c>
      <c r="BP48" s="213" t="str">
        <f>IF(29-SUMIF(Pipeline!D52:AF52,"",$BP$5:$CR$5)&gt;0,ROW(BO48),"")</f>
        <v/>
      </c>
      <c r="BQ48" s="214"/>
      <c r="BR48" s="214"/>
      <c r="BS48" s="214"/>
      <c r="BT48" s="214"/>
      <c r="BU48" s="214"/>
      <c r="BV48" s="214"/>
      <c r="BW48" s="214"/>
      <c r="BX48" s="214"/>
      <c r="BY48" s="214"/>
      <c r="BZ48" s="214"/>
      <c r="CA48" s="214"/>
      <c r="CB48" s="214"/>
      <c r="CC48" s="214"/>
      <c r="CD48" s="214"/>
      <c r="CE48" s="214"/>
      <c r="CF48" s="214"/>
      <c r="CG48" s="214"/>
      <c r="CH48" s="214"/>
      <c r="CI48" s="214"/>
      <c r="CJ48" s="214"/>
      <c r="CK48" s="214"/>
      <c r="CL48" s="214"/>
      <c r="CM48" s="214"/>
      <c r="CN48" s="214"/>
      <c r="CO48" s="214"/>
      <c r="CP48" s="214"/>
      <c r="CQ48" s="214"/>
      <c r="CR48" s="214"/>
      <c r="CW48" s="226" t="str">
        <f>IF(Settings!F48="","",Settings!F48)</f>
        <v/>
      </c>
    </row>
    <row r="49" spans="2:102" x14ac:dyDescent="0.25">
      <c r="B49" s="88">
        <f>IF(AND(OR(Pipeline!$F$5=H49,Pipeline!$F$5="",Pipeline!$F$5="All"), OR(Pipeline!$F$6=J49,Pipeline!$F$6="",Pipeline!$F$6="All"),  OR(Pipeline!$J$5&lt;=K49,Pipeline!$J$5=""), OR(Pipeline!$J$6&gt;=K49,Pipeline!$J$6=""),  OR(Pipeline!$N$5&lt;=O49,Pipeline!$N$5=""), OR(Pipeline!$N$6&gt;=O49,Pipeline!$N$6="")),1,0)</f>
        <v>1</v>
      </c>
      <c r="C49" s="99">
        <f>IF(B49&lt;&gt;1,"",COUNTIFS($I$6:I48,I49,$B$6:B48,1)+1)</f>
        <v>37</v>
      </c>
      <c r="D49" s="100" t="str">
        <f>IF(LEN(INDEX(Input!B$6:B$1005,ROW($C49)-ROW($C$5),1))=0,"-",INDEX(Input!B$6:B$1005,ROW($C49)-ROW($C$5),1))</f>
        <v>-</v>
      </c>
      <c r="E49" s="100" t="str">
        <f>IF(LEN(INDEX(Input!C$6:C$1005,ROW($C49)-ROW($C$5),1))=0,"-",INDEX(Input!C$6:C$1005,ROW($C49)-ROW($C$5),1))</f>
        <v>-</v>
      </c>
      <c r="F49" s="100" t="str">
        <f>IF(LEN(INDEX(Input!D$6:D$1005,ROW($C49)-ROW($C$5),1))=0,"-",INDEX(Input!D$6:D$1005,ROW($C49)-ROW($C$5),1))</f>
        <v>-</v>
      </c>
      <c r="G49" s="100" t="str">
        <f>IF(LEN(INDEX(Input!E$6:E$1005,ROW($C49)-ROW($C$5),1))=0,"-",INDEX(Input!E$6:E$1005,ROW($C49)-ROW($C$5),1))</f>
        <v>-</v>
      </c>
      <c r="H49" s="100" t="str">
        <f>IF(LEN(INDEX(Input!F$6:F$1005,ROW($C49)-ROW($C$5),1))=0,"-",INDEX(Input!F$6:F$1005,ROW($C49)-ROW($C$5),1))</f>
        <v>-</v>
      </c>
      <c r="I49" s="100" t="str">
        <f>IF(LEN(INDEX(Input!G$6:G$1005,ROW($C49)-ROW($C$5),1))=0,"",INDEX(Input!G$6:G$1005,ROW($C49)-ROW($C$5),1))</f>
        <v/>
      </c>
      <c r="J49" s="100" t="str">
        <f>IF(LEN(INDEX(Input!B$6:B$1005,ROW($C49)-ROW($C$5),1))=0,"-",IF(INDEX(Input!H$6:H$1005,ROW($C49)-ROW($C$5),1)="","Not set",INDEX(Input!H$6:H$1005,ROW($C49)-ROW($C$5),1)) )</f>
        <v>-</v>
      </c>
      <c r="K49" s="101" t="str">
        <f>IF(LEN(INDEX(Input!I$6:I$1005,ROW($C49)-ROW($C$5),1))=0,"",INDEX(Input!I$6:I$1005,ROW($C49)-ROW($C$5),1))</f>
        <v/>
      </c>
      <c r="L49" s="101" t="str">
        <f t="array" ref="L49">IFERROR(IF($AY$24=123,DAY(K49)&amp;connector&amp;IF($AZ$24="Extended",INDEX($AT$24:$AT$35,MONTH(K49),1),MONTH(K49))&amp;connector&amp;IF($AZ$24="Short", RIGHT(YEAR(K49),2),YEAR(K49)),IF($AY$24=213, MONTH(K49)&amp;connector&amp;DAY(K49)&amp;connector&amp;IF($AZ$24="Short", RIGHT(YEAR(K49),2),YEAR(K49)),IF($AZ$24="Short", RIGHT(YEAR(K49),2),YEAR(K49))&amp;connector&amp;MONTH(K49)&amp;connector&amp;DAY(K49))),"-")</f>
        <v>-</v>
      </c>
      <c r="M49" s="101" t="str">
        <f>IF(LEN(INDEX(Input!J$6:J$1005,ROW($C49)-ROW($C$5),1))=0,"",INDEX(Input!J$6:J$1005,ROW($C49)-ROW($C$5),1))</f>
        <v/>
      </c>
      <c r="N49" s="101" t="str">
        <f t="array" ref="N49">IFERROR(IF($AY$24=123,DAY(M49)&amp;connector&amp;IF($AZ$24="Extended",INDEX($AT$24:$AT$35,MONTH(M49),1),MONTH(M49))&amp;connector&amp;IF($AZ$24="Short", RIGHT(YEAR(M49),2),YEAR(M49)),IF($AY$24=213, MONTH(M49)&amp;connector&amp;DAY(M49)&amp;connector&amp;IF($AZ$24="Short", RIGHT(YEAR(M49),2),YEAR(M49)),IF($AZ$24="Short", RIGHT(YEAR(M49),2),YEAR(M49))&amp;connector&amp;MONTH(M49)&amp;connector&amp;DAY(M49))),"-")</f>
        <v>-</v>
      </c>
      <c r="O49" s="156" t="str">
        <f>IF(LEN(INDEX(Input!K$6:K$1005,ROW($C49)-ROW($C$5),1))=0,"",INDEX(Input!K$6:K$1005,ROW($C49)-ROW($C$5),1))</f>
        <v/>
      </c>
      <c r="P49" s="100" t="str">
        <f t="shared" si="2"/>
        <v>-</v>
      </c>
      <c r="Q49" s="156" t="str">
        <f>IF(LEN(INDEX(Input!L$6:L$1005,ROW($C49)-ROW($C$5),1))=0,"",INDEX(Input!L$6:L$1005,ROW($C49)-ROW($C$5),1))</f>
        <v/>
      </c>
      <c r="R49" s="100" t="str">
        <f t="shared" si="3"/>
        <v>-</v>
      </c>
      <c r="S49" s="156" t="str">
        <f>IF(LEN(INDEX(Input!M$6:M$1005,ROW($C49)-ROW($C$5),1))=0,"-",INDEX(Input!M$6:M$1005,ROW($C49)-ROW($C$5),1))</f>
        <v>-</v>
      </c>
      <c r="T49" s="156" t="str">
        <f t="shared" si="4"/>
        <v/>
      </c>
      <c r="U49" s="100" t="str">
        <f t="shared" si="5"/>
        <v>-</v>
      </c>
      <c r="V49" s="156" t="str">
        <f>IF(LEN(INDEX(Input!O$6:O$1005,ROW($C49)-ROW($C$5),1))=0,"",INDEX(Input!O$6:O$1005,ROW($C49)-ROW($C$5),1))</f>
        <v/>
      </c>
      <c r="W49" s="100" t="str">
        <f t="shared" si="6"/>
        <v>-</v>
      </c>
      <c r="X49" s="104" t="str">
        <f t="shared" si="7"/>
        <v/>
      </c>
      <c r="Y49" s="102" t="str">
        <f t="shared" si="16"/>
        <v/>
      </c>
      <c r="Z49" s="102" t="str">
        <f>IF(AND(OR(Dashboard!$D$7=J49,Dashboard!$D$7=""),  OR(Dashboard!$G$6&lt;=K49,Dashboard!$G$6=""), OR(Dashboard!$G$7&gt;=K49,Dashboard!$G$7=""),  OR(Dashboard!$J$6&lt;=O49,Dashboard!$J$6=""), OR(Dashboard!$J$7&gt;=O49,Dashboard!$J$7=""),D49&lt;&gt;""),"x","")</f>
        <v>x</v>
      </c>
      <c r="AA49" s="102" t="str">
        <f>IF(AND(OR(Dashboard!$D$6=H49,Dashboard!$D$6="",Dashboard!$D$6="All"), Z49="x"),"x","")</f>
        <v>x</v>
      </c>
      <c r="AB49" s="103" t="str">
        <f>IF(AND(OR(Dashboard!$D$6=H49,Dashboard!$D$6="",Dashboard!$D$6="All"), OR(Dashboard!$D$7=J49,Dashboard!$D$7=""),  OR(Dashboard!$G$6&lt;=K49,Dashboard!$G$6=""), OR(Dashboard!$G$7&gt;=K49,Dashboard!$G$7=""),  OR(Dashboard!$J$6&lt;=O49,Dashboard!$J$6=""), OR(Dashboard!$J$7&gt;=O49,Dashboard!$J$7=""),I49&lt;&gt;""),"x","")</f>
        <v/>
      </c>
      <c r="AC49" s="88" t="str">
        <f>IF($AB49&lt;&gt;"x","",IF(AND($I49&lt;&gt;AC$4, IFERROR(MATCH("c",$AB49:AB49,0),0)=0),"x", IF(IFERROR(MATCH("c",$AB49:AB49,0),0)=0,"c","")))</f>
        <v/>
      </c>
      <c r="AD49" s="88" t="str">
        <f>IF($AB49&lt;&gt;"x","",IF(AND($I49&lt;&gt;AD$4, IFERROR(MATCH("c",$AB49:AC49,0),0)=0),"x", IF(IFERROR(MATCH("c",$AB49:AC49,0),0)=0,"c","")))</f>
        <v/>
      </c>
      <c r="AE49" s="88" t="str">
        <f>IF($AB49&lt;&gt;"x","",IF(AND($I49&lt;&gt;AE$4, IFERROR(MATCH("c",$AB49:AD49,0),0)=0),"x", IF(IFERROR(MATCH("c",$AB49:AD49,0),0)=0,"c","")))</f>
        <v/>
      </c>
      <c r="AF49" s="88" t="str">
        <f>IF($AB49&lt;&gt;"x","",IF(AND($I49&lt;&gt;AF$4, IFERROR(MATCH("c",$AB49:AE49,0),0)=0),"x", IF(IFERROR(MATCH("c",$AB49:AE49,0),0)=0,"c","")))</f>
        <v/>
      </c>
      <c r="AG49" s="88" t="str">
        <f>IF($AB49&lt;&gt;"x","",IF(AND($I49&lt;&gt;AG$4, IFERROR(MATCH("c",$AB49:AF49,0),0)=0),"x", IF(IFERROR(MATCH("c",$AB49:AF49,0),0)=0,"c","")))</f>
        <v/>
      </c>
      <c r="AH49" s="88" t="str">
        <f>IF($AB49&lt;&gt;"x","",IF(AND($I49&lt;&gt;AH$4, IFERROR(MATCH("c",$AB49:AG49,0),0)=0),"x", IF(IFERROR(MATCH("c",$AB49:AG49,0),0)=0,"c","")))</f>
        <v/>
      </c>
      <c r="AI49" s="88" t="str">
        <f>IF($AB49&lt;&gt;"x","",IF(AND($I49&lt;&gt;AI$4, IFERROR(MATCH("c",$AB49:AH49,0),0)=0),"x", IF(IFERROR(MATCH("c",$AB49:AH49,0),0)=0,"c","")))</f>
        <v/>
      </c>
      <c r="AJ49" s="88" t="str">
        <f>IF($AB49&lt;&gt;"x","",IF(AND($I49&lt;&gt;AJ$4, IFERROR(MATCH("c",$AB49:AI49,0),0)=0),"x", IF(IFERROR(MATCH("c",$AB49:AI49,0),0)=0,"c","")))</f>
        <v/>
      </c>
      <c r="AK49" s="88" t="str">
        <f>IF($AB49&lt;&gt;"x","",IF(AND($I49&lt;&gt;AK$4, IFERROR(MATCH("c",$AB49:AJ49,0),0)=0),"x", IF(IFERROR(MATCH("c",$AB49:AJ49,0),0)=0,"c","")))</f>
        <v/>
      </c>
      <c r="AL49" s="88" t="str">
        <f>IF($AB49&lt;&gt;"x","",IF(AND($I49&lt;&gt;AL$4, IFERROR(MATCH("c",$AB49:AK49,0),0)=0),"x", IF(IFERROR(MATCH("c",$AB49:AK49,0),0)=0,"c","")))</f>
        <v/>
      </c>
      <c r="AM49" s="88" t="str">
        <f>IF($AB49&lt;&gt;"x","",IF(AND($I49&lt;&gt;AM$4, IFERROR(MATCH("c",$AB49:AL49,0),0)=0),"x", IF(IFERROR(MATCH("c",$AB49:AL49,0),0)=0,"c","")))</f>
        <v/>
      </c>
      <c r="AN49" s="88" t="str">
        <f>IF($AB49&lt;&gt;"x","",IF(AND($I49&lt;&gt;AN$4, IFERROR(MATCH("c",$AB49:AM49,0),0)=0),"x", IF(IFERROR(MATCH("c",$AB49:AM49,0),0)=0,"c","")))</f>
        <v/>
      </c>
      <c r="AO49" s="88" t="str">
        <f>IF($AB49&lt;&gt;"x","",IF(AND($I49&lt;&gt;AO$4, IFERROR(MATCH("c",$AB49:AN49,0),0)=0),"x", IF(IFERROR(MATCH("c",$AB49:AN49,0),0)=0,"c","")))</f>
        <v/>
      </c>
      <c r="AP49" s="88" t="str">
        <f>IF($AB49&lt;&gt;"x","",IF(AND($I49&lt;&gt;AP$4, IFERROR(MATCH("c",$AB49:AO49,0),0)=0),"x", IF(IFERROR(MATCH("c",$AB49:AO49,0),0)=0,"c","")))</f>
        <v/>
      </c>
      <c r="AQ49" s="88" t="str">
        <f>IF($AB49&lt;&gt;"x","",IF(AND($I49&lt;&gt;AQ$4, IFERROR(MATCH("c",$AB49:AP49,0),0)=0),"x", IF(IFERROR(MATCH("c",$AB49:AP49,0),0)=0,"c","")))</f>
        <v/>
      </c>
      <c r="BB49" s="97" t="str">
        <f>IF(Settings!F31&lt;&gt;"",Settings!F31,"")</f>
        <v/>
      </c>
      <c r="BC49" s="88" t="str">
        <f t="shared" si="17"/>
        <v/>
      </c>
      <c r="BD49" s="88" t="str">
        <f t="shared" si="17"/>
        <v/>
      </c>
      <c r="BE49" s="88" t="str">
        <f t="shared" si="17"/>
        <v/>
      </c>
      <c r="BF49" s="88" t="str">
        <f t="shared" si="17"/>
        <v/>
      </c>
      <c r="BG49" s="88" t="str">
        <f t="shared" si="17"/>
        <v/>
      </c>
      <c r="BO49" s="213">
        <f>IF(COUNTIF($BO$6:BO48,BO48)+1&gt;Calc!$CU$9,MAX($BO$6:BO48)+1,BO48)</f>
        <v>11</v>
      </c>
      <c r="BP49" s="213" t="str">
        <f>IF(29-SUMIF(Pipeline!D53:AF53,"",$BP$5:$CR$5)&gt;0,ROW(BO49),"")</f>
        <v/>
      </c>
      <c r="BQ49" s="214"/>
      <c r="BR49" s="214"/>
      <c r="BS49" s="214"/>
      <c r="BT49" s="214"/>
      <c r="BU49" s="214"/>
      <c r="BV49" s="214"/>
      <c r="BW49" s="214"/>
      <c r="BX49" s="214"/>
      <c r="BY49" s="214"/>
      <c r="BZ49" s="214"/>
      <c r="CA49" s="214"/>
      <c r="CB49" s="214"/>
      <c r="CC49" s="214"/>
      <c r="CD49" s="214"/>
      <c r="CE49" s="214"/>
      <c r="CF49" s="214"/>
      <c r="CG49" s="214"/>
      <c r="CH49" s="214"/>
      <c r="CI49" s="214"/>
      <c r="CJ49" s="214"/>
      <c r="CK49" s="214"/>
      <c r="CL49" s="214"/>
      <c r="CM49" s="214"/>
      <c r="CN49" s="214"/>
      <c r="CO49" s="214"/>
      <c r="CP49" s="214"/>
      <c r="CQ49" s="214"/>
      <c r="CR49" s="214"/>
      <c r="CW49" s="226" t="str">
        <f>IF(Settings!F49="","",Settings!F49)</f>
        <v/>
      </c>
    </row>
    <row r="50" spans="2:102" x14ac:dyDescent="0.25">
      <c r="B50" s="88">
        <f>IF(AND(OR(Pipeline!$F$5=H50,Pipeline!$F$5="",Pipeline!$F$5="All"), OR(Pipeline!$F$6=J50,Pipeline!$F$6="",Pipeline!$F$6="All"),  OR(Pipeline!$J$5&lt;=K50,Pipeline!$J$5=""), OR(Pipeline!$J$6&gt;=K50,Pipeline!$J$6=""),  OR(Pipeline!$N$5&lt;=O50,Pipeline!$N$5=""), OR(Pipeline!$N$6&gt;=O50,Pipeline!$N$6="")),1,0)</f>
        <v>1</v>
      </c>
      <c r="C50" s="99">
        <f>IF(B50&lt;&gt;1,"",COUNTIFS($I$6:I49,I50,$B$6:B49,1)+1)</f>
        <v>38</v>
      </c>
      <c r="D50" s="100" t="str">
        <f>IF(LEN(INDEX(Input!B$6:B$1005,ROW($C50)-ROW($C$5),1))=0,"-",INDEX(Input!B$6:B$1005,ROW($C50)-ROW($C$5),1))</f>
        <v>-</v>
      </c>
      <c r="E50" s="100" t="str">
        <f>IF(LEN(INDEX(Input!C$6:C$1005,ROW($C50)-ROW($C$5),1))=0,"-",INDEX(Input!C$6:C$1005,ROW($C50)-ROW($C$5),1))</f>
        <v>-</v>
      </c>
      <c r="F50" s="100" t="str">
        <f>IF(LEN(INDEX(Input!D$6:D$1005,ROW($C50)-ROW($C$5),1))=0,"-",INDEX(Input!D$6:D$1005,ROW($C50)-ROW($C$5),1))</f>
        <v>-</v>
      </c>
      <c r="G50" s="100" t="str">
        <f>IF(LEN(INDEX(Input!E$6:E$1005,ROW($C50)-ROW($C$5),1))=0,"-",INDEX(Input!E$6:E$1005,ROW($C50)-ROW($C$5),1))</f>
        <v>-</v>
      </c>
      <c r="H50" s="100" t="str">
        <f>IF(LEN(INDEX(Input!F$6:F$1005,ROW($C50)-ROW($C$5),1))=0,"-",INDEX(Input!F$6:F$1005,ROW($C50)-ROW($C$5),1))</f>
        <v>-</v>
      </c>
      <c r="I50" s="100" t="str">
        <f>IF(LEN(INDEX(Input!G$6:G$1005,ROW($C50)-ROW($C$5),1))=0,"",INDEX(Input!G$6:G$1005,ROW($C50)-ROW($C$5),1))</f>
        <v/>
      </c>
      <c r="J50" s="100" t="str">
        <f>IF(LEN(INDEX(Input!B$6:B$1005,ROW($C50)-ROW($C$5),1))=0,"-",IF(INDEX(Input!H$6:H$1005,ROW($C50)-ROW($C$5),1)="","Not set",INDEX(Input!H$6:H$1005,ROW($C50)-ROW($C$5),1)) )</f>
        <v>-</v>
      </c>
      <c r="K50" s="101" t="str">
        <f>IF(LEN(INDEX(Input!I$6:I$1005,ROW($C50)-ROW($C$5),1))=0,"",INDEX(Input!I$6:I$1005,ROW($C50)-ROW($C$5),1))</f>
        <v/>
      </c>
      <c r="L50" s="101" t="str">
        <f t="array" ref="L50">IFERROR(IF($AY$24=123,DAY(K50)&amp;connector&amp;IF($AZ$24="Extended",INDEX($AT$24:$AT$35,MONTH(K50),1),MONTH(K50))&amp;connector&amp;IF($AZ$24="Short", RIGHT(YEAR(K50),2),YEAR(K50)),IF($AY$24=213, MONTH(K50)&amp;connector&amp;DAY(K50)&amp;connector&amp;IF($AZ$24="Short", RIGHT(YEAR(K50),2),YEAR(K50)),IF($AZ$24="Short", RIGHT(YEAR(K50),2),YEAR(K50))&amp;connector&amp;MONTH(K50)&amp;connector&amp;DAY(K50))),"-")</f>
        <v>-</v>
      </c>
      <c r="M50" s="101" t="str">
        <f>IF(LEN(INDEX(Input!J$6:J$1005,ROW($C50)-ROW($C$5),1))=0,"",INDEX(Input!J$6:J$1005,ROW($C50)-ROW($C$5),1))</f>
        <v/>
      </c>
      <c r="N50" s="101" t="str">
        <f t="array" ref="N50">IFERROR(IF($AY$24=123,DAY(M50)&amp;connector&amp;IF($AZ$24="Extended",INDEX($AT$24:$AT$35,MONTH(M50),1),MONTH(M50))&amp;connector&amp;IF($AZ$24="Short", RIGHT(YEAR(M50),2),YEAR(M50)),IF($AY$24=213, MONTH(M50)&amp;connector&amp;DAY(M50)&amp;connector&amp;IF($AZ$24="Short", RIGHT(YEAR(M50),2),YEAR(M50)),IF($AZ$24="Short", RIGHT(YEAR(M50),2),YEAR(M50))&amp;connector&amp;MONTH(M50)&amp;connector&amp;DAY(M50))),"-")</f>
        <v>-</v>
      </c>
      <c r="O50" s="156" t="str">
        <f>IF(LEN(INDEX(Input!K$6:K$1005,ROW($C50)-ROW($C$5),1))=0,"",INDEX(Input!K$6:K$1005,ROW($C50)-ROW($C$5),1))</f>
        <v/>
      </c>
      <c r="P50" s="100" t="str">
        <f t="shared" si="2"/>
        <v>-</v>
      </c>
      <c r="Q50" s="156" t="str">
        <f>IF(LEN(INDEX(Input!L$6:L$1005,ROW($C50)-ROW($C$5),1))=0,"",INDEX(Input!L$6:L$1005,ROW($C50)-ROW($C$5),1))</f>
        <v/>
      </c>
      <c r="R50" s="100" t="str">
        <f t="shared" si="3"/>
        <v>-</v>
      </c>
      <c r="S50" s="156" t="str">
        <f>IF(LEN(INDEX(Input!M$6:M$1005,ROW($C50)-ROW($C$5),1))=0,"-",INDEX(Input!M$6:M$1005,ROW($C50)-ROW($C$5),1))</f>
        <v>-</v>
      </c>
      <c r="T50" s="156" t="str">
        <f t="shared" si="4"/>
        <v/>
      </c>
      <c r="U50" s="100" t="str">
        <f t="shared" si="5"/>
        <v>-</v>
      </c>
      <c r="V50" s="156" t="str">
        <f>IF(LEN(INDEX(Input!O$6:O$1005,ROW($C50)-ROW($C$5),1))=0,"",INDEX(Input!O$6:O$1005,ROW($C50)-ROW($C$5),1))</f>
        <v/>
      </c>
      <c r="W50" s="100" t="str">
        <f t="shared" si="6"/>
        <v>-</v>
      </c>
      <c r="X50" s="104" t="str">
        <f t="shared" si="7"/>
        <v/>
      </c>
      <c r="Y50" s="102" t="str">
        <f t="shared" si="16"/>
        <v/>
      </c>
      <c r="Z50" s="102" t="str">
        <f>IF(AND(OR(Dashboard!$D$7=J50,Dashboard!$D$7=""),  OR(Dashboard!$G$6&lt;=K50,Dashboard!$G$6=""), OR(Dashboard!$G$7&gt;=K50,Dashboard!$G$7=""),  OR(Dashboard!$J$6&lt;=O50,Dashboard!$J$6=""), OR(Dashboard!$J$7&gt;=O50,Dashboard!$J$7=""),D50&lt;&gt;""),"x","")</f>
        <v>x</v>
      </c>
      <c r="AA50" s="102" t="str">
        <f>IF(AND(OR(Dashboard!$D$6=H50,Dashboard!$D$6="",Dashboard!$D$6="All"), Z50="x"),"x","")</f>
        <v>x</v>
      </c>
      <c r="AB50" s="103" t="str">
        <f>IF(AND(OR(Dashboard!$D$6=H50,Dashboard!$D$6="",Dashboard!$D$6="All"), OR(Dashboard!$D$7=J50,Dashboard!$D$7=""),  OR(Dashboard!$G$6&lt;=K50,Dashboard!$G$6=""), OR(Dashboard!$G$7&gt;=K50,Dashboard!$G$7=""),  OR(Dashboard!$J$6&lt;=O50,Dashboard!$J$6=""), OR(Dashboard!$J$7&gt;=O50,Dashboard!$J$7=""),I50&lt;&gt;""),"x","")</f>
        <v/>
      </c>
      <c r="AC50" s="88" t="str">
        <f>IF($AB50&lt;&gt;"x","",IF(AND($I50&lt;&gt;AC$4, IFERROR(MATCH("c",$AB50:AB50,0),0)=0),"x", IF(IFERROR(MATCH("c",$AB50:AB50,0),0)=0,"c","")))</f>
        <v/>
      </c>
      <c r="AD50" s="88" t="str">
        <f>IF($AB50&lt;&gt;"x","",IF(AND($I50&lt;&gt;AD$4, IFERROR(MATCH("c",$AB50:AC50,0),0)=0),"x", IF(IFERROR(MATCH("c",$AB50:AC50,0),0)=0,"c","")))</f>
        <v/>
      </c>
      <c r="AE50" s="88" t="str">
        <f>IF($AB50&lt;&gt;"x","",IF(AND($I50&lt;&gt;AE$4, IFERROR(MATCH("c",$AB50:AD50,0),0)=0),"x", IF(IFERROR(MATCH("c",$AB50:AD50,0),0)=0,"c","")))</f>
        <v/>
      </c>
      <c r="AF50" s="88" t="str">
        <f>IF($AB50&lt;&gt;"x","",IF(AND($I50&lt;&gt;AF$4, IFERROR(MATCH("c",$AB50:AE50,0),0)=0),"x", IF(IFERROR(MATCH("c",$AB50:AE50,0),0)=0,"c","")))</f>
        <v/>
      </c>
      <c r="AG50" s="88" t="str">
        <f>IF($AB50&lt;&gt;"x","",IF(AND($I50&lt;&gt;AG$4, IFERROR(MATCH("c",$AB50:AF50,0),0)=0),"x", IF(IFERROR(MATCH("c",$AB50:AF50,0),0)=0,"c","")))</f>
        <v/>
      </c>
      <c r="AH50" s="88" t="str">
        <f>IF($AB50&lt;&gt;"x","",IF(AND($I50&lt;&gt;AH$4, IFERROR(MATCH("c",$AB50:AG50,0),0)=0),"x", IF(IFERROR(MATCH("c",$AB50:AG50,0),0)=0,"c","")))</f>
        <v/>
      </c>
      <c r="AI50" s="88" t="str">
        <f>IF($AB50&lt;&gt;"x","",IF(AND($I50&lt;&gt;AI$4, IFERROR(MATCH("c",$AB50:AH50,0),0)=0),"x", IF(IFERROR(MATCH("c",$AB50:AH50,0),0)=0,"c","")))</f>
        <v/>
      </c>
      <c r="AJ50" s="88" t="str">
        <f>IF($AB50&lt;&gt;"x","",IF(AND($I50&lt;&gt;AJ$4, IFERROR(MATCH("c",$AB50:AI50,0),0)=0),"x", IF(IFERROR(MATCH("c",$AB50:AI50,0),0)=0,"c","")))</f>
        <v/>
      </c>
      <c r="AK50" s="88" t="str">
        <f>IF($AB50&lt;&gt;"x","",IF(AND($I50&lt;&gt;AK$4, IFERROR(MATCH("c",$AB50:AJ50,0),0)=0),"x", IF(IFERROR(MATCH("c",$AB50:AJ50,0),0)=0,"c","")))</f>
        <v/>
      </c>
      <c r="AL50" s="88" t="str">
        <f>IF($AB50&lt;&gt;"x","",IF(AND($I50&lt;&gt;AL$4, IFERROR(MATCH("c",$AB50:AK50,0),0)=0),"x", IF(IFERROR(MATCH("c",$AB50:AK50,0),0)=0,"c","")))</f>
        <v/>
      </c>
      <c r="AM50" s="88" t="str">
        <f>IF($AB50&lt;&gt;"x","",IF(AND($I50&lt;&gt;AM$4, IFERROR(MATCH("c",$AB50:AL50,0),0)=0),"x", IF(IFERROR(MATCH("c",$AB50:AL50,0),0)=0,"c","")))</f>
        <v/>
      </c>
      <c r="AN50" s="88" t="str">
        <f>IF($AB50&lt;&gt;"x","",IF(AND($I50&lt;&gt;AN$4, IFERROR(MATCH("c",$AB50:AM50,0),0)=0),"x", IF(IFERROR(MATCH("c",$AB50:AM50,0),0)=0,"c","")))</f>
        <v/>
      </c>
      <c r="AO50" s="88" t="str">
        <f>IF($AB50&lt;&gt;"x","",IF(AND($I50&lt;&gt;AO$4, IFERROR(MATCH("c",$AB50:AN50,0),0)=0),"x", IF(IFERROR(MATCH("c",$AB50:AN50,0),0)=0,"c","")))</f>
        <v/>
      </c>
      <c r="AP50" s="88" t="str">
        <f>IF($AB50&lt;&gt;"x","",IF(AND($I50&lt;&gt;AP$4, IFERROR(MATCH("c",$AB50:AO50,0),0)=0),"x", IF(IFERROR(MATCH("c",$AB50:AO50,0),0)=0,"c","")))</f>
        <v/>
      </c>
      <c r="AQ50" s="88" t="str">
        <f>IF($AB50&lt;&gt;"x","",IF(AND($I50&lt;&gt;AQ$4, IFERROR(MATCH("c",$AB50:AP50,0),0)=0),"x", IF(IFERROR(MATCH("c",$AB50:AP50,0),0)=0,"c","")))</f>
        <v/>
      </c>
      <c r="BB50" s="97" t="str">
        <f>IF(Settings!F32&lt;&gt;"",Settings!F32,"")</f>
        <v/>
      </c>
      <c r="BC50" s="88" t="str">
        <f t="shared" si="17"/>
        <v/>
      </c>
      <c r="BD50" s="88" t="str">
        <f t="shared" si="17"/>
        <v/>
      </c>
      <c r="BE50" s="88" t="str">
        <f t="shared" si="17"/>
        <v/>
      </c>
      <c r="BF50" s="88" t="str">
        <f t="shared" si="17"/>
        <v/>
      </c>
      <c r="BG50" s="88" t="str">
        <f t="shared" si="17"/>
        <v/>
      </c>
      <c r="BO50" s="213">
        <f>IF(COUNTIF($BO$6:BO49,BO49)+1&gt;Calc!$CU$9,MAX($BO$6:BO49)+1,BO49)</f>
        <v>12</v>
      </c>
      <c r="BP50" s="213" t="str">
        <f>IF(29-SUMIF(Pipeline!D54:AF54,"",$BP$5:$CR$5)&gt;0,ROW(BO50),"")</f>
        <v/>
      </c>
      <c r="BQ50" s="214"/>
      <c r="BR50" s="214"/>
      <c r="BS50" s="214"/>
      <c r="BT50" s="214"/>
      <c r="BU50" s="214"/>
      <c r="BV50" s="214"/>
      <c r="BW50" s="214"/>
      <c r="BX50" s="214"/>
      <c r="BY50" s="214"/>
      <c r="BZ50" s="214"/>
      <c r="CA50" s="214"/>
      <c r="CB50" s="214"/>
      <c r="CC50" s="214"/>
      <c r="CD50" s="214"/>
      <c r="CE50" s="214"/>
      <c r="CF50" s="214"/>
      <c r="CG50" s="214"/>
      <c r="CH50" s="214"/>
      <c r="CI50" s="214"/>
      <c r="CJ50" s="214"/>
      <c r="CK50" s="214"/>
      <c r="CL50" s="214"/>
      <c r="CM50" s="214"/>
      <c r="CN50" s="214"/>
      <c r="CO50" s="214"/>
      <c r="CP50" s="214"/>
      <c r="CQ50" s="214"/>
      <c r="CR50" s="214"/>
      <c r="CW50" s="226" t="str">
        <f>IF(Settings!F50="","",Settings!F50)</f>
        <v/>
      </c>
    </row>
    <row r="51" spans="2:102" x14ac:dyDescent="0.25">
      <c r="B51" s="88">
        <f>IF(AND(OR(Pipeline!$F$5=H51,Pipeline!$F$5="",Pipeline!$F$5="All"), OR(Pipeline!$F$6=J51,Pipeline!$F$6="",Pipeline!$F$6="All"),  OR(Pipeline!$J$5&lt;=K51,Pipeline!$J$5=""), OR(Pipeline!$J$6&gt;=K51,Pipeline!$J$6=""),  OR(Pipeline!$N$5&lt;=O51,Pipeline!$N$5=""), OR(Pipeline!$N$6&gt;=O51,Pipeline!$N$6="")),1,0)</f>
        <v>1</v>
      </c>
      <c r="C51" s="99">
        <f>IF(B51&lt;&gt;1,"",COUNTIFS($I$6:I50,I51,$B$6:B50,1)+1)</f>
        <v>39</v>
      </c>
      <c r="D51" s="100" t="str">
        <f>IF(LEN(INDEX(Input!B$6:B$1005,ROW($C51)-ROW($C$5),1))=0,"-",INDEX(Input!B$6:B$1005,ROW($C51)-ROW($C$5),1))</f>
        <v>-</v>
      </c>
      <c r="E51" s="100" t="str">
        <f>IF(LEN(INDEX(Input!C$6:C$1005,ROW($C51)-ROW($C$5),1))=0,"-",INDEX(Input!C$6:C$1005,ROW($C51)-ROW($C$5),1))</f>
        <v>-</v>
      </c>
      <c r="F51" s="100" t="str">
        <f>IF(LEN(INDEX(Input!D$6:D$1005,ROW($C51)-ROW($C$5),1))=0,"-",INDEX(Input!D$6:D$1005,ROW($C51)-ROW($C$5),1))</f>
        <v>-</v>
      </c>
      <c r="G51" s="100" t="str">
        <f>IF(LEN(INDEX(Input!E$6:E$1005,ROW($C51)-ROW($C$5),1))=0,"-",INDEX(Input!E$6:E$1005,ROW($C51)-ROW($C$5),1))</f>
        <v>-</v>
      </c>
      <c r="H51" s="100" t="str">
        <f>IF(LEN(INDEX(Input!F$6:F$1005,ROW($C51)-ROW($C$5),1))=0,"-",INDEX(Input!F$6:F$1005,ROW($C51)-ROW($C$5),1))</f>
        <v>-</v>
      </c>
      <c r="I51" s="100" t="str">
        <f>IF(LEN(INDEX(Input!G$6:G$1005,ROW($C51)-ROW($C$5),1))=0,"",INDEX(Input!G$6:G$1005,ROW($C51)-ROW($C$5),1))</f>
        <v/>
      </c>
      <c r="J51" s="100" t="str">
        <f>IF(LEN(INDEX(Input!B$6:B$1005,ROW($C51)-ROW($C$5),1))=0,"-",IF(INDEX(Input!H$6:H$1005,ROW($C51)-ROW($C$5),1)="","Not set",INDEX(Input!H$6:H$1005,ROW($C51)-ROW($C$5),1)) )</f>
        <v>-</v>
      </c>
      <c r="K51" s="101" t="str">
        <f>IF(LEN(INDEX(Input!I$6:I$1005,ROW($C51)-ROW($C$5),1))=0,"",INDEX(Input!I$6:I$1005,ROW($C51)-ROW($C$5),1))</f>
        <v/>
      </c>
      <c r="L51" s="101" t="str">
        <f t="array" ref="L51">IFERROR(IF($AY$24=123,DAY(K51)&amp;connector&amp;IF($AZ$24="Extended",INDEX($AT$24:$AT$35,MONTH(K51),1),MONTH(K51))&amp;connector&amp;IF($AZ$24="Short", RIGHT(YEAR(K51),2),YEAR(K51)),IF($AY$24=213, MONTH(K51)&amp;connector&amp;DAY(K51)&amp;connector&amp;IF($AZ$24="Short", RIGHT(YEAR(K51),2),YEAR(K51)),IF($AZ$24="Short", RIGHT(YEAR(K51),2),YEAR(K51))&amp;connector&amp;MONTH(K51)&amp;connector&amp;DAY(K51))),"-")</f>
        <v>-</v>
      </c>
      <c r="M51" s="101" t="str">
        <f>IF(LEN(INDEX(Input!J$6:J$1005,ROW($C51)-ROW($C$5),1))=0,"",INDEX(Input!J$6:J$1005,ROW($C51)-ROW($C$5),1))</f>
        <v/>
      </c>
      <c r="N51" s="101" t="str">
        <f t="array" ref="N51">IFERROR(IF($AY$24=123,DAY(M51)&amp;connector&amp;IF($AZ$24="Extended",INDEX($AT$24:$AT$35,MONTH(M51),1),MONTH(M51))&amp;connector&amp;IF($AZ$24="Short", RIGHT(YEAR(M51),2),YEAR(M51)),IF($AY$24=213, MONTH(M51)&amp;connector&amp;DAY(M51)&amp;connector&amp;IF($AZ$24="Short", RIGHT(YEAR(M51),2),YEAR(M51)),IF($AZ$24="Short", RIGHT(YEAR(M51),2),YEAR(M51))&amp;connector&amp;MONTH(M51)&amp;connector&amp;DAY(M51))),"-")</f>
        <v>-</v>
      </c>
      <c r="O51" s="156" t="str">
        <f>IF(LEN(INDEX(Input!K$6:K$1005,ROW($C51)-ROW($C$5),1))=0,"",INDEX(Input!K$6:K$1005,ROW($C51)-ROW($C$5),1))</f>
        <v/>
      </c>
      <c r="P51" s="100" t="str">
        <f t="shared" si="2"/>
        <v>-</v>
      </c>
      <c r="Q51" s="156" t="str">
        <f>IF(LEN(INDEX(Input!L$6:L$1005,ROW($C51)-ROW($C$5),1))=0,"",INDEX(Input!L$6:L$1005,ROW($C51)-ROW($C$5),1))</f>
        <v/>
      </c>
      <c r="R51" s="100" t="str">
        <f t="shared" si="3"/>
        <v>-</v>
      </c>
      <c r="S51" s="156" t="str">
        <f>IF(LEN(INDEX(Input!M$6:M$1005,ROW($C51)-ROW($C$5),1))=0,"-",INDEX(Input!M$6:M$1005,ROW($C51)-ROW($C$5),1))</f>
        <v>-</v>
      </c>
      <c r="T51" s="156" t="str">
        <f t="shared" si="4"/>
        <v/>
      </c>
      <c r="U51" s="100" t="str">
        <f t="shared" si="5"/>
        <v>-</v>
      </c>
      <c r="V51" s="156" t="str">
        <f>IF(LEN(INDEX(Input!O$6:O$1005,ROW($C51)-ROW($C$5),1))=0,"",INDEX(Input!O$6:O$1005,ROW($C51)-ROW($C$5),1))</f>
        <v/>
      </c>
      <c r="W51" s="100" t="str">
        <f t="shared" si="6"/>
        <v>-</v>
      </c>
      <c r="X51" s="104" t="str">
        <f t="shared" si="7"/>
        <v/>
      </c>
      <c r="Y51" s="102" t="str">
        <f t="shared" si="16"/>
        <v/>
      </c>
      <c r="Z51" s="102" t="str">
        <f>IF(AND(OR(Dashboard!$D$7=J51,Dashboard!$D$7=""),  OR(Dashboard!$G$6&lt;=K51,Dashboard!$G$6=""), OR(Dashboard!$G$7&gt;=K51,Dashboard!$G$7=""),  OR(Dashboard!$J$6&lt;=O51,Dashboard!$J$6=""), OR(Dashboard!$J$7&gt;=O51,Dashboard!$J$7=""),D51&lt;&gt;""),"x","")</f>
        <v>x</v>
      </c>
      <c r="AA51" s="102" t="str">
        <f>IF(AND(OR(Dashboard!$D$6=H51,Dashboard!$D$6="",Dashboard!$D$6="All"), Z51="x"),"x","")</f>
        <v>x</v>
      </c>
      <c r="AB51" s="103" t="str">
        <f>IF(AND(OR(Dashboard!$D$6=H51,Dashboard!$D$6="",Dashboard!$D$6="All"), OR(Dashboard!$D$7=J51,Dashboard!$D$7=""),  OR(Dashboard!$G$6&lt;=K51,Dashboard!$G$6=""), OR(Dashboard!$G$7&gt;=K51,Dashboard!$G$7=""),  OR(Dashboard!$J$6&lt;=O51,Dashboard!$J$6=""), OR(Dashboard!$J$7&gt;=O51,Dashboard!$J$7=""),I51&lt;&gt;""),"x","")</f>
        <v/>
      </c>
      <c r="AC51" s="88" t="str">
        <f>IF($AB51&lt;&gt;"x","",IF(AND($I51&lt;&gt;AC$4, IFERROR(MATCH("c",$AB51:AB51,0),0)=0),"x", IF(IFERROR(MATCH("c",$AB51:AB51,0),0)=0,"c","")))</f>
        <v/>
      </c>
      <c r="AD51" s="88" t="str">
        <f>IF($AB51&lt;&gt;"x","",IF(AND($I51&lt;&gt;AD$4, IFERROR(MATCH("c",$AB51:AC51,0),0)=0),"x", IF(IFERROR(MATCH("c",$AB51:AC51,0),0)=0,"c","")))</f>
        <v/>
      </c>
      <c r="AE51" s="88" t="str">
        <f>IF($AB51&lt;&gt;"x","",IF(AND($I51&lt;&gt;AE$4, IFERROR(MATCH("c",$AB51:AD51,0),0)=0),"x", IF(IFERROR(MATCH("c",$AB51:AD51,0),0)=0,"c","")))</f>
        <v/>
      </c>
      <c r="AF51" s="88" t="str">
        <f>IF($AB51&lt;&gt;"x","",IF(AND($I51&lt;&gt;AF$4, IFERROR(MATCH("c",$AB51:AE51,0),0)=0),"x", IF(IFERROR(MATCH("c",$AB51:AE51,0),0)=0,"c","")))</f>
        <v/>
      </c>
      <c r="AG51" s="88" t="str">
        <f>IF($AB51&lt;&gt;"x","",IF(AND($I51&lt;&gt;AG$4, IFERROR(MATCH("c",$AB51:AF51,0),0)=0),"x", IF(IFERROR(MATCH("c",$AB51:AF51,0),0)=0,"c","")))</f>
        <v/>
      </c>
      <c r="AH51" s="88" t="str">
        <f>IF($AB51&lt;&gt;"x","",IF(AND($I51&lt;&gt;AH$4, IFERROR(MATCH("c",$AB51:AG51,0),0)=0),"x", IF(IFERROR(MATCH("c",$AB51:AG51,0),0)=0,"c","")))</f>
        <v/>
      </c>
      <c r="AI51" s="88" t="str">
        <f>IF($AB51&lt;&gt;"x","",IF(AND($I51&lt;&gt;AI$4, IFERROR(MATCH("c",$AB51:AH51,0),0)=0),"x", IF(IFERROR(MATCH("c",$AB51:AH51,0),0)=0,"c","")))</f>
        <v/>
      </c>
      <c r="AJ51" s="88" t="str">
        <f>IF($AB51&lt;&gt;"x","",IF(AND($I51&lt;&gt;AJ$4, IFERROR(MATCH("c",$AB51:AI51,0),0)=0),"x", IF(IFERROR(MATCH("c",$AB51:AI51,0),0)=0,"c","")))</f>
        <v/>
      </c>
      <c r="AK51" s="88" t="str">
        <f>IF($AB51&lt;&gt;"x","",IF(AND($I51&lt;&gt;AK$4, IFERROR(MATCH("c",$AB51:AJ51,0),0)=0),"x", IF(IFERROR(MATCH("c",$AB51:AJ51,0),0)=0,"c","")))</f>
        <v/>
      </c>
      <c r="AL51" s="88" t="str">
        <f>IF($AB51&lt;&gt;"x","",IF(AND($I51&lt;&gt;AL$4, IFERROR(MATCH("c",$AB51:AK51,0),0)=0),"x", IF(IFERROR(MATCH("c",$AB51:AK51,0),0)=0,"c","")))</f>
        <v/>
      </c>
      <c r="AM51" s="88" t="str">
        <f>IF($AB51&lt;&gt;"x","",IF(AND($I51&lt;&gt;AM$4, IFERROR(MATCH("c",$AB51:AL51,0),0)=0),"x", IF(IFERROR(MATCH("c",$AB51:AL51,0),0)=0,"c","")))</f>
        <v/>
      </c>
      <c r="AN51" s="88" t="str">
        <f>IF($AB51&lt;&gt;"x","",IF(AND($I51&lt;&gt;AN$4, IFERROR(MATCH("c",$AB51:AM51,0),0)=0),"x", IF(IFERROR(MATCH("c",$AB51:AM51,0),0)=0,"c","")))</f>
        <v/>
      </c>
      <c r="AO51" s="88" t="str">
        <f>IF($AB51&lt;&gt;"x","",IF(AND($I51&lt;&gt;AO$4, IFERROR(MATCH("c",$AB51:AN51,0),0)=0),"x", IF(IFERROR(MATCH("c",$AB51:AN51,0),0)=0,"c","")))</f>
        <v/>
      </c>
      <c r="AP51" s="88" t="str">
        <f>IF($AB51&lt;&gt;"x","",IF(AND($I51&lt;&gt;AP$4, IFERROR(MATCH("c",$AB51:AO51,0),0)=0),"x", IF(IFERROR(MATCH("c",$AB51:AO51,0),0)=0,"c","")))</f>
        <v/>
      </c>
      <c r="AQ51" s="88" t="str">
        <f>IF($AB51&lt;&gt;"x","",IF(AND($I51&lt;&gt;AQ$4, IFERROR(MATCH("c",$AB51:AP51,0),0)=0),"x", IF(IFERROR(MATCH("c",$AB51:AP51,0),0)=0,"c","")))</f>
        <v/>
      </c>
      <c r="BB51" s="97" t="str">
        <f>IF(Settings!F33&lt;&gt;"",Settings!F33,"")</f>
        <v/>
      </c>
      <c r="BC51" s="88" t="str">
        <f t="shared" si="17"/>
        <v/>
      </c>
      <c r="BD51" s="88" t="str">
        <f t="shared" si="17"/>
        <v/>
      </c>
      <c r="BE51" s="88" t="str">
        <f t="shared" si="17"/>
        <v/>
      </c>
      <c r="BF51" s="88" t="str">
        <f t="shared" si="17"/>
        <v/>
      </c>
      <c r="BG51" s="88" t="str">
        <f t="shared" si="17"/>
        <v/>
      </c>
      <c r="BO51" s="213">
        <f>IF(COUNTIF($BO$6:BO50,BO50)+1&gt;Calc!$CU$9,MAX($BO$6:BO50)+1,BO50)</f>
        <v>12</v>
      </c>
      <c r="BP51" s="213" t="str">
        <f>IF(29-SUMIF(Pipeline!D55:AF55,"",$BP$5:$CR$5)&gt;0,ROW(BO51),"")</f>
        <v/>
      </c>
      <c r="BQ51" s="214"/>
      <c r="BR51" s="214"/>
      <c r="BS51" s="214"/>
      <c r="BT51" s="214"/>
      <c r="BU51" s="214"/>
      <c r="BV51" s="214"/>
      <c r="BW51" s="214"/>
      <c r="BX51" s="214"/>
      <c r="BY51" s="214"/>
      <c r="BZ51" s="214"/>
      <c r="CA51" s="214"/>
      <c r="CB51" s="214"/>
      <c r="CC51" s="214"/>
      <c r="CD51" s="214"/>
      <c r="CE51" s="214"/>
      <c r="CF51" s="214"/>
      <c r="CG51" s="214"/>
      <c r="CH51" s="214"/>
      <c r="CI51" s="214"/>
      <c r="CJ51" s="214"/>
      <c r="CK51" s="214"/>
      <c r="CL51" s="214"/>
      <c r="CM51" s="214"/>
      <c r="CN51" s="214"/>
      <c r="CO51" s="214"/>
      <c r="CP51" s="214"/>
      <c r="CQ51" s="214"/>
      <c r="CR51" s="214"/>
      <c r="CW51" s="226" t="str">
        <f>IF(Settings!F51="","",Settings!F51)</f>
        <v/>
      </c>
    </row>
    <row r="52" spans="2:102" x14ac:dyDescent="0.25">
      <c r="B52" s="88">
        <f>IF(AND(OR(Pipeline!$F$5=H52,Pipeline!$F$5="",Pipeline!$F$5="All"), OR(Pipeline!$F$6=J52,Pipeline!$F$6="",Pipeline!$F$6="All"),  OR(Pipeline!$J$5&lt;=K52,Pipeline!$J$5=""), OR(Pipeline!$J$6&gt;=K52,Pipeline!$J$6=""),  OR(Pipeline!$N$5&lt;=O52,Pipeline!$N$5=""), OR(Pipeline!$N$6&gt;=O52,Pipeline!$N$6="")),1,0)</f>
        <v>1</v>
      </c>
      <c r="C52" s="99">
        <f>IF(B52&lt;&gt;1,"",COUNTIFS($I$6:I51,I52,$B$6:B51,1)+1)</f>
        <v>40</v>
      </c>
      <c r="D52" s="100" t="str">
        <f>IF(LEN(INDEX(Input!B$6:B$1005,ROW($C52)-ROW($C$5),1))=0,"-",INDEX(Input!B$6:B$1005,ROW($C52)-ROW($C$5),1))</f>
        <v>-</v>
      </c>
      <c r="E52" s="100" t="str">
        <f>IF(LEN(INDEX(Input!C$6:C$1005,ROW($C52)-ROW($C$5),1))=0,"-",INDEX(Input!C$6:C$1005,ROW($C52)-ROW($C$5),1))</f>
        <v>-</v>
      </c>
      <c r="F52" s="100" t="str">
        <f>IF(LEN(INDEX(Input!D$6:D$1005,ROW($C52)-ROW($C$5),1))=0,"-",INDEX(Input!D$6:D$1005,ROW($C52)-ROW($C$5),1))</f>
        <v>-</v>
      </c>
      <c r="G52" s="100" t="str">
        <f>IF(LEN(INDEX(Input!E$6:E$1005,ROW($C52)-ROW($C$5),1))=0,"-",INDEX(Input!E$6:E$1005,ROW($C52)-ROW($C$5),1))</f>
        <v>-</v>
      </c>
      <c r="H52" s="100" t="str">
        <f>IF(LEN(INDEX(Input!F$6:F$1005,ROW($C52)-ROW($C$5),1))=0,"-",INDEX(Input!F$6:F$1005,ROW($C52)-ROW($C$5),1))</f>
        <v>-</v>
      </c>
      <c r="I52" s="100" t="str">
        <f>IF(LEN(INDEX(Input!G$6:G$1005,ROW($C52)-ROW($C$5),1))=0,"",INDEX(Input!G$6:G$1005,ROW($C52)-ROW($C$5),1))</f>
        <v/>
      </c>
      <c r="J52" s="100" t="str">
        <f>IF(LEN(INDEX(Input!B$6:B$1005,ROW($C52)-ROW($C$5),1))=0,"-",IF(INDEX(Input!H$6:H$1005,ROW($C52)-ROW($C$5),1)="","Not set",INDEX(Input!H$6:H$1005,ROW($C52)-ROW($C$5),1)) )</f>
        <v>-</v>
      </c>
      <c r="K52" s="101" t="str">
        <f>IF(LEN(INDEX(Input!I$6:I$1005,ROW($C52)-ROW($C$5),1))=0,"",INDEX(Input!I$6:I$1005,ROW($C52)-ROW($C$5),1))</f>
        <v/>
      </c>
      <c r="L52" s="101" t="str">
        <f t="array" ref="L52">IFERROR(IF($AY$24=123,DAY(K52)&amp;connector&amp;IF($AZ$24="Extended",INDEX($AT$24:$AT$35,MONTH(K52),1),MONTH(K52))&amp;connector&amp;IF($AZ$24="Short", RIGHT(YEAR(K52),2),YEAR(K52)),IF($AY$24=213, MONTH(K52)&amp;connector&amp;DAY(K52)&amp;connector&amp;IF($AZ$24="Short", RIGHT(YEAR(K52),2),YEAR(K52)),IF($AZ$24="Short", RIGHT(YEAR(K52),2),YEAR(K52))&amp;connector&amp;MONTH(K52)&amp;connector&amp;DAY(K52))),"-")</f>
        <v>-</v>
      </c>
      <c r="M52" s="101" t="str">
        <f>IF(LEN(INDEX(Input!J$6:J$1005,ROW($C52)-ROW($C$5),1))=0,"",INDEX(Input!J$6:J$1005,ROW($C52)-ROW($C$5),1))</f>
        <v/>
      </c>
      <c r="N52" s="101" t="str">
        <f t="array" ref="N52">IFERROR(IF($AY$24=123,DAY(M52)&amp;connector&amp;IF($AZ$24="Extended",INDEX($AT$24:$AT$35,MONTH(M52),1),MONTH(M52))&amp;connector&amp;IF($AZ$24="Short", RIGHT(YEAR(M52),2),YEAR(M52)),IF($AY$24=213, MONTH(M52)&amp;connector&amp;DAY(M52)&amp;connector&amp;IF($AZ$24="Short", RIGHT(YEAR(M52),2),YEAR(M52)),IF($AZ$24="Short", RIGHT(YEAR(M52),2),YEAR(M52))&amp;connector&amp;MONTH(M52)&amp;connector&amp;DAY(M52))),"-")</f>
        <v>-</v>
      </c>
      <c r="O52" s="156" t="str">
        <f>IF(LEN(INDEX(Input!K$6:K$1005,ROW($C52)-ROW($C$5),1))=0,"",INDEX(Input!K$6:K$1005,ROW($C52)-ROW($C$5),1))</f>
        <v/>
      </c>
      <c r="P52" s="100" t="str">
        <f t="shared" si="2"/>
        <v>-</v>
      </c>
      <c r="Q52" s="156" t="str">
        <f>IF(LEN(INDEX(Input!L$6:L$1005,ROW($C52)-ROW($C$5),1))=0,"",INDEX(Input!L$6:L$1005,ROW($C52)-ROW($C$5),1))</f>
        <v/>
      </c>
      <c r="R52" s="100" t="str">
        <f t="shared" si="3"/>
        <v>-</v>
      </c>
      <c r="S52" s="156" t="str">
        <f>IF(LEN(INDEX(Input!M$6:M$1005,ROW($C52)-ROW($C$5),1))=0,"-",INDEX(Input!M$6:M$1005,ROW($C52)-ROW($C$5),1))</f>
        <v>-</v>
      </c>
      <c r="T52" s="156" t="str">
        <f t="shared" si="4"/>
        <v/>
      </c>
      <c r="U52" s="100" t="str">
        <f t="shared" si="5"/>
        <v>-</v>
      </c>
      <c r="V52" s="156" t="str">
        <f>IF(LEN(INDEX(Input!O$6:O$1005,ROW($C52)-ROW($C$5),1))=0,"",INDEX(Input!O$6:O$1005,ROW($C52)-ROW($C$5),1))</f>
        <v/>
      </c>
      <c r="W52" s="100" t="str">
        <f t="shared" si="6"/>
        <v>-</v>
      </c>
      <c r="X52" s="104" t="str">
        <f t="shared" si="7"/>
        <v/>
      </c>
      <c r="Y52" s="102" t="str">
        <f t="shared" si="16"/>
        <v/>
      </c>
      <c r="Z52" s="102" t="str">
        <f>IF(AND(OR(Dashboard!$D$7=J52,Dashboard!$D$7=""),  OR(Dashboard!$G$6&lt;=K52,Dashboard!$G$6=""), OR(Dashboard!$G$7&gt;=K52,Dashboard!$G$7=""),  OR(Dashboard!$J$6&lt;=O52,Dashboard!$J$6=""), OR(Dashboard!$J$7&gt;=O52,Dashboard!$J$7=""),D52&lt;&gt;""),"x","")</f>
        <v>x</v>
      </c>
      <c r="AA52" s="102" t="str">
        <f>IF(AND(OR(Dashboard!$D$6=H52,Dashboard!$D$6="",Dashboard!$D$6="All"), Z52="x"),"x","")</f>
        <v>x</v>
      </c>
      <c r="AB52" s="103" t="str">
        <f>IF(AND(OR(Dashboard!$D$6=H52,Dashboard!$D$6="",Dashboard!$D$6="All"), OR(Dashboard!$D$7=J52,Dashboard!$D$7=""),  OR(Dashboard!$G$6&lt;=K52,Dashboard!$G$6=""), OR(Dashboard!$G$7&gt;=K52,Dashboard!$G$7=""),  OR(Dashboard!$J$6&lt;=O52,Dashboard!$J$6=""), OR(Dashboard!$J$7&gt;=O52,Dashboard!$J$7=""),I52&lt;&gt;""),"x","")</f>
        <v/>
      </c>
      <c r="AC52" s="88" t="str">
        <f>IF($AB52&lt;&gt;"x","",IF(AND($I52&lt;&gt;AC$4, IFERROR(MATCH("c",$AB52:AB52,0),0)=0),"x", IF(IFERROR(MATCH("c",$AB52:AB52,0),0)=0,"c","")))</f>
        <v/>
      </c>
      <c r="AD52" s="88" t="str">
        <f>IF($AB52&lt;&gt;"x","",IF(AND($I52&lt;&gt;AD$4, IFERROR(MATCH("c",$AB52:AC52,0),0)=0),"x", IF(IFERROR(MATCH("c",$AB52:AC52,0),0)=0,"c","")))</f>
        <v/>
      </c>
      <c r="AE52" s="88" t="str">
        <f>IF($AB52&lt;&gt;"x","",IF(AND($I52&lt;&gt;AE$4, IFERROR(MATCH("c",$AB52:AD52,0),0)=0),"x", IF(IFERROR(MATCH("c",$AB52:AD52,0),0)=0,"c","")))</f>
        <v/>
      </c>
      <c r="AF52" s="88" t="str">
        <f>IF($AB52&lt;&gt;"x","",IF(AND($I52&lt;&gt;AF$4, IFERROR(MATCH("c",$AB52:AE52,0),0)=0),"x", IF(IFERROR(MATCH("c",$AB52:AE52,0),0)=0,"c","")))</f>
        <v/>
      </c>
      <c r="AG52" s="88" t="str">
        <f>IF($AB52&lt;&gt;"x","",IF(AND($I52&lt;&gt;AG$4, IFERROR(MATCH("c",$AB52:AF52,0),0)=0),"x", IF(IFERROR(MATCH("c",$AB52:AF52,0),0)=0,"c","")))</f>
        <v/>
      </c>
      <c r="AH52" s="88" t="str">
        <f>IF($AB52&lt;&gt;"x","",IF(AND($I52&lt;&gt;AH$4, IFERROR(MATCH("c",$AB52:AG52,0),0)=0),"x", IF(IFERROR(MATCH("c",$AB52:AG52,0),0)=0,"c","")))</f>
        <v/>
      </c>
      <c r="AI52" s="88" t="str">
        <f>IF($AB52&lt;&gt;"x","",IF(AND($I52&lt;&gt;AI$4, IFERROR(MATCH("c",$AB52:AH52,0),0)=0),"x", IF(IFERROR(MATCH("c",$AB52:AH52,0),0)=0,"c","")))</f>
        <v/>
      </c>
      <c r="AJ52" s="88" t="str">
        <f>IF($AB52&lt;&gt;"x","",IF(AND($I52&lt;&gt;AJ$4, IFERROR(MATCH("c",$AB52:AI52,0),0)=0),"x", IF(IFERROR(MATCH("c",$AB52:AI52,0),0)=0,"c","")))</f>
        <v/>
      </c>
      <c r="AK52" s="88" t="str">
        <f>IF($AB52&lt;&gt;"x","",IF(AND($I52&lt;&gt;AK$4, IFERROR(MATCH("c",$AB52:AJ52,0),0)=0),"x", IF(IFERROR(MATCH("c",$AB52:AJ52,0),0)=0,"c","")))</f>
        <v/>
      </c>
      <c r="AL52" s="88" t="str">
        <f>IF($AB52&lt;&gt;"x","",IF(AND($I52&lt;&gt;AL$4, IFERROR(MATCH("c",$AB52:AK52,0),0)=0),"x", IF(IFERROR(MATCH("c",$AB52:AK52,0),0)=0,"c","")))</f>
        <v/>
      </c>
      <c r="AM52" s="88" t="str">
        <f>IF($AB52&lt;&gt;"x","",IF(AND($I52&lt;&gt;AM$4, IFERROR(MATCH("c",$AB52:AL52,0),0)=0),"x", IF(IFERROR(MATCH("c",$AB52:AL52,0),0)=0,"c","")))</f>
        <v/>
      </c>
      <c r="AN52" s="88" t="str">
        <f>IF($AB52&lt;&gt;"x","",IF(AND($I52&lt;&gt;AN$4, IFERROR(MATCH("c",$AB52:AM52,0),0)=0),"x", IF(IFERROR(MATCH("c",$AB52:AM52,0),0)=0,"c","")))</f>
        <v/>
      </c>
      <c r="AO52" s="88" t="str">
        <f>IF($AB52&lt;&gt;"x","",IF(AND($I52&lt;&gt;AO$4, IFERROR(MATCH("c",$AB52:AN52,0),0)=0),"x", IF(IFERROR(MATCH("c",$AB52:AN52,0),0)=0,"c","")))</f>
        <v/>
      </c>
      <c r="AP52" s="88" t="str">
        <f>IF($AB52&lt;&gt;"x","",IF(AND($I52&lt;&gt;AP$4, IFERROR(MATCH("c",$AB52:AO52,0),0)=0),"x", IF(IFERROR(MATCH("c",$AB52:AO52,0),0)=0,"c","")))</f>
        <v/>
      </c>
      <c r="AQ52" s="88" t="str">
        <f>IF($AB52&lt;&gt;"x","",IF(AND($I52&lt;&gt;AQ$4, IFERROR(MATCH("c",$AB52:AP52,0),0)=0),"x", IF(IFERROR(MATCH("c",$AB52:AP52,0),0)=0,"c","")))</f>
        <v/>
      </c>
      <c r="BB52" s="97" t="str">
        <f>IF(Settings!F34&lt;&gt;"",Settings!F34,"")</f>
        <v/>
      </c>
      <c r="BC52" s="88" t="str">
        <f t="shared" si="17"/>
        <v/>
      </c>
      <c r="BD52" s="88" t="str">
        <f t="shared" si="17"/>
        <v/>
      </c>
      <c r="BE52" s="88" t="str">
        <f t="shared" si="17"/>
        <v/>
      </c>
      <c r="BF52" s="88" t="str">
        <f t="shared" si="17"/>
        <v/>
      </c>
      <c r="BG52" s="88" t="str">
        <f t="shared" si="17"/>
        <v/>
      </c>
      <c r="BO52" s="213">
        <f>IF(COUNTIF($BO$6:BO51,BO51)+1&gt;Calc!$CU$9,MAX($BO$6:BO51)+1,BO51)</f>
        <v>12</v>
      </c>
      <c r="BP52" s="213" t="str">
        <f>IF(29-SUMIF(Pipeline!D56:AF56,"",$BP$5:$CR$5)&gt;0,ROW(BO52),"")</f>
        <v/>
      </c>
      <c r="BQ52" s="214"/>
      <c r="BR52" s="214"/>
      <c r="BS52" s="214"/>
      <c r="BT52" s="214"/>
      <c r="BU52" s="214"/>
      <c r="BV52" s="214"/>
      <c r="BW52" s="214"/>
      <c r="BX52" s="214"/>
      <c r="BY52" s="214"/>
      <c r="BZ52" s="214"/>
      <c r="CA52" s="214"/>
      <c r="CB52" s="214"/>
      <c r="CC52" s="214"/>
      <c r="CD52" s="214"/>
      <c r="CE52" s="214"/>
      <c r="CF52" s="214"/>
      <c r="CG52" s="214"/>
      <c r="CH52" s="214"/>
      <c r="CI52" s="214"/>
      <c r="CJ52" s="214"/>
      <c r="CK52" s="214"/>
      <c r="CL52" s="214"/>
      <c r="CM52" s="214"/>
      <c r="CN52" s="214"/>
      <c r="CO52" s="214"/>
      <c r="CP52" s="214"/>
      <c r="CQ52" s="214"/>
      <c r="CR52" s="214"/>
      <c r="CW52" s="226" t="str">
        <f>IF(Settings!F52="","",Settings!F52)</f>
        <v/>
      </c>
    </row>
    <row r="53" spans="2:102" x14ac:dyDescent="0.25">
      <c r="B53" s="88">
        <f>IF(AND(OR(Pipeline!$F$5=H53,Pipeline!$F$5="",Pipeline!$F$5="All"), OR(Pipeline!$F$6=J53,Pipeline!$F$6="",Pipeline!$F$6="All"),  OR(Pipeline!$J$5&lt;=K53,Pipeline!$J$5=""), OR(Pipeline!$J$6&gt;=K53,Pipeline!$J$6=""),  OR(Pipeline!$N$5&lt;=O53,Pipeline!$N$5=""), OR(Pipeline!$N$6&gt;=O53,Pipeline!$N$6="")),1,0)</f>
        <v>1</v>
      </c>
      <c r="C53" s="99">
        <f>IF(B53&lt;&gt;1,"",COUNTIFS($I$6:I52,I53,$B$6:B52,1)+1)</f>
        <v>41</v>
      </c>
      <c r="D53" s="100" t="str">
        <f>IF(LEN(INDEX(Input!B$6:B$1005,ROW($C53)-ROW($C$5),1))=0,"-",INDEX(Input!B$6:B$1005,ROW($C53)-ROW($C$5),1))</f>
        <v>-</v>
      </c>
      <c r="E53" s="100" t="str">
        <f>IF(LEN(INDEX(Input!C$6:C$1005,ROW($C53)-ROW($C$5),1))=0,"-",INDEX(Input!C$6:C$1005,ROW($C53)-ROW($C$5),1))</f>
        <v>-</v>
      </c>
      <c r="F53" s="100" t="str">
        <f>IF(LEN(INDEX(Input!D$6:D$1005,ROW($C53)-ROW($C$5),1))=0,"-",INDEX(Input!D$6:D$1005,ROW($C53)-ROW($C$5),1))</f>
        <v>-</v>
      </c>
      <c r="G53" s="100" t="str">
        <f>IF(LEN(INDEX(Input!E$6:E$1005,ROW($C53)-ROW($C$5),1))=0,"-",INDEX(Input!E$6:E$1005,ROW($C53)-ROW($C$5),1))</f>
        <v>-</v>
      </c>
      <c r="H53" s="100" t="str">
        <f>IF(LEN(INDEX(Input!F$6:F$1005,ROW($C53)-ROW($C$5),1))=0,"-",INDEX(Input!F$6:F$1005,ROW($C53)-ROW($C$5),1))</f>
        <v>-</v>
      </c>
      <c r="I53" s="100" t="str">
        <f>IF(LEN(INDEX(Input!G$6:G$1005,ROW($C53)-ROW($C$5),1))=0,"",INDEX(Input!G$6:G$1005,ROW($C53)-ROW($C$5),1))</f>
        <v/>
      </c>
      <c r="J53" s="100" t="str">
        <f>IF(LEN(INDEX(Input!B$6:B$1005,ROW($C53)-ROW($C$5),1))=0,"-",IF(INDEX(Input!H$6:H$1005,ROW($C53)-ROW($C$5),1)="","Not set",INDEX(Input!H$6:H$1005,ROW($C53)-ROW($C$5),1)) )</f>
        <v>-</v>
      </c>
      <c r="K53" s="101" t="str">
        <f>IF(LEN(INDEX(Input!I$6:I$1005,ROW($C53)-ROW($C$5),1))=0,"",INDEX(Input!I$6:I$1005,ROW($C53)-ROW($C$5),1))</f>
        <v/>
      </c>
      <c r="L53" s="101" t="str">
        <f t="array" ref="L53">IFERROR(IF($AY$24=123,DAY(K53)&amp;connector&amp;IF($AZ$24="Extended",INDEX($AT$24:$AT$35,MONTH(K53),1),MONTH(K53))&amp;connector&amp;IF($AZ$24="Short", RIGHT(YEAR(K53),2),YEAR(K53)),IF($AY$24=213, MONTH(K53)&amp;connector&amp;DAY(K53)&amp;connector&amp;IF($AZ$24="Short", RIGHT(YEAR(K53),2),YEAR(K53)),IF($AZ$24="Short", RIGHT(YEAR(K53),2),YEAR(K53))&amp;connector&amp;MONTH(K53)&amp;connector&amp;DAY(K53))),"-")</f>
        <v>-</v>
      </c>
      <c r="M53" s="101" t="str">
        <f>IF(LEN(INDEX(Input!J$6:J$1005,ROW($C53)-ROW($C$5),1))=0,"",INDEX(Input!J$6:J$1005,ROW($C53)-ROW($C$5),1))</f>
        <v/>
      </c>
      <c r="N53" s="101" t="str">
        <f t="array" ref="N53">IFERROR(IF($AY$24=123,DAY(M53)&amp;connector&amp;IF($AZ$24="Extended",INDEX($AT$24:$AT$35,MONTH(M53),1),MONTH(M53))&amp;connector&amp;IF($AZ$24="Short", RIGHT(YEAR(M53),2),YEAR(M53)),IF($AY$24=213, MONTH(M53)&amp;connector&amp;DAY(M53)&amp;connector&amp;IF($AZ$24="Short", RIGHT(YEAR(M53),2),YEAR(M53)),IF($AZ$24="Short", RIGHT(YEAR(M53),2),YEAR(M53))&amp;connector&amp;MONTH(M53)&amp;connector&amp;DAY(M53))),"-")</f>
        <v>-</v>
      </c>
      <c r="O53" s="156" t="str">
        <f>IF(LEN(INDEX(Input!K$6:K$1005,ROW($C53)-ROW($C$5),1))=0,"",INDEX(Input!K$6:K$1005,ROW($C53)-ROW($C$5),1))</f>
        <v/>
      </c>
      <c r="P53" s="100" t="str">
        <f t="shared" si="2"/>
        <v>-</v>
      </c>
      <c r="Q53" s="156" t="str">
        <f>IF(LEN(INDEX(Input!L$6:L$1005,ROW($C53)-ROW($C$5),1))=0,"",INDEX(Input!L$6:L$1005,ROW($C53)-ROW($C$5),1))</f>
        <v/>
      </c>
      <c r="R53" s="100" t="str">
        <f t="shared" si="3"/>
        <v>-</v>
      </c>
      <c r="S53" s="156" t="str">
        <f>IF(LEN(INDEX(Input!M$6:M$1005,ROW($C53)-ROW($C$5),1))=0,"-",INDEX(Input!M$6:M$1005,ROW($C53)-ROW($C$5),1))</f>
        <v>-</v>
      </c>
      <c r="T53" s="156" t="str">
        <f t="shared" si="4"/>
        <v/>
      </c>
      <c r="U53" s="100" t="str">
        <f t="shared" si="5"/>
        <v>-</v>
      </c>
      <c r="V53" s="156" t="str">
        <f>IF(LEN(INDEX(Input!O$6:O$1005,ROW($C53)-ROW($C$5),1))=0,"",INDEX(Input!O$6:O$1005,ROW($C53)-ROW($C$5),1))</f>
        <v/>
      </c>
      <c r="W53" s="100" t="str">
        <f t="shared" si="6"/>
        <v>-</v>
      </c>
      <c r="X53" s="104" t="str">
        <f t="shared" si="7"/>
        <v/>
      </c>
      <c r="Y53" s="102" t="str">
        <f t="shared" si="16"/>
        <v/>
      </c>
      <c r="Z53" s="102" t="str">
        <f>IF(AND(OR(Dashboard!$D$7=J53,Dashboard!$D$7=""),  OR(Dashboard!$G$6&lt;=K53,Dashboard!$G$6=""), OR(Dashboard!$G$7&gt;=K53,Dashboard!$G$7=""),  OR(Dashboard!$J$6&lt;=O53,Dashboard!$J$6=""), OR(Dashboard!$J$7&gt;=O53,Dashboard!$J$7=""),D53&lt;&gt;""),"x","")</f>
        <v>x</v>
      </c>
      <c r="AA53" s="102" t="str">
        <f>IF(AND(OR(Dashboard!$D$6=H53,Dashboard!$D$6="",Dashboard!$D$6="All"), Z53="x"),"x","")</f>
        <v>x</v>
      </c>
      <c r="AB53" s="103" t="str">
        <f>IF(AND(OR(Dashboard!$D$6=H53,Dashboard!$D$6="",Dashboard!$D$6="All"), OR(Dashboard!$D$7=J53,Dashboard!$D$7=""),  OR(Dashboard!$G$6&lt;=K53,Dashboard!$G$6=""), OR(Dashboard!$G$7&gt;=K53,Dashboard!$G$7=""),  OR(Dashboard!$J$6&lt;=O53,Dashboard!$J$6=""), OR(Dashboard!$J$7&gt;=O53,Dashboard!$J$7=""),I53&lt;&gt;""),"x","")</f>
        <v/>
      </c>
      <c r="AC53" s="88" t="str">
        <f>IF($AB53&lt;&gt;"x","",IF(AND($I53&lt;&gt;AC$4, IFERROR(MATCH("c",$AB53:AB53,0),0)=0),"x", IF(IFERROR(MATCH("c",$AB53:AB53,0),0)=0,"c","")))</f>
        <v/>
      </c>
      <c r="AD53" s="88" t="str">
        <f>IF($AB53&lt;&gt;"x","",IF(AND($I53&lt;&gt;AD$4, IFERROR(MATCH("c",$AB53:AC53,0),0)=0),"x", IF(IFERROR(MATCH("c",$AB53:AC53,0),0)=0,"c","")))</f>
        <v/>
      </c>
      <c r="AE53" s="88" t="str">
        <f>IF($AB53&lt;&gt;"x","",IF(AND($I53&lt;&gt;AE$4, IFERROR(MATCH("c",$AB53:AD53,0),0)=0),"x", IF(IFERROR(MATCH("c",$AB53:AD53,0),0)=0,"c","")))</f>
        <v/>
      </c>
      <c r="AF53" s="88" t="str">
        <f>IF($AB53&lt;&gt;"x","",IF(AND($I53&lt;&gt;AF$4, IFERROR(MATCH("c",$AB53:AE53,0),0)=0),"x", IF(IFERROR(MATCH("c",$AB53:AE53,0),0)=0,"c","")))</f>
        <v/>
      </c>
      <c r="AG53" s="88" t="str">
        <f>IF($AB53&lt;&gt;"x","",IF(AND($I53&lt;&gt;AG$4, IFERROR(MATCH("c",$AB53:AF53,0),0)=0),"x", IF(IFERROR(MATCH("c",$AB53:AF53,0),0)=0,"c","")))</f>
        <v/>
      </c>
      <c r="AH53" s="88" t="str">
        <f>IF($AB53&lt;&gt;"x","",IF(AND($I53&lt;&gt;AH$4, IFERROR(MATCH("c",$AB53:AG53,0),0)=0),"x", IF(IFERROR(MATCH("c",$AB53:AG53,0),0)=0,"c","")))</f>
        <v/>
      </c>
      <c r="AI53" s="88" t="str">
        <f>IF($AB53&lt;&gt;"x","",IF(AND($I53&lt;&gt;AI$4, IFERROR(MATCH("c",$AB53:AH53,0),0)=0),"x", IF(IFERROR(MATCH("c",$AB53:AH53,0),0)=0,"c","")))</f>
        <v/>
      </c>
      <c r="AJ53" s="88" t="str">
        <f>IF($AB53&lt;&gt;"x","",IF(AND($I53&lt;&gt;AJ$4, IFERROR(MATCH("c",$AB53:AI53,0),0)=0),"x", IF(IFERROR(MATCH("c",$AB53:AI53,0),0)=0,"c","")))</f>
        <v/>
      </c>
      <c r="AK53" s="88" t="str">
        <f>IF($AB53&lt;&gt;"x","",IF(AND($I53&lt;&gt;AK$4, IFERROR(MATCH("c",$AB53:AJ53,0),0)=0),"x", IF(IFERROR(MATCH("c",$AB53:AJ53,0),0)=0,"c","")))</f>
        <v/>
      </c>
      <c r="AL53" s="88" t="str">
        <f>IF($AB53&lt;&gt;"x","",IF(AND($I53&lt;&gt;AL$4, IFERROR(MATCH("c",$AB53:AK53,0),0)=0),"x", IF(IFERROR(MATCH("c",$AB53:AK53,0),0)=0,"c","")))</f>
        <v/>
      </c>
      <c r="AM53" s="88" t="str">
        <f>IF($AB53&lt;&gt;"x","",IF(AND($I53&lt;&gt;AM$4, IFERROR(MATCH("c",$AB53:AL53,0),0)=0),"x", IF(IFERROR(MATCH("c",$AB53:AL53,0),0)=0,"c","")))</f>
        <v/>
      </c>
      <c r="AN53" s="88" t="str">
        <f>IF($AB53&lt;&gt;"x","",IF(AND($I53&lt;&gt;AN$4, IFERROR(MATCH("c",$AB53:AM53,0),0)=0),"x", IF(IFERROR(MATCH("c",$AB53:AM53,0),0)=0,"c","")))</f>
        <v/>
      </c>
      <c r="AO53" s="88" t="str">
        <f>IF($AB53&lt;&gt;"x","",IF(AND($I53&lt;&gt;AO$4, IFERROR(MATCH("c",$AB53:AN53,0),0)=0),"x", IF(IFERROR(MATCH("c",$AB53:AN53,0),0)=0,"c","")))</f>
        <v/>
      </c>
      <c r="AP53" s="88" t="str">
        <f>IF($AB53&lt;&gt;"x","",IF(AND($I53&lt;&gt;AP$4, IFERROR(MATCH("c",$AB53:AO53,0),0)=0),"x", IF(IFERROR(MATCH("c",$AB53:AO53,0),0)=0,"c","")))</f>
        <v/>
      </c>
      <c r="AQ53" s="88" t="str">
        <f>IF($AB53&lt;&gt;"x","",IF(AND($I53&lt;&gt;AQ$4, IFERROR(MATCH("c",$AB53:AP53,0),0)=0),"x", IF(IFERROR(MATCH("c",$AB53:AP53,0),0)=0,"c","")))</f>
        <v/>
      </c>
      <c r="BB53" s="97" t="str">
        <f>IF(Settings!F35&lt;&gt;"",Settings!F35,"")</f>
        <v/>
      </c>
      <c r="BC53" s="88" t="str">
        <f t="shared" si="17"/>
        <v/>
      </c>
      <c r="BD53" s="88" t="str">
        <f t="shared" si="17"/>
        <v/>
      </c>
      <c r="BE53" s="88" t="str">
        <f t="shared" si="17"/>
        <v/>
      </c>
      <c r="BF53" s="88" t="str">
        <f t="shared" si="17"/>
        <v/>
      </c>
      <c r="BG53" s="88" t="str">
        <f t="shared" si="17"/>
        <v/>
      </c>
      <c r="BO53" s="213">
        <f>IF(COUNTIF($BO$6:BO52,BO52)+1&gt;Calc!$CU$9,MAX($BO$6:BO52)+1,BO52)</f>
        <v>12</v>
      </c>
      <c r="BP53" s="213" t="str">
        <f>IF(29-SUMIF(Pipeline!D57:AF57,"",$BP$5:$CR$5)&gt;0,ROW(BO53),"")</f>
        <v/>
      </c>
      <c r="BQ53" s="214"/>
      <c r="BR53" s="214"/>
      <c r="BS53" s="214"/>
      <c r="BT53" s="214"/>
      <c r="BU53" s="214"/>
      <c r="BV53" s="214"/>
      <c r="BW53" s="214"/>
      <c r="BX53" s="214"/>
      <c r="BY53" s="214"/>
      <c r="BZ53" s="214"/>
      <c r="CA53" s="214"/>
      <c r="CB53" s="214"/>
      <c r="CC53" s="214"/>
      <c r="CD53" s="214"/>
      <c r="CE53" s="214"/>
      <c r="CF53" s="214"/>
      <c r="CG53" s="214"/>
      <c r="CH53" s="214"/>
      <c r="CI53" s="214"/>
      <c r="CJ53" s="214"/>
      <c r="CK53" s="214"/>
      <c r="CL53" s="214"/>
      <c r="CM53" s="214"/>
      <c r="CN53" s="214"/>
      <c r="CO53" s="214"/>
      <c r="CP53" s="214"/>
      <c r="CQ53" s="214"/>
      <c r="CR53" s="214"/>
      <c r="CW53" s="226" t="str">
        <f>IF(Settings!F53="","",Settings!F53)</f>
        <v/>
      </c>
    </row>
    <row r="54" spans="2:102" x14ac:dyDescent="0.25">
      <c r="B54" s="88">
        <f>IF(AND(OR(Pipeline!$F$5=H54,Pipeline!$F$5="",Pipeline!$F$5="All"), OR(Pipeline!$F$6=J54,Pipeline!$F$6="",Pipeline!$F$6="All"),  OR(Pipeline!$J$5&lt;=K54,Pipeline!$J$5=""), OR(Pipeline!$J$6&gt;=K54,Pipeline!$J$6=""),  OR(Pipeline!$N$5&lt;=O54,Pipeline!$N$5=""), OR(Pipeline!$N$6&gt;=O54,Pipeline!$N$6="")),1,0)</f>
        <v>1</v>
      </c>
      <c r="C54" s="99">
        <f>IF(B54&lt;&gt;1,"",COUNTIFS($I$6:I53,I54,$B$6:B53,1)+1)</f>
        <v>42</v>
      </c>
      <c r="D54" s="100" t="str">
        <f>IF(LEN(INDEX(Input!B$6:B$1005,ROW($C54)-ROW($C$5),1))=0,"-",INDEX(Input!B$6:B$1005,ROW($C54)-ROW($C$5),1))</f>
        <v>-</v>
      </c>
      <c r="E54" s="100" t="str">
        <f>IF(LEN(INDEX(Input!C$6:C$1005,ROW($C54)-ROW($C$5),1))=0,"-",INDEX(Input!C$6:C$1005,ROW($C54)-ROW($C$5),1))</f>
        <v>-</v>
      </c>
      <c r="F54" s="100" t="str">
        <f>IF(LEN(INDEX(Input!D$6:D$1005,ROW($C54)-ROW($C$5),1))=0,"-",INDEX(Input!D$6:D$1005,ROW($C54)-ROW($C$5),1))</f>
        <v>-</v>
      </c>
      <c r="G54" s="100" t="str">
        <f>IF(LEN(INDEX(Input!E$6:E$1005,ROW($C54)-ROW($C$5),1))=0,"-",INDEX(Input!E$6:E$1005,ROW($C54)-ROW($C$5),1))</f>
        <v>-</v>
      </c>
      <c r="H54" s="100" t="str">
        <f>IF(LEN(INDEX(Input!F$6:F$1005,ROW($C54)-ROW($C$5),1))=0,"-",INDEX(Input!F$6:F$1005,ROW($C54)-ROW($C$5),1))</f>
        <v>-</v>
      </c>
      <c r="I54" s="100" t="str">
        <f>IF(LEN(INDEX(Input!G$6:G$1005,ROW($C54)-ROW($C$5),1))=0,"",INDEX(Input!G$6:G$1005,ROW($C54)-ROW($C$5),1))</f>
        <v/>
      </c>
      <c r="J54" s="100" t="str">
        <f>IF(LEN(INDEX(Input!B$6:B$1005,ROW($C54)-ROW($C$5),1))=0,"-",IF(INDEX(Input!H$6:H$1005,ROW($C54)-ROW($C$5),1)="","Not set",INDEX(Input!H$6:H$1005,ROW($C54)-ROW($C$5),1)) )</f>
        <v>-</v>
      </c>
      <c r="K54" s="101" t="str">
        <f>IF(LEN(INDEX(Input!I$6:I$1005,ROW($C54)-ROW($C$5),1))=0,"",INDEX(Input!I$6:I$1005,ROW($C54)-ROW($C$5),1))</f>
        <v/>
      </c>
      <c r="L54" s="101" t="str">
        <f t="array" ref="L54">IFERROR(IF($AY$24=123,DAY(K54)&amp;connector&amp;IF($AZ$24="Extended",INDEX($AT$24:$AT$35,MONTH(K54),1),MONTH(K54))&amp;connector&amp;IF($AZ$24="Short", RIGHT(YEAR(K54),2),YEAR(K54)),IF($AY$24=213, MONTH(K54)&amp;connector&amp;DAY(K54)&amp;connector&amp;IF($AZ$24="Short", RIGHT(YEAR(K54),2),YEAR(K54)),IF($AZ$24="Short", RIGHT(YEAR(K54),2),YEAR(K54))&amp;connector&amp;MONTH(K54)&amp;connector&amp;DAY(K54))),"-")</f>
        <v>-</v>
      </c>
      <c r="M54" s="101" t="str">
        <f>IF(LEN(INDEX(Input!J$6:J$1005,ROW($C54)-ROW($C$5),1))=0,"",INDEX(Input!J$6:J$1005,ROW($C54)-ROW($C$5),1))</f>
        <v/>
      </c>
      <c r="N54" s="101" t="str">
        <f t="array" ref="N54">IFERROR(IF($AY$24=123,DAY(M54)&amp;connector&amp;IF($AZ$24="Extended",INDEX($AT$24:$AT$35,MONTH(M54),1),MONTH(M54))&amp;connector&amp;IF($AZ$24="Short", RIGHT(YEAR(M54),2),YEAR(M54)),IF($AY$24=213, MONTH(M54)&amp;connector&amp;DAY(M54)&amp;connector&amp;IF($AZ$24="Short", RIGHT(YEAR(M54),2),YEAR(M54)),IF($AZ$24="Short", RIGHT(YEAR(M54),2),YEAR(M54))&amp;connector&amp;MONTH(M54)&amp;connector&amp;DAY(M54))),"-")</f>
        <v>-</v>
      </c>
      <c r="O54" s="156" t="str">
        <f>IF(LEN(INDEX(Input!K$6:K$1005,ROW($C54)-ROW($C$5),1))=0,"",INDEX(Input!K$6:K$1005,ROW($C54)-ROW($C$5),1))</f>
        <v/>
      </c>
      <c r="P54" s="100" t="str">
        <f t="shared" si="2"/>
        <v>-</v>
      </c>
      <c r="Q54" s="156" t="str">
        <f>IF(LEN(INDEX(Input!L$6:L$1005,ROW($C54)-ROW($C$5),1))=0,"",INDEX(Input!L$6:L$1005,ROW($C54)-ROW($C$5),1))</f>
        <v/>
      </c>
      <c r="R54" s="100" t="str">
        <f t="shared" si="3"/>
        <v>-</v>
      </c>
      <c r="S54" s="156" t="str">
        <f>IF(LEN(INDEX(Input!M$6:M$1005,ROW($C54)-ROW($C$5),1))=0,"-",INDEX(Input!M$6:M$1005,ROW($C54)-ROW($C$5),1))</f>
        <v>-</v>
      </c>
      <c r="T54" s="156" t="str">
        <f t="shared" si="4"/>
        <v/>
      </c>
      <c r="U54" s="100" t="str">
        <f t="shared" si="5"/>
        <v>-</v>
      </c>
      <c r="V54" s="156" t="str">
        <f>IF(LEN(INDEX(Input!O$6:O$1005,ROW($C54)-ROW($C$5),1))=0,"",INDEX(Input!O$6:O$1005,ROW($C54)-ROW($C$5),1))</f>
        <v/>
      </c>
      <c r="W54" s="100" t="str">
        <f t="shared" si="6"/>
        <v>-</v>
      </c>
      <c r="X54" s="104" t="str">
        <f t="shared" si="7"/>
        <v/>
      </c>
      <c r="Y54" s="102" t="str">
        <f t="shared" si="16"/>
        <v/>
      </c>
      <c r="Z54" s="102" t="str">
        <f>IF(AND(OR(Dashboard!$D$7=J54,Dashboard!$D$7=""),  OR(Dashboard!$G$6&lt;=K54,Dashboard!$G$6=""), OR(Dashboard!$G$7&gt;=K54,Dashboard!$G$7=""),  OR(Dashboard!$J$6&lt;=O54,Dashboard!$J$6=""), OR(Dashboard!$J$7&gt;=O54,Dashboard!$J$7=""),D54&lt;&gt;""),"x","")</f>
        <v>x</v>
      </c>
      <c r="AA54" s="102" t="str">
        <f>IF(AND(OR(Dashboard!$D$6=H54,Dashboard!$D$6="",Dashboard!$D$6="All"), Z54="x"),"x","")</f>
        <v>x</v>
      </c>
      <c r="AB54" s="103" t="str">
        <f>IF(AND(OR(Dashboard!$D$6=H54,Dashboard!$D$6="",Dashboard!$D$6="All"), OR(Dashboard!$D$7=J54,Dashboard!$D$7=""),  OR(Dashboard!$G$6&lt;=K54,Dashboard!$G$6=""), OR(Dashboard!$G$7&gt;=K54,Dashboard!$G$7=""),  OR(Dashboard!$J$6&lt;=O54,Dashboard!$J$6=""), OR(Dashboard!$J$7&gt;=O54,Dashboard!$J$7=""),I54&lt;&gt;""),"x","")</f>
        <v/>
      </c>
      <c r="AC54" s="88" t="str">
        <f>IF($AB54&lt;&gt;"x","",IF(AND($I54&lt;&gt;AC$4, IFERROR(MATCH("c",$AB54:AB54,0),0)=0),"x", IF(IFERROR(MATCH("c",$AB54:AB54,0),0)=0,"c","")))</f>
        <v/>
      </c>
      <c r="AD54" s="88" t="str">
        <f>IF($AB54&lt;&gt;"x","",IF(AND($I54&lt;&gt;AD$4, IFERROR(MATCH("c",$AB54:AC54,0),0)=0),"x", IF(IFERROR(MATCH("c",$AB54:AC54,0),0)=0,"c","")))</f>
        <v/>
      </c>
      <c r="AE54" s="88" t="str">
        <f>IF($AB54&lt;&gt;"x","",IF(AND($I54&lt;&gt;AE$4, IFERROR(MATCH("c",$AB54:AD54,0),0)=0),"x", IF(IFERROR(MATCH("c",$AB54:AD54,0),0)=0,"c","")))</f>
        <v/>
      </c>
      <c r="AF54" s="88" t="str">
        <f>IF($AB54&lt;&gt;"x","",IF(AND($I54&lt;&gt;AF$4, IFERROR(MATCH("c",$AB54:AE54,0),0)=0),"x", IF(IFERROR(MATCH("c",$AB54:AE54,0),0)=0,"c","")))</f>
        <v/>
      </c>
      <c r="AG54" s="88" t="str">
        <f>IF($AB54&lt;&gt;"x","",IF(AND($I54&lt;&gt;AG$4, IFERROR(MATCH("c",$AB54:AF54,0),0)=0),"x", IF(IFERROR(MATCH("c",$AB54:AF54,0),0)=0,"c","")))</f>
        <v/>
      </c>
      <c r="AH54" s="88" t="str">
        <f>IF($AB54&lt;&gt;"x","",IF(AND($I54&lt;&gt;AH$4, IFERROR(MATCH("c",$AB54:AG54,0),0)=0),"x", IF(IFERROR(MATCH("c",$AB54:AG54,0),0)=0,"c","")))</f>
        <v/>
      </c>
      <c r="AI54" s="88" t="str">
        <f>IF($AB54&lt;&gt;"x","",IF(AND($I54&lt;&gt;AI$4, IFERROR(MATCH("c",$AB54:AH54,0),0)=0),"x", IF(IFERROR(MATCH("c",$AB54:AH54,0),0)=0,"c","")))</f>
        <v/>
      </c>
      <c r="AJ54" s="88" t="str">
        <f>IF($AB54&lt;&gt;"x","",IF(AND($I54&lt;&gt;AJ$4, IFERROR(MATCH("c",$AB54:AI54,0),0)=0),"x", IF(IFERROR(MATCH("c",$AB54:AI54,0),0)=0,"c","")))</f>
        <v/>
      </c>
      <c r="AK54" s="88" t="str">
        <f>IF($AB54&lt;&gt;"x","",IF(AND($I54&lt;&gt;AK$4, IFERROR(MATCH("c",$AB54:AJ54,0),0)=0),"x", IF(IFERROR(MATCH("c",$AB54:AJ54,0),0)=0,"c","")))</f>
        <v/>
      </c>
      <c r="AL54" s="88" t="str">
        <f>IF($AB54&lt;&gt;"x","",IF(AND($I54&lt;&gt;AL$4, IFERROR(MATCH("c",$AB54:AK54,0),0)=0),"x", IF(IFERROR(MATCH("c",$AB54:AK54,0),0)=0,"c","")))</f>
        <v/>
      </c>
      <c r="AM54" s="88" t="str">
        <f>IF($AB54&lt;&gt;"x","",IF(AND($I54&lt;&gt;AM$4, IFERROR(MATCH("c",$AB54:AL54,0),0)=0),"x", IF(IFERROR(MATCH("c",$AB54:AL54,0),0)=0,"c","")))</f>
        <v/>
      </c>
      <c r="AN54" s="88" t="str">
        <f>IF($AB54&lt;&gt;"x","",IF(AND($I54&lt;&gt;AN$4, IFERROR(MATCH("c",$AB54:AM54,0),0)=0),"x", IF(IFERROR(MATCH("c",$AB54:AM54,0),0)=0,"c","")))</f>
        <v/>
      </c>
      <c r="AO54" s="88" t="str">
        <f>IF($AB54&lt;&gt;"x","",IF(AND($I54&lt;&gt;AO$4, IFERROR(MATCH("c",$AB54:AN54,0),0)=0),"x", IF(IFERROR(MATCH("c",$AB54:AN54,0),0)=0,"c","")))</f>
        <v/>
      </c>
      <c r="AP54" s="88" t="str">
        <f>IF($AB54&lt;&gt;"x","",IF(AND($I54&lt;&gt;AP$4, IFERROR(MATCH("c",$AB54:AO54,0),0)=0),"x", IF(IFERROR(MATCH("c",$AB54:AO54,0),0)=0,"c","")))</f>
        <v/>
      </c>
      <c r="AQ54" s="88" t="str">
        <f>IF($AB54&lt;&gt;"x","",IF(AND($I54&lt;&gt;AQ$4, IFERROR(MATCH("c",$AB54:AP54,0),0)=0),"x", IF(IFERROR(MATCH("c",$AB54:AP54,0),0)=0,"c","")))</f>
        <v/>
      </c>
      <c r="BB54" s="97" t="str">
        <f>IF(Settings!F36&lt;&gt;"",Settings!F36,"")</f>
        <v/>
      </c>
      <c r="BC54" s="88" t="str">
        <f t="shared" si="17"/>
        <v/>
      </c>
      <c r="BD54" s="88" t="str">
        <f t="shared" si="17"/>
        <v/>
      </c>
      <c r="BE54" s="88" t="str">
        <f t="shared" si="17"/>
        <v/>
      </c>
      <c r="BF54" s="88" t="str">
        <f t="shared" si="17"/>
        <v/>
      </c>
      <c r="BG54" s="88" t="str">
        <f t="shared" si="17"/>
        <v/>
      </c>
      <c r="BO54" s="213">
        <f>IF(COUNTIF($BO$6:BO53,BO53)+1&gt;Calc!$CU$9,MAX($BO$6:BO53)+1,BO53)</f>
        <v>13</v>
      </c>
      <c r="BP54" s="213" t="str">
        <f>IF(29-SUMIF(Pipeline!D58:AF58,"",$BP$5:$CR$5)&gt;0,ROW(BO54),"")</f>
        <v/>
      </c>
      <c r="BQ54" s="214"/>
      <c r="BR54" s="214"/>
      <c r="BS54" s="214"/>
      <c r="BT54" s="214"/>
      <c r="BU54" s="214"/>
      <c r="BV54" s="214"/>
      <c r="BW54" s="214"/>
      <c r="BX54" s="214"/>
      <c r="BY54" s="214"/>
      <c r="BZ54" s="214"/>
      <c r="CA54" s="214"/>
      <c r="CB54" s="214"/>
      <c r="CC54" s="214"/>
      <c r="CD54" s="214"/>
      <c r="CE54" s="214"/>
      <c r="CF54" s="214"/>
      <c r="CG54" s="214"/>
      <c r="CH54" s="214"/>
      <c r="CI54" s="214"/>
      <c r="CJ54" s="214"/>
      <c r="CK54" s="214"/>
      <c r="CL54" s="214"/>
      <c r="CM54" s="214"/>
      <c r="CN54" s="214"/>
      <c r="CO54" s="214"/>
      <c r="CP54" s="214"/>
      <c r="CQ54" s="214"/>
      <c r="CR54" s="214"/>
      <c r="CW54" s="226" t="str">
        <f>IF(Settings!F54="","",Settings!F54)</f>
        <v/>
      </c>
    </row>
    <row r="55" spans="2:102" x14ac:dyDescent="0.25">
      <c r="B55" s="88">
        <f>IF(AND(OR(Pipeline!$F$5=H55,Pipeline!$F$5="",Pipeline!$F$5="All"), OR(Pipeline!$F$6=J55,Pipeline!$F$6="",Pipeline!$F$6="All"),  OR(Pipeline!$J$5&lt;=K55,Pipeline!$J$5=""), OR(Pipeline!$J$6&gt;=K55,Pipeline!$J$6=""),  OR(Pipeline!$N$5&lt;=O55,Pipeline!$N$5=""), OR(Pipeline!$N$6&gt;=O55,Pipeline!$N$6="")),1,0)</f>
        <v>1</v>
      </c>
      <c r="C55" s="99">
        <f>IF(B55&lt;&gt;1,"",COUNTIFS($I$6:I54,I55,$B$6:B54,1)+1)</f>
        <v>43</v>
      </c>
      <c r="D55" s="100" t="str">
        <f>IF(LEN(INDEX(Input!B$6:B$1005,ROW($C55)-ROW($C$5),1))=0,"-",INDEX(Input!B$6:B$1005,ROW($C55)-ROW($C$5),1))</f>
        <v>-</v>
      </c>
      <c r="E55" s="100" t="str">
        <f>IF(LEN(INDEX(Input!C$6:C$1005,ROW($C55)-ROW($C$5),1))=0,"-",INDEX(Input!C$6:C$1005,ROW($C55)-ROW($C$5),1))</f>
        <v>-</v>
      </c>
      <c r="F55" s="100" t="str">
        <f>IF(LEN(INDEX(Input!D$6:D$1005,ROW($C55)-ROW($C$5),1))=0,"-",INDEX(Input!D$6:D$1005,ROW($C55)-ROW($C$5),1))</f>
        <v>-</v>
      </c>
      <c r="G55" s="100" t="str">
        <f>IF(LEN(INDEX(Input!E$6:E$1005,ROW($C55)-ROW($C$5),1))=0,"-",INDEX(Input!E$6:E$1005,ROW($C55)-ROW($C$5),1))</f>
        <v>-</v>
      </c>
      <c r="H55" s="100" t="str">
        <f>IF(LEN(INDEX(Input!F$6:F$1005,ROW($C55)-ROW($C$5),1))=0,"-",INDEX(Input!F$6:F$1005,ROW($C55)-ROW($C$5),1))</f>
        <v>-</v>
      </c>
      <c r="I55" s="100" t="str">
        <f>IF(LEN(INDEX(Input!G$6:G$1005,ROW($C55)-ROW($C$5),1))=0,"",INDEX(Input!G$6:G$1005,ROW($C55)-ROW($C$5),1))</f>
        <v/>
      </c>
      <c r="J55" s="100" t="str">
        <f>IF(LEN(INDEX(Input!B$6:B$1005,ROW($C55)-ROW($C$5),1))=0,"-",IF(INDEX(Input!H$6:H$1005,ROW($C55)-ROW($C$5),1)="","Not set",INDEX(Input!H$6:H$1005,ROW($C55)-ROW($C$5),1)) )</f>
        <v>-</v>
      </c>
      <c r="K55" s="101" t="str">
        <f>IF(LEN(INDEX(Input!I$6:I$1005,ROW($C55)-ROW($C$5),1))=0,"",INDEX(Input!I$6:I$1005,ROW($C55)-ROW($C$5),1))</f>
        <v/>
      </c>
      <c r="L55" s="101" t="str">
        <f t="array" ref="L55">IFERROR(IF($AY$24=123,DAY(K55)&amp;connector&amp;IF($AZ$24="Extended",INDEX($AT$24:$AT$35,MONTH(K55),1),MONTH(K55))&amp;connector&amp;IF($AZ$24="Short", RIGHT(YEAR(K55),2),YEAR(K55)),IF($AY$24=213, MONTH(K55)&amp;connector&amp;DAY(K55)&amp;connector&amp;IF($AZ$24="Short", RIGHT(YEAR(K55),2),YEAR(K55)),IF($AZ$24="Short", RIGHT(YEAR(K55),2),YEAR(K55))&amp;connector&amp;MONTH(K55)&amp;connector&amp;DAY(K55))),"-")</f>
        <v>-</v>
      </c>
      <c r="M55" s="101" t="str">
        <f>IF(LEN(INDEX(Input!J$6:J$1005,ROW($C55)-ROW($C$5),1))=0,"",INDEX(Input!J$6:J$1005,ROW($C55)-ROW($C$5),1))</f>
        <v/>
      </c>
      <c r="N55" s="101" t="str">
        <f t="array" ref="N55">IFERROR(IF($AY$24=123,DAY(M55)&amp;connector&amp;IF($AZ$24="Extended",INDEX($AT$24:$AT$35,MONTH(M55),1),MONTH(M55))&amp;connector&amp;IF($AZ$24="Short", RIGHT(YEAR(M55),2),YEAR(M55)),IF($AY$24=213, MONTH(M55)&amp;connector&amp;DAY(M55)&amp;connector&amp;IF($AZ$24="Short", RIGHT(YEAR(M55),2),YEAR(M55)),IF($AZ$24="Short", RIGHT(YEAR(M55),2),YEAR(M55))&amp;connector&amp;MONTH(M55)&amp;connector&amp;DAY(M55))),"-")</f>
        <v>-</v>
      </c>
      <c r="O55" s="156" t="str">
        <f>IF(LEN(INDEX(Input!K$6:K$1005,ROW($C55)-ROW($C$5),1))=0,"",INDEX(Input!K$6:K$1005,ROW($C55)-ROW($C$5),1))</f>
        <v/>
      </c>
      <c r="P55" s="100" t="str">
        <f t="shared" si="2"/>
        <v>-</v>
      </c>
      <c r="Q55" s="156" t="str">
        <f>IF(LEN(INDEX(Input!L$6:L$1005,ROW($C55)-ROW($C$5),1))=0,"",INDEX(Input!L$6:L$1005,ROW($C55)-ROW($C$5),1))</f>
        <v/>
      </c>
      <c r="R55" s="100" t="str">
        <f t="shared" si="3"/>
        <v>-</v>
      </c>
      <c r="S55" s="156" t="str">
        <f>IF(LEN(INDEX(Input!M$6:M$1005,ROW($C55)-ROW($C$5),1))=0,"-",INDEX(Input!M$6:M$1005,ROW($C55)-ROW($C$5),1))</f>
        <v>-</v>
      </c>
      <c r="T55" s="156" t="str">
        <f t="shared" si="4"/>
        <v/>
      </c>
      <c r="U55" s="100" t="str">
        <f t="shared" si="5"/>
        <v>-</v>
      </c>
      <c r="V55" s="156" t="str">
        <f>IF(LEN(INDEX(Input!O$6:O$1005,ROW($C55)-ROW($C$5),1))=0,"",INDEX(Input!O$6:O$1005,ROW($C55)-ROW($C$5),1))</f>
        <v/>
      </c>
      <c r="W55" s="100" t="str">
        <f t="shared" si="6"/>
        <v>-</v>
      </c>
      <c r="X55" s="104" t="str">
        <f t="shared" si="7"/>
        <v/>
      </c>
      <c r="Y55" s="102" t="str">
        <f t="shared" si="16"/>
        <v/>
      </c>
      <c r="Z55" s="102" t="str">
        <f>IF(AND(OR(Dashboard!$D$7=J55,Dashboard!$D$7=""),  OR(Dashboard!$G$6&lt;=K55,Dashboard!$G$6=""), OR(Dashboard!$G$7&gt;=K55,Dashboard!$G$7=""),  OR(Dashboard!$J$6&lt;=O55,Dashboard!$J$6=""), OR(Dashboard!$J$7&gt;=O55,Dashboard!$J$7=""),D55&lt;&gt;""),"x","")</f>
        <v>x</v>
      </c>
      <c r="AA55" s="102" t="str">
        <f>IF(AND(OR(Dashboard!$D$6=H55,Dashboard!$D$6="",Dashboard!$D$6="All"), Z55="x"),"x","")</f>
        <v>x</v>
      </c>
      <c r="AB55" s="103" t="str">
        <f>IF(AND(OR(Dashboard!$D$6=H55,Dashboard!$D$6="",Dashboard!$D$6="All"), OR(Dashboard!$D$7=J55,Dashboard!$D$7=""),  OR(Dashboard!$G$6&lt;=K55,Dashboard!$G$6=""), OR(Dashboard!$G$7&gt;=K55,Dashboard!$G$7=""),  OR(Dashboard!$J$6&lt;=O55,Dashboard!$J$6=""), OR(Dashboard!$J$7&gt;=O55,Dashboard!$J$7=""),I55&lt;&gt;""),"x","")</f>
        <v/>
      </c>
      <c r="AC55" s="88" t="str">
        <f>IF($AB55&lt;&gt;"x","",IF(AND($I55&lt;&gt;AC$4, IFERROR(MATCH("c",$AB55:AB55,0),0)=0),"x", IF(IFERROR(MATCH("c",$AB55:AB55,0),0)=0,"c","")))</f>
        <v/>
      </c>
      <c r="AD55" s="88" t="str">
        <f>IF($AB55&lt;&gt;"x","",IF(AND($I55&lt;&gt;AD$4, IFERROR(MATCH("c",$AB55:AC55,0),0)=0),"x", IF(IFERROR(MATCH("c",$AB55:AC55,0),0)=0,"c","")))</f>
        <v/>
      </c>
      <c r="AE55" s="88" t="str">
        <f>IF($AB55&lt;&gt;"x","",IF(AND($I55&lt;&gt;AE$4, IFERROR(MATCH("c",$AB55:AD55,0),0)=0),"x", IF(IFERROR(MATCH("c",$AB55:AD55,0),0)=0,"c","")))</f>
        <v/>
      </c>
      <c r="AF55" s="88" t="str">
        <f>IF($AB55&lt;&gt;"x","",IF(AND($I55&lt;&gt;AF$4, IFERROR(MATCH("c",$AB55:AE55,0),0)=0),"x", IF(IFERROR(MATCH("c",$AB55:AE55,0),0)=0,"c","")))</f>
        <v/>
      </c>
      <c r="AG55" s="88" t="str">
        <f>IF($AB55&lt;&gt;"x","",IF(AND($I55&lt;&gt;AG$4, IFERROR(MATCH("c",$AB55:AF55,0),0)=0),"x", IF(IFERROR(MATCH("c",$AB55:AF55,0),0)=0,"c","")))</f>
        <v/>
      </c>
      <c r="AH55" s="88" t="str">
        <f>IF($AB55&lt;&gt;"x","",IF(AND($I55&lt;&gt;AH$4, IFERROR(MATCH("c",$AB55:AG55,0),0)=0),"x", IF(IFERROR(MATCH("c",$AB55:AG55,0),0)=0,"c","")))</f>
        <v/>
      </c>
      <c r="AI55" s="88" t="str">
        <f>IF($AB55&lt;&gt;"x","",IF(AND($I55&lt;&gt;AI$4, IFERROR(MATCH("c",$AB55:AH55,0),0)=0),"x", IF(IFERROR(MATCH("c",$AB55:AH55,0),0)=0,"c","")))</f>
        <v/>
      </c>
      <c r="AJ55" s="88" t="str">
        <f>IF($AB55&lt;&gt;"x","",IF(AND($I55&lt;&gt;AJ$4, IFERROR(MATCH("c",$AB55:AI55,0),0)=0),"x", IF(IFERROR(MATCH("c",$AB55:AI55,0),0)=0,"c","")))</f>
        <v/>
      </c>
      <c r="AK55" s="88" t="str">
        <f>IF($AB55&lt;&gt;"x","",IF(AND($I55&lt;&gt;AK$4, IFERROR(MATCH("c",$AB55:AJ55,0),0)=0),"x", IF(IFERROR(MATCH("c",$AB55:AJ55,0),0)=0,"c","")))</f>
        <v/>
      </c>
      <c r="AL55" s="88" t="str">
        <f>IF($AB55&lt;&gt;"x","",IF(AND($I55&lt;&gt;AL$4, IFERROR(MATCH("c",$AB55:AK55,0),0)=0),"x", IF(IFERROR(MATCH("c",$AB55:AK55,0),0)=0,"c","")))</f>
        <v/>
      </c>
      <c r="AM55" s="88" t="str">
        <f>IF($AB55&lt;&gt;"x","",IF(AND($I55&lt;&gt;AM$4, IFERROR(MATCH("c",$AB55:AL55,0),0)=0),"x", IF(IFERROR(MATCH("c",$AB55:AL55,0),0)=0,"c","")))</f>
        <v/>
      </c>
      <c r="AN55" s="88" t="str">
        <f>IF($AB55&lt;&gt;"x","",IF(AND($I55&lt;&gt;AN$4, IFERROR(MATCH("c",$AB55:AM55,0),0)=0),"x", IF(IFERROR(MATCH("c",$AB55:AM55,0),0)=0,"c","")))</f>
        <v/>
      </c>
      <c r="AO55" s="88" t="str">
        <f>IF($AB55&lt;&gt;"x","",IF(AND($I55&lt;&gt;AO$4, IFERROR(MATCH("c",$AB55:AN55,0),0)=0),"x", IF(IFERROR(MATCH("c",$AB55:AN55,0),0)=0,"c","")))</f>
        <v/>
      </c>
      <c r="AP55" s="88" t="str">
        <f>IF($AB55&lt;&gt;"x","",IF(AND($I55&lt;&gt;AP$4, IFERROR(MATCH("c",$AB55:AO55,0),0)=0),"x", IF(IFERROR(MATCH("c",$AB55:AO55,0),0)=0,"c","")))</f>
        <v/>
      </c>
      <c r="AQ55" s="88" t="str">
        <f>IF($AB55&lt;&gt;"x","",IF(AND($I55&lt;&gt;AQ$4, IFERROR(MATCH("c",$AB55:AP55,0),0)=0),"x", IF(IFERROR(MATCH("c",$AB55:AP55,0),0)=0,"c","")))</f>
        <v/>
      </c>
      <c r="BB55" s="97" t="str">
        <f>IF(Settings!F37&lt;&gt;"",Settings!F37,"")</f>
        <v/>
      </c>
      <c r="BC55" s="88" t="str">
        <f t="shared" si="17"/>
        <v/>
      </c>
      <c r="BD55" s="88" t="str">
        <f t="shared" si="17"/>
        <v/>
      </c>
      <c r="BE55" s="88" t="str">
        <f t="shared" si="17"/>
        <v/>
      </c>
      <c r="BF55" s="88" t="str">
        <f t="shared" si="17"/>
        <v/>
      </c>
      <c r="BG55" s="88" t="str">
        <f t="shared" si="17"/>
        <v/>
      </c>
      <c r="BO55" s="213">
        <f>IF(COUNTIF($BO$6:BO54,BO54)+1&gt;Calc!$CU$9,MAX($BO$6:BO54)+1,BO54)</f>
        <v>13</v>
      </c>
      <c r="BP55" s="213" t="str">
        <f>IF(29-SUMIF(Pipeline!D59:AF59,"",$BP$5:$CR$5)&gt;0,ROW(BO55),"")</f>
        <v/>
      </c>
      <c r="BQ55" s="214"/>
      <c r="BR55" s="214"/>
      <c r="BS55" s="214"/>
      <c r="BT55" s="214"/>
      <c r="BU55" s="214"/>
      <c r="BV55" s="214"/>
      <c r="BW55" s="214"/>
      <c r="BX55" s="214"/>
      <c r="BY55" s="214"/>
      <c r="BZ55" s="214"/>
      <c r="CA55" s="214"/>
      <c r="CB55" s="214"/>
      <c r="CC55" s="214"/>
      <c r="CD55" s="214"/>
      <c r="CE55" s="214"/>
      <c r="CF55" s="214"/>
      <c r="CG55" s="214"/>
      <c r="CH55" s="214"/>
      <c r="CI55" s="214"/>
      <c r="CJ55" s="214"/>
      <c r="CK55" s="214"/>
      <c r="CL55" s="214"/>
      <c r="CM55" s="214"/>
      <c r="CN55" s="214"/>
      <c r="CO55" s="214"/>
      <c r="CP55" s="214"/>
      <c r="CQ55" s="214"/>
      <c r="CR55" s="214"/>
      <c r="CW55" s="226" t="str">
        <f>IF(Settings!F55="","",Settings!F55)</f>
        <v/>
      </c>
    </row>
    <row r="56" spans="2:102" x14ac:dyDescent="0.25">
      <c r="B56" s="88">
        <f>IF(AND(OR(Pipeline!$F$5=H56,Pipeline!$F$5="",Pipeline!$F$5="All"), OR(Pipeline!$F$6=J56,Pipeline!$F$6="",Pipeline!$F$6="All"),  OR(Pipeline!$J$5&lt;=K56,Pipeline!$J$5=""), OR(Pipeline!$J$6&gt;=K56,Pipeline!$J$6=""),  OR(Pipeline!$N$5&lt;=O56,Pipeline!$N$5=""), OR(Pipeline!$N$6&gt;=O56,Pipeline!$N$6="")),1,0)</f>
        <v>1</v>
      </c>
      <c r="C56" s="99">
        <f>IF(B56&lt;&gt;1,"",COUNTIFS($I$6:I55,I56,$B$6:B55,1)+1)</f>
        <v>44</v>
      </c>
      <c r="D56" s="100" t="str">
        <f>IF(LEN(INDEX(Input!B$6:B$1005,ROW($C56)-ROW($C$5),1))=0,"-",INDEX(Input!B$6:B$1005,ROW($C56)-ROW($C$5),1))</f>
        <v>-</v>
      </c>
      <c r="E56" s="100" t="str">
        <f>IF(LEN(INDEX(Input!C$6:C$1005,ROW($C56)-ROW($C$5),1))=0,"-",INDEX(Input!C$6:C$1005,ROW($C56)-ROW($C$5),1))</f>
        <v>-</v>
      </c>
      <c r="F56" s="100" t="str">
        <f>IF(LEN(INDEX(Input!D$6:D$1005,ROW($C56)-ROW($C$5),1))=0,"-",INDEX(Input!D$6:D$1005,ROW($C56)-ROW($C$5),1))</f>
        <v>-</v>
      </c>
      <c r="G56" s="100" t="str">
        <f>IF(LEN(INDEX(Input!E$6:E$1005,ROW($C56)-ROW($C$5),1))=0,"-",INDEX(Input!E$6:E$1005,ROW($C56)-ROW($C$5),1))</f>
        <v>-</v>
      </c>
      <c r="H56" s="100" t="str">
        <f>IF(LEN(INDEX(Input!F$6:F$1005,ROW($C56)-ROW($C$5),1))=0,"-",INDEX(Input!F$6:F$1005,ROW($C56)-ROW($C$5),1))</f>
        <v>-</v>
      </c>
      <c r="I56" s="100" t="str">
        <f>IF(LEN(INDEX(Input!G$6:G$1005,ROW($C56)-ROW($C$5),1))=0,"",INDEX(Input!G$6:G$1005,ROW($C56)-ROW($C$5),1))</f>
        <v/>
      </c>
      <c r="J56" s="100" t="str">
        <f>IF(LEN(INDEX(Input!B$6:B$1005,ROW($C56)-ROW($C$5),1))=0,"-",IF(INDEX(Input!H$6:H$1005,ROW($C56)-ROW($C$5),1)="","Not set",INDEX(Input!H$6:H$1005,ROW($C56)-ROW($C$5),1)) )</f>
        <v>-</v>
      </c>
      <c r="K56" s="101" t="str">
        <f>IF(LEN(INDEX(Input!I$6:I$1005,ROW($C56)-ROW($C$5),1))=0,"",INDEX(Input!I$6:I$1005,ROW($C56)-ROW($C$5),1))</f>
        <v/>
      </c>
      <c r="L56" s="101" t="str">
        <f t="array" ref="L56">IFERROR(IF($AY$24=123,DAY(K56)&amp;connector&amp;IF($AZ$24="Extended",INDEX($AT$24:$AT$35,MONTH(K56),1),MONTH(K56))&amp;connector&amp;IF($AZ$24="Short", RIGHT(YEAR(K56),2),YEAR(K56)),IF($AY$24=213, MONTH(K56)&amp;connector&amp;DAY(K56)&amp;connector&amp;IF($AZ$24="Short", RIGHT(YEAR(K56),2),YEAR(K56)),IF($AZ$24="Short", RIGHT(YEAR(K56),2),YEAR(K56))&amp;connector&amp;MONTH(K56)&amp;connector&amp;DAY(K56))),"-")</f>
        <v>-</v>
      </c>
      <c r="M56" s="101" t="str">
        <f>IF(LEN(INDEX(Input!J$6:J$1005,ROW($C56)-ROW($C$5),1))=0,"",INDEX(Input!J$6:J$1005,ROW($C56)-ROW($C$5),1))</f>
        <v/>
      </c>
      <c r="N56" s="101" t="str">
        <f t="array" ref="N56">IFERROR(IF($AY$24=123,DAY(M56)&amp;connector&amp;IF($AZ$24="Extended",INDEX($AT$24:$AT$35,MONTH(M56),1),MONTH(M56))&amp;connector&amp;IF($AZ$24="Short", RIGHT(YEAR(M56),2),YEAR(M56)),IF($AY$24=213, MONTH(M56)&amp;connector&amp;DAY(M56)&amp;connector&amp;IF($AZ$24="Short", RIGHT(YEAR(M56),2),YEAR(M56)),IF($AZ$24="Short", RIGHT(YEAR(M56),2),YEAR(M56))&amp;connector&amp;MONTH(M56)&amp;connector&amp;DAY(M56))),"-")</f>
        <v>-</v>
      </c>
      <c r="O56" s="156" t="str">
        <f>IF(LEN(INDEX(Input!K$6:K$1005,ROW($C56)-ROW($C$5),1))=0,"",INDEX(Input!K$6:K$1005,ROW($C56)-ROW($C$5),1))</f>
        <v/>
      </c>
      <c r="P56" s="100" t="str">
        <f t="shared" si="2"/>
        <v>-</v>
      </c>
      <c r="Q56" s="156" t="str">
        <f>IF(LEN(INDEX(Input!L$6:L$1005,ROW($C56)-ROW($C$5),1))=0,"",INDEX(Input!L$6:L$1005,ROW($C56)-ROW($C$5),1))</f>
        <v/>
      </c>
      <c r="R56" s="100" t="str">
        <f t="shared" si="3"/>
        <v>-</v>
      </c>
      <c r="S56" s="156" t="str">
        <f>IF(LEN(INDEX(Input!M$6:M$1005,ROW($C56)-ROW($C$5),1))=0,"-",INDEX(Input!M$6:M$1005,ROW($C56)-ROW($C$5),1))</f>
        <v>-</v>
      </c>
      <c r="T56" s="156" t="str">
        <f t="shared" si="4"/>
        <v/>
      </c>
      <c r="U56" s="100" t="str">
        <f t="shared" si="5"/>
        <v>-</v>
      </c>
      <c r="V56" s="156" t="str">
        <f>IF(LEN(INDEX(Input!O$6:O$1005,ROW($C56)-ROW($C$5),1))=0,"",INDEX(Input!O$6:O$1005,ROW($C56)-ROW($C$5),1))</f>
        <v/>
      </c>
      <c r="W56" s="100" t="str">
        <f t="shared" si="6"/>
        <v>-</v>
      </c>
      <c r="X56" s="104" t="str">
        <f t="shared" si="7"/>
        <v/>
      </c>
      <c r="Y56" s="102" t="str">
        <f t="shared" si="16"/>
        <v/>
      </c>
      <c r="Z56" s="102" t="str">
        <f>IF(AND(OR(Dashboard!$D$7=J56,Dashboard!$D$7=""),  OR(Dashboard!$G$6&lt;=K56,Dashboard!$G$6=""), OR(Dashboard!$G$7&gt;=K56,Dashboard!$G$7=""),  OR(Dashboard!$J$6&lt;=O56,Dashboard!$J$6=""), OR(Dashboard!$J$7&gt;=O56,Dashboard!$J$7=""),D56&lt;&gt;""),"x","")</f>
        <v>x</v>
      </c>
      <c r="AA56" s="102" t="str">
        <f>IF(AND(OR(Dashboard!$D$6=H56,Dashboard!$D$6="",Dashboard!$D$6="All"), Z56="x"),"x","")</f>
        <v>x</v>
      </c>
      <c r="AB56" s="103" t="str">
        <f>IF(AND(OR(Dashboard!$D$6=H56,Dashboard!$D$6="",Dashboard!$D$6="All"), OR(Dashboard!$D$7=J56,Dashboard!$D$7=""),  OR(Dashboard!$G$6&lt;=K56,Dashboard!$G$6=""), OR(Dashboard!$G$7&gt;=K56,Dashboard!$G$7=""),  OR(Dashboard!$J$6&lt;=O56,Dashboard!$J$6=""), OR(Dashboard!$J$7&gt;=O56,Dashboard!$J$7=""),I56&lt;&gt;""),"x","")</f>
        <v/>
      </c>
      <c r="AC56" s="88" t="str">
        <f>IF($AB56&lt;&gt;"x","",IF(AND($I56&lt;&gt;AC$4, IFERROR(MATCH("c",$AB56:AB56,0),0)=0),"x", IF(IFERROR(MATCH("c",$AB56:AB56,0),0)=0,"c","")))</f>
        <v/>
      </c>
      <c r="AD56" s="88" t="str">
        <f>IF($AB56&lt;&gt;"x","",IF(AND($I56&lt;&gt;AD$4, IFERROR(MATCH("c",$AB56:AC56,0),0)=0),"x", IF(IFERROR(MATCH("c",$AB56:AC56,0),0)=0,"c","")))</f>
        <v/>
      </c>
      <c r="AE56" s="88" t="str">
        <f>IF($AB56&lt;&gt;"x","",IF(AND($I56&lt;&gt;AE$4, IFERROR(MATCH("c",$AB56:AD56,0),0)=0),"x", IF(IFERROR(MATCH("c",$AB56:AD56,0),0)=0,"c","")))</f>
        <v/>
      </c>
      <c r="AF56" s="88" t="str">
        <f>IF($AB56&lt;&gt;"x","",IF(AND($I56&lt;&gt;AF$4, IFERROR(MATCH("c",$AB56:AE56,0),0)=0),"x", IF(IFERROR(MATCH("c",$AB56:AE56,0),0)=0,"c","")))</f>
        <v/>
      </c>
      <c r="AG56" s="88" t="str">
        <f>IF($AB56&lt;&gt;"x","",IF(AND($I56&lt;&gt;AG$4, IFERROR(MATCH("c",$AB56:AF56,0),0)=0),"x", IF(IFERROR(MATCH("c",$AB56:AF56,0),0)=0,"c","")))</f>
        <v/>
      </c>
      <c r="AH56" s="88" t="str">
        <f>IF($AB56&lt;&gt;"x","",IF(AND($I56&lt;&gt;AH$4, IFERROR(MATCH("c",$AB56:AG56,0),0)=0),"x", IF(IFERROR(MATCH("c",$AB56:AG56,0),0)=0,"c","")))</f>
        <v/>
      </c>
      <c r="AI56" s="88" t="str">
        <f>IF($AB56&lt;&gt;"x","",IF(AND($I56&lt;&gt;AI$4, IFERROR(MATCH("c",$AB56:AH56,0),0)=0),"x", IF(IFERROR(MATCH("c",$AB56:AH56,0),0)=0,"c","")))</f>
        <v/>
      </c>
      <c r="AJ56" s="88" t="str">
        <f>IF($AB56&lt;&gt;"x","",IF(AND($I56&lt;&gt;AJ$4, IFERROR(MATCH("c",$AB56:AI56,0),0)=0),"x", IF(IFERROR(MATCH("c",$AB56:AI56,0),0)=0,"c","")))</f>
        <v/>
      </c>
      <c r="AK56" s="88" t="str">
        <f>IF($AB56&lt;&gt;"x","",IF(AND($I56&lt;&gt;AK$4, IFERROR(MATCH("c",$AB56:AJ56,0),0)=0),"x", IF(IFERROR(MATCH("c",$AB56:AJ56,0),0)=0,"c","")))</f>
        <v/>
      </c>
      <c r="AL56" s="88" t="str">
        <f>IF($AB56&lt;&gt;"x","",IF(AND($I56&lt;&gt;AL$4, IFERROR(MATCH("c",$AB56:AK56,0),0)=0),"x", IF(IFERROR(MATCH("c",$AB56:AK56,0),0)=0,"c","")))</f>
        <v/>
      </c>
      <c r="AM56" s="88" t="str">
        <f>IF($AB56&lt;&gt;"x","",IF(AND($I56&lt;&gt;AM$4, IFERROR(MATCH("c",$AB56:AL56,0),0)=0),"x", IF(IFERROR(MATCH("c",$AB56:AL56,0),0)=0,"c","")))</f>
        <v/>
      </c>
      <c r="AN56" s="88" t="str">
        <f>IF($AB56&lt;&gt;"x","",IF(AND($I56&lt;&gt;AN$4, IFERROR(MATCH("c",$AB56:AM56,0),0)=0),"x", IF(IFERROR(MATCH("c",$AB56:AM56,0),0)=0,"c","")))</f>
        <v/>
      </c>
      <c r="AO56" s="88" t="str">
        <f>IF($AB56&lt;&gt;"x","",IF(AND($I56&lt;&gt;AO$4, IFERROR(MATCH("c",$AB56:AN56,0),0)=0),"x", IF(IFERROR(MATCH("c",$AB56:AN56,0),0)=0,"c","")))</f>
        <v/>
      </c>
      <c r="AP56" s="88" t="str">
        <f>IF($AB56&lt;&gt;"x","",IF(AND($I56&lt;&gt;AP$4, IFERROR(MATCH("c",$AB56:AO56,0),0)=0),"x", IF(IFERROR(MATCH("c",$AB56:AO56,0),0)=0,"c","")))</f>
        <v/>
      </c>
      <c r="AQ56" s="88" t="str">
        <f>IF($AB56&lt;&gt;"x","",IF(AND($I56&lt;&gt;AQ$4, IFERROR(MATCH("c",$AB56:AP56,0),0)=0),"x", IF(IFERROR(MATCH("c",$AB56:AP56,0),0)=0,"c","")))</f>
        <v/>
      </c>
      <c r="BB56" s="97" t="str">
        <f>IF(Settings!F38&lt;&gt;"",Settings!F38,"")</f>
        <v/>
      </c>
      <c r="BC56" s="88" t="str">
        <f t="shared" si="17"/>
        <v/>
      </c>
      <c r="BD56" s="88" t="str">
        <f t="shared" si="17"/>
        <v/>
      </c>
      <c r="BE56" s="88" t="str">
        <f t="shared" si="17"/>
        <v/>
      </c>
      <c r="BF56" s="88" t="str">
        <f t="shared" si="17"/>
        <v/>
      </c>
      <c r="BG56" s="88" t="str">
        <f t="shared" si="17"/>
        <v/>
      </c>
      <c r="BO56" s="213">
        <f>IF(COUNTIF($BO$6:BO55,BO55)+1&gt;Calc!$CU$9,MAX($BO$6:BO55)+1,BO55)</f>
        <v>13</v>
      </c>
      <c r="BP56" s="213" t="str">
        <f>IF(29-SUMIF(Pipeline!D60:AF60,"",$BP$5:$CR$5)&gt;0,ROW(BO56),"")</f>
        <v/>
      </c>
      <c r="BQ56" s="214"/>
      <c r="BR56" s="214"/>
      <c r="BS56" s="214"/>
      <c r="BT56" s="214"/>
      <c r="BU56" s="214"/>
      <c r="BV56" s="214"/>
      <c r="BW56" s="214"/>
      <c r="BX56" s="214"/>
      <c r="BY56" s="214"/>
      <c r="BZ56" s="214"/>
      <c r="CA56" s="214"/>
      <c r="CB56" s="214"/>
      <c r="CC56" s="214"/>
      <c r="CD56" s="214"/>
      <c r="CE56" s="214"/>
      <c r="CF56" s="214"/>
      <c r="CG56" s="214"/>
      <c r="CH56" s="214"/>
      <c r="CI56" s="214"/>
      <c r="CJ56" s="214"/>
      <c r="CK56" s="214"/>
      <c r="CL56" s="214"/>
      <c r="CM56" s="214"/>
      <c r="CN56" s="214"/>
      <c r="CO56" s="214"/>
      <c r="CP56" s="214"/>
      <c r="CQ56" s="214"/>
      <c r="CR56" s="214"/>
    </row>
    <row r="57" spans="2:102" x14ac:dyDescent="0.25">
      <c r="B57" s="88">
        <f>IF(AND(OR(Pipeline!$F$5=H57,Pipeline!$F$5="",Pipeline!$F$5="All"), OR(Pipeline!$F$6=J57,Pipeline!$F$6="",Pipeline!$F$6="All"),  OR(Pipeline!$J$5&lt;=K57,Pipeline!$J$5=""), OR(Pipeline!$J$6&gt;=K57,Pipeline!$J$6=""),  OR(Pipeline!$N$5&lt;=O57,Pipeline!$N$5=""), OR(Pipeline!$N$6&gt;=O57,Pipeline!$N$6="")),1,0)</f>
        <v>1</v>
      </c>
      <c r="C57" s="99">
        <f>IF(B57&lt;&gt;1,"",COUNTIFS($I$6:I56,I57,$B$6:B56,1)+1)</f>
        <v>45</v>
      </c>
      <c r="D57" s="100" t="str">
        <f>IF(LEN(INDEX(Input!B$6:B$1005,ROW($C57)-ROW($C$5),1))=0,"-",INDEX(Input!B$6:B$1005,ROW($C57)-ROW($C$5),1))</f>
        <v>-</v>
      </c>
      <c r="E57" s="100" t="str">
        <f>IF(LEN(INDEX(Input!C$6:C$1005,ROW($C57)-ROW($C$5),1))=0,"-",INDEX(Input!C$6:C$1005,ROW($C57)-ROW($C$5),1))</f>
        <v>-</v>
      </c>
      <c r="F57" s="100" t="str">
        <f>IF(LEN(INDEX(Input!D$6:D$1005,ROW($C57)-ROW($C$5),1))=0,"-",INDEX(Input!D$6:D$1005,ROW($C57)-ROW($C$5),1))</f>
        <v>-</v>
      </c>
      <c r="G57" s="100" t="str">
        <f>IF(LEN(INDEX(Input!E$6:E$1005,ROW($C57)-ROW($C$5),1))=0,"-",INDEX(Input!E$6:E$1005,ROW($C57)-ROW($C$5),1))</f>
        <v>-</v>
      </c>
      <c r="H57" s="100" t="str">
        <f>IF(LEN(INDEX(Input!F$6:F$1005,ROW($C57)-ROW($C$5),1))=0,"-",INDEX(Input!F$6:F$1005,ROW($C57)-ROW($C$5),1))</f>
        <v>-</v>
      </c>
      <c r="I57" s="100" t="str">
        <f>IF(LEN(INDEX(Input!G$6:G$1005,ROW($C57)-ROW($C$5),1))=0,"",INDEX(Input!G$6:G$1005,ROW($C57)-ROW($C$5),1))</f>
        <v/>
      </c>
      <c r="J57" s="100" t="str">
        <f>IF(LEN(INDEX(Input!B$6:B$1005,ROW($C57)-ROW($C$5),1))=0,"-",IF(INDEX(Input!H$6:H$1005,ROW($C57)-ROW($C$5),1)="","Not set",INDEX(Input!H$6:H$1005,ROW($C57)-ROW($C$5),1)) )</f>
        <v>-</v>
      </c>
      <c r="K57" s="101" t="str">
        <f>IF(LEN(INDEX(Input!I$6:I$1005,ROW($C57)-ROW($C$5),1))=0,"",INDEX(Input!I$6:I$1005,ROW($C57)-ROW($C$5),1))</f>
        <v/>
      </c>
      <c r="L57" s="101" t="str">
        <f t="array" ref="L57">IFERROR(IF($AY$24=123,DAY(K57)&amp;connector&amp;IF($AZ$24="Extended",INDEX($AT$24:$AT$35,MONTH(K57),1),MONTH(K57))&amp;connector&amp;IF($AZ$24="Short", RIGHT(YEAR(K57),2),YEAR(K57)),IF($AY$24=213, MONTH(K57)&amp;connector&amp;DAY(K57)&amp;connector&amp;IF($AZ$24="Short", RIGHT(YEAR(K57),2),YEAR(K57)),IF($AZ$24="Short", RIGHT(YEAR(K57),2),YEAR(K57))&amp;connector&amp;MONTH(K57)&amp;connector&amp;DAY(K57))),"-")</f>
        <v>-</v>
      </c>
      <c r="M57" s="101" t="str">
        <f>IF(LEN(INDEX(Input!J$6:J$1005,ROW($C57)-ROW($C$5),1))=0,"",INDEX(Input!J$6:J$1005,ROW($C57)-ROW($C$5),1))</f>
        <v/>
      </c>
      <c r="N57" s="101" t="str">
        <f t="array" ref="N57">IFERROR(IF($AY$24=123,DAY(M57)&amp;connector&amp;IF($AZ$24="Extended",INDEX($AT$24:$AT$35,MONTH(M57),1),MONTH(M57))&amp;connector&amp;IF($AZ$24="Short", RIGHT(YEAR(M57),2),YEAR(M57)),IF($AY$24=213, MONTH(M57)&amp;connector&amp;DAY(M57)&amp;connector&amp;IF($AZ$24="Short", RIGHT(YEAR(M57),2),YEAR(M57)),IF($AZ$24="Short", RIGHT(YEAR(M57),2),YEAR(M57))&amp;connector&amp;MONTH(M57)&amp;connector&amp;DAY(M57))),"-")</f>
        <v>-</v>
      </c>
      <c r="O57" s="156" t="str">
        <f>IF(LEN(INDEX(Input!K$6:K$1005,ROW($C57)-ROW($C$5),1))=0,"",INDEX(Input!K$6:K$1005,ROW($C57)-ROW($C$5),1))</f>
        <v/>
      </c>
      <c r="P57" s="100" t="str">
        <f t="shared" si="2"/>
        <v>-</v>
      </c>
      <c r="Q57" s="156" t="str">
        <f>IF(LEN(INDEX(Input!L$6:L$1005,ROW($C57)-ROW($C$5),1))=0,"",INDEX(Input!L$6:L$1005,ROW($C57)-ROW($C$5),1))</f>
        <v/>
      </c>
      <c r="R57" s="100" t="str">
        <f t="shared" si="3"/>
        <v>-</v>
      </c>
      <c r="S57" s="156" t="str">
        <f>IF(LEN(INDEX(Input!M$6:M$1005,ROW($C57)-ROW($C$5),1))=0,"-",INDEX(Input!M$6:M$1005,ROW($C57)-ROW($C$5),1))</f>
        <v>-</v>
      </c>
      <c r="T57" s="156" t="str">
        <f t="shared" si="4"/>
        <v/>
      </c>
      <c r="U57" s="100" t="str">
        <f t="shared" si="5"/>
        <v>-</v>
      </c>
      <c r="V57" s="156" t="str">
        <f>IF(LEN(INDEX(Input!O$6:O$1005,ROW($C57)-ROW($C$5),1))=0,"",INDEX(Input!O$6:O$1005,ROW($C57)-ROW($C$5),1))</f>
        <v/>
      </c>
      <c r="W57" s="100" t="str">
        <f t="shared" si="6"/>
        <v>-</v>
      </c>
      <c r="X57" s="104" t="str">
        <f t="shared" si="7"/>
        <v/>
      </c>
      <c r="Y57" s="102" t="str">
        <f t="shared" si="16"/>
        <v/>
      </c>
      <c r="Z57" s="102" t="str">
        <f>IF(AND(OR(Dashboard!$D$7=J57,Dashboard!$D$7=""),  OR(Dashboard!$G$6&lt;=K57,Dashboard!$G$6=""), OR(Dashboard!$G$7&gt;=K57,Dashboard!$G$7=""),  OR(Dashboard!$J$6&lt;=O57,Dashboard!$J$6=""), OR(Dashboard!$J$7&gt;=O57,Dashboard!$J$7=""),D57&lt;&gt;""),"x","")</f>
        <v>x</v>
      </c>
      <c r="AA57" s="102" t="str">
        <f>IF(AND(OR(Dashboard!$D$6=H57,Dashboard!$D$6="",Dashboard!$D$6="All"), Z57="x"),"x","")</f>
        <v>x</v>
      </c>
      <c r="AB57" s="103" t="str">
        <f>IF(AND(OR(Dashboard!$D$6=H57,Dashboard!$D$6="",Dashboard!$D$6="All"), OR(Dashboard!$D$7=J57,Dashboard!$D$7=""),  OR(Dashboard!$G$6&lt;=K57,Dashboard!$G$6=""), OR(Dashboard!$G$7&gt;=K57,Dashboard!$G$7=""),  OR(Dashboard!$J$6&lt;=O57,Dashboard!$J$6=""), OR(Dashboard!$J$7&gt;=O57,Dashboard!$J$7=""),I57&lt;&gt;""),"x","")</f>
        <v/>
      </c>
      <c r="AC57" s="88" t="str">
        <f>IF($AB57&lt;&gt;"x","",IF(AND($I57&lt;&gt;AC$4, IFERROR(MATCH("c",$AB57:AB57,0),0)=0),"x", IF(IFERROR(MATCH("c",$AB57:AB57,0),0)=0,"c","")))</f>
        <v/>
      </c>
      <c r="AD57" s="88" t="str">
        <f>IF($AB57&lt;&gt;"x","",IF(AND($I57&lt;&gt;AD$4, IFERROR(MATCH("c",$AB57:AC57,0),0)=0),"x", IF(IFERROR(MATCH("c",$AB57:AC57,0),0)=0,"c","")))</f>
        <v/>
      </c>
      <c r="AE57" s="88" t="str">
        <f>IF($AB57&lt;&gt;"x","",IF(AND($I57&lt;&gt;AE$4, IFERROR(MATCH("c",$AB57:AD57,0),0)=0),"x", IF(IFERROR(MATCH("c",$AB57:AD57,0),0)=0,"c","")))</f>
        <v/>
      </c>
      <c r="AF57" s="88" t="str">
        <f>IF($AB57&lt;&gt;"x","",IF(AND($I57&lt;&gt;AF$4, IFERROR(MATCH("c",$AB57:AE57,0),0)=0),"x", IF(IFERROR(MATCH("c",$AB57:AE57,0),0)=0,"c","")))</f>
        <v/>
      </c>
      <c r="AG57" s="88" t="str">
        <f>IF($AB57&lt;&gt;"x","",IF(AND($I57&lt;&gt;AG$4, IFERROR(MATCH("c",$AB57:AF57,0),0)=0),"x", IF(IFERROR(MATCH("c",$AB57:AF57,0),0)=0,"c","")))</f>
        <v/>
      </c>
      <c r="AH57" s="88" t="str">
        <f>IF($AB57&lt;&gt;"x","",IF(AND($I57&lt;&gt;AH$4, IFERROR(MATCH("c",$AB57:AG57,0),0)=0),"x", IF(IFERROR(MATCH("c",$AB57:AG57,0),0)=0,"c","")))</f>
        <v/>
      </c>
      <c r="AI57" s="88" t="str">
        <f>IF($AB57&lt;&gt;"x","",IF(AND($I57&lt;&gt;AI$4, IFERROR(MATCH("c",$AB57:AH57,0),0)=0),"x", IF(IFERROR(MATCH("c",$AB57:AH57,0),0)=0,"c","")))</f>
        <v/>
      </c>
      <c r="AJ57" s="88" t="str">
        <f>IF($AB57&lt;&gt;"x","",IF(AND($I57&lt;&gt;AJ$4, IFERROR(MATCH("c",$AB57:AI57,0),0)=0),"x", IF(IFERROR(MATCH("c",$AB57:AI57,0),0)=0,"c","")))</f>
        <v/>
      </c>
      <c r="AK57" s="88" t="str">
        <f>IF($AB57&lt;&gt;"x","",IF(AND($I57&lt;&gt;AK$4, IFERROR(MATCH("c",$AB57:AJ57,0),0)=0),"x", IF(IFERROR(MATCH("c",$AB57:AJ57,0),0)=0,"c","")))</f>
        <v/>
      </c>
      <c r="AL57" s="88" t="str">
        <f>IF($AB57&lt;&gt;"x","",IF(AND($I57&lt;&gt;AL$4, IFERROR(MATCH("c",$AB57:AK57,0),0)=0),"x", IF(IFERROR(MATCH("c",$AB57:AK57,0),0)=0,"c","")))</f>
        <v/>
      </c>
      <c r="AM57" s="88" t="str">
        <f>IF($AB57&lt;&gt;"x","",IF(AND($I57&lt;&gt;AM$4, IFERROR(MATCH("c",$AB57:AL57,0),0)=0),"x", IF(IFERROR(MATCH("c",$AB57:AL57,0),0)=0,"c","")))</f>
        <v/>
      </c>
      <c r="AN57" s="88" t="str">
        <f>IF($AB57&lt;&gt;"x","",IF(AND($I57&lt;&gt;AN$4, IFERROR(MATCH("c",$AB57:AM57,0),0)=0),"x", IF(IFERROR(MATCH("c",$AB57:AM57,0),0)=0,"c","")))</f>
        <v/>
      </c>
      <c r="AO57" s="88" t="str">
        <f>IF($AB57&lt;&gt;"x","",IF(AND($I57&lt;&gt;AO$4, IFERROR(MATCH("c",$AB57:AN57,0),0)=0),"x", IF(IFERROR(MATCH("c",$AB57:AN57,0),0)=0,"c","")))</f>
        <v/>
      </c>
      <c r="AP57" s="88" t="str">
        <f>IF($AB57&lt;&gt;"x","",IF(AND($I57&lt;&gt;AP$4, IFERROR(MATCH("c",$AB57:AO57,0),0)=0),"x", IF(IFERROR(MATCH("c",$AB57:AO57,0),0)=0,"c","")))</f>
        <v/>
      </c>
      <c r="AQ57" s="88" t="str">
        <f>IF($AB57&lt;&gt;"x","",IF(AND($I57&lt;&gt;AQ$4, IFERROR(MATCH("c",$AB57:AP57,0),0)=0),"x", IF(IFERROR(MATCH("c",$AB57:AP57,0),0)=0,"c","")))</f>
        <v/>
      </c>
      <c r="BB57" s="97" t="str">
        <f>IF(Settings!F39&lt;&gt;"",Settings!F39,"")</f>
        <v/>
      </c>
      <c r="BC57" s="88" t="str">
        <f t="shared" si="17"/>
        <v/>
      </c>
      <c r="BD57" s="88" t="str">
        <f t="shared" si="17"/>
        <v/>
      </c>
      <c r="BE57" s="88" t="str">
        <f t="shared" si="17"/>
        <v/>
      </c>
      <c r="BF57" s="88" t="str">
        <f t="shared" si="17"/>
        <v/>
      </c>
      <c r="BG57" s="88" t="str">
        <f t="shared" si="17"/>
        <v/>
      </c>
      <c r="BO57" s="213">
        <f>IF(COUNTIF($BO$6:BO56,BO56)+1&gt;Calc!$CU$9,MAX($BO$6:BO56)+1,BO56)</f>
        <v>13</v>
      </c>
      <c r="BP57" s="213" t="str">
        <f>IF(29-SUMIF(Pipeline!D61:AF61,"",$BP$5:$CR$5)&gt;0,ROW(BO57),"")</f>
        <v/>
      </c>
      <c r="BQ57" s="214"/>
      <c r="BR57" s="214"/>
      <c r="BS57" s="214"/>
      <c r="BT57" s="214"/>
      <c r="BU57" s="214"/>
      <c r="BV57" s="214"/>
      <c r="BW57" s="214"/>
      <c r="BX57" s="214"/>
      <c r="BY57" s="214"/>
      <c r="BZ57" s="214"/>
      <c r="CA57" s="214"/>
      <c r="CB57" s="214"/>
      <c r="CC57" s="214"/>
      <c r="CD57" s="214"/>
      <c r="CE57" s="214"/>
      <c r="CF57" s="214"/>
      <c r="CG57" s="214"/>
      <c r="CH57" s="214"/>
      <c r="CI57" s="214"/>
      <c r="CJ57" s="214"/>
      <c r="CK57" s="214"/>
      <c r="CL57" s="214"/>
      <c r="CM57" s="214"/>
      <c r="CN57" s="214"/>
      <c r="CO57" s="214"/>
      <c r="CP57" s="214"/>
      <c r="CQ57" s="214"/>
      <c r="CR57" s="214"/>
      <c r="CX57" s="219"/>
    </row>
    <row r="58" spans="2:102" x14ac:dyDescent="0.25">
      <c r="B58" s="88">
        <f>IF(AND(OR(Pipeline!$F$5=H58,Pipeline!$F$5="",Pipeline!$F$5="All"), OR(Pipeline!$F$6=J58,Pipeline!$F$6="",Pipeline!$F$6="All"),  OR(Pipeline!$J$5&lt;=K58,Pipeline!$J$5=""), OR(Pipeline!$J$6&gt;=K58,Pipeline!$J$6=""),  OR(Pipeline!$N$5&lt;=O58,Pipeline!$N$5=""), OR(Pipeline!$N$6&gt;=O58,Pipeline!$N$6="")),1,0)</f>
        <v>1</v>
      </c>
      <c r="C58" s="99">
        <f>IF(B58&lt;&gt;1,"",COUNTIFS($I$6:I57,I58,$B$6:B57,1)+1)</f>
        <v>46</v>
      </c>
      <c r="D58" s="100" t="str">
        <f>IF(LEN(INDEX(Input!B$6:B$1005,ROW($C58)-ROW($C$5),1))=0,"-",INDEX(Input!B$6:B$1005,ROW($C58)-ROW($C$5),1))</f>
        <v>-</v>
      </c>
      <c r="E58" s="100" t="str">
        <f>IF(LEN(INDEX(Input!C$6:C$1005,ROW($C58)-ROW($C$5),1))=0,"-",INDEX(Input!C$6:C$1005,ROW($C58)-ROW($C$5),1))</f>
        <v>-</v>
      </c>
      <c r="F58" s="100" t="str">
        <f>IF(LEN(INDEX(Input!D$6:D$1005,ROW($C58)-ROW($C$5),1))=0,"-",INDEX(Input!D$6:D$1005,ROW($C58)-ROW($C$5),1))</f>
        <v>-</v>
      </c>
      <c r="G58" s="100" t="str">
        <f>IF(LEN(INDEX(Input!E$6:E$1005,ROW($C58)-ROW($C$5),1))=0,"-",INDEX(Input!E$6:E$1005,ROW($C58)-ROW($C$5),1))</f>
        <v>-</v>
      </c>
      <c r="H58" s="100" t="str">
        <f>IF(LEN(INDEX(Input!F$6:F$1005,ROW($C58)-ROW($C$5),1))=0,"-",INDEX(Input!F$6:F$1005,ROW($C58)-ROW($C$5),1))</f>
        <v>-</v>
      </c>
      <c r="I58" s="100" t="str">
        <f>IF(LEN(INDEX(Input!G$6:G$1005,ROW($C58)-ROW($C$5),1))=0,"",INDEX(Input!G$6:G$1005,ROW($C58)-ROW($C$5),1))</f>
        <v/>
      </c>
      <c r="J58" s="100" t="str">
        <f>IF(LEN(INDEX(Input!B$6:B$1005,ROW($C58)-ROW($C$5),1))=0,"-",IF(INDEX(Input!H$6:H$1005,ROW($C58)-ROW($C$5),1)="","Not set",INDEX(Input!H$6:H$1005,ROW($C58)-ROW($C$5),1)) )</f>
        <v>-</v>
      </c>
      <c r="K58" s="101" t="str">
        <f>IF(LEN(INDEX(Input!I$6:I$1005,ROW($C58)-ROW($C$5),1))=0,"",INDEX(Input!I$6:I$1005,ROW($C58)-ROW($C$5),1))</f>
        <v/>
      </c>
      <c r="L58" s="101" t="str">
        <f t="array" ref="L58">IFERROR(IF($AY$24=123,DAY(K58)&amp;connector&amp;IF($AZ$24="Extended",INDEX($AT$24:$AT$35,MONTH(K58),1),MONTH(K58))&amp;connector&amp;IF($AZ$24="Short", RIGHT(YEAR(K58),2),YEAR(K58)),IF($AY$24=213, MONTH(K58)&amp;connector&amp;DAY(K58)&amp;connector&amp;IF($AZ$24="Short", RIGHT(YEAR(K58),2),YEAR(K58)),IF($AZ$24="Short", RIGHT(YEAR(K58),2),YEAR(K58))&amp;connector&amp;MONTH(K58)&amp;connector&amp;DAY(K58))),"-")</f>
        <v>-</v>
      </c>
      <c r="M58" s="101" t="str">
        <f>IF(LEN(INDEX(Input!J$6:J$1005,ROW($C58)-ROW($C$5),1))=0,"",INDEX(Input!J$6:J$1005,ROW($C58)-ROW($C$5),1))</f>
        <v/>
      </c>
      <c r="N58" s="101" t="str">
        <f t="array" ref="N58">IFERROR(IF($AY$24=123,DAY(M58)&amp;connector&amp;IF($AZ$24="Extended",INDEX($AT$24:$AT$35,MONTH(M58),1),MONTH(M58))&amp;connector&amp;IF($AZ$24="Short", RIGHT(YEAR(M58),2),YEAR(M58)),IF($AY$24=213, MONTH(M58)&amp;connector&amp;DAY(M58)&amp;connector&amp;IF($AZ$24="Short", RIGHT(YEAR(M58),2),YEAR(M58)),IF($AZ$24="Short", RIGHT(YEAR(M58),2),YEAR(M58))&amp;connector&amp;MONTH(M58)&amp;connector&amp;DAY(M58))),"-")</f>
        <v>-</v>
      </c>
      <c r="O58" s="156" t="str">
        <f>IF(LEN(INDEX(Input!K$6:K$1005,ROW($C58)-ROW($C$5),1))=0,"",INDEX(Input!K$6:K$1005,ROW($C58)-ROW($C$5),1))</f>
        <v/>
      </c>
      <c r="P58" s="100" t="str">
        <f t="shared" si="2"/>
        <v>-</v>
      </c>
      <c r="Q58" s="156" t="str">
        <f>IF(LEN(INDEX(Input!L$6:L$1005,ROW($C58)-ROW($C$5),1))=0,"",INDEX(Input!L$6:L$1005,ROW($C58)-ROW($C$5),1))</f>
        <v/>
      </c>
      <c r="R58" s="100" t="str">
        <f t="shared" si="3"/>
        <v>-</v>
      </c>
      <c r="S58" s="156" t="str">
        <f>IF(LEN(INDEX(Input!M$6:M$1005,ROW($C58)-ROW($C$5),1))=0,"-",INDEX(Input!M$6:M$1005,ROW($C58)-ROW($C$5),1))</f>
        <v>-</v>
      </c>
      <c r="T58" s="156" t="str">
        <f t="shared" si="4"/>
        <v/>
      </c>
      <c r="U58" s="100" t="str">
        <f t="shared" si="5"/>
        <v>-</v>
      </c>
      <c r="V58" s="156" t="str">
        <f>IF(LEN(INDEX(Input!O$6:O$1005,ROW($C58)-ROW($C$5),1))=0,"",INDEX(Input!O$6:O$1005,ROW($C58)-ROW($C$5),1))</f>
        <v/>
      </c>
      <c r="W58" s="100" t="str">
        <f t="shared" si="6"/>
        <v>-</v>
      </c>
      <c r="X58" s="104" t="str">
        <f t="shared" si="7"/>
        <v/>
      </c>
      <c r="Y58" s="102" t="str">
        <f t="shared" si="16"/>
        <v/>
      </c>
      <c r="Z58" s="102" t="str">
        <f>IF(AND(OR(Dashboard!$D$7=J58,Dashboard!$D$7=""),  OR(Dashboard!$G$6&lt;=K58,Dashboard!$G$6=""), OR(Dashboard!$G$7&gt;=K58,Dashboard!$G$7=""),  OR(Dashboard!$J$6&lt;=O58,Dashboard!$J$6=""), OR(Dashboard!$J$7&gt;=O58,Dashboard!$J$7=""),D58&lt;&gt;""),"x","")</f>
        <v>x</v>
      </c>
      <c r="AA58" s="102" t="str">
        <f>IF(AND(OR(Dashboard!$D$6=H58,Dashboard!$D$6="",Dashboard!$D$6="All"), Z58="x"),"x","")</f>
        <v>x</v>
      </c>
      <c r="AB58" s="103" t="str">
        <f>IF(AND(OR(Dashboard!$D$6=H58,Dashboard!$D$6="",Dashboard!$D$6="All"), OR(Dashboard!$D$7=J58,Dashboard!$D$7=""),  OR(Dashboard!$G$6&lt;=K58,Dashboard!$G$6=""), OR(Dashboard!$G$7&gt;=K58,Dashboard!$G$7=""),  OR(Dashboard!$J$6&lt;=O58,Dashboard!$J$6=""), OR(Dashboard!$J$7&gt;=O58,Dashboard!$J$7=""),I58&lt;&gt;""),"x","")</f>
        <v/>
      </c>
      <c r="AC58" s="88" t="str">
        <f>IF($AB58&lt;&gt;"x","",IF(AND($I58&lt;&gt;AC$4, IFERROR(MATCH("c",$AB58:AB58,0),0)=0),"x", IF(IFERROR(MATCH("c",$AB58:AB58,0),0)=0,"c","")))</f>
        <v/>
      </c>
      <c r="AD58" s="88" t="str">
        <f>IF($AB58&lt;&gt;"x","",IF(AND($I58&lt;&gt;AD$4, IFERROR(MATCH("c",$AB58:AC58,0),0)=0),"x", IF(IFERROR(MATCH("c",$AB58:AC58,0),0)=0,"c","")))</f>
        <v/>
      </c>
      <c r="AE58" s="88" t="str">
        <f>IF($AB58&lt;&gt;"x","",IF(AND($I58&lt;&gt;AE$4, IFERROR(MATCH("c",$AB58:AD58,0),0)=0),"x", IF(IFERROR(MATCH("c",$AB58:AD58,0),0)=0,"c","")))</f>
        <v/>
      </c>
      <c r="AF58" s="88" t="str">
        <f>IF($AB58&lt;&gt;"x","",IF(AND($I58&lt;&gt;AF$4, IFERROR(MATCH("c",$AB58:AE58,0),0)=0),"x", IF(IFERROR(MATCH("c",$AB58:AE58,0),0)=0,"c","")))</f>
        <v/>
      </c>
      <c r="AG58" s="88" t="str">
        <f>IF($AB58&lt;&gt;"x","",IF(AND($I58&lt;&gt;AG$4, IFERROR(MATCH("c",$AB58:AF58,0),0)=0),"x", IF(IFERROR(MATCH("c",$AB58:AF58,0),0)=0,"c","")))</f>
        <v/>
      </c>
      <c r="AH58" s="88" t="str">
        <f>IF($AB58&lt;&gt;"x","",IF(AND($I58&lt;&gt;AH$4, IFERROR(MATCH("c",$AB58:AG58,0),0)=0),"x", IF(IFERROR(MATCH("c",$AB58:AG58,0),0)=0,"c","")))</f>
        <v/>
      </c>
      <c r="AI58" s="88" t="str">
        <f>IF($AB58&lt;&gt;"x","",IF(AND($I58&lt;&gt;AI$4, IFERROR(MATCH("c",$AB58:AH58,0),0)=0),"x", IF(IFERROR(MATCH("c",$AB58:AH58,0),0)=0,"c","")))</f>
        <v/>
      </c>
      <c r="AJ58" s="88" t="str">
        <f>IF($AB58&lt;&gt;"x","",IF(AND($I58&lt;&gt;AJ$4, IFERROR(MATCH("c",$AB58:AI58,0),0)=0),"x", IF(IFERROR(MATCH("c",$AB58:AI58,0),0)=0,"c","")))</f>
        <v/>
      </c>
      <c r="AK58" s="88" t="str">
        <f>IF($AB58&lt;&gt;"x","",IF(AND($I58&lt;&gt;AK$4, IFERROR(MATCH("c",$AB58:AJ58,0),0)=0),"x", IF(IFERROR(MATCH("c",$AB58:AJ58,0),0)=0,"c","")))</f>
        <v/>
      </c>
      <c r="AL58" s="88" t="str">
        <f>IF($AB58&lt;&gt;"x","",IF(AND($I58&lt;&gt;AL$4, IFERROR(MATCH("c",$AB58:AK58,0),0)=0),"x", IF(IFERROR(MATCH("c",$AB58:AK58,0),0)=0,"c","")))</f>
        <v/>
      </c>
      <c r="AM58" s="88" t="str">
        <f>IF($AB58&lt;&gt;"x","",IF(AND($I58&lt;&gt;AM$4, IFERROR(MATCH("c",$AB58:AL58,0),0)=0),"x", IF(IFERROR(MATCH("c",$AB58:AL58,0),0)=0,"c","")))</f>
        <v/>
      </c>
      <c r="AN58" s="88" t="str">
        <f>IF($AB58&lt;&gt;"x","",IF(AND($I58&lt;&gt;AN$4, IFERROR(MATCH("c",$AB58:AM58,0),0)=0),"x", IF(IFERROR(MATCH("c",$AB58:AM58,0),0)=0,"c","")))</f>
        <v/>
      </c>
      <c r="AO58" s="88" t="str">
        <f>IF($AB58&lt;&gt;"x","",IF(AND($I58&lt;&gt;AO$4, IFERROR(MATCH("c",$AB58:AN58,0),0)=0),"x", IF(IFERROR(MATCH("c",$AB58:AN58,0),0)=0,"c","")))</f>
        <v/>
      </c>
      <c r="AP58" s="88" t="str">
        <f>IF($AB58&lt;&gt;"x","",IF(AND($I58&lt;&gt;AP$4, IFERROR(MATCH("c",$AB58:AO58,0),0)=0),"x", IF(IFERROR(MATCH("c",$AB58:AO58,0),0)=0,"c","")))</f>
        <v/>
      </c>
      <c r="AQ58" s="88" t="str">
        <f>IF($AB58&lt;&gt;"x","",IF(AND($I58&lt;&gt;AQ$4, IFERROR(MATCH("c",$AB58:AP58,0),0)=0),"x", IF(IFERROR(MATCH("c",$AB58:AP58,0),0)=0,"c","")))</f>
        <v/>
      </c>
      <c r="BB58" s="97" t="str">
        <f>IF(Settings!F40&lt;&gt;"",Settings!F40,"")</f>
        <v/>
      </c>
      <c r="BC58" s="88" t="str">
        <f t="shared" si="17"/>
        <v/>
      </c>
      <c r="BD58" s="88" t="str">
        <f t="shared" si="17"/>
        <v/>
      </c>
      <c r="BE58" s="88" t="str">
        <f t="shared" si="17"/>
        <v/>
      </c>
      <c r="BF58" s="88" t="str">
        <f t="shared" si="17"/>
        <v/>
      </c>
      <c r="BG58" s="88" t="str">
        <f t="shared" si="17"/>
        <v/>
      </c>
      <c r="BO58" s="213">
        <f>IF(COUNTIF($BO$6:BO57,BO57)+1&gt;Calc!$CU$9,MAX($BO$6:BO57)+1,BO57)</f>
        <v>14</v>
      </c>
      <c r="BP58" s="213" t="str">
        <f>IF(29-SUMIF(Pipeline!D62:AF62,"",$BP$5:$CR$5)&gt;0,ROW(BO58),"")</f>
        <v/>
      </c>
      <c r="BQ58" s="214"/>
      <c r="BR58" s="214"/>
      <c r="BS58" s="214"/>
      <c r="BT58" s="214"/>
      <c r="BU58" s="214"/>
      <c r="BV58" s="214"/>
      <c r="BW58" s="214"/>
      <c r="BX58" s="214"/>
      <c r="BY58" s="214"/>
      <c r="BZ58" s="214"/>
      <c r="CA58" s="214"/>
      <c r="CB58" s="214"/>
      <c r="CC58" s="214"/>
      <c r="CD58" s="214"/>
      <c r="CE58" s="214"/>
      <c r="CF58" s="214"/>
      <c r="CG58" s="214"/>
      <c r="CH58" s="214"/>
      <c r="CI58" s="214"/>
      <c r="CJ58" s="214"/>
      <c r="CK58" s="214"/>
      <c r="CL58" s="214"/>
      <c r="CM58" s="214"/>
      <c r="CN58" s="214"/>
      <c r="CO58" s="214"/>
      <c r="CP58" s="214"/>
      <c r="CQ58" s="214"/>
      <c r="CR58" s="214"/>
    </row>
    <row r="59" spans="2:102" x14ac:dyDescent="0.25">
      <c r="B59" s="88">
        <f>IF(AND(OR(Pipeline!$F$5=H59,Pipeline!$F$5="",Pipeline!$F$5="All"), OR(Pipeline!$F$6=J59,Pipeline!$F$6="",Pipeline!$F$6="All"),  OR(Pipeline!$J$5&lt;=K59,Pipeline!$J$5=""), OR(Pipeline!$J$6&gt;=K59,Pipeline!$J$6=""),  OR(Pipeline!$N$5&lt;=O59,Pipeline!$N$5=""), OR(Pipeline!$N$6&gt;=O59,Pipeline!$N$6="")),1,0)</f>
        <v>1</v>
      </c>
      <c r="C59" s="99">
        <f>IF(B59&lt;&gt;1,"",COUNTIFS($I$6:I58,I59,$B$6:B58,1)+1)</f>
        <v>47</v>
      </c>
      <c r="D59" s="100" t="str">
        <f>IF(LEN(INDEX(Input!B$6:B$1005,ROW($C59)-ROW($C$5),1))=0,"-",INDEX(Input!B$6:B$1005,ROW($C59)-ROW($C$5),1))</f>
        <v>-</v>
      </c>
      <c r="E59" s="100" t="str">
        <f>IF(LEN(INDEX(Input!C$6:C$1005,ROW($C59)-ROW($C$5),1))=0,"-",INDEX(Input!C$6:C$1005,ROW($C59)-ROW($C$5),1))</f>
        <v>-</v>
      </c>
      <c r="F59" s="100" t="str">
        <f>IF(LEN(INDEX(Input!D$6:D$1005,ROW($C59)-ROW($C$5),1))=0,"-",INDEX(Input!D$6:D$1005,ROW($C59)-ROW($C$5),1))</f>
        <v>-</v>
      </c>
      <c r="G59" s="100" t="str">
        <f>IF(LEN(INDEX(Input!E$6:E$1005,ROW($C59)-ROW($C$5),1))=0,"-",INDEX(Input!E$6:E$1005,ROW($C59)-ROW($C$5),1))</f>
        <v>-</v>
      </c>
      <c r="H59" s="100" t="str">
        <f>IF(LEN(INDEX(Input!F$6:F$1005,ROW($C59)-ROW($C$5),1))=0,"-",INDEX(Input!F$6:F$1005,ROW($C59)-ROW($C$5),1))</f>
        <v>-</v>
      </c>
      <c r="I59" s="100" t="str">
        <f>IF(LEN(INDEX(Input!G$6:G$1005,ROW($C59)-ROW($C$5),1))=0,"",INDEX(Input!G$6:G$1005,ROW($C59)-ROW($C$5),1))</f>
        <v/>
      </c>
      <c r="J59" s="100" t="str">
        <f>IF(LEN(INDEX(Input!B$6:B$1005,ROW($C59)-ROW($C$5),1))=0,"-",IF(INDEX(Input!H$6:H$1005,ROW($C59)-ROW($C$5),1)="","Not set",INDEX(Input!H$6:H$1005,ROW($C59)-ROW($C$5),1)) )</f>
        <v>-</v>
      </c>
      <c r="K59" s="101" t="str">
        <f>IF(LEN(INDEX(Input!I$6:I$1005,ROW($C59)-ROW($C$5),1))=0,"",INDEX(Input!I$6:I$1005,ROW($C59)-ROW($C$5),1))</f>
        <v/>
      </c>
      <c r="L59" s="101" t="str">
        <f t="array" ref="L59">IFERROR(IF($AY$24=123,DAY(K59)&amp;connector&amp;IF($AZ$24="Extended",INDEX($AT$24:$AT$35,MONTH(K59),1),MONTH(K59))&amp;connector&amp;IF($AZ$24="Short", RIGHT(YEAR(K59),2),YEAR(K59)),IF($AY$24=213, MONTH(K59)&amp;connector&amp;DAY(K59)&amp;connector&amp;IF($AZ$24="Short", RIGHT(YEAR(K59),2),YEAR(K59)),IF($AZ$24="Short", RIGHT(YEAR(K59),2),YEAR(K59))&amp;connector&amp;MONTH(K59)&amp;connector&amp;DAY(K59))),"-")</f>
        <v>-</v>
      </c>
      <c r="M59" s="101" t="str">
        <f>IF(LEN(INDEX(Input!J$6:J$1005,ROW($C59)-ROW($C$5),1))=0,"",INDEX(Input!J$6:J$1005,ROW($C59)-ROW($C$5),1))</f>
        <v/>
      </c>
      <c r="N59" s="101" t="str">
        <f t="array" ref="N59">IFERROR(IF($AY$24=123,DAY(M59)&amp;connector&amp;IF($AZ$24="Extended",INDEX($AT$24:$AT$35,MONTH(M59),1),MONTH(M59))&amp;connector&amp;IF($AZ$24="Short", RIGHT(YEAR(M59),2),YEAR(M59)),IF($AY$24=213, MONTH(M59)&amp;connector&amp;DAY(M59)&amp;connector&amp;IF($AZ$24="Short", RIGHT(YEAR(M59),2),YEAR(M59)),IF($AZ$24="Short", RIGHT(YEAR(M59),2),YEAR(M59))&amp;connector&amp;MONTH(M59)&amp;connector&amp;DAY(M59))),"-")</f>
        <v>-</v>
      </c>
      <c r="O59" s="156" t="str">
        <f>IF(LEN(INDEX(Input!K$6:K$1005,ROW($C59)-ROW($C$5),1))=0,"",INDEX(Input!K$6:K$1005,ROW($C59)-ROW($C$5),1))</f>
        <v/>
      </c>
      <c r="P59" s="100" t="str">
        <f t="shared" si="2"/>
        <v>-</v>
      </c>
      <c r="Q59" s="156" t="str">
        <f>IF(LEN(INDEX(Input!L$6:L$1005,ROW($C59)-ROW($C$5),1))=0,"",INDEX(Input!L$6:L$1005,ROW($C59)-ROW($C$5),1))</f>
        <v/>
      </c>
      <c r="R59" s="100" t="str">
        <f t="shared" si="3"/>
        <v>-</v>
      </c>
      <c r="S59" s="156" t="str">
        <f>IF(LEN(INDEX(Input!M$6:M$1005,ROW($C59)-ROW($C$5),1))=0,"-",INDEX(Input!M$6:M$1005,ROW($C59)-ROW($C$5),1))</f>
        <v>-</v>
      </c>
      <c r="T59" s="156" t="str">
        <f t="shared" si="4"/>
        <v/>
      </c>
      <c r="U59" s="100" t="str">
        <f t="shared" si="5"/>
        <v>-</v>
      </c>
      <c r="V59" s="156" t="str">
        <f>IF(LEN(INDEX(Input!O$6:O$1005,ROW($C59)-ROW($C$5),1))=0,"",INDEX(Input!O$6:O$1005,ROW($C59)-ROW($C$5),1))</f>
        <v/>
      </c>
      <c r="W59" s="100" t="str">
        <f t="shared" si="6"/>
        <v>-</v>
      </c>
      <c r="X59" s="104" t="str">
        <f t="shared" si="7"/>
        <v/>
      </c>
      <c r="Y59" s="102" t="str">
        <f t="shared" si="16"/>
        <v/>
      </c>
      <c r="Z59" s="102" t="str">
        <f>IF(AND(OR(Dashboard!$D$7=J59,Dashboard!$D$7=""),  OR(Dashboard!$G$6&lt;=K59,Dashboard!$G$6=""), OR(Dashboard!$G$7&gt;=K59,Dashboard!$G$7=""),  OR(Dashboard!$J$6&lt;=O59,Dashboard!$J$6=""), OR(Dashboard!$J$7&gt;=O59,Dashboard!$J$7=""),D59&lt;&gt;""),"x","")</f>
        <v>x</v>
      </c>
      <c r="AA59" s="102" t="str">
        <f>IF(AND(OR(Dashboard!$D$6=H59,Dashboard!$D$6="",Dashboard!$D$6="All"), Z59="x"),"x","")</f>
        <v>x</v>
      </c>
      <c r="AB59" s="103" t="str">
        <f>IF(AND(OR(Dashboard!$D$6=H59,Dashboard!$D$6="",Dashboard!$D$6="All"), OR(Dashboard!$D$7=J59,Dashboard!$D$7=""),  OR(Dashboard!$G$6&lt;=K59,Dashboard!$G$6=""), OR(Dashboard!$G$7&gt;=K59,Dashboard!$G$7=""),  OR(Dashboard!$J$6&lt;=O59,Dashboard!$J$6=""), OR(Dashboard!$J$7&gt;=O59,Dashboard!$J$7=""),I59&lt;&gt;""),"x","")</f>
        <v/>
      </c>
      <c r="AC59" s="88" t="str">
        <f>IF($AB59&lt;&gt;"x","",IF(AND($I59&lt;&gt;AC$4, IFERROR(MATCH("c",$AB59:AB59,0),0)=0),"x", IF(IFERROR(MATCH("c",$AB59:AB59,0),0)=0,"c","")))</f>
        <v/>
      </c>
      <c r="AD59" s="88" t="str">
        <f>IF($AB59&lt;&gt;"x","",IF(AND($I59&lt;&gt;AD$4, IFERROR(MATCH("c",$AB59:AC59,0),0)=0),"x", IF(IFERROR(MATCH("c",$AB59:AC59,0),0)=0,"c","")))</f>
        <v/>
      </c>
      <c r="AE59" s="88" t="str">
        <f>IF($AB59&lt;&gt;"x","",IF(AND($I59&lt;&gt;AE$4, IFERROR(MATCH("c",$AB59:AD59,0),0)=0),"x", IF(IFERROR(MATCH("c",$AB59:AD59,0),0)=0,"c","")))</f>
        <v/>
      </c>
      <c r="AF59" s="88" t="str">
        <f>IF($AB59&lt;&gt;"x","",IF(AND($I59&lt;&gt;AF$4, IFERROR(MATCH("c",$AB59:AE59,0),0)=0),"x", IF(IFERROR(MATCH("c",$AB59:AE59,0),0)=0,"c","")))</f>
        <v/>
      </c>
      <c r="AG59" s="88" t="str">
        <f>IF($AB59&lt;&gt;"x","",IF(AND($I59&lt;&gt;AG$4, IFERROR(MATCH("c",$AB59:AF59,0),0)=0),"x", IF(IFERROR(MATCH("c",$AB59:AF59,0),0)=0,"c","")))</f>
        <v/>
      </c>
      <c r="AH59" s="88" t="str">
        <f>IF($AB59&lt;&gt;"x","",IF(AND($I59&lt;&gt;AH$4, IFERROR(MATCH("c",$AB59:AG59,0),0)=0),"x", IF(IFERROR(MATCH("c",$AB59:AG59,0),0)=0,"c","")))</f>
        <v/>
      </c>
      <c r="AI59" s="88" t="str">
        <f>IF($AB59&lt;&gt;"x","",IF(AND($I59&lt;&gt;AI$4, IFERROR(MATCH("c",$AB59:AH59,0),0)=0),"x", IF(IFERROR(MATCH("c",$AB59:AH59,0),0)=0,"c","")))</f>
        <v/>
      </c>
      <c r="AJ59" s="88" t="str">
        <f>IF($AB59&lt;&gt;"x","",IF(AND($I59&lt;&gt;AJ$4, IFERROR(MATCH("c",$AB59:AI59,0),0)=0),"x", IF(IFERROR(MATCH("c",$AB59:AI59,0),0)=0,"c","")))</f>
        <v/>
      </c>
      <c r="AK59" s="88" t="str">
        <f>IF($AB59&lt;&gt;"x","",IF(AND($I59&lt;&gt;AK$4, IFERROR(MATCH("c",$AB59:AJ59,0),0)=0),"x", IF(IFERROR(MATCH("c",$AB59:AJ59,0),0)=0,"c","")))</f>
        <v/>
      </c>
      <c r="AL59" s="88" t="str">
        <f>IF($AB59&lt;&gt;"x","",IF(AND($I59&lt;&gt;AL$4, IFERROR(MATCH("c",$AB59:AK59,0),0)=0),"x", IF(IFERROR(MATCH("c",$AB59:AK59,0),0)=0,"c","")))</f>
        <v/>
      </c>
      <c r="AM59" s="88" t="str">
        <f>IF($AB59&lt;&gt;"x","",IF(AND($I59&lt;&gt;AM$4, IFERROR(MATCH("c",$AB59:AL59,0),0)=0),"x", IF(IFERROR(MATCH("c",$AB59:AL59,0),0)=0,"c","")))</f>
        <v/>
      </c>
      <c r="AN59" s="88" t="str">
        <f>IF($AB59&lt;&gt;"x","",IF(AND($I59&lt;&gt;AN$4, IFERROR(MATCH("c",$AB59:AM59,0),0)=0),"x", IF(IFERROR(MATCH("c",$AB59:AM59,0),0)=0,"c","")))</f>
        <v/>
      </c>
      <c r="AO59" s="88" t="str">
        <f>IF($AB59&lt;&gt;"x","",IF(AND($I59&lt;&gt;AO$4, IFERROR(MATCH("c",$AB59:AN59,0),0)=0),"x", IF(IFERROR(MATCH("c",$AB59:AN59,0),0)=0,"c","")))</f>
        <v/>
      </c>
      <c r="AP59" s="88" t="str">
        <f>IF($AB59&lt;&gt;"x","",IF(AND($I59&lt;&gt;AP$4, IFERROR(MATCH("c",$AB59:AO59,0),0)=0),"x", IF(IFERROR(MATCH("c",$AB59:AO59,0),0)=0,"c","")))</f>
        <v/>
      </c>
      <c r="AQ59" s="88" t="str">
        <f>IF($AB59&lt;&gt;"x","",IF(AND($I59&lt;&gt;AQ$4, IFERROR(MATCH("c",$AB59:AP59,0),0)=0),"x", IF(IFERROR(MATCH("c",$AB59:AP59,0),0)=0,"c","")))</f>
        <v/>
      </c>
      <c r="BB59" s="97" t="str">
        <f>IF(Settings!F41&lt;&gt;"",Settings!F41,"")</f>
        <v/>
      </c>
      <c r="BC59" s="88" t="str">
        <f t="shared" si="17"/>
        <v/>
      </c>
      <c r="BD59" s="88" t="str">
        <f t="shared" si="17"/>
        <v/>
      </c>
      <c r="BE59" s="88" t="str">
        <f t="shared" si="17"/>
        <v/>
      </c>
      <c r="BF59" s="88" t="str">
        <f t="shared" si="17"/>
        <v/>
      </c>
      <c r="BG59" s="88" t="str">
        <f t="shared" si="17"/>
        <v/>
      </c>
      <c r="BO59" s="213">
        <f>IF(COUNTIF($BO$6:BO58,BO58)+1&gt;Calc!$CU$9,MAX($BO$6:BO58)+1,BO58)</f>
        <v>14</v>
      </c>
      <c r="BP59" s="213" t="str">
        <f>IF(29-SUMIF(Pipeline!D63:AF63,"",$BP$5:$CR$5)&gt;0,ROW(BO59),"")</f>
        <v/>
      </c>
      <c r="BQ59" s="214"/>
      <c r="BR59" s="214"/>
      <c r="BS59" s="214"/>
      <c r="BT59" s="214"/>
      <c r="BU59" s="214"/>
      <c r="BV59" s="214"/>
      <c r="BW59" s="214"/>
      <c r="BX59" s="214"/>
      <c r="BY59" s="214"/>
      <c r="BZ59" s="214"/>
      <c r="CA59" s="214"/>
      <c r="CB59" s="214"/>
      <c r="CC59" s="214"/>
      <c r="CD59" s="214"/>
      <c r="CE59" s="214"/>
      <c r="CF59" s="214"/>
      <c r="CG59" s="214"/>
      <c r="CH59" s="214"/>
      <c r="CI59" s="214"/>
      <c r="CJ59" s="214"/>
      <c r="CK59" s="214"/>
      <c r="CL59" s="214"/>
      <c r="CM59" s="214"/>
      <c r="CN59" s="214"/>
      <c r="CO59" s="214"/>
      <c r="CP59" s="214"/>
      <c r="CQ59" s="214"/>
      <c r="CR59" s="214"/>
    </row>
    <row r="60" spans="2:102" x14ac:dyDescent="0.25">
      <c r="B60" s="88">
        <f>IF(AND(OR(Pipeline!$F$5=H60,Pipeline!$F$5="",Pipeline!$F$5="All"), OR(Pipeline!$F$6=J60,Pipeline!$F$6="",Pipeline!$F$6="All"),  OR(Pipeline!$J$5&lt;=K60,Pipeline!$J$5=""), OR(Pipeline!$J$6&gt;=K60,Pipeline!$J$6=""),  OR(Pipeline!$N$5&lt;=O60,Pipeline!$N$5=""), OR(Pipeline!$N$6&gt;=O60,Pipeline!$N$6="")),1,0)</f>
        <v>1</v>
      </c>
      <c r="C60" s="99">
        <f>IF(B60&lt;&gt;1,"",COUNTIFS($I$6:I59,I60,$B$6:B59,1)+1)</f>
        <v>48</v>
      </c>
      <c r="D60" s="100" t="str">
        <f>IF(LEN(INDEX(Input!B$6:B$1005,ROW($C60)-ROW($C$5),1))=0,"-",INDEX(Input!B$6:B$1005,ROW($C60)-ROW($C$5),1))</f>
        <v>-</v>
      </c>
      <c r="E60" s="100" t="str">
        <f>IF(LEN(INDEX(Input!C$6:C$1005,ROW($C60)-ROW($C$5),1))=0,"-",INDEX(Input!C$6:C$1005,ROW($C60)-ROW($C$5),1))</f>
        <v>-</v>
      </c>
      <c r="F60" s="100" t="str">
        <f>IF(LEN(INDEX(Input!D$6:D$1005,ROW($C60)-ROW($C$5),1))=0,"-",INDEX(Input!D$6:D$1005,ROW($C60)-ROW($C$5),1))</f>
        <v>-</v>
      </c>
      <c r="G60" s="100" t="str">
        <f>IF(LEN(INDEX(Input!E$6:E$1005,ROW($C60)-ROW($C$5),1))=0,"-",INDEX(Input!E$6:E$1005,ROW($C60)-ROW($C$5),1))</f>
        <v>-</v>
      </c>
      <c r="H60" s="100" t="str">
        <f>IF(LEN(INDEX(Input!F$6:F$1005,ROW($C60)-ROW($C$5),1))=0,"-",INDEX(Input!F$6:F$1005,ROW($C60)-ROW($C$5),1))</f>
        <v>-</v>
      </c>
      <c r="I60" s="100" t="str">
        <f>IF(LEN(INDEX(Input!G$6:G$1005,ROW($C60)-ROW($C$5),1))=0,"",INDEX(Input!G$6:G$1005,ROW($C60)-ROW($C$5),1))</f>
        <v/>
      </c>
      <c r="J60" s="100" t="str">
        <f>IF(LEN(INDEX(Input!B$6:B$1005,ROW($C60)-ROW($C$5),1))=0,"-",IF(INDEX(Input!H$6:H$1005,ROW($C60)-ROW($C$5),1)="","Not set",INDEX(Input!H$6:H$1005,ROW($C60)-ROW($C$5),1)) )</f>
        <v>-</v>
      </c>
      <c r="K60" s="101" t="str">
        <f>IF(LEN(INDEX(Input!I$6:I$1005,ROW($C60)-ROW($C$5),1))=0,"",INDEX(Input!I$6:I$1005,ROW($C60)-ROW($C$5),1))</f>
        <v/>
      </c>
      <c r="L60" s="101" t="str">
        <f t="array" ref="L60">IFERROR(IF($AY$24=123,DAY(K60)&amp;connector&amp;IF($AZ$24="Extended",INDEX($AT$24:$AT$35,MONTH(K60),1),MONTH(K60))&amp;connector&amp;IF($AZ$24="Short", RIGHT(YEAR(K60),2),YEAR(K60)),IF($AY$24=213, MONTH(K60)&amp;connector&amp;DAY(K60)&amp;connector&amp;IF($AZ$24="Short", RIGHT(YEAR(K60),2),YEAR(K60)),IF($AZ$24="Short", RIGHT(YEAR(K60),2),YEAR(K60))&amp;connector&amp;MONTH(K60)&amp;connector&amp;DAY(K60))),"-")</f>
        <v>-</v>
      </c>
      <c r="M60" s="101" t="str">
        <f>IF(LEN(INDEX(Input!J$6:J$1005,ROW($C60)-ROW($C$5),1))=0,"",INDEX(Input!J$6:J$1005,ROW($C60)-ROW($C$5),1))</f>
        <v/>
      </c>
      <c r="N60" s="101" t="str">
        <f t="array" ref="N60">IFERROR(IF($AY$24=123,DAY(M60)&amp;connector&amp;IF($AZ$24="Extended",INDEX($AT$24:$AT$35,MONTH(M60),1),MONTH(M60))&amp;connector&amp;IF($AZ$24="Short", RIGHT(YEAR(M60),2),YEAR(M60)),IF($AY$24=213, MONTH(M60)&amp;connector&amp;DAY(M60)&amp;connector&amp;IF($AZ$24="Short", RIGHT(YEAR(M60),2),YEAR(M60)),IF($AZ$24="Short", RIGHT(YEAR(M60),2),YEAR(M60))&amp;connector&amp;MONTH(M60)&amp;connector&amp;DAY(M60))),"-")</f>
        <v>-</v>
      </c>
      <c r="O60" s="156" t="str">
        <f>IF(LEN(INDEX(Input!K$6:K$1005,ROW($C60)-ROW($C$5),1))=0,"",INDEX(Input!K$6:K$1005,ROW($C60)-ROW($C$5),1))</f>
        <v/>
      </c>
      <c r="P60" s="100" t="str">
        <f t="shared" si="2"/>
        <v>-</v>
      </c>
      <c r="Q60" s="156" t="str">
        <f>IF(LEN(INDEX(Input!L$6:L$1005,ROW($C60)-ROW($C$5),1))=0,"",INDEX(Input!L$6:L$1005,ROW($C60)-ROW($C$5),1))</f>
        <v/>
      </c>
      <c r="R60" s="100" t="str">
        <f t="shared" si="3"/>
        <v>-</v>
      </c>
      <c r="S60" s="156" t="str">
        <f>IF(LEN(INDEX(Input!M$6:M$1005,ROW($C60)-ROW($C$5),1))=0,"-",INDEX(Input!M$6:M$1005,ROW($C60)-ROW($C$5),1))</f>
        <v>-</v>
      </c>
      <c r="T60" s="156" t="str">
        <f t="shared" si="4"/>
        <v/>
      </c>
      <c r="U60" s="100" t="str">
        <f t="shared" si="5"/>
        <v>-</v>
      </c>
      <c r="V60" s="156" t="str">
        <f>IF(LEN(INDEX(Input!O$6:O$1005,ROW($C60)-ROW($C$5),1))=0,"",INDEX(Input!O$6:O$1005,ROW($C60)-ROW($C$5),1))</f>
        <v/>
      </c>
      <c r="W60" s="100" t="str">
        <f t="shared" si="6"/>
        <v>-</v>
      </c>
      <c r="X60" s="104" t="str">
        <f t="shared" si="7"/>
        <v/>
      </c>
      <c r="Y60" s="102" t="str">
        <f t="shared" si="16"/>
        <v/>
      </c>
      <c r="Z60" s="102" t="str">
        <f>IF(AND(OR(Dashboard!$D$7=J60,Dashboard!$D$7=""),  OR(Dashboard!$G$6&lt;=K60,Dashboard!$G$6=""), OR(Dashboard!$G$7&gt;=K60,Dashboard!$G$7=""),  OR(Dashboard!$J$6&lt;=O60,Dashboard!$J$6=""), OR(Dashboard!$J$7&gt;=O60,Dashboard!$J$7=""),D60&lt;&gt;""),"x","")</f>
        <v>x</v>
      </c>
      <c r="AA60" s="102" t="str">
        <f>IF(AND(OR(Dashboard!$D$6=H60,Dashboard!$D$6="",Dashboard!$D$6="All"), Z60="x"),"x","")</f>
        <v>x</v>
      </c>
      <c r="AB60" s="103" t="str">
        <f>IF(AND(OR(Dashboard!$D$6=H60,Dashboard!$D$6="",Dashboard!$D$6="All"), OR(Dashboard!$D$7=J60,Dashboard!$D$7=""),  OR(Dashboard!$G$6&lt;=K60,Dashboard!$G$6=""), OR(Dashboard!$G$7&gt;=K60,Dashboard!$G$7=""),  OR(Dashboard!$J$6&lt;=O60,Dashboard!$J$6=""), OR(Dashboard!$J$7&gt;=O60,Dashboard!$J$7=""),I60&lt;&gt;""),"x","")</f>
        <v/>
      </c>
      <c r="AC60" s="88" t="str">
        <f>IF($AB60&lt;&gt;"x","",IF(AND($I60&lt;&gt;AC$4, IFERROR(MATCH("c",$AB60:AB60,0),0)=0),"x", IF(IFERROR(MATCH("c",$AB60:AB60,0),0)=0,"c","")))</f>
        <v/>
      </c>
      <c r="AD60" s="88" t="str">
        <f>IF($AB60&lt;&gt;"x","",IF(AND($I60&lt;&gt;AD$4, IFERROR(MATCH("c",$AB60:AC60,0),0)=0),"x", IF(IFERROR(MATCH("c",$AB60:AC60,0),0)=0,"c","")))</f>
        <v/>
      </c>
      <c r="AE60" s="88" t="str">
        <f>IF($AB60&lt;&gt;"x","",IF(AND($I60&lt;&gt;AE$4, IFERROR(MATCH("c",$AB60:AD60,0),0)=0),"x", IF(IFERROR(MATCH("c",$AB60:AD60,0),0)=0,"c","")))</f>
        <v/>
      </c>
      <c r="AF60" s="88" t="str">
        <f>IF($AB60&lt;&gt;"x","",IF(AND($I60&lt;&gt;AF$4, IFERROR(MATCH("c",$AB60:AE60,0),0)=0),"x", IF(IFERROR(MATCH("c",$AB60:AE60,0),0)=0,"c","")))</f>
        <v/>
      </c>
      <c r="AG60" s="88" t="str">
        <f>IF($AB60&lt;&gt;"x","",IF(AND($I60&lt;&gt;AG$4, IFERROR(MATCH("c",$AB60:AF60,0),0)=0),"x", IF(IFERROR(MATCH("c",$AB60:AF60,0),0)=0,"c","")))</f>
        <v/>
      </c>
      <c r="AH60" s="88" t="str">
        <f>IF($AB60&lt;&gt;"x","",IF(AND($I60&lt;&gt;AH$4, IFERROR(MATCH("c",$AB60:AG60,0),0)=0),"x", IF(IFERROR(MATCH("c",$AB60:AG60,0),0)=0,"c","")))</f>
        <v/>
      </c>
      <c r="AI60" s="88" t="str">
        <f>IF($AB60&lt;&gt;"x","",IF(AND($I60&lt;&gt;AI$4, IFERROR(MATCH("c",$AB60:AH60,0),0)=0),"x", IF(IFERROR(MATCH("c",$AB60:AH60,0),0)=0,"c","")))</f>
        <v/>
      </c>
      <c r="AJ60" s="88" t="str">
        <f>IF($AB60&lt;&gt;"x","",IF(AND($I60&lt;&gt;AJ$4, IFERROR(MATCH("c",$AB60:AI60,0),0)=0),"x", IF(IFERROR(MATCH("c",$AB60:AI60,0),0)=0,"c","")))</f>
        <v/>
      </c>
      <c r="AK60" s="88" t="str">
        <f>IF($AB60&lt;&gt;"x","",IF(AND($I60&lt;&gt;AK$4, IFERROR(MATCH("c",$AB60:AJ60,0),0)=0),"x", IF(IFERROR(MATCH("c",$AB60:AJ60,0),0)=0,"c","")))</f>
        <v/>
      </c>
      <c r="AL60" s="88" t="str">
        <f>IF($AB60&lt;&gt;"x","",IF(AND($I60&lt;&gt;AL$4, IFERROR(MATCH("c",$AB60:AK60,0),0)=0),"x", IF(IFERROR(MATCH("c",$AB60:AK60,0),0)=0,"c","")))</f>
        <v/>
      </c>
      <c r="AM60" s="88" t="str">
        <f>IF($AB60&lt;&gt;"x","",IF(AND($I60&lt;&gt;AM$4, IFERROR(MATCH("c",$AB60:AL60,0),0)=0),"x", IF(IFERROR(MATCH("c",$AB60:AL60,0),0)=0,"c","")))</f>
        <v/>
      </c>
      <c r="AN60" s="88" t="str">
        <f>IF($AB60&lt;&gt;"x","",IF(AND($I60&lt;&gt;AN$4, IFERROR(MATCH("c",$AB60:AM60,0),0)=0),"x", IF(IFERROR(MATCH("c",$AB60:AM60,0),0)=0,"c","")))</f>
        <v/>
      </c>
      <c r="AO60" s="88" t="str">
        <f>IF($AB60&lt;&gt;"x","",IF(AND($I60&lt;&gt;AO$4, IFERROR(MATCH("c",$AB60:AN60,0),0)=0),"x", IF(IFERROR(MATCH("c",$AB60:AN60,0),0)=0,"c","")))</f>
        <v/>
      </c>
      <c r="AP60" s="88" t="str">
        <f>IF($AB60&lt;&gt;"x","",IF(AND($I60&lt;&gt;AP$4, IFERROR(MATCH("c",$AB60:AO60,0),0)=0),"x", IF(IFERROR(MATCH("c",$AB60:AO60,0),0)=0,"c","")))</f>
        <v/>
      </c>
      <c r="AQ60" s="88" t="str">
        <f>IF($AB60&lt;&gt;"x","",IF(AND($I60&lt;&gt;AQ$4, IFERROR(MATCH("c",$AB60:AP60,0),0)=0),"x", IF(IFERROR(MATCH("c",$AB60:AP60,0),0)=0,"c","")))</f>
        <v/>
      </c>
      <c r="BB60" s="97" t="str">
        <f>IF(Settings!F42&lt;&gt;"",Settings!F42,"")</f>
        <v/>
      </c>
      <c r="BC60" s="88" t="str">
        <f t="shared" si="17"/>
        <v/>
      </c>
      <c r="BD60" s="88" t="str">
        <f t="shared" si="17"/>
        <v/>
      </c>
      <c r="BE60" s="88" t="str">
        <f t="shared" si="17"/>
        <v/>
      </c>
      <c r="BF60" s="88" t="str">
        <f t="shared" si="17"/>
        <v/>
      </c>
      <c r="BG60" s="88" t="str">
        <f t="shared" si="17"/>
        <v/>
      </c>
      <c r="BO60" s="213">
        <f>IF(COUNTIF($BO$6:BO59,BO59)+1&gt;Calc!$CU$9,MAX($BO$6:BO59)+1,BO59)</f>
        <v>14</v>
      </c>
      <c r="BP60" s="213" t="str">
        <f>IF(29-SUMIF(Pipeline!D64:AF64,"",$BP$5:$CR$5)&gt;0,ROW(BO60),"")</f>
        <v/>
      </c>
      <c r="BQ60" s="214"/>
      <c r="BR60" s="214"/>
      <c r="BS60" s="214"/>
      <c r="BT60" s="214"/>
      <c r="BU60" s="214"/>
      <c r="BV60" s="214"/>
      <c r="BW60" s="214"/>
      <c r="BX60" s="214"/>
      <c r="BY60" s="214"/>
      <c r="BZ60" s="214"/>
      <c r="CA60" s="214"/>
      <c r="CB60" s="214"/>
      <c r="CC60" s="214"/>
      <c r="CD60" s="214"/>
      <c r="CE60" s="214"/>
      <c r="CF60" s="214"/>
      <c r="CG60" s="214"/>
      <c r="CH60" s="214"/>
      <c r="CI60" s="214"/>
      <c r="CJ60" s="214"/>
      <c r="CK60" s="214"/>
      <c r="CL60" s="214"/>
      <c r="CM60" s="214"/>
      <c r="CN60" s="214"/>
      <c r="CO60" s="214"/>
      <c r="CP60" s="214"/>
      <c r="CQ60" s="214"/>
      <c r="CR60" s="214"/>
    </row>
    <row r="61" spans="2:102" x14ac:dyDescent="0.25">
      <c r="B61" s="88">
        <f>IF(AND(OR(Pipeline!$F$5=H61,Pipeline!$F$5="",Pipeline!$F$5="All"), OR(Pipeline!$F$6=J61,Pipeline!$F$6="",Pipeline!$F$6="All"),  OR(Pipeline!$J$5&lt;=K61,Pipeline!$J$5=""), OR(Pipeline!$J$6&gt;=K61,Pipeline!$J$6=""),  OR(Pipeline!$N$5&lt;=O61,Pipeline!$N$5=""), OR(Pipeline!$N$6&gt;=O61,Pipeline!$N$6="")),1,0)</f>
        <v>1</v>
      </c>
      <c r="C61" s="99">
        <f>IF(B61&lt;&gt;1,"",COUNTIFS($I$6:I60,I61,$B$6:B60,1)+1)</f>
        <v>49</v>
      </c>
      <c r="D61" s="100" t="str">
        <f>IF(LEN(INDEX(Input!B$6:B$1005,ROW($C61)-ROW($C$5),1))=0,"-",INDEX(Input!B$6:B$1005,ROW($C61)-ROW($C$5),1))</f>
        <v>-</v>
      </c>
      <c r="E61" s="100" t="str">
        <f>IF(LEN(INDEX(Input!C$6:C$1005,ROW($C61)-ROW($C$5),1))=0,"-",INDEX(Input!C$6:C$1005,ROW($C61)-ROW($C$5),1))</f>
        <v>-</v>
      </c>
      <c r="F61" s="100" t="str">
        <f>IF(LEN(INDEX(Input!D$6:D$1005,ROW($C61)-ROW($C$5),1))=0,"-",INDEX(Input!D$6:D$1005,ROW($C61)-ROW($C$5),1))</f>
        <v>-</v>
      </c>
      <c r="G61" s="100" t="str">
        <f>IF(LEN(INDEX(Input!E$6:E$1005,ROW($C61)-ROW($C$5),1))=0,"-",INDEX(Input!E$6:E$1005,ROW($C61)-ROW($C$5),1))</f>
        <v>-</v>
      </c>
      <c r="H61" s="100" t="str">
        <f>IF(LEN(INDEX(Input!F$6:F$1005,ROW($C61)-ROW($C$5),1))=0,"-",INDEX(Input!F$6:F$1005,ROW($C61)-ROW($C$5),1))</f>
        <v>-</v>
      </c>
      <c r="I61" s="100" t="str">
        <f>IF(LEN(INDEX(Input!G$6:G$1005,ROW($C61)-ROW($C$5),1))=0,"",INDEX(Input!G$6:G$1005,ROW($C61)-ROW($C$5),1))</f>
        <v/>
      </c>
      <c r="J61" s="100" t="str">
        <f>IF(LEN(INDEX(Input!B$6:B$1005,ROW($C61)-ROW($C$5),1))=0,"-",IF(INDEX(Input!H$6:H$1005,ROW($C61)-ROW($C$5),1)="","Not set",INDEX(Input!H$6:H$1005,ROW($C61)-ROW($C$5),1)) )</f>
        <v>-</v>
      </c>
      <c r="K61" s="101" t="str">
        <f>IF(LEN(INDEX(Input!I$6:I$1005,ROW($C61)-ROW($C$5),1))=0,"",INDEX(Input!I$6:I$1005,ROW($C61)-ROW($C$5),1))</f>
        <v/>
      </c>
      <c r="L61" s="101" t="str">
        <f t="array" ref="L61">IFERROR(IF($AY$24=123,DAY(K61)&amp;connector&amp;IF($AZ$24="Extended",INDEX($AT$24:$AT$35,MONTH(K61),1),MONTH(K61))&amp;connector&amp;IF($AZ$24="Short", RIGHT(YEAR(K61),2),YEAR(K61)),IF($AY$24=213, MONTH(K61)&amp;connector&amp;DAY(K61)&amp;connector&amp;IF($AZ$24="Short", RIGHT(YEAR(K61),2),YEAR(K61)),IF($AZ$24="Short", RIGHT(YEAR(K61),2),YEAR(K61))&amp;connector&amp;MONTH(K61)&amp;connector&amp;DAY(K61))),"-")</f>
        <v>-</v>
      </c>
      <c r="M61" s="101" t="str">
        <f>IF(LEN(INDEX(Input!J$6:J$1005,ROW($C61)-ROW($C$5),1))=0,"",INDEX(Input!J$6:J$1005,ROW($C61)-ROW($C$5),1))</f>
        <v/>
      </c>
      <c r="N61" s="101" t="str">
        <f t="array" ref="N61">IFERROR(IF($AY$24=123,DAY(M61)&amp;connector&amp;IF($AZ$24="Extended",INDEX($AT$24:$AT$35,MONTH(M61),1),MONTH(M61))&amp;connector&amp;IF($AZ$24="Short", RIGHT(YEAR(M61),2),YEAR(M61)),IF($AY$24=213, MONTH(M61)&amp;connector&amp;DAY(M61)&amp;connector&amp;IF($AZ$24="Short", RIGHT(YEAR(M61),2),YEAR(M61)),IF($AZ$24="Short", RIGHT(YEAR(M61),2),YEAR(M61))&amp;connector&amp;MONTH(M61)&amp;connector&amp;DAY(M61))),"-")</f>
        <v>-</v>
      </c>
      <c r="O61" s="156" t="str">
        <f>IF(LEN(INDEX(Input!K$6:K$1005,ROW($C61)-ROW($C$5),1))=0,"",INDEX(Input!K$6:K$1005,ROW($C61)-ROW($C$5),1))</f>
        <v/>
      </c>
      <c r="P61" s="100" t="str">
        <f t="shared" si="2"/>
        <v>-</v>
      </c>
      <c r="Q61" s="156" t="str">
        <f>IF(LEN(INDEX(Input!L$6:L$1005,ROW($C61)-ROW($C$5),1))=0,"",INDEX(Input!L$6:L$1005,ROW($C61)-ROW($C$5),1))</f>
        <v/>
      </c>
      <c r="R61" s="100" t="str">
        <f t="shared" si="3"/>
        <v>-</v>
      </c>
      <c r="S61" s="156" t="str">
        <f>IF(LEN(INDEX(Input!M$6:M$1005,ROW($C61)-ROW($C$5),1))=0,"-",INDEX(Input!M$6:M$1005,ROW($C61)-ROW($C$5),1))</f>
        <v>-</v>
      </c>
      <c r="T61" s="156" t="str">
        <f t="shared" si="4"/>
        <v/>
      </c>
      <c r="U61" s="100" t="str">
        <f t="shared" si="5"/>
        <v>-</v>
      </c>
      <c r="V61" s="156" t="str">
        <f>IF(LEN(INDEX(Input!O$6:O$1005,ROW($C61)-ROW($C$5),1))=0,"",INDEX(Input!O$6:O$1005,ROW($C61)-ROW($C$5),1))</f>
        <v/>
      </c>
      <c r="W61" s="100" t="str">
        <f t="shared" si="6"/>
        <v>-</v>
      </c>
      <c r="X61" s="104" t="str">
        <f t="shared" si="7"/>
        <v/>
      </c>
      <c r="Y61" s="102" t="str">
        <f t="shared" si="16"/>
        <v/>
      </c>
      <c r="Z61" s="102" t="str">
        <f>IF(AND(OR(Dashboard!$D$7=J61,Dashboard!$D$7=""),  OR(Dashboard!$G$6&lt;=K61,Dashboard!$G$6=""), OR(Dashboard!$G$7&gt;=K61,Dashboard!$G$7=""),  OR(Dashboard!$J$6&lt;=O61,Dashboard!$J$6=""), OR(Dashboard!$J$7&gt;=O61,Dashboard!$J$7=""),D61&lt;&gt;""),"x","")</f>
        <v>x</v>
      </c>
      <c r="AA61" s="102" t="str">
        <f>IF(AND(OR(Dashboard!$D$6=H61,Dashboard!$D$6="",Dashboard!$D$6="All"), Z61="x"),"x","")</f>
        <v>x</v>
      </c>
      <c r="AB61" s="103" t="str">
        <f>IF(AND(OR(Dashboard!$D$6=H61,Dashboard!$D$6="",Dashboard!$D$6="All"), OR(Dashboard!$D$7=J61,Dashboard!$D$7=""),  OR(Dashboard!$G$6&lt;=K61,Dashboard!$G$6=""), OR(Dashboard!$G$7&gt;=K61,Dashboard!$G$7=""),  OR(Dashboard!$J$6&lt;=O61,Dashboard!$J$6=""), OR(Dashboard!$J$7&gt;=O61,Dashboard!$J$7=""),I61&lt;&gt;""),"x","")</f>
        <v/>
      </c>
      <c r="AC61" s="88" t="str">
        <f>IF($AB61&lt;&gt;"x","",IF(AND($I61&lt;&gt;AC$4, IFERROR(MATCH("c",$AB61:AB61,0),0)=0),"x", IF(IFERROR(MATCH("c",$AB61:AB61,0),0)=0,"c","")))</f>
        <v/>
      </c>
      <c r="AD61" s="88" t="str">
        <f>IF($AB61&lt;&gt;"x","",IF(AND($I61&lt;&gt;AD$4, IFERROR(MATCH("c",$AB61:AC61,0),0)=0),"x", IF(IFERROR(MATCH("c",$AB61:AC61,0),0)=0,"c","")))</f>
        <v/>
      </c>
      <c r="AE61" s="88" t="str">
        <f>IF($AB61&lt;&gt;"x","",IF(AND($I61&lt;&gt;AE$4, IFERROR(MATCH("c",$AB61:AD61,0),0)=0),"x", IF(IFERROR(MATCH("c",$AB61:AD61,0),0)=0,"c","")))</f>
        <v/>
      </c>
      <c r="AF61" s="88" t="str">
        <f>IF($AB61&lt;&gt;"x","",IF(AND($I61&lt;&gt;AF$4, IFERROR(MATCH("c",$AB61:AE61,0),0)=0),"x", IF(IFERROR(MATCH("c",$AB61:AE61,0),0)=0,"c","")))</f>
        <v/>
      </c>
      <c r="AG61" s="88" t="str">
        <f>IF($AB61&lt;&gt;"x","",IF(AND($I61&lt;&gt;AG$4, IFERROR(MATCH("c",$AB61:AF61,0),0)=0),"x", IF(IFERROR(MATCH("c",$AB61:AF61,0),0)=0,"c","")))</f>
        <v/>
      </c>
      <c r="AH61" s="88" t="str">
        <f>IF($AB61&lt;&gt;"x","",IF(AND($I61&lt;&gt;AH$4, IFERROR(MATCH("c",$AB61:AG61,0),0)=0),"x", IF(IFERROR(MATCH("c",$AB61:AG61,0),0)=0,"c","")))</f>
        <v/>
      </c>
      <c r="AI61" s="88" t="str">
        <f>IF($AB61&lt;&gt;"x","",IF(AND($I61&lt;&gt;AI$4, IFERROR(MATCH("c",$AB61:AH61,0),0)=0),"x", IF(IFERROR(MATCH("c",$AB61:AH61,0),0)=0,"c","")))</f>
        <v/>
      </c>
      <c r="AJ61" s="88" t="str">
        <f>IF($AB61&lt;&gt;"x","",IF(AND($I61&lt;&gt;AJ$4, IFERROR(MATCH("c",$AB61:AI61,0),0)=0),"x", IF(IFERROR(MATCH("c",$AB61:AI61,0),0)=0,"c","")))</f>
        <v/>
      </c>
      <c r="AK61" s="88" t="str">
        <f>IF($AB61&lt;&gt;"x","",IF(AND($I61&lt;&gt;AK$4, IFERROR(MATCH("c",$AB61:AJ61,0),0)=0),"x", IF(IFERROR(MATCH("c",$AB61:AJ61,0),0)=0,"c","")))</f>
        <v/>
      </c>
      <c r="AL61" s="88" t="str">
        <f>IF($AB61&lt;&gt;"x","",IF(AND($I61&lt;&gt;AL$4, IFERROR(MATCH("c",$AB61:AK61,0),0)=0),"x", IF(IFERROR(MATCH("c",$AB61:AK61,0),0)=0,"c","")))</f>
        <v/>
      </c>
      <c r="AM61" s="88" t="str">
        <f>IF($AB61&lt;&gt;"x","",IF(AND($I61&lt;&gt;AM$4, IFERROR(MATCH("c",$AB61:AL61,0),0)=0),"x", IF(IFERROR(MATCH("c",$AB61:AL61,0),0)=0,"c","")))</f>
        <v/>
      </c>
      <c r="AN61" s="88" t="str">
        <f>IF($AB61&lt;&gt;"x","",IF(AND($I61&lt;&gt;AN$4, IFERROR(MATCH("c",$AB61:AM61,0),0)=0),"x", IF(IFERROR(MATCH("c",$AB61:AM61,0),0)=0,"c","")))</f>
        <v/>
      </c>
      <c r="AO61" s="88" t="str">
        <f>IF($AB61&lt;&gt;"x","",IF(AND($I61&lt;&gt;AO$4, IFERROR(MATCH("c",$AB61:AN61,0),0)=0),"x", IF(IFERROR(MATCH("c",$AB61:AN61,0),0)=0,"c","")))</f>
        <v/>
      </c>
      <c r="AP61" s="88" t="str">
        <f>IF($AB61&lt;&gt;"x","",IF(AND($I61&lt;&gt;AP$4, IFERROR(MATCH("c",$AB61:AO61,0),0)=0),"x", IF(IFERROR(MATCH("c",$AB61:AO61,0),0)=0,"c","")))</f>
        <v/>
      </c>
      <c r="AQ61" s="88" t="str">
        <f>IF($AB61&lt;&gt;"x","",IF(AND($I61&lt;&gt;AQ$4, IFERROR(MATCH("c",$AB61:AP61,0),0)=0),"x", IF(IFERROR(MATCH("c",$AB61:AP61,0),0)=0,"c","")))</f>
        <v/>
      </c>
      <c r="BB61" s="97" t="str">
        <f>IF(Settings!F43&lt;&gt;"",Settings!F43,"")</f>
        <v/>
      </c>
      <c r="BC61" s="88" t="str">
        <f t="shared" si="17"/>
        <v/>
      </c>
      <c r="BD61" s="88" t="str">
        <f t="shared" si="17"/>
        <v/>
      </c>
      <c r="BE61" s="88" t="str">
        <f t="shared" si="17"/>
        <v/>
      </c>
      <c r="BF61" s="88" t="str">
        <f t="shared" si="17"/>
        <v/>
      </c>
      <c r="BG61" s="88" t="str">
        <f t="shared" si="17"/>
        <v/>
      </c>
      <c r="BO61" s="213">
        <f>IF(COUNTIF($BO$6:BO60,BO60)+1&gt;Calc!$CU$9,MAX($BO$6:BO60)+1,BO60)</f>
        <v>14</v>
      </c>
      <c r="BP61" s="213" t="str">
        <f>IF(29-SUMIF(Pipeline!D65:AF65,"",$BP$5:$CR$5)&gt;0,ROW(BO61),"")</f>
        <v/>
      </c>
      <c r="BQ61" s="214"/>
      <c r="BR61" s="214"/>
      <c r="BS61" s="214"/>
      <c r="BT61" s="214"/>
      <c r="BU61" s="214"/>
      <c r="BV61" s="214"/>
      <c r="BW61" s="214"/>
      <c r="BX61" s="214"/>
      <c r="BY61" s="214"/>
      <c r="BZ61" s="214"/>
      <c r="CA61" s="214"/>
      <c r="CB61" s="214"/>
      <c r="CC61" s="214"/>
      <c r="CD61" s="214"/>
      <c r="CE61" s="214"/>
      <c r="CF61" s="214"/>
      <c r="CG61" s="214"/>
      <c r="CH61" s="214"/>
      <c r="CI61" s="214"/>
      <c r="CJ61" s="214"/>
      <c r="CK61" s="214"/>
      <c r="CL61" s="214"/>
      <c r="CM61" s="214"/>
      <c r="CN61" s="214"/>
      <c r="CO61" s="214"/>
      <c r="CP61" s="214"/>
      <c r="CQ61" s="214"/>
      <c r="CR61" s="214"/>
    </row>
    <row r="62" spans="2:102" x14ac:dyDescent="0.25">
      <c r="B62" s="88">
        <f>IF(AND(OR(Pipeline!$F$5=H62,Pipeline!$F$5="",Pipeline!$F$5="All"), OR(Pipeline!$F$6=J62,Pipeline!$F$6="",Pipeline!$F$6="All"),  OR(Pipeline!$J$5&lt;=K62,Pipeline!$J$5=""), OR(Pipeline!$J$6&gt;=K62,Pipeline!$J$6=""),  OR(Pipeline!$N$5&lt;=O62,Pipeline!$N$5=""), OR(Pipeline!$N$6&gt;=O62,Pipeline!$N$6="")),1,0)</f>
        <v>1</v>
      </c>
      <c r="C62" s="99">
        <f>IF(B62&lt;&gt;1,"",COUNTIFS($I$6:I61,I62,$B$6:B61,1)+1)</f>
        <v>50</v>
      </c>
      <c r="D62" s="100" t="str">
        <f>IF(LEN(INDEX(Input!B$6:B$1005,ROW($C62)-ROW($C$5),1))=0,"-",INDEX(Input!B$6:B$1005,ROW($C62)-ROW($C$5),1))</f>
        <v>-</v>
      </c>
      <c r="E62" s="100" t="str">
        <f>IF(LEN(INDEX(Input!C$6:C$1005,ROW($C62)-ROW($C$5),1))=0,"-",INDEX(Input!C$6:C$1005,ROW($C62)-ROW($C$5),1))</f>
        <v>-</v>
      </c>
      <c r="F62" s="100" t="str">
        <f>IF(LEN(INDEX(Input!D$6:D$1005,ROW($C62)-ROW($C$5),1))=0,"-",INDEX(Input!D$6:D$1005,ROW($C62)-ROW($C$5),1))</f>
        <v>-</v>
      </c>
      <c r="G62" s="100" t="str">
        <f>IF(LEN(INDEX(Input!E$6:E$1005,ROW($C62)-ROW($C$5),1))=0,"-",INDEX(Input!E$6:E$1005,ROW($C62)-ROW($C$5),1))</f>
        <v>-</v>
      </c>
      <c r="H62" s="100" t="str">
        <f>IF(LEN(INDEX(Input!F$6:F$1005,ROW($C62)-ROW($C$5),1))=0,"-",INDEX(Input!F$6:F$1005,ROW($C62)-ROW($C$5),1))</f>
        <v>-</v>
      </c>
      <c r="I62" s="100" t="str">
        <f>IF(LEN(INDEX(Input!G$6:G$1005,ROW($C62)-ROW($C$5),1))=0,"",INDEX(Input!G$6:G$1005,ROW($C62)-ROW($C$5),1))</f>
        <v/>
      </c>
      <c r="J62" s="100" t="str">
        <f>IF(LEN(INDEX(Input!B$6:B$1005,ROW($C62)-ROW($C$5),1))=0,"-",IF(INDEX(Input!H$6:H$1005,ROW($C62)-ROW($C$5),1)="","Not set",INDEX(Input!H$6:H$1005,ROW($C62)-ROW($C$5),1)) )</f>
        <v>-</v>
      </c>
      <c r="K62" s="101" t="str">
        <f>IF(LEN(INDEX(Input!I$6:I$1005,ROW($C62)-ROW($C$5),1))=0,"",INDEX(Input!I$6:I$1005,ROW($C62)-ROW($C$5),1))</f>
        <v/>
      </c>
      <c r="L62" s="101" t="str">
        <f t="array" ref="L62">IFERROR(IF($AY$24=123,DAY(K62)&amp;connector&amp;IF($AZ$24="Extended",INDEX($AT$24:$AT$35,MONTH(K62),1),MONTH(K62))&amp;connector&amp;IF($AZ$24="Short", RIGHT(YEAR(K62),2),YEAR(K62)),IF($AY$24=213, MONTH(K62)&amp;connector&amp;DAY(K62)&amp;connector&amp;IF($AZ$24="Short", RIGHT(YEAR(K62),2),YEAR(K62)),IF($AZ$24="Short", RIGHT(YEAR(K62),2),YEAR(K62))&amp;connector&amp;MONTH(K62)&amp;connector&amp;DAY(K62))),"-")</f>
        <v>-</v>
      </c>
      <c r="M62" s="101" t="str">
        <f>IF(LEN(INDEX(Input!J$6:J$1005,ROW($C62)-ROW($C$5),1))=0,"",INDEX(Input!J$6:J$1005,ROW($C62)-ROW($C$5),1))</f>
        <v/>
      </c>
      <c r="N62" s="101" t="str">
        <f t="array" ref="N62">IFERROR(IF($AY$24=123,DAY(M62)&amp;connector&amp;IF($AZ$24="Extended",INDEX($AT$24:$AT$35,MONTH(M62),1),MONTH(M62))&amp;connector&amp;IF($AZ$24="Short", RIGHT(YEAR(M62),2),YEAR(M62)),IF($AY$24=213, MONTH(M62)&amp;connector&amp;DAY(M62)&amp;connector&amp;IF($AZ$24="Short", RIGHT(YEAR(M62),2),YEAR(M62)),IF($AZ$24="Short", RIGHT(YEAR(M62),2),YEAR(M62))&amp;connector&amp;MONTH(M62)&amp;connector&amp;DAY(M62))),"-")</f>
        <v>-</v>
      </c>
      <c r="O62" s="156" t="str">
        <f>IF(LEN(INDEX(Input!K$6:K$1005,ROW($C62)-ROW($C$5),1))=0,"",INDEX(Input!K$6:K$1005,ROW($C62)-ROW($C$5),1))</f>
        <v/>
      </c>
      <c r="P62" s="100" t="str">
        <f t="shared" si="2"/>
        <v>-</v>
      </c>
      <c r="Q62" s="156" t="str">
        <f>IF(LEN(INDEX(Input!L$6:L$1005,ROW($C62)-ROW($C$5),1))=0,"",INDEX(Input!L$6:L$1005,ROW($C62)-ROW($C$5),1))</f>
        <v/>
      </c>
      <c r="R62" s="100" t="str">
        <f t="shared" si="3"/>
        <v>-</v>
      </c>
      <c r="S62" s="156" t="str">
        <f>IF(LEN(INDEX(Input!M$6:M$1005,ROW($C62)-ROW($C$5),1))=0,"-",INDEX(Input!M$6:M$1005,ROW($C62)-ROW($C$5),1))</f>
        <v>-</v>
      </c>
      <c r="T62" s="156" t="str">
        <f t="shared" si="4"/>
        <v/>
      </c>
      <c r="U62" s="100" t="str">
        <f t="shared" si="5"/>
        <v>-</v>
      </c>
      <c r="V62" s="156" t="str">
        <f>IF(LEN(INDEX(Input!O$6:O$1005,ROW($C62)-ROW($C$5),1))=0,"",INDEX(Input!O$6:O$1005,ROW($C62)-ROW($C$5),1))</f>
        <v/>
      </c>
      <c r="W62" s="100" t="str">
        <f t="shared" si="6"/>
        <v>-</v>
      </c>
      <c r="X62" s="104" t="str">
        <f t="shared" si="7"/>
        <v/>
      </c>
      <c r="Y62" s="102" t="str">
        <f t="shared" si="16"/>
        <v/>
      </c>
      <c r="Z62" s="102" t="str">
        <f>IF(AND(OR(Dashboard!$D$7=J62,Dashboard!$D$7=""),  OR(Dashboard!$G$6&lt;=K62,Dashboard!$G$6=""), OR(Dashboard!$G$7&gt;=K62,Dashboard!$G$7=""),  OR(Dashboard!$J$6&lt;=O62,Dashboard!$J$6=""), OR(Dashboard!$J$7&gt;=O62,Dashboard!$J$7=""),D62&lt;&gt;""),"x","")</f>
        <v>x</v>
      </c>
      <c r="AA62" s="102" t="str">
        <f>IF(AND(OR(Dashboard!$D$6=H62,Dashboard!$D$6="",Dashboard!$D$6="All"), Z62="x"),"x","")</f>
        <v>x</v>
      </c>
      <c r="AB62" s="103" t="str">
        <f>IF(AND(OR(Dashboard!$D$6=H62,Dashboard!$D$6="",Dashboard!$D$6="All"), OR(Dashboard!$D$7=J62,Dashboard!$D$7=""),  OR(Dashboard!$G$6&lt;=K62,Dashboard!$G$6=""), OR(Dashboard!$G$7&gt;=K62,Dashboard!$G$7=""),  OR(Dashboard!$J$6&lt;=O62,Dashboard!$J$6=""), OR(Dashboard!$J$7&gt;=O62,Dashboard!$J$7=""),I62&lt;&gt;""),"x","")</f>
        <v/>
      </c>
      <c r="AC62" s="88" t="str">
        <f>IF($AB62&lt;&gt;"x","",IF(AND($I62&lt;&gt;AC$4, IFERROR(MATCH("c",$AB62:AB62,0),0)=0),"x", IF(IFERROR(MATCH("c",$AB62:AB62,0),0)=0,"c","")))</f>
        <v/>
      </c>
      <c r="AD62" s="88" t="str">
        <f>IF($AB62&lt;&gt;"x","",IF(AND($I62&lt;&gt;AD$4, IFERROR(MATCH("c",$AB62:AC62,0),0)=0),"x", IF(IFERROR(MATCH("c",$AB62:AC62,0),0)=0,"c","")))</f>
        <v/>
      </c>
      <c r="AE62" s="88" t="str">
        <f>IF($AB62&lt;&gt;"x","",IF(AND($I62&lt;&gt;AE$4, IFERROR(MATCH("c",$AB62:AD62,0),0)=0),"x", IF(IFERROR(MATCH("c",$AB62:AD62,0),0)=0,"c","")))</f>
        <v/>
      </c>
      <c r="AF62" s="88" t="str">
        <f>IF($AB62&lt;&gt;"x","",IF(AND($I62&lt;&gt;AF$4, IFERROR(MATCH("c",$AB62:AE62,0),0)=0),"x", IF(IFERROR(MATCH("c",$AB62:AE62,0),0)=0,"c","")))</f>
        <v/>
      </c>
      <c r="AG62" s="88" t="str">
        <f>IF($AB62&lt;&gt;"x","",IF(AND($I62&lt;&gt;AG$4, IFERROR(MATCH("c",$AB62:AF62,0),0)=0),"x", IF(IFERROR(MATCH("c",$AB62:AF62,0),0)=0,"c","")))</f>
        <v/>
      </c>
      <c r="AH62" s="88" t="str">
        <f>IF($AB62&lt;&gt;"x","",IF(AND($I62&lt;&gt;AH$4, IFERROR(MATCH("c",$AB62:AG62,0),0)=0),"x", IF(IFERROR(MATCH("c",$AB62:AG62,0),0)=0,"c","")))</f>
        <v/>
      </c>
      <c r="AI62" s="88" t="str">
        <f>IF($AB62&lt;&gt;"x","",IF(AND($I62&lt;&gt;AI$4, IFERROR(MATCH("c",$AB62:AH62,0),0)=0),"x", IF(IFERROR(MATCH("c",$AB62:AH62,0),0)=0,"c","")))</f>
        <v/>
      </c>
      <c r="AJ62" s="88" t="str">
        <f>IF($AB62&lt;&gt;"x","",IF(AND($I62&lt;&gt;AJ$4, IFERROR(MATCH("c",$AB62:AI62,0),0)=0),"x", IF(IFERROR(MATCH("c",$AB62:AI62,0),0)=0,"c","")))</f>
        <v/>
      </c>
      <c r="AK62" s="88" t="str">
        <f>IF($AB62&lt;&gt;"x","",IF(AND($I62&lt;&gt;AK$4, IFERROR(MATCH("c",$AB62:AJ62,0),0)=0),"x", IF(IFERROR(MATCH("c",$AB62:AJ62,0),0)=0,"c","")))</f>
        <v/>
      </c>
      <c r="AL62" s="88" t="str">
        <f>IF($AB62&lt;&gt;"x","",IF(AND($I62&lt;&gt;AL$4, IFERROR(MATCH("c",$AB62:AK62,0),0)=0),"x", IF(IFERROR(MATCH("c",$AB62:AK62,0),0)=0,"c","")))</f>
        <v/>
      </c>
      <c r="AM62" s="88" t="str">
        <f>IF($AB62&lt;&gt;"x","",IF(AND($I62&lt;&gt;AM$4, IFERROR(MATCH("c",$AB62:AL62,0),0)=0),"x", IF(IFERROR(MATCH("c",$AB62:AL62,0),0)=0,"c","")))</f>
        <v/>
      </c>
      <c r="AN62" s="88" t="str">
        <f>IF($AB62&lt;&gt;"x","",IF(AND($I62&lt;&gt;AN$4, IFERROR(MATCH("c",$AB62:AM62,0),0)=0),"x", IF(IFERROR(MATCH("c",$AB62:AM62,0),0)=0,"c","")))</f>
        <v/>
      </c>
      <c r="AO62" s="88" t="str">
        <f>IF($AB62&lt;&gt;"x","",IF(AND($I62&lt;&gt;AO$4, IFERROR(MATCH("c",$AB62:AN62,0),0)=0),"x", IF(IFERROR(MATCH("c",$AB62:AN62,0),0)=0,"c","")))</f>
        <v/>
      </c>
      <c r="AP62" s="88" t="str">
        <f>IF($AB62&lt;&gt;"x","",IF(AND($I62&lt;&gt;AP$4, IFERROR(MATCH("c",$AB62:AO62,0),0)=0),"x", IF(IFERROR(MATCH("c",$AB62:AO62,0),0)=0,"c","")))</f>
        <v/>
      </c>
      <c r="AQ62" s="88" t="str">
        <f>IF($AB62&lt;&gt;"x","",IF(AND($I62&lt;&gt;AQ$4, IFERROR(MATCH("c",$AB62:AP62,0),0)=0),"x", IF(IFERROR(MATCH("c",$AB62:AP62,0),0)=0,"c","")))</f>
        <v/>
      </c>
      <c r="BB62" s="97" t="str">
        <f>IF(Settings!F44&lt;&gt;"",Settings!F44,"")</f>
        <v/>
      </c>
      <c r="BC62" s="88" t="str">
        <f t="shared" si="17"/>
        <v/>
      </c>
      <c r="BD62" s="88" t="str">
        <f t="shared" si="17"/>
        <v/>
      </c>
      <c r="BE62" s="88" t="str">
        <f t="shared" si="17"/>
        <v/>
      </c>
      <c r="BF62" s="88" t="str">
        <f t="shared" si="17"/>
        <v/>
      </c>
      <c r="BG62" s="88" t="str">
        <f t="shared" si="17"/>
        <v/>
      </c>
      <c r="BO62" s="213">
        <f>IF(COUNTIF($BO$6:BO61,BO61)+1&gt;Calc!$CU$9,MAX($BO$6:BO61)+1,BO61)</f>
        <v>15</v>
      </c>
      <c r="BP62" s="213" t="str">
        <f>IF(29-SUMIF(Pipeline!D66:AF66,"",$BP$5:$CR$5)&gt;0,ROW(BO62),"")</f>
        <v/>
      </c>
      <c r="BQ62" s="214"/>
      <c r="BR62" s="214"/>
      <c r="BS62" s="214"/>
      <c r="BT62" s="214"/>
      <c r="BU62" s="214"/>
      <c r="BV62" s="214"/>
      <c r="BW62" s="214"/>
      <c r="BX62" s="214"/>
      <c r="BY62" s="214"/>
      <c r="BZ62" s="214"/>
      <c r="CA62" s="214"/>
      <c r="CB62" s="214"/>
      <c r="CC62" s="214"/>
      <c r="CD62" s="214"/>
      <c r="CE62" s="214"/>
      <c r="CF62" s="214"/>
      <c r="CG62" s="214"/>
      <c r="CH62" s="214"/>
      <c r="CI62" s="214"/>
      <c r="CJ62" s="214"/>
      <c r="CK62" s="214"/>
      <c r="CL62" s="214"/>
      <c r="CM62" s="214"/>
      <c r="CN62" s="214"/>
      <c r="CO62" s="214"/>
      <c r="CP62" s="214"/>
      <c r="CQ62" s="214"/>
      <c r="CR62" s="214"/>
    </row>
    <row r="63" spans="2:102" x14ac:dyDescent="0.25">
      <c r="B63" s="88">
        <f>IF(AND(OR(Pipeline!$F$5=H63,Pipeline!$F$5="",Pipeline!$F$5="All"), OR(Pipeline!$F$6=J63,Pipeline!$F$6="",Pipeline!$F$6="All"),  OR(Pipeline!$J$5&lt;=K63,Pipeline!$J$5=""), OR(Pipeline!$J$6&gt;=K63,Pipeline!$J$6=""),  OR(Pipeline!$N$5&lt;=O63,Pipeline!$N$5=""), OR(Pipeline!$N$6&gt;=O63,Pipeline!$N$6="")),1,0)</f>
        <v>1</v>
      </c>
      <c r="C63" s="99">
        <f>IF(B63&lt;&gt;1,"",COUNTIFS($I$6:I62,I63,$B$6:B62,1)+1)</f>
        <v>51</v>
      </c>
      <c r="D63" s="100" t="str">
        <f>IF(LEN(INDEX(Input!B$6:B$1005,ROW($C63)-ROW($C$5),1))=0,"-",INDEX(Input!B$6:B$1005,ROW($C63)-ROW($C$5),1))</f>
        <v>-</v>
      </c>
      <c r="E63" s="100" t="str">
        <f>IF(LEN(INDEX(Input!C$6:C$1005,ROW($C63)-ROW($C$5),1))=0,"-",INDEX(Input!C$6:C$1005,ROW($C63)-ROW($C$5),1))</f>
        <v>-</v>
      </c>
      <c r="F63" s="100" t="str">
        <f>IF(LEN(INDEX(Input!D$6:D$1005,ROW($C63)-ROW($C$5),1))=0,"-",INDEX(Input!D$6:D$1005,ROW($C63)-ROW($C$5),1))</f>
        <v>-</v>
      </c>
      <c r="G63" s="100" t="str">
        <f>IF(LEN(INDEX(Input!E$6:E$1005,ROW($C63)-ROW($C$5),1))=0,"-",INDEX(Input!E$6:E$1005,ROW($C63)-ROW($C$5),1))</f>
        <v>-</v>
      </c>
      <c r="H63" s="100" t="str">
        <f>IF(LEN(INDEX(Input!F$6:F$1005,ROW($C63)-ROW($C$5),1))=0,"-",INDEX(Input!F$6:F$1005,ROW($C63)-ROW($C$5),1))</f>
        <v>-</v>
      </c>
      <c r="I63" s="100" t="str">
        <f>IF(LEN(INDEX(Input!G$6:G$1005,ROW($C63)-ROW($C$5),1))=0,"",INDEX(Input!G$6:G$1005,ROW($C63)-ROW($C$5),1))</f>
        <v/>
      </c>
      <c r="J63" s="100" t="str">
        <f>IF(LEN(INDEX(Input!B$6:B$1005,ROW($C63)-ROW($C$5),1))=0,"-",IF(INDEX(Input!H$6:H$1005,ROW($C63)-ROW($C$5),1)="","Not set",INDEX(Input!H$6:H$1005,ROW($C63)-ROW($C$5),1)) )</f>
        <v>-</v>
      </c>
      <c r="K63" s="101" t="str">
        <f>IF(LEN(INDEX(Input!I$6:I$1005,ROW($C63)-ROW($C$5),1))=0,"",INDEX(Input!I$6:I$1005,ROW($C63)-ROW($C$5),1))</f>
        <v/>
      </c>
      <c r="L63" s="101" t="str">
        <f t="array" ref="L63">IFERROR(IF($AY$24=123,DAY(K63)&amp;connector&amp;IF($AZ$24="Extended",INDEX($AT$24:$AT$35,MONTH(K63),1),MONTH(K63))&amp;connector&amp;IF($AZ$24="Short", RIGHT(YEAR(K63),2),YEAR(K63)),IF($AY$24=213, MONTH(K63)&amp;connector&amp;DAY(K63)&amp;connector&amp;IF($AZ$24="Short", RIGHT(YEAR(K63),2),YEAR(K63)),IF($AZ$24="Short", RIGHT(YEAR(K63),2),YEAR(K63))&amp;connector&amp;MONTH(K63)&amp;connector&amp;DAY(K63))),"-")</f>
        <v>-</v>
      </c>
      <c r="M63" s="101" t="str">
        <f>IF(LEN(INDEX(Input!J$6:J$1005,ROW($C63)-ROW($C$5),1))=0,"",INDEX(Input!J$6:J$1005,ROW($C63)-ROW($C$5),1))</f>
        <v/>
      </c>
      <c r="N63" s="101" t="str">
        <f t="array" ref="N63">IFERROR(IF($AY$24=123,DAY(M63)&amp;connector&amp;IF($AZ$24="Extended",INDEX($AT$24:$AT$35,MONTH(M63),1),MONTH(M63))&amp;connector&amp;IF($AZ$24="Short", RIGHT(YEAR(M63),2),YEAR(M63)),IF($AY$24=213, MONTH(M63)&amp;connector&amp;DAY(M63)&amp;connector&amp;IF($AZ$24="Short", RIGHT(YEAR(M63),2),YEAR(M63)),IF($AZ$24="Short", RIGHT(YEAR(M63),2),YEAR(M63))&amp;connector&amp;MONTH(M63)&amp;connector&amp;DAY(M63))),"-")</f>
        <v>-</v>
      </c>
      <c r="O63" s="156" t="str">
        <f>IF(LEN(INDEX(Input!K$6:K$1005,ROW($C63)-ROW($C$5),1))=0,"",INDEX(Input!K$6:K$1005,ROW($C63)-ROW($C$5),1))</f>
        <v/>
      </c>
      <c r="P63" s="100" t="str">
        <f t="shared" si="2"/>
        <v>-</v>
      </c>
      <c r="Q63" s="156" t="str">
        <f>IF(LEN(INDEX(Input!L$6:L$1005,ROW($C63)-ROW($C$5),1))=0,"",INDEX(Input!L$6:L$1005,ROW($C63)-ROW($C$5),1))</f>
        <v/>
      </c>
      <c r="R63" s="100" t="str">
        <f t="shared" si="3"/>
        <v>-</v>
      </c>
      <c r="S63" s="156" t="str">
        <f>IF(LEN(INDEX(Input!M$6:M$1005,ROW($C63)-ROW($C$5),1))=0,"-",INDEX(Input!M$6:M$1005,ROW($C63)-ROW($C$5),1))</f>
        <v>-</v>
      </c>
      <c r="T63" s="156" t="str">
        <f t="shared" si="4"/>
        <v/>
      </c>
      <c r="U63" s="100" t="str">
        <f t="shared" si="5"/>
        <v>-</v>
      </c>
      <c r="V63" s="156" t="str">
        <f>IF(LEN(INDEX(Input!O$6:O$1005,ROW($C63)-ROW($C$5),1))=0,"",INDEX(Input!O$6:O$1005,ROW($C63)-ROW($C$5),1))</f>
        <v/>
      </c>
      <c r="W63" s="100" t="str">
        <f t="shared" si="6"/>
        <v>-</v>
      </c>
      <c r="X63" s="104" t="str">
        <f t="shared" si="7"/>
        <v/>
      </c>
      <c r="Y63" s="102" t="str">
        <f t="shared" si="16"/>
        <v/>
      </c>
      <c r="Z63" s="102" t="str">
        <f>IF(AND(OR(Dashboard!$D$7=J63,Dashboard!$D$7=""),  OR(Dashboard!$G$6&lt;=K63,Dashboard!$G$6=""), OR(Dashboard!$G$7&gt;=K63,Dashboard!$G$7=""),  OR(Dashboard!$J$6&lt;=O63,Dashboard!$J$6=""), OR(Dashboard!$J$7&gt;=O63,Dashboard!$J$7=""),D63&lt;&gt;""),"x","")</f>
        <v>x</v>
      </c>
      <c r="AA63" s="102" t="str">
        <f>IF(AND(OR(Dashboard!$D$6=H63,Dashboard!$D$6="",Dashboard!$D$6="All"), Z63="x"),"x","")</f>
        <v>x</v>
      </c>
      <c r="AB63" s="103" t="str">
        <f>IF(AND(OR(Dashboard!$D$6=H63,Dashboard!$D$6="",Dashboard!$D$6="All"), OR(Dashboard!$D$7=J63,Dashboard!$D$7=""),  OR(Dashboard!$G$6&lt;=K63,Dashboard!$G$6=""), OR(Dashboard!$G$7&gt;=K63,Dashboard!$G$7=""),  OR(Dashboard!$J$6&lt;=O63,Dashboard!$J$6=""), OR(Dashboard!$J$7&gt;=O63,Dashboard!$J$7=""),I63&lt;&gt;""),"x","")</f>
        <v/>
      </c>
      <c r="AC63" s="88" t="str">
        <f>IF($AB63&lt;&gt;"x","",IF(AND($I63&lt;&gt;AC$4, IFERROR(MATCH("c",$AB63:AB63,0),0)=0),"x", IF(IFERROR(MATCH("c",$AB63:AB63,0),0)=0,"c","")))</f>
        <v/>
      </c>
      <c r="AD63" s="88" t="str">
        <f>IF($AB63&lt;&gt;"x","",IF(AND($I63&lt;&gt;AD$4, IFERROR(MATCH("c",$AB63:AC63,0),0)=0),"x", IF(IFERROR(MATCH("c",$AB63:AC63,0),0)=0,"c","")))</f>
        <v/>
      </c>
      <c r="AE63" s="88" t="str">
        <f>IF($AB63&lt;&gt;"x","",IF(AND($I63&lt;&gt;AE$4, IFERROR(MATCH("c",$AB63:AD63,0),0)=0),"x", IF(IFERROR(MATCH("c",$AB63:AD63,0),0)=0,"c","")))</f>
        <v/>
      </c>
      <c r="AF63" s="88" t="str">
        <f>IF($AB63&lt;&gt;"x","",IF(AND($I63&lt;&gt;AF$4, IFERROR(MATCH("c",$AB63:AE63,0),0)=0),"x", IF(IFERROR(MATCH("c",$AB63:AE63,0),0)=0,"c","")))</f>
        <v/>
      </c>
      <c r="AG63" s="88" t="str">
        <f>IF($AB63&lt;&gt;"x","",IF(AND($I63&lt;&gt;AG$4, IFERROR(MATCH("c",$AB63:AF63,0),0)=0),"x", IF(IFERROR(MATCH("c",$AB63:AF63,0),0)=0,"c","")))</f>
        <v/>
      </c>
      <c r="AH63" s="88" t="str">
        <f>IF($AB63&lt;&gt;"x","",IF(AND($I63&lt;&gt;AH$4, IFERROR(MATCH("c",$AB63:AG63,0),0)=0),"x", IF(IFERROR(MATCH("c",$AB63:AG63,0),0)=0,"c","")))</f>
        <v/>
      </c>
      <c r="AI63" s="88" t="str">
        <f>IF($AB63&lt;&gt;"x","",IF(AND($I63&lt;&gt;AI$4, IFERROR(MATCH("c",$AB63:AH63,0),0)=0),"x", IF(IFERROR(MATCH("c",$AB63:AH63,0),0)=0,"c","")))</f>
        <v/>
      </c>
      <c r="AJ63" s="88" t="str">
        <f>IF($AB63&lt;&gt;"x","",IF(AND($I63&lt;&gt;AJ$4, IFERROR(MATCH("c",$AB63:AI63,0),0)=0),"x", IF(IFERROR(MATCH("c",$AB63:AI63,0),0)=0,"c","")))</f>
        <v/>
      </c>
      <c r="AK63" s="88" t="str">
        <f>IF($AB63&lt;&gt;"x","",IF(AND($I63&lt;&gt;AK$4, IFERROR(MATCH("c",$AB63:AJ63,0),0)=0),"x", IF(IFERROR(MATCH("c",$AB63:AJ63,0),0)=0,"c","")))</f>
        <v/>
      </c>
      <c r="AL63" s="88" t="str">
        <f>IF($AB63&lt;&gt;"x","",IF(AND($I63&lt;&gt;AL$4, IFERROR(MATCH("c",$AB63:AK63,0),0)=0),"x", IF(IFERROR(MATCH("c",$AB63:AK63,0),0)=0,"c","")))</f>
        <v/>
      </c>
      <c r="AM63" s="88" t="str">
        <f>IF($AB63&lt;&gt;"x","",IF(AND($I63&lt;&gt;AM$4, IFERROR(MATCH("c",$AB63:AL63,0),0)=0),"x", IF(IFERROR(MATCH("c",$AB63:AL63,0),0)=0,"c","")))</f>
        <v/>
      </c>
      <c r="AN63" s="88" t="str">
        <f>IF($AB63&lt;&gt;"x","",IF(AND($I63&lt;&gt;AN$4, IFERROR(MATCH("c",$AB63:AM63,0),0)=0),"x", IF(IFERROR(MATCH("c",$AB63:AM63,0),0)=0,"c","")))</f>
        <v/>
      </c>
      <c r="AO63" s="88" t="str">
        <f>IF($AB63&lt;&gt;"x","",IF(AND($I63&lt;&gt;AO$4, IFERROR(MATCH("c",$AB63:AN63,0),0)=0),"x", IF(IFERROR(MATCH("c",$AB63:AN63,0),0)=0,"c","")))</f>
        <v/>
      </c>
      <c r="AP63" s="88" t="str">
        <f>IF($AB63&lt;&gt;"x","",IF(AND($I63&lt;&gt;AP$4, IFERROR(MATCH("c",$AB63:AO63,0),0)=0),"x", IF(IFERROR(MATCH("c",$AB63:AO63,0),0)=0,"c","")))</f>
        <v/>
      </c>
      <c r="AQ63" s="88" t="str">
        <f>IF($AB63&lt;&gt;"x","",IF(AND($I63&lt;&gt;AQ$4, IFERROR(MATCH("c",$AB63:AP63,0),0)=0),"x", IF(IFERROR(MATCH("c",$AB63:AP63,0),0)=0,"c","")))</f>
        <v/>
      </c>
      <c r="BB63" s="97" t="str">
        <f>IF(Settings!F45&lt;&gt;"",Settings!F45,"")</f>
        <v/>
      </c>
      <c r="BC63" s="88" t="str">
        <f t="shared" si="17"/>
        <v/>
      </c>
      <c r="BD63" s="88" t="str">
        <f t="shared" si="17"/>
        <v/>
      </c>
      <c r="BE63" s="88" t="str">
        <f t="shared" si="17"/>
        <v/>
      </c>
      <c r="BF63" s="88" t="str">
        <f t="shared" si="17"/>
        <v/>
      </c>
      <c r="BG63" s="88" t="str">
        <f t="shared" si="17"/>
        <v/>
      </c>
      <c r="BO63" s="213">
        <f>IF(COUNTIF($BO$6:BO62,BO62)+1&gt;Calc!$CU$9,MAX($BO$6:BO62)+1,BO62)</f>
        <v>15</v>
      </c>
      <c r="BP63" s="213" t="str">
        <f>IF(29-SUMIF(Pipeline!D67:AF67,"",$BP$5:$CR$5)&gt;0,ROW(BO63),"")</f>
        <v/>
      </c>
      <c r="BQ63" s="214"/>
      <c r="BR63" s="214"/>
      <c r="BS63" s="214"/>
      <c r="BT63" s="214"/>
      <c r="BU63" s="214"/>
      <c r="BV63" s="214"/>
      <c r="BW63" s="214"/>
      <c r="BX63" s="214"/>
      <c r="BY63" s="214"/>
      <c r="BZ63" s="214"/>
      <c r="CA63" s="214"/>
      <c r="CB63" s="214"/>
      <c r="CC63" s="214"/>
      <c r="CD63" s="214"/>
      <c r="CE63" s="214"/>
      <c r="CF63" s="214"/>
      <c r="CG63" s="214"/>
      <c r="CH63" s="214"/>
      <c r="CI63" s="214"/>
      <c r="CJ63" s="214"/>
      <c r="CK63" s="214"/>
      <c r="CL63" s="214"/>
      <c r="CM63" s="214"/>
      <c r="CN63" s="214"/>
      <c r="CO63" s="214"/>
      <c r="CP63" s="214"/>
      <c r="CQ63" s="214"/>
      <c r="CR63" s="214"/>
    </row>
    <row r="64" spans="2:102" x14ac:dyDescent="0.25">
      <c r="B64" s="88">
        <f>IF(AND(OR(Pipeline!$F$5=H64,Pipeline!$F$5="",Pipeline!$F$5="All"), OR(Pipeline!$F$6=J64,Pipeline!$F$6="",Pipeline!$F$6="All"),  OR(Pipeline!$J$5&lt;=K64,Pipeline!$J$5=""), OR(Pipeline!$J$6&gt;=K64,Pipeline!$J$6=""),  OR(Pipeline!$N$5&lt;=O64,Pipeline!$N$5=""), OR(Pipeline!$N$6&gt;=O64,Pipeline!$N$6="")),1,0)</f>
        <v>1</v>
      </c>
      <c r="C64" s="99">
        <f>IF(B64&lt;&gt;1,"",COUNTIFS($I$6:I63,I64,$B$6:B63,1)+1)</f>
        <v>52</v>
      </c>
      <c r="D64" s="100" t="str">
        <f>IF(LEN(INDEX(Input!B$6:B$1005,ROW($C64)-ROW($C$5),1))=0,"-",INDEX(Input!B$6:B$1005,ROW($C64)-ROW($C$5),1))</f>
        <v>-</v>
      </c>
      <c r="E64" s="100" t="str">
        <f>IF(LEN(INDEX(Input!C$6:C$1005,ROW($C64)-ROW($C$5),1))=0,"-",INDEX(Input!C$6:C$1005,ROW($C64)-ROW($C$5),1))</f>
        <v>-</v>
      </c>
      <c r="F64" s="100" t="str">
        <f>IF(LEN(INDEX(Input!D$6:D$1005,ROW($C64)-ROW($C$5),1))=0,"-",INDEX(Input!D$6:D$1005,ROW($C64)-ROW($C$5),1))</f>
        <v>-</v>
      </c>
      <c r="G64" s="100" t="str">
        <f>IF(LEN(INDEX(Input!E$6:E$1005,ROW($C64)-ROW($C$5),1))=0,"-",INDEX(Input!E$6:E$1005,ROW($C64)-ROW($C$5),1))</f>
        <v>-</v>
      </c>
      <c r="H64" s="100" t="str">
        <f>IF(LEN(INDEX(Input!F$6:F$1005,ROW($C64)-ROW($C$5),1))=0,"-",INDEX(Input!F$6:F$1005,ROW($C64)-ROW($C$5),1))</f>
        <v>-</v>
      </c>
      <c r="I64" s="100" t="str">
        <f>IF(LEN(INDEX(Input!G$6:G$1005,ROW($C64)-ROW($C$5),1))=0,"",INDEX(Input!G$6:G$1005,ROW($C64)-ROW($C$5),1))</f>
        <v/>
      </c>
      <c r="J64" s="100" t="str">
        <f>IF(LEN(INDEX(Input!B$6:B$1005,ROW($C64)-ROW($C$5),1))=0,"-",IF(INDEX(Input!H$6:H$1005,ROW($C64)-ROW($C$5),1)="","Not set",INDEX(Input!H$6:H$1005,ROW($C64)-ROW($C$5),1)) )</f>
        <v>-</v>
      </c>
      <c r="K64" s="101" t="str">
        <f>IF(LEN(INDEX(Input!I$6:I$1005,ROW($C64)-ROW($C$5),1))=0,"",INDEX(Input!I$6:I$1005,ROW($C64)-ROW($C$5),1))</f>
        <v/>
      </c>
      <c r="L64" s="101" t="str">
        <f t="array" ref="L64">IFERROR(IF($AY$24=123,DAY(K64)&amp;connector&amp;IF($AZ$24="Extended",INDEX($AT$24:$AT$35,MONTH(K64),1),MONTH(K64))&amp;connector&amp;IF($AZ$24="Short", RIGHT(YEAR(K64),2),YEAR(K64)),IF($AY$24=213, MONTH(K64)&amp;connector&amp;DAY(K64)&amp;connector&amp;IF($AZ$24="Short", RIGHT(YEAR(K64),2),YEAR(K64)),IF($AZ$24="Short", RIGHT(YEAR(K64),2),YEAR(K64))&amp;connector&amp;MONTH(K64)&amp;connector&amp;DAY(K64))),"-")</f>
        <v>-</v>
      </c>
      <c r="M64" s="101" t="str">
        <f>IF(LEN(INDEX(Input!J$6:J$1005,ROW($C64)-ROW($C$5),1))=0,"",INDEX(Input!J$6:J$1005,ROW($C64)-ROW($C$5),1))</f>
        <v/>
      </c>
      <c r="N64" s="101" t="str">
        <f t="array" ref="N64">IFERROR(IF($AY$24=123,DAY(M64)&amp;connector&amp;IF($AZ$24="Extended",INDEX($AT$24:$AT$35,MONTH(M64),1),MONTH(M64))&amp;connector&amp;IF($AZ$24="Short", RIGHT(YEAR(M64),2),YEAR(M64)),IF($AY$24=213, MONTH(M64)&amp;connector&amp;DAY(M64)&amp;connector&amp;IF($AZ$24="Short", RIGHT(YEAR(M64),2),YEAR(M64)),IF($AZ$24="Short", RIGHT(YEAR(M64),2),YEAR(M64))&amp;connector&amp;MONTH(M64)&amp;connector&amp;DAY(M64))),"-")</f>
        <v>-</v>
      </c>
      <c r="O64" s="156" t="str">
        <f>IF(LEN(INDEX(Input!K$6:K$1005,ROW($C64)-ROW($C$5),1))=0,"",INDEX(Input!K$6:K$1005,ROW($C64)-ROW($C$5),1))</f>
        <v/>
      </c>
      <c r="P64" s="100" t="str">
        <f t="shared" si="2"/>
        <v>-</v>
      </c>
      <c r="Q64" s="156" t="str">
        <f>IF(LEN(INDEX(Input!L$6:L$1005,ROW($C64)-ROW($C$5),1))=0,"",INDEX(Input!L$6:L$1005,ROW($C64)-ROW($C$5),1))</f>
        <v/>
      </c>
      <c r="R64" s="100" t="str">
        <f t="shared" si="3"/>
        <v>-</v>
      </c>
      <c r="S64" s="156" t="str">
        <f>IF(LEN(INDEX(Input!M$6:M$1005,ROW($C64)-ROW($C$5),1))=0,"-",INDEX(Input!M$6:M$1005,ROW($C64)-ROW($C$5),1))</f>
        <v>-</v>
      </c>
      <c r="T64" s="156" t="str">
        <f t="shared" si="4"/>
        <v/>
      </c>
      <c r="U64" s="100" t="str">
        <f t="shared" si="5"/>
        <v>-</v>
      </c>
      <c r="V64" s="156" t="str">
        <f>IF(LEN(INDEX(Input!O$6:O$1005,ROW($C64)-ROW($C$5),1))=0,"",INDEX(Input!O$6:O$1005,ROW($C64)-ROW($C$5),1))</f>
        <v/>
      </c>
      <c r="W64" s="100" t="str">
        <f t="shared" si="6"/>
        <v>-</v>
      </c>
      <c r="X64" s="104" t="str">
        <f t="shared" si="7"/>
        <v/>
      </c>
      <c r="Y64" s="102" t="str">
        <f t="shared" si="16"/>
        <v/>
      </c>
      <c r="Z64" s="102" t="str">
        <f>IF(AND(OR(Dashboard!$D$7=J64,Dashboard!$D$7=""),  OR(Dashboard!$G$6&lt;=K64,Dashboard!$G$6=""), OR(Dashboard!$G$7&gt;=K64,Dashboard!$G$7=""),  OR(Dashboard!$J$6&lt;=O64,Dashboard!$J$6=""), OR(Dashboard!$J$7&gt;=O64,Dashboard!$J$7=""),D64&lt;&gt;""),"x","")</f>
        <v>x</v>
      </c>
      <c r="AA64" s="102" t="str">
        <f>IF(AND(OR(Dashboard!$D$6=H64,Dashboard!$D$6="",Dashboard!$D$6="All"), Z64="x"),"x","")</f>
        <v>x</v>
      </c>
      <c r="AB64" s="103" t="str">
        <f>IF(AND(OR(Dashboard!$D$6=H64,Dashboard!$D$6="",Dashboard!$D$6="All"), OR(Dashboard!$D$7=J64,Dashboard!$D$7=""),  OR(Dashboard!$G$6&lt;=K64,Dashboard!$G$6=""), OR(Dashboard!$G$7&gt;=K64,Dashboard!$G$7=""),  OR(Dashboard!$J$6&lt;=O64,Dashboard!$J$6=""), OR(Dashboard!$J$7&gt;=O64,Dashboard!$J$7=""),I64&lt;&gt;""),"x","")</f>
        <v/>
      </c>
      <c r="AC64" s="88" t="str">
        <f>IF($AB64&lt;&gt;"x","",IF(AND($I64&lt;&gt;AC$4, IFERROR(MATCH("c",$AB64:AB64,0),0)=0),"x", IF(IFERROR(MATCH("c",$AB64:AB64,0),0)=0,"c","")))</f>
        <v/>
      </c>
      <c r="AD64" s="88" t="str">
        <f>IF($AB64&lt;&gt;"x","",IF(AND($I64&lt;&gt;AD$4, IFERROR(MATCH("c",$AB64:AC64,0),0)=0),"x", IF(IFERROR(MATCH("c",$AB64:AC64,0),0)=0,"c","")))</f>
        <v/>
      </c>
      <c r="AE64" s="88" t="str">
        <f>IF($AB64&lt;&gt;"x","",IF(AND($I64&lt;&gt;AE$4, IFERROR(MATCH("c",$AB64:AD64,0),0)=0),"x", IF(IFERROR(MATCH("c",$AB64:AD64,0),0)=0,"c","")))</f>
        <v/>
      </c>
      <c r="AF64" s="88" t="str">
        <f>IF($AB64&lt;&gt;"x","",IF(AND($I64&lt;&gt;AF$4, IFERROR(MATCH("c",$AB64:AE64,0),0)=0),"x", IF(IFERROR(MATCH("c",$AB64:AE64,0),0)=0,"c","")))</f>
        <v/>
      </c>
      <c r="AG64" s="88" t="str">
        <f>IF($AB64&lt;&gt;"x","",IF(AND($I64&lt;&gt;AG$4, IFERROR(MATCH("c",$AB64:AF64,0),0)=0),"x", IF(IFERROR(MATCH("c",$AB64:AF64,0),0)=0,"c","")))</f>
        <v/>
      </c>
      <c r="AH64" s="88" t="str">
        <f>IF($AB64&lt;&gt;"x","",IF(AND($I64&lt;&gt;AH$4, IFERROR(MATCH("c",$AB64:AG64,0),0)=0),"x", IF(IFERROR(MATCH("c",$AB64:AG64,0),0)=0,"c","")))</f>
        <v/>
      </c>
      <c r="AI64" s="88" t="str">
        <f>IF($AB64&lt;&gt;"x","",IF(AND($I64&lt;&gt;AI$4, IFERROR(MATCH("c",$AB64:AH64,0),0)=0),"x", IF(IFERROR(MATCH("c",$AB64:AH64,0),0)=0,"c","")))</f>
        <v/>
      </c>
      <c r="AJ64" s="88" t="str">
        <f>IF($AB64&lt;&gt;"x","",IF(AND($I64&lt;&gt;AJ$4, IFERROR(MATCH("c",$AB64:AI64,0),0)=0),"x", IF(IFERROR(MATCH("c",$AB64:AI64,0),0)=0,"c","")))</f>
        <v/>
      </c>
      <c r="AK64" s="88" t="str">
        <f>IF($AB64&lt;&gt;"x","",IF(AND($I64&lt;&gt;AK$4, IFERROR(MATCH("c",$AB64:AJ64,0),0)=0),"x", IF(IFERROR(MATCH("c",$AB64:AJ64,0),0)=0,"c","")))</f>
        <v/>
      </c>
      <c r="AL64" s="88" t="str">
        <f>IF($AB64&lt;&gt;"x","",IF(AND($I64&lt;&gt;AL$4, IFERROR(MATCH("c",$AB64:AK64,0),0)=0),"x", IF(IFERROR(MATCH("c",$AB64:AK64,0),0)=0,"c","")))</f>
        <v/>
      </c>
      <c r="AM64" s="88" t="str">
        <f>IF($AB64&lt;&gt;"x","",IF(AND($I64&lt;&gt;AM$4, IFERROR(MATCH("c",$AB64:AL64,0),0)=0),"x", IF(IFERROR(MATCH("c",$AB64:AL64,0),0)=0,"c","")))</f>
        <v/>
      </c>
      <c r="AN64" s="88" t="str">
        <f>IF($AB64&lt;&gt;"x","",IF(AND($I64&lt;&gt;AN$4, IFERROR(MATCH("c",$AB64:AM64,0),0)=0),"x", IF(IFERROR(MATCH("c",$AB64:AM64,0),0)=0,"c","")))</f>
        <v/>
      </c>
      <c r="AO64" s="88" t="str">
        <f>IF($AB64&lt;&gt;"x","",IF(AND($I64&lt;&gt;AO$4, IFERROR(MATCH("c",$AB64:AN64,0),0)=0),"x", IF(IFERROR(MATCH("c",$AB64:AN64,0),0)=0,"c","")))</f>
        <v/>
      </c>
      <c r="AP64" s="88" t="str">
        <f>IF($AB64&lt;&gt;"x","",IF(AND($I64&lt;&gt;AP$4, IFERROR(MATCH("c",$AB64:AO64,0),0)=0),"x", IF(IFERROR(MATCH("c",$AB64:AO64,0),0)=0,"c","")))</f>
        <v/>
      </c>
      <c r="AQ64" s="88" t="str">
        <f>IF($AB64&lt;&gt;"x","",IF(AND($I64&lt;&gt;AQ$4, IFERROR(MATCH("c",$AB64:AP64,0),0)=0),"x", IF(IFERROR(MATCH("c",$AB64:AP64,0),0)=0,"c","")))</f>
        <v/>
      </c>
      <c r="BB64" s="97" t="str">
        <f>IF(Settings!F46&lt;&gt;"",Settings!F46,"")</f>
        <v/>
      </c>
      <c r="BC64" s="88" t="str">
        <f t="shared" ref="BC64:BG73" si="18">IF($BB64&lt;&gt;"",COUNTIFS($H$6:$H$1005,$BB64,$J$6:$J$1005,BC$23,$Z$6:$Z$1005,"x"),"")</f>
        <v/>
      </c>
      <c r="BD64" s="88" t="str">
        <f t="shared" si="18"/>
        <v/>
      </c>
      <c r="BE64" s="88" t="str">
        <f t="shared" si="18"/>
        <v/>
      </c>
      <c r="BF64" s="88" t="str">
        <f t="shared" si="18"/>
        <v/>
      </c>
      <c r="BG64" s="88" t="str">
        <f t="shared" si="18"/>
        <v/>
      </c>
      <c r="BO64" s="213">
        <f>IF(COUNTIF($BO$6:BO63,BO63)+1&gt;Calc!$CU$9,MAX($BO$6:BO63)+1,BO63)</f>
        <v>15</v>
      </c>
      <c r="BP64" s="213" t="str">
        <f>IF(29-SUMIF(Pipeline!D68:AF68,"",$BP$5:$CR$5)&gt;0,ROW(BO64),"")</f>
        <v/>
      </c>
      <c r="BQ64" s="214"/>
      <c r="BR64" s="214"/>
      <c r="BS64" s="214"/>
      <c r="BT64" s="214"/>
      <c r="BU64" s="214"/>
      <c r="BV64" s="214"/>
      <c r="BW64" s="214"/>
      <c r="BX64" s="214"/>
      <c r="BY64" s="214"/>
      <c r="BZ64" s="214"/>
      <c r="CA64" s="214"/>
      <c r="CB64" s="214"/>
      <c r="CC64" s="214"/>
      <c r="CD64" s="214"/>
      <c r="CE64" s="214"/>
      <c r="CF64" s="214"/>
      <c r="CG64" s="214"/>
      <c r="CH64" s="214"/>
      <c r="CI64" s="214"/>
      <c r="CJ64" s="214"/>
      <c r="CK64" s="214"/>
      <c r="CL64" s="214"/>
      <c r="CM64" s="214"/>
      <c r="CN64" s="214"/>
      <c r="CO64" s="214"/>
      <c r="CP64" s="214"/>
      <c r="CQ64" s="214"/>
      <c r="CR64" s="214"/>
    </row>
    <row r="65" spans="2:96" x14ac:dyDescent="0.25">
      <c r="B65" s="88">
        <f>IF(AND(OR(Pipeline!$F$5=H65,Pipeline!$F$5="",Pipeline!$F$5="All"), OR(Pipeline!$F$6=J65,Pipeline!$F$6="",Pipeline!$F$6="All"),  OR(Pipeline!$J$5&lt;=K65,Pipeline!$J$5=""), OR(Pipeline!$J$6&gt;=K65,Pipeline!$J$6=""),  OR(Pipeline!$N$5&lt;=O65,Pipeline!$N$5=""), OR(Pipeline!$N$6&gt;=O65,Pipeline!$N$6="")),1,0)</f>
        <v>1</v>
      </c>
      <c r="C65" s="99">
        <f>IF(B65&lt;&gt;1,"",COUNTIFS($I$6:I64,I65,$B$6:B64,1)+1)</f>
        <v>53</v>
      </c>
      <c r="D65" s="100" t="str">
        <f>IF(LEN(INDEX(Input!B$6:B$1005,ROW($C65)-ROW($C$5),1))=0,"-",INDEX(Input!B$6:B$1005,ROW($C65)-ROW($C$5),1))</f>
        <v>-</v>
      </c>
      <c r="E65" s="100" t="str">
        <f>IF(LEN(INDEX(Input!C$6:C$1005,ROW($C65)-ROW($C$5),1))=0,"-",INDEX(Input!C$6:C$1005,ROW($C65)-ROW($C$5),1))</f>
        <v>-</v>
      </c>
      <c r="F65" s="100" t="str">
        <f>IF(LEN(INDEX(Input!D$6:D$1005,ROW($C65)-ROW($C$5),1))=0,"-",INDEX(Input!D$6:D$1005,ROW($C65)-ROW($C$5),1))</f>
        <v>-</v>
      </c>
      <c r="G65" s="100" t="str">
        <f>IF(LEN(INDEX(Input!E$6:E$1005,ROW($C65)-ROW($C$5),1))=0,"-",INDEX(Input!E$6:E$1005,ROW($C65)-ROW($C$5),1))</f>
        <v>-</v>
      </c>
      <c r="H65" s="100" t="str">
        <f>IF(LEN(INDEX(Input!F$6:F$1005,ROW($C65)-ROW($C$5),1))=0,"-",INDEX(Input!F$6:F$1005,ROW($C65)-ROW($C$5),1))</f>
        <v>-</v>
      </c>
      <c r="I65" s="100" t="str">
        <f>IF(LEN(INDEX(Input!G$6:G$1005,ROW($C65)-ROW($C$5),1))=0,"",INDEX(Input!G$6:G$1005,ROW($C65)-ROW($C$5),1))</f>
        <v/>
      </c>
      <c r="J65" s="100" t="str">
        <f>IF(LEN(INDEX(Input!B$6:B$1005,ROW($C65)-ROW($C$5),1))=0,"-",IF(INDEX(Input!H$6:H$1005,ROW($C65)-ROW($C$5),1)="","Not set",INDEX(Input!H$6:H$1005,ROW($C65)-ROW($C$5),1)) )</f>
        <v>-</v>
      </c>
      <c r="K65" s="101" t="str">
        <f>IF(LEN(INDEX(Input!I$6:I$1005,ROW($C65)-ROW($C$5),1))=0,"",INDEX(Input!I$6:I$1005,ROW($C65)-ROW($C$5),1))</f>
        <v/>
      </c>
      <c r="L65" s="101" t="str">
        <f t="array" ref="L65">IFERROR(IF($AY$24=123,DAY(K65)&amp;connector&amp;IF($AZ$24="Extended",INDEX($AT$24:$AT$35,MONTH(K65),1),MONTH(K65))&amp;connector&amp;IF($AZ$24="Short", RIGHT(YEAR(K65),2),YEAR(K65)),IF($AY$24=213, MONTH(K65)&amp;connector&amp;DAY(K65)&amp;connector&amp;IF($AZ$24="Short", RIGHT(YEAR(K65),2),YEAR(K65)),IF($AZ$24="Short", RIGHT(YEAR(K65),2),YEAR(K65))&amp;connector&amp;MONTH(K65)&amp;connector&amp;DAY(K65))),"-")</f>
        <v>-</v>
      </c>
      <c r="M65" s="101" t="str">
        <f>IF(LEN(INDEX(Input!J$6:J$1005,ROW($C65)-ROW($C$5),1))=0,"",INDEX(Input!J$6:J$1005,ROW($C65)-ROW($C$5),1))</f>
        <v/>
      </c>
      <c r="N65" s="101" t="str">
        <f t="array" ref="N65">IFERROR(IF($AY$24=123,DAY(M65)&amp;connector&amp;IF($AZ$24="Extended",INDEX($AT$24:$AT$35,MONTH(M65),1),MONTH(M65))&amp;connector&amp;IF($AZ$24="Short", RIGHT(YEAR(M65),2),YEAR(M65)),IF($AY$24=213, MONTH(M65)&amp;connector&amp;DAY(M65)&amp;connector&amp;IF($AZ$24="Short", RIGHT(YEAR(M65),2),YEAR(M65)),IF($AZ$24="Short", RIGHT(YEAR(M65),2),YEAR(M65))&amp;connector&amp;MONTH(M65)&amp;connector&amp;DAY(M65))),"-")</f>
        <v>-</v>
      </c>
      <c r="O65" s="156" t="str">
        <f>IF(LEN(INDEX(Input!K$6:K$1005,ROW($C65)-ROW($C$5),1))=0,"",INDEX(Input!K$6:K$1005,ROW($C65)-ROW($C$5),1))</f>
        <v/>
      </c>
      <c r="P65" s="100" t="str">
        <f t="shared" si="2"/>
        <v>-</v>
      </c>
      <c r="Q65" s="156" t="str">
        <f>IF(LEN(INDEX(Input!L$6:L$1005,ROW($C65)-ROW($C$5),1))=0,"",INDEX(Input!L$6:L$1005,ROW($C65)-ROW($C$5),1))</f>
        <v/>
      </c>
      <c r="R65" s="100" t="str">
        <f t="shared" si="3"/>
        <v>-</v>
      </c>
      <c r="S65" s="156" t="str">
        <f>IF(LEN(INDEX(Input!M$6:M$1005,ROW($C65)-ROW($C$5),1))=0,"-",INDEX(Input!M$6:M$1005,ROW($C65)-ROW($C$5),1))</f>
        <v>-</v>
      </c>
      <c r="T65" s="156" t="str">
        <f t="shared" si="4"/>
        <v/>
      </c>
      <c r="U65" s="100" t="str">
        <f t="shared" si="5"/>
        <v>-</v>
      </c>
      <c r="V65" s="156" t="str">
        <f>IF(LEN(INDEX(Input!O$6:O$1005,ROW($C65)-ROW($C$5),1))=0,"",INDEX(Input!O$6:O$1005,ROW($C65)-ROW($C$5),1))</f>
        <v/>
      </c>
      <c r="W65" s="100" t="str">
        <f t="shared" si="6"/>
        <v>-</v>
      </c>
      <c r="X65" s="104" t="str">
        <f t="shared" si="7"/>
        <v/>
      </c>
      <c r="Y65" s="102" t="str">
        <f t="shared" si="16"/>
        <v/>
      </c>
      <c r="Z65" s="102" t="str">
        <f>IF(AND(OR(Dashboard!$D$7=J65,Dashboard!$D$7=""),  OR(Dashboard!$G$6&lt;=K65,Dashboard!$G$6=""), OR(Dashboard!$G$7&gt;=K65,Dashboard!$G$7=""),  OR(Dashboard!$J$6&lt;=O65,Dashboard!$J$6=""), OR(Dashboard!$J$7&gt;=O65,Dashboard!$J$7=""),D65&lt;&gt;""),"x","")</f>
        <v>x</v>
      </c>
      <c r="AA65" s="102" t="str">
        <f>IF(AND(OR(Dashboard!$D$6=H65,Dashboard!$D$6="",Dashboard!$D$6="All"), Z65="x"),"x","")</f>
        <v>x</v>
      </c>
      <c r="AB65" s="103" t="str">
        <f>IF(AND(OR(Dashboard!$D$6=H65,Dashboard!$D$6="",Dashboard!$D$6="All"), OR(Dashboard!$D$7=J65,Dashboard!$D$7=""),  OR(Dashboard!$G$6&lt;=K65,Dashboard!$G$6=""), OR(Dashboard!$G$7&gt;=K65,Dashboard!$G$7=""),  OR(Dashboard!$J$6&lt;=O65,Dashboard!$J$6=""), OR(Dashboard!$J$7&gt;=O65,Dashboard!$J$7=""),I65&lt;&gt;""),"x","")</f>
        <v/>
      </c>
      <c r="AC65" s="88" t="str">
        <f>IF($AB65&lt;&gt;"x","",IF(AND($I65&lt;&gt;AC$4, IFERROR(MATCH("c",$AB65:AB65,0),0)=0),"x", IF(IFERROR(MATCH("c",$AB65:AB65,0),0)=0,"c","")))</f>
        <v/>
      </c>
      <c r="AD65" s="88" t="str">
        <f>IF($AB65&lt;&gt;"x","",IF(AND($I65&lt;&gt;AD$4, IFERROR(MATCH("c",$AB65:AC65,0),0)=0),"x", IF(IFERROR(MATCH("c",$AB65:AC65,0),0)=0,"c","")))</f>
        <v/>
      </c>
      <c r="AE65" s="88" t="str">
        <f>IF($AB65&lt;&gt;"x","",IF(AND($I65&lt;&gt;AE$4, IFERROR(MATCH("c",$AB65:AD65,0),0)=0),"x", IF(IFERROR(MATCH("c",$AB65:AD65,0),0)=0,"c","")))</f>
        <v/>
      </c>
      <c r="AF65" s="88" t="str">
        <f>IF($AB65&lt;&gt;"x","",IF(AND($I65&lt;&gt;AF$4, IFERROR(MATCH("c",$AB65:AE65,0),0)=0),"x", IF(IFERROR(MATCH("c",$AB65:AE65,0),0)=0,"c","")))</f>
        <v/>
      </c>
      <c r="AG65" s="88" t="str">
        <f>IF($AB65&lt;&gt;"x","",IF(AND($I65&lt;&gt;AG$4, IFERROR(MATCH("c",$AB65:AF65,0),0)=0),"x", IF(IFERROR(MATCH("c",$AB65:AF65,0),0)=0,"c","")))</f>
        <v/>
      </c>
      <c r="AH65" s="88" t="str">
        <f>IF($AB65&lt;&gt;"x","",IF(AND($I65&lt;&gt;AH$4, IFERROR(MATCH("c",$AB65:AG65,0),0)=0),"x", IF(IFERROR(MATCH("c",$AB65:AG65,0),0)=0,"c","")))</f>
        <v/>
      </c>
      <c r="AI65" s="88" t="str">
        <f>IF($AB65&lt;&gt;"x","",IF(AND($I65&lt;&gt;AI$4, IFERROR(MATCH("c",$AB65:AH65,0),0)=0),"x", IF(IFERROR(MATCH("c",$AB65:AH65,0),0)=0,"c","")))</f>
        <v/>
      </c>
      <c r="AJ65" s="88" t="str">
        <f>IF($AB65&lt;&gt;"x","",IF(AND($I65&lt;&gt;AJ$4, IFERROR(MATCH("c",$AB65:AI65,0),0)=0),"x", IF(IFERROR(MATCH("c",$AB65:AI65,0),0)=0,"c","")))</f>
        <v/>
      </c>
      <c r="AK65" s="88" t="str">
        <f>IF($AB65&lt;&gt;"x","",IF(AND($I65&lt;&gt;AK$4, IFERROR(MATCH("c",$AB65:AJ65,0),0)=0),"x", IF(IFERROR(MATCH("c",$AB65:AJ65,0),0)=0,"c","")))</f>
        <v/>
      </c>
      <c r="AL65" s="88" t="str">
        <f>IF($AB65&lt;&gt;"x","",IF(AND($I65&lt;&gt;AL$4, IFERROR(MATCH("c",$AB65:AK65,0),0)=0),"x", IF(IFERROR(MATCH("c",$AB65:AK65,0),0)=0,"c","")))</f>
        <v/>
      </c>
      <c r="AM65" s="88" t="str">
        <f>IF($AB65&lt;&gt;"x","",IF(AND($I65&lt;&gt;AM$4, IFERROR(MATCH("c",$AB65:AL65,0),0)=0),"x", IF(IFERROR(MATCH("c",$AB65:AL65,0),0)=0,"c","")))</f>
        <v/>
      </c>
      <c r="AN65" s="88" t="str">
        <f>IF($AB65&lt;&gt;"x","",IF(AND($I65&lt;&gt;AN$4, IFERROR(MATCH("c",$AB65:AM65,0),0)=0),"x", IF(IFERROR(MATCH("c",$AB65:AM65,0),0)=0,"c","")))</f>
        <v/>
      </c>
      <c r="AO65" s="88" t="str">
        <f>IF($AB65&lt;&gt;"x","",IF(AND($I65&lt;&gt;AO$4, IFERROR(MATCH("c",$AB65:AN65,0),0)=0),"x", IF(IFERROR(MATCH("c",$AB65:AN65,0),0)=0,"c","")))</f>
        <v/>
      </c>
      <c r="AP65" s="88" t="str">
        <f>IF($AB65&lt;&gt;"x","",IF(AND($I65&lt;&gt;AP$4, IFERROR(MATCH("c",$AB65:AO65,0),0)=0),"x", IF(IFERROR(MATCH("c",$AB65:AO65,0),0)=0,"c","")))</f>
        <v/>
      </c>
      <c r="AQ65" s="88" t="str">
        <f>IF($AB65&lt;&gt;"x","",IF(AND($I65&lt;&gt;AQ$4, IFERROR(MATCH("c",$AB65:AP65,0),0)=0),"x", IF(IFERROR(MATCH("c",$AB65:AP65,0),0)=0,"c","")))</f>
        <v/>
      </c>
      <c r="BB65" s="97" t="str">
        <f>IF(Settings!F47&lt;&gt;"",Settings!F47,"")</f>
        <v/>
      </c>
      <c r="BC65" s="88" t="str">
        <f t="shared" si="18"/>
        <v/>
      </c>
      <c r="BD65" s="88" t="str">
        <f t="shared" si="18"/>
        <v/>
      </c>
      <c r="BE65" s="88" t="str">
        <f t="shared" si="18"/>
        <v/>
      </c>
      <c r="BF65" s="88" t="str">
        <f t="shared" si="18"/>
        <v/>
      </c>
      <c r="BG65" s="88" t="str">
        <f t="shared" si="18"/>
        <v/>
      </c>
      <c r="BO65" s="213">
        <f>IF(COUNTIF($BO$6:BO64,BO64)+1&gt;Calc!$CU$9,MAX($BO$6:BO64)+1,BO64)</f>
        <v>15</v>
      </c>
      <c r="BP65" s="213" t="str">
        <f>IF(29-SUMIF(Pipeline!D69:AF69,"",$BP$5:$CR$5)&gt;0,ROW(BO65),"")</f>
        <v/>
      </c>
      <c r="BQ65" s="214"/>
      <c r="BR65" s="214"/>
      <c r="BS65" s="214"/>
      <c r="BT65" s="214"/>
      <c r="BU65" s="214"/>
      <c r="BV65" s="214"/>
      <c r="BW65" s="214"/>
      <c r="BX65" s="214"/>
      <c r="BY65" s="214"/>
      <c r="BZ65" s="214"/>
      <c r="CA65" s="214"/>
      <c r="CB65" s="214"/>
      <c r="CC65" s="214"/>
      <c r="CD65" s="214"/>
      <c r="CE65" s="214"/>
      <c r="CF65" s="214"/>
      <c r="CG65" s="214"/>
      <c r="CH65" s="214"/>
      <c r="CI65" s="214"/>
      <c r="CJ65" s="214"/>
      <c r="CK65" s="214"/>
      <c r="CL65" s="214"/>
      <c r="CM65" s="214"/>
      <c r="CN65" s="214"/>
      <c r="CO65" s="214"/>
      <c r="CP65" s="214"/>
      <c r="CQ65" s="214"/>
      <c r="CR65" s="214"/>
    </row>
    <row r="66" spans="2:96" x14ac:dyDescent="0.25">
      <c r="B66" s="88">
        <f>IF(AND(OR(Pipeline!$F$5=H66,Pipeline!$F$5="",Pipeline!$F$5="All"), OR(Pipeline!$F$6=J66,Pipeline!$F$6="",Pipeline!$F$6="All"),  OR(Pipeline!$J$5&lt;=K66,Pipeline!$J$5=""), OR(Pipeline!$J$6&gt;=K66,Pipeline!$J$6=""),  OR(Pipeline!$N$5&lt;=O66,Pipeline!$N$5=""), OR(Pipeline!$N$6&gt;=O66,Pipeline!$N$6="")),1,0)</f>
        <v>1</v>
      </c>
      <c r="C66" s="99">
        <f>IF(B66&lt;&gt;1,"",COUNTIFS($I$6:I65,I66,$B$6:B65,1)+1)</f>
        <v>54</v>
      </c>
      <c r="D66" s="100" t="str">
        <f>IF(LEN(INDEX(Input!B$6:B$1005,ROW($C66)-ROW($C$5),1))=0,"-",INDEX(Input!B$6:B$1005,ROW($C66)-ROW($C$5),1))</f>
        <v>-</v>
      </c>
      <c r="E66" s="100" t="str">
        <f>IF(LEN(INDEX(Input!C$6:C$1005,ROW($C66)-ROW($C$5),1))=0,"-",INDEX(Input!C$6:C$1005,ROW($C66)-ROW($C$5),1))</f>
        <v>-</v>
      </c>
      <c r="F66" s="100" t="str">
        <f>IF(LEN(INDEX(Input!D$6:D$1005,ROW($C66)-ROW($C$5),1))=0,"-",INDEX(Input!D$6:D$1005,ROW($C66)-ROW($C$5),1))</f>
        <v>-</v>
      </c>
      <c r="G66" s="100" t="str">
        <f>IF(LEN(INDEX(Input!E$6:E$1005,ROW($C66)-ROW($C$5),1))=0,"-",INDEX(Input!E$6:E$1005,ROW($C66)-ROW($C$5),1))</f>
        <v>-</v>
      </c>
      <c r="H66" s="100" t="str">
        <f>IF(LEN(INDEX(Input!F$6:F$1005,ROW($C66)-ROW($C$5),1))=0,"-",INDEX(Input!F$6:F$1005,ROW($C66)-ROW($C$5),1))</f>
        <v>-</v>
      </c>
      <c r="I66" s="100" t="str">
        <f>IF(LEN(INDEX(Input!G$6:G$1005,ROW($C66)-ROW($C$5),1))=0,"",INDEX(Input!G$6:G$1005,ROW($C66)-ROW($C$5),1))</f>
        <v/>
      </c>
      <c r="J66" s="100" t="str">
        <f>IF(LEN(INDEX(Input!B$6:B$1005,ROW($C66)-ROW($C$5),1))=0,"-",IF(INDEX(Input!H$6:H$1005,ROW($C66)-ROW($C$5),1)="","Not set",INDEX(Input!H$6:H$1005,ROW($C66)-ROW($C$5),1)) )</f>
        <v>-</v>
      </c>
      <c r="K66" s="101" t="str">
        <f>IF(LEN(INDEX(Input!I$6:I$1005,ROW($C66)-ROW($C$5),1))=0,"",INDEX(Input!I$6:I$1005,ROW($C66)-ROW($C$5),1))</f>
        <v/>
      </c>
      <c r="L66" s="101" t="str">
        <f t="array" ref="L66">IFERROR(IF($AY$24=123,DAY(K66)&amp;connector&amp;IF($AZ$24="Extended",INDEX($AT$24:$AT$35,MONTH(K66),1),MONTH(K66))&amp;connector&amp;IF($AZ$24="Short", RIGHT(YEAR(K66),2),YEAR(K66)),IF($AY$24=213, MONTH(K66)&amp;connector&amp;DAY(K66)&amp;connector&amp;IF($AZ$24="Short", RIGHT(YEAR(K66),2),YEAR(K66)),IF($AZ$24="Short", RIGHT(YEAR(K66),2),YEAR(K66))&amp;connector&amp;MONTH(K66)&amp;connector&amp;DAY(K66))),"-")</f>
        <v>-</v>
      </c>
      <c r="M66" s="101" t="str">
        <f>IF(LEN(INDEX(Input!J$6:J$1005,ROW($C66)-ROW($C$5),1))=0,"",INDEX(Input!J$6:J$1005,ROW($C66)-ROW($C$5),1))</f>
        <v/>
      </c>
      <c r="N66" s="101" t="str">
        <f t="array" ref="N66">IFERROR(IF($AY$24=123,DAY(M66)&amp;connector&amp;IF($AZ$24="Extended",INDEX($AT$24:$AT$35,MONTH(M66),1),MONTH(M66))&amp;connector&amp;IF($AZ$24="Short", RIGHT(YEAR(M66),2),YEAR(M66)),IF($AY$24=213, MONTH(M66)&amp;connector&amp;DAY(M66)&amp;connector&amp;IF($AZ$24="Short", RIGHT(YEAR(M66),2),YEAR(M66)),IF($AZ$24="Short", RIGHT(YEAR(M66),2),YEAR(M66))&amp;connector&amp;MONTH(M66)&amp;connector&amp;DAY(M66))),"-")</f>
        <v>-</v>
      </c>
      <c r="O66" s="156" t="str">
        <f>IF(LEN(INDEX(Input!K$6:K$1005,ROW($C66)-ROW($C$5),1))=0,"",INDEX(Input!K$6:K$1005,ROW($C66)-ROW($C$5),1))</f>
        <v/>
      </c>
      <c r="P66" s="100" t="str">
        <f t="shared" si="2"/>
        <v>-</v>
      </c>
      <c r="Q66" s="156" t="str">
        <f>IF(LEN(INDEX(Input!L$6:L$1005,ROW($C66)-ROW($C$5),1))=0,"",INDEX(Input!L$6:L$1005,ROW($C66)-ROW($C$5),1))</f>
        <v/>
      </c>
      <c r="R66" s="100" t="str">
        <f t="shared" si="3"/>
        <v>-</v>
      </c>
      <c r="S66" s="156" t="str">
        <f>IF(LEN(INDEX(Input!M$6:M$1005,ROW($C66)-ROW($C$5),1))=0,"-",INDEX(Input!M$6:M$1005,ROW($C66)-ROW($C$5),1))</f>
        <v>-</v>
      </c>
      <c r="T66" s="156" t="str">
        <f t="shared" si="4"/>
        <v/>
      </c>
      <c r="U66" s="100" t="str">
        <f t="shared" si="5"/>
        <v>-</v>
      </c>
      <c r="V66" s="156" t="str">
        <f>IF(LEN(INDEX(Input!O$6:O$1005,ROW($C66)-ROW($C$5),1))=0,"",INDEX(Input!O$6:O$1005,ROW($C66)-ROW($C$5),1))</f>
        <v/>
      </c>
      <c r="W66" s="100" t="str">
        <f t="shared" si="6"/>
        <v>-</v>
      </c>
      <c r="X66" s="104" t="str">
        <f t="shared" si="7"/>
        <v/>
      </c>
      <c r="Y66" s="102" t="str">
        <f t="shared" si="16"/>
        <v/>
      </c>
      <c r="Z66" s="102" t="str">
        <f>IF(AND(OR(Dashboard!$D$7=J66,Dashboard!$D$7=""),  OR(Dashboard!$G$6&lt;=K66,Dashboard!$G$6=""), OR(Dashboard!$G$7&gt;=K66,Dashboard!$G$7=""),  OR(Dashboard!$J$6&lt;=O66,Dashboard!$J$6=""), OR(Dashboard!$J$7&gt;=O66,Dashboard!$J$7=""),D66&lt;&gt;""),"x","")</f>
        <v>x</v>
      </c>
      <c r="AA66" s="102" t="str">
        <f>IF(AND(OR(Dashboard!$D$6=H66,Dashboard!$D$6="",Dashboard!$D$6="All"), Z66="x"),"x","")</f>
        <v>x</v>
      </c>
      <c r="AB66" s="103" t="str">
        <f>IF(AND(OR(Dashboard!$D$6=H66,Dashboard!$D$6="",Dashboard!$D$6="All"), OR(Dashboard!$D$7=J66,Dashboard!$D$7=""),  OR(Dashboard!$G$6&lt;=K66,Dashboard!$G$6=""), OR(Dashboard!$G$7&gt;=K66,Dashboard!$G$7=""),  OR(Dashboard!$J$6&lt;=O66,Dashboard!$J$6=""), OR(Dashboard!$J$7&gt;=O66,Dashboard!$J$7=""),I66&lt;&gt;""),"x","")</f>
        <v/>
      </c>
      <c r="AC66" s="88" t="str">
        <f>IF($AB66&lt;&gt;"x","",IF(AND($I66&lt;&gt;AC$4, IFERROR(MATCH("c",$AB66:AB66,0),0)=0),"x", IF(IFERROR(MATCH("c",$AB66:AB66,0),0)=0,"c","")))</f>
        <v/>
      </c>
      <c r="AD66" s="88" t="str">
        <f>IF($AB66&lt;&gt;"x","",IF(AND($I66&lt;&gt;AD$4, IFERROR(MATCH("c",$AB66:AC66,0),0)=0),"x", IF(IFERROR(MATCH("c",$AB66:AC66,0),0)=0,"c","")))</f>
        <v/>
      </c>
      <c r="AE66" s="88" t="str">
        <f>IF($AB66&lt;&gt;"x","",IF(AND($I66&lt;&gt;AE$4, IFERROR(MATCH("c",$AB66:AD66,0),0)=0),"x", IF(IFERROR(MATCH("c",$AB66:AD66,0),0)=0,"c","")))</f>
        <v/>
      </c>
      <c r="AF66" s="88" t="str">
        <f>IF($AB66&lt;&gt;"x","",IF(AND($I66&lt;&gt;AF$4, IFERROR(MATCH("c",$AB66:AE66,0),0)=0),"x", IF(IFERROR(MATCH("c",$AB66:AE66,0),0)=0,"c","")))</f>
        <v/>
      </c>
      <c r="AG66" s="88" t="str">
        <f>IF($AB66&lt;&gt;"x","",IF(AND($I66&lt;&gt;AG$4, IFERROR(MATCH("c",$AB66:AF66,0),0)=0),"x", IF(IFERROR(MATCH("c",$AB66:AF66,0),0)=0,"c","")))</f>
        <v/>
      </c>
      <c r="AH66" s="88" t="str">
        <f>IF($AB66&lt;&gt;"x","",IF(AND($I66&lt;&gt;AH$4, IFERROR(MATCH("c",$AB66:AG66,0),0)=0),"x", IF(IFERROR(MATCH("c",$AB66:AG66,0),0)=0,"c","")))</f>
        <v/>
      </c>
      <c r="AI66" s="88" t="str">
        <f>IF($AB66&lt;&gt;"x","",IF(AND($I66&lt;&gt;AI$4, IFERROR(MATCH("c",$AB66:AH66,0),0)=0),"x", IF(IFERROR(MATCH("c",$AB66:AH66,0),0)=0,"c","")))</f>
        <v/>
      </c>
      <c r="AJ66" s="88" t="str">
        <f>IF($AB66&lt;&gt;"x","",IF(AND($I66&lt;&gt;AJ$4, IFERROR(MATCH("c",$AB66:AI66,0),0)=0),"x", IF(IFERROR(MATCH("c",$AB66:AI66,0),0)=0,"c","")))</f>
        <v/>
      </c>
      <c r="AK66" s="88" t="str">
        <f>IF($AB66&lt;&gt;"x","",IF(AND($I66&lt;&gt;AK$4, IFERROR(MATCH("c",$AB66:AJ66,0),0)=0),"x", IF(IFERROR(MATCH("c",$AB66:AJ66,0),0)=0,"c","")))</f>
        <v/>
      </c>
      <c r="AL66" s="88" t="str">
        <f>IF($AB66&lt;&gt;"x","",IF(AND($I66&lt;&gt;AL$4, IFERROR(MATCH("c",$AB66:AK66,0),0)=0),"x", IF(IFERROR(MATCH("c",$AB66:AK66,0),0)=0,"c","")))</f>
        <v/>
      </c>
      <c r="AM66" s="88" t="str">
        <f>IF($AB66&lt;&gt;"x","",IF(AND($I66&lt;&gt;AM$4, IFERROR(MATCH("c",$AB66:AL66,0),0)=0),"x", IF(IFERROR(MATCH("c",$AB66:AL66,0),0)=0,"c","")))</f>
        <v/>
      </c>
      <c r="AN66" s="88" t="str">
        <f>IF($AB66&lt;&gt;"x","",IF(AND($I66&lt;&gt;AN$4, IFERROR(MATCH("c",$AB66:AM66,0),0)=0),"x", IF(IFERROR(MATCH("c",$AB66:AM66,0),0)=0,"c","")))</f>
        <v/>
      </c>
      <c r="AO66" s="88" t="str">
        <f>IF($AB66&lt;&gt;"x","",IF(AND($I66&lt;&gt;AO$4, IFERROR(MATCH("c",$AB66:AN66,0),0)=0),"x", IF(IFERROR(MATCH("c",$AB66:AN66,0),0)=0,"c","")))</f>
        <v/>
      </c>
      <c r="AP66" s="88" t="str">
        <f>IF($AB66&lt;&gt;"x","",IF(AND($I66&lt;&gt;AP$4, IFERROR(MATCH("c",$AB66:AO66,0),0)=0),"x", IF(IFERROR(MATCH("c",$AB66:AO66,0),0)=0,"c","")))</f>
        <v/>
      </c>
      <c r="AQ66" s="88" t="str">
        <f>IF($AB66&lt;&gt;"x","",IF(AND($I66&lt;&gt;AQ$4, IFERROR(MATCH("c",$AB66:AP66,0),0)=0),"x", IF(IFERROR(MATCH("c",$AB66:AP66,0),0)=0,"c","")))</f>
        <v/>
      </c>
      <c r="BB66" s="97" t="str">
        <f>IF(Settings!F48&lt;&gt;"",Settings!F48,"")</f>
        <v/>
      </c>
      <c r="BC66" s="88" t="str">
        <f t="shared" si="18"/>
        <v/>
      </c>
      <c r="BD66" s="88" t="str">
        <f t="shared" si="18"/>
        <v/>
      </c>
      <c r="BE66" s="88" t="str">
        <f t="shared" si="18"/>
        <v/>
      </c>
      <c r="BF66" s="88" t="str">
        <f t="shared" si="18"/>
        <v/>
      </c>
      <c r="BG66" s="88" t="str">
        <f t="shared" si="18"/>
        <v/>
      </c>
      <c r="BO66" s="213">
        <f>IF(COUNTIF($BO$6:BO65,BO65)+1&gt;Calc!$CU$9,MAX($BO$6:BO65)+1,BO65)</f>
        <v>16</v>
      </c>
      <c r="BP66" s="213" t="str">
        <f>IF(29-SUMIF(Pipeline!D70:AF70,"",$BP$5:$CR$5)&gt;0,ROW(BO66),"")</f>
        <v/>
      </c>
      <c r="BQ66" s="214"/>
      <c r="BR66" s="214"/>
      <c r="BS66" s="214"/>
      <c r="BT66" s="214"/>
      <c r="BU66" s="214"/>
      <c r="BV66" s="214"/>
      <c r="BW66" s="214"/>
      <c r="BX66" s="214"/>
      <c r="BY66" s="214"/>
      <c r="BZ66" s="214"/>
      <c r="CA66" s="214"/>
      <c r="CB66" s="214"/>
      <c r="CC66" s="214"/>
      <c r="CD66" s="214"/>
      <c r="CE66" s="214"/>
      <c r="CF66" s="214"/>
      <c r="CG66" s="214"/>
      <c r="CH66" s="214"/>
      <c r="CI66" s="214"/>
      <c r="CJ66" s="214"/>
      <c r="CK66" s="214"/>
      <c r="CL66" s="214"/>
      <c r="CM66" s="214"/>
      <c r="CN66" s="214"/>
      <c r="CO66" s="214"/>
      <c r="CP66" s="214"/>
      <c r="CQ66" s="214"/>
      <c r="CR66" s="214"/>
    </row>
    <row r="67" spans="2:96" x14ac:dyDescent="0.25">
      <c r="B67" s="88">
        <f>IF(AND(OR(Pipeline!$F$5=H67,Pipeline!$F$5="",Pipeline!$F$5="All"), OR(Pipeline!$F$6=J67,Pipeline!$F$6="",Pipeline!$F$6="All"),  OR(Pipeline!$J$5&lt;=K67,Pipeline!$J$5=""), OR(Pipeline!$J$6&gt;=K67,Pipeline!$J$6=""),  OR(Pipeline!$N$5&lt;=O67,Pipeline!$N$5=""), OR(Pipeline!$N$6&gt;=O67,Pipeline!$N$6="")),1,0)</f>
        <v>1</v>
      </c>
      <c r="C67" s="99">
        <f>IF(B67&lt;&gt;1,"",COUNTIFS($I$6:I66,I67,$B$6:B66,1)+1)</f>
        <v>55</v>
      </c>
      <c r="D67" s="100" t="str">
        <f>IF(LEN(INDEX(Input!B$6:B$1005,ROW($C67)-ROW($C$5),1))=0,"-",INDEX(Input!B$6:B$1005,ROW($C67)-ROW($C$5),1))</f>
        <v>-</v>
      </c>
      <c r="E67" s="100" t="str">
        <f>IF(LEN(INDEX(Input!C$6:C$1005,ROW($C67)-ROW($C$5),1))=0,"-",INDEX(Input!C$6:C$1005,ROW($C67)-ROW($C$5),1))</f>
        <v>-</v>
      </c>
      <c r="F67" s="100" t="str">
        <f>IF(LEN(INDEX(Input!D$6:D$1005,ROW($C67)-ROW($C$5),1))=0,"-",INDEX(Input!D$6:D$1005,ROW($C67)-ROW($C$5),1))</f>
        <v>-</v>
      </c>
      <c r="G67" s="100" t="str">
        <f>IF(LEN(INDEX(Input!E$6:E$1005,ROW($C67)-ROW($C$5),1))=0,"-",INDEX(Input!E$6:E$1005,ROW($C67)-ROW($C$5),1))</f>
        <v>-</v>
      </c>
      <c r="H67" s="100" t="str">
        <f>IF(LEN(INDEX(Input!F$6:F$1005,ROW($C67)-ROW($C$5),1))=0,"-",INDEX(Input!F$6:F$1005,ROW($C67)-ROW($C$5),1))</f>
        <v>-</v>
      </c>
      <c r="I67" s="100" t="str">
        <f>IF(LEN(INDEX(Input!G$6:G$1005,ROW($C67)-ROW($C$5),1))=0,"",INDEX(Input!G$6:G$1005,ROW($C67)-ROW($C$5),1))</f>
        <v/>
      </c>
      <c r="J67" s="100" t="str">
        <f>IF(LEN(INDEX(Input!B$6:B$1005,ROW($C67)-ROW($C$5),1))=0,"-",IF(INDEX(Input!H$6:H$1005,ROW($C67)-ROW($C$5),1)="","Not set",INDEX(Input!H$6:H$1005,ROW($C67)-ROW($C$5),1)) )</f>
        <v>-</v>
      </c>
      <c r="K67" s="101" t="str">
        <f>IF(LEN(INDEX(Input!I$6:I$1005,ROW($C67)-ROW($C$5),1))=0,"",INDEX(Input!I$6:I$1005,ROW($C67)-ROW($C$5),1))</f>
        <v/>
      </c>
      <c r="L67" s="101" t="str">
        <f t="array" ref="L67">IFERROR(IF($AY$24=123,DAY(K67)&amp;connector&amp;IF($AZ$24="Extended",INDEX($AT$24:$AT$35,MONTH(K67),1),MONTH(K67))&amp;connector&amp;IF($AZ$24="Short", RIGHT(YEAR(K67),2),YEAR(K67)),IF($AY$24=213, MONTH(K67)&amp;connector&amp;DAY(K67)&amp;connector&amp;IF($AZ$24="Short", RIGHT(YEAR(K67),2),YEAR(K67)),IF($AZ$24="Short", RIGHT(YEAR(K67),2),YEAR(K67))&amp;connector&amp;MONTH(K67)&amp;connector&amp;DAY(K67))),"-")</f>
        <v>-</v>
      </c>
      <c r="M67" s="101" t="str">
        <f>IF(LEN(INDEX(Input!J$6:J$1005,ROW($C67)-ROW($C$5),1))=0,"",INDEX(Input!J$6:J$1005,ROW($C67)-ROW($C$5),1))</f>
        <v/>
      </c>
      <c r="N67" s="101" t="str">
        <f t="array" ref="N67">IFERROR(IF($AY$24=123,DAY(M67)&amp;connector&amp;IF($AZ$24="Extended",INDEX($AT$24:$AT$35,MONTH(M67),1),MONTH(M67))&amp;connector&amp;IF($AZ$24="Short", RIGHT(YEAR(M67),2),YEAR(M67)),IF($AY$24=213, MONTH(M67)&amp;connector&amp;DAY(M67)&amp;connector&amp;IF($AZ$24="Short", RIGHT(YEAR(M67),2),YEAR(M67)),IF($AZ$24="Short", RIGHT(YEAR(M67),2),YEAR(M67))&amp;connector&amp;MONTH(M67)&amp;connector&amp;DAY(M67))),"-")</f>
        <v>-</v>
      </c>
      <c r="O67" s="156" t="str">
        <f>IF(LEN(INDEX(Input!K$6:K$1005,ROW($C67)-ROW($C$5),1))=0,"",INDEX(Input!K$6:K$1005,ROW($C67)-ROW($C$5),1))</f>
        <v/>
      </c>
      <c r="P67" s="100" t="str">
        <f t="shared" si="2"/>
        <v>-</v>
      </c>
      <c r="Q67" s="156" t="str">
        <f>IF(LEN(INDEX(Input!L$6:L$1005,ROW($C67)-ROW($C$5),1))=0,"",INDEX(Input!L$6:L$1005,ROW($C67)-ROW($C$5),1))</f>
        <v/>
      </c>
      <c r="R67" s="100" t="str">
        <f t="shared" si="3"/>
        <v>-</v>
      </c>
      <c r="S67" s="156" t="str">
        <f>IF(LEN(INDEX(Input!M$6:M$1005,ROW($C67)-ROW($C$5),1))=0,"-",INDEX(Input!M$6:M$1005,ROW($C67)-ROW($C$5),1))</f>
        <v>-</v>
      </c>
      <c r="T67" s="156" t="str">
        <f t="shared" si="4"/>
        <v/>
      </c>
      <c r="U67" s="100" t="str">
        <f t="shared" si="5"/>
        <v>-</v>
      </c>
      <c r="V67" s="156" t="str">
        <f>IF(LEN(INDEX(Input!O$6:O$1005,ROW($C67)-ROW($C$5),1))=0,"",INDEX(Input!O$6:O$1005,ROW($C67)-ROW($C$5),1))</f>
        <v/>
      </c>
      <c r="W67" s="100" t="str">
        <f t="shared" si="6"/>
        <v>-</v>
      </c>
      <c r="X67" s="104" t="str">
        <f t="shared" si="7"/>
        <v/>
      </c>
      <c r="Y67" s="102" t="str">
        <f t="shared" si="16"/>
        <v/>
      </c>
      <c r="Z67" s="102" t="str">
        <f>IF(AND(OR(Dashboard!$D$7=J67,Dashboard!$D$7=""),  OR(Dashboard!$G$6&lt;=K67,Dashboard!$G$6=""), OR(Dashboard!$G$7&gt;=K67,Dashboard!$G$7=""),  OR(Dashboard!$J$6&lt;=O67,Dashboard!$J$6=""), OR(Dashboard!$J$7&gt;=O67,Dashboard!$J$7=""),D67&lt;&gt;""),"x","")</f>
        <v>x</v>
      </c>
      <c r="AA67" s="102" t="str">
        <f>IF(AND(OR(Dashboard!$D$6=H67,Dashboard!$D$6="",Dashboard!$D$6="All"), Z67="x"),"x","")</f>
        <v>x</v>
      </c>
      <c r="AB67" s="103" t="str">
        <f>IF(AND(OR(Dashboard!$D$6=H67,Dashboard!$D$6="",Dashboard!$D$6="All"), OR(Dashboard!$D$7=J67,Dashboard!$D$7=""),  OR(Dashboard!$G$6&lt;=K67,Dashboard!$G$6=""), OR(Dashboard!$G$7&gt;=K67,Dashboard!$G$7=""),  OR(Dashboard!$J$6&lt;=O67,Dashboard!$J$6=""), OR(Dashboard!$J$7&gt;=O67,Dashboard!$J$7=""),I67&lt;&gt;""),"x","")</f>
        <v/>
      </c>
      <c r="AC67" s="88" t="str">
        <f>IF($AB67&lt;&gt;"x","",IF(AND($I67&lt;&gt;AC$4, IFERROR(MATCH("c",$AB67:AB67,0),0)=0),"x", IF(IFERROR(MATCH("c",$AB67:AB67,0),0)=0,"c","")))</f>
        <v/>
      </c>
      <c r="AD67" s="88" t="str">
        <f>IF($AB67&lt;&gt;"x","",IF(AND($I67&lt;&gt;AD$4, IFERROR(MATCH("c",$AB67:AC67,0),0)=0),"x", IF(IFERROR(MATCH("c",$AB67:AC67,0),0)=0,"c","")))</f>
        <v/>
      </c>
      <c r="AE67" s="88" t="str">
        <f>IF($AB67&lt;&gt;"x","",IF(AND($I67&lt;&gt;AE$4, IFERROR(MATCH("c",$AB67:AD67,0),0)=0),"x", IF(IFERROR(MATCH("c",$AB67:AD67,0),0)=0,"c","")))</f>
        <v/>
      </c>
      <c r="AF67" s="88" t="str">
        <f>IF($AB67&lt;&gt;"x","",IF(AND($I67&lt;&gt;AF$4, IFERROR(MATCH("c",$AB67:AE67,0),0)=0),"x", IF(IFERROR(MATCH("c",$AB67:AE67,0),0)=0,"c","")))</f>
        <v/>
      </c>
      <c r="AG67" s="88" t="str">
        <f>IF($AB67&lt;&gt;"x","",IF(AND($I67&lt;&gt;AG$4, IFERROR(MATCH("c",$AB67:AF67,0),0)=0),"x", IF(IFERROR(MATCH("c",$AB67:AF67,0),0)=0,"c","")))</f>
        <v/>
      </c>
      <c r="AH67" s="88" t="str">
        <f>IF($AB67&lt;&gt;"x","",IF(AND($I67&lt;&gt;AH$4, IFERROR(MATCH("c",$AB67:AG67,0),0)=0),"x", IF(IFERROR(MATCH("c",$AB67:AG67,0),0)=0,"c","")))</f>
        <v/>
      </c>
      <c r="AI67" s="88" t="str">
        <f>IF($AB67&lt;&gt;"x","",IF(AND($I67&lt;&gt;AI$4, IFERROR(MATCH("c",$AB67:AH67,0),0)=0),"x", IF(IFERROR(MATCH("c",$AB67:AH67,0),0)=0,"c","")))</f>
        <v/>
      </c>
      <c r="AJ67" s="88" t="str">
        <f>IF($AB67&lt;&gt;"x","",IF(AND($I67&lt;&gt;AJ$4, IFERROR(MATCH("c",$AB67:AI67,0),0)=0),"x", IF(IFERROR(MATCH("c",$AB67:AI67,0),0)=0,"c","")))</f>
        <v/>
      </c>
      <c r="AK67" s="88" t="str">
        <f>IF($AB67&lt;&gt;"x","",IF(AND($I67&lt;&gt;AK$4, IFERROR(MATCH("c",$AB67:AJ67,0),0)=0),"x", IF(IFERROR(MATCH("c",$AB67:AJ67,0),0)=0,"c","")))</f>
        <v/>
      </c>
      <c r="AL67" s="88" t="str">
        <f>IF($AB67&lt;&gt;"x","",IF(AND($I67&lt;&gt;AL$4, IFERROR(MATCH("c",$AB67:AK67,0),0)=0),"x", IF(IFERROR(MATCH("c",$AB67:AK67,0),0)=0,"c","")))</f>
        <v/>
      </c>
      <c r="AM67" s="88" t="str">
        <f>IF($AB67&lt;&gt;"x","",IF(AND($I67&lt;&gt;AM$4, IFERROR(MATCH("c",$AB67:AL67,0),0)=0),"x", IF(IFERROR(MATCH("c",$AB67:AL67,0),0)=0,"c","")))</f>
        <v/>
      </c>
      <c r="AN67" s="88" t="str">
        <f>IF($AB67&lt;&gt;"x","",IF(AND($I67&lt;&gt;AN$4, IFERROR(MATCH("c",$AB67:AM67,0),0)=0),"x", IF(IFERROR(MATCH("c",$AB67:AM67,0),0)=0,"c","")))</f>
        <v/>
      </c>
      <c r="AO67" s="88" t="str">
        <f>IF($AB67&lt;&gt;"x","",IF(AND($I67&lt;&gt;AO$4, IFERROR(MATCH("c",$AB67:AN67,0),0)=0),"x", IF(IFERROR(MATCH("c",$AB67:AN67,0),0)=0,"c","")))</f>
        <v/>
      </c>
      <c r="AP67" s="88" t="str">
        <f>IF($AB67&lt;&gt;"x","",IF(AND($I67&lt;&gt;AP$4, IFERROR(MATCH("c",$AB67:AO67,0),0)=0),"x", IF(IFERROR(MATCH("c",$AB67:AO67,0),0)=0,"c","")))</f>
        <v/>
      </c>
      <c r="AQ67" s="88" t="str">
        <f>IF($AB67&lt;&gt;"x","",IF(AND($I67&lt;&gt;AQ$4, IFERROR(MATCH("c",$AB67:AP67,0),0)=0),"x", IF(IFERROR(MATCH("c",$AB67:AP67,0),0)=0,"c","")))</f>
        <v/>
      </c>
      <c r="BB67" s="97" t="str">
        <f>IF(Settings!F49&lt;&gt;"",Settings!F49,"")</f>
        <v/>
      </c>
      <c r="BC67" s="88" t="str">
        <f t="shared" si="18"/>
        <v/>
      </c>
      <c r="BD67" s="88" t="str">
        <f t="shared" si="18"/>
        <v/>
      </c>
      <c r="BE67" s="88" t="str">
        <f t="shared" si="18"/>
        <v/>
      </c>
      <c r="BF67" s="88" t="str">
        <f t="shared" si="18"/>
        <v/>
      </c>
      <c r="BG67" s="88" t="str">
        <f t="shared" si="18"/>
        <v/>
      </c>
      <c r="BO67" s="213">
        <f>IF(COUNTIF($BO$6:BO66,BO66)+1&gt;Calc!$CU$9,MAX($BO$6:BO66)+1,BO66)</f>
        <v>16</v>
      </c>
      <c r="BP67" s="213" t="str">
        <f>IF(29-SUMIF(Pipeline!D71:AF71,"",$BP$5:$CR$5)&gt;0,ROW(BO67),"")</f>
        <v/>
      </c>
      <c r="BQ67" s="214"/>
      <c r="BR67" s="214"/>
      <c r="BS67" s="214"/>
      <c r="BT67" s="214"/>
      <c r="BU67" s="214"/>
      <c r="BV67" s="214"/>
      <c r="BW67" s="214"/>
      <c r="BX67" s="214"/>
      <c r="BY67" s="214"/>
      <c r="BZ67" s="214"/>
      <c r="CA67" s="214"/>
      <c r="CB67" s="214"/>
      <c r="CC67" s="214"/>
      <c r="CD67" s="214"/>
      <c r="CE67" s="214"/>
      <c r="CF67" s="214"/>
      <c r="CG67" s="214"/>
      <c r="CH67" s="214"/>
      <c r="CI67" s="214"/>
      <c r="CJ67" s="214"/>
      <c r="CK67" s="214"/>
      <c r="CL67" s="214"/>
      <c r="CM67" s="214"/>
      <c r="CN67" s="214"/>
      <c r="CO67" s="214"/>
      <c r="CP67" s="214"/>
      <c r="CQ67" s="214"/>
      <c r="CR67" s="214"/>
    </row>
    <row r="68" spans="2:96" x14ac:dyDescent="0.25">
      <c r="B68" s="88">
        <f>IF(AND(OR(Pipeline!$F$5=H68,Pipeline!$F$5="",Pipeline!$F$5="All"), OR(Pipeline!$F$6=J68,Pipeline!$F$6="",Pipeline!$F$6="All"),  OR(Pipeline!$J$5&lt;=K68,Pipeline!$J$5=""), OR(Pipeline!$J$6&gt;=K68,Pipeline!$J$6=""),  OR(Pipeline!$N$5&lt;=O68,Pipeline!$N$5=""), OR(Pipeline!$N$6&gt;=O68,Pipeline!$N$6="")),1,0)</f>
        <v>1</v>
      </c>
      <c r="C68" s="99">
        <f>IF(B68&lt;&gt;1,"",COUNTIFS($I$6:I67,I68,$B$6:B67,1)+1)</f>
        <v>56</v>
      </c>
      <c r="D68" s="100" t="str">
        <f>IF(LEN(INDEX(Input!B$6:B$1005,ROW($C68)-ROW($C$5),1))=0,"-",INDEX(Input!B$6:B$1005,ROW($C68)-ROW($C$5),1))</f>
        <v>-</v>
      </c>
      <c r="E68" s="100" t="str">
        <f>IF(LEN(INDEX(Input!C$6:C$1005,ROW($C68)-ROW($C$5),1))=0,"-",INDEX(Input!C$6:C$1005,ROW($C68)-ROW($C$5),1))</f>
        <v>-</v>
      </c>
      <c r="F68" s="100" t="str">
        <f>IF(LEN(INDEX(Input!D$6:D$1005,ROW($C68)-ROW($C$5),1))=0,"-",INDEX(Input!D$6:D$1005,ROW($C68)-ROW($C$5),1))</f>
        <v>-</v>
      </c>
      <c r="G68" s="100" t="str">
        <f>IF(LEN(INDEX(Input!E$6:E$1005,ROW($C68)-ROW($C$5),1))=0,"-",INDEX(Input!E$6:E$1005,ROW($C68)-ROW($C$5),1))</f>
        <v>-</v>
      </c>
      <c r="H68" s="100" t="str">
        <f>IF(LEN(INDEX(Input!F$6:F$1005,ROW($C68)-ROW($C$5),1))=0,"-",INDEX(Input!F$6:F$1005,ROW($C68)-ROW($C$5),1))</f>
        <v>-</v>
      </c>
      <c r="I68" s="100" t="str">
        <f>IF(LEN(INDEX(Input!G$6:G$1005,ROW($C68)-ROW($C$5),1))=0,"",INDEX(Input!G$6:G$1005,ROW($C68)-ROW($C$5),1))</f>
        <v/>
      </c>
      <c r="J68" s="100" t="str">
        <f>IF(LEN(INDEX(Input!B$6:B$1005,ROW($C68)-ROW($C$5),1))=0,"-",IF(INDEX(Input!H$6:H$1005,ROW($C68)-ROW($C$5),1)="","Not set",INDEX(Input!H$6:H$1005,ROW($C68)-ROW($C$5),1)) )</f>
        <v>-</v>
      </c>
      <c r="K68" s="101" t="str">
        <f>IF(LEN(INDEX(Input!I$6:I$1005,ROW($C68)-ROW($C$5),1))=0,"",INDEX(Input!I$6:I$1005,ROW($C68)-ROW($C$5),1))</f>
        <v/>
      </c>
      <c r="L68" s="101" t="str">
        <f t="array" ref="L68">IFERROR(IF($AY$24=123,DAY(K68)&amp;connector&amp;IF($AZ$24="Extended",INDEX($AT$24:$AT$35,MONTH(K68),1),MONTH(K68))&amp;connector&amp;IF($AZ$24="Short", RIGHT(YEAR(K68),2),YEAR(K68)),IF($AY$24=213, MONTH(K68)&amp;connector&amp;DAY(K68)&amp;connector&amp;IF($AZ$24="Short", RIGHT(YEAR(K68),2),YEAR(K68)),IF($AZ$24="Short", RIGHT(YEAR(K68),2),YEAR(K68))&amp;connector&amp;MONTH(K68)&amp;connector&amp;DAY(K68))),"-")</f>
        <v>-</v>
      </c>
      <c r="M68" s="101" t="str">
        <f>IF(LEN(INDEX(Input!J$6:J$1005,ROW($C68)-ROW($C$5),1))=0,"",INDEX(Input!J$6:J$1005,ROW($C68)-ROW($C$5),1))</f>
        <v/>
      </c>
      <c r="N68" s="101" t="str">
        <f t="array" ref="N68">IFERROR(IF($AY$24=123,DAY(M68)&amp;connector&amp;IF($AZ$24="Extended",INDEX($AT$24:$AT$35,MONTH(M68),1),MONTH(M68))&amp;connector&amp;IF($AZ$24="Short", RIGHT(YEAR(M68),2),YEAR(M68)),IF($AY$24=213, MONTH(M68)&amp;connector&amp;DAY(M68)&amp;connector&amp;IF($AZ$24="Short", RIGHT(YEAR(M68),2),YEAR(M68)),IF($AZ$24="Short", RIGHT(YEAR(M68),2),YEAR(M68))&amp;connector&amp;MONTH(M68)&amp;connector&amp;DAY(M68))),"-")</f>
        <v>-</v>
      </c>
      <c r="O68" s="156" t="str">
        <f>IF(LEN(INDEX(Input!K$6:K$1005,ROW($C68)-ROW($C$5),1))=0,"",INDEX(Input!K$6:K$1005,ROW($C68)-ROW($C$5),1))</f>
        <v/>
      </c>
      <c r="P68" s="100" t="str">
        <f t="shared" si="2"/>
        <v>-</v>
      </c>
      <c r="Q68" s="156" t="str">
        <f>IF(LEN(INDEX(Input!L$6:L$1005,ROW($C68)-ROW($C$5),1))=0,"",INDEX(Input!L$6:L$1005,ROW($C68)-ROW($C$5),1))</f>
        <v/>
      </c>
      <c r="R68" s="100" t="str">
        <f t="shared" si="3"/>
        <v>-</v>
      </c>
      <c r="S68" s="156" t="str">
        <f>IF(LEN(INDEX(Input!M$6:M$1005,ROW($C68)-ROW($C$5),1))=0,"-",INDEX(Input!M$6:M$1005,ROW($C68)-ROW($C$5),1))</f>
        <v>-</v>
      </c>
      <c r="T68" s="156" t="str">
        <f t="shared" si="4"/>
        <v/>
      </c>
      <c r="U68" s="100" t="str">
        <f t="shared" si="5"/>
        <v>-</v>
      </c>
      <c r="V68" s="156" t="str">
        <f>IF(LEN(INDEX(Input!O$6:O$1005,ROW($C68)-ROW($C$5),1))=0,"",INDEX(Input!O$6:O$1005,ROW($C68)-ROW($C$5),1))</f>
        <v/>
      </c>
      <c r="W68" s="100" t="str">
        <f t="shared" si="6"/>
        <v>-</v>
      </c>
      <c r="X68" s="104" t="str">
        <f t="shared" si="7"/>
        <v/>
      </c>
      <c r="Y68" s="102" t="str">
        <f t="shared" si="16"/>
        <v/>
      </c>
      <c r="Z68" s="102" t="str">
        <f>IF(AND(OR(Dashboard!$D$7=J68,Dashboard!$D$7=""),  OR(Dashboard!$G$6&lt;=K68,Dashboard!$G$6=""), OR(Dashboard!$G$7&gt;=K68,Dashboard!$G$7=""),  OR(Dashboard!$J$6&lt;=O68,Dashboard!$J$6=""), OR(Dashboard!$J$7&gt;=O68,Dashboard!$J$7=""),D68&lt;&gt;""),"x","")</f>
        <v>x</v>
      </c>
      <c r="AA68" s="102" t="str">
        <f>IF(AND(OR(Dashboard!$D$6=H68,Dashboard!$D$6="",Dashboard!$D$6="All"), Z68="x"),"x","")</f>
        <v>x</v>
      </c>
      <c r="AB68" s="103" t="str">
        <f>IF(AND(OR(Dashboard!$D$6=H68,Dashboard!$D$6="",Dashboard!$D$6="All"), OR(Dashboard!$D$7=J68,Dashboard!$D$7=""),  OR(Dashboard!$G$6&lt;=K68,Dashboard!$G$6=""), OR(Dashboard!$G$7&gt;=K68,Dashboard!$G$7=""),  OR(Dashboard!$J$6&lt;=O68,Dashboard!$J$6=""), OR(Dashboard!$J$7&gt;=O68,Dashboard!$J$7=""),I68&lt;&gt;""),"x","")</f>
        <v/>
      </c>
      <c r="AC68" s="88" t="str">
        <f>IF($AB68&lt;&gt;"x","",IF(AND($I68&lt;&gt;AC$4, IFERROR(MATCH("c",$AB68:AB68,0),0)=0),"x", IF(IFERROR(MATCH("c",$AB68:AB68,0),0)=0,"c","")))</f>
        <v/>
      </c>
      <c r="AD68" s="88" t="str">
        <f>IF($AB68&lt;&gt;"x","",IF(AND($I68&lt;&gt;AD$4, IFERROR(MATCH("c",$AB68:AC68,0),0)=0),"x", IF(IFERROR(MATCH("c",$AB68:AC68,0),0)=0,"c","")))</f>
        <v/>
      </c>
      <c r="AE68" s="88" t="str">
        <f>IF($AB68&lt;&gt;"x","",IF(AND($I68&lt;&gt;AE$4, IFERROR(MATCH("c",$AB68:AD68,0),0)=0),"x", IF(IFERROR(MATCH("c",$AB68:AD68,0),0)=0,"c","")))</f>
        <v/>
      </c>
      <c r="AF68" s="88" t="str">
        <f>IF($AB68&lt;&gt;"x","",IF(AND($I68&lt;&gt;AF$4, IFERROR(MATCH("c",$AB68:AE68,0),0)=0),"x", IF(IFERROR(MATCH("c",$AB68:AE68,0),0)=0,"c","")))</f>
        <v/>
      </c>
      <c r="AG68" s="88" t="str">
        <f>IF($AB68&lt;&gt;"x","",IF(AND($I68&lt;&gt;AG$4, IFERROR(MATCH("c",$AB68:AF68,0),0)=0),"x", IF(IFERROR(MATCH("c",$AB68:AF68,0),0)=0,"c","")))</f>
        <v/>
      </c>
      <c r="AH68" s="88" t="str">
        <f>IF($AB68&lt;&gt;"x","",IF(AND($I68&lt;&gt;AH$4, IFERROR(MATCH("c",$AB68:AG68,0),0)=0),"x", IF(IFERROR(MATCH("c",$AB68:AG68,0),0)=0,"c","")))</f>
        <v/>
      </c>
      <c r="AI68" s="88" t="str">
        <f>IF($AB68&lt;&gt;"x","",IF(AND($I68&lt;&gt;AI$4, IFERROR(MATCH("c",$AB68:AH68,0),0)=0),"x", IF(IFERROR(MATCH("c",$AB68:AH68,0),0)=0,"c","")))</f>
        <v/>
      </c>
      <c r="AJ68" s="88" t="str">
        <f>IF($AB68&lt;&gt;"x","",IF(AND($I68&lt;&gt;AJ$4, IFERROR(MATCH("c",$AB68:AI68,0),0)=0),"x", IF(IFERROR(MATCH("c",$AB68:AI68,0),0)=0,"c","")))</f>
        <v/>
      </c>
      <c r="AK68" s="88" t="str">
        <f>IF($AB68&lt;&gt;"x","",IF(AND($I68&lt;&gt;AK$4, IFERROR(MATCH("c",$AB68:AJ68,0),0)=0),"x", IF(IFERROR(MATCH("c",$AB68:AJ68,0),0)=0,"c","")))</f>
        <v/>
      </c>
      <c r="AL68" s="88" t="str">
        <f>IF($AB68&lt;&gt;"x","",IF(AND($I68&lt;&gt;AL$4, IFERROR(MATCH("c",$AB68:AK68,0),0)=0),"x", IF(IFERROR(MATCH("c",$AB68:AK68,0),0)=0,"c","")))</f>
        <v/>
      </c>
      <c r="AM68" s="88" t="str">
        <f>IF($AB68&lt;&gt;"x","",IF(AND($I68&lt;&gt;AM$4, IFERROR(MATCH("c",$AB68:AL68,0),0)=0),"x", IF(IFERROR(MATCH("c",$AB68:AL68,0),0)=0,"c","")))</f>
        <v/>
      </c>
      <c r="AN68" s="88" t="str">
        <f>IF($AB68&lt;&gt;"x","",IF(AND($I68&lt;&gt;AN$4, IFERROR(MATCH("c",$AB68:AM68,0),0)=0),"x", IF(IFERROR(MATCH("c",$AB68:AM68,0),0)=0,"c","")))</f>
        <v/>
      </c>
      <c r="AO68" s="88" t="str">
        <f>IF($AB68&lt;&gt;"x","",IF(AND($I68&lt;&gt;AO$4, IFERROR(MATCH("c",$AB68:AN68,0),0)=0),"x", IF(IFERROR(MATCH("c",$AB68:AN68,0),0)=0,"c","")))</f>
        <v/>
      </c>
      <c r="AP68" s="88" t="str">
        <f>IF($AB68&lt;&gt;"x","",IF(AND($I68&lt;&gt;AP$4, IFERROR(MATCH("c",$AB68:AO68,0),0)=0),"x", IF(IFERROR(MATCH("c",$AB68:AO68,0),0)=0,"c","")))</f>
        <v/>
      </c>
      <c r="AQ68" s="88" t="str">
        <f>IF($AB68&lt;&gt;"x","",IF(AND($I68&lt;&gt;AQ$4, IFERROR(MATCH("c",$AB68:AP68,0),0)=0),"x", IF(IFERROR(MATCH("c",$AB68:AP68,0),0)=0,"c","")))</f>
        <v/>
      </c>
      <c r="BB68" s="97" t="str">
        <f>IF(Settings!F50&lt;&gt;"",Settings!F50,"")</f>
        <v/>
      </c>
      <c r="BC68" s="88" t="str">
        <f t="shared" si="18"/>
        <v/>
      </c>
      <c r="BD68" s="88" t="str">
        <f t="shared" si="18"/>
        <v/>
      </c>
      <c r="BE68" s="88" t="str">
        <f t="shared" si="18"/>
        <v/>
      </c>
      <c r="BF68" s="88" t="str">
        <f t="shared" si="18"/>
        <v/>
      </c>
      <c r="BG68" s="88" t="str">
        <f t="shared" si="18"/>
        <v/>
      </c>
      <c r="BO68" s="213">
        <f>IF(COUNTIF($BO$6:BO67,BO67)+1&gt;Calc!$CU$9,MAX($BO$6:BO67)+1,BO67)</f>
        <v>16</v>
      </c>
      <c r="BP68" s="213" t="str">
        <f>IF(29-SUMIF(Pipeline!D72:AF72,"",$BP$5:$CR$5)&gt;0,ROW(BO68),"")</f>
        <v/>
      </c>
      <c r="BQ68" s="214"/>
      <c r="BR68" s="214"/>
      <c r="BS68" s="214"/>
      <c r="BT68" s="214"/>
      <c r="BU68" s="214"/>
      <c r="BV68" s="214"/>
      <c r="BW68" s="214"/>
      <c r="BX68" s="214"/>
      <c r="BY68" s="214"/>
      <c r="BZ68" s="214"/>
      <c r="CA68" s="214"/>
      <c r="CB68" s="214"/>
      <c r="CC68" s="214"/>
      <c r="CD68" s="214"/>
      <c r="CE68" s="214"/>
      <c r="CF68" s="214"/>
      <c r="CG68" s="214"/>
      <c r="CH68" s="214"/>
      <c r="CI68" s="214"/>
      <c r="CJ68" s="214"/>
      <c r="CK68" s="214"/>
      <c r="CL68" s="214"/>
      <c r="CM68" s="214"/>
      <c r="CN68" s="214"/>
      <c r="CO68" s="214"/>
      <c r="CP68" s="214"/>
      <c r="CQ68" s="214"/>
      <c r="CR68" s="214"/>
    </row>
    <row r="69" spans="2:96" x14ac:dyDescent="0.25">
      <c r="B69" s="88">
        <f>IF(AND(OR(Pipeline!$F$5=H69,Pipeline!$F$5="",Pipeline!$F$5="All"), OR(Pipeline!$F$6=J69,Pipeline!$F$6="",Pipeline!$F$6="All"),  OR(Pipeline!$J$5&lt;=K69,Pipeline!$J$5=""), OR(Pipeline!$J$6&gt;=K69,Pipeline!$J$6=""),  OR(Pipeline!$N$5&lt;=O69,Pipeline!$N$5=""), OR(Pipeline!$N$6&gt;=O69,Pipeline!$N$6="")),1,0)</f>
        <v>1</v>
      </c>
      <c r="C69" s="99">
        <f>IF(B69&lt;&gt;1,"",COUNTIFS($I$6:I68,I69,$B$6:B68,1)+1)</f>
        <v>57</v>
      </c>
      <c r="D69" s="100" t="str">
        <f>IF(LEN(INDEX(Input!B$6:B$1005,ROW($C69)-ROW($C$5),1))=0,"-",INDEX(Input!B$6:B$1005,ROW($C69)-ROW($C$5),1))</f>
        <v>-</v>
      </c>
      <c r="E69" s="100" t="str">
        <f>IF(LEN(INDEX(Input!C$6:C$1005,ROW($C69)-ROW($C$5),1))=0,"-",INDEX(Input!C$6:C$1005,ROW($C69)-ROW($C$5),1))</f>
        <v>-</v>
      </c>
      <c r="F69" s="100" t="str">
        <f>IF(LEN(INDEX(Input!D$6:D$1005,ROW($C69)-ROW($C$5),1))=0,"-",INDEX(Input!D$6:D$1005,ROW($C69)-ROW($C$5),1))</f>
        <v>-</v>
      </c>
      <c r="G69" s="100" t="str">
        <f>IF(LEN(INDEX(Input!E$6:E$1005,ROW($C69)-ROW($C$5),1))=0,"-",INDEX(Input!E$6:E$1005,ROW($C69)-ROW($C$5),1))</f>
        <v>-</v>
      </c>
      <c r="H69" s="100" t="str">
        <f>IF(LEN(INDEX(Input!F$6:F$1005,ROW($C69)-ROW($C$5),1))=0,"-",INDEX(Input!F$6:F$1005,ROW($C69)-ROW($C$5),1))</f>
        <v>-</v>
      </c>
      <c r="I69" s="100" t="str">
        <f>IF(LEN(INDEX(Input!G$6:G$1005,ROW($C69)-ROW($C$5),1))=0,"",INDEX(Input!G$6:G$1005,ROW($C69)-ROW($C$5),1))</f>
        <v/>
      </c>
      <c r="J69" s="100" t="str">
        <f>IF(LEN(INDEX(Input!B$6:B$1005,ROW($C69)-ROW($C$5),1))=0,"-",IF(INDEX(Input!H$6:H$1005,ROW($C69)-ROW($C$5),1)="","Not set",INDEX(Input!H$6:H$1005,ROW($C69)-ROW($C$5),1)) )</f>
        <v>-</v>
      </c>
      <c r="K69" s="101" t="str">
        <f>IF(LEN(INDEX(Input!I$6:I$1005,ROW($C69)-ROW($C$5),1))=0,"",INDEX(Input!I$6:I$1005,ROW($C69)-ROW($C$5),1))</f>
        <v/>
      </c>
      <c r="L69" s="101" t="str">
        <f t="array" ref="L69">IFERROR(IF($AY$24=123,DAY(K69)&amp;connector&amp;IF($AZ$24="Extended",INDEX($AT$24:$AT$35,MONTH(K69),1),MONTH(K69))&amp;connector&amp;IF($AZ$24="Short", RIGHT(YEAR(K69),2),YEAR(K69)),IF($AY$24=213, MONTH(K69)&amp;connector&amp;DAY(K69)&amp;connector&amp;IF($AZ$24="Short", RIGHT(YEAR(K69),2),YEAR(K69)),IF($AZ$24="Short", RIGHT(YEAR(K69),2),YEAR(K69))&amp;connector&amp;MONTH(K69)&amp;connector&amp;DAY(K69))),"-")</f>
        <v>-</v>
      </c>
      <c r="M69" s="101" t="str">
        <f>IF(LEN(INDEX(Input!J$6:J$1005,ROW($C69)-ROW($C$5),1))=0,"",INDEX(Input!J$6:J$1005,ROW($C69)-ROW($C$5),1))</f>
        <v/>
      </c>
      <c r="N69" s="101" t="str">
        <f t="array" ref="N69">IFERROR(IF($AY$24=123,DAY(M69)&amp;connector&amp;IF($AZ$24="Extended",INDEX($AT$24:$AT$35,MONTH(M69),1),MONTH(M69))&amp;connector&amp;IF($AZ$24="Short", RIGHT(YEAR(M69),2),YEAR(M69)),IF($AY$24=213, MONTH(M69)&amp;connector&amp;DAY(M69)&amp;connector&amp;IF($AZ$24="Short", RIGHT(YEAR(M69),2),YEAR(M69)),IF($AZ$24="Short", RIGHT(YEAR(M69),2),YEAR(M69))&amp;connector&amp;MONTH(M69)&amp;connector&amp;DAY(M69))),"-")</f>
        <v>-</v>
      </c>
      <c r="O69" s="156" t="str">
        <f>IF(LEN(INDEX(Input!K$6:K$1005,ROW($C69)-ROW($C$5),1))=0,"",INDEX(Input!K$6:K$1005,ROW($C69)-ROW($C$5),1))</f>
        <v/>
      </c>
      <c r="P69" s="100" t="str">
        <f t="shared" si="2"/>
        <v>-</v>
      </c>
      <c r="Q69" s="156" t="str">
        <f>IF(LEN(INDEX(Input!L$6:L$1005,ROW($C69)-ROW($C$5),1))=0,"",INDEX(Input!L$6:L$1005,ROW($C69)-ROW($C$5),1))</f>
        <v/>
      </c>
      <c r="R69" s="100" t="str">
        <f t="shared" si="3"/>
        <v>-</v>
      </c>
      <c r="S69" s="156" t="str">
        <f>IF(LEN(INDEX(Input!M$6:M$1005,ROW($C69)-ROW($C$5),1))=0,"-",INDEX(Input!M$6:M$1005,ROW($C69)-ROW($C$5),1))</f>
        <v>-</v>
      </c>
      <c r="T69" s="156" t="str">
        <f t="shared" si="4"/>
        <v/>
      </c>
      <c r="U69" s="100" t="str">
        <f t="shared" si="5"/>
        <v>-</v>
      </c>
      <c r="V69" s="156" t="str">
        <f>IF(LEN(INDEX(Input!O$6:O$1005,ROW($C69)-ROW($C$5),1))=0,"",INDEX(Input!O$6:O$1005,ROW($C69)-ROW($C$5),1))</f>
        <v/>
      </c>
      <c r="W69" s="100" t="str">
        <f t="shared" si="6"/>
        <v>-</v>
      </c>
      <c r="X69" s="104" t="str">
        <f t="shared" si="7"/>
        <v/>
      </c>
      <c r="Y69" s="102" t="str">
        <f t="shared" si="16"/>
        <v/>
      </c>
      <c r="Z69" s="102" t="str">
        <f>IF(AND(OR(Dashboard!$D$7=J69,Dashboard!$D$7=""),  OR(Dashboard!$G$6&lt;=K69,Dashboard!$G$6=""), OR(Dashboard!$G$7&gt;=K69,Dashboard!$G$7=""),  OR(Dashboard!$J$6&lt;=O69,Dashboard!$J$6=""), OR(Dashboard!$J$7&gt;=O69,Dashboard!$J$7=""),D69&lt;&gt;""),"x","")</f>
        <v>x</v>
      </c>
      <c r="AA69" s="102" t="str">
        <f>IF(AND(OR(Dashboard!$D$6=H69,Dashboard!$D$6="",Dashboard!$D$6="All"), Z69="x"),"x","")</f>
        <v>x</v>
      </c>
      <c r="AB69" s="103" t="str">
        <f>IF(AND(OR(Dashboard!$D$6=H69,Dashboard!$D$6="",Dashboard!$D$6="All"), OR(Dashboard!$D$7=J69,Dashboard!$D$7=""),  OR(Dashboard!$G$6&lt;=K69,Dashboard!$G$6=""), OR(Dashboard!$G$7&gt;=K69,Dashboard!$G$7=""),  OR(Dashboard!$J$6&lt;=O69,Dashboard!$J$6=""), OR(Dashboard!$J$7&gt;=O69,Dashboard!$J$7=""),I69&lt;&gt;""),"x","")</f>
        <v/>
      </c>
      <c r="AC69" s="88" t="str">
        <f>IF($AB69&lt;&gt;"x","",IF(AND($I69&lt;&gt;AC$4, IFERROR(MATCH("c",$AB69:AB69,0),0)=0),"x", IF(IFERROR(MATCH("c",$AB69:AB69,0),0)=0,"c","")))</f>
        <v/>
      </c>
      <c r="AD69" s="88" t="str">
        <f>IF($AB69&lt;&gt;"x","",IF(AND($I69&lt;&gt;AD$4, IFERROR(MATCH("c",$AB69:AC69,0),0)=0),"x", IF(IFERROR(MATCH("c",$AB69:AC69,0),0)=0,"c","")))</f>
        <v/>
      </c>
      <c r="AE69" s="88" t="str">
        <f>IF($AB69&lt;&gt;"x","",IF(AND($I69&lt;&gt;AE$4, IFERROR(MATCH("c",$AB69:AD69,0),0)=0),"x", IF(IFERROR(MATCH("c",$AB69:AD69,0),0)=0,"c","")))</f>
        <v/>
      </c>
      <c r="AF69" s="88" t="str">
        <f>IF($AB69&lt;&gt;"x","",IF(AND($I69&lt;&gt;AF$4, IFERROR(MATCH("c",$AB69:AE69,0),0)=0),"x", IF(IFERROR(MATCH("c",$AB69:AE69,0),0)=0,"c","")))</f>
        <v/>
      </c>
      <c r="AG69" s="88" t="str">
        <f>IF($AB69&lt;&gt;"x","",IF(AND($I69&lt;&gt;AG$4, IFERROR(MATCH("c",$AB69:AF69,0),0)=0),"x", IF(IFERROR(MATCH("c",$AB69:AF69,0),0)=0,"c","")))</f>
        <v/>
      </c>
      <c r="AH69" s="88" t="str">
        <f>IF($AB69&lt;&gt;"x","",IF(AND($I69&lt;&gt;AH$4, IFERROR(MATCH("c",$AB69:AG69,0),0)=0),"x", IF(IFERROR(MATCH("c",$AB69:AG69,0),0)=0,"c","")))</f>
        <v/>
      </c>
      <c r="AI69" s="88" t="str">
        <f>IF($AB69&lt;&gt;"x","",IF(AND($I69&lt;&gt;AI$4, IFERROR(MATCH("c",$AB69:AH69,0),0)=0),"x", IF(IFERROR(MATCH("c",$AB69:AH69,0),0)=0,"c","")))</f>
        <v/>
      </c>
      <c r="AJ69" s="88" t="str">
        <f>IF($AB69&lt;&gt;"x","",IF(AND($I69&lt;&gt;AJ$4, IFERROR(MATCH("c",$AB69:AI69,0),0)=0),"x", IF(IFERROR(MATCH("c",$AB69:AI69,0),0)=0,"c","")))</f>
        <v/>
      </c>
      <c r="AK69" s="88" t="str">
        <f>IF($AB69&lt;&gt;"x","",IF(AND($I69&lt;&gt;AK$4, IFERROR(MATCH("c",$AB69:AJ69,0),0)=0),"x", IF(IFERROR(MATCH("c",$AB69:AJ69,0),0)=0,"c","")))</f>
        <v/>
      </c>
      <c r="AL69" s="88" t="str">
        <f>IF($AB69&lt;&gt;"x","",IF(AND($I69&lt;&gt;AL$4, IFERROR(MATCH("c",$AB69:AK69,0),0)=0),"x", IF(IFERROR(MATCH("c",$AB69:AK69,0),0)=0,"c","")))</f>
        <v/>
      </c>
      <c r="AM69" s="88" t="str">
        <f>IF($AB69&lt;&gt;"x","",IF(AND($I69&lt;&gt;AM$4, IFERROR(MATCH("c",$AB69:AL69,0),0)=0),"x", IF(IFERROR(MATCH("c",$AB69:AL69,0),0)=0,"c","")))</f>
        <v/>
      </c>
      <c r="AN69" s="88" t="str">
        <f>IF($AB69&lt;&gt;"x","",IF(AND($I69&lt;&gt;AN$4, IFERROR(MATCH("c",$AB69:AM69,0),0)=0),"x", IF(IFERROR(MATCH("c",$AB69:AM69,0),0)=0,"c","")))</f>
        <v/>
      </c>
      <c r="AO69" s="88" t="str">
        <f>IF($AB69&lt;&gt;"x","",IF(AND($I69&lt;&gt;AO$4, IFERROR(MATCH("c",$AB69:AN69,0),0)=0),"x", IF(IFERROR(MATCH("c",$AB69:AN69,0),0)=0,"c","")))</f>
        <v/>
      </c>
      <c r="AP69" s="88" t="str">
        <f>IF($AB69&lt;&gt;"x","",IF(AND($I69&lt;&gt;AP$4, IFERROR(MATCH("c",$AB69:AO69,0),0)=0),"x", IF(IFERROR(MATCH("c",$AB69:AO69,0),0)=0,"c","")))</f>
        <v/>
      </c>
      <c r="AQ69" s="88" t="str">
        <f>IF($AB69&lt;&gt;"x","",IF(AND($I69&lt;&gt;AQ$4, IFERROR(MATCH("c",$AB69:AP69,0),0)=0),"x", IF(IFERROR(MATCH("c",$AB69:AP69,0),0)=0,"c","")))</f>
        <v/>
      </c>
      <c r="BB69" s="97" t="str">
        <f>IF(Settings!F51&lt;&gt;"",Settings!F51,"")</f>
        <v/>
      </c>
      <c r="BC69" s="88" t="str">
        <f t="shared" si="18"/>
        <v/>
      </c>
      <c r="BD69" s="88" t="str">
        <f t="shared" si="18"/>
        <v/>
      </c>
      <c r="BE69" s="88" t="str">
        <f t="shared" si="18"/>
        <v/>
      </c>
      <c r="BF69" s="88" t="str">
        <f t="shared" si="18"/>
        <v/>
      </c>
      <c r="BG69" s="88" t="str">
        <f t="shared" si="18"/>
        <v/>
      </c>
      <c r="BO69" s="213">
        <f>IF(COUNTIF($BO$6:BO68,BO68)+1&gt;Calc!$CU$9,MAX($BO$6:BO68)+1,BO68)</f>
        <v>16</v>
      </c>
      <c r="BP69" s="213" t="str">
        <f>IF(29-SUMIF(Pipeline!D73:AF73,"",$BP$5:$CR$5)&gt;0,ROW(BO69),"")</f>
        <v/>
      </c>
      <c r="BQ69" s="214"/>
      <c r="BR69" s="214"/>
      <c r="BS69" s="214"/>
      <c r="BT69" s="214"/>
      <c r="BU69" s="214"/>
      <c r="BV69" s="214"/>
      <c r="BW69" s="214"/>
      <c r="BX69" s="214"/>
      <c r="BY69" s="214"/>
      <c r="BZ69" s="214"/>
      <c r="CA69" s="214"/>
      <c r="CB69" s="214"/>
      <c r="CC69" s="214"/>
      <c r="CD69" s="214"/>
      <c r="CE69" s="214"/>
      <c r="CF69" s="214"/>
      <c r="CG69" s="214"/>
      <c r="CH69" s="214"/>
      <c r="CI69" s="214"/>
      <c r="CJ69" s="214"/>
      <c r="CK69" s="214"/>
      <c r="CL69" s="214"/>
      <c r="CM69" s="214"/>
      <c r="CN69" s="214"/>
      <c r="CO69" s="214"/>
      <c r="CP69" s="214"/>
      <c r="CQ69" s="214"/>
      <c r="CR69" s="214"/>
    </row>
    <row r="70" spans="2:96" x14ac:dyDescent="0.25">
      <c r="B70" s="88">
        <f>IF(AND(OR(Pipeline!$F$5=H70,Pipeline!$F$5="",Pipeline!$F$5="All"), OR(Pipeline!$F$6=J70,Pipeline!$F$6="",Pipeline!$F$6="All"),  OR(Pipeline!$J$5&lt;=K70,Pipeline!$J$5=""), OR(Pipeline!$J$6&gt;=K70,Pipeline!$J$6=""),  OR(Pipeline!$N$5&lt;=O70,Pipeline!$N$5=""), OR(Pipeline!$N$6&gt;=O70,Pipeline!$N$6="")),1,0)</f>
        <v>1</v>
      </c>
      <c r="C70" s="99">
        <f>IF(B70&lt;&gt;1,"",COUNTIFS($I$6:I69,I70,$B$6:B69,1)+1)</f>
        <v>58</v>
      </c>
      <c r="D70" s="100" t="str">
        <f>IF(LEN(INDEX(Input!B$6:B$1005,ROW($C70)-ROW($C$5),1))=0,"-",INDEX(Input!B$6:B$1005,ROW($C70)-ROW($C$5),1))</f>
        <v>-</v>
      </c>
      <c r="E70" s="100" t="str">
        <f>IF(LEN(INDEX(Input!C$6:C$1005,ROW($C70)-ROW($C$5),1))=0,"-",INDEX(Input!C$6:C$1005,ROW($C70)-ROW($C$5),1))</f>
        <v>-</v>
      </c>
      <c r="F70" s="100" t="str">
        <f>IF(LEN(INDEX(Input!D$6:D$1005,ROW($C70)-ROW($C$5),1))=0,"-",INDEX(Input!D$6:D$1005,ROW($C70)-ROW($C$5),1))</f>
        <v>-</v>
      </c>
      <c r="G70" s="100" t="str">
        <f>IF(LEN(INDEX(Input!E$6:E$1005,ROW($C70)-ROW($C$5),1))=0,"-",INDEX(Input!E$6:E$1005,ROW($C70)-ROW($C$5),1))</f>
        <v>-</v>
      </c>
      <c r="H70" s="100" t="str">
        <f>IF(LEN(INDEX(Input!F$6:F$1005,ROW($C70)-ROW($C$5),1))=0,"-",INDEX(Input!F$6:F$1005,ROW($C70)-ROW($C$5),1))</f>
        <v>-</v>
      </c>
      <c r="I70" s="100" t="str">
        <f>IF(LEN(INDEX(Input!G$6:G$1005,ROW($C70)-ROW($C$5),1))=0,"",INDEX(Input!G$6:G$1005,ROW($C70)-ROW($C$5),1))</f>
        <v/>
      </c>
      <c r="J70" s="100" t="str">
        <f>IF(LEN(INDEX(Input!B$6:B$1005,ROW($C70)-ROW($C$5),1))=0,"-",IF(INDEX(Input!H$6:H$1005,ROW($C70)-ROW($C$5),1)="","Not set",INDEX(Input!H$6:H$1005,ROW($C70)-ROW($C$5),1)) )</f>
        <v>-</v>
      </c>
      <c r="K70" s="101" t="str">
        <f>IF(LEN(INDEX(Input!I$6:I$1005,ROW($C70)-ROW($C$5),1))=0,"",INDEX(Input!I$6:I$1005,ROW($C70)-ROW($C$5),1))</f>
        <v/>
      </c>
      <c r="L70" s="101" t="str">
        <f t="array" ref="L70">IFERROR(IF($AY$24=123,DAY(K70)&amp;connector&amp;IF($AZ$24="Extended",INDEX($AT$24:$AT$35,MONTH(K70),1),MONTH(K70))&amp;connector&amp;IF($AZ$24="Short", RIGHT(YEAR(K70),2),YEAR(K70)),IF($AY$24=213, MONTH(K70)&amp;connector&amp;DAY(K70)&amp;connector&amp;IF($AZ$24="Short", RIGHT(YEAR(K70),2),YEAR(K70)),IF($AZ$24="Short", RIGHT(YEAR(K70),2),YEAR(K70))&amp;connector&amp;MONTH(K70)&amp;connector&amp;DAY(K70))),"-")</f>
        <v>-</v>
      </c>
      <c r="M70" s="101" t="str">
        <f>IF(LEN(INDEX(Input!J$6:J$1005,ROW($C70)-ROW($C$5),1))=0,"",INDEX(Input!J$6:J$1005,ROW($C70)-ROW($C$5),1))</f>
        <v/>
      </c>
      <c r="N70" s="101" t="str">
        <f t="array" ref="N70">IFERROR(IF($AY$24=123,DAY(M70)&amp;connector&amp;IF($AZ$24="Extended",INDEX($AT$24:$AT$35,MONTH(M70),1),MONTH(M70))&amp;connector&amp;IF($AZ$24="Short", RIGHT(YEAR(M70),2),YEAR(M70)),IF($AY$24=213, MONTH(M70)&amp;connector&amp;DAY(M70)&amp;connector&amp;IF($AZ$24="Short", RIGHT(YEAR(M70),2),YEAR(M70)),IF($AZ$24="Short", RIGHT(YEAR(M70),2),YEAR(M70))&amp;connector&amp;MONTH(M70)&amp;connector&amp;DAY(M70))),"-")</f>
        <v>-</v>
      </c>
      <c r="O70" s="156" t="str">
        <f>IF(LEN(INDEX(Input!K$6:K$1005,ROW($C70)-ROW($C$5),1))=0,"",INDEX(Input!K$6:K$1005,ROW($C70)-ROW($C$5),1))</f>
        <v/>
      </c>
      <c r="P70" s="100" t="str">
        <f t="shared" ref="P70:P133" si="19">IF(O70="","-","Value: " &amp;O70&amp;"$")</f>
        <v>-</v>
      </c>
      <c r="Q70" s="156" t="str">
        <f>IF(LEN(INDEX(Input!L$6:L$1005,ROW($C70)-ROW($C$5),1))=0,"",INDEX(Input!L$6:L$1005,ROW($C70)-ROW($C$5),1))</f>
        <v/>
      </c>
      <c r="R70" s="100" t="str">
        <f t="shared" ref="R70:R133" si="20">IFERROR("Win Probability: "&amp;Q70*100&amp;"%","-")</f>
        <v>-</v>
      </c>
      <c r="S70" s="156" t="str">
        <f>IF(LEN(INDEX(Input!M$6:M$1005,ROW($C70)-ROW($C$5),1))=0,"-",INDEX(Input!M$6:M$1005,ROW($C70)-ROW($C$5),1))</f>
        <v>-</v>
      </c>
      <c r="T70" s="156" t="str">
        <f t="shared" ref="T70:T133" si="21">IFERROR(O70*Q70,"")</f>
        <v/>
      </c>
      <c r="U70" s="100" t="str">
        <f t="shared" ref="U70:U133" si="22">IF(T70="","-","Forecast: "&amp;T70&amp; " " &amp;currency)</f>
        <v>-</v>
      </c>
      <c r="V70" s="156" t="str">
        <f>IF(LEN(INDEX(Input!O$6:O$1005,ROW($C70)-ROW($C$5),1))=0,"",INDEX(Input!O$6:O$1005,ROW($C70)-ROW($C$5),1))</f>
        <v/>
      </c>
      <c r="W70" s="100" t="str">
        <f t="shared" ref="W70:W133" si="23">IF(V70="","-","Earned: " &amp;V70)</f>
        <v>-</v>
      </c>
      <c r="X70" s="104" t="str">
        <f t="shared" ref="X70:X133" si="24">IFERROR(IF(K70&lt;&gt;"",MONTH(K70),""),"")</f>
        <v/>
      </c>
      <c r="Y70" s="102" t="str">
        <f t="shared" si="16"/>
        <v/>
      </c>
      <c r="Z70" s="102" t="str">
        <f>IF(AND(OR(Dashboard!$D$7=J70,Dashboard!$D$7=""),  OR(Dashboard!$G$6&lt;=K70,Dashboard!$G$6=""), OR(Dashboard!$G$7&gt;=K70,Dashboard!$G$7=""),  OR(Dashboard!$J$6&lt;=O70,Dashboard!$J$6=""), OR(Dashboard!$J$7&gt;=O70,Dashboard!$J$7=""),D70&lt;&gt;""),"x","")</f>
        <v>x</v>
      </c>
      <c r="AA70" s="102" t="str">
        <f>IF(AND(OR(Dashboard!$D$6=H70,Dashboard!$D$6="",Dashboard!$D$6="All"), Z70="x"),"x","")</f>
        <v>x</v>
      </c>
      <c r="AB70" s="103" t="str">
        <f>IF(AND(OR(Dashboard!$D$6=H70,Dashboard!$D$6="",Dashboard!$D$6="All"), OR(Dashboard!$D$7=J70,Dashboard!$D$7=""),  OR(Dashboard!$G$6&lt;=K70,Dashboard!$G$6=""), OR(Dashboard!$G$7&gt;=K70,Dashboard!$G$7=""),  OR(Dashboard!$J$6&lt;=O70,Dashboard!$J$6=""), OR(Dashboard!$J$7&gt;=O70,Dashboard!$J$7=""),I70&lt;&gt;""),"x","")</f>
        <v/>
      </c>
      <c r="AC70" s="88" t="str">
        <f>IF($AB70&lt;&gt;"x","",IF(AND($I70&lt;&gt;AC$4, IFERROR(MATCH("c",$AB70:AB70,0),0)=0),"x", IF(IFERROR(MATCH("c",$AB70:AB70,0),0)=0,"c","")))</f>
        <v/>
      </c>
      <c r="AD70" s="88" t="str">
        <f>IF($AB70&lt;&gt;"x","",IF(AND($I70&lt;&gt;AD$4, IFERROR(MATCH("c",$AB70:AC70,0),0)=0),"x", IF(IFERROR(MATCH("c",$AB70:AC70,0),0)=0,"c","")))</f>
        <v/>
      </c>
      <c r="AE70" s="88" t="str">
        <f>IF($AB70&lt;&gt;"x","",IF(AND($I70&lt;&gt;AE$4, IFERROR(MATCH("c",$AB70:AD70,0),0)=0),"x", IF(IFERROR(MATCH("c",$AB70:AD70,0),0)=0,"c","")))</f>
        <v/>
      </c>
      <c r="AF70" s="88" t="str">
        <f>IF($AB70&lt;&gt;"x","",IF(AND($I70&lt;&gt;AF$4, IFERROR(MATCH("c",$AB70:AE70,0),0)=0),"x", IF(IFERROR(MATCH("c",$AB70:AE70,0),0)=0,"c","")))</f>
        <v/>
      </c>
      <c r="AG70" s="88" t="str">
        <f>IF($AB70&lt;&gt;"x","",IF(AND($I70&lt;&gt;AG$4, IFERROR(MATCH("c",$AB70:AF70,0),0)=0),"x", IF(IFERROR(MATCH("c",$AB70:AF70,0),0)=0,"c","")))</f>
        <v/>
      </c>
      <c r="AH70" s="88" t="str">
        <f>IF($AB70&lt;&gt;"x","",IF(AND($I70&lt;&gt;AH$4, IFERROR(MATCH("c",$AB70:AG70,0),0)=0),"x", IF(IFERROR(MATCH("c",$AB70:AG70,0),0)=0,"c","")))</f>
        <v/>
      </c>
      <c r="AI70" s="88" t="str">
        <f>IF($AB70&lt;&gt;"x","",IF(AND($I70&lt;&gt;AI$4, IFERROR(MATCH("c",$AB70:AH70,0),0)=0),"x", IF(IFERROR(MATCH("c",$AB70:AH70,0),0)=0,"c","")))</f>
        <v/>
      </c>
      <c r="AJ70" s="88" t="str">
        <f>IF($AB70&lt;&gt;"x","",IF(AND($I70&lt;&gt;AJ$4, IFERROR(MATCH("c",$AB70:AI70,0),0)=0),"x", IF(IFERROR(MATCH("c",$AB70:AI70,0),0)=0,"c","")))</f>
        <v/>
      </c>
      <c r="AK70" s="88" t="str">
        <f>IF($AB70&lt;&gt;"x","",IF(AND($I70&lt;&gt;AK$4, IFERROR(MATCH("c",$AB70:AJ70,0),0)=0),"x", IF(IFERROR(MATCH("c",$AB70:AJ70,0),0)=0,"c","")))</f>
        <v/>
      </c>
      <c r="AL70" s="88" t="str">
        <f>IF($AB70&lt;&gt;"x","",IF(AND($I70&lt;&gt;AL$4, IFERROR(MATCH("c",$AB70:AK70,0),0)=0),"x", IF(IFERROR(MATCH("c",$AB70:AK70,0),0)=0,"c","")))</f>
        <v/>
      </c>
      <c r="AM70" s="88" t="str">
        <f>IF($AB70&lt;&gt;"x","",IF(AND($I70&lt;&gt;AM$4, IFERROR(MATCH("c",$AB70:AL70,0),0)=0),"x", IF(IFERROR(MATCH("c",$AB70:AL70,0),0)=0,"c","")))</f>
        <v/>
      </c>
      <c r="AN70" s="88" t="str">
        <f>IF($AB70&lt;&gt;"x","",IF(AND($I70&lt;&gt;AN$4, IFERROR(MATCH("c",$AB70:AM70,0),0)=0),"x", IF(IFERROR(MATCH("c",$AB70:AM70,0),0)=0,"c","")))</f>
        <v/>
      </c>
      <c r="AO70" s="88" t="str">
        <f>IF($AB70&lt;&gt;"x","",IF(AND($I70&lt;&gt;AO$4, IFERROR(MATCH("c",$AB70:AN70,0),0)=0),"x", IF(IFERROR(MATCH("c",$AB70:AN70,0),0)=0,"c","")))</f>
        <v/>
      </c>
      <c r="AP70" s="88" t="str">
        <f>IF($AB70&lt;&gt;"x","",IF(AND($I70&lt;&gt;AP$4, IFERROR(MATCH("c",$AB70:AO70,0),0)=0),"x", IF(IFERROR(MATCH("c",$AB70:AO70,0),0)=0,"c","")))</f>
        <v/>
      </c>
      <c r="AQ70" s="88" t="str">
        <f>IF($AB70&lt;&gt;"x","",IF(AND($I70&lt;&gt;AQ$4, IFERROR(MATCH("c",$AB70:AP70,0),0)=0),"x", IF(IFERROR(MATCH("c",$AB70:AP70,0),0)=0,"c","")))</f>
        <v/>
      </c>
      <c r="BB70" s="97" t="str">
        <f>IF(Settings!F52&lt;&gt;"",Settings!F52,"")</f>
        <v/>
      </c>
      <c r="BC70" s="88" t="str">
        <f t="shared" si="18"/>
        <v/>
      </c>
      <c r="BD70" s="88" t="str">
        <f t="shared" si="18"/>
        <v/>
      </c>
      <c r="BE70" s="88" t="str">
        <f t="shared" si="18"/>
        <v/>
      </c>
      <c r="BF70" s="88" t="str">
        <f t="shared" si="18"/>
        <v/>
      </c>
      <c r="BG70" s="88" t="str">
        <f t="shared" si="18"/>
        <v/>
      </c>
      <c r="BO70" s="213">
        <f>IF(COUNTIF($BO$6:BO69,BO69)+1&gt;Calc!$CU$9,MAX($BO$6:BO69)+1,BO69)</f>
        <v>17</v>
      </c>
      <c r="BP70" s="213" t="str">
        <f>IF(29-SUMIF(Pipeline!D74:AF74,"",$BP$5:$CR$5)&gt;0,ROW(BO70),"")</f>
        <v/>
      </c>
      <c r="BQ70" s="214"/>
      <c r="BR70" s="214"/>
      <c r="BS70" s="214"/>
      <c r="BT70" s="214"/>
      <c r="BU70" s="214"/>
      <c r="BV70" s="214"/>
      <c r="BW70" s="214"/>
      <c r="BX70" s="214"/>
      <c r="BY70" s="214"/>
      <c r="BZ70" s="214"/>
      <c r="CA70" s="214"/>
      <c r="CB70" s="214"/>
      <c r="CC70" s="214"/>
      <c r="CD70" s="214"/>
      <c r="CE70" s="214"/>
      <c r="CF70" s="214"/>
      <c r="CG70" s="214"/>
      <c r="CH70" s="214"/>
      <c r="CI70" s="214"/>
      <c r="CJ70" s="214"/>
      <c r="CK70" s="214"/>
      <c r="CL70" s="214"/>
      <c r="CM70" s="214"/>
      <c r="CN70" s="214"/>
      <c r="CO70" s="214"/>
      <c r="CP70" s="214"/>
      <c r="CQ70" s="214"/>
      <c r="CR70" s="214"/>
    </row>
    <row r="71" spans="2:96" x14ac:dyDescent="0.25">
      <c r="B71" s="88">
        <f>IF(AND(OR(Pipeline!$F$5=H71,Pipeline!$F$5="",Pipeline!$F$5="All"), OR(Pipeline!$F$6=J71,Pipeline!$F$6="",Pipeline!$F$6="All"),  OR(Pipeline!$J$5&lt;=K71,Pipeline!$J$5=""), OR(Pipeline!$J$6&gt;=K71,Pipeline!$J$6=""),  OR(Pipeline!$N$5&lt;=O71,Pipeline!$N$5=""), OR(Pipeline!$N$6&gt;=O71,Pipeline!$N$6="")),1,0)</f>
        <v>1</v>
      </c>
      <c r="C71" s="99">
        <f>IF(B71&lt;&gt;1,"",COUNTIFS($I$6:I70,I71,$B$6:B70,1)+1)</f>
        <v>59</v>
      </c>
      <c r="D71" s="100" t="str">
        <f>IF(LEN(INDEX(Input!B$6:B$1005,ROW($C71)-ROW($C$5),1))=0,"-",INDEX(Input!B$6:B$1005,ROW($C71)-ROW($C$5),1))</f>
        <v>-</v>
      </c>
      <c r="E71" s="100" t="str">
        <f>IF(LEN(INDEX(Input!C$6:C$1005,ROW($C71)-ROW($C$5),1))=0,"-",INDEX(Input!C$6:C$1005,ROW($C71)-ROW($C$5),1))</f>
        <v>-</v>
      </c>
      <c r="F71" s="100" t="str">
        <f>IF(LEN(INDEX(Input!D$6:D$1005,ROW($C71)-ROW($C$5),1))=0,"-",INDEX(Input!D$6:D$1005,ROW($C71)-ROW($C$5),1))</f>
        <v>-</v>
      </c>
      <c r="G71" s="100" t="str">
        <f>IF(LEN(INDEX(Input!E$6:E$1005,ROW($C71)-ROW($C$5),1))=0,"-",INDEX(Input!E$6:E$1005,ROW($C71)-ROW($C$5),1))</f>
        <v>-</v>
      </c>
      <c r="H71" s="100" t="str">
        <f>IF(LEN(INDEX(Input!F$6:F$1005,ROW($C71)-ROW($C$5),1))=0,"-",INDEX(Input!F$6:F$1005,ROW($C71)-ROW($C$5),1))</f>
        <v>-</v>
      </c>
      <c r="I71" s="100" t="str">
        <f>IF(LEN(INDEX(Input!G$6:G$1005,ROW($C71)-ROW($C$5),1))=0,"",INDEX(Input!G$6:G$1005,ROW($C71)-ROW($C$5),1))</f>
        <v/>
      </c>
      <c r="J71" s="100" t="str">
        <f>IF(LEN(INDEX(Input!B$6:B$1005,ROW($C71)-ROW($C$5),1))=0,"-",IF(INDEX(Input!H$6:H$1005,ROW($C71)-ROW($C$5),1)="","Not set",INDEX(Input!H$6:H$1005,ROW($C71)-ROW($C$5),1)) )</f>
        <v>-</v>
      </c>
      <c r="K71" s="101" t="str">
        <f>IF(LEN(INDEX(Input!I$6:I$1005,ROW($C71)-ROW($C$5),1))=0,"",INDEX(Input!I$6:I$1005,ROW($C71)-ROW($C$5),1))</f>
        <v/>
      </c>
      <c r="L71" s="101" t="str">
        <f t="array" ref="L71">IFERROR(IF($AY$24=123,DAY(K71)&amp;connector&amp;IF($AZ$24="Extended",INDEX($AT$24:$AT$35,MONTH(K71),1),MONTH(K71))&amp;connector&amp;IF($AZ$24="Short", RIGHT(YEAR(K71),2),YEAR(K71)),IF($AY$24=213, MONTH(K71)&amp;connector&amp;DAY(K71)&amp;connector&amp;IF($AZ$24="Short", RIGHT(YEAR(K71),2),YEAR(K71)),IF($AZ$24="Short", RIGHT(YEAR(K71),2),YEAR(K71))&amp;connector&amp;MONTH(K71)&amp;connector&amp;DAY(K71))),"-")</f>
        <v>-</v>
      </c>
      <c r="M71" s="101" t="str">
        <f>IF(LEN(INDEX(Input!J$6:J$1005,ROW($C71)-ROW($C$5),1))=0,"",INDEX(Input!J$6:J$1005,ROW($C71)-ROW($C$5),1))</f>
        <v/>
      </c>
      <c r="N71" s="101" t="str">
        <f t="array" ref="N71">IFERROR(IF($AY$24=123,DAY(M71)&amp;connector&amp;IF($AZ$24="Extended",INDEX($AT$24:$AT$35,MONTH(M71),1),MONTH(M71))&amp;connector&amp;IF($AZ$24="Short", RIGHT(YEAR(M71),2),YEAR(M71)),IF($AY$24=213, MONTH(M71)&amp;connector&amp;DAY(M71)&amp;connector&amp;IF($AZ$24="Short", RIGHT(YEAR(M71),2),YEAR(M71)),IF($AZ$24="Short", RIGHT(YEAR(M71),2),YEAR(M71))&amp;connector&amp;MONTH(M71)&amp;connector&amp;DAY(M71))),"-")</f>
        <v>-</v>
      </c>
      <c r="O71" s="156" t="str">
        <f>IF(LEN(INDEX(Input!K$6:K$1005,ROW($C71)-ROW($C$5),1))=0,"",INDEX(Input!K$6:K$1005,ROW($C71)-ROW($C$5),1))</f>
        <v/>
      </c>
      <c r="P71" s="100" t="str">
        <f t="shared" si="19"/>
        <v>-</v>
      </c>
      <c r="Q71" s="156" t="str">
        <f>IF(LEN(INDEX(Input!L$6:L$1005,ROW($C71)-ROW($C$5),1))=0,"",INDEX(Input!L$6:L$1005,ROW($C71)-ROW($C$5),1))</f>
        <v/>
      </c>
      <c r="R71" s="100" t="str">
        <f t="shared" si="20"/>
        <v>-</v>
      </c>
      <c r="S71" s="156" t="str">
        <f>IF(LEN(INDEX(Input!M$6:M$1005,ROW($C71)-ROW($C$5),1))=0,"-",INDEX(Input!M$6:M$1005,ROW($C71)-ROW($C$5),1))</f>
        <v>-</v>
      </c>
      <c r="T71" s="156" t="str">
        <f t="shared" si="21"/>
        <v/>
      </c>
      <c r="U71" s="100" t="str">
        <f t="shared" si="22"/>
        <v>-</v>
      </c>
      <c r="V71" s="156" t="str">
        <f>IF(LEN(INDEX(Input!O$6:O$1005,ROW($C71)-ROW($C$5),1))=0,"",INDEX(Input!O$6:O$1005,ROW($C71)-ROW($C$5),1))</f>
        <v/>
      </c>
      <c r="W71" s="100" t="str">
        <f t="shared" si="23"/>
        <v>-</v>
      </c>
      <c r="X71" s="104" t="str">
        <f t="shared" si="24"/>
        <v/>
      </c>
      <c r="Y71" s="102" t="str">
        <f t="shared" si="16"/>
        <v/>
      </c>
      <c r="Z71" s="102" t="str">
        <f>IF(AND(OR(Dashboard!$D$7=J71,Dashboard!$D$7=""),  OR(Dashboard!$G$6&lt;=K71,Dashboard!$G$6=""), OR(Dashboard!$G$7&gt;=K71,Dashboard!$G$7=""),  OR(Dashboard!$J$6&lt;=O71,Dashboard!$J$6=""), OR(Dashboard!$J$7&gt;=O71,Dashboard!$J$7=""),D71&lt;&gt;""),"x","")</f>
        <v>x</v>
      </c>
      <c r="AA71" s="102" t="str">
        <f>IF(AND(OR(Dashboard!$D$6=H71,Dashboard!$D$6="",Dashboard!$D$6="All"), Z71="x"),"x","")</f>
        <v>x</v>
      </c>
      <c r="AB71" s="103" t="str">
        <f>IF(AND(OR(Dashboard!$D$6=H71,Dashboard!$D$6="",Dashboard!$D$6="All"), OR(Dashboard!$D$7=J71,Dashboard!$D$7=""),  OR(Dashboard!$G$6&lt;=K71,Dashboard!$G$6=""), OR(Dashboard!$G$7&gt;=K71,Dashboard!$G$7=""),  OR(Dashboard!$J$6&lt;=O71,Dashboard!$J$6=""), OR(Dashboard!$J$7&gt;=O71,Dashboard!$J$7=""),I71&lt;&gt;""),"x","")</f>
        <v/>
      </c>
      <c r="AC71" s="88" t="str">
        <f>IF($AB71&lt;&gt;"x","",IF(AND($I71&lt;&gt;AC$4, IFERROR(MATCH("c",$AB71:AB71,0),0)=0),"x", IF(IFERROR(MATCH("c",$AB71:AB71,0),0)=0,"c","")))</f>
        <v/>
      </c>
      <c r="AD71" s="88" t="str">
        <f>IF($AB71&lt;&gt;"x","",IF(AND($I71&lt;&gt;AD$4, IFERROR(MATCH("c",$AB71:AC71,0),0)=0),"x", IF(IFERROR(MATCH("c",$AB71:AC71,0),0)=0,"c","")))</f>
        <v/>
      </c>
      <c r="AE71" s="88" t="str">
        <f>IF($AB71&lt;&gt;"x","",IF(AND($I71&lt;&gt;AE$4, IFERROR(MATCH("c",$AB71:AD71,0),0)=0),"x", IF(IFERROR(MATCH("c",$AB71:AD71,0),0)=0,"c","")))</f>
        <v/>
      </c>
      <c r="AF71" s="88" t="str">
        <f>IF($AB71&lt;&gt;"x","",IF(AND($I71&lt;&gt;AF$4, IFERROR(MATCH("c",$AB71:AE71,0),0)=0),"x", IF(IFERROR(MATCH("c",$AB71:AE71,0),0)=0,"c","")))</f>
        <v/>
      </c>
      <c r="AG71" s="88" t="str">
        <f>IF($AB71&lt;&gt;"x","",IF(AND($I71&lt;&gt;AG$4, IFERROR(MATCH("c",$AB71:AF71,0),0)=0),"x", IF(IFERROR(MATCH("c",$AB71:AF71,0),0)=0,"c","")))</f>
        <v/>
      </c>
      <c r="AH71" s="88" t="str">
        <f>IF($AB71&lt;&gt;"x","",IF(AND($I71&lt;&gt;AH$4, IFERROR(MATCH("c",$AB71:AG71,0),0)=0),"x", IF(IFERROR(MATCH("c",$AB71:AG71,0),0)=0,"c","")))</f>
        <v/>
      </c>
      <c r="AI71" s="88" t="str">
        <f>IF($AB71&lt;&gt;"x","",IF(AND($I71&lt;&gt;AI$4, IFERROR(MATCH("c",$AB71:AH71,0),0)=0),"x", IF(IFERROR(MATCH("c",$AB71:AH71,0),0)=0,"c","")))</f>
        <v/>
      </c>
      <c r="AJ71" s="88" t="str">
        <f>IF($AB71&lt;&gt;"x","",IF(AND($I71&lt;&gt;AJ$4, IFERROR(MATCH("c",$AB71:AI71,0),0)=0),"x", IF(IFERROR(MATCH("c",$AB71:AI71,0),0)=0,"c","")))</f>
        <v/>
      </c>
      <c r="AK71" s="88" t="str">
        <f>IF($AB71&lt;&gt;"x","",IF(AND($I71&lt;&gt;AK$4, IFERROR(MATCH("c",$AB71:AJ71,0),0)=0),"x", IF(IFERROR(MATCH("c",$AB71:AJ71,0),0)=0,"c","")))</f>
        <v/>
      </c>
      <c r="AL71" s="88" t="str">
        <f>IF($AB71&lt;&gt;"x","",IF(AND($I71&lt;&gt;AL$4, IFERROR(MATCH("c",$AB71:AK71,0),0)=0),"x", IF(IFERROR(MATCH("c",$AB71:AK71,0),0)=0,"c","")))</f>
        <v/>
      </c>
      <c r="AM71" s="88" t="str">
        <f>IF($AB71&lt;&gt;"x","",IF(AND($I71&lt;&gt;AM$4, IFERROR(MATCH("c",$AB71:AL71,0),0)=0),"x", IF(IFERROR(MATCH("c",$AB71:AL71,0),0)=0,"c","")))</f>
        <v/>
      </c>
      <c r="AN71" s="88" t="str">
        <f>IF($AB71&lt;&gt;"x","",IF(AND($I71&lt;&gt;AN$4, IFERROR(MATCH("c",$AB71:AM71,0),0)=0),"x", IF(IFERROR(MATCH("c",$AB71:AM71,0),0)=0,"c","")))</f>
        <v/>
      </c>
      <c r="AO71" s="88" t="str">
        <f>IF($AB71&lt;&gt;"x","",IF(AND($I71&lt;&gt;AO$4, IFERROR(MATCH("c",$AB71:AN71,0),0)=0),"x", IF(IFERROR(MATCH("c",$AB71:AN71,0),0)=0,"c","")))</f>
        <v/>
      </c>
      <c r="AP71" s="88" t="str">
        <f>IF($AB71&lt;&gt;"x","",IF(AND($I71&lt;&gt;AP$4, IFERROR(MATCH("c",$AB71:AO71,0),0)=0),"x", IF(IFERROR(MATCH("c",$AB71:AO71,0),0)=0,"c","")))</f>
        <v/>
      </c>
      <c r="AQ71" s="88" t="str">
        <f>IF($AB71&lt;&gt;"x","",IF(AND($I71&lt;&gt;AQ$4, IFERROR(MATCH("c",$AB71:AP71,0),0)=0),"x", IF(IFERROR(MATCH("c",$AB71:AP71,0),0)=0,"c","")))</f>
        <v/>
      </c>
      <c r="BB71" s="97" t="str">
        <f>IF(Settings!F53&lt;&gt;"",Settings!F53,"")</f>
        <v/>
      </c>
      <c r="BC71" s="88" t="str">
        <f t="shared" si="18"/>
        <v/>
      </c>
      <c r="BD71" s="88" t="str">
        <f t="shared" si="18"/>
        <v/>
      </c>
      <c r="BE71" s="88" t="str">
        <f t="shared" si="18"/>
        <v/>
      </c>
      <c r="BF71" s="88" t="str">
        <f t="shared" si="18"/>
        <v/>
      </c>
      <c r="BG71" s="88" t="str">
        <f t="shared" si="18"/>
        <v/>
      </c>
      <c r="BO71" s="213">
        <f>IF(COUNTIF($BO$6:BO70,BO70)+1&gt;Calc!$CU$9,MAX($BO$6:BO70)+1,BO70)</f>
        <v>17</v>
      </c>
      <c r="BP71" s="213" t="str">
        <f>IF(29-SUMIF(Pipeline!D75:AF75,"",$BP$5:$CR$5)&gt;0,ROW(BO71),"")</f>
        <v/>
      </c>
      <c r="BQ71" s="214"/>
      <c r="BR71" s="214"/>
      <c r="BS71" s="214"/>
      <c r="BT71" s="214"/>
      <c r="BU71" s="214"/>
      <c r="BV71" s="214"/>
      <c r="BW71" s="214"/>
      <c r="BX71" s="214"/>
      <c r="BY71" s="214"/>
      <c r="BZ71" s="214"/>
      <c r="CA71" s="214"/>
      <c r="CB71" s="214"/>
      <c r="CC71" s="214"/>
      <c r="CD71" s="214"/>
      <c r="CE71" s="214"/>
      <c r="CF71" s="214"/>
      <c r="CG71" s="214"/>
      <c r="CH71" s="214"/>
      <c r="CI71" s="214"/>
      <c r="CJ71" s="214"/>
      <c r="CK71" s="214"/>
      <c r="CL71" s="214"/>
      <c r="CM71" s="214"/>
      <c r="CN71" s="214"/>
      <c r="CO71" s="214"/>
      <c r="CP71" s="214"/>
      <c r="CQ71" s="214"/>
      <c r="CR71" s="214"/>
    </row>
    <row r="72" spans="2:96" x14ac:dyDescent="0.25">
      <c r="B72" s="88">
        <f>IF(AND(OR(Pipeline!$F$5=H72,Pipeline!$F$5="",Pipeline!$F$5="All"), OR(Pipeline!$F$6=J72,Pipeline!$F$6="",Pipeline!$F$6="All"),  OR(Pipeline!$J$5&lt;=K72,Pipeline!$J$5=""), OR(Pipeline!$J$6&gt;=K72,Pipeline!$J$6=""),  OR(Pipeline!$N$5&lt;=O72,Pipeline!$N$5=""), OR(Pipeline!$N$6&gt;=O72,Pipeline!$N$6="")),1,0)</f>
        <v>1</v>
      </c>
      <c r="C72" s="99">
        <f>IF(B72&lt;&gt;1,"",COUNTIFS($I$6:I71,I72,$B$6:B71,1)+1)</f>
        <v>60</v>
      </c>
      <c r="D72" s="100" t="str">
        <f>IF(LEN(INDEX(Input!B$6:B$1005,ROW($C72)-ROW($C$5),1))=0,"-",INDEX(Input!B$6:B$1005,ROW($C72)-ROW($C$5),1))</f>
        <v>-</v>
      </c>
      <c r="E72" s="100" t="str">
        <f>IF(LEN(INDEX(Input!C$6:C$1005,ROW($C72)-ROW($C$5),1))=0,"-",INDEX(Input!C$6:C$1005,ROW($C72)-ROW($C$5),1))</f>
        <v>-</v>
      </c>
      <c r="F72" s="100" t="str">
        <f>IF(LEN(INDEX(Input!D$6:D$1005,ROW($C72)-ROW($C$5),1))=0,"-",INDEX(Input!D$6:D$1005,ROW($C72)-ROW($C$5),1))</f>
        <v>-</v>
      </c>
      <c r="G72" s="100" t="str">
        <f>IF(LEN(INDEX(Input!E$6:E$1005,ROW($C72)-ROW($C$5),1))=0,"-",INDEX(Input!E$6:E$1005,ROW($C72)-ROW($C$5),1))</f>
        <v>-</v>
      </c>
      <c r="H72" s="100" t="str">
        <f>IF(LEN(INDEX(Input!F$6:F$1005,ROW($C72)-ROW($C$5),1))=0,"-",INDEX(Input!F$6:F$1005,ROW($C72)-ROW($C$5),1))</f>
        <v>-</v>
      </c>
      <c r="I72" s="100" t="str">
        <f>IF(LEN(INDEX(Input!G$6:G$1005,ROW($C72)-ROW($C$5),1))=0,"",INDEX(Input!G$6:G$1005,ROW($C72)-ROW($C$5),1))</f>
        <v/>
      </c>
      <c r="J72" s="100" t="str">
        <f>IF(LEN(INDEX(Input!B$6:B$1005,ROW($C72)-ROW($C$5),1))=0,"-",IF(INDEX(Input!H$6:H$1005,ROW($C72)-ROW($C$5),1)="","Not set",INDEX(Input!H$6:H$1005,ROW($C72)-ROW($C$5),1)) )</f>
        <v>-</v>
      </c>
      <c r="K72" s="101" t="str">
        <f>IF(LEN(INDEX(Input!I$6:I$1005,ROW($C72)-ROW($C$5),1))=0,"",INDEX(Input!I$6:I$1005,ROW($C72)-ROW($C$5),1))</f>
        <v/>
      </c>
      <c r="L72" s="101" t="str">
        <f t="array" ref="L72">IFERROR(IF($AY$24=123,DAY(K72)&amp;connector&amp;IF($AZ$24="Extended",INDEX($AT$24:$AT$35,MONTH(K72),1),MONTH(K72))&amp;connector&amp;IF($AZ$24="Short", RIGHT(YEAR(K72),2),YEAR(K72)),IF($AY$24=213, MONTH(K72)&amp;connector&amp;DAY(K72)&amp;connector&amp;IF($AZ$24="Short", RIGHT(YEAR(K72),2),YEAR(K72)),IF($AZ$24="Short", RIGHT(YEAR(K72),2),YEAR(K72))&amp;connector&amp;MONTH(K72)&amp;connector&amp;DAY(K72))),"-")</f>
        <v>-</v>
      </c>
      <c r="M72" s="101" t="str">
        <f>IF(LEN(INDEX(Input!J$6:J$1005,ROW($C72)-ROW($C$5),1))=0,"",INDEX(Input!J$6:J$1005,ROW($C72)-ROW($C$5),1))</f>
        <v/>
      </c>
      <c r="N72" s="101" t="str">
        <f t="array" ref="N72">IFERROR(IF($AY$24=123,DAY(M72)&amp;connector&amp;IF($AZ$24="Extended",INDEX($AT$24:$AT$35,MONTH(M72),1),MONTH(M72))&amp;connector&amp;IF($AZ$24="Short", RIGHT(YEAR(M72),2),YEAR(M72)),IF($AY$24=213, MONTH(M72)&amp;connector&amp;DAY(M72)&amp;connector&amp;IF($AZ$24="Short", RIGHT(YEAR(M72),2),YEAR(M72)),IF($AZ$24="Short", RIGHT(YEAR(M72),2),YEAR(M72))&amp;connector&amp;MONTH(M72)&amp;connector&amp;DAY(M72))),"-")</f>
        <v>-</v>
      </c>
      <c r="O72" s="156" t="str">
        <f>IF(LEN(INDEX(Input!K$6:K$1005,ROW($C72)-ROW($C$5),1))=0,"",INDEX(Input!K$6:K$1005,ROW($C72)-ROW($C$5),1))</f>
        <v/>
      </c>
      <c r="P72" s="100" t="str">
        <f t="shared" si="19"/>
        <v>-</v>
      </c>
      <c r="Q72" s="156" t="str">
        <f>IF(LEN(INDEX(Input!L$6:L$1005,ROW($C72)-ROW($C$5),1))=0,"",INDEX(Input!L$6:L$1005,ROW($C72)-ROW($C$5),1))</f>
        <v/>
      </c>
      <c r="R72" s="100" t="str">
        <f t="shared" si="20"/>
        <v>-</v>
      </c>
      <c r="S72" s="156" t="str">
        <f>IF(LEN(INDEX(Input!M$6:M$1005,ROW($C72)-ROW($C$5),1))=0,"-",INDEX(Input!M$6:M$1005,ROW($C72)-ROW($C$5),1))</f>
        <v>-</v>
      </c>
      <c r="T72" s="156" t="str">
        <f t="shared" si="21"/>
        <v/>
      </c>
      <c r="U72" s="100" t="str">
        <f t="shared" si="22"/>
        <v>-</v>
      </c>
      <c r="V72" s="156" t="str">
        <f>IF(LEN(INDEX(Input!O$6:O$1005,ROW($C72)-ROW($C$5),1))=0,"",INDEX(Input!O$6:O$1005,ROW($C72)-ROW($C$5),1))</f>
        <v/>
      </c>
      <c r="W72" s="100" t="str">
        <f t="shared" si="23"/>
        <v>-</v>
      </c>
      <c r="X72" s="104" t="str">
        <f t="shared" si="24"/>
        <v/>
      </c>
      <c r="Y72" s="102" t="str">
        <f t="shared" si="16"/>
        <v/>
      </c>
      <c r="Z72" s="102" t="str">
        <f>IF(AND(OR(Dashboard!$D$7=J72,Dashboard!$D$7=""),  OR(Dashboard!$G$6&lt;=K72,Dashboard!$G$6=""), OR(Dashboard!$G$7&gt;=K72,Dashboard!$G$7=""),  OR(Dashboard!$J$6&lt;=O72,Dashboard!$J$6=""), OR(Dashboard!$J$7&gt;=O72,Dashboard!$J$7=""),D72&lt;&gt;""),"x","")</f>
        <v>x</v>
      </c>
      <c r="AA72" s="102" t="str">
        <f>IF(AND(OR(Dashboard!$D$6=H72,Dashboard!$D$6="",Dashboard!$D$6="All"), Z72="x"),"x","")</f>
        <v>x</v>
      </c>
      <c r="AB72" s="103" t="str">
        <f>IF(AND(OR(Dashboard!$D$6=H72,Dashboard!$D$6="",Dashboard!$D$6="All"), OR(Dashboard!$D$7=J72,Dashboard!$D$7=""),  OR(Dashboard!$G$6&lt;=K72,Dashboard!$G$6=""), OR(Dashboard!$G$7&gt;=K72,Dashboard!$G$7=""),  OR(Dashboard!$J$6&lt;=O72,Dashboard!$J$6=""), OR(Dashboard!$J$7&gt;=O72,Dashboard!$J$7=""),I72&lt;&gt;""),"x","")</f>
        <v/>
      </c>
      <c r="AC72" s="88" t="str">
        <f>IF($AB72&lt;&gt;"x","",IF(AND($I72&lt;&gt;AC$4, IFERROR(MATCH("c",$AB72:AB72,0),0)=0),"x", IF(IFERROR(MATCH("c",$AB72:AB72,0),0)=0,"c","")))</f>
        <v/>
      </c>
      <c r="AD72" s="88" t="str">
        <f>IF($AB72&lt;&gt;"x","",IF(AND($I72&lt;&gt;AD$4, IFERROR(MATCH("c",$AB72:AC72,0),0)=0),"x", IF(IFERROR(MATCH("c",$AB72:AC72,0),0)=0,"c","")))</f>
        <v/>
      </c>
      <c r="AE72" s="88" t="str">
        <f>IF($AB72&lt;&gt;"x","",IF(AND($I72&lt;&gt;AE$4, IFERROR(MATCH("c",$AB72:AD72,0),0)=0),"x", IF(IFERROR(MATCH("c",$AB72:AD72,0),0)=0,"c","")))</f>
        <v/>
      </c>
      <c r="AF72" s="88" t="str">
        <f>IF($AB72&lt;&gt;"x","",IF(AND($I72&lt;&gt;AF$4, IFERROR(MATCH("c",$AB72:AE72,0),0)=0),"x", IF(IFERROR(MATCH("c",$AB72:AE72,0),0)=0,"c","")))</f>
        <v/>
      </c>
      <c r="AG72" s="88" t="str">
        <f>IF($AB72&lt;&gt;"x","",IF(AND($I72&lt;&gt;AG$4, IFERROR(MATCH("c",$AB72:AF72,0),0)=0),"x", IF(IFERROR(MATCH("c",$AB72:AF72,0),0)=0,"c","")))</f>
        <v/>
      </c>
      <c r="AH72" s="88" t="str">
        <f>IF($AB72&lt;&gt;"x","",IF(AND($I72&lt;&gt;AH$4, IFERROR(MATCH("c",$AB72:AG72,0),0)=0),"x", IF(IFERROR(MATCH("c",$AB72:AG72,0),0)=0,"c","")))</f>
        <v/>
      </c>
      <c r="AI72" s="88" t="str">
        <f>IF($AB72&lt;&gt;"x","",IF(AND($I72&lt;&gt;AI$4, IFERROR(MATCH("c",$AB72:AH72,0),0)=0),"x", IF(IFERROR(MATCH("c",$AB72:AH72,0),0)=0,"c","")))</f>
        <v/>
      </c>
      <c r="AJ72" s="88" t="str">
        <f>IF($AB72&lt;&gt;"x","",IF(AND($I72&lt;&gt;AJ$4, IFERROR(MATCH("c",$AB72:AI72,0),0)=0),"x", IF(IFERROR(MATCH("c",$AB72:AI72,0),0)=0,"c","")))</f>
        <v/>
      </c>
      <c r="AK72" s="88" t="str">
        <f>IF($AB72&lt;&gt;"x","",IF(AND($I72&lt;&gt;AK$4, IFERROR(MATCH("c",$AB72:AJ72,0),0)=0),"x", IF(IFERROR(MATCH("c",$AB72:AJ72,0),0)=0,"c","")))</f>
        <v/>
      </c>
      <c r="AL72" s="88" t="str">
        <f>IF($AB72&lt;&gt;"x","",IF(AND($I72&lt;&gt;AL$4, IFERROR(MATCH("c",$AB72:AK72,0),0)=0),"x", IF(IFERROR(MATCH("c",$AB72:AK72,0),0)=0,"c","")))</f>
        <v/>
      </c>
      <c r="AM72" s="88" t="str">
        <f>IF($AB72&lt;&gt;"x","",IF(AND($I72&lt;&gt;AM$4, IFERROR(MATCH("c",$AB72:AL72,0),0)=0),"x", IF(IFERROR(MATCH("c",$AB72:AL72,0),0)=0,"c","")))</f>
        <v/>
      </c>
      <c r="AN72" s="88" t="str">
        <f>IF($AB72&lt;&gt;"x","",IF(AND($I72&lt;&gt;AN$4, IFERROR(MATCH("c",$AB72:AM72,0),0)=0),"x", IF(IFERROR(MATCH("c",$AB72:AM72,0),0)=0,"c","")))</f>
        <v/>
      </c>
      <c r="AO72" s="88" t="str">
        <f>IF($AB72&lt;&gt;"x","",IF(AND($I72&lt;&gt;AO$4, IFERROR(MATCH("c",$AB72:AN72,0),0)=0),"x", IF(IFERROR(MATCH("c",$AB72:AN72,0),0)=0,"c","")))</f>
        <v/>
      </c>
      <c r="AP72" s="88" t="str">
        <f>IF($AB72&lt;&gt;"x","",IF(AND($I72&lt;&gt;AP$4, IFERROR(MATCH("c",$AB72:AO72,0),0)=0),"x", IF(IFERROR(MATCH("c",$AB72:AO72,0),0)=0,"c","")))</f>
        <v/>
      </c>
      <c r="AQ72" s="88" t="str">
        <f>IF($AB72&lt;&gt;"x","",IF(AND($I72&lt;&gt;AQ$4, IFERROR(MATCH("c",$AB72:AP72,0),0)=0),"x", IF(IFERROR(MATCH("c",$AB72:AP72,0),0)=0,"c","")))</f>
        <v/>
      </c>
      <c r="BB72" s="97" t="str">
        <f>IF(Settings!F54&lt;&gt;"",Settings!F54,"")</f>
        <v/>
      </c>
      <c r="BC72" s="88" t="str">
        <f t="shared" si="18"/>
        <v/>
      </c>
      <c r="BD72" s="88" t="str">
        <f t="shared" si="18"/>
        <v/>
      </c>
      <c r="BE72" s="88" t="str">
        <f t="shared" si="18"/>
        <v/>
      </c>
      <c r="BF72" s="88" t="str">
        <f t="shared" si="18"/>
        <v/>
      </c>
      <c r="BG72" s="88" t="str">
        <f t="shared" si="18"/>
        <v/>
      </c>
      <c r="BO72" s="213">
        <f>IF(COUNTIF($BO$6:BO71,BO71)+1&gt;Calc!$CU$9,MAX($BO$6:BO71)+1,BO71)</f>
        <v>17</v>
      </c>
      <c r="BP72" s="213" t="str">
        <f>IF(29-SUMIF(Pipeline!D76:AF76,"",$BP$5:$CR$5)&gt;0,ROW(BO72),"")</f>
        <v/>
      </c>
      <c r="BQ72" s="214"/>
      <c r="BR72" s="214"/>
      <c r="BS72" s="214"/>
      <c r="BT72" s="214"/>
      <c r="BU72" s="214"/>
      <c r="BV72" s="214"/>
      <c r="BW72" s="214"/>
      <c r="BX72" s="214"/>
      <c r="BY72" s="214"/>
      <c r="BZ72" s="214"/>
      <c r="CA72" s="214"/>
      <c r="CB72" s="214"/>
      <c r="CC72" s="214"/>
      <c r="CD72" s="214"/>
      <c r="CE72" s="214"/>
      <c r="CF72" s="214"/>
      <c r="CG72" s="214"/>
      <c r="CH72" s="214"/>
      <c r="CI72" s="214"/>
      <c r="CJ72" s="214"/>
      <c r="CK72" s="214"/>
      <c r="CL72" s="214"/>
      <c r="CM72" s="214"/>
      <c r="CN72" s="214"/>
      <c r="CO72" s="214"/>
      <c r="CP72" s="214"/>
      <c r="CQ72" s="214"/>
      <c r="CR72" s="214"/>
    </row>
    <row r="73" spans="2:96" x14ac:dyDescent="0.25">
      <c r="B73" s="88">
        <f>IF(AND(OR(Pipeline!$F$5=H73,Pipeline!$F$5="",Pipeline!$F$5="All"), OR(Pipeline!$F$6=J73,Pipeline!$F$6="",Pipeline!$F$6="All"),  OR(Pipeline!$J$5&lt;=K73,Pipeline!$J$5=""), OR(Pipeline!$J$6&gt;=K73,Pipeline!$J$6=""),  OR(Pipeline!$N$5&lt;=O73,Pipeline!$N$5=""), OR(Pipeline!$N$6&gt;=O73,Pipeline!$N$6="")),1,0)</f>
        <v>1</v>
      </c>
      <c r="C73" s="99">
        <f>IF(B73&lt;&gt;1,"",COUNTIFS($I$6:I72,I73,$B$6:B72,1)+1)</f>
        <v>61</v>
      </c>
      <c r="D73" s="100" t="str">
        <f>IF(LEN(INDEX(Input!B$6:B$1005,ROW($C73)-ROW($C$5),1))=0,"-",INDEX(Input!B$6:B$1005,ROW($C73)-ROW($C$5),1))</f>
        <v>-</v>
      </c>
      <c r="E73" s="100" t="str">
        <f>IF(LEN(INDEX(Input!C$6:C$1005,ROW($C73)-ROW($C$5),1))=0,"-",INDEX(Input!C$6:C$1005,ROW($C73)-ROW($C$5),1))</f>
        <v>-</v>
      </c>
      <c r="F73" s="100" t="str">
        <f>IF(LEN(INDEX(Input!D$6:D$1005,ROW($C73)-ROW($C$5),1))=0,"-",INDEX(Input!D$6:D$1005,ROW($C73)-ROW($C$5),1))</f>
        <v>-</v>
      </c>
      <c r="G73" s="100" t="str">
        <f>IF(LEN(INDEX(Input!E$6:E$1005,ROW($C73)-ROW($C$5),1))=0,"-",INDEX(Input!E$6:E$1005,ROW($C73)-ROW($C$5),1))</f>
        <v>-</v>
      </c>
      <c r="H73" s="100" t="str">
        <f>IF(LEN(INDEX(Input!F$6:F$1005,ROW($C73)-ROW($C$5),1))=0,"-",INDEX(Input!F$6:F$1005,ROW($C73)-ROW($C$5),1))</f>
        <v>-</v>
      </c>
      <c r="I73" s="100" t="str">
        <f>IF(LEN(INDEX(Input!G$6:G$1005,ROW($C73)-ROW($C$5),1))=0,"",INDEX(Input!G$6:G$1005,ROW($C73)-ROW($C$5),1))</f>
        <v/>
      </c>
      <c r="J73" s="100" t="str">
        <f>IF(LEN(INDEX(Input!B$6:B$1005,ROW($C73)-ROW($C$5),1))=0,"-",IF(INDEX(Input!H$6:H$1005,ROW($C73)-ROW($C$5),1)="","Not set",INDEX(Input!H$6:H$1005,ROW($C73)-ROW($C$5),1)) )</f>
        <v>-</v>
      </c>
      <c r="K73" s="101" t="str">
        <f>IF(LEN(INDEX(Input!I$6:I$1005,ROW($C73)-ROW($C$5),1))=0,"",INDEX(Input!I$6:I$1005,ROW($C73)-ROW($C$5),1))</f>
        <v/>
      </c>
      <c r="L73" s="101" t="str">
        <f t="array" ref="L73">IFERROR(IF($AY$24=123,DAY(K73)&amp;connector&amp;IF($AZ$24="Extended",INDEX($AT$24:$AT$35,MONTH(K73),1),MONTH(K73))&amp;connector&amp;IF($AZ$24="Short", RIGHT(YEAR(K73),2),YEAR(K73)),IF($AY$24=213, MONTH(K73)&amp;connector&amp;DAY(K73)&amp;connector&amp;IF($AZ$24="Short", RIGHT(YEAR(K73),2),YEAR(K73)),IF($AZ$24="Short", RIGHT(YEAR(K73),2),YEAR(K73))&amp;connector&amp;MONTH(K73)&amp;connector&amp;DAY(K73))),"-")</f>
        <v>-</v>
      </c>
      <c r="M73" s="101" t="str">
        <f>IF(LEN(INDEX(Input!J$6:J$1005,ROW($C73)-ROW($C$5),1))=0,"",INDEX(Input!J$6:J$1005,ROW($C73)-ROW($C$5),1))</f>
        <v/>
      </c>
      <c r="N73" s="101" t="str">
        <f t="array" ref="N73">IFERROR(IF($AY$24=123,DAY(M73)&amp;connector&amp;IF($AZ$24="Extended",INDEX($AT$24:$AT$35,MONTH(M73),1),MONTH(M73))&amp;connector&amp;IF($AZ$24="Short", RIGHT(YEAR(M73),2),YEAR(M73)),IF($AY$24=213, MONTH(M73)&amp;connector&amp;DAY(M73)&amp;connector&amp;IF($AZ$24="Short", RIGHT(YEAR(M73),2),YEAR(M73)),IF($AZ$24="Short", RIGHT(YEAR(M73),2),YEAR(M73))&amp;connector&amp;MONTH(M73)&amp;connector&amp;DAY(M73))),"-")</f>
        <v>-</v>
      </c>
      <c r="O73" s="156" t="str">
        <f>IF(LEN(INDEX(Input!K$6:K$1005,ROW($C73)-ROW($C$5),1))=0,"",INDEX(Input!K$6:K$1005,ROW($C73)-ROW($C$5),1))</f>
        <v/>
      </c>
      <c r="P73" s="100" t="str">
        <f t="shared" si="19"/>
        <v>-</v>
      </c>
      <c r="Q73" s="156" t="str">
        <f>IF(LEN(INDEX(Input!L$6:L$1005,ROW($C73)-ROW($C$5),1))=0,"",INDEX(Input!L$6:L$1005,ROW($C73)-ROW($C$5),1))</f>
        <v/>
      </c>
      <c r="R73" s="100" t="str">
        <f t="shared" si="20"/>
        <v>-</v>
      </c>
      <c r="S73" s="156" t="str">
        <f>IF(LEN(INDEX(Input!M$6:M$1005,ROW($C73)-ROW($C$5),1))=0,"-",INDEX(Input!M$6:M$1005,ROW($C73)-ROW($C$5),1))</f>
        <v>-</v>
      </c>
      <c r="T73" s="156" t="str">
        <f t="shared" si="21"/>
        <v/>
      </c>
      <c r="U73" s="100" t="str">
        <f t="shared" si="22"/>
        <v>-</v>
      </c>
      <c r="V73" s="156" t="str">
        <f>IF(LEN(INDEX(Input!O$6:O$1005,ROW($C73)-ROW($C$5),1))=0,"",INDEX(Input!O$6:O$1005,ROW($C73)-ROW($C$5),1))</f>
        <v/>
      </c>
      <c r="W73" s="100" t="str">
        <f t="shared" si="23"/>
        <v>-</v>
      </c>
      <c r="X73" s="104" t="str">
        <f t="shared" si="24"/>
        <v/>
      </c>
      <c r="Y73" s="102" t="str">
        <f t="shared" si="16"/>
        <v/>
      </c>
      <c r="Z73" s="102" t="str">
        <f>IF(AND(OR(Dashboard!$D$7=J73,Dashboard!$D$7=""),  OR(Dashboard!$G$6&lt;=K73,Dashboard!$G$6=""), OR(Dashboard!$G$7&gt;=K73,Dashboard!$G$7=""),  OR(Dashboard!$J$6&lt;=O73,Dashboard!$J$6=""), OR(Dashboard!$J$7&gt;=O73,Dashboard!$J$7=""),D73&lt;&gt;""),"x","")</f>
        <v>x</v>
      </c>
      <c r="AA73" s="102" t="str">
        <f>IF(AND(OR(Dashboard!$D$6=H73,Dashboard!$D$6="",Dashboard!$D$6="All"), Z73="x"),"x","")</f>
        <v>x</v>
      </c>
      <c r="AB73" s="103" t="str">
        <f>IF(AND(OR(Dashboard!$D$6=H73,Dashboard!$D$6="",Dashboard!$D$6="All"), OR(Dashboard!$D$7=J73,Dashboard!$D$7=""),  OR(Dashboard!$G$6&lt;=K73,Dashboard!$G$6=""), OR(Dashboard!$G$7&gt;=K73,Dashboard!$G$7=""),  OR(Dashboard!$J$6&lt;=O73,Dashboard!$J$6=""), OR(Dashboard!$J$7&gt;=O73,Dashboard!$J$7=""),I73&lt;&gt;""),"x","")</f>
        <v/>
      </c>
      <c r="AC73" s="88" t="str">
        <f>IF($AB73&lt;&gt;"x","",IF(AND($I73&lt;&gt;AC$4, IFERROR(MATCH("c",$AB73:AB73,0),0)=0),"x", IF(IFERROR(MATCH("c",$AB73:AB73,0),0)=0,"c","")))</f>
        <v/>
      </c>
      <c r="AD73" s="88" t="str">
        <f>IF($AB73&lt;&gt;"x","",IF(AND($I73&lt;&gt;AD$4, IFERROR(MATCH("c",$AB73:AC73,0),0)=0),"x", IF(IFERROR(MATCH("c",$AB73:AC73,0),0)=0,"c","")))</f>
        <v/>
      </c>
      <c r="AE73" s="88" t="str">
        <f>IF($AB73&lt;&gt;"x","",IF(AND($I73&lt;&gt;AE$4, IFERROR(MATCH("c",$AB73:AD73,0),0)=0),"x", IF(IFERROR(MATCH("c",$AB73:AD73,0),0)=0,"c","")))</f>
        <v/>
      </c>
      <c r="AF73" s="88" t="str">
        <f>IF($AB73&lt;&gt;"x","",IF(AND($I73&lt;&gt;AF$4, IFERROR(MATCH("c",$AB73:AE73,0),0)=0),"x", IF(IFERROR(MATCH("c",$AB73:AE73,0),0)=0,"c","")))</f>
        <v/>
      </c>
      <c r="AG73" s="88" t="str">
        <f>IF($AB73&lt;&gt;"x","",IF(AND($I73&lt;&gt;AG$4, IFERROR(MATCH("c",$AB73:AF73,0),0)=0),"x", IF(IFERROR(MATCH("c",$AB73:AF73,0),0)=0,"c","")))</f>
        <v/>
      </c>
      <c r="AH73" s="88" t="str">
        <f>IF($AB73&lt;&gt;"x","",IF(AND($I73&lt;&gt;AH$4, IFERROR(MATCH("c",$AB73:AG73,0),0)=0),"x", IF(IFERROR(MATCH("c",$AB73:AG73,0),0)=0,"c","")))</f>
        <v/>
      </c>
      <c r="AI73" s="88" t="str">
        <f>IF($AB73&lt;&gt;"x","",IF(AND($I73&lt;&gt;AI$4, IFERROR(MATCH("c",$AB73:AH73,0),0)=0),"x", IF(IFERROR(MATCH("c",$AB73:AH73,0),0)=0,"c","")))</f>
        <v/>
      </c>
      <c r="AJ73" s="88" t="str">
        <f>IF($AB73&lt;&gt;"x","",IF(AND($I73&lt;&gt;AJ$4, IFERROR(MATCH("c",$AB73:AI73,0),0)=0),"x", IF(IFERROR(MATCH("c",$AB73:AI73,0),0)=0,"c","")))</f>
        <v/>
      </c>
      <c r="AK73" s="88" t="str">
        <f>IF($AB73&lt;&gt;"x","",IF(AND($I73&lt;&gt;AK$4, IFERROR(MATCH("c",$AB73:AJ73,0),0)=0),"x", IF(IFERROR(MATCH("c",$AB73:AJ73,0),0)=0,"c","")))</f>
        <v/>
      </c>
      <c r="AL73" s="88" t="str">
        <f>IF($AB73&lt;&gt;"x","",IF(AND($I73&lt;&gt;AL$4, IFERROR(MATCH("c",$AB73:AK73,0),0)=0),"x", IF(IFERROR(MATCH("c",$AB73:AK73,0),0)=0,"c","")))</f>
        <v/>
      </c>
      <c r="AM73" s="88" t="str">
        <f>IF($AB73&lt;&gt;"x","",IF(AND($I73&lt;&gt;AM$4, IFERROR(MATCH("c",$AB73:AL73,0),0)=0),"x", IF(IFERROR(MATCH("c",$AB73:AL73,0),0)=0,"c","")))</f>
        <v/>
      </c>
      <c r="AN73" s="88" t="str">
        <f>IF($AB73&lt;&gt;"x","",IF(AND($I73&lt;&gt;AN$4, IFERROR(MATCH("c",$AB73:AM73,0),0)=0),"x", IF(IFERROR(MATCH("c",$AB73:AM73,0),0)=0,"c","")))</f>
        <v/>
      </c>
      <c r="AO73" s="88" t="str">
        <f>IF($AB73&lt;&gt;"x","",IF(AND($I73&lt;&gt;AO$4, IFERROR(MATCH("c",$AB73:AN73,0),0)=0),"x", IF(IFERROR(MATCH("c",$AB73:AN73,0),0)=0,"c","")))</f>
        <v/>
      </c>
      <c r="AP73" s="88" t="str">
        <f>IF($AB73&lt;&gt;"x","",IF(AND($I73&lt;&gt;AP$4, IFERROR(MATCH("c",$AB73:AO73,0),0)=0),"x", IF(IFERROR(MATCH("c",$AB73:AO73,0),0)=0,"c","")))</f>
        <v/>
      </c>
      <c r="AQ73" s="88" t="str">
        <f>IF($AB73&lt;&gt;"x","",IF(AND($I73&lt;&gt;AQ$4, IFERROR(MATCH("c",$AB73:AP73,0),0)=0),"x", IF(IFERROR(MATCH("c",$AB73:AP73,0),0)=0,"c","")))</f>
        <v/>
      </c>
      <c r="BB73" s="97" t="str">
        <f>IF(Settings!F55&lt;&gt;"",Settings!F55,"")</f>
        <v/>
      </c>
      <c r="BC73" s="88" t="str">
        <f t="shared" si="18"/>
        <v/>
      </c>
      <c r="BD73" s="88" t="str">
        <f t="shared" si="18"/>
        <v/>
      </c>
      <c r="BE73" s="88" t="str">
        <f t="shared" si="18"/>
        <v/>
      </c>
      <c r="BF73" s="88" t="str">
        <f t="shared" si="18"/>
        <v/>
      </c>
      <c r="BG73" s="88" t="str">
        <f t="shared" si="18"/>
        <v/>
      </c>
      <c r="BO73" s="213">
        <f>IF(COUNTIF($BO$6:BO72,BO72)+1&gt;Calc!$CU$9,MAX($BO$6:BO72)+1,BO72)</f>
        <v>17</v>
      </c>
      <c r="BP73" s="213" t="str">
        <f>IF(29-SUMIF(Pipeline!D77:AF77,"",$BP$5:$CR$5)&gt;0,ROW(BO73),"")</f>
        <v/>
      </c>
      <c r="BQ73" s="214"/>
      <c r="BR73" s="214"/>
      <c r="BS73" s="214"/>
      <c r="BT73" s="214"/>
      <c r="BU73" s="214"/>
      <c r="BV73" s="214"/>
      <c r="BW73" s="214"/>
      <c r="BX73" s="214"/>
      <c r="BY73" s="214"/>
      <c r="BZ73" s="214"/>
      <c r="CA73" s="214"/>
      <c r="CB73" s="214"/>
      <c r="CC73" s="214"/>
      <c r="CD73" s="214"/>
      <c r="CE73" s="214"/>
      <c r="CF73" s="214"/>
      <c r="CG73" s="214"/>
      <c r="CH73" s="214"/>
      <c r="CI73" s="214"/>
      <c r="CJ73" s="214"/>
      <c r="CK73" s="214"/>
      <c r="CL73" s="214"/>
      <c r="CM73" s="214"/>
      <c r="CN73" s="214"/>
      <c r="CO73" s="214"/>
      <c r="CP73" s="214"/>
      <c r="CQ73" s="214"/>
      <c r="CR73" s="214"/>
    </row>
    <row r="74" spans="2:96" x14ac:dyDescent="0.25">
      <c r="B74" s="88">
        <f>IF(AND(OR(Pipeline!$F$5=H74,Pipeline!$F$5="",Pipeline!$F$5="All"), OR(Pipeline!$F$6=J74,Pipeline!$F$6="",Pipeline!$F$6="All"),  OR(Pipeline!$J$5&lt;=K74,Pipeline!$J$5=""), OR(Pipeline!$J$6&gt;=K74,Pipeline!$J$6=""),  OR(Pipeline!$N$5&lt;=O74,Pipeline!$N$5=""), OR(Pipeline!$N$6&gt;=O74,Pipeline!$N$6="")),1,0)</f>
        <v>1</v>
      </c>
      <c r="C74" s="99">
        <f>IF(B74&lt;&gt;1,"",COUNTIFS($I$6:I73,I74,$B$6:B73,1)+1)</f>
        <v>62</v>
      </c>
      <c r="D74" s="100" t="str">
        <f>IF(LEN(INDEX(Input!B$6:B$1005,ROW($C74)-ROW($C$5),1))=0,"-",INDEX(Input!B$6:B$1005,ROW($C74)-ROW($C$5),1))</f>
        <v>-</v>
      </c>
      <c r="E74" s="100" t="str">
        <f>IF(LEN(INDEX(Input!C$6:C$1005,ROW($C74)-ROW($C$5),1))=0,"-",INDEX(Input!C$6:C$1005,ROW($C74)-ROW($C$5),1))</f>
        <v>-</v>
      </c>
      <c r="F74" s="100" t="str">
        <f>IF(LEN(INDEX(Input!D$6:D$1005,ROW($C74)-ROW($C$5),1))=0,"-",INDEX(Input!D$6:D$1005,ROW($C74)-ROW($C$5),1))</f>
        <v>-</v>
      </c>
      <c r="G74" s="100" t="str">
        <f>IF(LEN(INDEX(Input!E$6:E$1005,ROW($C74)-ROW($C$5),1))=0,"-",INDEX(Input!E$6:E$1005,ROW($C74)-ROW($C$5),1))</f>
        <v>-</v>
      </c>
      <c r="H74" s="100" t="str">
        <f>IF(LEN(INDEX(Input!F$6:F$1005,ROW($C74)-ROW($C$5),1))=0,"-",INDEX(Input!F$6:F$1005,ROW($C74)-ROW($C$5),1))</f>
        <v>-</v>
      </c>
      <c r="I74" s="100" t="str">
        <f>IF(LEN(INDEX(Input!G$6:G$1005,ROW($C74)-ROW($C$5),1))=0,"",INDEX(Input!G$6:G$1005,ROW($C74)-ROW($C$5),1))</f>
        <v/>
      </c>
      <c r="J74" s="100" t="str">
        <f>IF(LEN(INDEX(Input!B$6:B$1005,ROW($C74)-ROW($C$5),1))=0,"-",IF(INDEX(Input!H$6:H$1005,ROW($C74)-ROW($C$5),1)="","Not set",INDEX(Input!H$6:H$1005,ROW($C74)-ROW($C$5),1)) )</f>
        <v>-</v>
      </c>
      <c r="K74" s="101" t="str">
        <f>IF(LEN(INDEX(Input!I$6:I$1005,ROW($C74)-ROW($C$5),1))=0,"",INDEX(Input!I$6:I$1005,ROW($C74)-ROW($C$5),1))</f>
        <v/>
      </c>
      <c r="L74" s="101" t="str">
        <f t="array" ref="L74">IFERROR(IF($AY$24=123,DAY(K74)&amp;connector&amp;IF($AZ$24="Extended",INDEX($AT$24:$AT$35,MONTH(K74),1),MONTH(K74))&amp;connector&amp;IF($AZ$24="Short", RIGHT(YEAR(K74),2),YEAR(K74)),IF($AY$24=213, MONTH(K74)&amp;connector&amp;DAY(K74)&amp;connector&amp;IF($AZ$24="Short", RIGHT(YEAR(K74),2),YEAR(K74)),IF($AZ$24="Short", RIGHT(YEAR(K74),2),YEAR(K74))&amp;connector&amp;MONTH(K74)&amp;connector&amp;DAY(K74))),"-")</f>
        <v>-</v>
      </c>
      <c r="M74" s="101" t="str">
        <f>IF(LEN(INDEX(Input!J$6:J$1005,ROW($C74)-ROW($C$5),1))=0,"",INDEX(Input!J$6:J$1005,ROW($C74)-ROW($C$5),1))</f>
        <v/>
      </c>
      <c r="N74" s="101" t="str">
        <f t="array" ref="N74">IFERROR(IF($AY$24=123,DAY(M74)&amp;connector&amp;IF($AZ$24="Extended",INDEX($AT$24:$AT$35,MONTH(M74),1),MONTH(M74))&amp;connector&amp;IF($AZ$24="Short", RIGHT(YEAR(M74),2),YEAR(M74)),IF($AY$24=213, MONTH(M74)&amp;connector&amp;DAY(M74)&amp;connector&amp;IF($AZ$24="Short", RIGHT(YEAR(M74),2),YEAR(M74)),IF($AZ$24="Short", RIGHT(YEAR(M74),2),YEAR(M74))&amp;connector&amp;MONTH(M74)&amp;connector&amp;DAY(M74))),"-")</f>
        <v>-</v>
      </c>
      <c r="O74" s="156" t="str">
        <f>IF(LEN(INDEX(Input!K$6:K$1005,ROW($C74)-ROW($C$5),1))=0,"",INDEX(Input!K$6:K$1005,ROW($C74)-ROW($C$5),1))</f>
        <v/>
      </c>
      <c r="P74" s="100" t="str">
        <f t="shared" si="19"/>
        <v>-</v>
      </c>
      <c r="Q74" s="156" t="str">
        <f>IF(LEN(INDEX(Input!L$6:L$1005,ROW($C74)-ROW($C$5),1))=0,"",INDEX(Input!L$6:L$1005,ROW($C74)-ROW($C$5),1))</f>
        <v/>
      </c>
      <c r="R74" s="100" t="str">
        <f t="shared" si="20"/>
        <v>-</v>
      </c>
      <c r="S74" s="156" t="str">
        <f>IF(LEN(INDEX(Input!M$6:M$1005,ROW($C74)-ROW($C$5),1))=0,"-",INDEX(Input!M$6:M$1005,ROW($C74)-ROW($C$5),1))</f>
        <v>-</v>
      </c>
      <c r="T74" s="156" t="str">
        <f t="shared" si="21"/>
        <v/>
      </c>
      <c r="U74" s="100" t="str">
        <f t="shared" si="22"/>
        <v>-</v>
      </c>
      <c r="V74" s="156" t="str">
        <f>IF(LEN(INDEX(Input!O$6:O$1005,ROW($C74)-ROW($C$5),1))=0,"",INDEX(Input!O$6:O$1005,ROW($C74)-ROW($C$5),1))</f>
        <v/>
      </c>
      <c r="W74" s="100" t="str">
        <f t="shared" si="23"/>
        <v>-</v>
      </c>
      <c r="X74" s="104" t="str">
        <f t="shared" si="24"/>
        <v/>
      </c>
      <c r="Y74" s="102" t="str">
        <f t="shared" si="16"/>
        <v/>
      </c>
      <c r="Z74" s="102" t="str">
        <f>IF(AND(OR(Dashboard!$D$7=J74,Dashboard!$D$7=""),  OR(Dashboard!$G$6&lt;=K74,Dashboard!$G$6=""), OR(Dashboard!$G$7&gt;=K74,Dashboard!$G$7=""),  OR(Dashboard!$J$6&lt;=O74,Dashboard!$J$6=""), OR(Dashboard!$J$7&gt;=O74,Dashboard!$J$7=""),D74&lt;&gt;""),"x","")</f>
        <v>x</v>
      </c>
      <c r="AA74" s="102" t="str">
        <f>IF(AND(OR(Dashboard!$D$6=H74,Dashboard!$D$6="",Dashboard!$D$6="All"), Z74="x"),"x","")</f>
        <v>x</v>
      </c>
      <c r="AB74" s="103" t="str">
        <f>IF(AND(OR(Dashboard!$D$6=H74,Dashboard!$D$6="",Dashboard!$D$6="All"), OR(Dashboard!$D$7=J74,Dashboard!$D$7=""),  OR(Dashboard!$G$6&lt;=K74,Dashboard!$G$6=""), OR(Dashboard!$G$7&gt;=K74,Dashboard!$G$7=""),  OR(Dashboard!$J$6&lt;=O74,Dashboard!$J$6=""), OR(Dashboard!$J$7&gt;=O74,Dashboard!$J$7=""),I74&lt;&gt;""),"x","")</f>
        <v/>
      </c>
      <c r="AC74" s="88" t="str">
        <f>IF($AB74&lt;&gt;"x","",IF(AND($I74&lt;&gt;AC$4, IFERROR(MATCH("c",$AB74:AB74,0),0)=0),"x", IF(IFERROR(MATCH("c",$AB74:AB74,0),0)=0,"c","")))</f>
        <v/>
      </c>
      <c r="AD74" s="88" t="str">
        <f>IF($AB74&lt;&gt;"x","",IF(AND($I74&lt;&gt;AD$4, IFERROR(MATCH("c",$AB74:AC74,0),0)=0),"x", IF(IFERROR(MATCH("c",$AB74:AC74,0),0)=0,"c","")))</f>
        <v/>
      </c>
      <c r="AE74" s="88" t="str">
        <f>IF($AB74&lt;&gt;"x","",IF(AND($I74&lt;&gt;AE$4, IFERROR(MATCH("c",$AB74:AD74,0),0)=0),"x", IF(IFERROR(MATCH("c",$AB74:AD74,0),0)=0,"c","")))</f>
        <v/>
      </c>
      <c r="AF74" s="88" t="str">
        <f>IF($AB74&lt;&gt;"x","",IF(AND($I74&lt;&gt;AF$4, IFERROR(MATCH("c",$AB74:AE74,0),0)=0),"x", IF(IFERROR(MATCH("c",$AB74:AE74,0),0)=0,"c","")))</f>
        <v/>
      </c>
      <c r="AG74" s="88" t="str">
        <f>IF($AB74&lt;&gt;"x","",IF(AND($I74&lt;&gt;AG$4, IFERROR(MATCH("c",$AB74:AF74,0),0)=0),"x", IF(IFERROR(MATCH("c",$AB74:AF74,0),0)=0,"c","")))</f>
        <v/>
      </c>
      <c r="AH74" s="88" t="str">
        <f>IF($AB74&lt;&gt;"x","",IF(AND($I74&lt;&gt;AH$4, IFERROR(MATCH("c",$AB74:AG74,0),0)=0),"x", IF(IFERROR(MATCH("c",$AB74:AG74,0),0)=0,"c","")))</f>
        <v/>
      </c>
      <c r="AI74" s="88" t="str">
        <f>IF($AB74&lt;&gt;"x","",IF(AND($I74&lt;&gt;AI$4, IFERROR(MATCH("c",$AB74:AH74,0),0)=0),"x", IF(IFERROR(MATCH("c",$AB74:AH74,0),0)=0,"c","")))</f>
        <v/>
      </c>
      <c r="AJ74" s="88" t="str">
        <f>IF($AB74&lt;&gt;"x","",IF(AND($I74&lt;&gt;AJ$4, IFERROR(MATCH("c",$AB74:AI74,0),0)=0),"x", IF(IFERROR(MATCH("c",$AB74:AI74,0),0)=0,"c","")))</f>
        <v/>
      </c>
      <c r="AK74" s="88" t="str">
        <f>IF($AB74&lt;&gt;"x","",IF(AND($I74&lt;&gt;AK$4, IFERROR(MATCH("c",$AB74:AJ74,0),0)=0),"x", IF(IFERROR(MATCH("c",$AB74:AJ74,0),0)=0,"c","")))</f>
        <v/>
      </c>
      <c r="AL74" s="88" t="str">
        <f>IF($AB74&lt;&gt;"x","",IF(AND($I74&lt;&gt;AL$4, IFERROR(MATCH("c",$AB74:AK74,0),0)=0),"x", IF(IFERROR(MATCH("c",$AB74:AK74,0),0)=0,"c","")))</f>
        <v/>
      </c>
      <c r="AM74" s="88" t="str">
        <f>IF($AB74&lt;&gt;"x","",IF(AND($I74&lt;&gt;AM$4, IFERROR(MATCH("c",$AB74:AL74,0),0)=0),"x", IF(IFERROR(MATCH("c",$AB74:AL74,0),0)=0,"c","")))</f>
        <v/>
      </c>
      <c r="AN74" s="88" t="str">
        <f>IF($AB74&lt;&gt;"x","",IF(AND($I74&lt;&gt;AN$4, IFERROR(MATCH("c",$AB74:AM74,0),0)=0),"x", IF(IFERROR(MATCH("c",$AB74:AM74,0),0)=0,"c","")))</f>
        <v/>
      </c>
      <c r="AO74" s="88" t="str">
        <f>IF($AB74&lt;&gt;"x","",IF(AND($I74&lt;&gt;AO$4, IFERROR(MATCH("c",$AB74:AN74,0),0)=0),"x", IF(IFERROR(MATCH("c",$AB74:AN74,0),0)=0,"c","")))</f>
        <v/>
      </c>
      <c r="AP74" s="88" t="str">
        <f>IF($AB74&lt;&gt;"x","",IF(AND($I74&lt;&gt;AP$4, IFERROR(MATCH("c",$AB74:AO74,0),0)=0),"x", IF(IFERROR(MATCH("c",$AB74:AO74,0),0)=0,"c","")))</f>
        <v/>
      </c>
      <c r="AQ74" s="88" t="str">
        <f>IF($AB74&lt;&gt;"x","",IF(AND($I74&lt;&gt;AQ$4, IFERROR(MATCH("c",$AB74:AP74,0),0)=0),"x", IF(IFERROR(MATCH("c",$AB74:AP74,0),0)=0,"c","")))</f>
        <v/>
      </c>
      <c r="BO74" s="213">
        <f>IF(COUNTIF($BO$6:BO73,BO73)+1&gt;Calc!$CU$9,MAX($BO$6:BO73)+1,BO73)</f>
        <v>18</v>
      </c>
      <c r="BP74" s="213" t="str">
        <f>IF(29-SUMIF(Pipeline!D78:AF78,"",$BP$5:$CR$5)&gt;0,ROW(BO74),"")</f>
        <v/>
      </c>
      <c r="BQ74" s="214"/>
      <c r="BR74" s="214"/>
      <c r="BS74" s="214"/>
      <c r="BT74" s="214"/>
      <c r="BU74" s="214"/>
      <c r="BV74" s="214"/>
      <c r="BW74" s="214"/>
      <c r="BX74" s="214"/>
      <c r="BY74" s="214"/>
      <c r="BZ74" s="214"/>
      <c r="CA74" s="214"/>
      <c r="CB74" s="214"/>
      <c r="CC74" s="214"/>
      <c r="CD74" s="214"/>
      <c r="CE74" s="214"/>
      <c r="CF74" s="214"/>
      <c r="CG74" s="214"/>
      <c r="CH74" s="214"/>
      <c r="CI74" s="214"/>
      <c r="CJ74" s="214"/>
      <c r="CK74" s="214"/>
      <c r="CL74" s="214"/>
      <c r="CM74" s="214"/>
      <c r="CN74" s="214"/>
      <c r="CO74" s="214"/>
      <c r="CP74" s="214"/>
      <c r="CQ74" s="214"/>
      <c r="CR74" s="214"/>
    </row>
    <row r="75" spans="2:96" x14ac:dyDescent="0.25">
      <c r="B75" s="88">
        <f>IF(AND(OR(Pipeline!$F$5=H75,Pipeline!$F$5="",Pipeline!$F$5="All"), OR(Pipeline!$F$6=J75,Pipeline!$F$6="",Pipeline!$F$6="All"),  OR(Pipeline!$J$5&lt;=K75,Pipeline!$J$5=""), OR(Pipeline!$J$6&gt;=K75,Pipeline!$J$6=""),  OR(Pipeline!$N$5&lt;=O75,Pipeline!$N$5=""), OR(Pipeline!$N$6&gt;=O75,Pipeline!$N$6="")),1,0)</f>
        <v>1</v>
      </c>
      <c r="C75" s="99">
        <f>IF(B75&lt;&gt;1,"",COUNTIFS($I$6:I74,I75,$B$6:B74,1)+1)</f>
        <v>63</v>
      </c>
      <c r="D75" s="100" t="str">
        <f>IF(LEN(INDEX(Input!B$6:B$1005,ROW($C75)-ROW($C$5),1))=0,"-",INDEX(Input!B$6:B$1005,ROW($C75)-ROW($C$5),1))</f>
        <v>-</v>
      </c>
      <c r="E75" s="100" t="str">
        <f>IF(LEN(INDEX(Input!C$6:C$1005,ROW($C75)-ROW($C$5),1))=0,"-",INDEX(Input!C$6:C$1005,ROW($C75)-ROW($C$5),1))</f>
        <v>-</v>
      </c>
      <c r="F75" s="100" t="str">
        <f>IF(LEN(INDEX(Input!D$6:D$1005,ROW($C75)-ROW($C$5),1))=0,"-",INDEX(Input!D$6:D$1005,ROW($C75)-ROW($C$5),1))</f>
        <v>-</v>
      </c>
      <c r="G75" s="100" t="str">
        <f>IF(LEN(INDEX(Input!E$6:E$1005,ROW($C75)-ROW($C$5),1))=0,"-",INDEX(Input!E$6:E$1005,ROW($C75)-ROW($C$5),1))</f>
        <v>-</v>
      </c>
      <c r="H75" s="100" t="str">
        <f>IF(LEN(INDEX(Input!F$6:F$1005,ROW($C75)-ROW($C$5),1))=0,"-",INDEX(Input!F$6:F$1005,ROW($C75)-ROW($C$5),1))</f>
        <v>-</v>
      </c>
      <c r="I75" s="100" t="str">
        <f>IF(LEN(INDEX(Input!G$6:G$1005,ROW($C75)-ROW($C$5),1))=0,"",INDEX(Input!G$6:G$1005,ROW($C75)-ROW($C$5),1))</f>
        <v/>
      </c>
      <c r="J75" s="100" t="str">
        <f>IF(LEN(INDEX(Input!B$6:B$1005,ROW($C75)-ROW($C$5),1))=0,"-",IF(INDEX(Input!H$6:H$1005,ROW($C75)-ROW($C$5),1)="","Not set",INDEX(Input!H$6:H$1005,ROW($C75)-ROW($C$5),1)) )</f>
        <v>-</v>
      </c>
      <c r="K75" s="101" t="str">
        <f>IF(LEN(INDEX(Input!I$6:I$1005,ROW($C75)-ROW($C$5),1))=0,"",INDEX(Input!I$6:I$1005,ROW($C75)-ROW($C$5),1))</f>
        <v/>
      </c>
      <c r="L75" s="101" t="str">
        <f t="array" ref="L75">IFERROR(IF($AY$24=123,DAY(K75)&amp;connector&amp;IF($AZ$24="Extended",INDEX($AT$24:$AT$35,MONTH(K75),1),MONTH(K75))&amp;connector&amp;IF($AZ$24="Short", RIGHT(YEAR(K75),2),YEAR(K75)),IF($AY$24=213, MONTH(K75)&amp;connector&amp;DAY(K75)&amp;connector&amp;IF($AZ$24="Short", RIGHT(YEAR(K75),2),YEAR(K75)),IF($AZ$24="Short", RIGHT(YEAR(K75),2),YEAR(K75))&amp;connector&amp;MONTH(K75)&amp;connector&amp;DAY(K75))),"-")</f>
        <v>-</v>
      </c>
      <c r="M75" s="101" t="str">
        <f>IF(LEN(INDEX(Input!J$6:J$1005,ROW($C75)-ROW($C$5),1))=0,"",INDEX(Input!J$6:J$1005,ROW($C75)-ROW($C$5),1))</f>
        <v/>
      </c>
      <c r="N75" s="101" t="str">
        <f t="array" ref="N75">IFERROR(IF($AY$24=123,DAY(M75)&amp;connector&amp;IF($AZ$24="Extended",INDEX($AT$24:$AT$35,MONTH(M75),1),MONTH(M75))&amp;connector&amp;IF($AZ$24="Short", RIGHT(YEAR(M75),2),YEAR(M75)),IF($AY$24=213, MONTH(M75)&amp;connector&amp;DAY(M75)&amp;connector&amp;IF($AZ$24="Short", RIGHT(YEAR(M75),2),YEAR(M75)),IF($AZ$24="Short", RIGHT(YEAR(M75),2),YEAR(M75))&amp;connector&amp;MONTH(M75)&amp;connector&amp;DAY(M75))),"-")</f>
        <v>-</v>
      </c>
      <c r="O75" s="156" t="str">
        <f>IF(LEN(INDEX(Input!K$6:K$1005,ROW($C75)-ROW($C$5),1))=0,"",INDEX(Input!K$6:K$1005,ROW($C75)-ROW($C$5),1))</f>
        <v/>
      </c>
      <c r="P75" s="100" t="str">
        <f t="shared" si="19"/>
        <v>-</v>
      </c>
      <c r="Q75" s="156" t="str">
        <f>IF(LEN(INDEX(Input!L$6:L$1005,ROW($C75)-ROW($C$5),1))=0,"",INDEX(Input!L$6:L$1005,ROW($C75)-ROW($C$5),1))</f>
        <v/>
      </c>
      <c r="R75" s="100" t="str">
        <f t="shared" si="20"/>
        <v>-</v>
      </c>
      <c r="S75" s="156" t="str">
        <f>IF(LEN(INDEX(Input!M$6:M$1005,ROW($C75)-ROW($C$5),1))=0,"-",INDEX(Input!M$6:M$1005,ROW($C75)-ROW($C$5),1))</f>
        <v>-</v>
      </c>
      <c r="T75" s="156" t="str">
        <f t="shared" si="21"/>
        <v/>
      </c>
      <c r="U75" s="100" t="str">
        <f t="shared" si="22"/>
        <v>-</v>
      </c>
      <c r="V75" s="156" t="str">
        <f>IF(LEN(INDEX(Input!O$6:O$1005,ROW($C75)-ROW($C$5),1))=0,"",INDEX(Input!O$6:O$1005,ROW($C75)-ROW($C$5),1))</f>
        <v/>
      </c>
      <c r="W75" s="100" t="str">
        <f t="shared" si="23"/>
        <v>-</v>
      </c>
      <c r="X75" s="104" t="str">
        <f t="shared" si="24"/>
        <v/>
      </c>
      <c r="Y75" s="102" t="str">
        <f t="shared" si="16"/>
        <v/>
      </c>
      <c r="Z75" s="102" t="str">
        <f>IF(AND(OR(Dashboard!$D$7=J75,Dashboard!$D$7=""),  OR(Dashboard!$G$6&lt;=K75,Dashboard!$G$6=""), OR(Dashboard!$G$7&gt;=K75,Dashboard!$G$7=""),  OR(Dashboard!$J$6&lt;=O75,Dashboard!$J$6=""), OR(Dashboard!$J$7&gt;=O75,Dashboard!$J$7=""),D75&lt;&gt;""),"x","")</f>
        <v>x</v>
      </c>
      <c r="AA75" s="102" t="str">
        <f>IF(AND(OR(Dashboard!$D$6=H75,Dashboard!$D$6="",Dashboard!$D$6="All"), Z75="x"),"x","")</f>
        <v>x</v>
      </c>
      <c r="AB75" s="103" t="str">
        <f>IF(AND(OR(Dashboard!$D$6=H75,Dashboard!$D$6="",Dashboard!$D$6="All"), OR(Dashboard!$D$7=J75,Dashboard!$D$7=""),  OR(Dashboard!$G$6&lt;=K75,Dashboard!$G$6=""), OR(Dashboard!$G$7&gt;=K75,Dashboard!$G$7=""),  OR(Dashboard!$J$6&lt;=O75,Dashboard!$J$6=""), OR(Dashboard!$J$7&gt;=O75,Dashboard!$J$7=""),I75&lt;&gt;""),"x","")</f>
        <v/>
      </c>
      <c r="AC75" s="88" t="str">
        <f>IF($AB75&lt;&gt;"x","",IF(AND($I75&lt;&gt;AC$4, IFERROR(MATCH("c",$AB75:AB75,0),0)=0),"x", IF(IFERROR(MATCH("c",$AB75:AB75,0),0)=0,"c","")))</f>
        <v/>
      </c>
      <c r="AD75" s="88" t="str">
        <f>IF($AB75&lt;&gt;"x","",IF(AND($I75&lt;&gt;AD$4, IFERROR(MATCH("c",$AB75:AC75,0),0)=0),"x", IF(IFERROR(MATCH("c",$AB75:AC75,0),0)=0,"c","")))</f>
        <v/>
      </c>
      <c r="AE75" s="88" t="str">
        <f>IF($AB75&lt;&gt;"x","",IF(AND($I75&lt;&gt;AE$4, IFERROR(MATCH("c",$AB75:AD75,0),0)=0),"x", IF(IFERROR(MATCH("c",$AB75:AD75,0),0)=0,"c","")))</f>
        <v/>
      </c>
      <c r="AF75" s="88" t="str">
        <f>IF($AB75&lt;&gt;"x","",IF(AND($I75&lt;&gt;AF$4, IFERROR(MATCH("c",$AB75:AE75,0),0)=0),"x", IF(IFERROR(MATCH("c",$AB75:AE75,0),0)=0,"c","")))</f>
        <v/>
      </c>
      <c r="AG75" s="88" t="str">
        <f>IF($AB75&lt;&gt;"x","",IF(AND($I75&lt;&gt;AG$4, IFERROR(MATCH("c",$AB75:AF75,0),0)=0),"x", IF(IFERROR(MATCH("c",$AB75:AF75,0),0)=0,"c","")))</f>
        <v/>
      </c>
      <c r="AH75" s="88" t="str">
        <f>IF($AB75&lt;&gt;"x","",IF(AND($I75&lt;&gt;AH$4, IFERROR(MATCH("c",$AB75:AG75,0),0)=0),"x", IF(IFERROR(MATCH("c",$AB75:AG75,0),0)=0,"c","")))</f>
        <v/>
      </c>
      <c r="AI75" s="88" t="str">
        <f>IF($AB75&lt;&gt;"x","",IF(AND($I75&lt;&gt;AI$4, IFERROR(MATCH("c",$AB75:AH75,0),0)=0),"x", IF(IFERROR(MATCH("c",$AB75:AH75,0),0)=0,"c","")))</f>
        <v/>
      </c>
      <c r="AJ75" s="88" t="str">
        <f>IF($AB75&lt;&gt;"x","",IF(AND($I75&lt;&gt;AJ$4, IFERROR(MATCH("c",$AB75:AI75,0),0)=0),"x", IF(IFERROR(MATCH("c",$AB75:AI75,0),0)=0,"c","")))</f>
        <v/>
      </c>
      <c r="AK75" s="88" t="str">
        <f>IF($AB75&lt;&gt;"x","",IF(AND($I75&lt;&gt;AK$4, IFERROR(MATCH("c",$AB75:AJ75,0),0)=0),"x", IF(IFERROR(MATCH("c",$AB75:AJ75,0),0)=0,"c","")))</f>
        <v/>
      </c>
      <c r="AL75" s="88" t="str">
        <f>IF($AB75&lt;&gt;"x","",IF(AND($I75&lt;&gt;AL$4, IFERROR(MATCH("c",$AB75:AK75,0),0)=0),"x", IF(IFERROR(MATCH("c",$AB75:AK75,0),0)=0,"c","")))</f>
        <v/>
      </c>
      <c r="AM75" s="88" t="str">
        <f>IF($AB75&lt;&gt;"x","",IF(AND($I75&lt;&gt;AM$4, IFERROR(MATCH("c",$AB75:AL75,0),0)=0),"x", IF(IFERROR(MATCH("c",$AB75:AL75,0),0)=0,"c","")))</f>
        <v/>
      </c>
      <c r="AN75" s="88" t="str">
        <f>IF($AB75&lt;&gt;"x","",IF(AND($I75&lt;&gt;AN$4, IFERROR(MATCH("c",$AB75:AM75,0),0)=0),"x", IF(IFERROR(MATCH("c",$AB75:AM75,0),0)=0,"c","")))</f>
        <v/>
      </c>
      <c r="AO75" s="88" t="str">
        <f>IF($AB75&lt;&gt;"x","",IF(AND($I75&lt;&gt;AO$4, IFERROR(MATCH("c",$AB75:AN75,0),0)=0),"x", IF(IFERROR(MATCH("c",$AB75:AN75,0),0)=0,"c","")))</f>
        <v/>
      </c>
      <c r="AP75" s="88" t="str">
        <f>IF($AB75&lt;&gt;"x","",IF(AND($I75&lt;&gt;AP$4, IFERROR(MATCH("c",$AB75:AO75,0),0)=0),"x", IF(IFERROR(MATCH("c",$AB75:AO75,0),0)=0,"c","")))</f>
        <v/>
      </c>
      <c r="AQ75" s="88" t="str">
        <f>IF($AB75&lt;&gt;"x","",IF(AND($I75&lt;&gt;AQ$4, IFERROR(MATCH("c",$AB75:AP75,0),0)=0),"x", IF(IFERROR(MATCH("c",$AB75:AP75,0),0)=0,"c","")))</f>
        <v/>
      </c>
      <c r="BO75" s="213">
        <f>IF(COUNTIF($BO$6:BO74,BO74)+1&gt;Calc!$CU$9,MAX($BO$6:BO74)+1,BO74)</f>
        <v>18</v>
      </c>
      <c r="BP75" s="213" t="str">
        <f>IF(29-SUMIF(Pipeline!D79:AF79,"",$BP$5:$CR$5)&gt;0,ROW(BO75),"")</f>
        <v/>
      </c>
      <c r="BQ75" s="214"/>
      <c r="BR75" s="214"/>
      <c r="BS75" s="214"/>
      <c r="BT75" s="214"/>
      <c r="BU75" s="214"/>
      <c r="BV75" s="214"/>
      <c r="BW75" s="214"/>
      <c r="BX75" s="214"/>
      <c r="BY75" s="214"/>
      <c r="BZ75" s="214"/>
      <c r="CA75" s="214"/>
      <c r="CB75" s="214"/>
      <c r="CC75" s="214"/>
      <c r="CD75" s="214"/>
      <c r="CE75" s="214"/>
      <c r="CF75" s="214"/>
      <c r="CG75" s="214"/>
      <c r="CH75" s="214"/>
      <c r="CI75" s="214"/>
      <c r="CJ75" s="214"/>
      <c r="CK75" s="214"/>
      <c r="CL75" s="214"/>
      <c r="CM75" s="214"/>
      <c r="CN75" s="214"/>
      <c r="CO75" s="214"/>
      <c r="CP75" s="214"/>
      <c r="CQ75" s="214"/>
      <c r="CR75" s="214"/>
    </row>
    <row r="76" spans="2:96" x14ac:dyDescent="0.25">
      <c r="B76" s="88">
        <f>IF(AND(OR(Pipeline!$F$5=H76,Pipeline!$F$5="",Pipeline!$F$5="All"), OR(Pipeline!$F$6=J76,Pipeline!$F$6="",Pipeline!$F$6="All"),  OR(Pipeline!$J$5&lt;=K76,Pipeline!$J$5=""), OR(Pipeline!$J$6&gt;=K76,Pipeline!$J$6=""),  OR(Pipeline!$N$5&lt;=O76,Pipeline!$N$5=""), OR(Pipeline!$N$6&gt;=O76,Pipeline!$N$6="")),1,0)</f>
        <v>1</v>
      </c>
      <c r="C76" s="99">
        <f>IF(B76&lt;&gt;1,"",COUNTIFS($I$6:I75,I76,$B$6:B75,1)+1)</f>
        <v>64</v>
      </c>
      <c r="D76" s="100" t="str">
        <f>IF(LEN(INDEX(Input!B$6:B$1005,ROW($C76)-ROW($C$5),1))=0,"-",INDEX(Input!B$6:B$1005,ROW($C76)-ROW($C$5),1))</f>
        <v>-</v>
      </c>
      <c r="E76" s="100" t="str">
        <f>IF(LEN(INDEX(Input!C$6:C$1005,ROW($C76)-ROW($C$5),1))=0,"-",INDEX(Input!C$6:C$1005,ROW($C76)-ROW($C$5),1))</f>
        <v>-</v>
      </c>
      <c r="F76" s="100" t="str">
        <f>IF(LEN(INDEX(Input!D$6:D$1005,ROW($C76)-ROW($C$5),1))=0,"-",INDEX(Input!D$6:D$1005,ROW($C76)-ROW($C$5),1))</f>
        <v>-</v>
      </c>
      <c r="G76" s="100" t="str">
        <f>IF(LEN(INDEX(Input!E$6:E$1005,ROW($C76)-ROW($C$5),1))=0,"-",INDEX(Input!E$6:E$1005,ROW($C76)-ROW($C$5),1))</f>
        <v>-</v>
      </c>
      <c r="H76" s="100" t="str">
        <f>IF(LEN(INDEX(Input!F$6:F$1005,ROW($C76)-ROW($C$5),1))=0,"-",INDEX(Input!F$6:F$1005,ROW($C76)-ROW($C$5),1))</f>
        <v>-</v>
      </c>
      <c r="I76" s="100" t="str">
        <f>IF(LEN(INDEX(Input!G$6:G$1005,ROW($C76)-ROW($C$5),1))=0,"",INDEX(Input!G$6:G$1005,ROW($C76)-ROW($C$5),1))</f>
        <v/>
      </c>
      <c r="J76" s="100" t="str">
        <f>IF(LEN(INDEX(Input!B$6:B$1005,ROW($C76)-ROW($C$5),1))=0,"-",IF(INDEX(Input!H$6:H$1005,ROW($C76)-ROW($C$5),1)="","Not set",INDEX(Input!H$6:H$1005,ROW($C76)-ROW($C$5),1)) )</f>
        <v>-</v>
      </c>
      <c r="K76" s="101" t="str">
        <f>IF(LEN(INDEX(Input!I$6:I$1005,ROW($C76)-ROW($C$5),1))=0,"",INDEX(Input!I$6:I$1005,ROW($C76)-ROW($C$5),1))</f>
        <v/>
      </c>
      <c r="L76" s="101" t="str">
        <f t="array" ref="L76">IFERROR(IF($AY$24=123,DAY(K76)&amp;connector&amp;IF($AZ$24="Extended",INDEX($AT$24:$AT$35,MONTH(K76),1),MONTH(K76))&amp;connector&amp;IF($AZ$24="Short", RIGHT(YEAR(K76),2),YEAR(K76)),IF($AY$24=213, MONTH(K76)&amp;connector&amp;DAY(K76)&amp;connector&amp;IF($AZ$24="Short", RIGHT(YEAR(K76),2),YEAR(K76)),IF($AZ$24="Short", RIGHT(YEAR(K76),2),YEAR(K76))&amp;connector&amp;MONTH(K76)&amp;connector&amp;DAY(K76))),"-")</f>
        <v>-</v>
      </c>
      <c r="M76" s="101" t="str">
        <f>IF(LEN(INDEX(Input!J$6:J$1005,ROW($C76)-ROW($C$5),1))=0,"",INDEX(Input!J$6:J$1005,ROW($C76)-ROW($C$5),1))</f>
        <v/>
      </c>
      <c r="N76" s="101" t="str">
        <f t="array" ref="N76">IFERROR(IF($AY$24=123,DAY(M76)&amp;connector&amp;IF($AZ$24="Extended",INDEX($AT$24:$AT$35,MONTH(M76),1),MONTH(M76))&amp;connector&amp;IF($AZ$24="Short", RIGHT(YEAR(M76),2),YEAR(M76)),IF($AY$24=213, MONTH(M76)&amp;connector&amp;DAY(M76)&amp;connector&amp;IF($AZ$24="Short", RIGHT(YEAR(M76),2),YEAR(M76)),IF($AZ$24="Short", RIGHT(YEAR(M76),2),YEAR(M76))&amp;connector&amp;MONTH(M76)&amp;connector&amp;DAY(M76))),"-")</f>
        <v>-</v>
      </c>
      <c r="O76" s="156" t="str">
        <f>IF(LEN(INDEX(Input!K$6:K$1005,ROW($C76)-ROW($C$5),1))=0,"",INDEX(Input!K$6:K$1005,ROW($C76)-ROW($C$5),1))</f>
        <v/>
      </c>
      <c r="P76" s="100" t="str">
        <f t="shared" si="19"/>
        <v>-</v>
      </c>
      <c r="Q76" s="156" t="str">
        <f>IF(LEN(INDEX(Input!L$6:L$1005,ROW($C76)-ROW($C$5),1))=0,"",INDEX(Input!L$6:L$1005,ROW($C76)-ROW($C$5),1))</f>
        <v/>
      </c>
      <c r="R76" s="100" t="str">
        <f t="shared" si="20"/>
        <v>-</v>
      </c>
      <c r="S76" s="156" t="str">
        <f>IF(LEN(INDEX(Input!M$6:M$1005,ROW($C76)-ROW($C$5),1))=0,"-",INDEX(Input!M$6:M$1005,ROW($C76)-ROW($C$5),1))</f>
        <v>-</v>
      </c>
      <c r="T76" s="156" t="str">
        <f t="shared" si="21"/>
        <v/>
      </c>
      <c r="U76" s="100" t="str">
        <f t="shared" si="22"/>
        <v>-</v>
      </c>
      <c r="V76" s="156" t="str">
        <f>IF(LEN(INDEX(Input!O$6:O$1005,ROW($C76)-ROW($C$5),1))=0,"",INDEX(Input!O$6:O$1005,ROW($C76)-ROW($C$5),1))</f>
        <v/>
      </c>
      <c r="W76" s="100" t="str">
        <f t="shared" si="23"/>
        <v>-</v>
      </c>
      <c r="X76" s="104" t="str">
        <f t="shared" si="24"/>
        <v/>
      </c>
      <c r="Y76" s="102" t="str">
        <f t="shared" si="16"/>
        <v/>
      </c>
      <c r="Z76" s="102" t="str">
        <f>IF(AND(OR(Dashboard!$D$7=J76,Dashboard!$D$7=""),  OR(Dashboard!$G$6&lt;=K76,Dashboard!$G$6=""), OR(Dashboard!$G$7&gt;=K76,Dashboard!$G$7=""),  OR(Dashboard!$J$6&lt;=O76,Dashboard!$J$6=""), OR(Dashboard!$J$7&gt;=O76,Dashboard!$J$7=""),D76&lt;&gt;""),"x","")</f>
        <v>x</v>
      </c>
      <c r="AA76" s="102" t="str">
        <f>IF(AND(OR(Dashboard!$D$6=H76,Dashboard!$D$6="",Dashboard!$D$6="All"), Z76="x"),"x","")</f>
        <v>x</v>
      </c>
      <c r="AB76" s="103" t="str">
        <f>IF(AND(OR(Dashboard!$D$6=H76,Dashboard!$D$6="",Dashboard!$D$6="All"), OR(Dashboard!$D$7=J76,Dashboard!$D$7=""),  OR(Dashboard!$G$6&lt;=K76,Dashboard!$G$6=""), OR(Dashboard!$G$7&gt;=K76,Dashboard!$G$7=""),  OR(Dashboard!$J$6&lt;=O76,Dashboard!$J$6=""), OR(Dashboard!$J$7&gt;=O76,Dashboard!$J$7=""),I76&lt;&gt;""),"x","")</f>
        <v/>
      </c>
      <c r="AC76" s="88" t="str">
        <f>IF($AB76&lt;&gt;"x","",IF(AND($I76&lt;&gt;AC$4, IFERROR(MATCH("c",$AB76:AB76,0),0)=0),"x", IF(IFERROR(MATCH("c",$AB76:AB76,0),0)=0,"c","")))</f>
        <v/>
      </c>
      <c r="AD76" s="88" t="str">
        <f>IF($AB76&lt;&gt;"x","",IF(AND($I76&lt;&gt;AD$4, IFERROR(MATCH("c",$AB76:AC76,0),0)=0),"x", IF(IFERROR(MATCH("c",$AB76:AC76,0),0)=0,"c","")))</f>
        <v/>
      </c>
      <c r="AE76" s="88" t="str">
        <f>IF($AB76&lt;&gt;"x","",IF(AND($I76&lt;&gt;AE$4, IFERROR(MATCH("c",$AB76:AD76,0),0)=0),"x", IF(IFERROR(MATCH("c",$AB76:AD76,0),0)=0,"c","")))</f>
        <v/>
      </c>
      <c r="AF76" s="88" t="str">
        <f>IF($AB76&lt;&gt;"x","",IF(AND($I76&lt;&gt;AF$4, IFERROR(MATCH("c",$AB76:AE76,0),0)=0),"x", IF(IFERROR(MATCH("c",$AB76:AE76,0),0)=0,"c","")))</f>
        <v/>
      </c>
      <c r="AG76" s="88" t="str">
        <f>IF($AB76&lt;&gt;"x","",IF(AND($I76&lt;&gt;AG$4, IFERROR(MATCH("c",$AB76:AF76,0),0)=0),"x", IF(IFERROR(MATCH("c",$AB76:AF76,0),0)=0,"c","")))</f>
        <v/>
      </c>
      <c r="AH76" s="88" t="str">
        <f>IF($AB76&lt;&gt;"x","",IF(AND($I76&lt;&gt;AH$4, IFERROR(MATCH("c",$AB76:AG76,0),0)=0),"x", IF(IFERROR(MATCH("c",$AB76:AG76,0),0)=0,"c","")))</f>
        <v/>
      </c>
      <c r="AI76" s="88" t="str">
        <f>IF($AB76&lt;&gt;"x","",IF(AND($I76&lt;&gt;AI$4, IFERROR(MATCH("c",$AB76:AH76,0),0)=0),"x", IF(IFERROR(MATCH("c",$AB76:AH76,0),0)=0,"c","")))</f>
        <v/>
      </c>
      <c r="AJ76" s="88" t="str">
        <f>IF($AB76&lt;&gt;"x","",IF(AND($I76&lt;&gt;AJ$4, IFERROR(MATCH("c",$AB76:AI76,0),0)=0),"x", IF(IFERROR(MATCH("c",$AB76:AI76,0),0)=0,"c","")))</f>
        <v/>
      </c>
      <c r="AK76" s="88" t="str">
        <f>IF($AB76&lt;&gt;"x","",IF(AND($I76&lt;&gt;AK$4, IFERROR(MATCH("c",$AB76:AJ76,0),0)=0),"x", IF(IFERROR(MATCH("c",$AB76:AJ76,0),0)=0,"c","")))</f>
        <v/>
      </c>
      <c r="AL76" s="88" t="str">
        <f>IF($AB76&lt;&gt;"x","",IF(AND($I76&lt;&gt;AL$4, IFERROR(MATCH("c",$AB76:AK76,0),0)=0),"x", IF(IFERROR(MATCH("c",$AB76:AK76,0),0)=0,"c","")))</f>
        <v/>
      </c>
      <c r="AM76" s="88" t="str">
        <f>IF($AB76&lt;&gt;"x","",IF(AND($I76&lt;&gt;AM$4, IFERROR(MATCH("c",$AB76:AL76,0),0)=0),"x", IF(IFERROR(MATCH("c",$AB76:AL76,0),0)=0,"c","")))</f>
        <v/>
      </c>
      <c r="AN76" s="88" t="str">
        <f>IF($AB76&lt;&gt;"x","",IF(AND($I76&lt;&gt;AN$4, IFERROR(MATCH("c",$AB76:AM76,0),0)=0),"x", IF(IFERROR(MATCH("c",$AB76:AM76,0),0)=0,"c","")))</f>
        <v/>
      </c>
      <c r="AO76" s="88" t="str">
        <f>IF($AB76&lt;&gt;"x","",IF(AND($I76&lt;&gt;AO$4, IFERROR(MATCH("c",$AB76:AN76,0),0)=0),"x", IF(IFERROR(MATCH("c",$AB76:AN76,0),0)=0,"c","")))</f>
        <v/>
      </c>
      <c r="AP76" s="88" t="str">
        <f>IF($AB76&lt;&gt;"x","",IF(AND($I76&lt;&gt;AP$4, IFERROR(MATCH("c",$AB76:AO76,0),0)=0),"x", IF(IFERROR(MATCH("c",$AB76:AO76,0),0)=0,"c","")))</f>
        <v/>
      </c>
      <c r="AQ76" s="88" t="str">
        <f>IF($AB76&lt;&gt;"x","",IF(AND($I76&lt;&gt;AQ$4, IFERROR(MATCH("c",$AB76:AP76,0),0)=0),"x", IF(IFERROR(MATCH("c",$AB76:AP76,0),0)=0,"c","")))</f>
        <v/>
      </c>
      <c r="BO76" s="213">
        <f>IF(COUNTIF($BO$6:BO75,BO75)+1&gt;Calc!$CU$9,MAX($BO$6:BO75)+1,BO75)</f>
        <v>18</v>
      </c>
      <c r="BP76" s="213" t="str">
        <f>IF(29-SUMIF(Pipeline!D80:AF80,"",$BP$5:$CR$5)&gt;0,ROW(BO76),"")</f>
        <v/>
      </c>
      <c r="BQ76" s="214"/>
      <c r="BR76" s="214"/>
      <c r="BS76" s="214"/>
      <c r="BT76" s="214"/>
      <c r="BU76" s="214"/>
      <c r="BV76" s="214"/>
      <c r="BW76" s="214"/>
      <c r="BX76" s="214"/>
      <c r="BY76" s="214"/>
      <c r="BZ76" s="214"/>
      <c r="CA76" s="214"/>
      <c r="CB76" s="214"/>
      <c r="CC76" s="214"/>
      <c r="CD76" s="214"/>
      <c r="CE76" s="214"/>
      <c r="CF76" s="214"/>
      <c r="CG76" s="214"/>
      <c r="CH76" s="214"/>
      <c r="CI76" s="214"/>
      <c r="CJ76" s="214"/>
      <c r="CK76" s="214"/>
      <c r="CL76" s="214"/>
      <c r="CM76" s="214"/>
      <c r="CN76" s="214"/>
      <c r="CO76" s="214"/>
      <c r="CP76" s="214"/>
      <c r="CQ76" s="214"/>
      <c r="CR76" s="214"/>
    </row>
    <row r="77" spans="2:96" x14ac:dyDescent="0.25">
      <c r="B77" s="88">
        <f>IF(AND(OR(Pipeline!$F$5=H77,Pipeline!$F$5="",Pipeline!$F$5="All"), OR(Pipeline!$F$6=J77,Pipeline!$F$6="",Pipeline!$F$6="All"),  OR(Pipeline!$J$5&lt;=K77,Pipeline!$J$5=""), OR(Pipeline!$J$6&gt;=K77,Pipeline!$J$6=""),  OR(Pipeline!$N$5&lt;=O77,Pipeline!$N$5=""), OR(Pipeline!$N$6&gt;=O77,Pipeline!$N$6="")),1,0)</f>
        <v>1</v>
      </c>
      <c r="C77" s="99">
        <f>IF(B77&lt;&gt;1,"",COUNTIFS($I$6:I76,I77,$B$6:B76,1)+1)</f>
        <v>65</v>
      </c>
      <c r="D77" s="100" t="str">
        <f>IF(LEN(INDEX(Input!B$6:B$1005,ROW($C77)-ROW($C$5),1))=0,"-",INDEX(Input!B$6:B$1005,ROW($C77)-ROW($C$5),1))</f>
        <v>-</v>
      </c>
      <c r="E77" s="100" t="str">
        <f>IF(LEN(INDEX(Input!C$6:C$1005,ROW($C77)-ROW($C$5),1))=0,"-",INDEX(Input!C$6:C$1005,ROW($C77)-ROW($C$5),1))</f>
        <v>-</v>
      </c>
      <c r="F77" s="100" t="str">
        <f>IF(LEN(INDEX(Input!D$6:D$1005,ROW($C77)-ROW($C$5),1))=0,"-",INDEX(Input!D$6:D$1005,ROW($C77)-ROW($C$5),1))</f>
        <v>-</v>
      </c>
      <c r="G77" s="100" t="str">
        <f>IF(LEN(INDEX(Input!E$6:E$1005,ROW($C77)-ROW($C$5),1))=0,"-",INDEX(Input!E$6:E$1005,ROW($C77)-ROW($C$5),1))</f>
        <v>-</v>
      </c>
      <c r="H77" s="100" t="str">
        <f>IF(LEN(INDEX(Input!F$6:F$1005,ROW($C77)-ROW($C$5),1))=0,"-",INDEX(Input!F$6:F$1005,ROW($C77)-ROW($C$5),1))</f>
        <v>-</v>
      </c>
      <c r="I77" s="100" t="str">
        <f>IF(LEN(INDEX(Input!G$6:G$1005,ROW($C77)-ROW($C$5),1))=0,"",INDEX(Input!G$6:G$1005,ROW($C77)-ROW($C$5),1))</f>
        <v/>
      </c>
      <c r="J77" s="100" t="str">
        <f>IF(LEN(INDEX(Input!B$6:B$1005,ROW($C77)-ROW($C$5),1))=0,"-",IF(INDEX(Input!H$6:H$1005,ROW($C77)-ROW($C$5),1)="","Not set",INDEX(Input!H$6:H$1005,ROW($C77)-ROW($C$5),1)) )</f>
        <v>-</v>
      </c>
      <c r="K77" s="101" t="str">
        <f>IF(LEN(INDEX(Input!I$6:I$1005,ROW($C77)-ROW($C$5),1))=0,"",INDEX(Input!I$6:I$1005,ROW($C77)-ROW($C$5),1))</f>
        <v/>
      </c>
      <c r="L77" s="101" t="str">
        <f t="array" ref="L77">IFERROR(IF($AY$24=123,DAY(K77)&amp;connector&amp;IF($AZ$24="Extended",INDEX($AT$24:$AT$35,MONTH(K77),1),MONTH(K77))&amp;connector&amp;IF($AZ$24="Short", RIGHT(YEAR(K77),2),YEAR(K77)),IF($AY$24=213, MONTH(K77)&amp;connector&amp;DAY(K77)&amp;connector&amp;IF($AZ$24="Short", RIGHT(YEAR(K77),2),YEAR(K77)),IF($AZ$24="Short", RIGHT(YEAR(K77),2),YEAR(K77))&amp;connector&amp;MONTH(K77)&amp;connector&amp;DAY(K77))),"-")</f>
        <v>-</v>
      </c>
      <c r="M77" s="101" t="str">
        <f>IF(LEN(INDEX(Input!J$6:J$1005,ROW($C77)-ROW($C$5),1))=0,"",INDEX(Input!J$6:J$1005,ROW($C77)-ROW($C$5),1))</f>
        <v/>
      </c>
      <c r="N77" s="101" t="str">
        <f t="array" ref="N77">IFERROR(IF($AY$24=123,DAY(M77)&amp;connector&amp;IF($AZ$24="Extended",INDEX($AT$24:$AT$35,MONTH(M77),1),MONTH(M77))&amp;connector&amp;IF($AZ$24="Short", RIGHT(YEAR(M77),2),YEAR(M77)),IF($AY$24=213, MONTH(M77)&amp;connector&amp;DAY(M77)&amp;connector&amp;IF($AZ$24="Short", RIGHT(YEAR(M77),2),YEAR(M77)),IF($AZ$24="Short", RIGHT(YEAR(M77),2),YEAR(M77))&amp;connector&amp;MONTH(M77)&amp;connector&amp;DAY(M77))),"-")</f>
        <v>-</v>
      </c>
      <c r="O77" s="156" t="str">
        <f>IF(LEN(INDEX(Input!K$6:K$1005,ROW($C77)-ROW($C$5),1))=0,"",INDEX(Input!K$6:K$1005,ROW($C77)-ROW($C$5),1))</f>
        <v/>
      </c>
      <c r="P77" s="100" t="str">
        <f t="shared" si="19"/>
        <v>-</v>
      </c>
      <c r="Q77" s="156" t="str">
        <f>IF(LEN(INDEX(Input!L$6:L$1005,ROW($C77)-ROW($C$5),1))=0,"",INDEX(Input!L$6:L$1005,ROW($C77)-ROW($C$5),1))</f>
        <v/>
      </c>
      <c r="R77" s="100" t="str">
        <f t="shared" si="20"/>
        <v>-</v>
      </c>
      <c r="S77" s="156" t="str">
        <f>IF(LEN(INDEX(Input!M$6:M$1005,ROW($C77)-ROW($C$5),1))=0,"-",INDEX(Input!M$6:M$1005,ROW($C77)-ROW($C$5),1))</f>
        <v>-</v>
      </c>
      <c r="T77" s="156" t="str">
        <f t="shared" si="21"/>
        <v/>
      </c>
      <c r="U77" s="100" t="str">
        <f t="shared" si="22"/>
        <v>-</v>
      </c>
      <c r="V77" s="156" t="str">
        <f>IF(LEN(INDEX(Input!O$6:O$1005,ROW($C77)-ROW($C$5),1))=0,"",INDEX(Input!O$6:O$1005,ROW($C77)-ROW($C$5),1))</f>
        <v/>
      </c>
      <c r="W77" s="100" t="str">
        <f t="shared" si="23"/>
        <v>-</v>
      </c>
      <c r="X77" s="104" t="str">
        <f t="shared" si="24"/>
        <v/>
      </c>
      <c r="Y77" s="102" t="str">
        <f t="shared" si="16"/>
        <v/>
      </c>
      <c r="Z77" s="102" t="str">
        <f>IF(AND(OR(Dashboard!$D$7=J77,Dashboard!$D$7=""),  OR(Dashboard!$G$6&lt;=K77,Dashboard!$G$6=""), OR(Dashboard!$G$7&gt;=K77,Dashboard!$G$7=""),  OR(Dashboard!$J$6&lt;=O77,Dashboard!$J$6=""), OR(Dashboard!$J$7&gt;=O77,Dashboard!$J$7=""),D77&lt;&gt;""),"x","")</f>
        <v>x</v>
      </c>
      <c r="AA77" s="102" t="str">
        <f>IF(AND(OR(Dashboard!$D$6=H77,Dashboard!$D$6="",Dashboard!$D$6="All"), Z77="x"),"x","")</f>
        <v>x</v>
      </c>
      <c r="AB77" s="103" t="str">
        <f>IF(AND(OR(Dashboard!$D$6=H77,Dashboard!$D$6="",Dashboard!$D$6="All"), OR(Dashboard!$D$7=J77,Dashboard!$D$7=""),  OR(Dashboard!$G$6&lt;=K77,Dashboard!$G$6=""), OR(Dashboard!$G$7&gt;=K77,Dashboard!$G$7=""),  OR(Dashboard!$J$6&lt;=O77,Dashboard!$J$6=""), OR(Dashboard!$J$7&gt;=O77,Dashboard!$J$7=""),I77&lt;&gt;""),"x","")</f>
        <v/>
      </c>
      <c r="AC77" s="88" t="str">
        <f>IF($AB77&lt;&gt;"x","",IF(AND($I77&lt;&gt;AC$4, IFERROR(MATCH("c",$AB77:AB77,0),0)=0),"x", IF(IFERROR(MATCH("c",$AB77:AB77,0),0)=0,"c","")))</f>
        <v/>
      </c>
      <c r="AD77" s="88" t="str">
        <f>IF($AB77&lt;&gt;"x","",IF(AND($I77&lt;&gt;AD$4, IFERROR(MATCH("c",$AB77:AC77,0),0)=0),"x", IF(IFERROR(MATCH("c",$AB77:AC77,0),0)=0,"c","")))</f>
        <v/>
      </c>
      <c r="AE77" s="88" t="str">
        <f>IF($AB77&lt;&gt;"x","",IF(AND($I77&lt;&gt;AE$4, IFERROR(MATCH("c",$AB77:AD77,0),0)=0),"x", IF(IFERROR(MATCH("c",$AB77:AD77,0),0)=0,"c","")))</f>
        <v/>
      </c>
      <c r="AF77" s="88" t="str">
        <f>IF($AB77&lt;&gt;"x","",IF(AND($I77&lt;&gt;AF$4, IFERROR(MATCH("c",$AB77:AE77,0),0)=0),"x", IF(IFERROR(MATCH("c",$AB77:AE77,0),0)=0,"c","")))</f>
        <v/>
      </c>
      <c r="AG77" s="88" t="str">
        <f>IF($AB77&lt;&gt;"x","",IF(AND($I77&lt;&gt;AG$4, IFERROR(MATCH("c",$AB77:AF77,0),0)=0),"x", IF(IFERROR(MATCH("c",$AB77:AF77,0),0)=0,"c","")))</f>
        <v/>
      </c>
      <c r="AH77" s="88" t="str">
        <f>IF($AB77&lt;&gt;"x","",IF(AND($I77&lt;&gt;AH$4, IFERROR(MATCH("c",$AB77:AG77,0),0)=0),"x", IF(IFERROR(MATCH("c",$AB77:AG77,0),0)=0,"c","")))</f>
        <v/>
      </c>
      <c r="AI77" s="88" t="str">
        <f>IF($AB77&lt;&gt;"x","",IF(AND($I77&lt;&gt;AI$4, IFERROR(MATCH("c",$AB77:AH77,0),0)=0),"x", IF(IFERROR(MATCH("c",$AB77:AH77,0),0)=0,"c","")))</f>
        <v/>
      </c>
      <c r="AJ77" s="88" t="str">
        <f>IF($AB77&lt;&gt;"x","",IF(AND($I77&lt;&gt;AJ$4, IFERROR(MATCH("c",$AB77:AI77,0),0)=0),"x", IF(IFERROR(MATCH("c",$AB77:AI77,0),0)=0,"c","")))</f>
        <v/>
      </c>
      <c r="AK77" s="88" t="str">
        <f>IF($AB77&lt;&gt;"x","",IF(AND($I77&lt;&gt;AK$4, IFERROR(MATCH("c",$AB77:AJ77,0),0)=0),"x", IF(IFERROR(MATCH("c",$AB77:AJ77,0),0)=0,"c","")))</f>
        <v/>
      </c>
      <c r="AL77" s="88" t="str">
        <f>IF($AB77&lt;&gt;"x","",IF(AND($I77&lt;&gt;AL$4, IFERROR(MATCH("c",$AB77:AK77,0),0)=0),"x", IF(IFERROR(MATCH("c",$AB77:AK77,0),0)=0,"c","")))</f>
        <v/>
      </c>
      <c r="AM77" s="88" t="str">
        <f>IF($AB77&lt;&gt;"x","",IF(AND($I77&lt;&gt;AM$4, IFERROR(MATCH("c",$AB77:AL77,0),0)=0),"x", IF(IFERROR(MATCH("c",$AB77:AL77,0),0)=0,"c","")))</f>
        <v/>
      </c>
      <c r="AN77" s="88" t="str">
        <f>IF($AB77&lt;&gt;"x","",IF(AND($I77&lt;&gt;AN$4, IFERROR(MATCH("c",$AB77:AM77,0),0)=0),"x", IF(IFERROR(MATCH("c",$AB77:AM77,0),0)=0,"c","")))</f>
        <v/>
      </c>
      <c r="AO77" s="88" t="str">
        <f>IF($AB77&lt;&gt;"x","",IF(AND($I77&lt;&gt;AO$4, IFERROR(MATCH("c",$AB77:AN77,0),0)=0),"x", IF(IFERROR(MATCH("c",$AB77:AN77,0),0)=0,"c","")))</f>
        <v/>
      </c>
      <c r="AP77" s="88" t="str">
        <f>IF($AB77&lt;&gt;"x","",IF(AND($I77&lt;&gt;AP$4, IFERROR(MATCH("c",$AB77:AO77,0),0)=0),"x", IF(IFERROR(MATCH("c",$AB77:AO77,0),0)=0,"c","")))</f>
        <v/>
      </c>
      <c r="AQ77" s="88" t="str">
        <f>IF($AB77&lt;&gt;"x","",IF(AND($I77&lt;&gt;AQ$4, IFERROR(MATCH("c",$AB77:AP77,0),0)=0),"x", IF(IFERROR(MATCH("c",$AB77:AP77,0),0)=0,"c","")))</f>
        <v/>
      </c>
      <c r="BO77" s="213">
        <f>IF(COUNTIF($BO$6:BO76,BO76)+1&gt;Calc!$CU$9,MAX($BO$6:BO76)+1,BO76)</f>
        <v>18</v>
      </c>
      <c r="BP77" s="213" t="str">
        <f>IF(29-SUMIF(Pipeline!D81:AF81,"",$BP$5:$CR$5)&gt;0,ROW(BO77),"")</f>
        <v/>
      </c>
      <c r="BQ77" s="214"/>
      <c r="BR77" s="214"/>
      <c r="BS77" s="214"/>
      <c r="BT77" s="214"/>
      <c r="BU77" s="214"/>
      <c r="BV77" s="214"/>
      <c r="BW77" s="214"/>
      <c r="BX77" s="214"/>
      <c r="BY77" s="214"/>
      <c r="BZ77" s="214"/>
      <c r="CA77" s="214"/>
      <c r="CB77" s="214"/>
      <c r="CC77" s="214"/>
      <c r="CD77" s="214"/>
      <c r="CE77" s="214"/>
      <c r="CF77" s="214"/>
      <c r="CG77" s="214"/>
      <c r="CH77" s="214"/>
      <c r="CI77" s="214"/>
      <c r="CJ77" s="214"/>
      <c r="CK77" s="214"/>
      <c r="CL77" s="214"/>
      <c r="CM77" s="214"/>
      <c r="CN77" s="214"/>
      <c r="CO77" s="214"/>
      <c r="CP77" s="214"/>
      <c r="CQ77" s="214"/>
      <c r="CR77" s="214"/>
    </row>
    <row r="78" spans="2:96" x14ac:dyDescent="0.25">
      <c r="B78" s="88">
        <f>IF(AND(OR(Pipeline!$F$5=H78,Pipeline!$F$5="",Pipeline!$F$5="All"), OR(Pipeline!$F$6=J78,Pipeline!$F$6="",Pipeline!$F$6="All"),  OR(Pipeline!$J$5&lt;=K78,Pipeline!$J$5=""), OR(Pipeline!$J$6&gt;=K78,Pipeline!$J$6=""),  OR(Pipeline!$N$5&lt;=O78,Pipeline!$N$5=""), OR(Pipeline!$N$6&gt;=O78,Pipeline!$N$6="")),1,0)</f>
        <v>1</v>
      </c>
      <c r="C78" s="99">
        <f>IF(B78&lt;&gt;1,"",COUNTIFS($I$6:I77,I78,$B$6:B77,1)+1)</f>
        <v>66</v>
      </c>
      <c r="D78" s="100" t="str">
        <f>IF(LEN(INDEX(Input!B$6:B$1005,ROW($C78)-ROW($C$5),1))=0,"-",INDEX(Input!B$6:B$1005,ROW($C78)-ROW($C$5),1))</f>
        <v>-</v>
      </c>
      <c r="E78" s="100" t="str">
        <f>IF(LEN(INDEX(Input!C$6:C$1005,ROW($C78)-ROW($C$5),1))=0,"-",INDEX(Input!C$6:C$1005,ROW($C78)-ROW($C$5),1))</f>
        <v>-</v>
      </c>
      <c r="F78" s="100" t="str">
        <f>IF(LEN(INDEX(Input!D$6:D$1005,ROW($C78)-ROW($C$5),1))=0,"-",INDEX(Input!D$6:D$1005,ROW($C78)-ROW($C$5),1))</f>
        <v>-</v>
      </c>
      <c r="G78" s="100" t="str">
        <f>IF(LEN(INDEX(Input!E$6:E$1005,ROW($C78)-ROW($C$5),1))=0,"-",INDEX(Input!E$6:E$1005,ROW($C78)-ROW($C$5),1))</f>
        <v>-</v>
      </c>
      <c r="H78" s="100" t="str">
        <f>IF(LEN(INDEX(Input!F$6:F$1005,ROW($C78)-ROW($C$5),1))=0,"-",INDEX(Input!F$6:F$1005,ROW($C78)-ROW($C$5),1))</f>
        <v>-</v>
      </c>
      <c r="I78" s="100" t="str">
        <f>IF(LEN(INDEX(Input!G$6:G$1005,ROW($C78)-ROW($C$5),1))=0,"",INDEX(Input!G$6:G$1005,ROW($C78)-ROW($C$5),1))</f>
        <v/>
      </c>
      <c r="J78" s="100" t="str">
        <f>IF(LEN(INDEX(Input!B$6:B$1005,ROW($C78)-ROW($C$5),1))=0,"-",IF(INDEX(Input!H$6:H$1005,ROW($C78)-ROW($C$5),1)="","Not set",INDEX(Input!H$6:H$1005,ROW($C78)-ROW($C$5),1)) )</f>
        <v>-</v>
      </c>
      <c r="K78" s="101" t="str">
        <f>IF(LEN(INDEX(Input!I$6:I$1005,ROW($C78)-ROW($C$5),1))=0,"",INDEX(Input!I$6:I$1005,ROW($C78)-ROW($C$5),1))</f>
        <v/>
      </c>
      <c r="L78" s="101" t="str">
        <f t="array" ref="L78">IFERROR(IF($AY$24=123,DAY(K78)&amp;connector&amp;IF($AZ$24="Extended",INDEX($AT$24:$AT$35,MONTH(K78),1),MONTH(K78))&amp;connector&amp;IF($AZ$24="Short", RIGHT(YEAR(K78),2),YEAR(K78)),IF($AY$24=213, MONTH(K78)&amp;connector&amp;DAY(K78)&amp;connector&amp;IF($AZ$24="Short", RIGHT(YEAR(K78),2),YEAR(K78)),IF($AZ$24="Short", RIGHT(YEAR(K78),2),YEAR(K78))&amp;connector&amp;MONTH(K78)&amp;connector&amp;DAY(K78))),"-")</f>
        <v>-</v>
      </c>
      <c r="M78" s="101" t="str">
        <f>IF(LEN(INDEX(Input!J$6:J$1005,ROW($C78)-ROW($C$5),1))=0,"",INDEX(Input!J$6:J$1005,ROW($C78)-ROW($C$5),1))</f>
        <v/>
      </c>
      <c r="N78" s="101" t="str">
        <f t="array" ref="N78">IFERROR(IF($AY$24=123,DAY(M78)&amp;connector&amp;IF($AZ$24="Extended",INDEX($AT$24:$AT$35,MONTH(M78),1),MONTH(M78))&amp;connector&amp;IF($AZ$24="Short", RIGHT(YEAR(M78),2),YEAR(M78)),IF($AY$24=213, MONTH(M78)&amp;connector&amp;DAY(M78)&amp;connector&amp;IF($AZ$24="Short", RIGHT(YEAR(M78),2),YEAR(M78)),IF($AZ$24="Short", RIGHT(YEAR(M78),2),YEAR(M78))&amp;connector&amp;MONTH(M78)&amp;connector&amp;DAY(M78))),"-")</f>
        <v>-</v>
      </c>
      <c r="O78" s="156" t="str">
        <f>IF(LEN(INDEX(Input!K$6:K$1005,ROW($C78)-ROW($C$5),1))=0,"",INDEX(Input!K$6:K$1005,ROW($C78)-ROW($C$5),1))</f>
        <v/>
      </c>
      <c r="P78" s="100" t="str">
        <f t="shared" si="19"/>
        <v>-</v>
      </c>
      <c r="Q78" s="156" t="str">
        <f>IF(LEN(INDEX(Input!L$6:L$1005,ROW($C78)-ROW($C$5),1))=0,"",INDEX(Input!L$6:L$1005,ROW($C78)-ROW($C$5),1))</f>
        <v/>
      </c>
      <c r="R78" s="100" t="str">
        <f t="shared" si="20"/>
        <v>-</v>
      </c>
      <c r="S78" s="156" t="str">
        <f>IF(LEN(INDEX(Input!M$6:M$1005,ROW($C78)-ROW($C$5),1))=0,"-",INDEX(Input!M$6:M$1005,ROW($C78)-ROW($C$5),1))</f>
        <v>-</v>
      </c>
      <c r="T78" s="156" t="str">
        <f t="shared" si="21"/>
        <v/>
      </c>
      <c r="U78" s="100" t="str">
        <f t="shared" si="22"/>
        <v>-</v>
      </c>
      <c r="V78" s="156" t="str">
        <f>IF(LEN(INDEX(Input!O$6:O$1005,ROW($C78)-ROW($C$5),1))=0,"",INDEX(Input!O$6:O$1005,ROW($C78)-ROW($C$5),1))</f>
        <v/>
      </c>
      <c r="W78" s="100" t="str">
        <f t="shared" si="23"/>
        <v>-</v>
      </c>
      <c r="X78" s="104" t="str">
        <f t="shared" si="24"/>
        <v/>
      </c>
      <c r="Y78" s="102" t="str">
        <f t="shared" si="16"/>
        <v/>
      </c>
      <c r="Z78" s="102" t="str">
        <f>IF(AND(OR(Dashboard!$D$7=J78,Dashboard!$D$7=""),  OR(Dashboard!$G$6&lt;=K78,Dashboard!$G$6=""), OR(Dashboard!$G$7&gt;=K78,Dashboard!$G$7=""),  OR(Dashboard!$J$6&lt;=O78,Dashboard!$J$6=""), OR(Dashboard!$J$7&gt;=O78,Dashboard!$J$7=""),D78&lt;&gt;""),"x","")</f>
        <v>x</v>
      </c>
      <c r="AA78" s="102" t="str">
        <f>IF(AND(OR(Dashboard!$D$6=H78,Dashboard!$D$6="",Dashboard!$D$6="All"), Z78="x"),"x","")</f>
        <v>x</v>
      </c>
      <c r="AB78" s="103" t="str">
        <f>IF(AND(OR(Dashboard!$D$6=H78,Dashboard!$D$6="",Dashboard!$D$6="All"), OR(Dashboard!$D$7=J78,Dashboard!$D$7=""),  OR(Dashboard!$G$6&lt;=K78,Dashboard!$G$6=""), OR(Dashboard!$G$7&gt;=K78,Dashboard!$G$7=""),  OR(Dashboard!$J$6&lt;=O78,Dashboard!$J$6=""), OR(Dashboard!$J$7&gt;=O78,Dashboard!$J$7=""),I78&lt;&gt;""),"x","")</f>
        <v/>
      </c>
      <c r="AC78" s="88" t="str">
        <f>IF($AB78&lt;&gt;"x","",IF(AND($I78&lt;&gt;AC$4, IFERROR(MATCH("c",$AB78:AB78,0),0)=0),"x", IF(IFERROR(MATCH("c",$AB78:AB78,0),0)=0,"c","")))</f>
        <v/>
      </c>
      <c r="AD78" s="88" t="str">
        <f>IF($AB78&lt;&gt;"x","",IF(AND($I78&lt;&gt;AD$4, IFERROR(MATCH("c",$AB78:AC78,0),0)=0),"x", IF(IFERROR(MATCH("c",$AB78:AC78,0),0)=0,"c","")))</f>
        <v/>
      </c>
      <c r="AE78" s="88" t="str">
        <f>IF($AB78&lt;&gt;"x","",IF(AND($I78&lt;&gt;AE$4, IFERROR(MATCH("c",$AB78:AD78,0),0)=0),"x", IF(IFERROR(MATCH("c",$AB78:AD78,0),0)=0,"c","")))</f>
        <v/>
      </c>
      <c r="AF78" s="88" t="str">
        <f>IF($AB78&lt;&gt;"x","",IF(AND($I78&lt;&gt;AF$4, IFERROR(MATCH("c",$AB78:AE78,0),0)=0),"x", IF(IFERROR(MATCH("c",$AB78:AE78,0),0)=0,"c","")))</f>
        <v/>
      </c>
      <c r="AG78" s="88" t="str">
        <f>IF($AB78&lt;&gt;"x","",IF(AND($I78&lt;&gt;AG$4, IFERROR(MATCH("c",$AB78:AF78,0),0)=0),"x", IF(IFERROR(MATCH("c",$AB78:AF78,0),0)=0,"c","")))</f>
        <v/>
      </c>
      <c r="AH78" s="88" t="str">
        <f>IF($AB78&lt;&gt;"x","",IF(AND($I78&lt;&gt;AH$4, IFERROR(MATCH("c",$AB78:AG78,0),0)=0),"x", IF(IFERROR(MATCH("c",$AB78:AG78,0),0)=0,"c","")))</f>
        <v/>
      </c>
      <c r="AI78" s="88" t="str">
        <f>IF($AB78&lt;&gt;"x","",IF(AND($I78&lt;&gt;AI$4, IFERROR(MATCH("c",$AB78:AH78,0),0)=0),"x", IF(IFERROR(MATCH("c",$AB78:AH78,0),0)=0,"c","")))</f>
        <v/>
      </c>
      <c r="AJ78" s="88" t="str">
        <f>IF($AB78&lt;&gt;"x","",IF(AND($I78&lt;&gt;AJ$4, IFERROR(MATCH("c",$AB78:AI78,0),0)=0),"x", IF(IFERROR(MATCH("c",$AB78:AI78,0),0)=0,"c","")))</f>
        <v/>
      </c>
      <c r="AK78" s="88" t="str">
        <f>IF($AB78&lt;&gt;"x","",IF(AND($I78&lt;&gt;AK$4, IFERROR(MATCH("c",$AB78:AJ78,0),0)=0),"x", IF(IFERROR(MATCH("c",$AB78:AJ78,0),0)=0,"c","")))</f>
        <v/>
      </c>
      <c r="AL78" s="88" t="str">
        <f>IF($AB78&lt;&gt;"x","",IF(AND($I78&lt;&gt;AL$4, IFERROR(MATCH("c",$AB78:AK78,0),0)=0),"x", IF(IFERROR(MATCH("c",$AB78:AK78,0),0)=0,"c","")))</f>
        <v/>
      </c>
      <c r="AM78" s="88" t="str">
        <f>IF($AB78&lt;&gt;"x","",IF(AND($I78&lt;&gt;AM$4, IFERROR(MATCH("c",$AB78:AL78,0),0)=0),"x", IF(IFERROR(MATCH("c",$AB78:AL78,0),0)=0,"c","")))</f>
        <v/>
      </c>
      <c r="AN78" s="88" t="str">
        <f>IF($AB78&lt;&gt;"x","",IF(AND($I78&lt;&gt;AN$4, IFERROR(MATCH("c",$AB78:AM78,0),0)=0),"x", IF(IFERROR(MATCH("c",$AB78:AM78,0),0)=0,"c","")))</f>
        <v/>
      </c>
      <c r="AO78" s="88" t="str">
        <f>IF($AB78&lt;&gt;"x","",IF(AND($I78&lt;&gt;AO$4, IFERROR(MATCH("c",$AB78:AN78,0),0)=0),"x", IF(IFERROR(MATCH("c",$AB78:AN78,0),0)=0,"c","")))</f>
        <v/>
      </c>
      <c r="AP78" s="88" t="str">
        <f>IF($AB78&lt;&gt;"x","",IF(AND($I78&lt;&gt;AP$4, IFERROR(MATCH("c",$AB78:AO78,0),0)=0),"x", IF(IFERROR(MATCH("c",$AB78:AO78,0),0)=0,"c","")))</f>
        <v/>
      </c>
      <c r="AQ78" s="88" t="str">
        <f>IF($AB78&lt;&gt;"x","",IF(AND($I78&lt;&gt;AQ$4, IFERROR(MATCH("c",$AB78:AP78,0),0)=0),"x", IF(IFERROR(MATCH("c",$AB78:AP78,0),0)=0,"c","")))</f>
        <v/>
      </c>
      <c r="BO78" s="213">
        <f>IF(COUNTIF($BO$6:BO77,BO77)+1&gt;Calc!$CU$9,MAX($BO$6:BO77)+1,BO77)</f>
        <v>19</v>
      </c>
      <c r="BP78" s="213" t="str">
        <f>IF(29-SUMIF(Pipeline!D82:AF82,"",$BP$5:$CR$5)&gt;0,ROW(BO78),"")</f>
        <v/>
      </c>
      <c r="BQ78" s="214"/>
      <c r="BR78" s="214"/>
      <c r="BS78" s="214"/>
      <c r="BT78" s="214"/>
      <c r="BU78" s="214"/>
      <c r="BV78" s="214"/>
      <c r="BW78" s="214"/>
      <c r="BX78" s="214"/>
      <c r="BY78" s="214"/>
      <c r="BZ78" s="214"/>
      <c r="CA78" s="214"/>
      <c r="CB78" s="214"/>
      <c r="CC78" s="214"/>
      <c r="CD78" s="214"/>
      <c r="CE78" s="214"/>
      <c r="CF78" s="214"/>
      <c r="CG78" s="214"/>
      <c r="CH78" s="214"/>
      <c r="CI78" s="214"/>
      <c r="CJ78" s="214"/>
      <c r="CK78" s="214"/>
      <c r="CL78" s="214"/>
      <c r="CM78" s="214"/>
      <c r="CN78" s="214"/>
      <c r="CO78" s="214"/>
      <c r="CP78" s="214"/>
      <c r="CQ78" s="214"/>
      <c r="CR78" s="214"/>
    </row>
    <row r="79" spans="2:96" x14ac:dyDescent="0.25">
      <c r="B79" s="88">
        <f>IF(AND(OR(Pipeline!$F$5=H79,Pipeline!$F$5="",Pipeline!$F$5="All"), OR(Pipeline!$F$6=J79,Pipeline!$F$6="",Pipeline!$F$6="All"),  OR(Pipeline!$J$5&lt;=K79,Pipeline!$J$5=""), OR(Pipeline!$J$6&gt;=K79,Pipeline!$J$6=""),  OR(Pipeline!$N$5&lt;=O79,Pipeline!$N$5=""), OR(Pipeline!$N$6&gt;=O79,Pipeline!$N$6="")),1,0)</f>
        <v>1</v>
      </c>
      <c r="C79" s="99">
        <f>IF(B79&lt;&gt;1,"",COUNTIFS($I$6:I78,I79,$B$6:B78,1)+1)</f>
        <v>67</v>
      </c>
      <c r="D79" s="100" t="str">
        <f>IF(LEN(INDEX(Input!B$6:B$1005,ROW($C79)-ROW($C$5),1))=0,"-",INDEX(Input!B$6:B$1005,ROW($C79)-ROW($C$5),1))</f>
        <v>-</v>
      </c>
      <c r="E79" s="100" t="str">
        <f>IF(LEN(INDEX(Input!C$6:C$1005,ROW($C79)-ROW($C$5),1))=0,"-",INDEX(Input!C$6:C$1005,ROW($C79)-ROW($C$5),1))</f>
        <v>-</v>
      </c>
      <c r="F79" s="100" t="str">
        <f>IF(LEN(INDEX(Input!D$6:D$1005,ROW($C79)-ROW($C$5),1))=0,"-",INDEX(Input!D$6:D$1005,ROW($C79)-ROW($C$5),1))</f>
        <v>-</v>
      </c>
      <c r="G79" s="100" t="str">
        <f>IF(LEN(INDEX(Input!E$6:E$1005,ROW($C79)-ROW($C$5),1))=0,"-",INDEX(Input!E$6:E$1005,ROW($C79)-ROW($C$5),1))</f>
        <v>-</v>
      </c>
      <c r="H79" s="100" t="str">
        <f>IF(LEN(INDEX(Input!F$6:F$1005,ROW($C79)-ROW($C$5),1))=0,"-",INDEX(Input!F$6:F$1005,ROW($C79)-ROW($C$5),1))</f>
        <v>-</v>
      </c>
      <c r="I79" s="100" t="str">
        <f>IF(LEN(INDEX(Input!G$6:G$1005,ROW($C79)-ROW($C$5),1))=0,"",INDEX(Input!G$6:G$1005,ROW($C79)-ROW($C$5),1))</f>
        <v/>
      </c>
      <c r="J79" s="100" t="str">
        <f>IF(LEN(INDEX(Input!B$6:B$1005,ROW($C79)-ROW($C$5),1))=0,"-",IF(INDEX(Input!H$6:H$1005,ROW($C79)-ROW($C$5),1)="","Not set",INDEX(Input!H$6:H$1005,ROW($C79)-ROW($C$5),1)) )</f>
        <v>-</v>
      </c>
      <c r="K79" s="101" t="str">
        <f>IF(LEN(INDEX(Input!I$6:I$1005,ROW($C79)-ROW($C$5),1))=0,"",INDEX(Input!I$6:I$1005,ROW($C79)-ROW($C$5),1))</f>
        <v/>
      </c>
      <c r="L79" s="101" t="str">
        <f t="array" ref="L79">IFERROR(IF($AY$24=123,DAY(K79)&amp;connector&amp;IF($AZ$24="Extended",INDEX($AT$24:$AT$35,MONTH(K79),1),MONTH(K79))&amp;connector&amp;IF($AZ$24="Short", RIGHT(YEAR(K79),2),YEAR(K79)),IF($AY$24=213, MONTH(K79)&amp;connector&amp;DAY(K79)&amp;connector&amp;IF($AZ$24="Short", RIGHT(YEAR(K79),2),YEAR(K79)),IF($AZ$24="Short", RIGHT(YEAR(K79),2),YEAR(K79))&amp;connector&amp;MONTH(K79)&amp;connector&amp;DAY(K79))),"-")</f>
        <v>-</v>
      </c>
      <c r="M79" s="101" t="str">
        <f>IF(LEN(INDEX(Input!J$6:J$1005,ROW($C79)-ROW($C$5),1))=0,"",INDEX(Input!J$6:J$1005,ROW($C79)-ROW($C$5),1))</f>
        <v/>
      </c>
      <c r="N79" s="101" t="str">
        <f t="array" ref="N79">IFERROR(IF($AY$24=123,DAY(M79)&amp;connector&amp;IF($AZ$24="Extended",INDEX($AT$24:$AT$35,MONTH(M79),1),MONTH(M79))&amp;connector&amp;IF($AZ$24="Short", RIGHT(YEAR(M79),2),YEAR(M79)),IF($AY$24=213, MONTH(M79)&amp;connector&amp;DAY(M79)&amp;connector&amp;IF($AZ$24="Short", RIGHT(YEAR(M79),2),YEAR(M79)),IF($AZ$24="Short", RIGHT(YEAR(M79),2),YEAR(M79))&amp;connector&amp;MONTH(M79)&amp;connector&amp;DAY(M79))),"-")</f>
        <v>-</v>
      </c>
      <c r="O79" s="156" t="str">
        <f>IF(LEN(INDEX(Input!K$6:K$1005,ROW($C79)-ROW($C$5),1))=0,"",INDEX(Input!K$6:K$1005,ROW($C79)-ROW($C$5),1))</f>
        <v/>
      </c>
      <c r="P79" s="100" t="str">
        <f t="shared" si="19"/>
        <v>-</v>
      </c>
      <c r="Q79" s="156" t="str">
        <f>IF(LEN(INDEX(Input!L$6:L$1005,ROW($C79)-ROW($C$5),1))=0,"",INDEX(Input!L$6:L$1005,ROW($C79)-ROW($C$5),1))</f>
        <v/>
      </c>
      <c r="R79" s="100" t="str">
        <f t="shared" si="20"/>
        <v>-</v>
      </c>
      <c r="S79" s="156" t="str">
        <f>IF(LEN(INDEX(Input!M$6:M$1005,ROW($C79)-ROW($C$5),1))=0,"-",INDEX(Input!M$6:M$1005,ROW($C79)-ROW($C$5),1))</f>
        <v>-</v>
      </c>
      <c r="T79" s="156" t="str">
        <f t="shared" si="21"/>
        <v/>
      </c>
      <c r="U79" s="100" t="str">
        <f t="shared" si="22"/>
        <v>-</v>
      </c>
      <c r="V79" s="156" t="str">
        <f>IF(LEN(INDEX(Input!O$6:O$1005,ROW($C79)-ROW($C$5),1))=0,"",INDEX(Input!O$6:O$1005,ROW($C79)-ROW($C$5),1))</f>
        <v/>
      </c>
      <c r="W79" s="100" t="str">
        <f t="shared" si="23"/>
        <v>-</v>
      </c>
      <c r="X79" s="104" t="str">
        <f t="shared" si="24"/>
        <v/>
      </c>
      <c r="Y79" s="102" t="str">
        <f t="shared" si="16"/>
        <v/>
      </c>
      <c r="Z79" s="102" t="str">
        <f>IF(AND(OR(Dashboard!$D$7=J79,Dashboard!$D$7=""),  OR(Dashboard!$G$6&lt;=K79,Dashboard!$G$6=""), OR(Dashboard!$G$7&gt;=K79,Dashboard!$G$7=""),  OR(Dashboard!$J$6&lt;=O79,Dashboard!$J$6=""), OR(Dashboard!$J$7&gt;=O79,Dashboard!$J$7=""),D79&lt;&gt;""),"x","")</f>
        <v>x</v>
      </c>
      <c r="AA79" s="102" t="str">
        <f>IF(AND(OR(Dashboard!$D$6=H79,Dashboard!$D$6="",Dashboard!$D$6="All"), Z79="x"),"x","")</f>
        <v>x</v>
      </c>
      <c r="AB79" s="103" t="str">
        <f>IF(AND(OR(Dashboard!$D$6=H79,Dashboard!$D$6="",Dashboard!$D$6="All"), OR(Dashboard!$D$7=J79,Dashboard!$D$7=""),  OR(Dashboard!$G$6&lt;=K79,Dashboard!$G$6=""), OR(Dashboard!$G$7&gt;=K79,Dashboard!$G$7=""),  OR(Dashboard!$J$6&lt;=O79,Dashboard!$J$6=""), OR(Dashboard!$J$7&gt;=O79,Dashboard!$J$7=""),I79&lt;&gt;""),"x","")</f>
        <v/>
      </c>
      <c r="AC79" s="88" t="str">
        <f>IF($AB79&lt;&gt;"x","",IF(AND($I79&lt;&gt;AC$4, IFERROR(MATCH("c",$AB79:AB79,0),0)=0),"x", IF(IFERROR(MATCH("c",$AB79:AB79,0),0)=0,"c","")))</f>
        <v/>
      </c>
      <c r="AD79" s="88" t="str">
        <f>IF($AB79&lt;&gt;"x","",IF(AND($I79&lt;&gt;AD$4, IFERROR(MATCH("c",$AB79:AC79,0),0)=0),"x", IF(IFERROR(MATCH("c",$AB79:AC79,0),0)=0,"c","")))</f>
        <v/>
      </c>
      <c r="AE79" s="88" t="str">
        <f>IF($AB79&lt;&gt;"x","",IF(AND($I79&lt;&gt;AE$4, IFERROR(MATCH("c",$AB79:AD79,0),0)=0),"x", IF(IFERROR(MATCH("c",$AB79:AD79,0),0)=0,"c","")))</f>
        <v/>
      </c>
      <c r="AF79" s="88" t="str">
        <f>IF($AB79&lt;&gt;"x","",IF(AND($I79&lt;&gt;AF$4, IFERROR(MATCH("c",$AB79:AE79,0),0)=0),"x", IF(IFERROR(MATCH("c",$AB79:AE79,0),0)=0,"c","")))</f>
        <v/>
      </c>
      <c r="AG79" s="88" t="str">
        <f>IF($AB79&lt;&gt;"x","",IF(AND($I79&lt;&gt;AG$4, IFERROR(MATCH("c",$AB79:AF79,0),0)=0),"x", IF(IFERROR(MATCH("c",$AB79:AF79,0),0)=0,"c","")))</f>
        <v/>
      </c>
      <c r="AH79" s="88" t="str">
        <f>IF($AB79&lt;&gt;"x","",IF(AND($I79&lt;&gt;AH$4, IFERROR(MATCH("c",$AB79:AG79,0),0)=0),"x", IF(IFERROR(MATCH("c",$AB79:AG79,0),0)=0,"c","")))</f>
        <v/>
      </c>
      <c r="AI79" s="88" t="str">
        <f>IF($AB79&lt;&gt;"x","",IF(AND($I79&lt;&gt;AI$4, IFERROR(MATCH("c",$AB79:AH79,0),0)=0),"x", IF(IFERROR(MATCH("c",$AB79:AH79,0),0)=0,"c","")))</f>
        <v/>
      </c>
      <c r="AJ79" s="88" t="str">
        <f>IF($AB79&lt;&gt;"x","",IF(AND($I79&lt;&gt;AJ$4, IFERROR(MATCH("c",$AB79:AI79,0),0)=0),"x", IF(IFERROR(MATCH("c",$AB79:AI79,0),0)=0,"c","")))</f>
        <v/>
      </c>
      <c r="AK79" s="88" t="str">
        <f>IF($AB79&lt;&gt;"x","",IF(AND($I79&lt;&gt;AK$4, IFERROR(MATCH("c",$AB79:AJ79,0),0)=0),"x", IF(IFERROR(MATCH("c",$AB79:AJ79,0),0)=0,"c","")))</f>
        <v/>
      </c>
      <c r="AL79" s="88" t="str">
        <f>IF($AB79&lt;&gt;"x","",IF(AND($I79&lt;&gt;AL$4, IFERROR(MATCH("c",$AB79:AK79,0),0)=0),"x", IF(IFERROR(MATCH("c",$AB79:AK79,0),0)=0,"c","")))</f>
        <v/>
      </c>
      <c r="AM79" s="88" t="str">
        <f>IF($AB79&lt;&gt;"x","",IF(AND($I79&lt;&gt;AM$4, IFERROR(MATCH("c",$AB79:AL79,0),0)=0),"x", IF(IFERROR(MATCH("c",$AB79:AL79,0),0)=0,"c","")))</f>
        <v/>
      </c>
      <c r="AN79" s="88" t="str">
        <f>IF($AB79&lt;&gt;"x","",IF(AND($I79&lt;&gt;AN$4, IFERROR(MATCH("c",$AB79:AM79,0),0)=0),"x", IF(IFERROR(MATCH("c",$AB79:AM79,0),0)=0,"c","")))</f>
        <v/>
      </c>
      <c r="AO79" s="88" t="str">
        <f>IF($AB79&lt;&gt;"x","",IF(AND($I79&lt;&gt;AO$4, IFERROR(MATCH("c",$AB79:AN79,0),0)=0),"x", IF(IFERROR(MATCH("c",$AB79:AN79,0),0)=0,"c","")))</f>
        <v/>
      </c>
      <c r="AP79" s="88" t="str">
        <f>IF($AB79&lt;&gt;"x","",IF(AND($I79&lt;&gt;AP$4, IFERROR(MATCH("c",$AB79:AO79,0),0)=0),"x", IF(IFERROR(MATCH("c",$AB79:AO79,0),0)=0,"c","")))</f>
        <v/>
      </c>
      <c r="AQ79" s="88" t="str">
        <f>IF($AB79&lt;&gt;"x","",IF(AND($I79&lt;&gt;AQ$4, IFERROR(MATCH("c",$AB79:AP79,0),0)=0),"x", IF(IFERROR(MATCH("c",$AB79:AP79,0),0)=0,"c","")))</f>
        <v/>
      </c>
      <c r="BO79" s="213">
        <f>IF(COUNTIF($BO$6:BO78,BO78)+1&gt;Calc!$CU$9,MAX($BO$6:BO78)+1,BO78)</f>
        <v>19</v>
      </c>
      <c r="BP79" s="213" t="str">
        <f>IF(29-SUMIF(Pipeline!D83:AF83,"",$BP$5:$CR$5)&gt;0,ROW(BO79),"")</f>
        <v/>
      </c>
      <c r="BQ79" s="214"/>
      <c r="BR79" s="214"/>
      <c r="BS79" s="214"/>
      <c r="BT79" s="214"/>
      <c r="BU79" s="214"/>
      <c r="BV79" s="214"/>
      <c r="BW79" s="214"/>
      <c r="BX79" s="214"/>
      <c r="BY79" s="214"/>
      <c r="BZ79" s="214"/>
      <c r="CA79" s="214"/>
      <c r="CB79" s="214"/>
      <c r="CC79" s="214"/>
      <c r="CD79" s="214"/>
      <c r="CE79" s="214"/>
      <c r="CF79" s="214"/>
      <c r="CG79" s="214"/>
      <c r="CH79" s="214"/>
      <c r="CI79" s="214"/>
      <c r="CJ79" s="214"/>
      <c r="CK79" s="214"/>
      <c r="CL79" s="214"/>
      <c r="CM79" s="214"/>
      <c r="CN79" s="214"/>
      <c r="CO79" s="214"/>
      <c r="CP79" s="214"/>
      <c r="CQ79" s="214"/>
      <c r="CR79" s="214"/>
    </row>
    <row r="80" spans="2:96" x14ac:dyDescent="0.25">
      <c r="B80" s="88">
        <f>IF(AND(OR(Pipeline!$F$5=H80,Pipeline!$F$5="",Pipeline!$F$5="All"), OR(Pipeline!$F$6=J80,Pipeline!$F$6="",Pipeline!$F$6="All"),  OR(Pipeline!$J$5&lt;=K80,Pipeline!$J$5=""), OR(Pipeline!$J$6&gt;=K80,Pipeline!$J$6=""),  OR(Pipeline!$N$5&lt;=O80,Pipeline!$N$5=""), OR(Pipeline!$N$6&gt;=O80,Pipeline!$N$6="")),1,0)</f>
        <v>1</v>
      </c>
      <c r="C80" s="99">
        <f>IF(B80&lt;&gt;1,"",COUNTIFS($I$6:I79,I80,$B$6:B79,1)+1)</f>
        <v>68</v>
      </c>
      <c r="D80" s="100" t="str">
        <f>IF(LEN(INDEX(Input!B$6:B$1005,ROW($C80)-ROW($C$5),1))=0,"-",INDEX(Input!B$6:B$1005,ROW($C80)-ROW($C$5),1))</f>
        <v>-</v>
      </c>
      <c r="E80" s="100" t="str">
        <f>IF(LEN(INDEX(Input!C$6:C$1005,ROW($C80)-ROW($C$5),1))=0,"-",INDEX(Input!C$6:C$1005,ROW($C80)-ROW($C$5),1))</f>
        <v>-</v>
      </c>
      <c r="F80" s="100" t="str">
        <f>IF(LEN(INDEX(Input!D$6:D$1005,ROW($C80)-ROW($C$5),1))=0,"-",INDEX(Input!D$6:D$1005,ROW($C80)-ROW($C$5),1))</f>
        <v>-</v>
      </c>
      <c r="G80" s="100" t="str">
        <f>IF(LEN(INDEX(Input!E$6:E$1005,ROW($C80)-ROW($C$5),1))=0,"-",INDEX(Input!E$6:E$1005,ROW($C80)-ROW($C$5),1))</f>
        <v>-</v>
      </c>
      <c r="H80" s="100" t="str">
        <f>IF(LEN(INDEX(Input!F$6:F$1005,ROW($C80)-ROW($C$5),1))=0,"-",INDEX(Input!F$6:F$1005,ROW($C80)-ROW($C$5),1))</f>
        <v>-</v>
      </c>
      <c r="I80" s="100" t="str">
        <f>IF(LEN(INDEX(Input!G$6:G$1005,ROW($C80)-ROW($C$5),1))=0,"",INDEX(Input!G$6:G$1005,ROW($C80)-ROW($C$5),1))</f>
        <v/>
      </c>
      <c r="J80" s="100" t="str">
        <f>IF(LEN(INDEX(Input!B$6:B$1005,ROW($C80)-ROW($C$5),1))=0,"-",IF(INDEX(Input!H$6:H$1005,ROW($C80)-ROW($C$5),1)="","Not set",INDEX(Input!H$6:H$1005,ROW($C80)-ROW($C$5),1)) )</f>
        <v>-</v>
      </c>
      <c r="K80" s="101" t="str">
        <f>IF(LEN(INDEX(Input!I$6:I$1005,ROW($C80)-ROW($C$5),1))=0,"",INDEX(Input!I$6:I$1005,ROW($C80)-ROW($C$5),1))</f>
        <v/>
      </c>
      <c r="L80" s="101" t="str">
        <f t="array" ref="L80">IFERROR(IF($AY$24=123,DAY(K80)&amp;connector&amp;IF($AZ$24="Extended",INDEX($AT$24:$AT$35,MONTH(K80),1),MONTH(K80))&amp;connector&amp;IF($AZ$24="Short", RIGHT(YEAR(K80),2),YEAR(K80)),IF($AY$24=213, MONTH(K80)&amp;connector&amp;DAY(K80)&amp;connector&amp;IF($AZ$24="Short", RIGHT(YEAR(K80),2),YEAR(K80)),IF($AZ$24="Short", RIGHT(YEAR(K80),2),YEAR(K80))&amp;connector&amp;MONTH(K80)&amp;connector&amp;DAY(K80))),"-")</f>
        <v>-</v>
      </c>
      <c r="M80" s="101" t="str">
        <f>IF(LEN(INDEX(Input!J$6:J$1005,ROW($C80)-ROW($C$5),1))=0,"",INDEX(Input!J$6:J$1005,ROW($C80)-ROW($C$5),1))</f>
        <v/>
      </c>
      <c r="N80" s="101" t="str">
        <f t="array" ref="N80">IFERROR(IF($AY$24=123,DAY(M80)&amp;connector&amp;IF($AZ$24="Extended",INDEX($AT$24:$AT$35,MONTH(M80),1),MONTH(M80))&amp;connector&amp;IF($AZ$24="Short", RIGHT(YEAR(M80),2),YEAR(M80)),IF($AY$24=213, MONTH(M80)&amp;connector&amp;DAY(M80)&amp;connector&amp;IF($AZ$24="Short", RIGHT(YEAR(M80),2),YEAR(M80)),IF($AZ$24="Short", RIGHT(YEAR(M80),2),YEAR(M80))&amp;connector&amp;MONTH(M80)&amp;connector&amp;DAY(M80))),"-")</f>
        <v>-</v>
      </c>
      <c r="O80" s="156" t="str">
        <f>IF(LEN(INDEX(Input!K$6:K$1005,ROW($C80)-ROW($C$5),1))=0,"",INDEX(Input!K$6:K$1005,ROW($C80)-ROW($C$5),1))</f>
        <v/>
      </c>
      <c r="P80" s="100" t="str">
        <f t="shared" si="19"/>
        <v>-</v>
      </c>
      <c r="Q80" s="156" t="str">
        <f>IF(LEN(INDEX(Input!L$6:L$1005,ROW($C80)-ROW($C$5),1))=0,"",INDEX(Input!L$6:L$1005,ROW($C80)-ROW($C$5),1))</f>
        <v/>
      </c>
      <c r="R80" s="100" t="str">
        <f t="shared" si="20"/>
        <v>-</v>
      </c>
      <c r="S80" s="156" t="str">
        <f>IF(LEN(INDEX(Input!M$6:M$1005,ROW($C80)-ROW($C$5),1))=0,"-",INDEX(Input!M$6:M$1005,ROW($C80)-ROW($C$5),1))</f>
        <v>-</v>
      </c>
      <c r="T80" s="156" t="str">
        <f t="shared" si="21"/>
        <v/>
      </c>
      <c r="U80" s="100" t="str">
        <f t="shared" si="22"/>
        <v>-</v>
      </c>
      <c r="V80" s="156" t="str">
        <f>IF(LEN(INDEX(Input!O$6:O$1005,ROW($C80)-ROW($C$5),1))=0,"",INDEX(Input!O$6:O$1005,ROW($C80)-ROW($C$5),1))</f>
        <v/>
      </c>
      <c r="W80" s="100" t="str">
        <f t="shared" si="23"/>
        <v>-</v>
      </c>
      <c r="X80" s="104" t="str">
        <f t="shared" si="24"/>
        <v/>
      </c>
      <c r="Y80" s="102" t="str">
        <f t="shared" si="16"/>
        <v/>
      </c>
      <c r="Z80" s="102" t="str">
        <f>IF(AND(OR(Dashboard!$D$7=J80,Dashboard!$D$7=""),  OR(Dashboard!$G$6&lt;=K80,Dashboard!$G$6=""), OR(Dashboard!$G$7&gt;=K80,Dashboard!$G$7=""),  OR(Dashboard!$J$6&lt;=O80,Dashboard!$J$6=""), OR(Dashboard!$J$7&gt;=O80,Dashboard!$J$7=""),D80&lt;&gt;""),"x","")</f>
        <v>x</v>
      </c>
      <c r="AA80" s="102" t="str">
        <f>IF(AND(OR(Dashboard!$D$6=H80,Dashboard!$D$6="",Dashboard!$D$6="All"), Z80="x"),"x","")</f>
        <v>x</v>
      </c>
      <c r="AB80" s="103" t="str">
        <f>IF(AND(OR(Dashboard!$D$6=H80,Dashboard!$D$6="",Dashboard!$D$6="All"), OR(Dashboard!$D$7=J80,Dashboard!$D$7=""),  OR(Dashboard!$G$6&lt;=K80,Dashboard!$G$6=""), OR(Dashboard!$G$7&gt;=K80,Dashboard!$G$7=""),  OR(Dashboard!$J$6&lt;=O80,Dashboard!$J$6=""), OR(Dashboard!$J$7&gt;=O80,Dashboard!$J$7=""),I80&lt;&gt;""),"x","")</f>
        <v/>
      </c>
      <c r="AC80" s="88" t="str">
        <f>IF($AB80&lt;&gt;"x","",IF(AND($I80&lt;&gt;AC$4, IFERROR(MATCH("c",$AB80:AB80,0),0)=0),"x", IF(IFERROR(MATCH("c",$AB80:AB80,0),0)=0,"c","")))</f>
        <v/>
      </c>
      <c r="AD80" s="88" t="str">
        <f>IF($AB80&lt;&gt;"x","",IF(AND($I80&lt;&gt;AD$4, IFERROR(MATCH("c",$AB80:AC80,0),0)=0),"x", IF(IFERROR(MATCH("c",$AB80:AC80,0),0)=0,"c","")))</f>
        <v/>
      </c>
      <c r="AE80" s="88" t="str">
        <f>IF($AB80&lt;&gt;"x","",IF(AND($I80&lt;&gt;AE$4, IFERROR(MATCH("c",$AB80:AD80,0),0)=0),"x", IF(IFERROR(MATCH("c",$AB80:AD80,0),0)=0,"c","")))</f>
        <v/>
      </c>
      <c r="AF80" s="88" t="str">
        <f>IF($AB80&lt;&gt;"x","",IF(AND($I80&lt;&gt;AF$4, IFERROR(MATCH("c",$AB80:AE80,0),0)=0),"x", IF(IFERROR(MATCH("c",$AB80:AE80,0),0)=0,"c","")))</f>
        <v/>
      </c>
      <c r="AG80" s="88" t="str">
        <f>IF($AB80&lt;&gt;"x","",IF(AND($I80&lt;&gt;AG$4, IFERROR(MATCH("c",$AB80:AF80,0),0)=0),"x", IF(IFERROR(MATCH("c",$AB80:AF80,0),0)=0,"c","")))</f>
        <v/>
      </c>
      <c r="AH80" s="88" t="str">
        <f>IF($AB80&lt;&gt;"x","",IF(AND($I80&lt;&gt;AH$4, IFERROR(MATCH("c",$AB80:AG80,0),0)=0),"x", IF(IFERROR(MATCH("c",$AB80:AG80,0),0)=0,"c","")))</f>
        <v/>
      </c>
      <c r="AI80" s="88" t="str">
        <f>IF($AB80&lt;&gt;"x","",IF(AND($I80&lt;&gt;AI$4, IFERROR(MATCH("c",$AB80:AH80,0),0)=0),"x", IF(IFERROR(MATCH("c",$AB80:AH80,0),0)=0,"c","")))</f>
        <v/>
      </c>
      <c r="AJ80" s="88" t="str">
        <f>IF($AB80&lt;&gt;"x","",IF(AND($I80&lt;&gt;AJ$4, IFERROR(MATCH("c",$AB80:AI80,0),0)=0),"x", IF(IFERROR(MATCH("c",$AB80:AI80,0),0)=0,"c","")))</f>
        <v/>
      </c>
      <c r="AK80" s="88" t="str">
        <f>IF($AB80&lt;&gt;"x","",IF(AND($I80&lt;&gt;AK$4, IFERROR(MATCH("c",$AB80:AJ80,0),0)=0),"x", IF(IFERROR(MATCH("c",$AB80:AJ80,0),0)=0,"c","")))</f>
        <v/>
      </c>
      <c r="AL80" s="88" t="str">
        <f>IF($AB80&lt;&gt;"x","",IF(AND($I80&lt;&gt;AL$4, IFERROR(MATCH("c",$AB80:AK80,0),0)=0),"x", IF(IFERROR(MATCH("c",$AB80:AK80,0),0)=0,"c","")))</f>
        <v/>
      </c>
      <c r="AM80" s="88" t="str">
        <f>IF($AB80&lt;&gt;"x","",IF(AND($I80&lt;&gt;AM$4, IFERROR(MATCH("c",$AB80:AL80,0),0)=0),"x", IF(IFERROR(MATCH("c",$AB80:AL80,0),0)=0,"c","")))</f>
        <v/>
      </c>
      <c r="AN80" s="88" t="str">
        <f>IF($AB80&lt;&gt;"x","",IF(AND($I80&lt;&gt;AN$4, IFERROR(MATCH("c",$AB80:AM80,0),0)=0),"x", IF(IFERROR(MATCH("c",$AB80:AM80,0),0)=0,"c","")))</f>
        <v/>
      </c>
      <c r="AO80" s="88" t="str">
        <f>IF($AB80&lt;&gt;"x","",IF(AND($I80&lt;&gt;AO$4, IFERROR(MATCH("c",$AB80:AN80,0),0)=0),"x", IF(IFERROR(MATCH("c",$AB80:AN80,0),0)=0,"c","")))</f>
        <v/>
      </c>
      <c r="AP80" s="88" t="str">
        <f>IF($AB80&lt;&gt;"x","",IF(AND($I80&lt;&gt;AP$4, IFERROR(MATCH("c",$AB80:AO80,0),0)=0),"x", IF(IFERROR(MATCH("c",$AB80:AO80,0),0)=0,"c","")))</f>
        <v/>
      </c>
      <c r="AQ80" s="88" t="str">
        <f>IF($AB80&lt;&gt;"x","",IF(AND($I80&lt;&gt;AQ$4, IFERROR(MATCH("c",$AB80:AP80,0),0)=0),"x", IF(IFERROR(MATCH("c",$AB80:AP80,0),0)=0,"c","")))</f>
        <v/>
      </c>
      <c r="BO80" s="213">
        <f>IF(COUNTIF($BO$6:BO79,BO79)+1&gt;Calc!$CU$9,MAX($BO$6:BO79)+1,BO79)</f>
        <v>19</v>
      </c>
      <c r="BP80" s="213" t="str">
        <f>IF(29-SUMIF(Pipeline!D84:AF84,"",$BP$5:$CR$5)&gt;0,ROW(BO80),"")</f>
        <v/>
      </c>
      <c r="BQ80" s="214"/>
      <c r="BR80" s="214"/>
      <c r="BS80" s="214"/>
      <c r="BT80" s="214"/>
      <c r="BU80" s="214"/>
      <c r="BV80" s="214"/>
      <c r="BW80" s="214"/>
      <c r="BX80" s="214"/>
      <c r="BY80" s="214"/>
      <c r="BZ80" s="214"/>
      <c r="CA80" s="214"/>
      <c r="CB80" s="214"/>
      <c r="CC80" s="214"/>
      <c r="CD80" s="214"/>
      <c r="CE80" s="214"/>
      <c r="CF80" s="214"/>
      <c r="CG80" s="214"/>
      <c r="CH80" s="214"/>
      <c r="CI80" s="214"/>
      <c r="CJ80" s="214"/>
      <c r="CK80" s="214"/>
      <c r="CL80" s="214"/>
      <c r="CM80" s="214"/>
      <c r="CN80" s="214"/>
      <c r="CO80" s="214"/>
      <c r="CP80" s="214"/>
      <c r="CQ80" s="214"/>
      <c r="CR80" s="214"/>
    </row>
    <row r="81" spans="2:96" x14ac:dyDescent="0.25">
      <c r="B81" s="88">
        <f>IF(AND(OR(Pipeline!$F$5=H81,Pipeline!$F$5="",Pipeline!$F$5="All"), OR(Pipeline!$F$6=J81,Pipeline!$F$6="",Pipeline!$F$6="All"),  OR(Pipeline!$J$5&lt;=K81,Pipeline!$J$5=""), OR(Pipeline!$J$6&gt;=K81,Pipeline!$J$6=""),  OR(Pipeline!$N$5&lt;=O81,Pipeline!$N$5=""), OR(Pipeline!$N$6&gt;=O81,Pipeline!$N$6="")),1,0)</f>
        <v>1</v>
      </c>
      <c r="C81" s="99">
        <f>IF(B81&lt;&gt;1,"",COUNTIFS($I$6:I80,I81,$B$6:B80,1)+1)</f>
        <v>69</v>
      </c>
      <c r="D81" s="100" t="str">
        <f>IF(LEN(INDEX(Input!B$6:B$1005,ROW($C81)-ROW($C$5),1))=0,"-",INDEX(Input!B$6:B$1005,ROW($C81)-ROW($C$5),1))</f>
        <v>-</v>
      </c>
      <c r="E81" s="100" t="str">
        <f>IF(LEN(INDEX(Input!C$6:C$1005,ROW($C81)-ROW($C$5),1))=0,"-",INDEX(Input!C$6:C$1005,ROW($C81)-ROW($C$5),1))</f>
        <v>-</v>
      </c>
      <c r="F81" s="100" t="str">
        <f>IF(LEN(INDEX(Input!D$6:D$1005,ROW($C81)-ROW($C$5),1))=0,"-",INDEX(Input!D$6:D$1005,ROW($C81)-ROW($C$5),1))</f>
        <v>-</v>
      </c>
      <c r="G81" s="100" t="str">
        <f>IF(LEN(INDEX(Input!E$6:E$1005,ROW($C81)-ROW($C$5),1))=0,"-",INDEX(Input!E$6:E$1005,ROW($C81)-ROW($C$5),1))</f>
        <v>-</v>
      </c>
      <c r="H81" s="100" t="str">
        <f>IF(LEN(INDEX(Input!F$6:F$1005,ROW($C81)-ROW($C$5),1))=0,"-",INDEX(Input!F$6:F$1005,ROW($C81)-ROW($C$5),1))</f>
        <v>-</v>
      </c>
      <c r="I81" s="100" t="str">
        <f>IF(LEN(INDEX(Input!G$6:G$1005,ROW($C81)-ROW($C$5),1))=0,"",INDEX(Input!G$6:G$1005,ROW($C81)-ROW($C$5),1))</f>
        <v/>
      </c>
      <c r="J81" s="100" t="str">
        <f>IF(LEN(INDEX(Input!B$6:B$1005,ROW($C81)-ROW($C$5),1))=0,"-",IF(INDEX(Input!H$6:H$1005,ROW($C81)-ROW($C$5),1)="","Not set",INDEX(Input!H$6:H$1005,ROW($C81)-ROW($C$5),1)) )</f>
        <v>-</v>
      </c>
      <c r="K81" s="101" t="str">
        <f>IF(LEN(INDEX(Input!I$6:I$1005,ROW($C81)-ROW($C$5),1))=0,"",INDEX(Input!I$6:I$1005,ROW($C81)-ROW($C$5),1))</f>
        <v/>
      </c>
      <c r="L81" s="101" t="str">
        <f t="array" ref="L81">IFERROR(IF($AY$24=123,DAY(K81)&amp;connector&amp;IF($AZ$24="Extended",INDEX($AT$24:$AT$35,MONTH(K81),1),MONTH(K81))&amp;connector&amp;IF($AZ$24="Short", RIGHT(YEAR(K81),2),YEAR(K81)),IF($AY$24=213, MONTH(K81)&amp;connector&amp;DAY(K81)&amp;connector&amp;IF($AZ$24="Short", RIGHT(YEAR(K81),2),YEAR(K81)),IF($AZ$24="Short", RIGHT(YEAR(K81),2),YEAR(K81))&amp;connector&amp;MONTH(K81)&amp;connector&amp;DAY(K81))),"-")</f>
        <v>-</v>
      </c>
      <c r="M81" s="101" t="str">
        <f>IF(LEN(INDEX(Input!J$6:J$1005,ROW($C81)-ROW($C$5),1))=0,"",INDEX(Input!J$6:J$1005,ROW($C81)-ROW($C$5),1))</f>
        <v/>
      </c>
      <c r="N81" s="101" t="str">
        <f t="array" ref="N81">IFERROR(IF($AY$24=123,DAY(M81)&amp;connector&amp;IF($AZ$24="Extended",INDEX($AT$24:$AT$35,MONTH(M81),1),MONTH(M81))&amp;connector&amp;IF($AZ$24="Short", RIGHT(YEAR(M81),2),YEAR(M81)),IF($AY$24=213, MONTH(M81)&amp;connector&amp;DAY(M81)&amp;connector&amp;IF($AZ$24="Short", RIGHT(YEAR(M81),2),YEAR(M81)),IF($AZ$24="Short", RIGHT(YEAR(M81),2),YEAR(M81))&amp;connector&amp;MONTH(M81)&amp;connector&amp;DAY(M81))),"-")</f>
        <v>-</v>
      </c>
      <c r="O81" s="156" t="str">
        <f>IF(LEN(INDEX(Input!K$6:K$1005,ROW($C81)-ROW($C$5),1))=0,"",INDEX(Input!K$6:K$1005,ROW($C81)-ROW($C$5),1))</f>
        <v/>
      </c>
      <c r="P81" s="100" t="str">
        <f t="shared" si="19"/>
        <v>-</v>
      </c>
      <c r="Q81" s="156" t="str">
        <f>IF(LEN(INDEX(Input!L$6:L$1005,ROW($C81)-ROW($C$5),1))=0,"",INDEX(Input!L$6:L$1005,ROW($C81)-ROW($C$5),1))</f>
        <v/>
      </c>
      <c r="R81" s="100" t="str">
        <f t="shared" si="20"/>
        <v>-</v>
      </c>
      <c r="S81" s="156" t="str">
        <f>IF(LEN(INDEX(Input!M$6:M$1005,ROW($C81)-ROW($C$5),1))=0,"-",INDEX(Input!M$6:M$1005,ROW($C81)-ROW($C$5),1))</f>
        <v>-</v>
      </c>
      <c r="T81" s="156" t="str">
        <f t="shared" si="21"/>
        <v/>
      </c>
      <c r="U81" s="100" t="str">
        <f t="shared" si="22"/>
        <v>-</v>
      </c>
      <c r="V81" s="156" t="str">
        <f>IF(LEN(INDEX(Input!O$6:O$1005,ROW($C81)-ROW($C$5),1))=0,"",INDEX(Input!O$6:O$1005,ROW($C81)-ROW($C$5),1))</f>
        <v/>
      </c>
      <c r="W81" s="100" t="str">
        <f t="shared" si="23"/>
        <v>-</v>
      </c>
      <c r="X81" s="104" t="str">
        <f t="shared" si="24"/>
        <v/>
      </c>
      <c r="Y81" s="102" t="str">
        <f t="shared" si="16"/>
        <v/>
      </c>
      <c r="Z81" s="102" t="str">
        <f>IF(AND(OR(Dashboard!$D$7=J81,Dashboard!$D$7=""),  OR(Dashboard!$G$6&lt;=K81,Dashboard!$G$6=""), OR(Dashboard!$G$7&gt;=K81,Dashboard!$G$7=""),  OR(Dashboard!$J$6&lt;=O81,Dashboard!$J$6=""), OR(Dashboard!$J$7&gt;=O81,Dashboard!$J$7=""),D81&lt;&gt;""),"x","")</f>
        <v>x</v>
      </c>
      <c r="AA81" s="102" t="str">
        <f>IF(AND(OR(Dashboard!$D$6=H81,Dashboard!$D$6="",Dashboard!$D$6="All"), Z81="x"),"x","")</f>
        <v>x</v>
      </c>
      <c r="AB81" s="103" t="str">
        <f>IF(AND(OR(Dashboard!$D$6=H81,Dashboard!$D$6="",Dashboard!$D$6="All"), OR(Dashboard!$D$7=J81,Dashboard!$D$7=""),  OR(Dashboard!$G$6&lt;=K81,Dashboard!$G$6=""), OR(Dashboard!$G$7&gt;=K81,Dashboard!$G$7=""),  OR(Dashboard!$J$6&lt;=O81,Dashboard!$J$6=""), OR(Dashboard!$J$7&gt;=O81,Dashboard!$J$7=""),I81&lt;&gt;""),"x","")</f>
        <v/>
      </c>
      <c r="AC81" s="88" t="str">
        <f>IF($AB81&lt;&gt;"x","",IF(AND($I81&lt;&gt;AC$4, IFERROR(MATCH("c",$AB81:AB81,0),0)=0),"x", IF(IFERROR(MATCH("c",$AB81:AB81,0),0)=0,"c","")))</f>
        <v/>
      </c>
      <c r="AD81" s="88" t="str">
        <f>IF($AB81&lt;&gt;"x","",IF(AND($I81&lt;&gt;AD$4, IFERROR(MATCH("c",$AB81:AC81,0),0)=0),"x", IF(IFERROR(MATCH("c",$AB81:AC81,0),0)=0,"c","")))</f>
        <v/>
      </c>
      <c r="AE81" s="88" t="str">
        <f>IF($AB81&lt;&gt;"x","",IF(AND($I81&lt;&gt;AE$4, IFERROR(MATCH("c",$AB81:AD81,0),0)=0),"x", IF(IFERROR(MATCH("c",$AB81:AD81,0),0)=0,"c","")))</f>
        <v/>
      </c>
      <c r="AF81" s="88" t="str">
        <f>IF($AB81&lt;&gt;"x","",IF(AND($I81&lt;&gt;AF$4, IFERROR(MATCH("c",$AB81:AE81,0),0)=0),"x", IF(IFERROR(MATCH("c",$AB81:AE81,0),0)=0,"c","")))</f>
        <v/>
      </c>
      <c r="AG81" s="88" t="str">
        <f>IF($AB81&lt;&gt;"x","",IF(AND($I81&lt;&gt;AG$4, IFERROR(MATCH("c",$AB81:AF81,0),0)=0),"x", IF(IFERROR(MATCH("c",$AB81:AF81,0),0)=0,"c","")))</f>
        <v/>
      </c>
      <c r="AH81" s="88" t="str">
        <f>IF($AB81&lt;&gt;"x","",IF(AND($I81&lt;&gt;AH$4, IFERROR(MATCH("c",$AB81:AG81,0),0)=0),"x", IF(IFERROR(MATCH("c",$AB81:AG81,0),0)=0,"c","")))</f>
        <v/>
      </c>
      <c r="AI81" s="88" t="str">
        <f>IF($AB81&lt;&gt;"x","",IF(AND($I81&lt;&gt;AI$4, IFERROR(MATCH("c",$AB81:AH81,0),0)=0),"x", IF(IFERROR(MATCH("c",$AB81:AH81,0),0)=0,"c","")))</f>
        <v/>
      </c>
      <c r="AJ81" s="88" t="str">
        <f>IF($AB81&lt;&gt;"x","",IF(AND($I81&lt;&gt;AJ$4, IFERROR(MATCH("c",$AB81:AI81,0),0)=0),"x", IF(IFERROR(MATCH("c",$AB81:AI81,0),0)=0,"c","")))</f>
        <v/>
      </c>
      <c r="AK81" s="88" t="str">
        <f>IF($AB81&lt;&gt;"x","",IF(AND($I81&lt;&gt;AK$4, IFERROR(MATCH("c",$AB81:AJ81,0),0)=0),"x", IF(IFERROR(MATCH("c",$AB81:AJ81,0),0)=0,"c","")))</f>
        <v/>
      </c>
      <c r="AL81" s="88" t="str">
        <f>IF($AB81&lt;&gt;"x","",IF(AND($I81&lt;&gt;AL$4, IFERROR(MATCH("c",$AB81:AK81,0),0)=0),"x", IF(IFERROR(MATCH("c",$AB81:AK81,0),0)=0,"c","")))</f>
        <v/>
      </c>
      <c r="AM81" s="88" t="str">
        <f>IF($AB81&lt;&gt;"x","",IF(AND($I81&lt;&gt;AM$4, IFERROR(MATCH("c",$AB81:AL81,0),0)=0),"x", IF(IFERROR(MATCH("c",$AB81:AL81,0),0)=0,"c","")))</f>
        <v/>
      </c>
      <c r="AN81" s="88" t="str">
        <f>IF($AB81&lt;&gt;"x","",IF(AND($I81&lt;&gt;AN$4, IFERROR(MATCH("c",$AB81:AM81,0),0)=0),"x", IF(IFERROR(MATCH("c",$AB81:AM81,0),0)=0,"c","")))</f>
        <v/>
      </c>
      <c r="AO81" s="88" t="str">
        <f>IF($AB81&lt;&gt;"x","",IF(AND($I81&lt;&gt;AO$4, IFERROR(MATCH("c",$AB81:AN81,0),0)=0),"x", IF(IFERROR(MATCH("c",$AB81:AN81,0),0)=0,"c","")))</f>
        <v/>
      </c>
      <c r="AP81" s="88" t="str">
        <f>IF($AB81&lt;&gt;"x","",IF(AND($I81&lt;&gt;AP$4, IFERROR(MATCH("c",$AB81:AO81,0),0)=0),"x", IF(IFERROR(MATCH("c",$AB81:AO81,0),0)=0,"c","")))</f>
        <v/>
      </c>
      <c r="AQ81" s="88" t="str">
        <f>IF($AB81&lt;&gt;"x","",IF(AND($I81&lt;&gt;AQ$4, IFERROR(MATCH("c",$AB81:AP81,0),0)=0),"x", IF(IFERROR(MATCH("c",$AB81:AP81,0),0)=0,"c","")))</f>
        <v/>
      </c>
      <c r="BO81" s="213">
        <f>IF(COUNTIF($BO$6:BO80,BO80)+1&gt;Calc!$CU$9,MAX($BO$6:BO80)+1,BO80)</f>
        <v>19</v>
      </c>
      <c r="BP81" s="213" t="str">
        <f>IF(29-SUMIF(Pipeline!D85:AF85,"",$BP$5:$CR$5)&gt;0,ROW(BO81),"")</f>
        <v/>
      </c>
      <c r="BQ81" s="214"/>
      <c r="BR81" s="214"/>
      <c r="BS81" s="214"/>
      <c r="BT81" s="214"/>
      <c r="BU81" s="214"/>
      <c r="BV81" s="214"/>
      <c r="BW81" s="214"/>
      <c r="BX81" s="214"/>
      <c r="BY81" s="214"/>
      <c r="BZ81" s="214"/>
      <c r="CA81" s="214"/>
      <c r="CB81" s="214"/>
      <c r="CC81" s="214"/>
      <c r="CD81" s="214"/>
      <c r="CE81" s="214"/>
      <c r="CF81" s="214"/>
      <c r="CG81" s="214"/>
      <c r="CH81" s="214"/>
      <c r="CI81" s="214"/>
      <c r="CJ81" s="214"/>
      <c r="CK81" s="214"/>
      <c r="CL81" s="214"/>
      <c r="CM81" s="214"/>
      <c r="CN81" s="214"/>
      <c r="CO81" s="214"/>
      <c r="CP81" s="214"/>
      <c r="CQ81" s="214"/>
      <c r="CR81" s="214"/>
    </row>
    <row r="82" spans="2:96" x14ac:dyDescent="0.25">
      <c r="B82" s="88">
        <f>IF(AND(OR(Pipeline!$F$5=H82,Pipeline!$F$5="",Pipeline!$F$5="All"), OR(Pipeline!$F$6=J82,Pipeline!$F$6="",Pipeline!$F$6="All"),  OR(Pipeline!$J$5&lt;=K82,Pipeline!$J$5=""), OR(Pipeline!$J$6&gt;=K82,Pipeline!$J$6=""),  OR(Pipeline!$N$5&lt;=O82,Pipeline!$N$5=""), OR(Pipeline!$N$6&gt;=O82,Pipeline!$N$6="")),1,0)</f>
        <v>1</v>
      </c>
      <c r="C82" s="99">
        <f>IF(B82&lt;&gt;1,"",COUNTIFS($I$6:I81,I82,$B$6:B81,1)+1)</f>
        <v>70</v>
      </c>
      <c r="D82" s="100" t="str">
        <f>IF(LEN(INDEX(Input!B$6:B$1005,ROW($C82)-ROW($C$5),1))=0,"-",INDEX(Input!B$6:B$1005,ROW($C82)-ROW($C$5),1))</f>
        <v>-</v>
      </c>
      <c r="E82" s="100" t="str">
        <f>IF(LEN(INDEX(Input!C$6:C$1005,ROW($C82)-ROW($C$5),1))=0,"-",INDEX(Input!C$6:C$1005,ROW($C82)-ROW($C$5),1))</f>
        <v>-</v>
      </c>
      <c r="F82" s="100" t="str">
        <f>IF(LEN(INDEX(Input!D$6:D$1005,ROW($C82)-ROW($C$5),1))=0,"-",INDEX(Input!D$6:D$1005,ROW($C82)-ROW($C$5),1))</f>
        <v>-</v>
      </c>
      <c r="G82" s="100" t="str">
        <f>IF(LEN(INDEX(Input!E$6:E$1005,ROW($C82)-ROW($C$5),1))=0,"-",INDEX(Input!E$6:E$1005,ROW($C82)-ROW($C$5),1))</f>
        <v>-</v>
      </c>
      <c r="H82" s="100" t="str">
        <f>IF(LEN(INDEX(Input!F$6:F$1005,ROW($C82)-ROW($C$5),1))=0,"-",INDEX(Input!F$6:F$1005,ROW($C82)-ROW($C$5),1))</f>
        <v>-</v>
      </c>
      <c r="I82" s="100" t="str">
        <f>IF(LEN(INDEX(Input!G$6:G$1005,ROW($C82)-ROW($C$5),1))=0,"",INDEX(Input!G$6:G$1005,ROW($C82)-ROW($C$5),1))</f>
        <v/>
      </c>
      <c r="J82" s="100" t="str">
        <f>IF(LEN(INDEX(Input!B$6:B$1005,ROW($C82)-ROW($C$5),1))=0,"-",IF(INDEX(Input!H$6:H$1005,ROW($C82)-ROW($C$5),1)="","Not set",INDEX(Input!H$6:H$1005,ROW($C82)-ROW($C$5),1)) )</f>
        <v>-</v>
      </c>
      <c r="K82" s="101" t="str">
        <f>IF(LEN(INDEX(Input!I$6:I$1005,ROW($C82)-ROW($C$5),1))=0,"",INDEX(Input!I$6:I$1005,ROW($C82)-ROW($C$5),1))</f>
        <v/>
      </c>
      <c r="L82" s="101" t="str">
        <f t="array" ref="L82">IFERROR(IF($AY$24=123,DAY(K82)&amp;connector&amp;IF($AZ$24="Extended",INDEX($AT$24:$AT$35,MONTH(K82),1),MONTH(K82))&amp;connector&amp;IF($AZ$24="Short", RIGHT(YEAR(K82),2),YEAR(K82)),IF($AY$24=213, MONTH(K82)&amp;connector&amp;DAY(K82)&amp;connector&amp;IF($AZ$24="Short", RIGHT(YEAR(K82),2),YEAR(K82)),IF($AZ$24="Short", RIGHT(YEAR(K82),2),YEAR(K82))&amp;connector&amp;MONTH(K82)&amp;connector&amp;DAY(K82))),"-")</f>
        <v>-</v>
      </c>
      <c r="M82" s="101" t="str">
        <f>IF(LEN(INDEX(Input!J$6:J$1005,ROW($C82)-ROW($C$5),1))=0,"",INDEX(Input!J$6:J$1005,ROW($C82)-ROW($C$5),1))</f>
        <v/>
      </c>
      <c r="N82" s="101" t="str">
        <f t="array" ref="N82">IFERROR(IF($AY$24=123,DAY(M82)&amp;connector&amp;IF($AZ$24="Extended",INDEX($AT$24:$AT$35,MONTH(M82),1),MONTH(M82))&amp;connector&amp;IF($AZ$24="Short", RIGHT(YEAR(M82),2),YEAR(M82)),IF($AY$24=213, MONTH(M82)&amp;connector&amp;DAY(M82)&amp;connector&amp;IF($AZ$24="Short", RIGHT(YEAR(M82),2),YEAR(M82)),IF($AZ$24="Short", RIGHT(YEAR(M82),2),YEAR(M82))&amp;connector&amp;MONTH(M82)&amp;connector&amp;DAY(M82))),"-")</f>
        <v>-</v>
      </c>
      <c r="O82" s="156" t="str">
        <f>IF(LEN(INDEX(Input!K$6:K$1005,ROW($C82)-ROW($C$5),1))=0,"",INDEX(Input!K$6:K$1005,ROW($C82)-ROW($C$5),1))</f>
        <v/>
      </c>
      <c r="P82" s="100" t="str">
        <f t="shared" si="19"/>
        <v>-</v>
      </c>
      <c r="Q82" s="156" t="str">
        <f>IF(LEN(INDEX(Input!L$6:L$1005,ROW($C82)-ROW($C$5),1))=0,"",INDEX(Input!L$6:L$1005,ROW($C82)-ROW($C$5),1))</f>
        <v/>
      </c>
      <c r="R82" s="100" t="str">
        <f t="shared" si="20"/>
        <v>-</v>
      </c>
      <c r="S82" s="156" t="str">
        <f>IF(LEN(INDEX(Input!M$6:M$1005,ROW($C82)-ROW($C$5),1))=0,"-",INDEX(Input!M$6:M$1005,ROW($C82)-ROW($C$5),1))</f>
        <v>-</v>
      </c>
      <c r="T82" s="156" t="str">
        <f t="shared" si="21"/>
        <v/>
      </c>
      <c r="U82" s="100" t="str">
        <f t="shared" si="22"/>
        <v>-</v>
      </c>
      <c r="V82" s="156" t="str">
        <f>IF(LEN(INDEX(Input!O$6:O$1005,ROW($C82)-ROW($C$5),1))=0,"",INDEX(Input!O$6:O$1005,ROW($C82)-ROW($C$5),1))</f>
        <v/>
      </c>
      <c r="W82" s="100" t="str">
        <f t="shared" si="23"/>
        <v>-</v>
      </c>
      <c r="X82" s="104" t="str">
        <f t="shared" si="24"/>
        <v/>
      </c>
      <c r="Y82" s="102" t="str">
        <f t="shared" si="16"/>
        <v/>
      </c>
      <c r="Z82" s="102" t="str">
        <f>IF(AND(OR(Dashboard!$D$7=J82,Dashboard!$D$7=""),  OR(Dashboard!$G$6&lt;=K82,Dashboard!$G$6=""), OR(Dashboard!$G$7&gt;=K82,Dashboard!$G$7=""),  OR(Dashboard!$J$6&lt;=O82,Dashboard!$J$6=""), OR(Dashboard!$J$7&gt;=O82,Dashboard!$J$7=""),D82&lt;&gt;""),"x","")</f>
        <v>x</v>
      </c>
      <c r="AA82" s="102" t="str">
        <f>IF(AND(OR(Dashboard!$D$6=H82,Dashboard!$D$6="",Dashboard!$D$6="All"), Z82="x"),"x","")</f>
        <v>x</v>
      </c>
      <c r="AB82" s="103" t="str">
        <f>IF(AND(OR(Dashboard!$D$6=H82,Dashboard!$D$6="",Dashboard!$D$6="All"), OR(Dashboard!$D$7=J82,Dashboard!$D$7=""),  OR(Dashboard!$G$6&lt;=K82,Dashboard!$G$6=""), OR(Dashboard!$G$7&gt;=K82,Dashboard!$G$7=""),  OR(Dashboard!$J$6&lt;=O82,Dashboard!$J$6=""), OR(Dashboard!$J$7&gt;=O82,Dashboard!$J$7=""),I82&lt;&gt;""),"x","")</f>
        <v/>
      </c>
      <c r="AC82" s="88" t="str">
        <f>IF($AB82&lt;&gt;"x","",IF(AND($I82&lt;&gt;AC$4, IFERROR(MATCH("c",$AB82:AB82,0),0)=0),"x", IF(IFERROR(MATCH("c",$AB82:AB82,0),0)=0,"c","")))</f>
        <v/>
      </c>
      <c r="AD82" s="88" t="str">
        <f>IF($AB82&lt;&gt;"x","",IF(AND($I82&lt;&gt;AD$4, IFERROR(MATCH("c",$AB82:AC82,0),0)=0),"x", IF(IFERROR(MATCH("c",$AB82:AC82,0),0)=0,"c","")))</f>
        <v/>
      </c>
      <c r="AE82" s="88" t="str">
        <f>IF($AB82&lt;&gt;"x","",IF(AND($I82&lt;&gt;AE$4, IFERROR(MATCH("c",$AB82:AD82,0),0)=0),"x", IF(IFERROR(MATCH("c",$AB82:AD82,0),0)=0,"c","")))</f>
        <v/>
      </c>
      <c r="AF82" s="88" t="str">
        <f>IF($AB82&lt;&gt;"x","",IF(AND($I82&lt;&gt;AF$4, IFERROR(MATCH("c",$AB82:AE82,0),0)=0),"x", IF(IFERROR(MATCH("c",$AB82:AE82,0),0)=0,"c","")))</f>
        <v/>
      </c>
      <c r="AG82" s="88" t="str">
        <f>IF($AB82&lt;&gt;"x","",IF(AND($I82&lt;&gt;AG$4, IFERROR(MATCH("c",$AB82:AF82,0),0)=0),"x", IF(IFERROR(MATCH("c",$AB82:AF82,0),0)=0,"c","")))</f>
        <v/>
      </c>
      <c r="AH82" s="88" t="str">
        <f>IF($AB82&lt;&gt;"x","",IF(AND($I82&lt;&gt;AH$4, IFERROR(MATCH("c",$AB82:AG82,0),0)=0),"x", IF(IFERROR(MATCH("c",$AB82:AG82,0),0)=0,"c","")))</f>
        <v/>
      </c>
      <c r="AI82" s="88" t="str">
        <f>IF($AB82&lt;&gt;"x","",IF(AND($I82&lt;&gt;AI$4, IFERROR(MATCH("c",$AB82:AH82,0),0)=0),"x", IF(IFERROR(MATCH("c",$AB82:AH82,0),0)=0,"c","")))</f>
        <v/>
      </c>
      <c r="AJ82" s="88" t="str">
        <f>IF($AB82&lt;&gt;"x","",IF(AND($I82&lt;&gt;AJ$4, IFERROR(MATCH("c",$AB82:AI82,0),0)=0),"x", IF(IFERROR(MATCH("c",$AB82:AI82,0),0)=0,"c","")))</f>
        <v/>
      </c>
      <c r="AK82" s="88" t="str">
        <f>IF($AB82&lt;&gt;"x","",IF(AND($I82&lt;&gt;AK$4, IFERROR(MATCH("c",$AB82:AJ82,0),0)=0),"x", IF(IFERROR(MATCH("c",$AB82:AJ82,0),0)=0,"c","")))</f>
        <v/>
      </c>
      <c r="AL82" s="88" t="str">
        <f>IF($AB82&lt;&gt;"x","",IF(AND($I82&lt;&gt;AL$4, IFERROR(MATCH("c",$AB82:AK82,0),0)=0),"x", IF(IFERROR(MATCH("c",$AB82:AK82,0),0)=0,"c","")))</f>
        <v/>
      </c>
      <c r="AM82" s="88" t="str">
        <f>IF($AB82&lt;&gt;"x","",IF(AND($I82&lt;&gt;AM$4, IFERROR(MATCH("c",$AB82:AL82,0),0)=0),"x", IF(IFERROR(MATCH("c",$AB82:AL82,0),0)=0,"c","")))</f>
        <v/>
      </c>
      <c r="AN82" s="88" t="str">
        <f>IF($AB82&lt;&gt;"x","",IF(AND($I82&lt;&gt;AN$4, IFERROR(MATCH("c",$AB82:AM82,0),0)=0),"x", IF(IFERROR(MATCH("c",$AB82:AM82,0),0)=0,"c","")))</f>
        <v/>
      </c>
      <c r="AO82" s="88" t="str">
        <f>IF($AB82&lt;&gt;"x","",IF(AND($I82&lt;&gt;AO$4, IFERROR(MATCH("c",$AB82:AN82,0),0)=0),"x", IF(IFERROR(MATCH("c",$AB82:AN82,0),0)=0,"c","")))</f>
        <v/>
      </c>
      <c r="AP82" s="88" t="str">
        <f>IF($AB82&lt;&gt;"x","",IF(AND($I82&lt;&gt;AP$4, IFERROR(MATCH("c",$AB82:AO82,0),0)=0),"x", IF(IFERROR(MATCH("c",$AB82:AO82,0),0)=0,"c","")))</f>
        <v/>
      </c>
      <c r="AQ82" s="88" t="str">
        <f>IF($AB82&lt;&gt;"x","",IF(AND($I82&lt;&gt;AQ$4, IFERROR(MATCH("c",$AB82:AP82,0),0)=0),"x", IF(IFERROR(MATCH("c",$AB82:AP82,0),0)=0,"c","")))</f>
        <v/>
      </c>
      <c r="BO82" s="213">
        <f>IF(COUNTIF($BO$6:BO81,BO81)+1&gt;Calc!$CU$9,MAX($BO$6:BO81)+1,BO81)</f>
        <v>20</v>
      </c>
      <c r="BP82" s="213" t="str">
        <f>IF(29-SUMIF(Pipeline!D86:AF86,"",$BP$5:$CR$5)&gt;0,ROW(BO82),"")</f>
        <v/>
      </c>
      <c r="BQ82" s="214"/>
      <c r="BR82" s="214"/>
      <c r="BS82" s="214"/>
      <c r="BT82" s="214"/>
      <c r="BU82" s="214"/>
      <c r="BV82" s="214"/>
      <c r="BW82" s="214"/>
      <c r="BX82" s="214"/>
      <c r="BY82" s="214"/>
      <c r="BZ82" s="214"/>
      <c r="CA82" s="214"/>
      <c r="CB82" s="214"/>
      <c r="CC82" s="214"/>
      <c r="CD82" s="214"/>
      <c r="CE82" s="214"/>
      <c r="CF82" s="214"/>
      <c r="CG82" s="214"/>
      <c r="CH82" s="214"/>
      <c r="CI82" s="214"/>
      <c r="CJ82" s="214"/>
      <c r="CK82" s="214"/>
      <c r="CL82" s="214"/>
      <c r="CM82" s="214"/>
      <c r="CN82" s="214"/>
      <c r="CO82" s="214"/>
      <c r="CP82" s="214"/>
      <c r="CQ82" s="214"/>
      <c r="CR82" s="214"/>
    </row>
    <row r="83" spans="2:96" x14ac:dyDescent="0.25">
      <c r="B83" s="88">
        <f>IF(AND(OR(Pipeline!$F$5=H83,Pipeline!$F$5="",Pipeline!$F$5="All"), OR(Pipeline!$F$6=J83,Pipeline!$F$6="",Pipeline!$F$6="All"),  OR(Pipeline!$J$5&lt;=K83,Pipeline!$J$5=""), OR(Pipeline!$J$6&gt;=K83,Pipeline!$J$6=""),  OR(Pipeline!$N$5&lt;=O83,Pipeline!$N$5=""), OR(Pipeline!$N$6&gt;=O83,Pipeline!$N$6="")),1,0)</f>
        <v>1</v>
      </c>
      <c r="C83" s="99">
        <f>IF(B83&lt;&gt;1,"",COUNTIFS($I$6:I82,I83,$B$6:B82,1)+1)</f>
        <v>71</v>
      </c>
      <c r="D83" s="100" t="str">
        <f>IF(LEN(INDEX(Input!B$6:B$1005,ROW($C83)-ROW($C$5),1))=0,"-",INDEX(Input!B$6:B$1005,ROW($C83)-ROW($C$5),1))</f>
        <v>-</v>
      </c>
      <c r="E83" s="100" t="str">
        <f>IF(LEN(INDEX(Input!C$6:C$1005,ROW($C83)-ROW($C$5),1))=0,"-",INDEX(Input!C$6:C$1005,ROW($C83)-ROW($C$5),1))</f>
        <v>-</v>
      </c>
      <c r="F83" s="100" t="str">
        <f>IF(LEN(INDEX(Input!D$6:D$1005,ROW($C83)-ROW($C$5),1))=0,"-",INDEX(Input!D$6:D$1005,ROW($C83)-ROW($C$5),1))</f>
        <v>-</v>
      </c>
      <c r="G83" s="100" t="str">
        <f>IF(LEN(INDEX(Input!E$6:E$1005,ROW($C83)-ROW($C$5),1))=0,"-",INDEX(Input!E$6:E$1005,ROW($C83)-ROW($C$5),1))</f>
        <v>-</v>
      </c>
      <c r="H83" s="100" t="str">
        <f>IF(LEN(INDEX(Input!F$6:F$1005,ROW($C83)-ROW($C$5),1))=0,"-",INDEX(Input!F$6:F$1005,ROW($C83)-ROW($C$5),1))</f>
        <v>-</v>
      </c>
      <c r="I83" s="100" t="str">
        <f>IF(LEN(INDEX(Input!G$6:G$1005,ROW($C83)-ROW($C$5),1))=0,"",INDEX(Input!G$6:G$1005,ROW($C83)-ROW($C$5),1))</f>
        <v/>
      </c>
      <c r="J83" s="100" t="str">
        <f>IF(LEN(INDEX(Input!B$6:B$1005,ROW($C83)-ROW($C$5),1))=0,"-",IF(INDEX(Input!H$6:H$1005,ROW($C83)-ROW($C$5),1)="","Not set",INDEX(Input!H$6:H$1005,ROW($C83)-ROW($C$5),1)) )</f>
        <v>-</v>
      </c>
      <c r="K83" s="101" t="str">
        <f>IF(LEN(INDEX(Input!I$6:I$1005,ROW($C83)-ROW($C$5),1))=0,"",INDEX(Input!I$6:I$1005,ROW($C83)-ROW($C$5),1))</f>
        <v/>
      </c>
      <c r="L83" s="101" t="str">
        <f t="array" ref="L83">IFERROR(IF($AY$24=123,DAY(K83)&amp;connector&amp;IF($AZ$24="Extended",INDEX($AT$24:$AT$35,MONTH(K83),1),MONTH(K83))&amp;connector&amp;IF($AZ$24="Short", RIGHT(YEAR(K83),2),YEAR(K83)),IF($AY$24=213, MONTH(K83)&amp;connector&amp;DAY(K83)&amp;connector&amp;IF($AZ$24="Short", RIGHT(YEAR(K83),2),YEAR(K83)),IF($AZ$24="Short", RIGHT(YEAR(K83),2),YEAR(K83))&amp;connector&amp;MONTH(K83)&amp;connector&amp;DAY(K83))),"-")</f>
        <v>-</v>
      </c>
      <c r="M83" s="101" t="str">
        <f>IF(LEN(INDEX(Input!J$6:J$1005,ROW($C83)-ROW($C$5),1))=0,"",INDEX(Input!J$6:J$1005,ROW($C83)-ROW($C$5),1))</f>
        <v/>
      </c>
      <c r="N83" s="101" t="str">
        <f t="array" ref="N83">IFERROR(IF($AY$24=123,DAY(M83)&amp;connector&amp;IF($AZ$24="Extended",INDEX($AT$24:$AT$35,MONTH(M83),1),MONTH(M83))&amp;connector&amp;IF($AZ$24="Short", RIGHT(YEAR(M83),2),YEAR(M83)),IF($AY$24=213, MONTH(M83)&amp;connector&amp;DAY(M83)&amp;connector&amp;IF($AZ$24="Short", RIGHT(YEAR(M83),2),YEAR(M83)),IF($AZ$24="Short", RIGHT(YEAR(M83),2),YEAR(M83))&amp;connector&amp;MONTH(M83)&amp;connector&amp;DAY(M83))),"-")</f>
        <v>-</v>
      </c>
      <c r="O83" s="156" t="str">
        <f>IF(LEN(INDEX(Input!K$6:K$1005,ROW($C83)-ROW($C$5),1))=0,"",INDEX(Input!K$6:K$1005,ROW($C83)-ROW($C$5),1))</f>
        <v/>
      </c>
      <c r="P83" s="100" t="str">
        <f t="shared" si="19"/>
        <v>-</v>
      </c>
      <c r="Q83" s="156" t="str">
        <f>IF(LEN(INDEX(Input!L$6:L$1005,ROW($C83)-ROW($C$5),1))=0,"",INDEX(Input!L$6:L$1005,ROW($C83)-ROW($C$5),1))</f>
        <v/>
      </c>
      <c r="R83" s="100" t="str">
        <f t="shared" si="20"/>
        <v>-</v>
      </c>
      <c r="S83" s="156" t="str">
        <f>IF(LEN(INDEX(Input!M$6:M$1005,ROW($C83)-ROW($C$5),1))=0,"-",INDEX(Input!M$6:M$1005,ROW($C83)-ROW($C$5),1))</f>
        <v>-</v>
      </c>
      <c r="T83" s="156" t="str">
        <f t="shared" si="21"/>
        <v/>
      </c>
      <c r="U83" s="100" t="str">
        <f t="shared" si="22"/>
        <v>-</v>
      </c>
      <c r="V83" s="156" t="str">
        <f>IF(LEN(INDEX(Input!O$6:O$1005,ROW($C83)-ROW($C$5),1))=0,"",INDEX(Input!O$6:O$1005,ROW($C83)-ROW($C$5),1))</f>
        <v/>
      </c>
      <c r="W83" s="100" t="str">
        <f t="shared" si="23"/>
        <v>-</v>
      </c>
      <c r="X83" s="104" t="str">
        <f t="shared" si="24"/>
        <v/>
      </c>
      <c r="Y83" s="102" t="str">
        <f t="shared" si="16"/>
        <v/>
      </c>
      <c r="Z83" s="102" t="str">
        <f>IF(AND(OR(Dashboard!$D$7=J83,Dashboard!$D$7=""),  OR(Dashboard!$G$6&lt;=K83,Dashboard!$G$6=""), OR(Dashboard!$G$7&gt;=K83,Dashboard!$G$7=""),  OR(Dashboard!$J$6&lt;=O83,Dashboard!$J$6=""), OR(Dashboard!$J$7&gt;=O83,Dashboard!$J$7=""),D83&lt;&gt;""),"x","")</f>
        <v>x</v>
      </c>
      <c r="AA83" s="102" t="str">
        <f>IF(AND(OR(Dashboard!$D$6=H83,Dashboard!$D$6="",Dashboard!$D$6="All"), Z83="x"),"x","")</f>
        <v>x</v>
      </c>
      <c r="AB83" s="103" t="str">
        <f>IF(AND(OR(Dashboard!$D$6=H83,Dashboard!$D$6="",Dashboard!$D$6="All"), OR(Dashboard!$D$7=J83,Dashboard!$D$7=""),  OR(Dashboard!$G$6&lt;=K83,Dashboard!$G$6=""), OR(Dashboard!$G$7&gt;=K83,Dashboard!$G$7=""),  OR(Dashboard!$J$6&lt;=O83,Dashboard!$J$6=""), OR(Dashboard!$J$7&gt;=O83,Dashboard!$J$7=""),I83&lt;&gt;""),"x","")</f>
        <v/>
      </c>
      <c r="AC83" s="88" t="str">
        <f>IF($AB83&lt;&gt;"x","",IF(AND($I83&lt;&gt;AC$4, IFERROR(MATCH("c",$AB83:AB83,0),0)=0),"x", IF(IFERROR(MATCH("c",$AB83:AB83,0),0)=0,"c","")))</f>
        <v/>
      </c>
      <c r="AD83" s="88" t="str">
        <f>IF($AB83&lt;&gt;"x","",IF(AND($I83&lt;&gt;AD$4, IFERROR(MATCH("c",$AB83:AC83,0),0)=0),"x", IF(IFERROR(MATCH("c",$AB83:AC83,0),0)=0,"c","")))</f>
        <v/>
      </c>
      <c r="AE83" s="88" t="str">
        <f>IF($AB83&lt;&gt;"x","",IF(AND($I83&lt;&gt;AE$4, IFERROR(MATCH("c",$AB83:AD83,0),0)=0),"x", IF(IFERROR(MATCH("c",$AB83:AD83,0),0)=0,"c","")))</f>
        <v/>
      </c>
      <c r="AF83" s="88" t="str">
        <f>IF($AB83&lt;&gt;"x","",IF(AND($I83&lt;&gt;AF$4, IFERROR(MATCH("c",$AB83:AE83,0),0)=0),"x", IF(IFERROR(MATCH("c",$AB83:AE83,0),0)=0,"c","")))</f>
        <v/>
      </c>
      <c r="AG83" s="88" t="str">
        <f>IF($AB83&lt;&gt;"x","",IF(AND($I83&lt;&gt;AG$4, IFERROR(MATCH("c",$AB83:AF83,0),0)=0),"x", IF(IFERROR(MATCH("c",$AB83:AF83,0),0)=0,"c","")))</f>
        <v/>
      </c>
      <c r="AH83" s="88" t="str">
        <f>IF($AB83&lt;&gt;"x","",IF(AND($I83&lt;&gt;AH$4, IFERROR(MATCH("c",$AB83:AG83,0),0)=0),"x", IF(IFERROR(MATCH("c",$AB83:AG83,0),0)=0,"c","")))</f>
        <v/>
      </c>
      <c r="AI83" s="88" t="str">
        <f>IF($AB83&lt;&gt;"x","",IF(AND($I83&lt;&gt;AI$4, IFERROR(MATCH("c",$AB83:AH83,0),0)=0),"x", IF(IFERROR(MATCH("c",$AB83:AH83,0),0)=0,"c","")))</f>
        <v/>
      </c>
      <c r="AJ83" s="88" t="str">
        <f>IF($AB83&lt;&gt;"x","",IF(AND($I83&lt;&gt;AJ$4, IFERROR(MATCH("c",$AB83:AI83,0),0)=0),"x", IF(IFERROR(MATCH("c",$AB83:AI83,0),0)=0,"c","")))</f>
        <v/>
      </c>
      <c r="AK83" s="88" t="str">
        <f>IF($AB83&lt;&gt;"x","",IF(AND($I83&lt;&gt;AK$4, IFERROR(MATCH("c",$AB83:AJ83,0),0)=0),"x", IF(IFERROR(MATCH("c",$AB83:AJ83,0),0)=0,"c","")))</f>
        <v/>
      </c>
      <c r="AL83" s="88" t="str">
        <f>IF($AB83&lt;&gt;"x","",IF(AND($I83&lt;&gt;AL$4, IFERROR(MATCH("c",$AB83:AK83,0),0)=0),"x", IF(IFERROR(MATCH("c",$AB83:AK83,0),0)=0,"c","")))</f>
        <v/>
      </c>
      <c r="AM83" s="88" t="str">
        <f>IF($AB83&lt;&gt;"x","",IF(AND($I83&lt;&gt;AM$4, IFERROR(MATCH("c",$AB83:AL83,0),0)=0),"x", IF(IFERROR(MATCH("c",$AB83:AL83,0),0)=0,"c","")))</f>
        <v/>
      </c>
      <c r="AN83" s="88" t="str">
        <f>IF($AB83&lt;&gt;"x","",IF(AND($I83&lt;&gt;AN$4, IFERROR(MATCH("c",$AB83:AM83,0),0)=0),"x", IF(IFERROR(MATCH("c",$AB83:AM83,0),0)=0,"c","")))</f>
        <v/>
      </c>
      <c r="AO83" s="88" t="str">
        <f>IF($AB83&lt;&gt;"x","",IF(AND($I83&lt;&gt;AO$4, IFERROR(MATCH("c",$AB83:AN83,0),0)=0),"x", IF(IFERROR(MATCH("c",$AB83:AN83,0),0)=0,"c","")))</f>
        <v/>
      </c>
      <c r="AP83" s="88" t="str">
        <f>IF($AB83&lt;&gt;"x","",IF(AND($I83&lt;&gt;AP$4, IFERROR(MATCH("c",$AB83:AO83,0),0)=0),"x", IF(IFERROR(MATCH("c",$AB83:AO83,0),0)=0,"c","")))</f>
        <v/>
      </c>
      <c r="AQ83" s="88" t="str">
        <f>IF($AB83&lt;&gt;"x","",IF(AND($I83&lt;&gt;AQ$4, IFERROR(MATCH("c",$AB83:AP83,0),0)=0),"x", IF(IFERROR(MATCH("c",$AB83:AP83,0),0)=0,"c","")))</f>
        <v/>
      </c>
      <c r="BO83" s="213">
        <f>IF(COUNTIF($BO$6:BO82,BO82)+1&gt;Calc!$CU$9,MAX($BO$6:BO82)+1,BO82)</f>
        <v>20</v>
      </c>
      <c r="BP83" s="213" t="str">
        <f>IF(29-SUMIF(Pipeline!D87:AF87,"",$BP$5:$CR$5)&gt;0,ROW(BO83),"")</f>
        <v/>
      </c>
      <c r="BQ83" s="214"/>
      <c r="BR83" s="214"/>
      <c r="BS83" s="214"/>
      <c r="BT83" s="214"/>
      <c r="BU83" s="214"/>
      <c r="BV83" s="214"/>
      <c r="BW83" s="214"/>
      <c r="BX83" s="214"/>
      <c r="BY83" s="214"/>
      <c r="BZ83" s="214"/>
      <c r="CA83" s="214"/>
      <c r="CB83" s="214"/>
      <c r="CC83" s="214"/>
      <c r="CD83" s="214"/>
      <c r="CE83" s="214"/>
      <c r="CF83" s="214"/>
      <c r="CG83" s="214"/>
      <c r="CH83" s="214"/>
      <c r="CI83" s="214"/>
      <c r="CJ83" s="214"/>
      <c r="CK83" s="214"/>
      <c r="CL83" s="214"/>
      <c r="CM83" s="214"/>
      <c r="CN83" s="214"/>
      <c r="CO83" s="214"/>
      <c r="CP83" s="214"/>
      <c r="CQ83" s="214"/>
      <c r="CR83" s="214"/>
    </row>
    <row r="84" spans="2:96" x14ac:dyDescent="0.25">
      <c r="B84" s="88">
        <f>IF(AND(OR(Pipeline!$F$5=H84,Pipeline!$F$5="",Pipeline!$F$5="All"), OR(Pipeline!$F$6=J84,Pipeline!$F$6="",Pipeline!$F$6="All"),  OR(Pipeline!$J$5&lt;=K84,Pipeline!$J$5=""), OR(Pipeline!$J$6&gt;=K84,Pipeline!$J$6=""),  OR(Pipeline!$N$5&lt;=O84,Pipeline!$N$5=""), OR(Pipeline!$N$6&gt;=O84,Pipeline!$N$6="")),1,0)</f>
        <v>1</v>
      </c>
      <c r="C84" s="99">
        <f>IF(B84&lt;&gt;1,"",COUNTIFS($I$6:I83,I84,$B$6:B83,1)+1)</f>
        <v>72</v>
      </c>
      <c r="D84" s="100" t="str">
        <f>IF(LEN(INDEX(Input!B$6:B$1005,ROW($C84)-ROW($C$5),1))=0,"-",INDEX(Input!B$6:B$1005,ROW($C84)-ROW($C$5),1))</f>
        <v>-</v>
      </c>
      <c r="E84" s="100" t="str">
        <f>IF(LEN(INDEX(Input!C$6:C$1005,ROW($C84)-ROW($C$5),1))=0,"-",INDEX(Input!C$6:C$1005,ROW($C84)-ROW($C$5),1))</f>
        <v>-</v>
      </c>
      <c r="F84" s="100" t="str">
        <f>IF(LEN(INDEX(Input!D$6:D$1005,ROW($C84)-ROW($C$5),1))=0,"-",INDEX(Input!D$6:D$1005,ROW($C84)-ROW($C$5),1))</f>
        <v>-</v>
      </c>
      <c r="G84" s="100" t="str">
        <f>IF(LEN(INDEX(Input!E$6:E$1005,ROW($C84)-ROW($C$5),1))=0,"-",INDEX(Input!E$6:E$1005,ROW($C84)-ROW($C$5),1))</f>
        <v>-</v>
      </c>
      <c r="H84" s="100" t="str">
        <f>IF(LEN(INDEX(Input!F$6:F$1005,ROW($C84)-ROW($C$5),1))=0,"-",INDEX(Input!F$6:F$1005,ROW($C84)-ROW($C$5),1))</f>
        <v>-</v>
      </c>
      <c r="I84" s="100" t="str">
        <f>IF(LEN(INDEX(Input!G$6:G$1005,ROW($C84)-ROW($C$5),1))=0,"",INDEX(Input!G$6:G$1005,ROW($C84)-ROW($C$5),1))</f>
        <v/>
      </c>
      <c r="J84" s="100" t="str">
        <f>IF(LEN(INDEX(Input!B$6:B$1005,ROW($C84)-ROW($C$5),1))=0,"-",IF(INDEX(Input!H$6:H$1005,ROW($C84)-ROW($C$5),1)="","Not set",INDEX(Input!H$6:H$1005,ROW($C84)-ROW($C$5),1)) )</f>
        <v>-</v>
      </c>
      <c r="K84" s="101" t="str">
        <f>IF(LEN(INDEX(Input!I$6:I$1005,ROW($C84)-ROW($C$5),1))=0,"",INDEX(Input!I$6:I$1005,ROW($C84)-ROW($C$5),1))</f>
        <v/>
      </c>
      <c r="L84" s="101" t="str">
        <f t="array" ref="L84">IFERROR(IF($AY$24=123,DAY(K84)&amp;connector&amp;IF($AZ$24="Extended",INDEX($AT$24:$AT$35,MONTH(K84),1),MONTH(K84))&amp;connector&amp;IF($AZ$24="Short", RIGHT(YEAR(K84),2),YEAR(K84)),IF($AY$24=213, MONTH(K84)&amp;connector&amp;DAY(K84)&amp;connector&amp;IF($AZ$24="Short", RIGHT(YEAR(K84),2),YEAR(K84)),IF($AZ$24="Short", RIGHT(YEAR(K84),2),YEAR(K84))&amp;connector&amp;MONTH(K84)&amp;connector&amp;DAY(K84))),"-")</f>
        <v>-</v>
      </c>
      <c r="M84" s="101" t="str">
        <f>IF(LEN(INDEX(Input!J$6:J$1005,ROW($C84)-ROW($C$5),1))=0,"",INDEX(Input!J$6:J$1005,ROW($C84)-ROW($C$5),1))</f>
        <v/>
      </c>
      <c r="N84" s="101" t="str">
        <f t="array" ref="N84">IFERROR(IF($AY$24=123,DAY(M84)&amp;connector&amp;IF($AZ$24="Extended",INDEX($AT$24:$AT$35,MONTH(M84),1),MONTH(M84))&amp;connector&amp;IF($AZ$24="Short", RIGHT(YEAR(M84),2),YEAR(M84)),IF($AY$24=213, MONTH(M84)&amp;connector&amp;DAY(M84)&amp;connector&amp;IF($AZ$24="Short", RIGHT(YEAR(M84),2),YEAR(M84)),IF($AZ$24="Short", RIGHT(YEAR(M84),2),YEAR(M84))&amp;connector&amp;MONTH(M84)&amp;connector&amp;DAY(M84))),"-")</f>
        <v>-</v>
      </c>
      <c r="O84" s="156" t="str">
        <f>IF(LEN(INDEX(Input!K$6:K$1005,ROW($C84)-ROW($C$5),1))=0,"",INDEX(Input!K$6:K$1005,ROW($C84)-ROW($C$5),1))</f>
        <v/>
      </c>
      <c r="P84" s="100" t="str">
        <f t="shared" si="19"/>
        <v>-</v>
      </c>
      <c r="Q84" s="156" t="str">
        <f>IF(LEN(INDEX(Input!L$6:L$1005,ROW($C84)-ROW($C$5),1))=0,"",INDEX(Input!L$6:L$1005,ROW($C84)-ROW($C$5),1))</f>
        <v/>
      </c>
      <c r="R84" s="100" t="str">
        <f t="shared" si="20"/>
        <v>-</v>
      </c>
      <c r="S84" s="156" t="str">
        <f>IF(LEN(INDEX(Input!M$6:M$1005,ROW($C84)-ROW($C$5),1))=0,"-",INDEX(Input!M$6:M$1005,ROW($C84)-ROW($C$5),1))</f>
        <v>-</v>
      </c>
      <c r="T84" s="156" t="str">
        <f t="shared" si="21"/>
        <v/>
      </c>
      <c r="U84" s="100" t="str">
        <f t="shared" si="22"/>
        <v>-</v>
      </c>
      <c r="V84" s="156" t="str">
        <f>IF(LEN(INDEX(Input!O$6:O$1005,ROW($C84)-ROW($C$5),1))=0,"",INDEX(Input!O$6:O$1005,ROW($C84)-ROW($C$5),1))</f>
        <v/>
      </c>
      <c r="W84" s="100" t="str">
        <f t="shared" si="23"/>
        <v>-</v>
      </c>
      <c r="X84" s="104" t="str">
        <f t="shared" si="24"/>
        <v/>
      </c>
      <c r="Y84" s="102" t="str">
        <f t="shared" si="16"/>
        <v/>
      </c>
      <c r="Z84" s="102" t="str">
        <f>IF(AND(OR(Dashboard!$D$7=J84,Dashboard!$D$7=""),  OR(Dashboard!$G$6&lt;=K84,Dashboard!$G$6=""), OR(Dashboard!$G$7&gt;=K84,Dashboard!$G$7=""),  OR(Dashboard!$J$6&lt;=O84,Dashboard!$J$6=""), OR(Dashboard!$J$7&gt;=O84,Dashboard!$J$7=""),D84&lt;&gt;""),"x","")</f>
        <v>x</v>
      </c>
      <c r="AA84" s="102" t="str">
        <f>IF(AND(OR(Dashboard!$D$6=H84,Dashboard!$D$6="",Dashboard!$D$6="All"), Z84="x"),"x","")</f>
        <v>x</v>
      </c>
      <c r="AB84" s="103" t="str">
        <f>IF(AND(OR(Dashboard!$D$6=H84,Dashboard!$D$6="",Dashboard!$D$6="All"), OR(Dashboard!$D$7=J84,Dashboard!$D$7=""),  OR(Dashboard!$G$6&lt;=K84,Dashboard!$G$6=""), OR(Dashboard!$G$7&gt;=K84,Dashboard!$G$7=""),  OR(Dashboard!$J$6&lt;=O84,Dashboard!$J$6=""), OR(Dashboard!$J$7&gt;=O84,Dashboard!$J$7=""),I84&lt;&gt;""),"x","")</f>
        <v/>
      </c>
      <c r="AC84" s="88" t="str">
        <f>IF($AB84&lt;&gt;"x","",IF(AND($I84&lt;&gt;AC$4, IFERROR(MATCH("c",$AB84:AB84,0),0)=0),"x", IF(IFERROR(MATCH("c",$AB84:AB84,0),0)=0,"c","")))</f>
        <v/>
      </c>
      <c r="AD84" s="88" t="str">
        <f>IF($AB84&lt;&gt;"x","",IF(AND($I84&lt;&gt;AD$4, IFERROR(MATCH("c",$AB84:AC84,0),0)=0),"x", IF(IFERROR(MATCH("c",$AB84:AC84,0),0)=0,"c","")))</f>
        <v/>
      </c>
      <c r="AE84" s="88" t="str">
        <f>IF($AB84&lt;&gt;"x","",IF(AND($I84&lt;&gt;AE$4, IFERROR(MATCH("c",$AB84:AD84,0),0)=0),"x", IF(IFERROR(MATCH("c",$AB84:AD84,0),0)=0,"c","")))</f>
        <v/>
      </c>
      <c r="AF84" s="88" t="str">
        <f>IF($AB84&lt;&gt;"x","",IF(AND($I84&lt;&gt;AF$4, IFERROR(MATCH("c",$AB84:AE84,0),0)=0),"x", IF(IFERROR(MATCH("c",$AB84:AE84,0),0)=0,"c","")))</f>
        <v/>
      </c>
      <c r="AG84" s="88" t="str">
        <f>IF($AB84&lt;&gt;"x","",IF(AND($I84&lt;&gt;AG$4, IFERROR(MATCH("c",$AB84:AF84,0),0)=0),"x", IF(IFERROR(MATCH("c",$AB84:AF84,0),0)=0,"c","")))</f>
        <v/>
      </c>
      <c r="AH84" s="88" t="str">
        <f>IF($AB84&lt;&gt;"x","",IF(AND($I84&lt;&gt;AH$4, IFERROR(MATCH("c",$AB84:AG84,0),0)=0),"x", IF(IFERROR(MATCH("c",$AB84:AG84,0),0)=0,"c","")))</f>
        <v/>
      </c>
      <c r="AI84" s="88" t="str">
        <f>IF($AB84&lt;&gt;"x","",IF(AND($I84&lt;&gt;AI$4, IFERROR(MATCH("c",$AB84:AH84,0),0)=0),"x", IF(IFERROR(MATCH("c",$AB84:AH84,0),0)=0,"c","")))</f>
        <v/>
      </c>
      <c r="AJ84" s="88" t="str">
        <f>IF($AB84&lt;&gt;"x","",IF(AND($I84&lt;&gt;AJ$4, IFERROR(MATCH("c",$AB84:AI84,0),0)=0),"x", IF(IFERROR(MATCH("c",$AB84:AI84,0),0)=0,"c","")))</f>
        <v/>
      </c>
      <c r="AK84" s="88" t="str">
        <f>IF($AB84&lt;&gt;"x","",IF(AND($I84&lt;&gt;AK$4, IFERROR(MATCH("c",$AB84:AJ84,0),0)=0),"x", IF(IFERROR(MATCH("c",$AB84:AJ84,0),0)=0,"c","")))</f>
        <v/>
      </c>
      <c r="AL84" s="88" t="str">
        <f>IF($AB84&lt;&gt;"x","",IF(AND($I84&lt;&gt;AL$4, IFERROR(MATCH("c",$AB84:AK84,0),0)=0),"x", IF(IFERROR(MATCH("c",$AB84:AK84,0),0)=0,"c","")))</f>
        <v/>
      </c>
      <c r="AM84" s="88" t="str">
        <f>IF($AB84&lt;&gt;"x","",IF(AND($I84&lt;&gt;AM$4, IFERROR(MATCH("c",$AB84:AL84,0),0)=0),"x", IF(IFERROR(MATCH("c",$AB84:AL84,0),0)=0,"c","")))</f>
        <v/>
      </c>
      <c r="AN84" s="88" t="str">
        <f>IF($AB84&lt;&gt;"x","",IF(AND($I84&lt;&gt;AN$4, IFERROR(MATCH("c",$AB84:AM84,0),0)=0),"x", IF(IFERROR(MATCH("c",$AB84:AM84,0),0)=0,"c","")))</f>
        <v/>
      </c>
      <c r="AO84" s="88" t="str">
        <f>IF($AB84&lt;&gt;"x","",IF(AND($I84&lt;&gt;AO$4, IFERROR(MATCH("c",$AB84:AN84,0),0)=0),"x", IF(IFERROR(MATCH("c",$AB84:AN84,0),0)=0,"c","")))</f>
        <v/>
      </c>
      <c r="AP84" s="88" t="str">
        <f>IF($AB84&lt;&gt;"x","",IF(AND($I84&lt;&gt;AP$4, IFERROR(MATCH("c",$AB84:AO84,0),0)=0),"x", IF(IFERROR(MATCH("c",$AB84:AO84,0),0)=0,"c","")))</f>
        <v/>
      </c>
      <c r="AQ84" s="88" t="str">
        <f>IF($AB84&lt;&gt;"x","",IF(AND($I84&lt;&gt;AQ$4, IFERROR(MATCH("c",$AB84:AP84,0),0)=0),"x", IF(IFERROR(MATCH("c",$AB84:AP84,0),0)=0,"c","")))</f>
        <v/>
      </c>
      <c r="BO84" s="213">
        <f>IF(COUNTIF($BO$6:BO83,BO83)+1&gt;Calc!$CU$9,MAX($BO$6:BO83)+1,BO83)</f>
        <v>20</v>
      </c>
      <c r="BP84" s="213" t="str">
        <f>IF(29-SUMIF(Pipeline!D88:AF88,"",$BP$5:$CR$5)&gt;0,ROW(BO84),"")</f>
        <v/>
      </c>
      <c r="BQ84" s="214"/>
      <c r="BR84" s="214"/>
      <c r="BS84" s="214"/>
      <c r="BT84" s="214"/>
      <c r="BU84" s="214"/>
      <c r="BV84" s="214"/>
      <c r="BW84" s="214"/>
      <c r="BX84" s="214"/>
      <c r="BY84" s="214"/>
      <c r="BZ84" s="214"/>
      <c r="CA84" s="214"/>
      <c r="CB84" s="214"/>
      <c r="CC84" s="214"/>
      <c r="CD84" s="214"/>
      <c r="CE84" s="214"/>
      <c r="CF84" s="214"/>
      <c r="CG84" s="214"/>
      <c r="CH84" s="214"/>
      <c r="CI84" s="214"/>
      <c r="CJ84" s="214"/>
      <c r="CK84" s="214"/>
      <c r="CL84" s="214"/>
      <c r="CM84" s="214"/>
      <c r="CN84" s="214"/>
      <c r="CO84" s="214"/>
      <c r="CP84" s="214"/>
      <c r="CQ84" s="214"/>
      <c r="CR84" s="214"/>
    </row>
    <row r="85" spans="2:96" x14ac:dyDescent="0.25">
      <c r="B85" s="88">
        <f>IF(AND(OR(Pipeline!$F$5=H85,Pipeline!$F$5="",Pipeline!$F$5="All"), OR(Pipeline!$F$6=J85,Pipeline!$F$6="",Pipeline!$F$6="All"),  OR(Pipeline!$J$5&lt;=K85,Pipeline!$J$5=""), OR(Pipeline!$J$6&gt;=K85,Pipeline!$J$6=""),  OR(Pipeline!$N$5&lt;=O85,Pipeline!$N$5=""), OR(Pipeline!$N$6&gt;=O85,Pipeline!$N$6="")),1,0)</f>
        <v>1</v>
      </c>
      <c r="C85" s="99">
        <f>IF(B85&lt;&gt;1,"",COUNTIFS($I$6:I84,I85,$B$6:B84,1)+1)</f>
        <v>73</v>
      </c>
      <c r="D85" s="100" t="str">
        <f>IF(LEN(INDEX(Input!B$6:B$1005,ROW($C85)-ROW($C$5),1))=0,"-",INDEX(Input!B$6:B$1005,ROW($C85)-ROW($C$5),1))</f>
        <v>-</v>
      </c>
      <c r="E85" s="100" t="str">
        <f>IF(LEN(INDEX(Input!C$6:C$1005,ROW($C85)-ROW($C$5),1))=0,"-",INDEX(Input!C$6:C$1005,ROW($C85)-ROW($C$5),1))</f>
        <v>-</v>
      </c>
      <c r="F85" s="100" t="str">
        <f>IF(LEN(INDEX(Input!D$6:D$1005,ROW($C85)-ROW($C$5),1))=0,"-",INDEX(Input!D$6:D$1005,ROW($C85)-ROW($C$5),1))</f>
        <v>-</v>
      </c>
      <c r="G85" s="100" t="str">
        <f>IF(LEN(INDEX(Input!E$6:E$1005,ROW($C85)-ROW($C$5),1))=0,"-",INDEX(Input!E$6:E$1005,ROW($C85)-ROW($C$5),1))</f>
        <v>-</v>
      </c>
      <c r="H85" s="100" t="str">
        <f>IF(LEN(INDEX(Input!F$6:F$1005,ROW($C85)-ROW($C$5),1))=0,"-",INDEX(Input!F$6:F$1005,ROW($C85)-ROW($C$5),1))</f>
        <v>-</v>
      </c>
      <c r="I85" s="100" t="str">
        <f>IF(LEN(INDEX(Input!G$6:G$1005,ROW($C85)-ROW($C$5),1))=0,"",INDEX(Input!G$6:G$1005,ROW($C85)-ROW($C$5),1))</f>
        <v/>
      </c>
      <c r="J85" s="100" t="str">
        <f>IF(LEN(INDEX(Input!B$6:B$1005,ROW($C85)-ROW($C$5),1))=0,"-",IF(INDEX(Input!H$6:H$1005,ROW($C85)-ROW($C$5),1)="","Not set",INDEX(Input!H$6:H$1005,ROW($C85)-ROW($C$5),1)) )</f>
        <v>-</v>
      </c>
      <c r="K85" s="101" t="str">
        <f>IF(LEN(INDEX(Input!I$6:I$1005,ROW($C85)-ROW($C$5),1))=0,"",INDEX(Input!I$6:I$1005,ROW($C85)-ROW($C$5),1))</f>
        <v/>
      </c>
      <c r="L85" s="101" t="str">
        <f t="array" ref="L85">IFERROR(IF($AY$24=123,DAY(K85)&amp;connector&amp;IF($AZ$24="Extended",INDEX($AT$24:$AT$35,MONTH(K85),1),MONTH(K85))&amp;connector&amp;IF($AZ$24="Short", RIGHT(YEAR(K85),2),YEAR(K85)),IF($AY$24=213, MONTH(K85)&amp;connector&amp;DAY(K85)&amp;connector&amp;IF($AZ$24="Short", RIGHT(YEAR(K85),2),YEAR(K85)),IF($AZ$24="Short", RIGHT(YEAR(K85),2),YEAR(K85))&amp;connector&amp;MONTH(K85)&amp;connector&amp;DAY(K85))),"-")</f>
        <v>-</v>
      </c>
      <c r="M85" s="101" t="str">
        <f>IF(LEN(INDEX(Input!J$6:J$1005,ROW($C85)-ROW($C$5),1))=0,"",INDEX(Input!J$6:J$1005,ROW($C85)-ROW($C$5),1))</f>
        <v/>
      </c>
      <c r="N85" s="101" t="str">
        <f t="array" ref="N85">IFERROR(IF($AY$24=123,DAY(M85)&amp;connector&amp;IF($AZ$24="Extended",INDEX($AT$24:$AT$35,MONTH(M85),1),MONTH(M85))&amp;connector&amp;IF($AZ$24="Short", RIGHT(YEAR(M85),2),YEAR(M85)),IF($AY$24=213, MONTH(M85)&amp;connector&amp;DAY(M85)&amp;connector&amp;IF($AZ$24="Short", RIGHT(YEAR(M85),2),YEAR(M85)),IF($AZ$24="Short", RIGHT(YEAR(M85),2),YEAR(M85))&amp;connector&amp;MONTH(M85)&amp;connector&amp;DAY(M85))),"-")</f>
        <v>-</v>
      </c>
      <c r="O85" s="156" t="str">
        <f>IF(LEN(INDEX(Input!K$6:K$1005,ROW($C85)-ROW($C$5),1))=0,"",INDEX(Input!K$6:K$1005,ROW($C85)-ROW($C$5),1))</f>
        <v/>
      </c>
      <c r="P85" s="100" t="str">
        <f t="shared" si="19"/>
        <v>-</v>
      </c>
      <c r="Q85" s="156" t="str">
        <f>IF(LEN(INDEX(Input!L$6:L$1005,ROW($C85)-ROW($C$5),1))=0,"",INDEX(Input!L$6:L$1005,ROW($C85)-ROW($C$5),1))</f>
        <v/>
      </c>
      <c r="R85" s="100" t="str">
        <f t="shared" si="20"/>
        <v>-</v>
      </c>
      <c r="S85" s="156" t="str">
        <f>IF(LEN(INDEX(Input!M$6:M$1005,ROW($C85)-ROW($C$5),1))=0,"-",INDEX(Input!M$6:M$1005,ROW($C85)-ROW($C$5),1))</f>
        <v>-</v>
      </c>
      <c r="T85" s="156" t="str">
        <f t="shared" si="21"/>
        <v/>
      </c>
      <c r="U85" s="100" t="str">
        <f t="shared" si="22"/>
        <v>-</v>
      </c>
      <c r="V85" s="156" t="str">
        <f>IF(LEN(INDEX(Input!O$6:O$1005,ROW($C85)-ROW($C$5),1))=0,"",INDEX(Input!O$6:O$1005,ROW($C85)-ROW($C$5),1))</f>
        <v/>
      </c>
      <c r="W85" s="100" t="str">
        <f t="shared" si="23"/>
        <v>-</v>
      </c>
      <c r="X85" s="104" t="str">
        <f t="shared" si="24"/>
        <v/>
      </c>
      <c r="Y85" s="102" t="str">
        <f t="shared" si="16"/>
        <v/>
      </c>
      <c r="Z85" s="102" t="str">
        <f>IF(AND(OR(Dashboard!$D$7=J85,Dashboard!$D$7=""),  OR(Dashboard!$G$6&lt;=K85,Dashboard!$G$6=""), OR(Dashboard!$G$7&gt;=K85,Dashboard!$G$7=""),  OR(Dashboard!$J$6&lt;=O85,Dashboard!$J$6=""), OR(Dashboard!$J$7&gt;=O85,Dashboard!$J$7=""),D85&lt;&gt;""),"x","")</f>
        <v>x</v>
      </c>
      <c r="AA85" s="102" t="str">
        <f>IF(AND(OR(Dashboard!$D$6=H85,Dashboard!$D$6="",Dashboard!$D$6="All"), Z85="x"),"x","")</f>
        <v>x</v>
      </c>
      <c r="AB85" s="103" t="str">
        <f>IF(AND(OR(Dashboard!$D$6=H85,Dashboard!$D$6="",Dashboard!$D$6="All"), OR(Dashboard!$D$7=J85,Dashboard!$D$7=""),  OR(Dashboard!$G$6&lt;=K85,Dashboard!$G$6=""), OR(Dashboard!$G$7&gt;=K85,Dashboard!$G$7=""),  OR(Dashboard!$J$6&lt;=O85,Dashboard!$J$6=""), OR(Dashboard!$J$7&gt;=O85,Dashboard!$J$7=""),I85&lt;&gt;""),"x","")</f>
        <v/>
      </c>
      <c r="AC85" s="88" t="str">
        <f>IF($AB85&lt;&gt;"x","",IF(AND($I85&lt;&gt;AC$4, IFERROR(MATCH("c",$AB85:AB85,0),0)=0),"x", IF(IFERROR(MATCH("c",$AB85:AB85,0),0)=0,"c","")))</f>
        <v/>
      </c>
      <c r="AD85" s="88" t="str">
        <f>IF($AB85&lt;&gt;"x","",IF(AND($I85&lt;&gt;AD$4, IFERROR(MATCH("c",$AB85:AC85,0),0)=0),"x", IF(IFERROR(MATCH("c",$AB85:AC85,0),0)=0,"c","")))</f>
        <v/>
      </c>
      <c r="AE85" s="88" t="str">
        <f>IF($AB85&lt;&gt;"x","",IF(AND($I85&lt;&gt;AE$4, IFERROR(MATCH("c",$AB85:AD85,0),0)=0),"x", IF(IFERROR(MATCH("c",$AB85:AD85,0),0)=0,"c","")))</f>
        <v/>
      </c>
      <c r="AF85" s="88" t="str">
        <f>IF($AB85&lt;&gt;"x","",IF(AND($I85&lt;&gt;AF$4, IFERROR(MATCH("c",$AB85:AE85,0),0)=0),"x", IF(IFERROR(MATCH("c",$AB85:AE85,0),0)=0,"c","")))</f>
        <v/>
      </c>
      <c r="AG85" s="88" t="str">
        <f>IF($AB85&lt;&gt;"x","",IF(AND($I85&lt;&gt;AG$4, IFERROR(MATCH("c",$AB85:AF85,0),0)=0),"x", IF(IFERROR(MATCH("c",$AB85:AF85,0),0)=0,"c","")))</f>
        <v/>
      </c>
      <c r="AH85" s="88" t="str">
        <f>IF($AB85&lt;&gt;"x","",IF(AND($I85&lt;&gt;AH$4, IFERROR(MATCH("c",$AB85:AG85,0),0)=0),"x", IF(IFERROR(MATCH("c",$AB85:AG85,0),0)=0,"c","")))</f>
        <v/>
      </c>
      <c r="AI85" s="88" t="str">
        <f>IF($AB85&lt;&gt;"x","",IF(AND($I85&lt;&gt;AI$4, IFERROR(MATCH("c",$AB85:AH85,0),0)=0),"x", IF(IFERROR(MATCH("c",$AB85:AH85,0),0)=0,"c","")))</f>
        <v/>
      </c>
      <c r="AJ85" s="88" t="str">
        <f>IF($AB85&lt;&gt;"x","",IF(AND($I85&lt;&gt;AJ$4, IFERROR(MATCH("c",$AB85:AI85,0),0)=0),"x", IF(IFERROR(MATCH("c",$AB85:AI85,0),0)=0,"c","")))</f>
        <v/>
      </c>
      <c r="AK85" s="88" t="str">
        <f>IF($AB85&lt;&gt;"x","",IF(AND($I85&lt;&gt;AK$4, IFERROR(MATCH("c",$AB85:AJ85,0),0)=0),"x", IF(IFERROR(MATCH("c",$AB85:AJ85,0),0)=0,"c","")))</f>
        <v/>
      </c>
      <c r="AL85" s="88" t="str">
        <f>IF($AB85&lt;&gt;"x","",IF(AND($I85&lt;&gt;AL$4, IFERROR(MATCH("c",$AB85:AK85,0),0)=0),"x", IF(IFERROR(MATCH("c",$AB85:AK85,0),0)=0,"c","")))</f>
        <v/>
      </c>
      <c r="AM85" s="88" t="str">
        <f>IF($AB85&lt;&gt;"x","",IF(AND($I85&lt;&gt;AM$4, IFERROR(MATCH("c",$AB85:AL85,0),0)=0),"x", IF(IFERROR(MATCH("c",$AB85:AL85,0),0)=0,"c","")))</f>
        <v/>
      </c>
      <c r="AN85" s="88" t="str">
        <f>IF($AB85&lt;&gt;"x","",IF(AND($I85&lt;&gt;AN$4, IFERROR(MATCH("c",$AB85:AM85,0),0)=0),"x", IF(IFERROR(MATCH("c",$AB85:AM85,0),0)=0,"c","")))</f>
        <v/>
      </c>
      <c r="AO85" s="88" t="str">
        <f>IF($AB85&lt;&gt;"x","",IF(AND($I85&lt;&gt;AO$4, IFERROR(MATCH("c",$AB85:AN85,0),0)=0),"x", IF(IFERROR(MATCH("c",$AB85:AN85,0),0)=0,"c","")))</f>
        <v/>
      </c>
      <c r="AP85" s="88" t="str">
        <f>IF($AB85&lt;&gt;"x","",IF(AND($I85&lt;&gt;AP$4, IFERROR(MATCH("c",$AB85:AO85,0),0)=0),"x", IF(IFERROR(MATCH("c",$AB85:AO85,0),0)=0,"c","")))</f>
        <v/>
      </c>
      <c r="AQ85" s="88" t="str">
        <f>IF($AB85&lt;&gt;"x","",IF(AND($I85&lt;&gt;AQ$4, IFERROR(MATCH("c",$AB85:AP85,0),0)=0),"x", IF(IFERROR(MATCH("c",$AB85:AP85,0),0)=0,"c","")))</f>
        <v/>
      </c>
      <c r="BO85" s="213">
        <f>IF(COUNTIF($BO$6:BO84,BO84)+1&gt;Calc!$CU$9,MAX($BO$6:BO84)+1,BO84)</f>
        <v>20</v>
      </c>
      <c r="BP85" s="213" t="str">
        <f>IF(29-SUMIF(Pipeline!D89:AF89,"",$BP$5:$CR$5)&gt;0,ROW(BO85),"")</f>
        <v/>
      </c>
      <c r="BQ85" s="214"/>
      <c r="BR85" s="214"/>
      <c r="BS85" s="214"/>
      <c r="BT85" s="214"/>
      <c r="BU85" s="214"/>
      <c r="BV85" s="214"/>
      <c r="BW85" s="214"/>
      <c r="BX85" s="214"/>
      <c r="BY85" s="214"/>
      <c r="BZ85" s="214"/>
      <c r="CA85" s="214"/>
      <c r="CB85" s="214"/>
      <c r="CC85" s="214"/>
      <c r="CD85" s="214"/>
      <c r="CE85" s="214"/>
      <c r="CF85" s="214"/>
      <c r="CG85" s="214"/>
      <c r="CH85" s="214"/>
      <c r="CI85" s="214"/>
      <c r="CJ85" s="214"/>
      <c r="CK85" s="214"/>
      <c r="CL85" s="214"/>
      <c r="CM85" s="214"/>
      <c r="CN85" s="214"/>
      <c r="CO85" s="214"/>
      <c r="CP85" s="214"/>
      <c r="CQ85" s="214"/>
      <c r="CR85" s="214"/>
    </row>
    <row r="86" spans="2:96" x14ac:dyDescent="0.25">
      <c r="B86" s="88">
        <f>IF(AND(OR(Pipeline!$F$5=H86,Pipeline!$F$5="",Pipeline!$F$5="All"), OR(Pipeline!$F$6=J86,Pipeline!$F$6="",Pipeline!$F$6="All"),  OR(Pipeline!$J$5&lt;=K86,Pipeline!$J$5=""), OR(Pipeline!$J$6&gt;=K86,Pipeline!$J$6=""),  OR(Pipeline!$N$5&lt;=O86,Pipeline!$N$5=""), OR(Pipeline!$N$6&gt;=O86,Pipeline!$N$6="")),1,0)</f>
        <v>1</v>
      </c>
      <c r="C86" s="99">
        <f>IF(B86&lt;&gt;1,"",COUNTIFS($I$6:I85,I86,$B$6:B85,1)+1)</f>
        <v>74</v>
      </c>
      <c r="D86" s="100" t="str">
        <f>IF(LEN(INDEX(Input!B$6:B$1005,ROW($C86)-ROW($C$5),1))=0,"-",INDEX(Input!B$6:B$1005,ROW($C86)-ROW($C$5),1))</f>
        <v>-</v>
      </c>
      <c r="E86" s="100" t="str">
        <f>IF(LEN(INDEX(Input!C$6:C$1005,ROW($C86)-ROW($C$5),1))=0,"-",INDEX(Input!C$6:C$1005,ROW($C86)-ROW($C$5),1))</f>
        <v>-</v>
      </c>
      <c r="F86" s="100" t="str">
        <f>IF(LEN(INDEX(Input!D$6:D$1005,ROW($C86)-ROW($C$5),1))=0,"-",INDEX(Input!D$6:D$1005,ROW($C86)-ROW($C$5),1))</f>
        <v>-</v>
      </c>
      <c r="G86" s="100" t="str">
        <f>IF(LEN(INDEX(Input!E$6:E$1005,ROW($C86)-ROW($C$5),1))=0,"-",INDEX(Input!E$6:E$1005,ROW($C86)-ROW($C$5),1))</f>
        <v>-</v>
      </c>
      <c r="H86" s="100" t="str">
        <f>IF(LEN(INDEX(Input!F$6:F$1005,ROW($C86)-ROW($C$5),1))=0,"-",INDEX(Input!F$6:F$1005,ROW($C86)-ROW($C$5),1))</f>
        <v>-</v>
      </c>
      <c r="I86" s="100" t="str">
        <f>IF(LEN(INDEX(Input!G$6:G$1005,ROW($C86)-ROW($C$5),1))=0,"",INDEX(Input!G$6:G$1005,ROW($C86)-ROW($C$5),1))</f>
        <v/>
      </c>
      <c r="J86" s="100" t="str">
        <f>IF(LEN(INDEX(Input!B$6:B$1005,ROW($C86)-ROW($C$5),1))=0,"-",IF(INDEX(Input!H$6:H$1005,ROW($C86)-ROW($C$5),1)="","Not set",INDEX(Input!H$6:H$1005,ROW($C86)-ROW($C$5),1)) )</f>
        <v>-</v>
      </c>
      <c r="K86" s="101" t="str">
        <f>IF(LEN(INDEX(Input!I$6:I$1005,ROW($C86)-ROW($C$5),1))=0,"",INDEX(Input!I$6:I$1005,ROW($C86)-ROW($C$5),1))</f>
        <v/>
      </c>
      <c r="L86" s="101" t="str">
        <f t="array" ref="L86">IFERROR(IF($AY$24=123,DAY(K86)&amp;connector&amp;IF($AZ$24="Extended",INDEX($AT$24:$AT$35,MONTH(K86),1),MONTH(K86))&amp;connector&amp;IF($AZ$24="Short", RIGHT(YEAR(K86),2),YEAR(K86)),IF($AY$24=213, MONTH(K86)&amp;connector&amp;DAY(K86)&amp;connector&amp;IF($AZ$24="Short", RIGHT(YEAR(K86),2),YEAR(K86)),IF($AZ$24="Short", RIGHT(YEAR(K86),2),YEAR(K86))&amp;connector&amp;MONTH(K86)&amp;connector&amp;DAY(K86))),"-")</f>
        <v>-</v>
      </c>
      <c r="M86" s="101" t="str">
        <f>IF(LEN(INDEX(Input!J$6:J$1005,ROW($C86)-ROW($C$5),1))=0,"",INDEX(Input!J$6:J$1005,ROW($C86)-ROW($C$5),1))</f>
        <v/>
      </c>
      <c r="N86" s="101" t="str">
        <f t="array" ref="N86">IFERROR(IF($AY$24=123,DAY(M86)&amp;connector&amp;IF($AZ$24="Extended",INDEX($AT$24:$AT$35,MONTH(M86),1),MONTH(M86))&amp;connector&amp;IF($AZ$24="Short", RIGHT(YEAR(M86),2),YEAR(M86)),IF($AY$24=213, MONTH(M86)&amp;connector&amp;DAY(M86)&amp;connector&amp;IF($AZ$24="Short", RIGHT(YEAR(M86),2),YEAR(M86)),IF($AZ$24="Short", RIGHT(YEAR(M86),2),YEAR(M86))&amp;connector&amp;MONTH(M86)&amp;connector&amp;DAY(M86))),"-")</f>
        <v>-</v>
      </c>
      <c r="O86" s="156" t="str">
        <f>IF(LEN(INDEX(Input!K$6:K$1005,ROW($C86)-ROW($C$5),1))=0,"",INDEX(Input!K$6:K$1005,ROW($C86)-ROW($C$5),1))</f>
        <v/>
      </c>
      <c r="P86" s="100" t="str">
        <f t="shared" si="19"/>
        <v>-</v>
      </c>
      <c r="Q86" s="156" t="str">
        <f>IF(LEN(INDEX(Input!L$6:L$1005,ROW($C86)-ROW($C$5),1))=0,"",INDEX(Input!L$6:L$1005,ROW($C86)-ROW($C$5),1))</f>
        <v/>
      </c>
      <c r="R86" s="100" t="str">
        <f t="shared" si="20"/>
        <v>-</v>
      </c>
      <c r="S86" s="156" t="str">
        <f>IF(LEN(INDEX(Input!M$6:M$1005,ROW($C86)-ROW($C$5),1))=0,"-",INDEX(Input!M$6:M$1005,ROW($C86)-ROW($C$5),1))</f>
        <v>-</v>
      </c>
      <c r="T86" s="156" t="str">
        <f t="shared" si="21"/>
        <v/>
      </c>
      <c r="U86" s="100" t="str">
        <f t="shared" si="22"/>
        <v>-</v>
      </c>
      <c r="V86" s="156" t="str">
        <f>IF(LEN(INDEX(Input!O$6:O$1005,ROW($C86)-ROW($C$5),1))=0,"",INDEX(Input!O$6:O$1005,ROW($C86)-ROW($C$5),1))</f>
        <v/>
      </c>
      <c r="W86" s="100" t="str">
        <f t="shared" si="23"/>
        <v>-</v>
      </c>
      <c r="X86" s="104" t="str">
        <f t="shared" si="24"/>
        <v/>
      </c>
      <c r="Y86" s="102" t="str">
        <f t="shared" si="16"/>
        <v/>
      </c>
      <c r="Z86" s="102" t="str">
        <f>IF(AND(OR(Dashboard!$D$7=J86,Dashboard!$D$7=""),  OR(Dashboard!$G$6&lt;=K86,Dashboard!$G$6=""), OR(Dashboard!$G$7&gt;=K86,Dashboard!$G$7=""),  OR(Dashboard!$J$6&lt;=O86,Dashboard!$J$6=""), OR(Dashboard!$J$7&gt;=O86,Dashboard!$J$7=""),D86&lt;&gt;""),"x","")</f>
        <v>x</v>
      </c>
      <c r="AA86" s="102" t="str">
        <f>IF(AND(OR(Dashboard!$D$6=H86,Dashboard!$D$6="",Dashboard!$D$6="All"), Z86="x"),"x","")</f>
        <v>x</v>
      </c>
      <c r="AB86" s="103" t="str">
        <f>IF(AND(OR(Dashboard!$D$6=H86,Dashboard!$D$6="",Dashboard!$D$6="All"), OR(Dashboard!$D$7=J86,Dashboard!$D$7=""),  OR(Dashboard!$G$6&lt;=K86,Dashboard!$G$6=""), OR(Dashboard!$G$7&gt;=K86,Dashboard!$G$7=""),  OR(Dashboard!$J$6&lt;=O86,Dashboard!$J$6=""), OR(Dashboard!$J$7&gt;=O86,Dashboard!$J$7=""),I86&lt;&gt;""),"x","")</f>
        <v/>
      </c>
      <c r="AC86" s="88" t="str">
        <f>IF($AB86&lt;&gt;"x","",IF(AND($I86&lt;&gt;AC$4, IFERROR(MATCH("c",$AB86:AB86,0),0)=0),"x", IF(IFERROR(MATCH("c",$AB86:AB86,0),0)=0,"c","")))</f>
        <v/>
      </c>
      <c r="AD86" s="88" t="str">
        <f>IF($AB86&lt;&gt;"x","",IF(AND($I86&lt;&gt;AD$4, IFERROR(MATCH("c",$AB86:AC86,0),0)=0),"x", IF(IFERROR(MATCH("c",$AB86:AC86,0),0)=0,"c","")))</f>
        <v/>
      </c>
      <c r="AE86" s="88" t="str">
        <f>IF($AB86&lt;&gt;"x","",IF(AND($I86&lt;&gt;AE$4, IFERROR(MATCH("c",$AB86:AD86,0),0)=0),"x", IF(IFERROR(MATCH("c",$AB86:AD86,0),0)=0,"c","")))</f>
        <v/>
      </c>
      <c r="AF86" s="88" t="str">
        <f>IF($AB86&lt;&gt;"x","",IF(AND($I86&lt;&gt;AF$4, IFERROR(MATCH("c",$AB86:AE86,0),0)=0),"x", IF(IFERROR(MATCH("c",$AB86:AE86,0),0)=0,"c","")))</f>
        <v/>
      </c>
      <c r="AG86" s="88" t="str">
        <f>IF($AB86&lt;&gt;"x","",IF(AND($I86&lt;&gt;AG$4, IFERROR(MATCH("c",$AB86:AF86,0),0)=0),"x", IF(IFERROR(MATCH("c",$AB86:AF86,0),0)=0,"c","")))</f>
        <v/>
      </c>
      <c r="AH86" s="88" t="str">
        <f>IF($AB86&lt;&gt;"x","",IF(AND($I86&lt;&gt;AH$4, IFERROR(MATCH("c",$AB86:AG86,0),0)=0),"x", IF(IFERROR(MATCH("c",$AB86:AG86,0),0)=0,"c","")))</f>
        <v/>
      </c>
      <c r="AI86" s="88" t="str">
        <f>IF($AB86&lt;&gt;"x","",IF(AND($I86&lt;&gt;AI$4, IFERROR(MATCH("c",$AB86:AH86,0),0)=0),"x", IF(IFERROR(MATCH("c",$AB86:AH86,0),0)=0,"c","")))</f>
        <v/>
      </c>
      <c r="AJ86" s="88" t="str">
        <f>IF($AB86&lt;&gt;"x","",IF(AND($I86&lt;&gt;AJ$4, IFERROR(MATCH("c",$AB86:AI86,0),0)=0),"x", IF(IFERROR(MATCH("c",$AB86:AI86,0),0)=0,"c","")))</f>
        <v/>
      </c>
      <c r="AK86" s="88" t="str">
        <f>IF($AB86&lt;&gt;"x","",IF(AND($I86&lt;&gt;AK$4, IFERROR(MATCH("c",$AB86:AJ86,0),0)=0),"x", IF(IFERROR(MATCH("c",$AB86:AJ86,0),0)=0,"c","")))</f>
        <v/>
      </c>
      <c r="AL86" s="88" t="str">
        <f>IF($AB86&lt;&gt;"x","",IF(AND($I86&lt;&gt;AL$4, IFERROR(MATCH("c",$AB86:AK86,0),0)=0),"x", IF(IFERROR(MATCH("c",$AB86:AK86,0),0)=0,"c","")))</f>
        <v/>
      </c>
      <c r="AM86" s="88" t="str">
        <f>IF($AB86&lt;&gt;"x","",IF(AND($I86&lt;&gt;AM$4, IFERROR(MATCH("c",$AB86:AL86,0),0)=0),"x", IF(IFERROR(MATCH("c",$AB86:AL86,0),0)=0,"c","")))</f>
        <v/>
      </c>
      <c r="AN86" s="88" t="str">
        <f>IF($AB86&lt;&gt;"x","",IF(AND($I86&lt;&gt;AN$4, IFERROR(MATCH("c",$AB86:AM86,0),0)=0),"x", IF(IFERROR(MATCH("c",$AB86:AM86,0),0)=0,"c","")))</f>
        <v/>
      </c>
      <c r="AO86" s="88" t="str">
        <f>IF($AB86&lt;&gt;"x","",IF(AND($I86&lt;&gt;AO$4, IFERROR(MATCH("c",$AB86:AN86,0),0)=0),"x", IF(IFERROR(MATCH("c",$AB86:AN86,0),0)=0,"c","")))</f>
        <v/>
      </c>
      <c r="AP86" s="88" t="str">
        <f>IF($AB86&lt;&gt;"x","",IF(AND($I86&lt;&gt;AP$4, IFERROR(MATCH("c",$AB86:AO86,0),0)=0),"x", IF(IFERROR(MATCH("c",$AB86:AO86,0),0)=0,"c","")))</f>
        <v/>
      </c>
      <c r="AQ86" s="88" t="str">
        <f>IF($AB86&lt;&gt;"x","",IF(AND($I86&lt;&gt;AQ$4, IFERROR(MATCH("c",$AB86:AP86,0),0)=0),"x", IF(IFERROR(MATCH("c",$AB86:AP86,0),0)=0,"c","")))</f>
        <v/>
      </c>
      <c r="BO86" s="213">
        <f>IF(COUNTIF($BO$6:BO85,BO85)+1&gt;Calc!$CU$9,MAX($BO$6:BO85)+1,BO85)</f>
        <v>21</v>
      </c>
      <c r="BP86" s="213" t="str">
        <f>IF(29-SUMIF(Pipeline!D90:AF90,"",$BP$5:$CR$5)&gt;0,ROW(BO86),"")</f>
        <v/>
      </c>
      <c r="BQ86" s="214"/>
      <c r="BR86" s="214"/>
      <c r="BS86" s="214"/>
      <c r="BT86" s="214"/>
      <c r="BU86" s="214"/>
      <c r="BV86" s="214"/>
      <c r="BW86" s="214"/>
      <c r="BX86" s="214"/>
      <c r="BY86" s="214"/>
      <c r="BZ86" s="214"/>
      <c r="CA86" s="214"/>
      <c r="CB86" s="214"/>
      <c r="CC86" s="214"/>
      <c r="CD86" s="214"/>
      <c r="CE86" s="214"/>
      <c r="CF86" s="214"/>
      <c r="CG86" s="214"/>
      <c r="CH86" s="214"/>
      <c r="CI86" s="214"/>
      <c r="CJ86" s="214"/>
      <c r="CK86" s="214"/>
      <c r="CL86" s="214"/>
      <c r="CM86" s="214"/>
      <c r="CN86" s="214"/>
      <c r="CO86" s="214"/>
      <c r="CP86" s="214"/>
      <c r="CQ86" s="214"/>
      <c r="CR86" s="214"/>
    </row>
    <row r="87" spans="2:96" x14ac:dyDescent="0.25">
      <c r="B87" s="88">
        <f>IF(AND(OR(Pipeline!$F$5=H87,Pipeline!$F$5="",Pipeline!$F$5="All"), OR(Pipeline!$F$6=J87,Pipeline!$F$6="",Pipeline!$F$6="All"),  OR(Pipeline!$J$5&lt;=K87,Pipeline!$J$5=""), OR(Pipeline!$J$6&gt;=K87,Pipeline!$J$6=""),  OR(Pipeline!$N$5&lt;=O87,Pipeline!$N$5=""), OR(Pipeline!$N$6&gt;=O87,Pipeline!$N$6="")),1,0)</f>
        <v>1</v>
      </c>
      <c r="C87" s="99">
        <f>IF(B87&lt;&gt;1,"",COUNTIFS($I$6:I86,I87,$B$6:B86,1)+1)</f>
        <v>75</v>
      </c>
      <c r="D87" s="100" t="str">
        <f>IF(LEN(INDEX(Input!B$6:B$1005,ROW($C87)-ROW($C$5),1))=0,"-",INDEX(Input!B$6:B$1005,ROW($C87)-ROW($C$5),1))</f>
        <v>-</v>
      </c>
      <c r="E87" s="100" t="str">
        <f>IF(LEN(INDEX(Input!C$6:C$1005,ROW($C87)-ROW($C$5),1))=0,"-",INDEX(Input!C$6:C$1005,ROW($C87)-ROW($C$5),1))</f>
        <v>-</v>
      </c>
      <c r="F87" s="100" t="str">
        <f>IF(LEN(INDEX(Input!D$6:D$1005,ROW($C87)-ROW($C$5),1))=0,"-",INDEX(Input!D$6:D$1005,ROW($C87)-ROW($C$5),1))</f>
        <v>-</v>
      </c>
      <c r="G87" s="100" t="str">
        <f>IF(LEN(INDEX(Input!E$6:E$1005,ROW($C87)-ROW($C$5),1))=0,"-",INDEX(Input!E$6:E$1005,ROW($C87)-ROW($C$5),1))</f>
        <v>-</v>
      </c>
      <c r="H87" s="100" t="str">
        <f>IF(LEN(INDEX(Input!F$6:F$1005,ROW($C87)-ROW($C$5),1))=0,"-",INDEX(Input!F$6:F$1005,ROW($C87)-ROW($C$5),1))</f>
        <v>-</v>
      </c>
      <c r="I87" s="100" t="str">
        <f>IF(LEN(INDEX(Input!G$6:G$1005,ROW($C87)-ROW($C$5),1))=0,"",INDEX(Input!G$6:G$1005,ROW($C87)-ROW($C$5),1))</f>
        <v/>
      </c>
      <c r="J87" s="100" t="str">
        <f>IF(LEN(INDEX(Input!B$6:B$1005,ROW($C87)-ROW($C$5),1))=0,"-",IF(INDEX(Input!H$6:H$1005,ROW($C87)-ROW($C$5),1)="","Not set",INDEX(Input!H$6:H$1005,ROW($C87)-ROW($C$5),1)) )</f>
        <v>-</v>
      </c>
      <c r="K87" s="101" t="str">
        <f>IF(LEN(INDEX(Input!I$6:I$1005,ROW($C87)-ROW($C$5),1))=0,"",INDEX(Input!I$6:I$1005,ROW($C87)-ROW($C$5),1))</f>
        <v/>
      </c>
      <c r="L87" s="101" t="str">
        <f t="array" ref="L87">IFERROR(IF($AY$24=123,DAY(K87)&amp;connector&amp;IF($AZ$24="Extended",INDEX($AT$24:$AT$35,MONTH(K87),1),MONTH(K87))&amp;connector&amp;IF($AZ$24="Short", RIGHT(YEAR(K87),2),YEAR(K87)),IF($AY$24=213, MONTH(K87)&amp;connector&amp;DAY(K87)&amp;connector&amp;IF($AZ$24="Short", RIGHT(YEAR(K87),2),YEAR(K87)),IF($AZ$24="Short", RIGHT(YEAR(K87),2),YEAR(K87))&amp;connector&amp;MONTH(K87)&amp;connector&amp;DAY(K87))),"-")</f>
        <v>-</v>
      </c>
      <c r="M87" s="101" t="str">
        <f>IF(LEN(INDEX(Input!J$6:J$1005,ROW($C87)-ROW($C$5),1))=0,"",INDEX(Input!J$6:J$1005,ROW($C87)-ROW($C$5),1))</f>
        <v/>
      </c>
      <c r="N87" s="101" t="str">
        <f t="array" ref="N87">IFERROR(IF($AY$24=123,DAY(M87)&amp;connector&amp;IF($AZ$24="Extended",INDEX($AT$24:$AT$35,MONTH(M87),1),MONTH(M87))&amp;connector&amp;IF($AZ$24="Short", RIGHT(YEAR(M87),2),YEAR(M87)),IF($AY$24=213, MONTH(M87)&amp;connector&amp;DAY(M87)&amp;connector&amp;IF($AZ$24="Short", RIGHT(YEAR(M87),2),YEAR(M87)),IF($AZ$24="Short", RIGHT(YEAR(M87),2),YEAR(M87))&amp;connector&amp;MONTH(M87)&amp;connector&amp;DAY(M87))),"-")</f>
        <v>-</v>
      </c>
      <c r="O87" s="156" t="str">
        <f>IF(LEN(INDEX(Input!K$6:K$1005,ROW($C87)-ROW($C$5),1))=0,"",INDEX(Input!K$6:K$1005,ROW($C87)-ROW($C$5),1))</f>
        <v/>
      </c>
      <c r="P87" s="100" t="str">
        <f t="shared" si="19"/>
        <v>-</v>
      </c>
      <c r="Q87" s="156" t="str">
        <f>IF(LEN(INDEX(Input!L$6:L$1005,ROW($C87)-ROW($C$5),1))=0,"",INDEX(Input!L$6:L$1005,ROW($C87)-ROW($C$5),1))</f>
        <v/>
      </c>
      <c r="R87" s="100" t="str">
        <f t="shared" si="20"/>
        <v>-</v>
      </c>
      <c r="S87" s="156" t="str">
        <f>IF(LEN(INDEX(Input!M$6:M$1005,ROW($C87)-ROW($C$5),1))=0,"-",INDEX(Input!M$6:M$1005,ROW($C87)-ROW($C$5),1))</f>
        <v>-</v>
      </c>
      <c r="T87" s="156" t="str">
        <f t="shared" si="21"/>
        <v/>
      </c>
      <c r="U87" s="100" t="str">
        <f t="shared" si="22"/>
        <v>-</v>
      </c>
      <c r="V87" s="156" t="str">
        <f>IF(LEN(INDEX(Input!O$6:O$1005,ROW($C87)-ROW($C$5),1))=0,"",INDEX(Input!O$6:O$1005,ROW($C87)-ROW($C$5),1))</f>
        <v/>
      </c>
      <c r="W87" s="100" t="str">
        <f t="shared" si="23"/>
        <v>-</v>
      </c>
      <c r="X87" s="104" t="str">
        <f t="shared" si="24"/>
        <v/>
      </c>
      <c r="Y87" s="102" t="str">
        <f t="shared" si="16"/>
        <v/>
      </c>
      <c r="Z87" s="102" t="str">
        <f>IF(AND(OR(Dashboard!$D$7=J87,Dashboard!$D$7=""),  OR(Dashboard!$G$6&lt;=K87,Dashboard!$G$6=""), OR(Dashboard!$G$7&gt;=K87,Dashboard!$G$7=""),  OR(Dashboard!$J$6&lt;=O87,Dashboard!$J$6=""), OR(Dashboard!$J$7&gt;=O87,Dashboard!$J$7=""),D87&lt;&gt;""),"x","")</f>
        <v>x</v>
      </c>
      <c r="AA87" s="102" t="str">
        <f>IF(AND(OR(Dashboard!$D$6=H87,Dashboard!$D$6="",Dashboard!$D$6="All"), Z87="x"),"x","")</f>
        <v>x</v>
      </c>
      <c r="AB87" s="103" t="str">
        <f>IF(AND(OR(Dashboard!$D$6=H87,Dashboard!$D$6="",Dashboard!$D$6="All"), OR(Dashboard!$D$7=J87,Dashboard!$D$7=""),  OR(Dashboard!$G$6&lt;=K87,Dashboard!$G$6=""), OR(Dashboard!$G$7&gt;=K87,Dashboard!$G$7=""),  OR(Dashboard!$J$6&lt;=O87,Dashboard!$J$6=""), OR(Dashboard!$J$7&gt;=O87,Dashboard!$J$7=""),I87&lt;&gt;""),"x","")</f>
        <v/>
      </c>
      <c r="AC87" s="88" t="str">
        <f>IF($AB87&lt;&gt;"x","",IF(AND($I87&lt;&gt;AC$4, IFERROR(MATCH("c",$AB87:AB87,0),0)=0),"x", IF(IFERROR(MATCH("c",$AB87:AB87,0),0)=0,"c","")))</f>
        <v/>
      </c>
      <c r="AD87" s="88" t="str">
        <f>IF($AB87&lt;&gt;"x","",IF(AND($I87&lt;&gt;AD$4, IFERROR(MATCH("c",$AB87:AC87,0),0)=0),"x", IF(IFERROR(MATCH("c",$AB87:AC87,0),0)=0,"c","")))</f>
        <v/>
      </c>
      <c r="AE87" s="88" t="str">
        <f>IF($AB87&lt;&gt;"x","",IF(AND($I87&lt;&gt;AE$4, IFERROR(MATCH("c",$AB87:AD87,0),0)=0),"x", IF(IFERROR(MATCH("c",$AB87:AD87,0),0)=0,"c","")))</f>
        <v/>
      </c>
      <c r="AF87" s="88" t="str">
        <f>IF($AB87&lt;&gt;"x","",IF(AND($I87&lt;&gt;AF$4, IFERROR(MATCH("c",$AB87:AE87,0),0)=0),"x", IF(IFERROR(MATCH("c",$AB87:AE87,0),0)=0,"c","")))</f>
        <v/>
      </c>
      <c r="AG87" s="88" t="str">
        <f>IF($AB87&lt;&gt;"x","",IF(AND($I87&lt;&gt;AG$4, IFERROR(MATCH("c",$AB87:AF87,0),0)=0),"x", IF(IFERROR(MATCH("c",$AB87:AF87,0),0)=0,"c","")))</f>
        <v/>
      </c>
      <c r="AH87" s="88" t="str">
        <f>IF($AB87&lt;&gt;"x","",IF(AND($I87&lt;&gt;AH$4, IFERROR(MATCH("c",$AB87:AG87,0),0)=0),"x", IF(IFERROR(MATCH("c",$AB87:AG87,0),0)=0,"c","")))</f>
        <v/>
      </c>
      <c r="AI87" s="88" t="str">
        <f>IF($AB87&lt;&gt;"x","",IF(AND($I87&lt;&gt;AI$4, IFERROR(MATCH("c",$AB87:AH87,0),0)=0),"x", IF(IFERROR(MATCH("c",$AB87:AH87,0),0)=0,"c","")))</f>
        <v/>
      </c>
      <c r="AJ87" s="88" t="str">
        <f>IF($AB87&lt;&gt;"x","",IF(AND($I87&lt;&gt;AJ$4, IFERROR(MATCH("c",$AB87:AI87,0),0)=0),"x", IF(IFERROR(MATCH("c",$AB87:AI87,0),0)=0,"c","")))</f>
        <v/>
      </c>
      <c r="AK87" s="88" t="str">
        <f>IF($AB87&lt;&gt;"x","",IF(AND($I87&lt;&gt;AK$4, IFERROR(MATCH("c",$AB87:AJ87,0),0)=0),"x", IF(IFERROR(MATCH("c",$AB87:AJ87,0),0)=0,"c","")))</f>
        <v/>
      </c>
      <c r="AL87" s="88" t="str">
        <f>IF($AB87&lt;&gt;"x","",IF(AND($I87&lt;&gt;AL$4, IFERROR(MATCH("c",$AB87:AK87,0),0)=0),"x", IF(IFERROR(MATCH("c",$AB87:AK87,0),0)=0,"c","")))</f>
        <v/>
      </c>
      <c r="AM87" s="88" t="str">
        <f>IF($AB87&lt;&gt;"x","",IF(AND($I87&lt;&gt;AM$4, IFERROR(MATCH("c",$AB87:AL87,0),0)=0),"x", IF(IFERROR(MATCH("c",$AB87:AL87,0),0)=0,"c","")))</f>
        <v/>
      </c>
      <c r="AN87" s="88" t="str">
        <f>IF($AB87&lt;&gt;"x","",IF(AND($I87&lt;&gt;AN$4, IFERROR(MATCH("c",$AB87:AM87,0),0)=0),"x", IF(IFERROR(MATCH("c",$AB87:AM87,0),0)=0,"c","")))</f>
        <v/>
      </c>
      <c r="AO87" s="88" t="str">
        <f>IF($AB87&lt;&gt;"x","",IF(AND($I87&lt;&gt;AO$4, IFERROR(MATCH("c",$AB87:AN87,0),0)=0),"x", IF(IFERROR(MATCH("c",$AB87:AN87,0),0)=0,"c","")))</f>
        <v/>
      </c>
      <c r="AP87" s="88" t="str">
        <f>IF($AB87&lt;&gt;"x","",IF(AND($I87&lt;&gt;AP$4, IFERROR(MATCH("c",$AB87:AO87,0),0)=0),"x", IF(IFERROR(MATCH("c",$AB87:AO87,0),0)=0,"c","")))</f>
        <v/>
      </c>
      <c r="AQ87" s="88" t="str">
        <f>IF($AB87&lt;&gt;"x","",IF(AND($I87&lt;&gt;AQ$4, IFERROR(MATCH("c",$AB87:AP87,0),0)=0),"x", IF(IFERROR(MATCH("c",$AB87:AP87,0),0)=0,"c","")))</f>
        <v/>
      </c>
      <c r="BO87" s="213">
        <f>IF(COUNTIF($BO$6:BO86,BO86)+1&gt;Calc!$CU$9,MAX($BO$6:BO86)+1,BO86)</f>
        <v>21</v>
      </c>
      <c r="BP87" s="213" t="str">
        <f>IF(29-SUMIF(Pipeline!D91:AF91,"",$BP$5:$CR$5)&gt;0,ROW(BO87),"")</f>
        <v/>
      </c>
      <c r="BQ87" s="214"/>
      <c r="BR87" s="214"/>
      <c r="BS87" s="214"/>
      <c r="BT87" s="214"/>
      <c r="BU87" s="214"/>
      <c r="BV87" s="214"/>
      <c r="BW87" s="214"/>
      <c r="BX87" s="214"/>
      <c r="BY87" s="214"/>
      <c r="BZ87" s="214"/>
      <c r="CA87" s="214"/>
      <c r="CB87" s="214"/>
      <c r="CC87" s="214"/>
      <c r="CD87" s="214"/>
      <c r="CE87" s="214"/>
      <c r="CF87" s="214"/>
      <c r="CG87" s="214"/>
      <c r="CH87" s="214"/>
      <c r="CI87" s="214"/>
      <c r="CJ87" s="214"/>
      <c r="CK87" s="214"/>
      <c r="CL87" s="214"/>
      <c r="CM87" s="214"/>
      <c r="CN87" s="214"/>
      <c r="CO87" s="214"/>
      <c r="CP87" s="214"/>
      <c r="CQ87" s="214"/>
      <c r="CR87" s="214"/>
    </row>
    <row r="88" spans="2:96" x14ac:dyDescent="0.25">
      <c r="B88" s="88">
        <f>IF(AND(OR(Pipeline!$F$5=H88,Pipeline!$F$5="",Pipeline!$F$5="All"), OR(Pipeline!$F$6=J88,Pipeline!$F$6="",Pipeline!$F$6="All"),  OR(Pipeline!$J$5&lt;=K88,Pipeline!$J$5=""), OR(Pipeline!$J$6&gt;=K88,Pipeline!$J$6=""),  OR(Pipeline!$N$5&lt;=O88,Pipeline!$N$5=""), OR(Pipeline!$N$6&gt;=O88,Pipeline!$N$6="")),1,0)</f>
        <v>1</v>
      </c>
      <c r="C88" s="99">
        <f>IF(B88&lt;&gt;1,"",COUNTIFS($I$6:I87,I88,$B$6:B87,1)+1)</f>
        <v>76</v>
      </c>
      <c r="D88" s="100" t="str">
        <f>IF(LEN(INDEX(Input!B$6:B$1005,ROW($C88)-ROW($C$5),1))=0,"-",INDEX(Input!B$6:B$1005,ROW($C88)-ROW($C$5),1))</f>
        <v>-</v>
      </c>
      <c r="E88" s="100" t="str">
        <f>IF(LEN(INDEX(Input!C$6:C$1005,ROW($C88)-ROW($C$5),1))=0,"-",INDEX(Input!C$6:C$1005,ROW($C88)-ROW($C$5),1))</f>
        <v>-</v>
      </c>
      <c r="F88" s="100" t="str">
        <f>IF(LEN(INDEX(Input!D$6:D$1005,ROW($C88)-ROW($C$5),1))=0,"-",INDEX(Input!D$6:D$1005,ROW($C88)-ROW($C$5),1))</f>
        <v>-</v>
      </c>
      <c r="G88" s="100" t="str">
        <f>IF(LEN(INDEX(Input!E$6:E$1005,ROW($C88)-ROW($C$5),1))=0,"-",INDEX(Input!E$6:E$1005,ROW($C88)-ROW($C$5),1))</f>
        <v>-</v>
      </c>
      <c r="H88" s="100" t="str">
        <f>IF(LEN(INDEX(Input!F$6:F$1005,ROW($C88)-ROW($C$5),1))=0,"-",INDEX(Input!F$6:F$1005,ROW($C88)-ROW($C$5),1))</f>
        <v>-</v>
      </c>
      <c r="I88" s="100" t="str">
        <f>IF(LEN(INDEX(Input!G$6:G$1005,ROW($C88)-ROW($C$5),1))=0,"",INDEX(Input!G$6:G$1005,ROW($C88)-ROW($C$5),1))</f>
        <v/>
      </c>
      <c r="J88" s="100" t="str">
        <f>IF(LEN(INDEX(Input!B$6:B$1005,ROW($C88)-ROW($C$5),1))=0,"-",IF(INDEX(Input!H$6:H$1005,ROW($C88)-ROW($C$5),1)="","Not set",INDEX(Input!H$6:H$1005,ROW($C88)-ROW($C$5),1)) )</f>
        <v>-</v>
      </c>
      <c r="K88" s="101" t="str">
        <f>IF(LEN(INDEX(Input!I$6:I$1005,ROW($C88)-ROW($C$5),1))=0,"",INDEX(Input!I$6:I$1005,ROW($C88)-ROW($C$5),1))</f>
        <v/>
      </c>
      <c r="L88" s="101" t="str">
        <f t="array" ref="L88">IFERROR(IF($AY$24=123,DAY(K88)&amp;connector&amp;IF($AZ$24="Extended",INDEX($AT$24:$AT$35,MONTH(K88),1),MONTH(K88))&amp;connector&amp;IF($AZ$24="Short", RIGHT(YEAR(K88),2),YEAR(K88)),IF($AY$24=213, MONTH(K88)&amp;connector&amp;DAY(K88)&amp;connector&amp;IF($AZ$24="Short", RIGHT(YEAR(K88),2),YEAR(K88)),IF($AZ$24="Short", RIGHT(YEAR(K88),2),YEAR(K88))&amp;connector&amp;MONTH(K88)&amp;connector&amp;DAY(K88))),"-")</f>
        <v>-</v>
      </c>
      <c r="M88" s="101" t="str">
        <f>IF(LEN(INDEX(Input!J$6:J$1005,ROW($C88)-ROW($C$5),1))=0,"",INDEX(Input!J$6:J$1005,ROW($C88)-ROW($C$5),1))</f>
        <v/>
      </c>
      <c r="N88" s="101" t="str">
        <f t="array" ref="N88">IFERROR(IF($AY$24=123,DAY(M88)&amp;connector&amp;IF($AZ$24="Extended",INDEX($AT$24:$AT$35,MONTH(M88),1),MONTH(M88))&amp;connector&amp;IF($AZ$24="Short", RIGHT(YEAR(M88),2),YEAR(M88)),IF($AY$24=213, MONTH(M88)&amp;connector&amp;DAY(M88)&amp;connector&amp;IF($AZ$24="Short", RIGHT(YEAR(M88),2),YEAR(M88)),IF($AZ$24="Short", RIGHT(YEAR(M88),2),YEAR(M88))&amp;connector&amp;MONTH(M88)&amp;connector&amp;DAY(M88))),"-")</f>
        <v>-</v>
      </c>
      <c r="O88" s="156" t="str">
        <f>IF(LEN(INDEX(Input!K$6:K$1005,ROW($C88)-ROW($C$5),1))=0,"",INDEX(Input!K$6:K$1005,ROW($C88)-ROW($C$5),1))</f>
        <v/>
      </c>
      <c r="P88" s="100" t="str">
        <f t="shared" si="19"/>
        <v>-</v>
      </c>
      <c r="Q88" s="156" t="str">
        <f>IF(LEN(INDEX(Input!L$6:L$1005,ROW($C88)-ROW($C$5),1))=0,"",INDEX(Input!L$6:L$1005,ROW($C88)-ROW($C$5),1))</f>
        <v/>
      </c>
      <c r="R88" s="100" t="str">
        <f t="shared" si="20"/>
        <v>-</v>
      </c>
      <c r="S88" s="156" t="str">
        <f>IF(LEN(INDEX(Input!M$6:M$1005,ROW($C88)-ROW($C$5),1))=0,"-",INDEX(Input!M$6:M$1005,ROW($C88)-ROW($C$5),1))</f>
        <v>-</v>
      </c>
      <c r="T88" s="156" t="str">
        <f t="shared" si="21"/>
        <v/>
      </c>
      <c r="U88" s="100" t="str">
        <f t="shared" si="22"/>
        <v>-</v>
      </c>
      <c r="V88" s="156" t="str">
        <f>IF(LEN(INDEX(Input!O$6:O$1005,ROW($C88)-ROW($C$5),1))=0,"",INDEX(Input!O$6:O$1005,ROW($C88)-ROW($C$5),1))</f>
        <v/>
      </c>
      <c r="W88" s="100" t="str">
        <f t="shared" si="23"/>
        <v>-</v>
      </c>
      <c r="X88" s="104" t="str">
        <f t="shared" si="24"/>
        <v/>
      </c>
      <c r="Y88" s="102" t="str">
        <f t="shared" si="16"/>
        <v/>
      </c>
      <c r="Z88" s="102" t="str">
        <f>IF(AND(OR(Dashboard!$D$7=J88,Dashboard!$D$7=""),  OR(Dashboard!$G$6&lt;=K88,Dashboard!$G$6=""), OR(Dashboard!$G$7&gt;=K88,Dashboard!$G$7=""),  OR(Dashboard!$J$6&lt;=O88,Dashboard!$J$6=""), OR(Dashboard!$J$7&gt;=O88,Dashboard!$J$7=""),D88&lt;&gt;""),"x","")</f>
        <v>x</v>
      </c>
      <c r="AA88" s="102" t="str">
        <f>IF(AND(OR(Dashboard!$D$6=H88,Dashboard!$D$6="",Dashboard!$D$6="All"), Z88="x"),"x","")</f>
        <v>x</v>
      </c>
      <c r="AB88" s="103" t="str">
        <f>IF(AND(OR(Dashboard!$D$6=H88,Dashboard!$D$6="",Dashboard!$D$6="All"), OR(Dashboard!$D$7=J88,Dashboard!$D$7=""),  OR(Dashboard!$G$6&lt;=K88,Dashboard!$G$6=""), OR(Dashboard!$G$7&gt;=K88,Dashboard!$G$7=""),  OR(Dashboard!$J$6&lt;=O88,Dashboard!$J$6=""), OR(Dashboard!$J$7&gt;=O88,Dashboard!$J$7=""),I88&lt;&gt;""),"x","")</f>
        <v/>
      </c>
      <c r="AC88" s="88" t="str">
        <f>IF($AB88&lt;&gt;"x","",IF(AND($I88&lt;&gt;AC$4, IFERROR(MATCH("c",$AB88:AB88,0),0)=0),"x", IF(IFERROR(MATCH("c",$AB88:AB88,0),0)=0,"c","")))</f>
        <v/>
      </c>
      <c r="AD88" s="88" t="str">
        <f>IF($AB88&lt;&gt;"x","",IF(AND($I88&lt;&gt;AD$4, IFERROR(MATCH("c",$AB88:AC88,0),0)=0),"x", IF(IFERROR(MATCH("c",$AB88:AC88,0),0)=0,"c","")))</f>
        <v/>
      </c>
      <c r="AE88" s="88" t="str">
        <f>IF($AB88&lt;&gt;"x","",IF(AND($I88&lt;&gt;AE$4, IFERROR(MATCH("c",$AB88:AD88,0),0)=0),"x", IF(IFERROR(MATCH("c",$AB88:AD88,0),0)=0,"c","")))</f>
        <v/>
      </c>
      <c r="AF88" s="88" t="str">
        <f>IF($AB88&lt;&gt;"x","",IF(AND($I88&lt;&gt;AF$4, IFERROR(MATCH("c",$AB88:AE88,0),0)=0),"x", IF(IFERROR(MATCH("c",$AB88:AE88,0),0)=0,"c","")))</f>
        <v/>
      </c>
      <c r="AG88" s="88" t="str">
        <f>IF($AB88&lt;&gt;"x","",IF(AND($I88&lt;&gt;AG$4, IFERROR(MATCH("c",$AB88:AF88,0),0)=0),"x", IF(IFERROR(MATCH("c",$AB88:AF88,0),0)=0,"c","")))</f>
        <v/>
      </c>
      <c r="AH88" s="88" t="str">
        <f>IF($AB88&lt;&gt;"x","",IF(AND($I88&lt;&gt;AH$4, IFERROR(MATCH("c",$AB88:AG88,0),0)=0),"x", IF(IFERROR(MATCH("c",$AB88:AG88,0),0)=0,"c","")))</f>
        <v/>
      </c>
      <c r="AI88" s="88" t="str">
        <f>IF($AB88&lt;&gt;"x","",IF(AND($I88&lt;&gt;AI$4, IFERROR(MATCH("c",$AB88:AH88,0),0)=0),"x", IF(IFERROR(MATCH("c",$AB88:AH88,0),0)=0,"c","")))</f>
        <v/>
      </c>
      <c r="AJ88" s="88" t="str">
        <f>IF($AB88&lt;&gt;"x","",IF(AND($I88&lt;&gt;AJ$4, IFERROR(MATCH("c",$AB88:AI88,0),0)=0),"x", IF(IFERROR(MATCH("c",$AB88:AI88,0),0)=0,"c","")))</f>
        <v/>
      </c>
      <c r="AK88" s="88" t="str">
        <f>IF($AB88&lt;&gt;"x","",IF(AND($I88&lt;&gt;AK$4, IFERROR(MATCH("c",$AB88:AJ88,0),0)=0),"x", IF(IFERROR(MATCH("c",$AB88:AJ88,0),0)=0,"c","")))</f>
        <v/>
      </c>
      <c r="AL88" s="88" t="str">
        <f>IF($AB88&lt;&gt;"x","",IF(AND($I88&lt;&gt;AL$4, IFERROR(MATCH("c",$AB88:AK88,0),0)=0),"x", IF(IFERROR(MATCH("c",$AB88:AK88,0),0)=0,"c","")))</f>
        <v/>
      </c>
      <c r="AM88" s="88" t="str">
        <f>IF($AB88&lt;&gt;"x","",IF(AND($I88&lt;&gt;AM$4, IFERROR(MATCH("c",$AB88:AL88,0),0)=0),"x", IF(IFERROR(MATCH("c",$AB88:AL88,0),0)=0,"c","")))</f>
        <v/>
      </c>
      <c r="AN88" s="88" t="str">
        <f>IF($AB88&lt;&gt;"x","",IF(AND($I88&lt;&gt;AN$4, IFERROR(MATCH("c",$AB88:AM88,0),0)=0),"x", IF(IFERROR(MATCH("c",$AB88:AM88,0),0)=0,"c","")))</f>
        <v/>
      </c>
      <c r="AO88" s="88" t="str">
        <f>IF($AB88&lt;&gt;"x","",IF(AND($I88&lt;&gt;AO$4, IFERROR(MATCH("c",$AB88:AN88,0),0)=0),"x", IF(IFERROR(MATCH("c",$AB88:AN88,0),0)=0,"c","")))</f>
        <v/>
      </c>
      <c r="AP88" s="88" t="str">
        <f>IF($AB88&lt;&gt;"x","",IF(AND($I88&lt;&gt;AP$4, IFERROR(MATCH("c",$AB88:AO88,0),0)=0),"x", IF(IFERROR(MATCH("c",$AB88:AO88,0),0)=0,"c","")))</f>
        <v/>
      </c>
      <c r="AQ88" s="88" t="str">
        <f>IF($AB88&lt;&gt;"x","",IF(AND($I88&lt;&gt;AQ$4, IFERROR(MATCH("c",$AB88:AP88,0),0)=0),"x", IF(IFERROR(MATCH("c",$AB88:AP88,0),0)=0,"c","")))</f>
        <v/>
      </c>
      <c r="BO88" s="213">
        <f>IF(COUNTIF($BO$6:BO87,BO87)+1&gt;Calc!$CU$9,MAX($BO$6:BO87)+1,BO87)</f>
        <v>21</v>
      </c>
      <c r="BP88" s="213" t="str">
        <f>IF(29-SUMIF(Pipeline!D92:AF92,"",$BP$5:$CR$5)&gt;0,ROW(BO88),"")</f>
        <v/>
      </c>
      <c r="BQ88" s="214"/>
      <c r="BR88" s="214"/>
      <c r="BS88" s="214"/>
      <c r="BT88" s="214"/>
      <c r="BU88" s="214"/>
      <c r="BV88" s="214"/>
      <c r="BW88" s="214"/>
      <c r="BX88" s="214"/>
      <c r="BY88" s="214"/>
      <c r="BZ88" s="214"/>
      <c r="CA88" s="214"/>
      <c r="CB88" s="214"/>
      <c r="CC88" s="214"/>
      <c r="CD88" s="214"/>
      <c r="CE88" s="214"/>
      <c r="CF88" s="214"/>
      <c r="CG88" s="214"/>
      <c r="CH88" s="214"/>
      <c r="CI88" s="214"/>
      <c r="CJ88" s="214"/>
      <c r="CK88" s="214"/>
      <c r="CL88" s="214"/>
      <c r="CM88" s="214"/>
      <c r="CN88" s="214"/>
      <c r="CO88" s="214"/>
      <c r="CP88" s="214"/>
      <c r="CQ88" s="214"/>
      <c r="CR88" s="214"/>
    </row>
    <row r="89" spans="2:96" x14ac:dyDescent="0.25">
      <c r="B89" s="88">
        <f>IF(AND(OR(Pipeline!$F$5=H89,Pipeline!$F$5="",Pipeline!$F$5="All"), OR(Pipeline!$F$6=J89,Pipeline!$F$6="",Pipeline!$F$6="All"),  OR(Pipeline!$J$5&lt;=K89,Pipeline!$J$5=""), OR(Pipeline!$J$6&gt;=K89,Pipeline!$J$6=""),  OR(Pipeline!$N$5&lt;=O89,Pipeline!$N$5=""), OR(Pipeline!$N$6&gt;=O89,Pipeline!$N$6="")),1,0)</f>
        <v>1</v>
      </c>
      <c r="C89" s="99">
        <f>IF(B89&lt;&gt;1,"",COUNTIFS($I$6:I88,I89,$B$6:B88,1)+1)</f>
        <v>77</v>
      </c>
      <c r="D89" s="100" t="str">
        <f>IF(LEN(INDEX(Input!B$6:B$1005,ROW($C89)-ROW($C$5),1))=0,"-",INDEX(Input!B$6:B$1005,ROW($C89)-ROW($C$5),1))</f>
        <v>-</v>
      </c>
      <c r="E89" s="100" t="str">
        <f>IF(LEN(INDEX(Input!C$6:C$1005,ROW($C89)-ROW($C$5),1))=0,"-",INDEX(Input!C$6:C$1005,ROW($C89)-ROW($C$5),1))</f>
        <v>-</v>
      </c>
      <c r="F89" s="100" t="str">
        <f>IF(LEN(INDEX(Input!D$6:D$1005,ROW($C89)-ROW($C$5),1))=0,"-",INDEX(Input!D$6:D$1005,ROW($C89)-ROW($C$5),1))</f>
        <v>-</v>
      </c>
      <c r="G89" s="100" t="str">
        <f>IF(LEN(INDEX(Input!E$6:E$1005,ROW($C89)-ROW($C$5),1))=0,"-",INDEX(Input!E$6:E$1005,ROW($C89)-ROW($C$5),1))</f>
        <v>-</v>
      </c>
      <c r="H89" s="100" t="str">
        <f>IF(LEN(INDEX(Input!F$6:F$1005,ROW($C89)-ROW($C$5),1))=0,"-",INDEX(Input!F$6:F$1005,ROW($C89)-ROW($C$5),1))</f>
        <v>-</v>
      </c>
      <c r="I89" s="100" t="str">
        <f>IF(LEN(INDEX(Input!G$6:G$1005,ROW($C89)-ROW($C$5),1))=0,"",INDEX(Input!G$6:G$1005,ROW($C89)-ROW($C$5),1))</f>
        <v/>
      </c>
      <c r="J89" s="100" t="str">
        <f>IF(LEN(INDEX(Input!B$6:B$1005,ROW($C89)-ROW($C$5),1))=0,"-",IF(INDEX(Input!H$6:H$1005,ROW($C89)-ROW($C$5),1)="","Not set",INDEX(Input!H$6:H$1005,ROW($C89)-ROW($C$5),1)) )</f>
        <v>-</v>
      </c>
      <c r="K89" s="101" t="str">
        <f>IF(LEN(INDEX(Input!I$6:I$1005,ROW($C89)-ROW($C$5),1))=0,"",INDEX(Input!I$6:I$1005,ROW($C89)-ROW($C$5),1))</f>
        <v/>
      </c>
      <c r="L89" s="101" t="str">
        <f t="array" ref="L89">IFERROR(IF($AY$24=123,DAY(K89)&amp;connector&amp;IF($AZ$24="Extended",INDEX($AT$24:$AT$35,MONTH(K89),1),MONTH(K89))&amp;connector&amp;IF($AZ$24="Short", RIGHT(YEAR(K89),2),YEAR(K89)),IF($AY$24=213, MONTH(K89)&amp;connector&amp;DAY(K89)&amp;connector&amp;IF($AZ$24="Short", RIGHT(YEAR(K89),2),YEAR(K89)),IF($AZ$24="Short", RIGHT(YEAR(K89),2),YEAR(K89))&amp;connector&amp;MONTH(K89)&amp;connector&amp;DAY(K89))),"-")</f>
        <v>-</v>
      </c>
      <c r="M89" s="101" t="str">
        <f>IF(LEN(INDEX(Input!J$6:J$1005,ROW($C89)-ROW($C$5),1))=0,"",INDEX(Input!J$6:J$1005,ROW($C89)-ROW($C$5),1))</f>
        <v/>
      </c>
      <c r="N89" s="101" t="str">
        <f t="array" ref="N89">IFERROR(IF($AY$24=123,DAY(M89)&amp;connector&amp;IF($AZ$24="Extended",INDEX($AT$24:$AT$35,MONTH(M89),1),MONTH(M89))&amp;connector&amp;IF($AZ$24="Short", RIGHT(YEAR(M89),2),YEAR(M89)),IF($AY$24=213, MONTH(M89)&amp;connector&amp;DAY(M89)&amp;connector&amp;IF($AZ$24="Short", RIGHT(YEAR(M89),2),YEAR(M89)),IF($AZ$24="Short", RIGHT(YEAR(M89),2),YEAR(M89))&amp;connector&amp;MONTH(M89)&amp;connector&amp;DAY(M89))),"-")</f>
        <v>-</v>
      </c>
      <c r="O89" s="156" t="str">
        <f>IF(LEN(INDEX(Input!K$6:K$1005,ROW($C89)-ROW($C$5),1))=0,"",INDEX(Input!K$6:K$1005,ROW($C89)-ROW($C$5),1))</f>
        <v/>
      </c>
      <c r="P89" s="100" t="str">
        <f t="shared" si="19"/>
        <v>-</v>
      </c>
      <c r="Q89" s="156" t="str">
        <f>IF(LEN(INDEX(Input!L$6:L$1005,ROW($C89)-ROW($C$5),1))=0,"",INDEX(Input!L$6:L$1005,ROW($C89)-ROW($C$5),1))</f>
        <v/>
      </c>
      <c r="R89" s="100" t="str">
        <f t="shared" si="20"/>
        <v>-</v>
      </c>
      <c r="S89" s="156" t="str">
        <f>IF(LEN(INDEX(Input!M$6:M$1005,ROW($C89)-ROW($C$5),1))=0,"-",INDEX(Input!M$6:M$1005,ROW($C89)-ROW($C$5),1))</f>
        <v>-</v>
      </c>
      <c r="T89" s="156" t="str">
        <f t="shared" si="21"/>
        <v/>
      </c>
      <c r="U89" s="100" t="str">
        <f t="shared" si="22"/>
        <v>-</v>
      </c>
      <c r="V89" s="156" t="str">
        <f>IF(LEN(INDEX(Input!O$6:O$1005,ROW($C89)-ROW($C$5),1))=0,"",INDEX(Input!O$6:O$1005,ROW($C89)-ROW($C$5),1))</f>
        <v/>
      </c>
      <c r="W89" s="100" t="str">
        <f t="shared" si="23"/>
        <v>-</v>
      </c>
      <c r="X89" s="104" t="str">
        <f t="shared" si="24"/>
        <v/>
      </c>
      <c r="Y89" s="102" t="str">
        <f t="shared" si="16"/>
        <v/>
      </c>
      <c r="Z89" s="102" t="str">
        <f>IF(AND(OR(Dashboard!$D$7=J89,Dashboard!$D$7=""),  OR(Dashboard!$G$6&lt;=K89,Dashboard!$G$6=""), OR(Dashboard!$G$7&gt;=K89,Dashboard!$G$7=""),  OR(Dashboard!$J$6&lt;=O89,Dashboard!$J$6=""), OR(Dashboard!$J$7&gt;=O89,Dashboard!$J$7=""),D89&lt;&gt;""),"x","")</f>
        <v>x</v>
      </c>
      <c r="AA89" s="102" t="str">
        <f>IF(AND(OR(Dashboard!$D$6=H89,Dashboard!$D$6="",Dashboard!$D$6="All"), Z89="x"),"x","")</f>
        <v>x</v>
      </c>
      <c r="AB89" s="103" t="str">
        <f>IF(AND(OR(Dashboard!$D$6=H89,Dashboard!$D$6="",Dashboard!$D$6="All"), OR(Dashboard!$D$7=J89,Dashboard!$D$7=""),  OR(Dashboard!$G$6&lt;=K89,Dashboard!$G$6=""), OR(Dashboard!$G$7&gt;=K89,Dashboard!$G$7=""),  OR(Dashboard!$J$6&lt;=O89,Dashboard!$J$6=""), OR(Dashboard!$J$7&gt;=O89,Dashboard!$J$7=""),I89&lt;&gt;""),"x","")</f>
        <v/>
      </c>
      <c r="AC89" s="88" t="str">
        <f>IF($AB89&lt;&gt;"x","",IF(AND($I89&lt;&gt;AC$4, IFERROR(MATCH("c",$AB89:AB89,0),0)=0),"x", IF(IFERROR(MATCH("c",$AB89:AB89,0),0)=0,"c","")))</f>
        <v/>
      </c>
      <c r="AD89" s="88" t="str">
        <f>IF($AB89&lt;&gt;"x","",IF(AND($I89&lt;&gt;AD$4, IFERROR(MATCH("c",$AB89:AC89,0),0)=0),"x", IF(IFERROR(MATCH("c",$AB89:AC89,0),0)=0,"c","")))</f>
        <v/>
      </c>
      <c r="AE89" s="88" t="str">
        <f>IF($AB89&lt;&gt;"x","",IF(AND($I89&lt;&gt;AE$4, IFERROR(MATCH("c",$AB89:AD89,0),0)=0),"x", IF(IFERROR(MATCH("c",$AB89:AD89,0),0)=0,"c","")))</f>
        <v/>
      </c>
      <c r="AF89" s="88" t="str">
        <f>IF($AB89&lt;&gt;"x","",IF(AND($I89&lt;&gt;AF$4, IFERROR(MATCH("c",$AB89:AE89,0),0)=0),"x", IF(IFERROR(MATCH("c",$AB89:AE89,0),0)=0,"c","")))</f>
        <v/>
      </c>
      <c r="AG89" s="88" t="str">
        <f>IF($AB89&lt;&gt;"x","",IF(AND($I89&lt;&gt;AG$4, IFERROR(MATCH("c",$AB89:AF89,0),0)=0),"x", IF(IFERROR(MATCH("c",$AB89:AF89,0),0)=0,"c","")))</f>
        <v/>
      </c>
      <c r="AH89" s="88" t="str">
        <f>IF($AB89&lt;&gt;"x","",IF(AND($I89&lt;&gt;AH$4, IFERROR(MATCH("c",$AB89:AG89,0),0)=0),"x", IF(IFERROR(MATCH("c",$AB89:AG89,0),0)=0,"c","")))</f>
        <v/>
      </c>
      <c r="AI89" s="88" t="str">
        <f>IF($AB89&lt;&gt;"x","",IF(AND($I89&lt;&gt;AI$4, IFERROR(MATCH("c",$AB89:AH89,0),0)=0),"x", IF(IFERROR(MATCH("c",$AB89:AH89,0),0)=0,"c","")))</f>
        <v/>
      </c>
      <c r="AJ89" s="88" t="str">
        <f>IF($AB89&lt;&gt;"x","",IF(AND($I89&lt;&gt;AJ$4, IFERROR(MATCH("c",$AB89:AI89,0),0)=0),"x", IF(IFERROR(MATCH("c",$AB89:AI89,0),0)=0,"c","")))</f>
        <v/>
      </c>
      <c r="AK89" s="88" t="str">
        <f>IF($AB89&lt;&gt;"x","",IF(AND($I89&lt;&gt;AK$4, IFERROR(MATCH("c",$AB89:AJ89,0),0)=0),"x", IF(IFERROR(MATCH("c",$AB89:AJ89,0),0)=0,"c","")))</f>
        <v/>
      </c>
      <c r="AL89" s="88" t="str">
        <f>IF($AB89&lt;&gt;"x","",IF(AND($I89&lt;&gt;AL$4, IFERROR(MATCH("c",$AB89:AK89,0),0)=0),"x", IF(IFERROR(MATCH("c",$AB89:AK89,0),0)=0,"c","")))</f>
        <v/>
      </c>
      <c r="AM89" s="88" t="str">
        <f>IF($AB89&lt;&gt;"x","",IF(AND($I89&lt;&gt;AM$4, IFERROR(MATCH("c",$AB89:AL89,0),0)=0),"x", IF(IFERROR(MATCH("c",$AB89:AL89,0),0)=0,"c","")))</f>
        <v/>
      </c>
      <c r="AN89" s="88" t="str">
        <f>IF($AB89&lt;&gt;"x","",IF(AND($I89&lt;&gt;AN$4, IFERROR(MATCH("c",$AB89:AM89,0),0)=0),"x", IF(IFERROR(MATCH("c",$AB89:AM89,0),0)=0,"c","")))</f>
        <v/>
      </c>
      <c r="AO89" s="88" t="str">
        <f>IF($AB89&lt;&gt;"x","",IF(AND($I89&lt;&gt;AO$4, IFERROR(MATCH("c",$AB89:AN89,0),0)=0),"x", IF(IFERROR(MATCH("c",$AB89:AN89,0),0)=0,"c","")))</f>
        <v/>
      </c>
      <c r="AP89" s="88" t="str">
        <f>IF($AB89&lt;&gt;"x","",IF(AND($I89&lt;&gt;AP$4, IFERROR(MATCH("c",$AB89:AO89,0),0)=0),"x", IF(IFERROR(MATCH("c",$AB89:AO89,0),0)=0,"c","")))</f>
        <v/>
      </c>
      <c r="AQ89" s="88" t="str">
        <f>IF($AB89&lt;&gt;"x","",IF(AND($I89&lt;&gt;AQ$4, IFERROR(MATCH("c",$AB89:AP89,0),0)=0),"x", IF(IFERROR(MATCH("c",$AB89:AP89,0),0)=0,"c","")))</f>
        <v/>
      </c>
      <c r="BO89" s="213">
        <f>IF(COUNTIF($BO$6:BO88,BO88)+1&gt;Calc!$CU$9,MAX($BO$6:BO88)+1,BO88)</f>
        <v>21</v>
      </c>
      <c r="BP89" s="213" t="str">
        <f>IF(29-SUMIF(Pipeline!D93:AF93,"",$BP$5:$CR$5)&gt;0,ROW(BO89),"")</f>
        <v/>
      </c>
      <c r="BQ89" s="214"/>
      <c r="BR89" s="214"/>
      <c r="BS89" s="214"/>
      <c r="BT89" s="214"/>
      <c r="BU89" s="214"/>
      <c r="BV89" s="214"/>
      <c r="BW89" s="214"/>
      <c r="BX89" s="214"/>
      <c r="BY89" s="214"/>
      <c r="BZ89" s="214"/>
      <c r="CA89" s="214"/>
      <c r="CB89" s="214"/>
      <c r="CC89" s="214"/>
      <c r="CD89" s="214"/>
      <c r="CE89" s="214"/>
      <c r="CF89" s="214"/>
      <c r="CG89" s="214"/>
      <c r="CH89" s="214"/>
      <c r="CI89" s="214"/>
      <c r="CJ89" s="214"/>
      <c r="CK89" s="214"/>
      <c r="CL89" s="214"/>
      <c r="CM89" s="214"/>
      <c r="CN89" s="214"/>
      <c r="CO89" s="214"/>
      <c r="CP89" s="214"/>
      <c r="CQ89" s="214"/>
      <c r="CR89" s="214"/>
    </row>
    <row r="90" spans="2:96" x14ac:dyDescent="0.25">
      <c r="B90" s="88">
        <f>IF(AND(OR(Pipeline!$F$5=H90,Pipeline!$F$5="",Pipeline!$F$5="All"), OR(Pipeline!$F$6=J90,Pipeline!$F$6="",Pipeline!$F$6="All"),  OR(Pipeline!$J$5&lt;=K90,Pipeline!$J$5=""), OR(Pipeline!$J$6&gt;=K90,Pipeline!$J$6=""),  OR(Pipeline!$N$5&lt;=O90,Pipeline!$N$5=""), OR(Pipeline!$N$6&gt;=O90,Pipeline!$N$6="")),1,0)</f>
        <v>1</v>
      </c>
      <c r="C90" s="99">
        <f>IF(B90&lt;&gt;1,"",COUNTIFS($I$6:I89,I90,$B$6:B89,1)+1)</f>
        <v>78</v>
      </c>
      <c r="D90" s="100" t="str">
        <f>IF(LEN(INDEX(Input!B$6:B$1005,ROW($C90)-ROW($C$5),1))=0,"-",INDEX(Input!B$6:B$1005,ROW($C90)-ROW($C$5),1))</f>
        <v>-</v>
      </c>
      <c r="E90" s="100" t="str">
        <f>IF(LEN(INDEX(Input!C$6:C$1005,ROW($C90)-ROW($C$5),1))=0,"-",INDEX(Input!C$6:C$1005,ROW($C90)-ROW($C$5),1))</f>
        <v>-</v>
      </c>
      <c r="F90" s="100" t="str">
        <f>IF(LEN(INDEX(Input!D$6:D$1005,ROW($C90)-ROW($C$5),1))=0,"-",INDEX(Input!D$6:D$1005,ROW($C90)-ROW($C$5),1))</f>
        <v>-</v>
      </c>
      <c r="G90" s="100" t="str">
        <f>IF(LEN(INDEX(Input!E$6:E$1005,ROW($C90)-ROW($C$5),1))=0,"-",INDEX(Input!E$6:E$1005,ROW($C90)-ROW($C$5),1))</f>
        <v>-</v>
      </c>
      <c r="H90" s="100" t="str">
        <f>IF(LEN(INDEX(Input!F$6:F$1005,ROW($C90)-ROW($C$5),1))=0,"-",INDEX(Input!F$6:F$1005,ROW($C90)-ROW($C$5),1))</f>
        <v>-</v>
      </c>
      <c r="I90" s="100" t="str">
        <f>IF(LEN(INDEX(Input!G$6:G$1005,ROW($C90)-ROW($C$5),1))=0,"",INDEX(Input!G$6:G$1005,ROW($C90)-ROW($C$5),1))</f>
        <v/>
      </c>
      <c r="J90" s="100" t="str">
        <f>IF(LEN(INDEX(Input!B$6:B$1005,ROW($C90)-ROW($C$5),1))=0,"-",IF(INDEX(Input!H$6:H$1005,ROW($C90)-ROW($C$5),1)="","Not set",INDEX(Input!H$6:H$1005,ROW($C90)-ROW($C$5),1)) )</f>
        <v>-</v>
      </c>
      <c r="K90" s="101" t="str">
        <f>IF(LEN(INDEX(Input!I$6:I$1005,ROW($C90)-ROW($C$5),1))=0,"",INDEX(Input!I$6:I$1005,ROW($C90)-ROW($C$5),1))</f>
        <v/>
      </c>
      <c r="L90" s="101" t="str">
        <f t="array" ref="L90">IFERROR(IF($AY$24=123,DAY(K90)&amp;connector&amp;IF($AZ$24="Extended",INDEX($AT$24:$AT$35,MONTH(K90),1),MONTH(K90))&amp;connector&amp;IF($AZ$24="Short", RIGHT(YEAR(K90),2),YEAR(K90)),IF($AY$24=213, MONTH(K90)&amp;connector&amp;DAY(K90)&amp;connector&amp;IF($AZ$24="Short", RIGHT(YEAR(K90),2),YEAR(K90)),IF($AZ$24="Short", RIGHT(YEAR(K90),2),YEAR(K90))&amp;connector&amp;MONTH(K90)&amp;connector&amp;DAY(K90))),"-")</f>
        <v>-</v>
      </c>
      <c r="M90" s="101" t="str">
        <f>IF(LEN(INDEX(Input!J$6:J$1005,ROW($C90)-ROW($C$5),1))=0,"",INDEX(Input!J$6:J$1005,ROW($C90)-ROW($C$5),1))</f>
        <v/>
      </c>
      <c r="N90" s="101" t="str">
        <f t="array" ref="N90">IFERROR(IF($AY$24=123,DAY(M90)&amp;connector&amp;IF($AZ$24="Extended",INDEX($AT$24:$AT$35,MONTH(M90),1),MONTH(M90))&amp;connector&amp;IF($AZ$24="Short", RIGHT(YEAR(M90),2),YEAR(M90)),IF($AY$24=213, MONTH(M90)&amp;connector&amp;DAY(M90)&amp;connector&amp;IF($AZ$24="Short", RIGHT(YEAR(M90),2),YEAR(M90)),IF($AZ$24="Short", RIGHT(YEAR(M90),2),YEAR(M90))&amp;connector&amp;MONTH(M90)&amp;connector&amp;DAY(M90))),"-")</f>
        <v>-</v>
      </c>
      <c r="O90" s="156" t="str">
        <f>IF(LEN(INDEX(Input!K$6:K$1005,ROW($C90)-ROW($C$5),1))=0,"",INDEX(Input!K$6:K$1005,ROW($C90)-ROW($C$5),1))</f>
        <v/>
      </c>
      <c r="P90" s="100" t="str">
        <f t="shared" si="19"/>
        <v>-</v>
      </c>
      <c r="Q90" s="156" t="str">
        <f>IF(LEN(INDEX(Input!L$6:L$1005,ROW($C90)-ROW($C$5),1))=0,"",INDEX(Input!L$6:L$1005,ROW($C90)-ROW($C$5),1))</f>
        <v/>
      </c>
      <c r="R90" s="100" t="str">
        <f t="shared" si="20"/>
        <v>-</v>
      </c>
      <c r="S90" s="156" t="str">
        <f>IF(LEN(INDEX(Input!M$6:M$1005,ROW($C90)-ROW($C$5),1))=0,"-",INDEX(Input!M$6:M$1005,ROW($C90)-ROW($C$5),1))</f>
        <v>-</v>
      </c>
      <c r="T90" s="156" t="str">
        <f t="shared" si="21"/>
        <v/>
      </c>
      <c r="U90" s="100" t="str">
        <f t="shared" si="22"/>
        <v>-</v>
      </c>
      <c r="V90" s="156" t="str">
        <f>IF(LEN(INDEX(Input!O$6:O$1005,ROW($C90)-ROW($C$5),1))=0,"",INDEX(Input!O$6:O$1005,ROW($C90)-ROW($C$5),1))</f>
        <v/>
      </c>
      <c r="W90" s="100" t="str">
        <f t="shared" si="23"/>
        <v>-</v>
      </c>
      <c r="X90" s="104" t="str">
        <f t="shared" si="24"/>
        <v/>
      </c>
      <c r="Y90" s="102" t="str">
        <f t="shared" si="16"/>
        <v/>
      </c>
      <c r="Z90" s="102" t="str">
        <f>IF(AND(OR(Dashboard!$D$7=J90,Dashboard!$D$7=""),  OR(Dashboard!$G$6&lt;=K90,Dashboard!$G$6=""), OR(Dashboard!$G$7&gt;=K90,Dashboard!$G$7=""),  OR(Dashboard!$J$6&lt;=O90,Dashboard!$J$6=""), OR(Dashboard!$J$7&gt;=O90,Dashboard!$J$7=""),D90&lt;&gt;""),"x","")</f>
        <v>x</v>
      </c>
      <c r="AA90" s="102" t="str">
        <f>IF(AND(OR(Dashboard!$D$6=H90,Dashboard!$D$6="",Dashboard!$D$6="All"), Z90="x"),"x","")</f>
        <v>x</v>
      </c>
      <c r="AB90" s="103" t="str">
        <f>IF(AND(OR(Dashboard!$D$6=H90,Dashboard!$D$6="",Dashboard!$D$6="All"), OR(Dashboard!$D$7=J90,Dashboard!$D$7=""),  OR(Dashboard!$G$6&lt;=K90,Dashboard!$G$6=""), OR(Dashboard!$G$7&gt;=K90,Dashboard!$G$7=""),  OR(Dashboard!$J$6&lt;=O90,Dashboard!$J$6=""), OR(Dashboard!$J$7&gt;=O90,Dashboard!$J$7=""),I90&lt;&gt;""),"x","")</f>
        <v/>
      </c>
      <c r="AC90" s="88" t="str">
        <f>IF($AB90&lt;&gt;"x","",IF(AND($I90&lt;&gt;AC$4, IFERROR(MATCH("c",$AB90:AB90,0),0)=0),"x", IF(IFERROR(MATCH("c",$AB90:AB90,0),0)=0,"c","")))</f>
        <v/>
      </c>
      <c r="AD90" s="88" t="str">
        <f>IF($AB90&lt;&gt;"x","",IF(AND($I90&lt;&gt;AD$4, IFERROR(MATCH("c",$AB90:AC90,0),0)=0),"x", IF(IFERROR(MATCH("c",$AB90:AC90,0),0)=0,"c","")))</f>
        <v/>
      </c>
      <c r="AE90" s="88" t="str">
        <f>IF($AB90&lt;&gt;"x","",IF(AND($I90&lt;&gt;AE$4, IFERROR(MATCH("c",$AB90:AD90,0),0)=0),"x", IF(IFERROR(MATCH("c",$AB90:AD90,0),0)=0,"c","")))</f>
        <v/>
      </c>
      <c r="AF90" s="88" t="str">
        <f>IF($AB90&lt;&gt;"x","",IF(AND($I90&lt;&gt;AF$4, IFERROR(MATCH("c",$AB90:AE90,0),0)=0),"x", IF(IFERROR(MATCH("c",$AB90:AE90,0),0)=0,"c","")))</f>
        <v/>
      </c>
      <c r="AG90" s="88" t="str">
        <f>IF($AB90&lt;&gt;"x","",IF(AND($I90&lt;&gt;AG$4, IFERROR(MATCH("c",$AB90:AF90,0),0)=0),"x", IF(IFERROR(MATCH("c",$AB90:AF90,0),0)=0,"c","")))</f>
        <v/>
      </c>
      <c r="AH90" s="88" t="str">
        <f>IF($AB90&lt;&gt;"x","",IF(AND($I90&lt;&gt;AH$4, IFERROR(MATCH("c",$AB90:AG90,0),0)=0),"x", IF(IFERROR(MATCH("c",$AB90:AG90,0),0)=0,"c","")))</f>
        <v/>
      </c>
      <c r="AI90" s="88" t="str">
        <f>IF($AB90&lt;&gt;"x","",IF(AND($I90&lt;&gt;AI$4, IFERROR(MATCH("c",$AB90:AH90,0),0)=0),"x", IF(IFERROR(MATCH("c",$AB90:AH90,0),0)=0,"c","")))</f>
        <v/>
      </c>
      <c r="AJ90" s="88" t="str">
        <f>IF($AB90&lt;&gt;"x","",IF(AND($I90&lt;&gt;AJ$4, IFERROR(MATCH("c",$AB90:AI90,0),0)=0),"x", IF(IFERROR(MATCH("c",$AB90:AI90,0),0)=0,"c","")))</f>
        <v/>
      </c>
      <c r="AK90" s="88" t="str">
        <f>IF($AB90&lt;&gt;"x","",IF(AND($I90&lt;&gt;AK$4, IFERROR(MATCH("c",$AB90:AJ90,0),0)=0),"x", IF(IFERROR(MATCH("c",$AB90:AJ90,0),0)=0,"c","")))</f>
        <v/>
      </c>
      <c r="AL90" s="88" t="str">
        <f>IF($AB90&lt;&gt;"x","",IF(AND($I90&lt;&gt;AL$4, IFERROR(MATCH("c",$AB90:AK90,0),0)=0),"x", IF(IFERROR(MATCH("c",$AB90:AK90,0),0)=0,"c","")))</f>
        <v/>
      </c>
      <c r="AM90" s="88" t="str">
        <f>IF($AB90&lt;&gt;"x","",IF(AND($I90&lt;&gt;AM$4, IFERROR(MATCH("c",$AB90:AL90,0),0)=0),"x", IF(IFERROR(MATCH("c",$AB90:AL90,0),0)=0,"c","")))</f>
        <v/>
      </c>
      <c r="AN90" s="88" t="str">
        <f>IF($AB90&lt;&gt;"x","",IF(AND($I90&lt;&gt;AN$4, IFERROR(MATCH("c",$AB90:AM90,0),0)=0),"x", IF(IFERROR(MATCH("c",$AB90:AM90,0),0)=0,"c","")))</f>
        <v/>
      </c>
      <c r="AO90" s="88" t="str">
        <f>IF($AB90&lt;&gt;"x","",IF(AND($I90&lt;&gt;AO$4, IFERROR(MATCH("c",$AB90:AN90,0),0)=0),"x", IF(IFERROR(MATCH("c",$AB90:AN90,0),0)=0,"c","")))</f>
        <v/>
      </c>
      <c r="AP90" s="88" t="str">
        <f>IF($AB90&lt;&gt;"x","",IF(AND($I90&lt;&gt;AP$4, IFERROR(MATCH("c",$AB90:AO90,0),0)=0),"x", IF(IFERROR(MATCH("c",$AB90:AO90,0),0)=0,"c","")))</f>
        <v/>
      </c>
      <c r="AQ90" s="88" t="str">
        <f>IF($AB90&lt;&gt;"x","",IF(AND($I90&lt;&gt;AQ$4, IFERROR(MATCH("c",$AB90:AP90,0),0)=0),"x", IF(IFERROR(MATCH("c",$AB90:AP90,0),0)=0,"c","")))</f>
        <v/>
      </c>
      <c r="BO90" s="213">
        <f>IF(COUNTIF($BO$6:BO89,BO89)+1&gt;Calc!$CU$9,MAX($BO$6:BO89)+1,BO89)</f>
        <v>22</v>
      </c>
      <c r="BP90" s="213" t="str">
        <f>IF(29-SUMIF(Pipeline!D94:AF94,"",$BP$5:$CR$5)&gt;0,ROW(BO90),"")</f>
        <v/>
      </c>
      <c r="BQ90" s="214"/>
      <c r="BR90" s="214"/>
      <c r="BS90" s="214"/>
      <c r="BT90" s="214"/>
      <c r="BU90" s="214"/>
      <c r="BV90" s="214"/>
      <c r="BW90" s="214"/>
      <c r="BX90" s="214"/>
      <c r="BY90" s="214"/>
      <c r="BZ90" s="214"/>
      <c r="CA90" s="214"/>
      <c r="CB90" s="214"/>
      <c r="CC90" s="214"/>
      <c r="CD90" s="214"/>
      <c r="CE90" s="214"/>
      <c r="CF90" s="214"/>
      <c r="CG90" s="214"/>
      <c r="CH90" s="214"/>
      <c r="CI90" s="214"/>
      <c r="CJ90" s="214"/>
      <c r="CK90" s="214"/>
      <c r="CL90" s="214"/>
      <c r="CM90" s="214"/>
      <c r="CN90" s="214"/>
      <c r="CO90" s="214"/>
      <c r="CP90" s="214"/>
      <c r="CQ90" s="214"/>
      <c r="CR90" s="214"/>
    </row>
    <row r="91" spans="2:96" x14ac:dyDescent="0.25">
      <c r="B91" s="88">
        <f>IF(AND(OR(Pipeline!$F$5=H91,Pipeline!$F$5="",Pipeline!$F$5="All"), OR(Pipeline!$F$6=J91,Pipeline!$F$6="",Pipeline!$F$6="All"),  OR(Pipeline!$J$5&lt;=K91,Pipeline!$J$5=""), OR(Pipeline!$J$6&gt;=K91,Pipeline!$J$6=""),  OR(Pipeline!$N$5&lt;=O91,Pipeline!$N$5=""), OR(Pipeline!$N$6&gt;=O91,Pipeline!$N$6="")),1,0)</f>
        <v>1</v>
      </c>
      <c r="C91" s="99">
        <f>IF(B91&lt;&gt;1,"",COUNTIFS($I$6:I90,I91,$B$6:B90,1)+1)</f>
        <v>79</v>
      </c>
      <c r="D91" s="100" t="str">
        <f>IF(LEN(INDEX(Input!B$6:B$1005,ROW($C91)-ROW($C$5),1))=0,"-",INDEX(Input!B$6:B$1005,ROW($C91)-ROW($C$5),1))</f>
        <v>-</v>
      </c>
      <c r="E91" s="100" t="str">
        <f>IF(LEN(INDEX(Input!C$6:C$1005,ROW($C91)-ROW($C$5),1))=0,"-",INDEX(Input!C$6:C$1005,ROW($C91)-ROW($C$5),1))</f>
        <v>-</v>
      </c>
      <c r="F91" s="100" t="str">
        <f>IF(LEN(INDEX(Input!D$6:D$1005,ROW($C91)-ROW($C$5),1))=0,"-",INDEX(Input!D$6:D$1005,ROW($C91)-ROW($C$5),1))</f>
        <v>-</v>
      </c>
      <c r="G91" s="100" t="str">
        <f>IF(LEN(INDEX(Input!E$6:E$1005,ROW($C91)-ROW($C$5),1))=0,"-",INDEX(Input!E$6:E$1005,ROW($C91)-ROW($C$5),1))</f>
        <v>-</v>
      </c>
      <c r="H91" s="100" t="str">
        <f>IF(LEN(INDEX(Input!F$6:F$1005,ROW($C91)-ROW($C$5),1))=0,"-",INDEX(Input!F$6:F$1005,ROW($C91)-ROW($C$5),1))</f>
        <v>-</v>
      </c>
      <c r="I91" s="100" t="str">
        <f>IF(LEN(INDEX(Input!G$6:G$1005,ROW($C91)-ROW($C$5),1))=0,"",INDEX(Input!G$6:G$1005,ROW($C91)-ROW($C$5),1))</f>
        <v/>
      </c>
      <c r="J91" s="100" t="str">
        <f>IF(LEN(INDEX(Input!B$6:B$1005,ROW($C91)-ROW($C$5),1))=0,"-",IF(INDEX(Input!H$6:H$1005,ROW($C91)-ROW($C$5),1)="","Not set",INDEX(Input!H$6:H$1005,ROW($C91)-ROW($C$5),1)) )</f>
        <v>-</v>
      </c>
      <c r="K91" s="101" t="str">
        <f>IF(LEN(INDEX(Input!I$6:I$1005,ROW($C91)-ROW($C$5),1))=0,"",INDEX(Input!I$6:I$1005,ROW($C91)-ROW($C$5),1))</f>
        <v/>
      </c>
      <c r="L91" s="101" t="str">
        <f t="array" ref="L91">IFERROR(IF($AY$24=123,DAY(K91)&amp;connector&amp;IF($AZ$24="Extended",INDEX($AT$24:$AT$35,MONTH(K91),1),MONTH(K91))&amp;connector&amp;IF($AZ$24="Short", RIGHT(YEAR(K91),2),YEAR(K91)),IF($AY$24=213, MONTH(K91)&amp;connector&amp;DAY(K91)&amp;connector&amp;IF($AZ$24="Short", RIGHT(YEAR(K91),2),YEAR(K91)),IF($AZ$24="Short", RIGHT(YEAR(K91),2),YEAR(K91))&amp;connector&amp;MONTH(K91)&amp;connector&amp;DAY(K91))),"-")</f>
        <v>-</v>
      </c>
      <c r="M91" s="101" t="str">
        <f>IF(LEN(INDEX(Input!J$6:J$1005,ROW($C91)-ROW($C$5),1))=0,"",INDEX(Input!J$6:J$1005,ROW($C91)-ROW($C$5),1))</f>
        <v/>
      </c>
      <c r="N91" s="101" t="str">
        <f t="array" ref="N91">IFERROR(IF($AY$24=123,DAY(M91)&amp;connector&amp;IF($AZ$24="Extended",INDEX($AT$24:$AT$35,MONTH(M91),1),MONTH(M91))&amp;connector&amp;IF($AZ$24="Short", RIGHT(YEAR(M91),2),YEAR(M91)),IF($AY$24=213, MONTH(M91)&amp;connector&amp;DAY(M91)&amp;connector&amp;IF($AZ$24="Short", RIGHT(YEAR(M91),2),YEAR(M91)),IF($AZ$24="Short", RIGHT(YEAR(M91),2),YEAR(M91))&amp;connector&amp;MONTH(M91)&amp;connector&amp;DAY(M91))),"-")</f>
        <v>-</v>
      </c>
      <c r="O91" s="156" t="str">
        <f>IF(LEN(INDEX(Input!K$6:K$1005,ROW($C91)-ROW($C$5),1))=0,"",INDEX(Input!K$6:K$1005,ROW($C91)-ROW($C$5),1))</f>
        <v/>
      </c>
      <c r="P91" s="100" t="str">
        <f t="shared" si="19"/>
        <v>-</v>
      </c>
      <c r="Q91" s="156" t="str">
        <f>IF(LEN(INDEX(Input!L$6:L$1005,ROW($C91)-ROW($C$5),1))=0,"",INDEX(Input!L$6:L$1005,ROW($C91)-ROW($C$5),1))</f>
        <v/>
      </c>
      <c r="R91" s="100" t="str">
        <f t="shared" si="20"/>
        <v>-</v>
      </c>
      <c r="S91" s="156" t="str">
        <f>IF(LEN(INDEX(Input!M$6:M$1005,ROW($C91)-ROW($C$5),1))=0,"-",INDEX(Input!M$6:M$1005,ROW($C91)-ROW($C$5),1))</f>
        <v>-</v>
      </c>
      <c r="T91" s="156" t="str">
        <f t="shared" si="21"/>
        <v/>
      </c>
      <c r="U91" s="100" t="str">
        <f t="shared" si="22"/>
        <v>-</v>
      </c>
      <c r="V91" s="156" t="str">
        <f>IF(LEN(INDEX(Input!O$6:O$1005,ROW($C91)-ROW($C$5),1))=0,"",INDEX(Input!O$6:O$1005,ROW($C91)-ROW($C$5),1))</f>
        <v/>
      </c>
      <c r="W91" s="100" t="str">
        <f t="shared" si="23"/>
        <v>-</v>
      </c>
      <c r="X91" s="104" t="str">
        <f t="shared" si="24"/>
        <v/>
      </c>
      <c r="Y91" s="102" t="str">
        <f t="shared" si="16"/>
        <v/>
      </c>
      <c r="Z91" s="102" t="str">
        <f>IF(AND(OR(Dashboard!$D$7=J91,Dashboard!$D$7=""),  OR(Dashboard!$G$6&lt;=K91,Dashboard!$G$6=""), OR(Dashboard!$G$7&gt;=K91,Dashboard!$G$7=""),  OR(Dashboard!$J$6&lt;=O91,Dashboard!$J$6=""), OR(Dashboard!$J$7&gt;=O91,Dashboard!$J$7=""),D91&lt;&gt;""),"x","")</f>
        <v>x</v>
      </c>
      <c r="AA91" s="102" t="str">
        <f>IF(AND(OR(Dashboard!$D$6=H91,Dashboard!$D$6="",Dashboard!$D$6="All"), Z91="x"),"x","")</f>
        <v>x</v>
      </c>
      <c r="AB91" s="103" t="str">
        <f>IF(AND(OR(Dashboard!$D$6=H91,Dashboard!$D$6="",Dashboard!$D$6="All"), OR(Dashboard!$D$7=J91,Dashboard!$D$7=""),  OR(Dashboard!$G$6&lt;=K91,Dashboard!$G$6=""), OR(Dashboard!$G$7&gt;=K91,Dashboard!$G$7=""),  OR(Dashboard!$J$6&lt;=O91,Dashboard!$J$6=""), OR(Dashboard!$J$7&gt;=O91,Dashboard!$J$7=""),I91&lt;&gt;""),"x","")</f>
        <v/>
      </c>
      <c r="AC91" s="88" t="str">
        <f>IF($AB91&lt;&gt;"x","",IF(AND($I91&lt;&gt;AC$4, IFERROR(MATCH("c",$AB91:AB91,0),0)=0),"x", IF(IFERROR(MATCH("c",$AB91:AB91,0),0)=0,"c","")))</f>
        <v/>
      </c>
      <c r="AD91" s="88" t="str">
        <f>IF($AB91&lt;&gt;"x","",IF(AND($I91&lt;&gt;AD$4, IFERROR(MATCH("c",$AB91:AC91,0),0)=0),"x", IF(IFERROR(MATCH("c",$AB91:AC91,0),0)=0,"c","")))</f>
        <v/>
      </c>
      <c r="AE91" s="88" t="str">
        <f>IF($AB91&lt;&gt;"x","",IF(AND($I91&lt;&gt;AE$4, IFERROR(MATCH("c",$AB91:AD91,0),0)=0),"x", IF(IFERROR(MATCH("c",$AB91:AD91,0),0)=0,"c","")))</f>
        <v/>
      </c>
      <c r="AF91" s="88" t="str">
        <f>IF($AB91&lt;&gt;"x","",IF(AND($I91&lt;&gt;AF$4, IFERROR(MATCH("c",$AB91:AE91,0),0)=0),"x", IF(IFERROR(MATCH("c",$AB91:AE91,0),0)=0,"c","")))</f>
        <v/>
      </c>
      <c r="AG91" s="88" t="str">
        <f>IF($AB91&lt;&gt;"x","",IF(AND($I91&lt;&gt;AG$4, IFERROR(MATCH("c",$AB91:AF91,0),0)=0),"x", IF(IFERROR(MATCH("c",$AB91:AF91,0),0)=0,"c","")))</f>
        <v/>
      </c>
      <c r="AH91" s="88" t="str">
        <f>IF($AB91&lt;&gt;"x","",IF(AND($I91&lt;&gt;AH$4, IFERROR(MATCH("c",$AB91:AG91,0),0)=0),"x", IF(IFERROR(MATCH("c",$AB91:AG91,0),0)=0,"c","")))</f>
        <v/>
      </c>
      <c r="AI91" s="88" t="str">
        <f>IF($AB91&lt;&gt;"x","",IF(AND($I91&lt;&gt;AI$4, IFERROR(MATCH("c",$AB91:AH91,0),0)=0),"x", IF(IFERROR(MATCH("c",$AB91:AH91,0),0)=0,"c","")))</f>
        <v/>
      </c>
      <c r="AJ91" s="88" t="str">
        <f>IF($AB91&lt;&gt;"x","",IF(AND($I91&lt;&gt;AJ$4, IFERROR(MATCH("c",$AB91:AI91,0),0)=0),"x", IF(IFERROR(MATCH("c",$AB91:AI91,0),0)=0,"c","")))</f>
        <v/>
      </c>
      <c r="AK91" s="88" t="str">
        <f>IF($AB91&lt;&gt;"x","",IF(AND($I91&lt;&gt;AK$4, IFERROR(MATCH("c",$AB91:AJ91,0),0)=0),"x", IF(IFERROR(MATCH("c",$AB91:AJ91,0),0)=0,"c","")))</f>
        <v/>
      </c>
      <c r="AL91" s="88" t="str">
        <f>IF($AB91&lt;&gt;"x","",IF(AND($I91&lt;&gt;AL$4, IFERROR(MATCH("c",$AB91:AK91,0),0)=0),"x", IF(IFERROR(MATCH("c",$AB91:AK91,0),0)=0,"c","")))</f>
        <v/>
      </c>
      <c r="AM91" s="88" t="str">
        <f>IF($AB91&lt;&gt;"x","",IF(AND($I91&lt;&gt;AM$4, IFERROR(MATCH("c",$AB91:AL91,0),0)=0),"x", IF(IFERROR(MATCH("c",$AB91:AL91,0),0)=0,"c","")))</f>
        <v/>
      </c>
      <c r="AN91" s="88" t="str">
        <f>IF($AB91&lt;&gt;"x","",IF(AND($I91&lt;&gt;AN$4, IFERROR(MATCH("c",$AB91:AM91,0),0)=0),"x", IF(IFERROR(MATCH("c",$AB91:AM91,0),0)=0,"c","")))</f>
        <v/>
      </c>
      <c r="AO91" s="88" t="str">
        <f>IF($AB91&lt;&gt;"x","",IF(AND($I91&lt;&gt;AO$4, IFERROR(MATCH("c",$AB91:AN91,0),0)=0),"x", IF(IFERROR(MATCH("c",$AB91:AN91,0),0)=0,"c","")))</f>
        <v/>
      </c>
      <c r="AP91" s="88" t="str">
        <f>IF($AB91&lt;&gt;"x","",IF(AND($I91&lt;&gt;AP$4, IFERROR(MATCH("c",$AB91:AO91,0),0)=0),"x", IF(IFERROR(MATCH("c",$AB91:AO91,0),0)=0,"c","")))</f>
        <v/>
      </c>
      <c r="AQ91" s="88" t="str">
        <f>IF($AB91&lt;&gt;"x","",IF(AND($I91&lt;&gt;AQ$4, IFERROR(MATCH("c",$AB91:AP91,0),0)=0),"x", IF(IFERROR(MATCH("c",$AB91:AP91,0),0)=0,"c","")))</f>
        <v/>
      </c>
      <c r="BO91" s="213">
        <f>IF(COUNTIF($BO$6:BO90,BO90)+1&gt;Calc!$CU$9,MAX($BO$6:BO90)+1,BO90)</f>
        <v>22</v>
      </c>
      <c r="BP91" s="213" t="str">
        <f>IF(29-SUMIF(Pipeline!D95:AF95,"",$BP$5:$CR$5)&gt;0,ROW(BO91),"")</f>
        <v/>
      </c>
      <c r="BQ91" s="214"/>
      <c r="BR91" s="214"/>
      <c r="BS91" s="214"/>
      <c r="BT91" s="214"/>
      <c r="BU91" s="214"/>
      <c r="BV91" s="214"/>
      <c r="BW91" s="214"/>
      <c r="BX91" s="214"/>
      <c r="BY91" s="214"/>
      <c r="BZ91" s="214"/>
      <c r="CA91" s="214"/>
      <c r="CB91" s="214"/>
      <c r="CC91" s="214"/>
      <c r="CD91" s="214"/>
      <c r="CE91" s="214"/>
      <c r="CF91" s="214"/>
      <c r="CG91" s="214"/>
      <c r="CH91" s="214"/>
      <c r="CI91" s="214"/>
      <c r="CJ91" s="214"/>
      <c r="CK91" s="214"/>
      <c r="CL91" s="214"/>
      <c r="CM91" s="214"/>
      <c r="CN91" s="214"/>
      <c r="CO91" s="214"/>
      <c r="CP91" s="214"/>
      <c r="CQ91" s="214"/>
      <c r="CR91" s="214"/>
    </row>
    <row r="92" spans="2:96" x14ac:dyDescent="0.25">
      <c r="B92" s="88">
        <f>IF(AND(OR(Pipeline!$F$5=H92,Pipeline!$F$5="",Pipeline!$F$5="All"), OR(Pipeline!$F$6=J92,Pipeline!$F$6="",Pipeline!$F$6="All"),  OR(Pipeline!$J$5&lt;=K92,Pipeline!$J$5=""), OR(Pipeline!$J$6&gt;=K92,Pipeline!$J$6=""),  OR(Pipeline!$N$5&lt;=O92,Pipeline!$N$5=""), OR(Pipeline!$N$6&gt;=O92,Pipeline!$N$6="")),1,0)</f>
        <v>1</v>
      </c>
      <c r="C92" s="99">
        <f>IF(B92&lt;&gt;1,"",COUNTIFS($I$6:I91,I92,$B$6:B91,1)+1)</f>
        <v>80</v>
      </c>
      <c r="D92" s="100" t="str">
        <f>IF(LEN(INDEX(Input!B$6:B$1005,ROW($C92)-ROW($C$5),1))=0,"-",INDEX(Input!B$6:B$1005,ROW($C92)-ROW($C$5),1))</f>
        <v>-</v>
      </c>
      <c r="E92" s="100" t="str">
        <f>IF(LEN(INDEX(Input!C$6:C$1005,ROW($C92)-ROW($C$5),1))=0,"-",INDEX(Input!C$6:C$1005,ROW($C92)-ROW($C$5),1))</f>
        <v>-</v>
      </c>
      <c r="F92" s="100" t="str">
        <f>IF(LEN(INDEX(Input!D$6:D$1005,ROW($C92)-ROW($C$5),1))=0,"-",INDEX(Input!D$6:D$1005,ROW($C92)-ROW($C$5),1))</f>
        <v>-</v>
      </c>
      <c r="G92" s="100" t="str">
        <f>IF(LEN(INDEX(Input!E$6:E$1005,ROW($C92)-ROW($C$5),1))=0,"-",INDEX(Input!E$6:E$1005,ROW($C92)-ROW($C$5),1))</f>
        <v>-</v>
      </c>
      <c r="H92" s="100" t="str">
        <f>IF(LEN(INDEX(Input!F$6:F$1005,ROW($C92)-ROW($C$5),1))=0,"-",INDEX(Input!F$6:F$1005,ROW($C92)-ROW($C$5),1))</f>
        <v>-</v>
      </c>
      <c r="I92" s="100" t="str">
        <f>IF(LEN(INDEX(Input!G$6:G$1005,ROW($C92)-ROW($C$5),1))=0,"",INDEX(Input!G$6:G$1005,ROW($C92)-ROW($C$5),1))</f>
        <v/>
      </c>
      <c r="J92" s="100" t="str">
        <f>IF(LEN(INDEX(Input!B$6:B$1005,ROW($C92)-ROW($C$5),1))=0,"-",IF(INDEX(Input!H$6:H$1005,ROW($C92)-ROW($C$5),1)="","Not set",INDEX(Input!H$6:H$1005,ROW($C92)-ROW($C$5),1)) )</f>
        <v>-</v>
      </c>
      <c r="K92" s="101" t="str">
        <f>IF(LEN(INDEX(Input!I$6:I$1005,ROW($C92)-ROW($C$5),1))=0,"",INDEX(Input!I$6:I$1005,ROW($C92)-ROW($C$5),1))</f>
        <v/>
      </c>
      <c r="L92" s="101" t="str">
        <f t="array" ref="L92">IFERROR(IF($AY$24=123,DAY(K92)&amp;connector&amp;IF($AZ$24="Extended",INDEX($AT$24:$AT$35,MONTH(K92),1),MONTH(K92))&amp;connector&amp;IF($AZ$24="Short", RIGHT(YEAR(K92),2),YEAR(K92)),IF($AY$24=213, MONTH(K92)&amp;connector&amp;DAY(K92)&amp;connector&amp;IF($AZ$24="Short", RIGHT(YEAR(K92),2),YEAR(K92)),IF($AZ$24="Short", RIGHT(YEAR(K92),2),YEAR(K92))&amp;connector&amp;MONTH(K92)&amp;connector&amp;DAY(K92))),"-")</f>
        <v>-</v>
      </c>
      <c r="M92" s="101" t="str">
        <f>IF(LEN(INDEX(Input!J$6:J$1005,ROW($C92)-ROW($C$5),1))=0,"",INDEX(Input!J$6:J$1005,ROW($C92)-ROW($C$5),1))</f>
        <v/>
      </c>
      <c r="N92" s="101" t="str">
        <f t="array" ref="N92">IFERROR(IF($AY$24=123,DAY(M92)&amp;connector&amp;IF($AZ$24="Extended",INDEX($AT$24:$AT$35,MONTH(M92),1),MONTH(M92))&amp;connector&amp;IF($AZ$24="Short", RIGHT(YEAR(M92),2),YEAR(M92)),IF($AY$24=213, MONTH(M92)&amp;connector&amp;DAY(M92)&amp;connector&amp;IF($AZ$24="Short", RIGHT(YEAR(M92),2),YEAR(M92)),IF($AZ$24="Short", RIGHT(YEAR(M92),2),YEAR(M92))&amp;connector&amp;MONTH(M92)&amp;connector&amp;DAY(M92))),"-")</f>
        <v>-</v>
      </c>
      <c r="O92" s="156" t="str">
        <f>IF(LEN(INDEX(Input!K$6:K$1005,ROW($C92)-ROW($C$5),1))=0,"",INDEX(Input!K$6:K$1005,ROW($C92)-ROW($C$5),1))</f>
        <v/>
      </c>
      <c r="P92" s="100" t="str">
        <f t="shared" si="19"/>
        <v>-</v>
      </c>
      <c r="Q92" s="156" t="str">
        <f>IF(LEN(INDEX(Input!L$6:L$1005,ROW($C92)-ROW($C$5),1))=0,"",INDEX(Input!L$6:L$1005,ROW($C92)-ROW($C$5),1))</f>
        <v/>
      </c>
      <c r="R92" s="100" t="str">
        <f t="shared" si="20"/>
        <v>-</v>
      </c>
      <c r="S92" s="156" t="str">
        <f>IF(LEN(INDEX(Input!M$6:M$1005,ROW($C92)-ROW($C$5),1))=0,"-",INDEX(Input!M$6:M$1005,ROW($C92)-ROW($C$5),1))</f>
        <v>-</v>
      </c>
      <c r="T92" s="156" t="str">
        <f t="shared" si="21"/>
        <v/>
      </c>
      <c r="U92" s="100" t="str">
        <f t="shared" si="22"/>
        <v>-</v>
      </c>
      <c r="V92" s="156" t="str">
        <f>IF(LEN(INDEX(Input!O$6:O$1005,ROW($C92)-ROW($C$5),1))=0,"",INDEX(Input!O$6:O$1005,ROW($C92)-ROW($C$5),1))</f>
        <v/>
      </c>
      <c r="W92" s="100" t="str">
        <f t="shared" si="23"/>
        <v>-</v>
      </c>
      <c r="X92" s="104" t="str">
        <f t="shared" si="24"/>
        <v/>
      </c>
      <c r="Y92" s="102" t="str">
        <f t="shared" si="16"/>
        <v/>
      </c>
      <c r="Z92" s="102" t="str">
        <f>IF(AND(OR(Dashboard!$D$7=J92,Dashboard!$D$7=""),  OR(Dashboard!$G$6&lt;=K92,Dashboard!$G$6=""), OR(Dashboard!$G$7&gt;=K92,Dashboard!$G$7=""),  OR(Dashboard!$J$6&lt;=O92,Dashboard!$J$6=""), OR(Dashboard!$J$7&gt;=O92,Dashboard!$J$7=""),D92&lt;&gt;""),"x","")</f>
        <v>x</v>
      </c>
      <c r="AA92" s="102" t="str">
        <f>IF(AND(OR(Dashboard!$D$6=H92,Dashboard!$D$6="",Dashboard!$D$6="All"), Z92="x"),"x","")</f>
        <v>x</v>
      </c>
      <c r="AB92" s="103" t="str">
        <f>IF(AND(OR(Dashboard!$D$6=H92,Dashboard!$D$6="",Dashboard!$D$6="All"), OR(Dashboard!$D$7=J92,Dashboard!$D$7=""),  OR(Dashboard!$G$6&lt;=K92,Dashboard!$G$6=""), OR(Dashboard!$G$7&gt;=K92,Dashboard!$G$7=""),  OR(Dashboard!$J$6&lt;=O92,Dashboard!$J$6=""), OR(Dashboard!$J$7&gt;=O92,Dashboard!$J$7=""),I92&lt;&gt;""),"x","")</f>
        <v/>
      </c>
      <c r="AC92" s="88" t="str">
        <f>IF($AB92&lt;&gt;"x","",IF(AND($I92&lt;&gt;AC$4, IFERROR(MATCH("c",$AB92:AB92,0),0)=0),"x", IF(IFERROR(MATCH("c",$AB92:AB92,0),0)=0,"c","")))</f>
        <v/>
      </c>
      <c r="AD92" s="88" t="str">
        <f>IF($AB92&lt;&gt;"x","",IF(AND($I92&lt;&gt;AD$4, IFERROR(MATCH("c",$AB92:AC92,0),0)=0),"x", IF(IFERROR(MATCH("c",$AB92:AC92,0),0)=0,"c","")))</f>
        <v/>
      </c>
      <c r="AE92" s="88" t="str">
        <f>IF($AB92&lt;&gt;"x","",IF(AND($I92&lt;&gt;AE$4, IFERROR(MATCH("c",$AB92:AD92,0),0)=0),"x", IF(IFERROR(MATCH("c",$AB92:AD92,0),0)=0,"c","")))</f>
        <v/>
      </c>
      <c r="AF92" s="88" t="str">
        <f>IF($AB92&lt;&gt;"x","",IF(AND($I92&lt;&gt;AF$4, IFERROR(MATCH("c",$AB92:AE92,0),0)=0),"x", IF(IFERROR(MATCH("c",$AB92:AE92,0),0)=0,"c","")))</f>
        <v/>
      </c>
      <c r="AG92" s="88" t="str">
        <f>IF($AB92&lt;&gt;"x","",IF(AND($I92&lt;&gt;AG$4, IFERROR(MATCH("c",$AB92:AF92,0),0)=0),"x", IF(IFERROR(MATCH("c",$AB92:AF92,0),0)=0,"c","")))</f>
        <v/>
      </c>
      <c r="AH92" s="88" t="str">
        <f>IF($AB92&lt;&gt;"x","",IF(AND($I92&lt;&gt;AH$4, IFERROR(MATCH("c",$AB92:AG92,0),0)=0),"x", IF(IFERROR(MATCH("c",$AB92:AG92,0),0)=0,"c","")))</f>
        <v/>
      </c>
      <c r="AI92" s="88" t="str">
        <f>IF($AB92&lt;&gt;"x","",IF(AND($I92&lt;&gt;AI$4, IFERROR(MATCH("c",$AB92:AH92,0),0)=0),"x", IF(IFERROR(MATCH("c",$AB92:AH92,0),0)=0,"c","")))</f>
        <v/>
      </c>
      <c r="AJ92" s="88" t="str">
        <f>IF($AB92&lt;&gt;"x","",IF(AND($I92&lt;&gt;AJ$4, IFERROR(MATCH("c",$AB92:AI92,0),0)=0),"x", IF(IFERROR(MATCH("c",$AB92:AI92,0),0)=0,"c","")))</f>
        <v/>
      </c>
      <c r="AK92" s="88" t="str">
        <f>IF($AB92&lt;&gt;"x","",IF(AND($I92&lt;&gt;AK$4, IFERROR(MATCH("c",$AB92:AJ92,0),0)=0),"x", IF(IFERROR(MATCH("c",$AB92:AJ92,0),0)=0,"c","")))</f>
        <v/>
      </c>
      <c r="AL92" s="88" t="str">
        <f>IF($AB92&lt;&gt;"x","",IF(AND($I92&lt;&gt;AL$4, IFERROR(MATCH("c",$AB92:AK92,0),0)=0),"x", IF(IFERROR(MATCH("c",$AB92:AK92,0),0)=0,"c","")))</f>
        <v/>
      </c>
      <c r="AM92" s="88" t="str">
        <f>IF($AB92&lt;&gt;"x","",IF(AND($I92&lt;&gt;AM$4, IFERROR(MATCH("c",$AB92:AL92,0),0)=0),"x", IF(IFERROR(MATCH("c",$AB92:AL92,0),0)=0,"c","")))</f>
        <v/>
      </c>
      <c r="AN92" s="88" t="str">
        <f>IF($AB92&lt;&gt;"x","",IF(AND($I92&lt;&gt;AN$4, IFERROR(MATCH("c",$AB92:AM92,0),0)=0),"x", IF(IFERROR(MATCH("c",$AB92:AM92,0),0)=0,"c","")))</f>
        <v/>
      </c>
      <c r="AO92" s="88" t="str">
        <f>IF($AB92&lt;&gt;"x","",IF(AND($I92&lt;&gt;AO$4, IFERROR(MATCH("c",$AB92:AN92,0),0)=0),"x", IF(IFERROR(MATCH("c",$AB92:AN92,0),0)=0,"c","")))</f>
        <v/>
      </c>
      <c r="AP92" s="88" t="str">
        <f>IF($AB92&lt;&gt;"x","",IF(AND($I92&lt;&gt;AP$4, IFERROR(MATCH("c",$AB92:AO92,0),0)=0),"x", IF(IFERROR(MATCH("c",$AB92:AO92,0),0)=0,"c","")))</f>
        <v/>
      </c>
      <c r="AQ92" s="88" t="str">
        <f>IF($AB92&lt;&gt;"x","",IF(AND($I92&lt;&gt;AQ$4, IFERROR(MATCH("c",$AB92:AP92,0),0)=0),"x", IF(IFERROR(MATCH("c",$AB92:AP92,0),0)=0,"c","")))</f>
        <v/>
      </c>
      <c r="BO92" s="213">
        <f>IF(COUNTIF($BO$6:BO91,BO91)+1&gt;Calc!$CU$9,MAX($BO$6:BO91)+1,BO91)</f>
        <v>22</v>
      </c>
      <c r="BP92" s="213" t="str">
        <f>IF(29-SUMIF(Pipeline!D96:AF96,"",$BP$5:$CR$5)&gt;0,ROW(BO92),"")</f>
        <v/>
      </c>
      <c r="BQ92" s="214"/>
      <c r="BR92" s="214"/>
      <c r="BS92" s="214"/>
      <c r="BT92" s="214"/>
      <c r="BU92" s="214"/>
      <c r="BV92" s="214"/>
      <c r="BW92" s="214"/>
      <c r="BX92" s="214"/>
      <c r="BY92" s="214"/>
      <c r="BZ92" s="214"/>
      <c r="CA92" s="214"/>
      <c r="CB92" s="214"/>
      <c r="CC92" s="214"/>
      <c r="CD92" s="214"/>
      <c r="CE92" s="214"/>
      <c r="CF92" s="214"/>
      <c r="CG92" s="214"/>
      <c r="CH92" s="214"/>
      <c r="CI92" s="214"/>
      <c r="CJ92" s="214"/>
      <c r="CK92" s="214"/>
      <c r="CL92" s="214"/>
      <c r="CM92" s="214"/>
      <c r="CN92" s="214"/>
      <c r="CO92" s="214"/>
      <c r="CP92" s="214"/>
      <c r="CQ92" s="214"/>
      <c r="CR92" s="214"/>
    </row>
    <row r="93" spans="2:96" x14ac:dyDescent="0.25">
      <c r="B93" s="88">
        <f>IF(AND(OR(Pipeline!$F$5=H93,Pipeline!$F$5="",Pipeline!$F$5="All"), OR(Pipeline!$F$6=J93,Pipeline!$F$6="",Pipeline!$F$6="All"),  OR(Pipeline!$J$5&lt;=K93,Pipeline!$J$5=""), OR(Pipeline!$J$6&gt;=K93,Pipeline!$J$6=""),  OR(Pipeline!$N$5&lt;=O93,Pipeline!$N$5=""), OR(Pipeline!$N$6&gt;=O93,Pipeline!$N$6="")),1,0)</f>
        <v>1</v>
      </c>
      <c r="C93" s="99">
        <f>IF(B93&lt;&gt;1,"",COUNTIFS($I$6:I92,I93,$B$6:B92,1)+1)</f>
        <v>81</v>
      </c>
      <c r="D93" s="100" t="str">
        <f>IF(LEN(INDEX(Input!B$6:B$1005,ROW($C93)-ROW($C$5),1))=0,"-",INDEX(Input!B$6:B$1005,ROW($C93)-ROW($C$5),1))</f>
        <v>-</v>
      </c>
      <c r="E93" s="100" t="str">
        <f>IF(LEN(INDEX(Input!C$6:C$1005,ROW($C93)-ROW($C$5),1))=0,"-",INDEX(Input!C$6:C$1005,ROW($C93)-ROW($C$5),1))</f>
        <v>-</v>
      </c>
      <c r="F93" s="100" t="str">
        <f>IF(LEN(INDEX(Input!D$6:D$1005,ROW($C93)-ROW($C$5),1))=0,"-",INDEX(Input!D$6:D$1005,ROW($C93)-ROW($C$5),1))</f>
        <v>-</v>
      </c>
      <c r="G93" s="100" t="str">
        <f>IF(LEN(INDEX(Input!E$6:E$1005,ROW($C93)-ROW($C$5),1))=0,"-",INDEX(Input!E$6:E$1005,ROW($C93)-ROW($C$5),1))</f>
        <v>-</v>
      </c>
      <c r="H93" s="100" t="str">
        <f>IF(LEN(INDEX(Input!F$6:F$1005,ROW($C93)-ROW($C$5),1))=0,"-",INDEX(Input!F$6:F$1005,ROW($C93)-ROW($C$5),1))</f>
        <v>-</v>
      </c>
      <c r="I93" s="100" t="str">
        <f>IF(LEN(INDEX(Input!G$6:G$1005,ROW($C93)-ROW($C$5),1))=0,"",INDEX(Input!G$6:G$1005,ROW($C93)-ROW($C$5),1))</f>
        <v/>
      </c>
      <c r="J93" s="100" t="str">
        <f>IF(LEN(INDEX(Input!B$6:B$1005,ROW($C93)-ROW($C$5),1))=0,"-",IF(INDEX(Input!H$6:H$1005,ROW($C93)-ROW($C$5),1)="","Not set",INDEX(Input!H$6:H$1005,ROW($C93)-ROW($C$5),1)) )</f>
        <v>-</v>
      </c>
      <c r="K93" s="101" t="str">
        <f>IF(LEN(INDEX(Input!I$6:I$1005,ROW($C93)-ROW($C$5),1))=0,"",INDEX(Input!I$6:I$1005,ROW($C93)-ROW($C$5),1))</f>
        <v/>
      </c>
      <c r="L93" s="101" t="str">
        <f t="array" ref="L93">IFERROR(IF($AY$24=123,DAY(K93)&amp;connector&amp;IF($AZ$24="Extended",INDEX($AT$24:$AT$35,MONTH(K93),1),MONTH(K93))&amp;connector&amp;IF($AZ$24="Short", RIGHT(YEAR(K93),2),YEAR(K93)),IF($AY$24=213, MONTH(K93)&amp;connector&amp;DAY(K93)&amp;connector&amp;IF($AZ$24="Short", RIGHT(YEAR(K93),2),YEAR(K93)),IF($AZ$24="Short", RIGHT(YEAR(K93),2),YEAR(K93))&amp;connector&amp;MONTH(K93)&amp;connector&amp;DAY(K93))),"-")</f>
        <v>-</v>
      </c>
      <c r="M93" s="101" t="str">
        <f>IF(LEN(INDEX(Input!J$6:J$1005,ROW($C93)-ROW($C$5),1))=0,"",INDEX(Input!J$6:J$1005,ROW($C93)-ROW($C$5),1))</f>
        <v/>
      </c>
      <c r="N93" s="101" t="str">
        <f t="array" ref="N93">IFERROR(IF($AY$24=123,DAY(M93)&amp;connector&amp;IF($AZ$24="Extended",INDEX($AT$24:$AT$35,MONTH(M93),1),MONTH(M93))&amp;connector&amp;IF($AZ$24="Short", RIGHT(YEAR(M93),2),YEAR(M93)),IF($AY$24=213, MONTH(M93)&amp;connector&amp;DAY(M93)&amp;connector&amp;IF($AZ$24="Short", RIGHT(YEAR(M93),2),YEAR(M93)),IF($AZ$24="Short", RIGHT(YEAR(M93),2),YEAR(M93))&amp;connector&amp;MONTH(M93)&amp;connector&amp;DAY(M93))),"-")</f>
        <v>-</v>
      </c>
      <c r="O93" s="156" t="str">
        <f>IF(LEN(INDEX(Input!K$6:K$1005,ROW($C93)-ROW($C$5),1))=0,"",INDEX(Input!K$6:K$1005,ROW($C93)-ROW($C$5),1))</f>
        <v/>
      </c>
      <c r="P93" s="100" t="str">
        <f t="shared" si="19"/>
        <v>-</v>
      </c>
      <c r="Q93" s="156" t="str">
        <f>IF(LEN(INDEX(Input!L$6:L$1005,ROW($C93)-ROW($C$5),1))=0,"",INDEX(Input!L$6:L$1005,ROW($C93)-ROW($C$5),1))</f>
        <v/>
      </c>
      <c r="R93" s="100" t="str">
        <f t="shared" si="20"/>
        <v>-</v>
      </c>
      <c r="S93" s="156" t="str">
        <f>IF(LEN(INDEX(Input!M$6:M$1005,ROW($C93)-ROW($C$5),1))=0,"-",INDEX(Input!M$6:M$1005,ROW($C93)-ROW($C$5),1))</f>
        <v>-</v>
      </c>
      <c r="T93" s="156" t="str">
        <f t="shared" si="21"/>
        <v/>
      </c>
      <c r="U93" s="100" t="str">
        <f t="shared" si="22"/>
        <v>-</v>
      </c>
      <c r="V93" s="156" t="str">
        <f>IF(LEN(INDEX(Input!O$6:O$1005,ROW($C93)-ROW($C$5),1))=0,"",INDEX(Input!O$6:O$1005,ROW($C93)-ROW($C$5),1))</f>
        <v/>
      </c>
      <c r="W93" s="100" t="str">
        <f t="shared" si="23"/>
        <v>-</v>
      </c>
      <c r="X93" s="104" t="str">
        <f t="shared" si="24"/>
        <v/>
      </c>
      <c r="Y93" s="102" t="str">
        <f t="shared" si="16"/>
        <v/>
      </c>
      <c r="Z93" s="102" t="str">
        <f>IF(AND(OR(Dashboard!$D$7=J93,Dashboard!$D$7=""),  OR(Dashboard!$G$6&lt;=K93,Dashboard!$G$6=""), OR(Dashboard!$G$7&gt;=K93,Dashboard!$G$7=""),  OR(Dashboard!$J$6&lt;=O93,Dashboard!$J$6=""), OR(Dashboard!$J$7&gt;=O93,Dashboard!$J$7=""),D93&lt;&gt;""),"x","")</f>
        <v>x</v>
      </c>
      <c r="AA93" s="102" t="str">
        <f>IF(AND(OR(Dashboard!$D$6=H93,Dashboard!$D$6="",Dashboard!$D$6="All"), Z93="x"),"x","")</f>
        <v>x</v>
      </c>
      <c r="AB93" s="103" t="str">
        <f>IF(AND(OR(Dashboard!$D$6=H93,Dashboard!$D$6="",Dashboard!$D$6="All"), OR(Dashboard!$D$7=J93,Dashboard!$D$7=""),  OR(Dashboard!$G$6&lt;=K93,Dashboard!$G$6=""), OR(Dashboard!$G$7&gt;=K93,Dashboard!$G$7=""),  OR(Dashboard!$J$6&lt;=O93,Dashboard!$J$6=""), OR(Dashboard!$J$7&gt;=O93,Dashboard!$J$7=""),I93&lt;&gt;""),"x","")</f>
        <v/>
      </c>
      <c r="AC93" s="88" t="str">
        <f>IF($AB93&lt;&gt;"x","",IF(AND($I93&lt;&gt;AC$4, IFERROR(MATCH("c",$AB93:AB93,0),0)=0),"x", IF(IFERROR(MATCH("c",$AB93:AB93,0),0)=0,"c","")))</f>
        <v/>
      </c>
      <c r="AD93" s="88" t="str">
        <f>IF($AB93&lt;&gt;"x","",IF(AND($I93&lt;&gt;AD$4, IFERROR(MATCH("c",$AB93:AC93,0),0)=0),"x", IF(IFERROR(MATCH("c",$AB93:AC93,0),0)=0,"c","")))</f>
        <v/>
      </c>
      <c r="AE93" s="88" t="str">
        <f>IF($AB93&lt;&gt;"x","",IF(AND($I93&lt;&gt;AE$4, IFERROR(MATCH("c",$AB93:AD93,0),0)=0),"x", IF(IFERROR(MATCH("c",$AB93:AD93,0),0)=0,"c","")))</f>
        <v/>
      </c>
      <c r="AF93" s="88" t="str">
        <f>IF($AB93&lt;&gt;"x","",IF(AND($I93&lt;&gt;AF$4, IFERROR(MATCH("c",$AB93:AE93,0),0)=0),"x", IF(IFERROR(MATCH("c",$AB93:AE93,0),0)=0,"c","")))</f>
        <v/>
      </c>
      <c r="AG93" s="88" t="str">
        <f>IF($AB93&lt;&gt;"x","",IF(AND($I93&lt;&gt;AG$4, IFERROR(MATCH("c",$AB93:AF93,0),0)=0),"x", IF(IFERROR(MATCH("c",$AB93:AF93,0),0)=0,"c","")))</f>
        <v/>
      </c>
      <c r="AH93" s="88" t="str">
        <f>IF($AB93&lt;&gt;"x","",IF(AND($I93&lt;&gt;AH$4, IFERROR(MATCH("c",$AB93:AG93,0),0)=0),"x", IF(IFERROR(MATCH("c",$AB93:AG93,0),0)=0,"c","")))</f>
        <v/>
      </c>
      <c r="AI93" s="88" t="str">
        <f>IF($AB93&lt;&gt;"x","",IF(AND($I93&lt;&gt;AI$4, IFERROR(MATCH("c",$AB93:AH93,0),0)=0),"x", IF(IFERROR(MATCH("c",$AB93:AH93,0),0)=0,"c","")))</f>
        <v/>
      </c>
      <c r="AJ93" s="88" t="str">
        <f>IF($AB93&lt;&gt;"x","",IF(AND($I93&lt;&gt;AJ$4, IFERROR(MATCH("c",$AB93:AI93,0),0)=0),"x", IF(IFERROR(MATCH("c",$AB93:AI93,0),0)=0,"c","")))</f>
        <v/>
      </c>
      <c r="AK93" s="88" t="str">
        <f>IF($AB93&lt;&gt;"x","",IF(AND($I93&lt;&gt;AK$4, IFERROR(MATCH("c",$AB93:AJ93,0),0)=0),"x", IF(IFERROR(MATCH("c",$AB93:AJ93,0),0)=0,"c","")))</f>
        <v/>
      </c>
      <c r="AL93" s="88" t="str">
        <f>IF($AB93&lt;&gt;"x","",IF(AND($I93&lt;&gt;AL$4, IFERROR(MATCH("c",$AB93:AK93,0),0)=0),"x", IF(IFERROR(MATCH("c",$AB93:AK93,0),0)=0,"c","")))</f>
        <v/>
      </c>
      <c r="AM93" s="88" t="str">
        <f>IF($AB93&lt;&gt;"x","",IF(AND($I93&lt;&gt;AM$4, IFERROR(MATCH("c",$AB93:AL93,0),0)=0),"x", IF(IFERROR(MATCH("c",$AB93:AL93,0),0)=0,"c","")))</f>
        <v/>
      </c>
      <c r="AN93" s="88" t="str">
        <f>IF($AB93&lt;&gt;"x","",IF(AND($I93&lt;&gt;AN$4, IFERROR(MATCH("c",$AB93:AM93,0),0)=0),"x", IF(IFERROR(MATCH("c",$AB93:AM93,0),0)=0,"c","")))</f>
        <v/>
      </c>
      <c r="AO93" s="88" t="str">
        <f>IF($AB93&lt;&gt;"x","",IF(AND($I93&lt;&gt;AO$4, IFERROR(MATCH("c",$AB93:AN93,0),0)=0),"x", IF(IFERROR(MATCH("c",$AB93:AN93,0),0)=0,"c","")))</f>
        <v/>
      </c>
      <c r="AP93" s="88" t="str">
        <f>IF($AB93&lt;&gt;"x","",IF(AND($I93&lt;&gt;AP$4, IFERROR(MATCH("c",$AB93:AO93,0),0)=0),"x", IF(IFERROR(MATCH("c",$AB93:AO93,0),0)=0,"c","")))</f>
        <v/>
      </c>
      <c r="AQ93" s="88" t="str">
        <f>IF($AB93&lt;&gt;"x","",IF(AND($I93&lt;&gt;AQ$4, IFERROR(MATCH("c",$AB93:AP93,0),0)=0),"x", IF(IFERROR(MATCH("c",$AB93:AP93,0),0)=0,"c","")))</f>
        <v/>
      </c>
      <c r="BO93" s="213">
        <f>IF(COUNTIF($BO$6:BO92,BO92)+1&gt;Calc!$CU$9,MAX($BO$6:BO92)+1,BO92)</f>
        <v>22</v>
      </c>
      <c r="BP93" s="213" t="str">
        <f>IF(29-SUMIF(Pipeline!D97:AF97,"",$BP$5:$CR$5)&gt;0,ROW(BO93),"")</f>
        <v/>
      </c>
      <c r="BQ93" s="214"/>
      <c r="BR93" s="214"/>
      <c r="BS93" s="214"/>
      <c r="BT93" s="214"/>
      <c r="BU93" s="214"/>
      <c r="BV93" s="214"/>
      <c r="BW93" s="214"/>
      <c r="BX93" s="214"/>
      <c r="BY93" s="214"/>
      <c r="BZ93" s="214"/>
      <c r="CA93" s="214"/>
      <c r="CB93" s="214"/>
      <c r="CC93" s="214"/>
      <c r="CD93" s="214"/>
      <c r="CE93" s="214"/>
      <c r="CF93" s="214"/>
      <c r="CG93" s="214"/>
      <c r="CH93" s="214"/>
      <c r="CI93" s="214"/>
      <c r="CJ93" s="214"/>
      <c r="CK93" s="214"/>
      <c r="CL93" s="214"/>
      <c r="CM93" s="214"/>
      <c r="CN93" s="214"/>
      <c r="CO93" s="214"/>
      <c r="CP93" s="214"/>
      <c r="CQ93" s="214"/>
      <c r="CR93" s="214"/>
    </row>
    <row r="94" spans="2:96" x14ac:dyDescent="0.25">
      <c r="B94" s="88">
        <f>IF(AND(OR(Pipeline!$F$5=H94,Pipeline!$F$5="",Pipeline!$F$5="All"), OR(Pipeline!$F$6=J94,Pipeline!$F$6="",Pipeline!$F$6="All"),  OR(Pipeline!$J$5&lt;=K94,Pipeline!$J$5=""), OR(Pipeline!$J$6&gt;=K94,Pipeline!$J$6=""),  OR(Pipeline!$N$5&lt;=O94,Pipeline!$N$5=""), OR(Pipeline!$N$6&gt;=O94,Pipeline!$N$6="")),1,0)</f>
        <v>1</v>
      </c>
      <c r="C94" s="99">
        <f>IF(B94&lt;&gt;1,"",COUNTIFS($I$6:I93,I94,$B$6:B93,1)+1)</f>
        <v>82</v>
      </c>
      <c r="D94" s="100" t="str">
        <f>IF(LEN(INDEX(Input!B$6:B$1005,ROW($C94)-ROW($C$5),1))=0,"-",INDEX(Input!B$6:B$1005,ROW($C94)-ROW($C$5),1))</f>
        <v>-</v>
      </c>
      <c r="E94" s="100" t="str">
        <f>IF(LEN(INDEX(Input!C$6:C$1005,ROW($C94)-ROW($C$5),1))=0,"-",INDEX(Input!C$6:C$1005,ROW($C94)-ROW($C$5),1))</f>
        <v>-</v>
      </c>
      <c r="F94" s="100" t="str">
        <f>IF(LEN(INDEX(Input!D$6:D$1005,ROW($C94)-ROW($C$5),1))=0,"-",INDEX(Input!D$6:D$1005,ROW($C94)-ROW($C$5),1))</f>
        <v>-</v>
      </c>
      <c r="G94" s="100" t="str">
        <f>IF(LEN(INDEX(Input!E$6:E$1005,ROW($C94)-ROW($C$5),1))=0,"-",INDEX(Input!E$6:E$1005,ROW($C94)-ROW($C$5),1))</f>
        <v>-</v>
      </c>
      <c r="H94" s="100" t="str">
        <f>IF(LEN(INDEX(Input!F$6:F$1005,ROW($C94)-ROW($C$5),1))=0,"-",INDEX(Input!F$6:F$1005,ROW($C94)-ROW($C$5),1))</f>
        <v>-</v>
      </c>
      <c r="I94" s="100" t="str">
        <f>IF(LEN(INDEX(Input!G$6:G$1005,ROW($C94)-ROW($C$5),1))=0,"",INDEX(Input!G$6:G$1005,ROW($C94)-ROW($C$5),1))</f>
        <v/>
      </c>
      <c r="J94" s="100" t="str">
        <f>IF(LEN(INDEX(Input!B$6:B$1005,ROW($C94)-ROW($C$5),1))=0,"-",IF(INDEX(Input!H$6:H$1005,ROW($C94)-ROW($C$5),1)="","Not set",INDEX(Input!H$6:H$1005,ROW($C94)-ROW($C$5),1)) )</f>
        <v>-</v>
      </c>
      <c r="K94" s="101" t="str">
        <f>IF(LEN(INDEX(Input!I$6:I$1005,ROW($C94)-ROW($C$5),1))=0,"",INDEX(Input!I$6:I$1005,ROW($C94)-ROW($C$5),1))</f>
        <v/>
      </c>
      <c r="L94" s="101" t="str">
        <f t="array" ref="L94">IFERROR(IF($AY$24=123,DAY(K94)&amp;connector&amp;IF($AZ$24="Extended",INDEX($AT$24:$AT$35,MONTH(K94),1),MONTH(K94))&amp;connector&amp;IF($AZ$24="Short", RIGHT(YEAR(K94),2),YEAR(K94)),IF($AY$24=213, MONTH(K94)&amp;connector&amp;DAY(K94)&amp;connector&amp;IF($AZ$24="Short", RIGHT(YEAR(K94),2),YEAR(K94)),IF($AZ$24="Short", RIGHT(YEAR(K94),2),YEAR(K94))&amp;connector&amp;MONTH(K94)&amp;connector&amp;DAY(K94))),"-")</f>
        <v>-</v>
      </c>
      <c r="M94" s="101" t="str">
        <f>IF(LEN(INDEX(Input!J$6:J$1005,ROW($C94)-ROW($C$5),1))=0,"",INDEX(Input!J$6:J$1005,ROW($C94)-ROW($C$5),1))</f>
        <v/>
      </c>
      <c r="N94" s="101" t="str">
        <f t="array" ref="N94">IFERROR(IF($AY$24=123,DAY(M94)&amp;connector&amp;IF($AZ$24="Extended",INDEX($AT$24:$AT$35,MONTH(M94),1),MONTH(M94))&amp;connector&amp;IF($AZ$24="Short", RIGHT(YEAR(M94),2),YEAR(M94)),IF($AY$24=213, MONTH(M94)&amp;connector&amp;DAY(M94)&amp;connector&amp;IF($AZ$24="Short", RIGHT(YEAR(M94),2),YEAR(M94)),IF($AZ$24="Short", RIGHT(YEAR(M94),2),YEAR(M94))&amp;connector&amp;MONTH(M94)&amp;connector&amp;DAY(M94))),"-")</f>
        <v>-</v>
      </c>
      <c r="O94" s="156" t="str">
        <f>IF(LEN(INDEX(Input!K$6:K$1005,ROW($C94)-ROW($C$5),1))=0,"",INDEX(Input!K$6:K$1005,ROW($C94)-ROW($C$5),1))</f>
        <v/>
      </c>
      <c r="P94" s="100" t="str">
        <f t="shared" si="19"/>
        <v>-</v>
      </c>
      <c r="Q94" s="156" t="str">
        <f>IF(LEN(INDEX(Input!L$6:L$1005,ROW($C94)-ROW($C$5),1))=0,"",INDEX(Input!L$6:L$1005,ROW($C94)-ROW($C$5),1))</f>
        <v/>
      </c>
      <c r="R94" s="100" t="str">
        <f t="shared" si="20"/>
        <v>-</v>
      </c>
      <c r="S94" s="156" t="str">
        <f>IF(LEN(INDEX(Input!M$6:M$1005,ROW($C94)-ROW($C$5),1))=0,"-",INDEX(Input!M$6:M$1005,ROW($C94)-ROW($C$5),1))</f>
        <v>-</v>
      </c>
      <c r="T94" s="156" t="str">
        <f t="shared" si="21"/>
        <v/>
      </c>
      <c r="U94" s="100" t="str">
        <f t="shared" si="22"/>
        <v>-</v>
      </c>
      <c r="V94" s="156" t="str">
        <f>IF(LEN(INDEX(Input!O$6:O$1005,ROW($C94)-ROW($C$5),1))=0,"",INDEX(Input!O$6:O$1005,ROW($C94)-ROW($C$5),1))</f>
        <v/>
      </c>
      <c r="W94" s="100" t="str">
        <f t="shared" si="23"/>
        <v>-</v>
      </c>
      <c r="X94" s="104" t="str">
        <f t="shared" si="24"/>
        <v/>
      </c>
      <c r="Y94" s="102" t="str">
        <f t="shared" si="16"/>
        <v/>
      </c>
      <c r="Z94" s="102" t="str">
        <f>IF(AND(OR(Dashboard!$D$7=J94,Dashboard!$D$7=""),  OR(Dashboard!$G$6&lt;=K94,Dashboard!$G$6=""), OR(Dashboard!$G$7&gt;=K94,Dashboard!$G$7=""),  OR(Dashboard!$J$6&lt;=O94,Dashboard!$J$6=""), OR(Dashboard!$J$7&gt;=O94,Dashboard!$J$7=""),D94&lt;&gt;""),"x","")</f>
        <v>x</v>
      </c>
      <c r="AA94" s="102" t="str">
        <f>IF(AND(OR(Dashboard!$D$6=H94,Dashboard!$D$6="",Dashboard!$D$6="All"), Z94="x"),"x","")</f>
        <v>x</v>
      </c>
      <c r="AB94" s="103" t="str">
        <f>IF(AND(OR(Dashboard!$D$6=H94,Dashboard!$D$6="",Dashboard!$D$6="All"), OR(Dashboard!$D$7=J94,Dashboard!$D$7=""),  OR(Dashboard!$G$6&lt;=K94,Dashboard!$G$6=""), OR(Dashboard!$G$7&gt;=K94,Dashboard!$G$7=""),  OR(Dashboard!$J$6&lt;=O94,Dashboard!$J$6=""), OR(Dashboard!$J$7&gt;=O94,Dashboard!$J$7=""),I94&lt;&gt;""),"x","")</f>
        <v/>
      </c>
      <c r="AC94" s="88" t="str">
        <f>IF($AB94&lt;&gt;"x","",IF(AND($I94&lt;&gt;AC$4, IFERROR(MATCH("c",$AB94:AB94,0),0)=0),"x", IF(IFERROR(MATCH("c",$AB94:AB94,0),0)=0,"c","")))</f>
        <v/>
      </c>
      <c r="AD94" s="88" t="str">
        <f>IF($AB94&lt;&gt;"x","",IF(AND($I94&lt;&gt;AD$4, IFERROR(MATCH("c",$AB94:AC94,0),0)=0),"x", IF(IFERROR(MATCH("c",$AB94:AC94,0),0)=0,"c","")))</f>
        <v/>
      </c>
      <c r="AE94" s="88" t="str">
        <f>IF($AB94&lt;&gt;"x","",IF(AND($I94&lt;&gt;AE$4, IFERROR(MATCH("c",$AB94:AD94,0),0)=0),"x", IF(IFERROR(MATCH("c",$AB94:AD94,0),0)=0,"c","")))</f>
        <v/>
      </c>
      <c r="AF94" s="88" t="str">
        <f>IF($AB94&lt;&gt;"x","",IF(AND($I94&lt;&gt;AF$4, IFERROR(MATCH("c",$AB94:AE94,0),0)=0),"x", IF(IFERROR(MATCH("c",$AB94:AE94,0),0)=0,"c","")))</f>
        <v/>
      </c>
      <c r="AG94" s="88" t="str">
        <f>IF($AB94&lt;&gt;"x","",IF(AND($I94&lt;&gt;AG$4, IFERROR(MATCH("c",$AB94:AF94,0),0)=0),"x", IF(IFERROR(MATCH("c",$AB94:AF94,0),0)=0,"c","")))</f>
        <v/>
      </c>
      <c r="AH94" s="88" t="str">
        <f>IF($AB94&lt;&gt;"x","",IF(AND($I94&lt;&gt;AH$4, IFERROR(MATCH("c",$AB94:AG94,0),0)=0),"x", IF(IFERROR(MATCH("c",$AB94:AG94,0),0)=0,"c","")))</f>
        <v/>
      </c>
      <c r="AI94" s="88" t="str">
        <f>IF($AB94&lt;&gt;"x","",IF(AND($I94&lt;&gt;AI$4, IFERROR(MATCH("c",$AB94:AH94,0),0)=0),"x", IF(IFERROR(MATCH("c",$AB94:AH94,0),0)=0,"c","")))</f>
        <v/>
      </c>
      <c r="AJ94" s="88" t="str">
        <f>IF($AB94&lt;&gt;"x","",IF(AND($I94&lt;&gt;AJ$4, IFERROR(MATCH("c",$AB94:AI94,0),0)=0),"x", IF(IFERROR(MATCH("c",$AB94:AI94,0),0)=0,"c","")))</f>
        <v/>
      </c>
      <c r="AK94" s="88" t="str">
        <f>IF($AB94&lt;&gt;"x","",IF(AND($I94&lt;&gt;AK$4, IFERROR(MATCH("c",$AB94:AJ94,0),0)=0),"x", IF(IFERROR(MATCH("c",$AB94:AJ94,0),0)=0,"c","")))</f>
        <v/>
      </c>
      <c r="AL94" s="88" t="str">
        <f>IF($AB94&lt;&gt;"x","",IF(AND($I94&lt;&gt;AL$4, IFERROR(MATCH("c",$AB94:AK94,0),0)=0),"x", IF(IFERROR(MATCH("c",$AB94:AK94,0),0)=0,"c","")))</f>
        <v/>
      </c>
      <c r="AM94" s="88" t="str">
        <f>IF($AB94&lt;&gt;"x","",IF(AND($I94&lt;&gt;AM$4, IFERROR(MATCH("c",$AB94:AL94,0),0)=0),"x", IF(IFERROR(MATCH("c",$AB94:AL94,0),0)=0,"c","")))</f>
        <v/>
      </c>
      <c r="AN94" s="88" t="str">
        <f>IF($AB94&lt;&gt;"x","",IF(AND($I94&lt;&gt;AN$4, IFERROR(MATCH("c",$AB94:AM94,0),0)=0),"x", IF(IFERROR(MATCH("c",$AB94:AM94,0),0)=0,"c","")))</f>
        <v/>
      </c>
      <c r="AO94" s="88" t="str">
        <f>IF($AB94&lt;&gt;"x","",IF(AND($I94&lt;&gt;AO$4, IFERROR(MATCH("c",$AB94:AN94,0),0)=0),"x", IF(IFERROR(MATCH("c",$AB94:AN94,0),0)=0,"c","")))</f>
        <v/>
      </c>
      <c r="AP94" s="88" t="str">
        <f>IF($AB94&lt;&gt;"x","",IF(AND($I94&lt;&gt;AP$4, IFERROR(MATCH("c",$AB94:AO94,0),0)=0),"x", IF(IFERROR(MATCH("c",$AB94:AO94,0),0)=0,"c","")))</f>
        <v/>
      </c>
      <c r="AQ94" s="88" t="str">
        <f>IF($AB94&lt;&gt;"x","",IF(AND($I94&lt;&gt;AQ$4, IFERROR(MATCH("c",$AB94:AP94,0),0)=0),"x", IF(IFERROR(MATCH("c",$AB94:AP94,0),0)=0,"c","")))</f>
        <v/>
      </c>
      <c r="BO94" s="213">
        <f>IF(COUNTIF($BO$6:BO93,BO93)+1&gt;Calc!$CU$9,MAX($BO$6:BO93)+1,BO93)</f>
        <v>23</v>
      </c>
      <c r="BP94" s="213" t="str">
        <f>IF(29-SUMIF(Pipeline!D98:AF98,"",$BP$5:$CR$5)&gt;0,ROW(BO94),"")</f>
        <v/>
      </c>
      <c r="BQ94" s="214"/>
      <c r="BR94" s="214"/>
      <c r="BS94" s="214"/>
      <c r="BT94" s="214"/>
      <c r="BU94" s="214"/>
      <c r="BV94" s="214"/>
      <c r="BW94" s="214"/>
      <c r="BX94" s="214"/>
      <c r="BY94" s="214"/>
      <c r="BZ94" s="214"/>
      <c r="CA94" s="214"/>
      <c r="CB94" s="214"/>
      <c r="CC94" s="214"/>
      <c r="CD94" s="214"/>
      <c r="CE94" s="214"/>
      <c r="CF94" s="214"/>
      <c r="CG94" s="214"/>
      <c r="CH94" s="214"/>
      <c r="CI94" s="214"/>
      <c r="CJ94" s="214"/>
      <c r="CK94" s="214"/>
      <c r="CL94" s="214"/>
      <c r="CM94" s="214"/>
      <c r="CN94" s="214"/>
      <c r="CO94" s="214"/>
      <c r="CP94" s="214"/>
      <c r="CQ94" s="214"/>
      <c r="CR94" s="214"/>
    </row>
    <row r="95" spans="2:96" x14ac:dyDescent="0.25">
      <c r="B95" s="88">
        <f>IF(AND(OR(Pipeline!$F$5=H95,Pipeline!$F$5="",Pipeline!$F$5="All"), OR(Pipeline!$F$6=J95,Pipeline!$F$6="",Pipeline!$F$6="All"),  OR(Pipeline!$J$5&lt;=K95,Pipeline!$J$5=""), OR(Pipeline!$J$6&gt;=K95,Pipeline!$J$6=""),  OR(Pipeline!$N$5&lt;=O95,Pipeline!$N$5=""), OR(Pipeline!$N$6&gt;=O95,Pipeline!$N$6="")),1,0)</f>
        <v>1</v>
      </c>
      <c r="C95" s="99">
        <f>IF(B95&lt;&gt;1,"",COUNTIFS($I$6:I94,I95,$B$6:B94,1)+1)</f>
        <v>83</v>
      </c>
      <c r="D95" s="100" t="str">
        <f>IF(LEN(INDEX(Input!B$6:B$1005,ROW($C95)-ROW($C$5),1))=0,"-",INDEX(Input!B$6:B$1005,ROW($C95)-ROW($C$5),1))</f>
        <v>-</v>
      </c>
      <c r="E95" s="100" t="str">
        <f>IF(LEN(INDEX(Input!C$6:C$1005,ROW($C95)-ROW($C$5),1))=0,"-",INDEX(Input!C$6:C$1005,ROW($C95)-ROW($C$5),1))</f>
        <v>-</v>
      </c>
      <c r="F95" s="100" t="str">
        <f>IF(LEN(INDEX(Input!D$6:D$1005,ROW($C95)-ROW($C$5),1))=0,"-",INDEX(Input!D$6:D$1005,ROW($C95)-ROW($C$5),1))</f>
        <v>-</v>
      </c>
      <c r="G95" s="100" t="str">
        <f>IF(LEN(INDEX(Input!E$6:E$1005,ROW($C95)-ROW($C$5),1))=0,"-",INDEX(Input!E$6:E$1005,ROW($C95)-ROW($C$5),1))</f>
        <v>-</v>
      </c>
      <c r="H95" s="100" t="str">
        <f>IF(LEN(INDEX(Input!F$6:F$1005,ROW($C95)-ROW($C$5),1))=0,"-",INDEX(Input!F$6:F$1005,ROW($C95)-ROW($C$5),1))</f>
        <v>-</v>
      </c>
      <c r="I95" s="100" t="str">
        <f>IF(LEN(INDEX(Input!G$6:G$1005,ROW($C95)-ROW($C$5),1))=0,"",INDEX(Input!G$6:G$1005,ROW($C95)-ROW($C$5),1))</f>
        <v/>
      </c>
      <c r="J95" s="100" t="str">
        <f>IF(LEN(INDEX(Input!B$6:B$1005,ROW($C95)-ROW($C$5),1))=0,"-",IF(INDEX(Input!H$6:H$1005,ROW($C95)-ROW($C$5),1)="","Not set",INDEX(Input!H$6:H$1005,ROW($C95)-ROW($C$5),1)) )</f>
        <v>-</v>
      </c>
      <c r="K95" s="101" t="str">
        <f>IF(LEN(INDEX(Input!I$6:I$1005,ROW($C95)-ROW($C$5),1))=0,"",INDEX(Input!I$6:I$1005,ROW($C95)-ROW($C$5),1))</f>
        <v/>
      </c>
      <c r="L95" s="101" t="str">
        <f t="array" ref="L95">IFERROR(IF($AY$24=123,DAY(K95)&amp;connector&amp;IF($AZ$24="Extended",INDEX($AT$24:$AT$35,MONTH(K95),1),MONTH(K95))&amp;connector&amp;IF($AZ$24="Short", RIGHT(YEAR(K95),2),YEAR(K95)),IF($AY$24=213, MONTH(K95)&amp;connector&amp;DAY(K95)&amp;connector&amp;IF($AZ$24="Short", RIGHT(YEAR(K95),2),YEAR(K95)),IF($AZ$24="Short", RIGHT(YEAR(K95),2),YEAR(K95))&amp;connector&amp;MONTH(K95)&amp;connector&amp;DAY(K95))),"-")</f>
        <v>-</v>
      </c>
      <c r="M95" s="101" t="str">
        <f>IF(LEN(INDEX(Input!J$6:J$1005,ROW($C95)-ROW($C$5),1))=0,"",INDEX(Input!J$6:J$1005,ROW($C95)-ROW($C$5),1))</f>
        <v/>
      </c>
      <c r="N95" s="101" t="str">
        <f t="array" ref="N95">IFERROR(IF($AY$24=123,DAY(M95)&amp;connector&amp;IF($AZ$24="Extended",INDEX($AT$24:$AT$35,MONTH(M95),1),MONTH(M95))&amp;connector&amp;IF($AZ$24="Short", RIGHT(YEAR(M95),2),YEAR(M95)),IF($AY$24=213, MONTH(M95)&amp;connector&amp;DAY(M95)&amp;connector&amp;IF($AZ$24="Short", RIGHT(YEAR(M95),2),YEAR(M95)),IF($AZ$24="Short", RIGHT(YEAR(M95),2),YEAR(M95))&amp;connector&amp;MONTH(M95)&amp;connector&amp;DAY(M95))),"-")</f>
        <v>-</v>
      </c>
      <c r="O95" s="156" t="str">
        <f>IF(LEN(INDEX(Input!K$6:K$1005,ROW($C95)-ROW($C$5),1))=0,"",INDEX(Input!K$6:K$1005,ROW($C95)-ROW($C$5),1))</f>
        <v/>
      </c>
      <c r="P95" s="100" t="str">
        <f t="shared" si="19"/>
        <v>-</v>
      </c>
      <c r="Q95" s="156" t="str">
        <f>IF(LEN(INDEX(Input!L$6:L$1005,ROW($C95)-ROW($C$5),1))=0,"",INDEX(Input!L$6:L$1005,ROW($C95)-ROW($C$5),1))</f>
        <v/>
      </c>
      <c r="R95" s="100" t="str">
        <f t="shared" si="20"/>
        <v>-</v>
      </c>
      <c r="S95" s="156" t="str">
        <f>IF(LEN(INDEX(Input!M$6:M$1005,ROW($C95)-ROW($C$5),1))=0,"-",INDEX(Input!M$6:M$1005,ROW($C95)-ROW($C$5),1))</f>
        <v>-</v>
      </c>
      <c r="T95" s="156" t="str">
        <f t="shared" si="21"/>
        <v/>
      </c>
      <c r="U95" s="100" t="str">
        <f t="shared" si="22"/>
        <v>-</v>
      </c>
      <c r="V95" s="156" t="str">
        <f>IF(LEN(INDEX(Input!O$6:O$1005,ROW($C95)-ROW($C$5),1))=0,"",INDEX(Input!O$6:O$1005,ROW($C95)-ROW($C$5),1))</f>
        <v/>
      </c>
      <c r="W95" s="100" t="str">
        <f t="shared" si="23"/>
        <v>-</v>
      </c>
      <c r="X95" s="104" t="str">
        <f t="shared" si="24"/>
        <v/>
      </c>
      <c r="Y95" s="102" t="str">
        <f t="shared" ref="Y95:Y158" si="25">IFERROR(MONTH(IF(M95&lt;&gt;"",M95,K95)),"")</f>
        <v/>
      </c>
      <c r="Z95" s="102" t="str">
        <f>IF(AND(OR(Dashboard!$D$7=J95,Dashboard!$D$7=""),  OR(Dashboard!$G$6&lt;=K95,Dashboard!$G$6=""), OR(Dashboard!$G$7&gt;=K95,Dashboard!$G$7=""),  OR(Dashboard!$J$6&lt;=O95,Dashboard!$J$6=""), OR(Dashboard!$J$7&gt;=O95,Dashboard!$J$7=""),D95&lt;&gt;""),"x","")</f>
        <v>x</v>
      </c>
      <c r="AA95" s="102" t="str">
        <f>IF(AND(OR(Dashboard!$D$6=H95,Dashboard!$D$6="",Dashboard!$D$6="All"), Z95="x"),"x","")</f>
        <v>x</v>
      </c>
      <c r="AB95" s="103" t="str">
        <f>IF(AND(OR(Dashboard!$D$6=H95,Dashboard!$D$6="",Dashboard!$D$6="All"), OR(Dashboard!$D$7=J95,Dashboard!$D$7=""),  OR(Dashboard!$G$6&lt;=K95,Dashboard!$G$6=""), OR(Dashboard!$G$7&gt;=K95,Dashboard!$G$7=""),  OR(Dashboard!$J$6&lt;=O95,Dashboard!$J$6=""), OR(Dashboard!$J$7&gt;=O95,Dashboard!$J$7=""),I95&lt;&gt;""),"x","")</f>
        <v/>
      </c>
      <c r="AC95" s="88" t="str">
        <f>IF($AB95&lt;&gt;"x","",IF(AND($I95&lt;&gt;AC$4, IFERROR(MATCH("c",$AB95:AB95,0),0)=0),"x", IF(IFERROR(MATCH("c",$AB95:AB95,0),0)=0,"c","")))</f>
        <v/>
      </c>
      <c r="AD95" s="88" t="str">
        <f>IF($AB95&lt;&gt;"x","",IF(AND($I95&lt;&gt;AD$4, IFERROR(MATCH("c",$AB95:AC95,0),0)=0),"x", IF(IFERROR(MATCH("c",$AB95:AC95,0),0)=0,"c","")))</f>
        <v/>
      </c>
      <c r="AE95" s="88" t="str">
        <f>IF($AB95&lt;&gt;"x","",IF(AND($I95&lt;&gt;AE$4, IFERROR(MATCH("c",$AB95:AD95,0),0)=0),"x", IF(IFERROR(MATCH("c",$AB95:AD95,0),0)=0,"c","")))</f>
        <v/>
      </c>
      <c r="AF95" s="88" t="str">
        <f>IF($AB95&lt;&gt;"x","",IF(AND($I95&lt;&gt;AF$4, IFERROR(MATCH("c",$AB95:AE95,0),0)=0),"x", IF(IFERROR(MATCH("c",$AB95:AE95,0),0)=0,"c","")))</f>
        <v/>
      </c>
      <c r="AG95" s="88" t="str">
        <f>IF($AB95&lt;&gt;"x","",IF(AND($I95&lt;&gt;AG$4, IFERROR(MATCH("c",$AB95:AF95,0),0)=0),"x", IF(IFERROR(MATCH("c",$AB95:AF95,0),0)=0,"c","")))</f>
        <v/>
      </c>
      <c r="AH95" s="88" t="str">
        <f>IF($AB95&lt;&gt;"x","",IF(AND($I95&lt;&gt;AH$4, IFERROR(MATCH("c",$AB95:AG95,0),0)=0),"x", IF(IFERROR(MATCH("c",$AB95:AG95,0),0)=0,"c","")))</f>
        <v/>
      </c>
      <c r="AI95" s="88" t="str">
        <f>IF($AB95&lt;&gt;"x","",IF(AND($I95&lt;&gt;AI$4, IFERROR(MATCH("c",$AB95:AH95,0),0)=0),"x", IF(IFERROR(MATCH("c",$AB95:AH95,0),0)=0,"c","")))</f>
        <v/>
      </c>
      <c r="AJ95" s="88" t="str">
        <f>IF($AB95&lt;&gt;"x","",IF(AND($I95&lt;&gt;AJ$4, IFERROR(MATCH("c",$AB95:AI95,0),0)=0),"x", IF(IFERROR(MATCH("c",$AB95:AI95,0),0)=0,"c","")))</f>
        <v/>
      </c>
      <c r="AK95" s="88" t="str">
        <f>IF($AB95&lt;&gt;"x","",IF(AND($I95&lt;&gt;AK$4, IFERROR(MATCH("c",$AB95:AJ95,0),0)=0),"x", IF(IFERROR(MATCH("c",$AB95:AJ95,0),0)=0,"c","")))</f>
        <v/>
      </c>
      <c r="AL95" s="88" t="str">
        <f>IF($AB95&lt;&gt;"x","",IF(AND($I95&lt;&gt;AL$4, IFERROR(MATCH("c",$AB95:AK95,0),0)=0),"x", IF(IFERROR(MATCH("c",$AB95:AK95,0),0)=0,"c","")))</f>
        <v/>
      </c>
      <c r="AM95" s="88" t="str">
        <f>IF($AB95&lt;&gt;"x","",IF(AND($I95&lt;&gt;AM$4, IFERROR(MATCH("c",$AB95:AL95,0),0)=0),"x", IF(IFERROR(MATCH("c",$AB95:AL95,0),0)=0,"c","")))</f>
        <v/>
      </c>
      <c r="AN95" s="88" t="str">
        <f>IF($AB95&lt;&gt;"x","",IF(AND($I95&lt;&gt;AN$4, IFERROR(MATCH("c",$AB95:AM95,0),0)=0),"x", IF(IFERROR(MATCH("c",$AB95:AM95,0),0)=0,"c","")))</f>
        <v/>
      </c>
      <c r="AO95" s="88" t="str">
        <f>IF($AB95&lt;&gt;"x","",IF(AND($I95&lt;&gt;AO$4, IFERROR(MATCH("c",$AB95:AN95,0),0)=0),"x", IF(IFERROR(MATCH("c",$AB95:AN95,0),0)=0,"c","")))</f>
        <v/>
      </c>
      <c r="AP95" s="88" t="str">
        <f>IF($AB95&lt;&gt;"x","",IF(AND($I95&lt;&gt;AP$4, IFERROR(MATCH("c",$AB95:AO95,0),0)=0),"x", IF(IFERROR(MATCH("c",$AB95:AO95,0),0)=0,"c","")))</f>
        <v/>
      </c>
      <c r="AQ95" s="88" t="str">
        <f>IF($AB95&lt;&gt;"x","",IF(AND($I95&lt;&gt;AQ$4, IFERROR(MATCH("c",$AB95:AP95,0),0)=0),"x", IF(IFERROR(MATCH("c",$AB95:AP95,0),0)=0,"c","")))</f>
        <v/>
      </c>
      <c r="BO95" s="213">
        <f>IF(COUNTIF($BO$6:BO94,BO94)+1&gt;Calc!$CU$9,MAX($BO$6:BO94)+1,BO94)</f>
        <v>23</v>
      </c>
      <c r="BP95" s="213" t="str">
        <f>IF(29-SUMIF(Pipeline!D99:AF99,"",$BP$5:$CR$5)&gt;0,ROW(BO95),"")</f>
        <v/>
      </c>
      <c r="BQ95" s="214"/>
      <c r="BR95" s="214"/>
      <c r="BS95" s="214"/>
      <c r="BT95" s="214"/>
      <c r="BU95" s="214"/>
      <c r="BV95" s="214"/>
      <c r="BW95" s="214"/>
      <c r="BX95" s="214"/>
      <c r="BY95" s="214"/>
      <c r="BZ95" s="214"/>
      <c r="CA95" s="214"/>
      <c r="CB95" s="214"/>
      <c r="CC95" s="214"/>
      <c r="CD95" s="214"/>
      <c r="CE95" s="214"/>
      <c r="CF95" s="214"/>
      <c r="CG95" s="214"/>
      <c r="CH95" s="214"/>
      <c r="CI95" s="214"/>
      <c r="CJ95" s="214"/>
      <c r="CK95" s="214"/>
      <c r="CL95" s="214"/>
      <c r="CM95" s="214"/>
      <c r="CN95" s="214"/>
      <c r="CO95" s="214"/>
      <c r="CP95" s="214"/>
      <c r="CQ95" s="214"/>
      <c r="CR95" s="214"/>
    </row>
    <row r="96" spans="2:96" x14ac:dyDescent="0.25">
      <c r="B96" s="88">
        <f>IF(AND(OR(Pipeline!$F$5=H96,Pipeline!$F$5="",Pipeline!$F$5="All"), OR(Pipeline!$F$6=J96,Pipeline!$F$6="",Pipeline!$F$6="All"),  OR(Pipeline!$J$5&lt;=K96,Pipeline!$J$5=""), OR(Pipeline!$J$6&gt;=K96,Pipeline!$J$6=""),  OR(Pipeline!$N$5&lt;=O96,Pipeline!$N$5=""), OR(Pipeline!$N$6&gt;=O96,Pipeline!$N$6="")),1,0)</f>
        <v>1</v>
      </c>
      <c r="C96" s="99">
        <f>IF(B96&lt;&gt;1,"",COUNTIFS($I$6:I95,I96,$B$6:B95,1)+1)</f>
        <v>84</v>
      </c>
      <c r="D96" s="100" t="str">
        <f>IF(LEN(INDEX(Input!B$6:B$1005,ROW($C96)-ROW($C$5),1))=0,"-",INDEX(Input!B$6:B$1005,ROW($C96)-ROW($C$5),1))</f>
        <v>-</v>
      </c>
      <c r="E96" s="100" t="str">
        <f>IF(LEN(INDEX(Input!C$6:C$1005,ROW($C96)-ROW($C$5),1))=0,"-",INDEX(Input!C$6:C$1005,ROW($C96)-ROW($C$5),1))</f>
        <v>-</v>
      </c>
      <c r="F96" s="100" t="str">
        <f>IF(LEN(INDEX(Input!D$6:D$1005,ROW($C96)-ROW($C$5),1))=0,"-",INDEX(Input!D$6:D$1005,ROW($C96)-ROW($C$5),1))</f>
        <v>-</v>
      </c>
      <c r="G96" s="100" t="str">
        <f>IF(LEN(INDEX(Input!E$6:E$1005,ROW($C96)-ROW($C$5),1))=0,"-",INDEX(Input!E$6:E$1005,ROW($C96)-ROW($C$5),1))</f>
        <v>-</v>
      </c>
      <c r="H96" s="100" t="str">
        <f>IF(LEN(INDEX(Input!F$6:F$1005,ROW($C96)-ROW($C$5),1))=0,"-",INDEX(Input!F$6:F$1005,ROW($C96)-ROW($C$5),1))</f>
        <v>-</v>
      </c>
      <c r="I96" s="100" t="str">
        <f>IF(LEN(INDEX(Input!G$6:G$1005,ROW($C96)-ROW($C$5),1))=0,"",INDEX(Input!G$6:G$1005,ROW($C96)-ROW($C$5),1))</f>
        <v/>
      </c>
      <c r="J96" s="100" t="str">
        <f>IF(LEN(INDEX(Input!B$6:B$1005,ROW($C96)-ROW($C$5),1))=0,"-",IF(INDEX(Input!H$6:H$1005,ROW($C96)-ROW($C$5),1)="","Not set",INDEX(Input!H$6:H$1005,ROW($C96)-ROW($C$5),1)) )</f>
        <v>-</v>
      </c>
      <c r="K96" s="101" t="str">
        <f>IF(LEN(INDEX(Input!I$6:I$1005,ROW($C96)-ROW($C$5),1))=0,"",INDEX(Input!I$6:I$1005,ROW($C96)-ROW($C$5),1))</f>
        <v/>
      </c>
      <c r="L96" s="101" t="str">
        <f t="array" ref="L96">IFERROR(IF($AY$24=123,DAY(K96)&amp;connector&amp;IF($AZ$24="Extended",INDEX($AT$24:$AT$35,MONTH(K96),1),MONTH(K96))&amp;connector&amp;IF($AZ$24="Short", RIGHT(YEAR(K96),2),YEAR(K96)),IF($AY$24=213, MONTH(K96)&amp;connector&amp;DAY(K96)&amp;connector&amp;IF($AZ$24="Short", RIGHT(YEAR(K96),2),YEAR(K96)),IF($AZ$24="Short", RIGHT(YEAR(K96),2),YEAR(K96))&amp;connector&amp;MONTH(K96)&amp;connector&amp;DAY(K96))),"-")</f>
        <v>-</v>
      </c>
      <c r="M96" s="101" t="str">
        <f>IF(LEN(INDEX(Input!J$6:J$1005,ROW($C96)-ROW($C$5),1))=0,"",INDEX(Input!J$6:J$1005,ROW($C96)-ROW($C$5),1))</f>
        <v/>
      </c>
      <c r="N96" s="101" t="str">
        <f t="array" ref="N96">IFERROR(IF($AY$24=123,DAY(M96)&amp;connector&amp;IF($AZ$24="Extended",INDEX($AT$24:$AT$35,MONTH(M96),1),MONTH(M96))&amp;connector&amp;IF($AZ$24="Short", RIGHT(YEAR(M96),2),YEAR(M96)),IF($AY$24=213, MONTH(M96)&amp;connector&amp;DAY(M96)&amp;connector&amp;IF($AZ$24="Short", RIGHT(YEAR(M96),2),YEAR(M96)),IF($AZ$24="Short", RIGHT(YEAR(M96),2),YEAR(M96))&amp;connector&amp;MONTH(M96)&amp;connector&amp;DAY(M96))),"-")</f>
        <v>-</v>
      </c>
      <c r="O96" s="156" t="str">
        <f>IF(LEN(INDEX(Input!K$6:K$1005,ROW($C96)-ROW($C$5),1))=0,"",INDEX(Input!K$6:K$1005,ROW($C96)-ROW($C$5),1))</f>
        <v/>
      </c>
      <c r="P96" s="100" t="str">
        <f t="shared" si="19"/>
        <v>-</v>
      </c>
      <c r="Q96" s="156" t="str">
        <f>IF(LEN(INDEX(Input!L$6:L$1005,ROW($C96)-ROW($C$5),1))=0,"",INDEX(Input!L$6:L$1005,ROW($C96)-ROW($C$5),1))</f>
        <v/>
      </c>
      <c r="R96" s="100" t="str">
        <f t="shared" si="20"/>
        <v>-</v>
      </c>
      <c r="S96" s="156" t="str">
        <f>IF(LEN(INDEX(Input!M$6:M$1005,ROW($C96)-ROW($C$5),1))=0,"-",INDEX(Input!M$6:M$1005,ROW($C96)-ROW($C$5),1))</f>
        <v>-</v>
      </c>
      <c r="T96" s="156" t="str">
        <f t="shared" si="21"/>
        <v/>
      </c>
      <c r="U96" s="100" t="str">
        <f t="shared" si="22"/>
        <v>-</v>
      </c>
      <c r="V96" s="156" t="str">
        <f>IF(LEN(INDEX(Input!O$6:O$1005,ROW($C96)-ROW($C$5),1))=0,"",INDEX(Input!O$6:O$1005,ROW($C96)-ROW($C$5),1))</f>
        <v/>
      </c>
      <c r="W96" s="100" t="str">
        <f t="shared" si="23"/>
        <v>-</v>
      </c>
      <c r="X96" s="104" t="str">
        <f t="shared" si="24"/>
        <v/>
      </c>
      <c r="Y96" s="102" t="str">
        <f t="shared" si="25"/>
        <v/>
      </c>
      <c r="Z96" s="102" t="str">
        <f>IF(AND(OR(Dashboard!$D$7=J96,Dashboard!$D$7=""),  OR(Dashboard!$G$6&lt;=K96,Dashboard!$G$6=""), OR(Dashboard!$G$7&gt;=K96,Dashboard!$G$7=""),  OR(Dashboard!$J$6&lt;=O96,Dashboard!$J$6=""), OR(Dashboard!$J$7&gt;=O96,Dashboard!$J$7=""),D96&lt;&gt;""),"x","")</f>
        <v>x</v>
      </c>
      <c r="AA96" s="102" t="str">
        <f>IF(AND(OR(Dashboard!$D$6=H96,Dashboard!$D$6="",Dashboard!$D$6="All"), Z96="x"),"x","")</f>
        <v>x</v>
      </c>
      <c r="AB96" s="103" t="str">
        <f>IF(AND(OR(Dashboard!$D$6=H96,Dashboard!$D$6="",Dashboard!$D$6="All"), OR(Dashboard!$D$7=J96,Dashboard!$D$7=""),  OR(Dashboard!$G$6&lt;=K96,Dashboard!$G$6=""), OR(Dashboard!$G$7&gt;=K96,Dashboard!$G$7=""),  OR(Dashboard!$J$6&lt;=O96,Dashboard!$J$6=""), OR(Dashboard!$J$7&gt;=O96,Dashboard!$J$7=""),I96&lt;&gt;""),"x","")</f>
        <v/>
      </c>
      <c r="AC96" s="88" t="str">
        <f>IF($AB96&lt;&gt;"x","",IF(AND($I96&lt;&gt;AC$4, IFERROR(MATCH("c",$AB96:AB96,0),0)=0),"x", IF(IFERROR(MATCH("c",$AB96:AB96,0),0)=0,"c","")))</f>
        <v/>
      </c>
      <c r="AD96" s="88" t="str">
        <f>IF($AB96&lt;&gt;"x","",IF(AND($I96&lt;&gt;AD$4, IFERROR(MATCH("c",$AB96:AC96,0),0)=0),"x", IF(IFERROR(MATCH("c",$AB96:AC96,0),0)=0,"c","")))</f>
        <v/>
      </c>
      <c r="AE96" s="88" t="str">
        <f>IF($AB96&lt;&gt;"x","",IF(AND($I96&lt;&gt;AE$4, IFERROR(MATCH("c",$AB96:AD96,0),0)=0),"x", IF(IFERROR(MATCH("c",$AB96:AD96,0),0)=0,"c","")))</f>
        <v/>
      </c>
      <c r="AF96" s="88" t="str">
        <f>IF($AB96&lt;&gt;"x","",IF(AND($I96&lt;&gt;AF$4, IFERROR(MATCH("c",$AB96:AE96,0),0)=0),"x", IF(IFERROR(MATCH("c",$AB96:AE96,0),0)=0,"c","")))</f>
        <v/>
      </c>
      <c r="AG96" s="88" t="str">
        <f>IF($AB96&lt;&gt;"x","",IF(AND($I96&lt;&gt;AG$4, IFERROR(MATCH("c",$AB96:AF96,0),0)=0),"x", IF(IFERROR(MATCH("c",$AB96:AF96,0),0)=0,"c","")))</f>
        <v/>
      </c>
      <c r="AH96" s="88" t="str">
        <f>IF($AB96&lt;&gt;"x","",IF(AND($I96&lt;&gt;AH$4, IFERROR(MATCH("c",$AB96:AG96,0),0)=0),"x", IF(IFERROR(MATCH("c",$AB96:AG96,0),0)=0,"c","")))</f>
        <v/>
      </c>
      <c r="AI96" s="88" t="str">
        <f>IF($AB96&lt;&gt;"x","",IF(AND($I96&lt;&gt;AI$4, IFERROR(MATCH("c",$AB96:AH96,0),0)=0),"x", IF(IFERROR(MATCH("c",$AB96:AH96,0),0)=0,"c","")))</f>
        <v/>
      </c>
      <c r="AJ96" s="88" t="str">
        <f>IF($AB96&lt;&gt;"x","",IF(AND($I96&lt;&gt;AJ$4, IFERROR(MATCH("c",$AB96:AI96,0),0)=0),"x", IF(IFERROR(MATCH("c",$AB96:AI96,0),0)=0,"c","")))</f>
        <v/>
      </c>
      <c r="AK96" s="88" t="str">
        <f>IF($AB96&lt;&gt;"x","",IF(AND($I96&lt;&gt;AK$4, IFERROR(MATCH("c",$AB96:AJ96,0),0)=0),"x", IF(IFERROR(MATCH("c",$AB96:AJ96,0),0)=0,"c","")))</f>
        <v/>
      </c>
      <c r="AL96" s="88" t="str">
        <f>IF($AB96&lt;&gt;"x","",IF(AND($I96&lt;&gt;AL$4, IFERROR(MATCH("c",$AB96:AK96,0),0)=0),"x", IF(IFERROR(MATCH("c",$AB96:AK96,0),0)=0,"c","")))</f>
        <v/>
      </c>
      <c r="AM96" s="88" t="str">
        <f>IF($AB96&lt;&gt;"x","",IF(AND($I96&lt;&gt;AM$4, IFERROR(MATCH("c",$AB96:AL96,0),0)=0),"x", IF(IFERROR(MATCH("c",$AB96:AL96,0),0)=0,"c","")))</f>
        <v/>
      </c>
      <c r="AN96" s="88" t="str">
        <f>IF($AB96&lt;&gt;"x","",IF(AND($I96&lt;&gt;AN$4, IFERROR(MATCH("c",$AB96:AM96,0),0)=0),"x", IF(IFERROR(MATCH("c",$AB96:AM96,0),0)=0,"c","")))</f>
        <v/>
      </c>
      <c r="AO96" s="88" t="str">
        <f>IF($AB96&lt;&gt;"x","",IF(AND($I96&lt;&gt;AO$4, IFERROR(MATCH("c",$AB96:AN96,0),0)=0),"x", IF(IFERROR(MATCH("c",$AB96:AN96,0),0)=0,"c","")))</f>
        <v/>
      </c>
      <c r="AP96" s="88" t="str">
        <f>IF($AB96&lt;&gt;"x","",IF(AND($I96&lt;&gt;AP$4, IFERROR(MATCH("c",$AB96:AO96,0),0)=0),"x", IF(IFERROR(MATCH("c",$AB96:AO96,0),0)=0,"c","")))</f>
        <v/>
      </c>
      <c r="AQ96" s="88" t="str">
        <f>IF($AB96&lt;&gt;"x","",IF(AND($I96&lt;&gt;AQ$4, IFERROR(MATCH("c",$AB96:AP96,0),0)=0),"x", IF(IFERROR(MATCH("c",$AB96:AP96,0),0)=0,"c","")))</f>
        <v/>
      </c>
      <c r="BO96" s="213">
        <f>IF(COUNTIF($BO$6:BO95,BO95)+1&gt;Calc!$CU$9,MAX($BO$6:BO95)+1,BO95)</f>
        <v>23</v>
      </c>
      <c r="BP96" s="213" t="str">
        <f>IF(29-SUMIF(Pipeline!D100:AF100,"",$BP$5:$CR$5)&gt;0,ROW(BO96),"")</f>
        <v/>
      </c>
      <c r="BQ96" s="214"/>
      <c r="BR96" s="214"/>
      <c r="BS96" s="214"/>
      <c r="BT96" s="214"/>
      <c r="BU96" s="214"/>
      <c r="BV96" s="214"/>
      <c r="BW96" s="214"/>
      <c r="BX96" s="214"/>
      <c r="BY96" s="214"/>
      <c r="BZ96" s="214"/>
      <c r="CA96" s="214"/>
      <c r="CB96" s="214"/>
      <c r="CC96" s="214"/>
      <c r="CD96" s="214"/>
      <c r="CE96" s="214"/>
      <c r="CF96" s="214"/>
      <c r="CG96" s="214"/>
      <c r="CH96" s="214"/>
      <c r="CI96" s="214"/>
      <c r="CJ96" s="214"/>
      <c r="CK96" s="214"/>
      <c r="CL96" s="214"/>
      <c r="CM96" s="214"/>
      <c r="CN96" s="214"/>
      <c r="CO96" s="214"/>
      <c r="CP96" s="214"/>
      <c r="CQ96" s="214"/>
      <c r="CR96" s="214"/>
    </row>
    <row r="97" spans="2:96" x14ac:dyDescent="0.25">
      <c r="B97" s="88">
        <f>IF(AND(OR(Pipeline!$F$5=H97,Pipeline!$F$5="",Pipeline!$F$5="All"), OR(Pipeline!$F$6=J97,Pipeline!$F$6="",Pipeline!$F$6="All"),  OR(Pipeline!$J$5&lt;=K97,Pipeline!$J$5=""), OR(Pipeline!$J$6&gt;=K97,Pipeline!$J$6=""),  OR(Pipeline!$N$5&lt;=O97,Pipeline!$N$5=""), OR(Pipeline!$N$6&gt;=O97,Pipeline!$N$6="")),1,0)</f>
        <v>1</v>
      </c>
      <c r="C97" s="99">
        <f>IF(B97&lt;&gt;1,"",COUNTIFS($I$6:I96,I97,$B$6:B96,1)+1)</f>
        <v>85</v>
      </c>
      <c r="D97" s="100" t="str">
        <f>IF(LEN(INDEX(Input!B$6:B$1005,ROW($C97)-ROW($C$5),1))=0,"-",INDEX(Input!B$6:B$1005,ROW($C97)-ROW($C$5),1))</f>
        <v>-</v>
      </c>
      <c r="E97" s="100" t="str">
        <f>IF(LEN(INDEX(Input!C$6:C$1005,ROW($C97)-ROW($C$5),1))=0,"-",INDEX(Input!C$6:C$1005,ROW($C97)-ROW($C$5),1))</f>
        <v>-</v>
      </c>
      <c r="F97" s="100" t="str">
        <f>IF(LEN(INDEX(Input!D$6:D$1005,ROW($C97)-ROW($C$5),1))=0,"-",INDEX(Input!D$6:D$1005,ROW($C97)-ROW($C$5),1))</f>
        <v>-</v>
      </c>
      <c r="G97" s="100" t="str">
        <f>IF(LEN(INDEX(Input!E$6:E$1005,ROW($C97)-ROW($C$5),1))=0,"-",INDEX(Input!E$6:E$1005,ROW($C97)-ROW($C$5),1))</f>
        <v>-</v>
      </c>
      <c r="H97" s="100" t="str">
        <f>IF(LEN(INDEX(Input!F$6:F$1005,ROW($C97)-ROW($C$5),1))=0,"-",INDEX(Input!F$6:F$1005,ROW($C97)-ROW($C$5),1))</f>
        <v>-</v>
      </c>
      <c r="I97" s="100" t="str">
        <f>IF(LEN(INDEX(Input!G$6:G$1005,ROW($C97)-ROW($C$5),1))=0,"",INDEX(Input!G$6:G$1005,ROW($C97)-ROW($C$5),1))</f>
        <v/>
      </c>
      <c r="J97" s="100" t="str">
        <f>IF(LEN(INDEX(Input!B$6:B$1005,ROW($C97)-ROW($C$5),1))=0,"-",IF(INDEX(Input!H$6:H$1005,ROW($C97)-ROW($C$5),1)="","Not set",INDEX(Input!H$6:H$1005,ROW($C97)-ROW($C$5),1)) )</f>
        <v>-</v>
      </c>
      <c r="K97" s="101" t="str">
        <f>IF(LEN(INDEX(Input!I$6:I$1005,ROW($C97)-ROW($C$5),1))=0,"",INDEX(Input!I$6:I$1005,ROW($C97)-ROW($C$5),1))</f>
        <v/>
      </c>
      <c r="L97" s="101" t="str">
        <f t="array" ref="L97">IFERROR(IF($AY$24=123,DAY(K97)&amp;connector&amp;IF($AZ$24="Extended",INDEX($AT$24:$AT$35,MONTH(K97),1),MONTH(K97))&amp;connector&amp;IF($AZ$24="Short", RIGHT(YEAR(K97),2),YEAR(K97)),IF($AY$24=213, MONTH(K97)&amp;connector&amp;DAY(K97)&amp;connector&amp;IF($AZ$24="Short", RIGHT(YEAR(K97),2),YEAR(K97)),IF($AZ$24="Short", RIGHT(YEAR(K97),2),YEAR(K97))&amp;connector&amp;MONTH(K97)&amp;connector&amp;DAY(K97))),"-")</f>
        <v>-</v>
      </c>
      <c r="M97" s="101" t="str">
        <f>IF(LEN(INDEX(Input!J$6:J$1005,ROW($C97)-ROW($C$5),1))=0,"",INDEX(Input!J$6:J$1005,ROW($C97)-ROW($C$5),1))</f>
        <v/>
      </c>
      <c r="N97" s="101" t="str">
        <f t="array" ref="N97">IFERROR(IF($AY$24=123,DAY(M97)&amp;connector&amp;IF($AZ$24="Extended",INDEX($AT$24:$AT$35,MONTH(M97),1),MONTH(M97))&amp;connector&amp;IF($AZ$24="Short", RIGHT(YEAR(M97),2),YEAR(M97)),IF($AY$24=213, MONTH(M97)&amp;connector&amp;DAY(M97)&amp;connector&amp;IF($AZ$24="Short", RIGHT(YEAR(M97),2),YEAR(M97)),IF($AZ$24="Short", RIGHT(YEAR(M97),2),YEAR(M97))&amp;connector&amp;MONTH(M97)&amp;connector&amp;DAY(M97))),"-")</f>
        <v>-</v>
      </c>
      <c r="O97" s="156" t="str">
        <f>IF(LEN(INDEX(Input!K$6:K$1005,ROW($C97)-ROW($C$5),1))=0,"",INDEX(Input!K$6:K$1005,ROW($C97)-ROW($C$5),1))</f>
        <v/>
      </c>
      <c r="P97" s="100" t="str">
        <f t="shared" si="19"/>
        <v>-</v>
      </c>
      <c r="Q97" s="156" t="str">
        <f>IF(LEN(INDEX(Input!L$6:L$1005,ROW($C97)-ROW($C$5),1))=0,"",INDEX(Input!L$6:L$1005,ROW($C97)-ROW($C$5),1))</f>
        <v/>
      </c>
      <c r="R97" s="100" t="str">
        <f t="shared" si="20"/>
        <v>-</v>
      </c>
      <c r="S97" s="156" t="str">
        <f>IF(LEN(INDEX(Input!M$6:M$1005,ROW($C97)-ROW($C$5),1))=0,"-",INDEX(Input!M$6:M$1005,ROW($C97)-ROW($C$5),1))</f>
        <v>-</v>
      </c>
      <c r="T97" s="156" t="str">
        <f t="shared" si="21"/>
        <v/>
      </c>
      <c r="U97" s="100" t="str">
        <f t="shared" si="22"/>
        <v>-</v>
      </c>
      <c r="V97" s="156" t="str">
        <f>IF(LEN(INDEX(Input!O$6:O$1005,ROW($C97)-ROW($C$5),1))=0,"",INDEX(Input!O$6:O$1005,ROW($C97)-ROW($C$5),1))</f>
        <v/>
      </c>
      <c r="W97" s="100" t="str">
        <f t="shared" si="23"/>
        <v>-</v>
      </c>
      <c r="X97" s="104" t="str">
        <f t="shared" si="24"/>
        <v/>
      </c>
      <c r="Y97" s="102" t="str">
        <f t="shared" si="25"/>
        <v/>
      </c>
      <c r="Z97" s="102" t="str">
        <f>IF(AND(OR(Dashboard!$D$7=J97,Dashboard!$D$7=""),  OR(Dashboard!$G$6&lt;=K97,Dashboard!$G$6=""), OR(Dashboard!$G$7&gt;=K97,Dashboard!$G$7=""),  OR(Dashboard!$J$6&lt;=O97,Dashboard!$J$6=""), OR(Dashboard!$J$7&gt;=O97,Dashboard!$J$7=""),D97&lt;&gt;""),"x","")</f>
        <v>x</v>
      </c>
      <c r="AA97" s="102" t="str">
        <f>IF(AND(OR(Dashboard!$D$6=H97,Dashboard!$D$6="",Dashboard!$D$6="All"), Z97="x"),"x","")</f>
        <v>x</v>
      </c>
      <c r="AB97" s="103" t="str">
        <f>IF(AND(OR(Dashboard!$D$6=H97,Dashboard!$D$6="",Dashboard!$D$6="All"), OR(Dashboard!$D$7=J97,Dashboard!$D$7=""),  OR(Dashboard!$G$6&lt;=K97,Dashboard!$G$6=""), OR(Dashboard!$G$7&gt;=K97,Dashboard!$G$7=""),  OR(Dashboard!$J$6&lt;=O97,Dashboard!$J$6=""), OR(Dashboard!$J$7&gt;=O97,Dashboard!$J$7=""),I97&lt;&gt;""),"x","")</f>
        <v/>
      </c>
      <c r="AC97" s="88" t="str">
        <f>IF($AB97&lt;&gt;"x","",IF(AND($I97&lt;&gt;AC$4, IFERROR(MATCH("c",$AB97:AB97,0),0)=0),"x", IF(IFERROR(MATCH("c",$AB97:AB97,0),0)=0,"c","")))</f>
        <v/>
      </c>
      <c r="AD97" s="88" t="str">
        <f>IF($AB97&lt;&gt;"x","",IF(AND($I97&lt;&gt;AD$4, IFERROR(MATCH("c",$AB97:AC97,0),0)=0),"x", IF(IFERROR(MATCH("c",$AB97:AC97,0),0)=0,"c","")))</f>
        <v/>
      </c>
      <c r="AE97" s="88" t="str">
        <f>IF($AB97&lt;&gt;"x","",IF(AND($I97&lt;&gt;AE$4, IFERROR(MATCH("c",$AB97:AD97,0),0)=0),"x", IF(IFERROR(MATCH("c",$AB97:AD97,0),0)=0,"c","")))</f>
        <v/>
      </c>
      <c r="AF97" s="88" t="str">
        <f>IF($AB97&lt;&gt;"x","",IF(AND($I97&lt;&gt;AF$4, IFERROR(MATCH("c",$AB97:AE97,0),0)=0),"x", IF(IFERROR(MATCH("c",$AB97:AE97,0),0)=0,"c","")))</f>
        <v/>
      </c>
      <c r="AG97" s="88" t="str">
        <f>IF($AB97&lt;&gt;"x","",IF(AND($I97&lt;&gt;AG$4, IFERROR(MATCH("c",$AB97:AF97,0),0)=0),"x", IF(IFERROR(MATCH("c",$AB97:AF97,0),0)=0,"c","")))</f>
        <v/>
      </c>
      <c r="AH97" s="88" t="str">
        <f>IF($AB97&lt;&gt;"x","",IF(AND($I97&lt;&gt;AH$4, IFERROR(MATCH("c",$AB97:AG97,0),0)=0),"x", IF(IFERROR(MATCH("c",$AB97:AG97,0),0)=0,"c","")))</f>
        <v/>
      </c>
      <c r="AI97" s="88" t="str">
        <f>IF($AB97&lt;&gt;"x","",IF(AND($I97&lt;&gt;AI$4, IFERROR(MATCH("c",$AB97:AH97,0),0)=0),"x", IF(IFERROR(MATCH("c",$AB97:AH97,0),0)=0,"c","")))</f>
        <v/>
      </c>
      <c r="AJ97" s="88" t="str">
        <f>IF($AB97&lt;&gt;"x","",IF(AND($I97&lt;&gt;AJ$4, IFERROR(MATCH("c",$AB97:AI97,0),0)=0),"x", IF(IFERROR(MATCH("c",$AB97:AI97,0),0)=0,"c","")))</f>
        <v/>
      </c>
      <c r="AK97" s="88" t="str">
        <f>IF($AB97&lt;&gt;"x","",IF(AND($I97&lt;&gt;AK$4, IFERROR(MATCH("c",$AB97:AJ97,0),0)=0),"x", IF(IFERROR(MATCH("c",$AB97:AJ97,0),0)=0,"c","")))</f>
        <v/>
      </c>
      <c r="AL97" s="88" t="str">
        <f>IF($AB97&lt;&gt;"x","",IF(AND($I97&lt;&gt;AL$4, IFERROR(MATCH("c",$AB97:AK97,0),0)=0),"x", IF(IFERROR(MATCH("c",$AB97:AK97,0),0)=0,"c","")))</f>
        <v/>
      </c>
      <c r="AM97" s="88" t="str">
        <f>IF($AB97&lt;&gt;"x","",IF(AND($I97&lt;&gt;AM$4, IFERROR(MATCH("c",$AB97:AL97,0),0)=0),"x", IF(IFERROR(MATCH("c",$AB97:AL97,0),0)=0,"c","")))</f>
        <v/>
      </c>
      <c r="AN97" s="88" t="str">
        <f>IF($AB97&lt;&gt;"x","",IF(AND($I97&lt;&gt;AN$4, IFERROR(MATCH("c",$AB97:AM97,0),0)=0),"x", IF(IFERROR(MATCH("c",$AB97:AM97,0),0)=0,"c","")))</f>
        <v/>
      </c>
      <c r="AO97" s="88" t="str">
        <f>IF($AB97&lt;&gt;"x","",IF(AND($I97&lt;&gt;AO$4, IFERROR(MATCH("c",$AB97:AN97,0),0)=0),"x", IF(IFERROR(MATCH("c",$AB97:AN97,0),0)=0,"c","")))</f>
        <v/>
      </c>
      <c r="AP97" s="88" t="str">
        <f>IF($AB97&lt;&gt;"x","",IF(AND($I97&lt;&gt;AP$4, IFERROR(MATCH("c",$AB97:AO97,0),0)=0),"x", IF(IFERROR(MATCH("c",$AB97:AO97,0),0)=0,"c","")))</f>
        <v/>
      </c>
      <c r="AQ97" s="88" t="str">
        <f>IF($AB97&lt;&gt;"x","",IF(AND($I97&lt;&gt;AQ$4, IFERROR(MATCH("c",$AB97:AP97,0),0)=0),"x", IF(IFERROR(MATCH("c",$AB97:AP97,0),0)=0,"c","")))</f>
        <v/>
      </c>
      <c r="BO97" s="213">
        <f>IF(COUNTIF($BO$6:BO96,BO96)+1&gt;Calc!$CU$9,MAX($BO$6:BO96)+1,BO96)</f>
        <v>23</v>
      </c>
      <c r="BP97" s="213" t="str">
        <f>IF(29-SUMIF(Pipeline!D101:AF101,"",$BP$5:$CR$5)&gt;0,ROW(BO97),"")</f>
        <v/>
      </c>
      <c r="BQ97" s="214"/>
      <c r="BR97" s="214"/>
      <c r="BS97" s="214"/>
      <c r="BT97" s="214"/>
      <c r="BU97" s="214"/>
      <c r="BV97" s="214"/>
      <c r="BW97" s="214"/>
      <c r="BX97" s="214"/>
      <c r="BY97" s="214"/>
      <c r="BZ97" s="214"/>
      <c r="CA97" s="214"/>
      <c r="CB97" s="214"/>
      <c r="CC97" s="214"/>
      <c r="CD97" s="214"/>
      <c r="CE97" s="214"/>
      <c r="CF97" s="214"/>
      <c r="CG97" s="214"/>
      <c r="CH97" s="214"/>
      <c r="CI97" s="214"/>
      <c r="CJ97" s="214"/>
      <c r="CK97" s="214"/>
      <c r="CL97" s="214"/>
      <c r="CM97" s="214"/>
      <c r="CN97" s="214"/>
      <c r="CO97" s="214"/>
      <c r="CP97" s="214"/>
      <c r="CQ97" s="214"/>
      <c r="CR97" s="214"/>
    </row>
    <row r="98" spans="2:96" x14ac:dyDescent="0.25">
      <c r="B98" s="88">
        <f>IF(AND(OR(Pipeline!$F$5=H98,Pipeline!$F$5="",Pipeline!$F$5="All"), OR(Pipeline!$F$6=J98,Pipeline!$F$6="",Pipeline!$F$6="All"),  OR(Pipeline!$J$5&lt;=K98,Pipeline!$J$5=""), OR(Pipeline!$J$6&gt;=K98,Pipeline!$J$6=""),  OR(Pipeline!$N$5&lt;=O98,Pipeline!$N$5=""), OR(Pipeline!$N$6&gt;=O98,Pipeline!$N$6="")),1,0)</f>
        <v>1</v>
      </c>
      <c r="C98" s="99">
        <f>IF(B98&lt;&gt;1,"",COUNTIFS($I$6:I97,I98,$B$6:B97,1)+1)</f>
        <v>86</v>
      </c>
      <c r="D98" s="100" t="str">
        <f>IF(LEN(INDEX(Input!B$6:B$1005,ROW($C98)-ROW($C$5),1))=0,"-",INDEX(Input!B$6:B$1005,ROW($C98)-ROW($C$5),1))</f>
        <v>-</v>
      </c>
      <c r="E98" s="100" t="str">
        <f>IF(LEN(INDEX(Input!C$6:C$1005,ROW($C98)-ROW($C$5),1))=0,"-",INDEX(Input!C$6:C$1005,ROW($C98)-ROW($C$5),1))</f>
        <v>-</v>
      </c>
      <c r="F98" s="100" t="str">
        <f>IF(LEN(INDEX(Input!D$6:D$1005,ROW($C98)-ROW($C$5),1))=0,"-",INDEX(Input!D$6:D$1005,ROW($C98)-ROW($C$5),1))</f>
        <v>-</v>
      </c>
      <c r="G98" s="100" t="str">
        <f>IF(LEN(INDEX(Input!E$6:E$1005,ROW($C98)-ROW($C$5),1))=0,"-",INDEX(Input!E$6:E$1005,ROW($C98)-ROW($C$5),1))</f>
        <v>-</v>
      </c>
      <c r="H98" s="100" t="str">
        <f>IF(LEN(INDEX(Input!F$6:F$1005,ROW($C98)-ROW($C$5),1))=0,"-",INDEX(Input!F$6:F$1005,ROW($C98)-ROW($C$5),1))</f>
        <v>-</v>
      </c>
      <c r="I98" s="100" t="str">
        <f>IF(LEN(INDEX(Input!G$6:G$1005,ROW($C98)-ROW($C$5),1))=0,"",INDEX(Input!G$6:G$1005,ROW($C98)-ROW($C$5),1))</f>
        <v/>
      </c>
      <c r="J98" s="100" t="str">
        <f>IF(LEN(INDEX(Input!B$6:B$1005,ROW($C98)-ROW($C$5),1))=0,"-",IF(INDEX(Input!H$6:H$1005,ROW($C98)-ROW($C$5),1)="","Not set",INDEX(Input!H$6:H$1005,ROW($C98)-ROW($C$5),1)) )</f>
        <v>-</v>
      </c>
      <c r="K98" s="101" t="str">
        <f>IF(LEN(INDEX(Input!I$6:I$1005,ROW($C98)-ROW($C$5),1))=0,"",INDEX(Input!I$6:I$1005,ROW($C98)-ROW($C$5),1))</f>
        <v/>
      </c>
      <c r="L98" s="101" t="str">
        <f t="array" ref="L98">IFERROR(IF($AY$24=123,DAY(K98)&amp;connector&amp;IF($AZ$24="Extended",INDEX($AT$24:$AT$35,MONTH(K98),1),MONTH(K98))&amp;connector&amp;IF($AZ$24="Short", RIGHT(YEAR(K98),2),YEAR(K98)),IF($AY$24=213, MONTH(K98)&amp;connector&amp;DAY(K98)&amp;connector&amp;IF($AZ$24="Short", RIGHT(YEAR(K98),2),YEAR(K98)),IF($AZ$24="Short", RIGHT(YEAR(K98),2),YEAR(K98))&amp;connector&amp;MONTH(K98)&amp;connector&amp;DAY(K98))),"-")</f>
        <v>-</v>
      </c>
      <c r="M98" s="101" t="str">
        <f>IF(LEN(INDEX(Input!J$6:J$1005,ROW($C98)-ROW($C$5),1))=0,"",INDEX(Input!J$6:J$1005,ROW($C98)-ROW($C$5),1))</f>
        <v/>
      </c>
      <c r="N98" s="101" t="str">
        <f t="array" ref="N98">IFERROR(IF($AY$24=123,DAY(M98)&amp;connector&amp;IF($AZ$24="Extended",INDEX($AT$24:$AT$35,MONTH(M98),1),MONTH(M98))&amp;connector&amp;IF($AZ$24="Short", RIGHT(YEAR(M98),2),YEAR(M98)),IF($AY$24=213, MONTH(M98)&amp;connector&amp;DAY(M98)&amp;connector&amp;IF($AZ$24="Short", RIGHT(YEAR(M98),2),YEAR(M98)),IF($AZ$24="Short", RIGHT(YEAR(M98),2),YEAR(M98))&amp;connector&amp;MONTH(M98)&amp;connector&amp;DAY(M98))),"-")</f>
        <v>-</v>
      </c>
      <c r="O98" s="156" t="str">
        <f>IF(LEN(INDEX(Input!K$6:K$1005,ROW($C98)-ROW($C$5),1))=0,"",INDEX(Input!K$6:K$1005,ROW($C98)-ROW($C$5),1))</f>
        <v/>
      </c>
      <c r="P98" s="100" t="str">
        <f t="shared" si="19"/>
        <v>-</v>
      </c>
      <c r="Q98" s="156" t="str">
        <f>IF(LEN(INDEX(Input!L$6:L$1005,ROW($C98)-ROW($C$5),1))=0,"",INDEX(Input!L$6:L$1005,ROW($C98)-ROW($C$5),1))</f>
        <v/>
      </c>
      <c r="R98" s="100" t="str">
        <f t="shared" si="20"/>
        <v>-</v>
      </c>
      <c r="S98" s="156" t="str">
        <f>IF(LEN(INDEX(Input!M$6:M$1005,ROW($C98)-ROW($C$5),1))=0,"-",INDEX(Input!M$6:M$1005,ROW($C98)-ROW($C$5),1))</f>
        <v>-</v>
      </c>
      <c r="T98" s="156" t="str">
        <f t="shared" si="21"/>
        <v/>
      </c>
      <c r="U98" s="100" t="str">
        <f t="shared" si="22"/>
        <v>-</v>
      </c>
      <c r="V98" s="156" t="str">
        <f>IF(LEN(INDEX(Input!O$6:O$1005,ROW($C98)-ROW($C$5),1))=0,"",INDEX(Input!O$6:O$1005,ROW($C98)-ROW($C$5),1))</f>
        <v/>
      </c>
      <c r="W98" s="100" t="str">
        <f t="shared" si="23"/>
        <v>-</v>
      </c>
      <c r="X98" s="104" t="str">
        <f t="shared" si="24"/>
        <v/>
      </c>
      <c r="Y98" s="102" t="str">
        <f t="shared" si="25"/>
        <v/>
      </c>
      <c r="Z98" s="102" t="str">
        <f>IF(AND(OR(Dashboard!$D$7=J98,Dashboard!$D$7=""),  OR(Dashboard!$G$6&lt;=K98,Dashboard!$G$6=""), OR(Dashboard!$G$7&gt;=K98,Dashboard!$G$7=""),  OR(Dashboard!$J$6&lt;=O98,Dashboard!$J$6=""), OR(Dashboard!$J$7&gt;=O98,Dashboard!$J$7=""),D98&lt;&gt;""),"x","")</f>
        <v>x</v>
      </c>
      <c r="AA98" s="102" t="str">
        <f>IF(AND(OR(Dashboard!$D$6=H98,Dashboard!$D$6="",Dashboard!$D$6="All"), Z98="x"),"x","")</f>
        <v>x</v>
      </c>
      <c r="AB98" s="103" t="str">
        <f>IF(AND(OR(Dashboard!$D$6=H98,Dashboard!$D$6="",Dashboard!$D$6="All"), OR(Dashboard!$D$7=J98,Dashboard!$D$7=""),  OR(Dashboard!$G$6&lt;=K98,Dashboard!$G$6=""), OR(Dashboard!$G$7&gt;=K98,Dashboard!$G$7=""),  OR(Dashboard!$J$6&lt;=O98,Dashboard!$J$6=""), OR(Dashboard!$J$7&gt;=O98,Dashboard!$J$7=""),I98&lt;&gt;""),"x","")</f>
        <v/>
      </c>
      <c r="AC98" s="88" t="str">
        <f>IF($AB98&lt;&gt;"x","",IF(AND($I98&lt;&gt;AC$4, IFERROR(MATCH("c",$AB98:AB98,0),0)=0),"x", IF(IFERROR(MATCH("c",$AB98:AB98,0),0)=0,"c","")))</f>
        <v/>
      </c>
      <c r="AD98" s="88" t="str">
        <f>IF($AB98&lt;&gt;"x","",IF(AND($I98&lt;&gt;AD$4, IFERROR(MATCH("c",$AB98:AC98,0),0)=0),"x", IF(IFERROR(MATCH("c",$AB98:AC98,0),0)=0,"c","")))</f>
        <v/>
      </c>
      <c r="AE98" s="88" t="str">
        <f>IF($AB98&lt;&gt;"x","",IF(AND($I98&lt;&gt;AE$4, IFERROR(MATCH("c",$AB98:AD98,0),0)=0),"x", IF(IFERROR(MATCH("c",$AB98:AD98,0),0)=0,"c","")))</f>
        <v/>
      </c>
      <c r="AF98" s="88" t="str">
        <f>IF($AB98&lt;&gt;"x","",IF(AND($I98&lt;&gt;AF$4, IFERROR(MATCH("c",$AB98:AE98,0),0)=0),"x", IF(IFERROR(MATCH("c",$AB98:AE98,0),0)=0,"c","")))</f>
        <v/>
      </c>
      <c r="AG98" s="88" t="str">
        <f>IF($AB98&lt;&gt;"x","",IF(AND($I98&lt;&gt;AG$4, IFERROR(MATCH("c",$AB98:AF98,0),0)=0),"x", IF(IFERROR(MATCH("c",$AB98:AF98,0),0)=0,"c","")))</f>
        <v/>
      </c>
      <c r="AH98" s="88" t="str">
        <f>IF($AB98&lt;&gt;"x","",IF(AND($I98&lt;&gt;AH$4, IFERROR(MATCH("c",$AB98:AG98,0),0)=0),"x", IF(IFERROR(MATCH("c",$AB98:AG98,0),0)=0,"c","")))</f>
        <v/>
      </c>
      <c r="AI98" s="88" t="str">
        <f>IF($AB98&lt;&gt;"x","",IF(AND($I98&lt;&gt;AI$4, IFERROR(MATCH("c",$AB98:AH98,0),0)=0),"x", IF(IFERROR(MATCH("c",$AB98:AH98,0),0)=0,"c","")))</f>
        <v/>
      </c>
      <c r="AJ98" s="88" t="str">
        <f>IF($AB98&lt;&gt;"x","",IF(AND($I98&lt;&gt;AJ$4, IFERROR(MATCH("c",$AB98:AI98,0),0)=0),"x", IF(IFERROR(MATCH("c",$AB98:AI98,0),0)=0,"c","")))</f>
        <v/>
      </c>
      <c r="AK98" s="88" t="str">
        <f>IF($AB98&lt;&gt;"x","",IF(AND($I98&lt;&gt;AK$4, IFERROR(MATCH("c",$AB98:AJ98,0),0)=0),"x", IF(IFERROR(MATCH("c",$AB98:AJ98,0),0)=0,"c","")))</f>
        <v/>
      </c>
      <c r="AL98" s="88" t="str">
        <f>IF($AB98&lt;&gt;"x","",IF(AND($I98&lt;&gt;AL$4, IFERROR(MATCH("c",$AB98:AK98,0),0)=0),"x", IF(IFERROR(MATCH("c",$AB98:AK98,0),0)=0,"c","")))</f>
        <v/>
      </c>
      <c r="AM98" s="88" t="str">
        <f>IF($AB98&lt;&gt;"x","",IF(AND($I98&lt;&gt;AM$4, IFERROR(MATCH("c",$AB98:AL98,0),0)=0),"x", IF(IFERROR(MATCH("c",$AB98:AL98,0),0)=0,"c","")))</f>
        <v/>
      </c>
      <c r="AN98" s="88" t="str">
        <f>IF($AB98&lt;&gt;"x","",IF(AND($I98&lt;&gt;AN$4, IFERROR(MATCH("c",$AB98:AM98,0),0)=0),"x", IF(IFERROR(MATCH("c",$AB98:AM98,0),0)=0,"c","")))</f>
        <v/>
      </c>
      <c r="AO98" s="88" t="str">
        <f>IF($AB98&lt;&gt;"x","",IF(AND($I98&lt;&gt;AO$4, IFERROR(MATCH("c",$AB98:AN98,0),0)=0),"x", IF(IFERROR(MATCH("c",$AB98:AN98,0),0)=0,"c","")))</f>
        <v/>
      </c>
      <c r="AP98" s="88" t="str">
        <f>IF($AB98&lt;&gt;"x","",IF(AND($I98&lt;&gt;AP$4, IFERROR(MATCH("c",$AB98:AO98,0),0)=0),"x", IF(IFERROR(MATCH("c",$AB98:AO98,0),0)=0,"c","")))</f>
        <v/>
      </c>
      <c r="AQ98" s="88" t="str">
        <f>IF($AB98&lt;&gt;"x","",IF(AND($I98&lt;&gt;AQ$4, IFERROR(MATCH("c",$AB98:AP98,0),0)=0),"x", IF(IFERROR(MATCH("c",$AB98:AP98,0),0)=0,"c","")))</f>
        <v/>
      </c>
      <c r="BO98" s="213">
        <f>IF(COUNTIF($BO$6:BO97,BO97)+1&gt;Calc!$CU$9,MAX($BO$6:BO97)+1,BO97)</f>
        <v>24</v>
      </c>
      <c r="BP98" s="213" t="str">
        <f>IF(29-SUMIF(Pipeline!D102:AF102,"",$BP$5:$CR$5)&gt;0,ROW(BO98),"")</f>
        <v/>
      </c>
      <c r="BQ98" s="214"/>
      <c r="BR98" s="214"/>
      <c r="BS98" s="214"/>
      <c r="BT98" s="214"/>
      <c r="BU98" s="214"/>
      <c r="BV98" s="214"/>
      <c r="BW98" s="214"/>
      <c r="BX98" s="214"/>
      <c r="BY98" s="214"/>
      <c r="BZ98" s="214"/>
      <c r="CA98" s="214"/>
      <c r="CB98" s="214"/>
      <c r="CC98" s="214"/>
      <c r="CD98" s="214"/>
      <c r="CE98" s="214"/>
      <c r="CF98" s="214"/>
      <c r="CG98" s="214"/>
      <c r="CH98" s="214"/>
      <c r="CI98" s="214"/>
      <c r="CJ98" s="214"/>
      <c r="CK98" s="214"/>
      <c r="CL98" s="214"/>
      <c r="CM98" s="214"/>
      <c r="CN98" s="214"/>
      <c r="CO98" s="214"/>
      <c r="CP98" s="214"/>
      <c r="CQ98" s="214"/>
      <c r="CR98" s="214"/>
    </row>
    <row r="99" spans="2:96" x14ac:dyDescent="0.25">
      <c r="B99" s="88">
        <f>IF(AND(OR(Pipeline!$F$5=H99,Pipeline!$F$5="",Pipeline!$F$5="All"), OR(Pipeline!$F$6=J99,Pipeline!$F$6="",Pipeline!$F$6="All"),  OR(Pipeline!$J$5&lt;=K99,Pipeline!$J$5=""), OR(Pipeline!$J$6&gt;=K99,Pipeline!$J$6=""),  OR(Pipeline!$N$5&lt;=O99,Pipeline!$N$5=""), OR(Pipeline!$N$6&gt;=O99,Pipeline!$N$6="")),1,0)</f>
        <v>1</v>
      </c>
      <c r="C99" s="99">
        <f>IF(B99&lt;&gt;1,"",COUNTIFS($I$6:I98,I99,$B$6:B98,1)+1)</f>
        <v>87</v>
      </c>
      <c r="D99" s="100" t="str">
        <f>IF(LEN(INDEX(Input!B$6:B$1005,ROW($C99)-ROW($C$5),1))=0,"-",INDEX(Input!B$6:B$1005,ROW($C99)-ROW($C$5),1))</f>
        <v>-</v>
      </c>
      <c r="E99" s="100" t="str">
        <f>IF(LEN(INDEX(Input!C$6:C$1005,ROW($C99)-ROW($C$5),1))=0,"-",INDEX(Input!C$6:C$1005,ROW($C99)-ROW($C$5),1))</f>
        <v>-</v>
      </c>
      <c r="F99" s="100" t="str">
        <f>IF(LEN(INDEX(Input!D$6:D$1005,ROW($C99)-ROW($C$5),1))=0,"-",INDEX(Input!D$6:D$1005,ROW($C99)-ROW($C$5),1))</f>
        <v>-</v>
      </c>
      <c r="G99" s="100" t="str">
        <f>IF(LEN(INDEX(Input!E$6:E$1005,ROW($C99)-ROW($C$5),1))=0,"-",INDEX(Input!E$6:E$1005,ROW($C99)-ROW($C$5),1))</f>
        <v>-</v>
      </c>
      <c r="H99" s="100" t="str">
        <f>IF(LEN(INDEX(Input!F$6:F$1005,ROW($C99)-ROW($C$5),1))=0,"-",INDEX(Input!F$6:F$1005,ROW($C99)-ROW($C$5),1))</f>
        <v>-</v>
      </c>
      <c r="I99" s="100" t="str">
        <f>IF(LEN(INDEX(Input!G$6:G$1005,ROW($C99)-ROW($C$5),1))=0,"",INDEX(Input!G$6:G$1005,ROW($C99)-ROW($C$5),1))</f>
        <v/>
      </c>
      <c r="J99" s="100" t="str">
        <f>IF(LEN(INDEX(Input!B$6:B$1005,ROW($C99)-ROW($C$5),1))=0,"-",IF(INDEX(Input!H$6:H$1005,ROW($C99)-ROW($C$5),1)="","Not set",INDEX(Input!H$6:H$1005,ROW($C99)-ROW($C$5),1)) )</f>
        <v>-</v>
      </c>
      <c r="K99" s="101" t="str">
        <f>IF(LEN(INDEX(Input!I$6:I$1005,ROW($C99)-ROW($C$5),1))=0,"",INDEX(Input!I$6:I$1005,ROW($C99)-ROW($C$5),1))</f>
        <v/>
      </c>
      <c r="L99" s="101" t="str">
        <f t="array" ref="L99">IFERROR(IF($AY$24=123,DAY(K99)&amp;connector&amp;IF($AZ$24="Extended",INDEX($AT$24:$AT$35,MONTH(K99),1),MONTH(K99))&amp;connector&amp;IF($AZ$24="Short", RIGHT(YEAR(K99),2),YEAR(K99)),IF($AY$24=213, MONTH(K99)&amp;connector&amp;DAY(K99)&amp;connector&amp;IF($AZ$24="Short", RIGHT(YEAR(K99),2),YEAR(K99)),IF($AZ$24="Short", RIGHT(YEAR(K99),2),YEAR(K99))&amp;connector&amp;MONTH(K99)&amp;connector&amp;DAY(K99))),"-")</f>
        <v>-</v>
      </c>
      <c r="M99" s="101" t="str">
        <f>IF(LEN(INDEX(Input!J$6:J$1005,ROW($C99)-ROW($C$5),1))=0,"",INDEX(Input!J$6:J$1005,ROW($C99)-ROW($C$5),1))</f>
        <v/>
      </c>
      <c r="N99" s="101" t="str">
        <f t="array" ref="N99">IFERROR(IF($AY$24=123,DAY(M99)&amp;connector&amp;IF($AZ$24="Extended",INDEX($AT$24:$AT$35,MONTH(M99),1),MONTH(M99))&amp;connector&amp;IF($AZ$24="Short", RIGHT(YEAR(M99),2),YEAR(M99)),IF($AY$24=213, MONTH(M99)&amp;connector&amp;DAY(M99)&amp;connector&amp;IF($AZ$24="Short", RIGHT(YEAR(M99),2),YEAR(M99)),IF($AZ$24="Short", RIGHT(YEAR(M99),2),YEAR(M99))&amp;connector&amp;MONTH(M99)&amp;connector&amp;DAY(M99))),"-")</f>
        <v>-</v>
      </c>
      <c r="O99" s="156" t="str">
        <f>IF(LEN(INDEX(Input!K$6:K$1005,ROW($C99)-ROW($C$5),1))=0,"",INDEX(Input!K$6:K$1005,ROW($C99)-ROW($C$5),1))</f>
        <v/>
      </c>
      <c r="P99" s="100" t="str">
        <f t="shared" si="19"/>
        <v>-</v>
      </c>
      <c r="Q99" s="156" t="str">
        <f>IF(LEN(INDEX(Input!L$6:L$1005,ROW($C99)-ROW($C$5),1))=0,"",INDEX(Input!L$6:L$1005,ROW($C99)-ROW($C$5),1))</f>
        <v/>
      </c>
      <c r="R99" s="100" t="str">
        <f t="shared" si="20"/>
        <v>-</v>
      </c>
      <c r="S99" s="156" t="str">
        <f>IF(LEN(INDEX(Input!M$6:M$1005,ROW($C99)-ROW($C$5),1))=0,"-",INDEX(Input!M$6:M$1005,ROW($C99)-ROW($C$5),1))</f>
        <v>-</v>
      </c>
      <c r="T99" s="156" t="str">
        <f t="shared" si="21"/>
        <v/>
      </c>
      <c r="U99" s="100" t="str">
        <f t="shared" si="22"/>
        <v>-</v>
      </c>
      <c r="V99" s="156" t="str">
        <f>IF(LEN(INDEX(Input!O$6:O$1005,ROW($C99)-ROW($C$5),1))=0,"",INDEX(Input!O$6:O$1005,ROW($C99)-ROW($C$5),1))</f>
        <v/>
      </c>
      <c r="W99" s="100" t="str">
        <f t="shared" si="23"/>
        <v>-</v>
      </c>
      <c r="X99" s="104" t="str">
        <f t="shared" si="24"/>
        <v/>
      </c>
      <c r="Y99" s="102" t="str">
        <f t="shared" si="25"/>
        <v/>
      </c>
      <c r="Z99" s="102" t="str">
        <f>IF(AND(OR(Dashboard!$D$7=J99,Dashboard!$D$7=""),  OR(Dashboard!$G$6&lt;=K99,Dashboard!$G$6=""), OR(Dashboard!$G$7&gt;=K99,Dashboard!$G$7=""),  OR(Dashboard!$J$6&lt;=O99,Dashboard!$J$6=""), OR(Dashboard!$J$7&gt;=O99,Dashboard!$J$7=""),D99&lt;&gt;""),"x","")</f>
        <v>x</v>
      </c>
      <c r="AA99" s="102" t="str">
        <f>IF(AND(OR(Dashboard!$D$6=H99,Dashboard!$D$6="",Dashboard!$D$6="All"), Z99="x"),"x","")</f>
        <v>x</v>
      </c>
      <c r="AB99" s="103" t="str">
        <f>IF(AND(OR(Dashboard!$D$6=H99,Dashboard!$D$6="",Dashboard!$D$6="All"), OR(Dashboard!$D$7=J99,Dashboard!$D$7=""),  OR(Dashboard!$G$6&lt;=K99,Dashboard!$G$6=""), OR(Dashboard!$G$7&gt;=K99,Dashboard!$G$7=""),  OR(Dashboard!$J$6&lt;=O99,Dashboard!$J$6=""), OR(Dashboard!$J$7&gt;=O99,Dashboard!$J$7=""),I99&lt;&gt;""),"x","")</f>
        <v/>
      </c>
      <c r="AC99" s="88" t="str">
        <f>IF($AB99&lt;&gt;"x","",IF(AND($I99&lt;&gt;AC$4, IFERROR(MATCH("c",$AB99:AB99,0),0)=0),"x", IF(IFERROR(MATCH("c",$AB99:AB99,0),0)=0,"c","")))</f>
        <v/>
      </c>
      <c r="AD99" s="88" t="str">
        <f>IF($AB99&lt;&gt;"x","",IF(AND($I99&lt;&gt;AD$4, IFERROR(MATCH("c",$AB99:AC99,0),0)=0),"x", IF(IFERROR(MATCH("c",$AB99:AC99,0),0)=0,"c","")))</f>
        <v/>
      </c>
      <c r="AE99" s="88" t="str">
        <f>IF($AB99&lt;&gt;"x","",IF(AND($I99&lt;&gt;AE$4, IFERROR(MATCH("c",$AB99:AD99,0),0)=0),"x", IF(IFERROR(MATCH("c",$AB99:AD99,0),0)=0,"c","")))</f>
        <v/>
      </c>
      <c r="AF99" s="88" t="str">
        <f>IF($AB99&lt;&gt;"x","",IF(AND($I99&lt;&gt;AF$4, IFERROR(MATCH("c",$AB99:AE99,0),0)=0),"x", IF(IFERROR(MATCH("c",$AB99:AE99,0),0)=0,"c","")))</f>
        <v/>
      </c>
      <c r="AG99" s="88" t="str">
        <f>IF($AB99&lt;&gt;"x","",IF(AND($I99&lt;&gt;AG$4, IFERROR(MATCH("c",$AB99:AF99,0),0)=0),"x", IF(IFERROR(MATCH("c",$AB99:AF99,0),0)=0,"c","")))</f>
        <v/>
      </c>
      <c r="AH99" s="88" t="str">
        <f>IF($AB99&lt;&gt;"x","",IF(AND($I99&lt;&gt;AH$4, IFERROR(MATCH("c",$AB99:AG99,0),0)=0),"x", IF(IFERROR(MATCH("c",$AB99:AG99,0),0)=0,"c","")))</f>
        <v/>
      </c>
      <c r="AI99" s="88" t="str">
        <f>IF($AB99&lt;&gt;"x","",IF(AND($I99&lt;&gt;AI$4, IFERROR(MATCH("c",$AB99:AH99,0),0)=0),"x", IF(IFERROR(MATCH("c",$AB99:AH99,0),0)=0,"c","")))</f>
        <v/>
      </c>
      <c r="AJ99" s="88" t="str">
        <f>IF($AB99&lt;&gt;"x","",IF(AND($I99&lt;&gt;AJ$4, IFERROR(MATCH("c",$AB99:AI99,0),0)=0),"x", IF(IFERROR(MATCH("c",$AB99:AI99,0),0)=0,"c","")))</f>
        <v/>
      </c>
      <c r="AK99" s="88" t="str">
        <f>IF($AB99&lt;&gt;"x","",IF(AND($I99&lt;&gt;AK$4, IFERROR(MATCH("c",$AB99:AJ99,0),0)=0),"x", IF(IFERROR(MATCH("c",$AB99:AJ99,0),0)=0,"c","")))</f>
        <v/>
      </c>
      <c r="AL99" s="88" t="str">
        <f>IF($AB99&lt;&gt;"x","",IF(AND($I99&lt;&gt;AL$4, IFERROR(MATCH("c",$AB99:AK99,0),0)=0),"x", IF(IFERROR(MATCH("c",$AB99:AK99,0),0)=0,"c","")))</f>
        <v/>
      </c>
      <c r="AM99" s="88" t="str">
        <f>IF($AB99&lt;&gt;"x","",IF(AND($I99&lt;&gt;AM$4, IFERROR(MATCH("c",$AB99:AL99,0),0)=0),"x", IF(IFERROR(MATCH("c",$AB99:AL99,0),0)=0,"c","")))</f>
        <v/>
      </c>
      <c r="AN99" s="88" t="str">
        <f>IF($AB99&lt;&gt;"x","",IF(AND($I99&lt;&gt;AN$4, IFERROR(MATCH("c",$AB99:AM99,0),0)=0),"x", IF(IFERROR(MATCH("c",$AB99:AM99,0),0)=0,"c","")))</f>
        <v/>
      </c>
      <c r="AO99" s="88" t="str">
        <f>IF($AB99&lt;&gt;"x","",IF(AND($I99&lt;&gt;AO$4, IFERROR(MATCH("c",$AB99:AN99,0),0)=0),"x", IF(IFERROR(MATCH("c",$AB99:AN99,0),0)=0,"c","")))</f>
        <v/>
      </c>
      <c r="AP99" s="88" t="str">
        <f>IF($AB99&lt;&gt;"x","",IF(AND($I99&lt;&gt;AP$4, IFERROR(MATCH("c",$AB99:AO99,0),0)=0),"x", IF(IFERROR(MATCH("c",$AB99:AO99,0),0)=0,"c","")))</f>
        <v/>
      </c>
      <c r="AQ99" s="88" t="str">
        <f>IF($AB99&lt;&gt;"x","",IF(AND($I99&lt;&gt;AQ$4, IFERROR(MATCH("c",$AB99:AP99,0),0)=0),"x", IF(IFERROR(MATCH("c",$AB99:AP99,0),0)=0,"c","")))</f>
        <v/>
      </c>
      <c r="BO99" s="213">
        <f>IF(COUNTIF($BO$6:BO98,BO98)+1&gt;Calc!$CU$9,MAX($BO$6:BO98)+1,BO98)</f>
        <v>24</v>
      </c>
      <c r="BP99" s="213" t="str">
        <f>IF(29-SUMIF(Pipeline!D103:AF103,"",$BP$5:$CR$5)&gt;0,ROW(BO99),"")</f>
        <v/>
      </c>
      <c r="BQ99" s="214"/>
      <c r="BR99" s="214"/>
      <c r="BS99" s="214"/>
      <c r="BT99" s="214"/>
      <c r="BU99" s="214"/>
      <c r="BV99" s="214"/>
      <c r="BW99" s="214"/>
      <c r="BX99" s="214"/>
      <c r="BY99" s="214"/>
      <c r="BZ99" s="214"/>
      <c r="CA99" s="214"/>
      <c r="CB99" s="214"/>
      <c r="CC99" s="214"/>
      <c r="CD99" s="214"/>
      <c r="CE99" s="214"/>
      <c r="CF99" s="214"/>
      <c r="CG99" s="214"/>
      <c r="CH99" s="214"/>
      <c r="CI99" s="214"/>
      <c r="CJ99" s="214"/>
      <c r="CK99" s="214"/>
      <c r="CL99" s="214"/>
      <c r="CM99" s="214"/>
      <c r="CN99" s="214"/>
      <c r="CO99" s="214"/>
      <c r="CP99" s="214"/>
      <c r="CQ99" s="214"/>
      <c r="CR99" s="214"/>
    </row>
    <row r="100" spans="2:96" x14ac:dyDescent="0.25">
      <c r="B100" s="88">
        <f>IF(AND(OR(Pipeline!$F$5=H100,Pipeline!$F$5="",Pipeline!$F$5="All"), OR(Pipeline!$F$6=J100,Pipeline!$F$6="",Pipeline!$F$6="All"),  OR(Pipeline!$J$5&lt;=K100,Pipeline!$J$5=""), OR(Pipeline!$J$6&gt;=K100,Pipeline!$J$6=""),  OR(Pipeline!$N$5&lt;=O100,Pipeline!$N$5=""), OR(Pipeline!$N$6&gt;=O100,Pipeline!$N$6="")),1,0)</f>
        <v>1</v>
      </c>
      <c r="C100" s="99">
        <f>IF(B100&lt;&gt;1,"",COUNTIFS($I$6:I99,I100,$B$6:B99,1)+1)</f>
        <v>88</v>
      </c>
      <c r="D100" s="100" t="str">
        <f>IF(LEN(INDEX(Input!B$6:B$1005,ROW($C100)-ROW($C$5),1))=0,"-",INDEX(Input!B$6:B$1005,ROW($C100)-ROW($C$5),1))</f>
        <v>-</v>
      </c>
      <c r="E100" s="100" t="str">
        <f>IF(LEN(INDEX(Input!C$6:C$1005,ROW($C100)-ROW($C$5),1))=0,"-",INDEX(Input!C$6:C$1005,ROW($C100)-ROW($C$5),1))</f>
        <v>-</v>
      </c>
      <c r="F100" s="100" t="str">
        <f>IF(LEN(INDEX(Input!D$6:D$1005,ROW($C100)-ROW($C$5),1))=0,"-",INDEX(Input!D$6:D$1005,ROW($C100)-ROW($C$5),1))</f>
        <v>-</v>
      </c>
      <c r="G100" s="100" t="str">
        <f>IF(LEN(INDEX(Input!E$6:E$1005,ROW($C100)-ROW($C$5),1))=0,"-",INDEX(Input!E$6:E$1005,ROW($C100)-ROW($C$5),1))</f>
        <v>-</v>
      </c>
      <c r="H100" s="100" t="str">
        <f>IF(LEN(INDEX(Input!F$6:F$1005,ROW($C100)-ROW($C$5),1))=0,"-",INDEX(Input!F$6:F$1005,ROW($C100)-ROW($C$5),1))</f>
        <v>-</v>
      </c>
      <c r="I100" s="100" t="str">
        <f>IF(LEN(INDEX(Input!G$6:G$1005,ROW($C100)-ROW($C$5),1))=0,"",INDEX(Input!G$6:G$1005,ROW($C100)-ROW($C$5),1))</f>
        <v/>
      </c>
      <c r="J100" s="100" t="str">
        <f>IF(LEN(INDEX(Input!B$6:B$1005,ROW($C100)-ROW($C$5),1))=0,"-",IF(INDEX(Input!H$6:H$1005,ROW($C100)-ROW($C$5),1)="","Not set",INDEX(Input!H$6:H$1005,ROW($C100)-ROW($C$5),1)) )</f>
        <v>-</v>
      </c>
      <c r="K100" s="101" t="str">
        <f>IF(LEN(INDEX(Input!I$6:I$1005,ROW($C100)-ROW($C$5),1))=0,"",INDEX(Input!I$6:I$1005,ROW($C100)-ROW($C$5),1))</f>
        <v/>
      </c>
      <c r="L100" s="101" t="str">
        <f t="array" ref="L100">IFERROR(IF($AY$24=123,DAY(K100)&amp;connector&amp;IF($AZ$24="Extended",INDEX($AT$24:$AT$35,MONTH(K100),1),MONTH(K100))&amp;connector&amp;IF($AZ$24="Short", RIGHT(YEAR(K100),2),YEAR(K100)),IF($AY$24=213, MONTH(K100)&amp;connector&amp;DAY(K100)&amp;connector&amp;IF($AZ$24="Short", RIGHT(YEAR(K100),2),YEAR(K100)),IF($AZ$24="Short", RIGHT(YEAR(K100),2),YEAR(K100))&amp;connector&amp;MONTH(K100)&amp;connector&amp;DAY(K100))),"-")</f>
        <v>-</v>
      </c>
      <c r="M100" s="101" t="str">
        <f>IF(LEN(INDEX(Input!J$6:J$1005,ROW($C100)-ROW($C$5),1))=0,"",INDEX(Input!J$6:J$1005,ROW($C100)-ROW($C$5),1))</f>
        <v/>
      </c>
      <c r="N100" s="101" t="str">
        <f t="array" ref="N100">IFERROR(IF($AY$24=123,DAY(M100)&amp;connector&amp;IF($AZ$24="Extended",INDEX($AT$24:$AT$35,MONTH(M100),1),MONTH(M100))&amp;connector&amp;IF($AZ$24="Short", RIGHT(YEAR(M100),2),YEAR(M100)),IF($AY$24=213, MONTH(M100)&amp;connector&amp;DAY(M100)&amp;connector&amp;IF($AZ$24="Short", RIGHT(YEAR(M100),2),YEAR(M100)),IF($AZ$24="Short", RIGHT(YEAR(M100),2),YEAR(M100))&amp;connector&amp;MONTH(M100)&amp;connector&amp;DAY(M100))),"-")</f>
        <v>-</v>
      </c>
      <c r="O100" s="156" t="str">
        <f>IF(LEN(INDEX(Input!K$6:K$1005,ROW($C100)-ROW($C$5),1))=0,"",INDEX(Input!K$6:K$1005,ROW($C100)-ROW($C$5),1))</f>
        <v/>
      </c>
      <c r="P100" s="100" t="str">
        <f t="shared" si="19"/>
        <v>-</v>
      </c>
      <c r="Q100" s="156" t="str">
        <f>IF(LEN(INDEX(Input!L$6:L$1005,ROW($C100)-ROW($C$5),1))=0,"",INDEX(Input!L$6:L$1005,ROW($C100)-ROW($C$5),1))</f>
        <v/>
      </c>
      <c r="R100" s="100" t="str">
        <f t="shared" si="20"/>
        <v>-</v>
      </c>
      <c r="S100" s="156" t="str">
        <f>IF(LEN(INDEX(Input!M$6:M$1005,ROW($C100)-ROW($C$5),1))=0,"-",INDEX(Input!M$6:M$1005,ROW($C100)-ROW($C$5),1))</f>
        <v>-</v>
      </c>
      <c r="T100" s="156" t="str">
        <f t="shared" si="21"/>
        <v/>
      </c>
      <c r="U100" s="100" t="str">
        <f t="shared" si="22"/>
        <v>-</v>
      </c>
      <c r="V100" s="156" t="str">
        <f>IF(LEN(INDEX(Input!O$6:O$1005,ROW($C100)-ROW($C$5),1))=0,"",INDEX(Input!O$6:O$1005,ROW($C100)-ROW($C$5),1))</f>
        <v/>
      </c>
      <c r="W100" s="100" t="str">
        <f t="shared" si="23"/>
        <v>-</v>
      </c>
      <c r="X100" s="104" t="str">
        <f t="shared" si="24"/>
        <v/>
      </c>
      <c r="Y100" s="102" t="str">
        <f t="shared" si="25"/>
        <v/>
      </c>
      <c r="Z100" s="102" t="str">
        <f>IF(AND(OR(Dashboard!$D$7=J100,Dashboard!$D$7=""),  OR(Dashboard!$G$6&lt;=K100,Dashboard!$G$6=""), OR(Dashboard!$G$7&gt;=K100,Dashboard!$G$7=""),  OR(Dashboard!$J$6&lt;=O100,Dashboard!$J$6=""), OR(Dashboard!$J$7&gt;=O100,Dashboard!$J$7=""),D100&lt;&gt;""),"x","")</f>
        <v>x</v>
      </c>
      <c r="AA100" s="102" t="str">
        <f>IF(AND(OR(Dashboard!$D$6=H100,Dashboard!$D$6="",Dashboard!$D$6="All"), Z100="x"),"x","")</f>
        <v>x</v>
      </c>
      <c r="AB100" s="103" t="str">
        <f>IF(AND(OR(Dashboard!$D$6=H100,Dashboard!$D$6="",Dashboard!$D$6="All"), OR(Dashboard!$D$7=J100,Dashboard!$D$7=""),  OR(Dashboard!$G$6&lt;=K100,Dashboard!$G$6=""), OR(Dashboard!$G$7&gt;=K100,Dashboard!$G$7=""),  OR(Dashboard!$J$6&lt;=O100,Dashboard!$J$6=""), OR(Dashboard!$J$7&gt;=O100,Dashboard!$J$7=""),I100&lt;&gt;""),"x","")</f>
        <v/>
      </c>
      <c r="AC100" s="88" t="str">
        <f>IF($AB100&lt;&gt;"x","",IF(AND($I100&lt;&gt;AC$4, IFERROR(MATCH("c",$AB100:AB100,0),0)=0),"x", IF(IFERROR(MATCH("c",$AB100:AB100,0),0)=0,"c","")))</f>
        <v/>
      </c>
      <c r="AD100" s="88" t="str">
        <f>IF($AB100&lt;&gt;"x","",IF(AND($I100&lt;&gt;AD$4, IFERROR(MATCH("c",$AB100:AC100,0),0)=0),"x", IF(IFERROR(MATCH("c",$AB100:AC100,0),0)=0,"c","")))</f>
        <v/>
      </c>
      <c r="AE100" s="88" t="str">
        <f>IF($AB100&lt;&gt;"x","",IF(AND($I100&lt;&gt;AE$4, IFERROR(MATCH("c",$AB100:AD100,0),0)=0),"x", IF(IFERROR(MATCH("c",$AB100:AD100,0),0)=0,"c","")))</f>
        <v/>
      </c>
      <c r="AF100" s="88" t="str">
        <f>IF($AB100&lt;&gt;"x","",IF(AND($I100&lt;&gt;AF$4, IFERROR(MATCH("c",$AB100:AE100,0),0)=0),"x", IF(IFERROR(MATCH("c",$AB100:AE100,0),0)=0,"c","")))</f>
        <v/>
      </c>
      <c r="AG100" s="88" t="str">
        <f>IF($AB100&lt;&gt;"x","",IF(AND($I100&lt;&gt;AG$4, IFERROR(MATCH("c",$AB100:AF100,0),0)=0),"x", IF(IFERROR(MATCH("c",$AB100:AF100,0),0)=0,"c","")))</f>
        <v/>
      </c>
      <c r="AH100" s="88" t="str">
        <f>IF($AB100&lt;&gt;"x","",IF(AND($I100&lt;&gt;AH$4, IFERROR(MATCH("c",$AB100:AG100,0),0)=0),"x", IF(IFERROR(MATCH("c",$AB100:AG100,0),0)=0,"c","")))</f>
        <v/>
      </c>
      <c r="AI100" s="88" t="str">
        <f>IF($AB100&lt;&gt;"x","",IF(AND($I100&lt;&gt;AI$4, IFERROR(MATCH("c",$AB100:AH100,0),0)=0),"x", IF(IFERROR(MATCH("c",$AB100:AH100,0),0)=0,"c","")))</f>
        <v/>
      </c>
      <c r="AJ100" s="88" t="str">
        <f>IF($AB100&lt;&gt;"x","",IF(AND($I100&lt;&gt;AJ$4, IFERROR(MATCH("c",$AB100:AI100,0),0)=0),"x", IF(IFERROR(MATCH("c",$AB100:AI100,0),0)=0,"c","")))</f>
        <v/>
      </c>
      <c r="AK100" s="88" t="str">
        <f>IF($AB100&lt;&gt;"x","",IF(AND($I100&lt;&gt;AK$4, IFERROR(MATCH("c",$AB100:AJ100,0),0)=0),"x", IF(IFERROR(MATCH("c",$AB100:AJ100,0),0)=0,"c","")))</f>
        <v/>
      </c>
      <c r="AL100" s="88" t="str">
        <f>IF($AB100&lt;&gt;"x","",IF(AND($I100&lt;&gt;AL$4, IFERROR(MATCH("c",$AB100:AK100,0),0)=0),"x", IF(IFERROR(MATCH("c",$AB100:AK100,0),0)=0,"c","")))</f>
        <v/>
      </c>
      <c r="AM100" s="88" t="str">
        <f>IF($AB100&lt;&gt;"x","",IF(AND($I100&lt;&gt;AM$4, IFERROR(MATCH("c",$AB100:AL100,0),0)=0),"x", IF(IFERROR(MATCH("c",$AB100:AL100,0),0)=0,"c","")))</f>
        <v/>
      </c>
      <c r="AN100" s="88" t="str">
        <f>IF($AB100&lt;&gt;"x","",IF(AND($I100&lt;&gt;AN$4, IFERROR(MATCH("c",$AB100:AM100,0),0)=0),"x", IF(IFERROR(MATCH("c",$AB100:AM100,0),0)=0,"c","")))</f>
        <v/>
      </c>
      <c r="AO100" s="88" t="str">
        <f>IF($AB100&lt;&gt;"x","",IF(AND($I100&lt;&gt;AO$4, IFERROR(MATCH("c",$AB100:AN100,0),0)=0),"x", IF(IFERROR(MATCH("c",$AB100:AN100,0),0)=0,"c","")))</f>
        <v/>
      </c>
      <c r="AP100" s="88" t="str">
        <f>IF($AB100&lt;&gt;"x","",IF(AND($I100&lt;&gt;AP$4, IFERROR(MATCH("c",$AB100:AO100,0),0)=0),"x", IF(IFERROR(MATCH("c",$AB100:AO100,0),0)=0,"c","")))</f>
        <v/>
      </c>
      <c r="AQ100" s="88" t="str">
        <f>IF($AB100&lt;&gt;"x","",IF(AND($I100&lt;&gt;AQ$4, IFERROR(MATCH("c",$AB100:AP100,0),0)=0),"x", IF(IFERROR(MATCH("c",$AB100:AP100,0),0)=0,"c","")))</f>
        <v/>
      </c>
      <c r="BO100" s="213">
        <f>IF(COUNTIF($BO$6:BO99,BO99)+1&gt;Calc!$CU$9,MAX($BO$6:BO99)+1,BO99)</f>
        <v>24</v>
      </c>
      <c r="BP100" s="213" t="str">
        <f>IF(29-SUMIF(Pipeline!D104:AF104,"",$BP$5:$CR$5)&gt;0,ROW(BO100),"")</f>
        <v/>
      </c>
      <c r="BQ100" s="214"/>
      <c r="BR100" s="214"/>
      <c r="BS100" s="214"/>
      <c r="BT100" s="214"/>
      <c r="BU100" s="214"/>
      <c r="BV100" s="214"/>
      <c r="BW100" s="214"/>
      <c r="BX100" s="214"/>
      <c r="BY100" s="214"/>
      <c r="BZ100" s="214"/>
      <c r="CA100" s="214"/>
      <c r="CB100" s="214"/>
      <c r="CC100" s="214"/>
      <c r="CD100" s="214"/>
      <c r="CE100" s="214"/>
      <c r="CF100" s="214"/>
      <c r="CG100" s="214"/>
      <c r="CH100" s="214"/>
      <c r="CI100" s="214"/>
      <c r="CJ100" s="214"/>
      <c r="CK100" s="214"/>
      <c r="CL100" s="214"/>
      <c r="CM100" s="214"/>
      <c r="CN100" s="214"/>
      <c r="CO100" s="214"/>
      <c r="CP100" s="214"/>
      <c r="CQ100" s="214"/>
      <c r="CR100" s="214"/>
    </row>
    <row r="101" spans="2:96" x14ac:dyDescent="0.25">
      <c r="B101" s="88">
        <f>IF(AND(OR(Pipeline!$F$5=H101,Pipeline!$F$5="",Pipeline!$F$5="All"), OR(Pipeline!$F$6=J101,Pipeline!$F$6="",Pipeline!$F$6="All"),  OR(Pipeline!$J$5&lt;=K101,Pipeline!$J$5=""), OR(Pipeline!$J$6&gt;=K101,Pipeline!$J$6=""),  OR(Pipeline!$N$5&lt;=O101,Pipeline!$N$5=""), OR(Pipeline!$N$6&gt;=O101,Pipeline!$N$6="")),1,0)</f>
        <v>1</v>
      </c>
      <c r="C101" s="99">
        <f>IF(B101&lt;&gt;1,"",COUNTIFS($I$6:I100,I101,$B$6:B100,1)+1)</f>
        <v>89</v>
      </c>
      <c r="D101" s="100" t="str">
        <f>IF(LEN(INDEX(Input!B$6:B$1005,ROW($C101)-ROW($C$5),1))=0,"-",INDEX(Input!B$6:B$1005,ROW($C101)-ROW($C$5),1))</f>
        <v>-</v>
      </c>
      <c r="E101" s="100" t="str">
        <f>IF(LEN(INDEX(Input!C$6:C$1005,ROW($C101)-ROW($C$5),1))=0,"-",INDEX(Input!C$6:C$1005,ROW($C101)-ROW($C$5),1))</f>
        <v>-</v>
      </c>
      <c r="F101" s="100" t="str">
        <f>IF(LEN(INDEX(Input!D$6:D$1005,ROW($C101)-ROW($C$5),1))=0,"-",INDEX(Input!D$6:D$1005,ROW($C101)-ROW($C$5),1))</f>
        <v>-</v>
      </c>
      <c r="G101" s="100" t="str">
        <f>IF(LEN(INDEX(Input!E$6:E$1005,ROW($C101)-ROW($C$5),1))=0,"-",INDEX(Input!E$6:E$1005,ROW($C101)-ROW($C$5),1))</f>
        <v>-</v>
      </c>
      <c r="H101" s="100" t="str">
        <f>IF(LEN(INDEX(Input!F$6:F$1005,ROW($C101)-ROW($C$5),1))=0,"-",INDEX(Input!F$6:F$1005,ROW($C101)-ROW($C$5),1))</f>
        <v>-</v>
      </c>
      <c r="I101" s="100" t="str">
        <f>IF(LEN(INDEX(Input!G$6:G$1005,ROW($C101)-ROW($C$5),1))=0,"",INDEX(Input!G$6:G$1005,ROW($C101)-ROW($C$5),1))</f>
        <v/>
      </c>
      <c r="J101" s="100" t="str">
        <f>IF(LEN(INDEX(Input!B$6:B$1005,ROW($C101)-ROW($C$5),1))=0,"-",IF(INDEX(Input!H$6:H$1005,ROW($C101)-ROW($C$5),1)="","Not set",INDEX(Input!H$6:H$1005,ROW($C101)-ROW($C$5),1)) )</f>
        <v>-</v>
      </c>
      <c r="K101" s="101" t="str">
        <f>IF(LEN(INDEX(Input!I$6:I$1005,ROW($C101)-ROW($C$5),1))=0,"",INDEX(Input!I$6:I$1005,ROW($C101)-ROW($C$5),1))</f>
        <v/>
      </c>
      <c r="L101" s="101" t="str">
        <f t="array" ref="L101">IFERROR(IF($AY$24=123,DAY(K101)&amp;connector&amp;IF($AZ$24="Extended",INDEX($AT$24:$AT$35,MONTH(K101),1),MONTH(K101))&amp;connector&amp;IF($AZ$24="Short", RIGHT(YEAR(K101),2),YEAR(K101)),IF($AY$24=213, MONTH(K101)&amp;connector&amp;DAY(K101)&amp;connector&amp;IF($AZ$24="Short", RIGHT(YEAR(K101),2),YEAR(K101)),IF($AZ$24="Short", RIGHT(YEAR(K101),2),YEAR(K101))&amp;connector&amp;MONTH(K101)&amp;connector&amp;DAY(K101))),"-")</f>
        <v>-</v>
      </c>
      <c r="M101" s="101" t="str">
        <f>IF(LEN(INDEX(Input!J$6:J$1005,ROW($C101)-ROW($C$5),1))=0,"",INDEX(Input!J$6:J$1005,ROW($C101)-ROW($C$5),1))</f>
        <v/>
      </c>
      <c r="N101" s="101" t="str">
        <f t="array" ref="N101">IFERROR(IF($AY$24=123,DAY(M101)&amp;connector&amp;IF($AZ$24="Extended",INDEX($AT$24:$AT$35,MONTH(M101),1),MONTH(M101))&amp;connector&amp;IF($AZ$24="Short", RIGHT(YEAR(M101),2),YEAR(M101)),IF($AY$24=213, MONTH(M101)&amp;connector&amp;DAY(M101)&amp;connector&amp;IF($AZ$24="Short", RIGHT(YEAR(M101),2),YEAR(M101)),IF($AZ$24="Short", RIGHT(YEAR(M101),2),YEAR(M101))&amp;connector&amp;MONTH(M101)&amp;connector&amp;DAY(M101))),"-")</f>
        <v>-</v>
      </c>
      <c r="O101" s="156" t="str">
        <f>IF(LEN(INDEX(Input!K$6:K$1005,ROW($C101)-ROW($C$5),1))=0,"",INDEX(Input!K$6:K$1005,ROW($C101)-ROW($C$5),1))</f>
        <v/>
      </c>
      <c r="P101" s="100" t="str">
        <f t="shared" si="19"/>
        <v>-</v>
      </c>
      <c r="Q101" s="156" t="str">
        <f>IF(LEN(INDEX(Input!L$6:L$1005,ROW($C101)-ROW($C$5),1))=0,"",INDEX(Input!L$6:L$1005,ROW($C101)-ROW($C$5),1))</f>
        <v/>
      </c>
      <c r="R101" s="100" t="str">
        <f t="shared" si="20"/>
        <v>-</v>
      </c>
      <c r="S101" s="156" t="str">
        <f>IF(LEN(INDEX(Input!M$6:M$1005,ROW($C101)-ROW($C$5),1))=0,"-",INDEX(Input!M$6:M$1005,ROW($C101)-ROW($C$5),1))</f>
        <v>-</v>
      </c>
      <c r="T101" s="156" t="str">
        <f t="shared" si="21"/>
        <v/>
      </c>
      <c r="U101" s="100" t="str">
        <f t="shared" si="22"/>
        <v>-</v>
      </c>
      <c r="V101" s="156" t="str">
        <f>IF(LEN(INDEX(Input!O$6:O$1005,ROW($C101)-ROW($C$5),1))=0,"",INDEX(Input!O$6:O$1005,ROW($C101)-ROW($C$5),1))</f>
        <v/>
      </c>
      <c r="W101" s="100" t="str">
        <f t="shared" si="23"/>
        <v>-</v>
      </c>
      <c r="X101" s="104" t="str">
        <f t="shared" si="24"/>
        <v/>
      </c>
      <c r="Y101" s="102" t="str">
        <f t="shared" si="25"/>
        <v/>
      </c>
      <c r="Z101" s="102" t="str">
        <f>IF(AND(OR(Dashboard!$D$7=J101,Dashboard!$D$7=""),  OR(Dashboard!$G$6&lt;=K101,Dashboard!$G$6=""), OR(Dashboard!$G$7&gt;=K101,Dashboard!$G$7=""),  OR(Dashboard!$J$6&lt;=O101,Dashboard!$J$6=""), OR(Dashboard!$J$7&gt;=O101,Dashboard!$J$7=""),D101&lt;&gt;""),"x","")</f>
        <v>x</v>
      </c>
      <c r="AA101" s="102" t="str">
        <f>IF(AND(OR(Dashboard!$D$6=H101,Dashboard!$D$6="",Dashboard!$D$6="All"), Z101="x"),"x","")</f>
        <v>x</v>
      </c>
      <c r="AB101" s="103" t="str">
        <f>IF(AND(OR(Dashboard!$D$6=H101,Dashboard!$D$6="",Dashboard!$D$6="All"), OR(Dashboard!$D$7=J101,Dashboard!$D$7=""),  OR(Dashboard!$G$6&lt;=K101,Dashboard!$G$6=""), OR(Dashboard!$G$7&gt;=K101,Dashboard!$G$7=""),  OR(Dashboard!$J$6&lt;=O101,Dashboard!$J$6=""), OR(Dashboard!$J$7&gt;=O101,Dashboard!$J$7=""),I101&lt;&gt;""),"x","")</f>
        <v/>
      </c>
      <c r="AC101" s="88" t="str">
        <f>IF($AB101&lt;&gt;"x","",IF(AND($I101&lt;&gt;AC$4, IFERROR(MATCH("c",$AB101:AB101,0),0)=0),"x", IF(IFERROR(MATCH("c",$AB101:AB101,0),0)=0,"c","")))</f>
        <v/>
      </c>
      <c r="AD101" s="88" t="str">
        <f>IF($AB101&lt;&gt;"x","",IF(AND($I101&lt;&gt;AD$4, IFERROR(MATCH("c",$AB101:AC101,0),0)=0),"x", IF(IFERROR(MATCH("c",$AB101:AC101,0),0)=0,"c","")))</f>
        <v/>
      </c>
      <c r="AE101" s="88" t="str">
        <f>IF($AB101&lt;&gt;"x","",IF(AND($I101&lt;&gt;AE$4, IFERROR(MATCH("c",$AB101:AD101,0),0)=0),"x", IF(IFERROR(MATCH("c",$AB101:AD101,0),0)=0,"c","")))</f>
        <v/>
      </c>
      <c r="AF101" s="88" t="str">
        <f>IF($AB101&lt;&gt;"x","",IF(AND($I101&lt;&gt;AF$4, IFERROR(MATCH("c",$AB101:AE101,0),0)=0),"x", IF(IFERROR(MATCH("c",$AB101:AE101,0),0)=0,"c","")))</f>
        <v/>
      </c>
      <c r="AG101" s="88" t="str">
        <f>IF($AB101&lt;&gt;"x","",IF(AND($I101&lt;&gt;AG$4, IFERROR(MATCH("c",$AB101:AF101,0),0)=0),"x", IF(IFERROR(MATCH("c",$AB101:AF101,0),0)=0,"c","")))</f>
        <v/>
      </c>
      <c r="AH101" s="88" t="str">
        <f>IF($AB101&lt;&gt;"x","",IF(AND($I101&lt;&gt;AH$4, IFERROR(MATCH("c",$AB101:AG101,0),0)=0),"x", IF(IFERROR(MATCH("c",$AB101:AG101,0),0)=0,"c","")))</f>
        <v/>
      </c>
      <c r="AI101" s="88" t="str">
        <f>IF($AB101&lt;&gt;"x","",IF(AND($I101&lt;&gt;AI$4, IFERROR(MATCH("c",$AB101:AH101,0),0)=0),"x", IF(IFERROR(MATCH("c",$AB101:AH101,0),0)=0,"c","")))</f>
        <v/>
      </c>
      <c r="AJ101" s="88" t="str">
        <f>IF($AB101&lt;&gt;"x","",IF(AND($I101&lt;&gt;AJ$4, IFERROR(MATCH("c",$AB101:AI101,0),0)=0),"x", IF(IFERROR(MATCH("c",$AB101:AI101,0),0)=0,"c","")))</f>
        <v/>
      </c>
      <c r="AK101" s="88" t="str">
        <f>IF($AB101&lt;&gt;"x","",IF(AND($I101&lt;&gt;AK$4, IFERROR(MATCH("c",$AB101:AJ101,0),0)=0),"x", IF(IFERROR(MATCH("c",$AB101:AJ101,0),0)=0,"c","")))</f>
        <v/>
      </c>
      <c r="AL101" s="88" t="str">
        <f>IF($AB101&lt;&gt;"x","",IF(AND($I101&lt;&gt;AL$4, IFERROR(MATCH("c",$AB101:AK101,0),0)=0),"x", IF(IFERROR(MATCH("c",$AB101:AK101,0),0)=0,"c","")))</f>
        <v/>
      </c>
      <c r="AM101" s="88" t="str">
        <f>IF($AB101&lt;&gt;"x","",IF(AND($I101&lt;&gt;AM$4, IFERROR(MATCH("c",$AB101:AL101,0),0)=0),"x", IF(IFERROR(MATCH("c",$AB101:AL101,0),0)=0,"c","")))</f>
        <v/>
      </c>
      <c r="AN101" s="88" t="str">
        <f>IF($AB101&lt;&gt;"x","",IF(AND($I101&lt;&gt;AN$4, IFERROR(MATCH("c",$AB101:AM101,0),0)=0),"x", IF(IFERROR(MATCH("c",$AB101:AM101,0),0)=0,"c","")))</f>
        <v/>
      </c>
      <c r="AO101" s="88" t="str">
        <f>IF($AB101&lt;&gt;"x","",IF(AND($I101&lt;&gt;AO$4, IFERROR(MATCH("c",$AB101:AN101,0),0)=0),"x", IF(IFERROR(MATCH("c",$AB101:AN101,0),0)=0,"c","")))</f>
        <v/>
      </c>
      <c r="AP101" s="88" t="str">
        <f>IF($AB101&lt;&gt;"x","",IF(AND($I101&lt;&gt;AP$4, IFERROR(MATCH("c",$AB101:AO101,0),0)=0),"x", IF(IFERROR(MATCH("c",$AB101:AO101,0),0)=0,"c","")))</f>
        <v/>
      </c>
      <c r="AQ101" s="88" t="str">
        <f>IF($AB101&lt;&gt;"x","",IF(AND($I101&lt;&gt;AQ$4, IFERROR(MATCH("c",$AB101:AP101,0),0)=0),"x", IF(IFERROR(MATCH("c",$AB101:AP101,0),0)=0,"c","")))</f>
        <v/>
      </c>
      <c r="BO101" s="213">
        <f>IF(COUNTIF($BO$6:BO100,BO100)+1&gt;Calc!$CU$9,MAX($BO$6:BO100)+1,BO100)</f>
        <v>24</v>
      </c>
      <c r="BP101" s="213" t="str">
        <f>IF(29-SUMIF(Pipeline!D105:AF105,"",$BP$5:$CR$5)&gt;0,ROW(BO101),"")</f>
        <v/>
      </c>
      <c r="BQ101" s="214"/>
      <c r="BR101" s="214"/>
      <c r="BS101" s="214"/>
      <c r="BT101" s="214"/>
      <c r="BU101" s="214"/>
      <c r="BV101" s="214"/>
      <c r="BW101" s="214"/>
      <c r="BX101" s="214"/>
      <c r="BY101" s="214"/>
      <c r="BZ101" s="214"/>
      <c r="CA101" s="214"/>
      <c r="CB101" s="214"/>
      <c r="CC101" s="214"/>
      <c r="CD101" s="214"/>
      <c r="CE101" s="214"/>
      <c r="CF101" s="214"/>
      <c r="CG101" s="214"/>
      <c r="CH101" s="214"/>
      <c r="CI101" s="214"/>
      <c r="CJ101" s="214"/>
      <c r="CK101" s="214"/>
      <c r="CL101" s="214"/>
      <c r="CM101" s="214"/>
      <c r="CN101" s="214"/>
      <c r="CO101" s="214"/>
      <c r="CP101" s="214"/>
      <c r="CQ101" s="214"/>
      <c r="CR101" s="214"/>
    </row>
    <row r="102" spans="2:96" x14ac:dyDescent="0.25">
      <c r="B102" s="88">
        <f>IF(AND(OR(Pipeline!$F$5=H102,Pipeline!$F$5="",Pipeline!$F$5="All"), OR(Pipeline!$F$6=J102,Pipeline!$F$6="",Pipeline!$F$6="All"),  OR(Pipeline!$J$5&lt;=K102,Pipeline!$J$5=""), OR(Pipeline!$J$6&gt;=K102,Pipeline!$J$6=""),  OR(Pipeline!$N$5&lt;=O102,Pipeline!$N$5=""), OR(Pipeline!$N$6&gt;=O102,Pipeline!$N$6="")),1,0)</f>
        <v>1</v>
      </c>
      <c r="C102" s="99">
        <f>IF(B102&lt;&gt;1,"",COUNTIFS($I$6:I101,I102,$B$6:B101,1)+1)</f>
        <v>90</v>
      </c>
      <c r="D102" s="100" t="str">
        <f>IF(LEN(INDEX(Input!B$6:B$1005,ROW($C102)-ROW($C$5),1))=0,"-",INDEX(Input!B$6:B$1005,ROW($C102)-ROW($C$5),1))</f>
        <v>-</v>
      </c>
      <c r="E102" s="100" t="str">
        <f>IF(LEN(INDEX(Input!C$6:C$1005,ROW($C102)-ROW($C$5),1))=0,"-",INDEX(Input!C$6:C$1005,ROW($C102)-ROW($C$5),1))</f>
        <v>-</v>
      </c>
      <c r="F102" s="100" t="str">
        <f>IF(LEN(INDEX(Input!D$6:D$1005,ROW($C102)-ROW($C$5),1))=0,"-",INDEX(Input!D$6:D$1005,ROW($C102)-ROW($C$5),1))</f>
        <v>-</v>
      </c>
      <c r="G102" s="100" t="str">
        <f>IF(LEN(INDEX(Input!E$6:E$1005,ROW($C102)-ROW($C$5),1))=0,"-",INDEX(Input!E$6:E$1005,ROW($C102)-ROW($C$5),1))</f>
        <v>-</v>
      </c>
      <c r="H102" s="100" t="str">
        <f>IF(LEN(INDEX(Input!F$6:F$1005,ROW($C102)-ROW($C$5),1))=0,"-",INDEX(Input!F$6:F$1005,ROW($C102)-ROW($C$5),1))</f>
        <v>-</v>
      </c>
      <c r="I102" s="100" t="str">
        <f>IF(LEN(INDEX(Input!G$6:G$1005,ROW($C102)-ROW($C$5),1))=0,"",INDEX(Input!G$6:G$1005,ROW($C102)-ROW($C$5),1))</f>
        <v/>
      </c>
      <c r="J102" s="100" t="str">
        <f>IF(LEN(INDEX(Input!B$6:B$1005,ROW($C102)-ROW($C$5),1))=0,"-",IF(INDEX(Input!H$6:H$1005,ROW($C102)-ROW($C$5),1)="","Not set",INDEX(Input!H$6:H$1005,ROW($C102)-ROW($C$5),1)) )</f>
        <v>-</v>
      </c>
      <c r="K102" s="101" t="str">
        <f>IF(LEN(INDEX(Input!I$6:I$1005,ROW($C102)-ROW($C$5),1))=0,"",INDEX(Input!I$6:I$1005,ROW($C102)-ROW($C$5),1))</f>
        <v/>
      </c>
      <c r="L102" s="101" t="str">
        <f t="array" ref="L102">IFERROR(IF($AY$24=123,DAY(K102)&amp;connector&amp;IF($AZ$24="Extended",INDEX($AT$24:$AT$35,MONTH(K102),1),MONTH(K102))&amp;connector&amp;IF($AZ$24="Short", RIGHT(YEAR(K102),2),YEAR(K102)),IF($AY$24=213, MONTH(K102)&amp;connector&amp;DAY(K102)&amp;connector&amp;IF($AZ$24="Short", RIGHT(YEAR(K102),2),YEAR(K102)),IF($AZ$24="Short", RIGHT(YEAR(K102),2),YEAR(K102))&amp;connector&amp;MONTH(K102)&amp;connector&amp;DAY(K102))),"-")</f>
        <v>-</v>
      </c>
      <c r="M102" s="101" t="str">
        <f>IF(LEN(INDEX(Input!J$6:J$1005,ROW($C102)-ROW($C$5),1))=0,"",INDEX(Input!J$6:J$1005,ROW($C102)-ROW($C$5),1))</f>
        <v/>
      </c>
      <c r="N102" s="101" t="str">
        <f t="array" ref="N102">IFERROR(IF($AY$24=123,DAY(M102)&amp;connector&amp;IF($AZ$24="Extended",INDEX($AT$24:$AT$35,MONTH(M102),1),MONTH(M102))&amp;connector&amp;IF($AZ$24="Short", RIGHT(YEAR(M102),2),YEAR(M102)),IF($AY$24=213, MONTH(M102)&amp;connector&amp;DAY(M102)&amp;connector&amp;IF($AZ$24="Short", RIGHT(YEAR(M102),2),YEAR(M102)),IF($AZ$24="Short", RIGHT(YEAR(M102),2),YEAR(M102))&amp;connector&amp;MONTH(M102)&amp;connector&amp;DAY(M102))),"-")</f>
        <v>-</v>
      </c>
      <c r="O102" s="156" t="str">
        <f>IF(LEN(INDEX(Input!K$6:K$1005,ROW($C102)-ROW($C$5),1))=0,"",INDEX(Input!K$6:K$1005,ROW($C102)-ROW($C$5),1))</f>
        <v/>
      </c>
      <c r="P102" s="100" t="str">
        <f t="shared" si="19"/>
        <v>-</v>
      </c>
      <c r="Q102" s="156" t="str">
        <f>IF(LEN(INDEX(Input!L$6:L$1005,ROW($C102)-ROW($C$5),1))=0,"",INDEX(Input!L$6:L$1005,ROW($C102)-ROW($C$5),1))</f>
        <v/>
      </c>
      <c r="R102" s="100" t="str">
        <f t="shared" si="20"/>
        <v>-</v>
      </c>
      <c r="S102" s="156" t="str">
        <f>IF(LEN(INDEX(Input!M$6:M$1005,ROW($C102)-ROW($C$5),1))=0,"-",INDEX(Input!M$6:M$1005,ROW($C102)-ROW($C$5),1))</f>
        <v>-</v>
      </c>
      <c r="T102" s="156" t="str">
        <f t="shared" si="21"/>
        <v/>
      </c>
      <c r="U102" s="100" t="str">
        <f t="shared" si="22"/>
        <v>-</v>
      </c>
      <c r="V102" s="156" t="str">
        <f>IF(LEN(INDEX(Input!O$6:O$1005,ROW($C102)-ROW($C$5),1))=0,"",INDEX(Input!O$6:O$1005,ROW($C102)-ROW($C$5),1))</f>
        <v/>
      </c>
      <c r="W102" s="100" t="str">
        <f t="shared" si="23"/>
        <v>-</v>
      </c>
      <c r="X102" s="104" t="str">
        <f t="shared" si="24"/>
        <v/>
      </c>
      <c r="Y102" s="102" t="str">
        <f t="shared" si="25"/>
        <v/>
      </c>
      <c r="Z102" s="102" t="str">
        <f>IF(AND(OR(Dashboard!$D$7=J102,Dashboard!$D$7=""),  OR(Dashboard!$G$6&lt;=K102,Dashboard!$G$6=""), OR(Dashboard!$G$7&gt;=K102,Dashboard!$G$7=""),  OR(Dashboard!$J$6&lt;=O102,Dashboard!$J$6=""), OR(Dashboard!$J$7&gt;=O102,Dashboard!$J$7=""),D102&lt;&gt;""),"x","")</f>
        <v>x</v>
      </c>
      <c r="AA102" s="102" t="str">
        <f>IF(AND(OR(Dashboard!$D$6=H102,Dashboard!$D$6="",Dashboard!$D$6="All"), Z102="x"),"x","")</f>
        <v>x</v>
      </c>
      <c r="AB102" s="103" t="str">
        <f>IF(AND(OR(Dashboard!$D$6=H102,Dashboard!$D$6="",Dashboard!$D$6="All"), OR(Dashboard!$D$7=J102,Dashboard!$D$7=""),  OR(Dashboard!$G$6&lt;=K102,Dashboard!$G$6=""), OR(Dashboard!$G$7&gt;=K102,Dashboard!$G$7=""),  OR(Dashboard!$J$6&lt;=O102,Dashboard!$J$6=""), OR(Dashboard!$J$7&gt;=O102,Dashboard!$J$7=""),I102&lt;&gt;""),"x","")</f>
        <v/>
      </c>
      <c r="AC102" s="88" t="str">
        <f>IF($AB102&lt;&gt;"x","",IF(AND($I102&lt;&gt;AC$4, IFERROR(MATCH("c",$AB102:AB102,0),0)=0),"x", IF(IFERROR(MATCH("c",$AB102:AB102,0),0)=0,"c","")))</f>
        <v/>
      </c>
      <c r="AD102" s="88" t="str">
        <f>IF($AB102&lt;&gt;"x","",IF(AND($I102&lt;&gt;AD$4, IFERROR(MATCH("c",$AB102:AC102,0),0)=0),"x", IF(IFERROR(MATCH("c",$AB102:AC102,0),0)=0,"c","")))</f>
        <v/>
      </c>
      <c r="AE102" s="88" t="str">
        <f>IF($AB102&lt;&gt;"x","",IF(AND($I102&lt;&gt;AE$4, IFERROR(MATCH("c",$AB102:AD102,0),0)=0),"x", IF(IFERROR(MATCH("c",$AB102:AD102,0),0)=0,"c","")))</f>
        <v/>
      </c>
      <c r="AF102" s="88" t="str">
        <f>IF($AB102&lt;&gt;"x","",IF(AND($I102&lt;&gt;AF$4, IFERROR(MATCH("c",$AB102:AE102,0),0)=0),"x", IF(IFERROR(MATCH("c",$AB102:AE102,0),0)=0,"c","")))</f>
        <v/>
      </c>
      <c r="AG102" s="88" t="str">
        <f>IF($AB102&lt;&gt;"x","",IF(AND($I102&lt;&gt;AG$4, IFERROR(MATCH("c",$AB102:AF102,0),0)=0),"x", IF(IFERROR(MATCH("c",$AB102:AF102,0),0)=0,"c","")))</f>
        <v/>
      </c>
      <c r="AH102" s="88" t="str">
        <f>IF($AB102&lt;&gt;"x","",IF(AND($I102&lt;&gt;AH$4, IFERROR(MATCH("c",$AB102:AG102,0),0)=0),"x", IF(IFERROR(MATCH("c",$AB102:AG102,0),0)=0,"c","")))</f>
        <v/>
      </c>
      <c r="AI102" s="88" t="str">
        <f>IF($AB102&lt;&gt;"x","",IF(AND($I102&lt;&gt;AI$4, IFERROR(MATCH("c",$AB102:AH102,0),0)=0),"x", IF(IFERROR(MATCH("c",$AB102:AH102,0),0)=0,"c","")))</f>
        <v/>
      </c>
      <c r="AJ102" s="88" t="str">
        <f>IF($AB102&lt;&gt;"x","",IF(AND($I102&lt;&gt;AJ$4, IFERROR(MATCH("c",$AB102:AI102,0),0)=0),"x", IF(IFERROR(MATCH("c",$AB102:AI102,0),0)=0,"c","")))</f>
        <v/>
      </c>
      <c r="AK102" s="88" t="str">
        <f>IF($AB102&lt;&gt;"x","",IF(AND($I102&lt;&gt;AK$4, IFERROR(MATCH("c",$AB102:AJ102,0),0)=0),"x", IF(IFERROR(MATCH("c",$AB102:AJ102,0),0)=0,"c","")))</f>
        <v/>
      </c>
      <c r="AL102" s="88" t="str">
        <f>IF($AB102&lt;&gt;"x","",IF(AND($I102&lt;&gt;AL$4, IFERROR(MATCH("c",$AB102:AK102,0),0)=0),"x", IF(IFERROR(MATCH("c",$AB102:AK102,0),0)=0,"c","")))</f>
        <v/>
      </c>
      <c r="AM102" s="88" t="str">
        <f>IF($AB102&lt;&gt;"x","",IF(AND($I102&lt;&gt;AM$4, IFERROR(MATCH("c",$AB102:AL102,0),0)=0),"x", IF(IFERROR(MATCH("c",$AB102:AL102,0),0)=0,"c","")))</f>
        <v/>
      </c>
      <c r="AN102" s="88" t="str">
        <f>IF($AB102&lt;&gt;"x","",IF(AND($I102&lt;&gt;AN$4, IFERROR(MATCH("c",$AB102:AM102,0),0)=0),"x", IF(IFERROR(MATCH("c",$AB102:AM102,0),0)=0,"c","")))</f>
        <v/>
      </c>
      <c r="AO102" s="88" t="str">
        <f>IF($AB102&lt;&gt;"x","",IF(AND($I102&lt;&gt;AO$4, IFERROR(MATCH("c",$AB102:AN102,0),0)=0),"x", IF(IFERROR(MATCH("c",$AB102:AN102,0),0)=0,"c","")))</f>
        <v/>
      </c>
      <c r="AP102" s="88" t="str">
        <f>IF($AB102&lt;&gt;"x","",IF(AND($I102&lt;&gt;AP$4, IFERROR(MATCH("c",$AB102:AO102,0),0)=0),"x", IF(IFERROR(MATCH("c",$AB102:AO102,0),0)=0,"c","")))</f>
        <v/>
      </c>
      <c r="AQ102" s="88" t="str">
        <f>IF($AB102&lt;&gt;"x","",IF(AND($I102&lt;&gt;AQ$4, IFERROR(MATCH("c",$AB102:AP102,0),0)=0),"x", IF(IFERROR(MATCH("c",$AB102:AP102,0),0)=0,"c","")))</f>
        <v/>
      </c>
      <c r="BO102" s="213">
        <f>IF(COUNTIF($BO$6:BO101,BO101)+1&gt;Calc!$CU$9,MAX($BO$6:BO101)+1,BO101)</f>
        <v>25</v>
      </c>
      <c r="BP102" s="213" t="str">
        <f>IF(29-SUMIF(Pipeline!D106:AF106,"",$BP$5:$CR$5)&gt;0,ROW(BO102),"")</f>
        <v/>
      </c>
      <c r="BQ102" s="214"/>
      <c r="BR102" s="214"/>
      <c r="BS102" s="214"/>
      <c r="BT102" s="214"/>
      <c r="BU102" s="214"/>
      <c r="BV102" s="214"/>
      <c r="BW102" s="214"/>
      <c r="BX102" s="214"/>
      <c r="BY102" s="214"/>
      <c r="BZ102" s="214"/>
      <c r="CA102" s="214"/>
      <c r="CB102" s="214"/>
      <c r="CC102" s="214"/>
      <c r="CD102" s="214"/>
      <c r="CE102" s="214"/>
      <c r="CF102" s="214"/>
      <c r="CG102" s="214"/>
      <c r="CH102" s="214"/>
      <c r="CI102" s="214"/>
      <c r="CJ102" s="214"/>
      <c r="CK102" s="214"/>
      <c r="CL102" s="214"/>
      <c r="CM102" s="214"/>
      <c r="CN102" s="214"/>
      <c r="CO102" s="214"/>
      <c r="CP102" s="214"/>
      <c r="CQ102" s="214"/>
      <c r="CR102" s="214"/>
    </row>
    <row r="103" spans="2:96" x14ac:dyDescent="0.25">
      <c r="B103" s="88">
        <f>IF(AND(OR(Pipeline!$F$5=H103,Pipeline!$F$5="",Pipeline!$F$5="All"), OR(Pipeline!$F$6=J103,Pipeline!$F$6="",Pipeline!$F$6="All"),  OR(Pipeline!$J$5&lt;=K103,Pipeline!$J$5=""), OR(Pipeline!$J$6&gt;=K103,Pipeline!$J$6=""),  OR(Pipeline!$N$5&lt;=O103,Pipeline!$N$5=""), OR(Pipeline!$N$6&gt;=O103,Pipeline!$N$6="")),1,0)</f>
        <v>1</v>
      </c>
      <c r="C103" s="99">
        <f>IF(B103&lt;&gt;1,"",COUNTIFS($I$6:I102,I103,$B$6:B102,1)+1)</f>
        <v>91</v>
      </c>
      <c r="D103" s="100" t="str">
        <f>IF(LEN(INDEX(Input!B$6:B$1005,ROW($C103)-ROW($C$5),1))=0,"-",INDEX(Input!B$6:B$1005,ROW($C103)-ROW($C$5),1))</f>
        <v>-</v>
      </c>
      <c r="E103" s="100" t="str">
        <f>IF(LEN(INDEX(Input!C$6:C$1005,ROW($C103)-ROW($C$5),1))=0,"-",INDEX(Input!C$6:C$1005,ROW($C103)-ROW($C$5),1))</f>
        <v>-</v>
      </c>
      <c r="F103" s="100" t="str">
        <f>IF(LEN(INDEX(Input!D$6:D$1005,ROW($C103)-ROW($C$5),1))=0,"-",INDEX(Input!D$6:D$1005,ROW($C103)-ROW($C$5),1))</f>
        <v>-</v>
      </c>
      <c r="G103" s="100" t="str">
        <f>IF(LEN(INDEX(Input!E$6:E$1005,ROW($C103)-ROW($C$5),1))=0,"-",INDEX(Input!E$6:E$1005,ROW($C103)-ROW($C$5),1))</f>
        <v>-</v>
      </c>
      <c r="H103" s="100" t="str">
        <f>IF(LEN(INDEX(Input!F$6:F$1005,ROW($C103)-ROW($C$5),1))=0,"-",INDEX(Input!F$6:F$1005,ROW($C103)-ROW($C$5),1))</f>
        <v>-</v>
      </c>
      <c r="I103" s="100" t="str">
        <f>IF(LEN(INDEX(Input!G$6:G$1005,ROW($C103)-ROW($C$5),1))=0,"",INDEX(Input!G$6:G$1005,ROW($C103)-ROW($C$5),1))</f>
        <v/>
      </c>
      <c r="J103" s="100" t="str">
        <f>IF(LEN(INDEX(Input!B$6:B$1005,ROW($C103)-ROW($C$5),1))=0,"-",IF(INDEX(Input!H$6:H$1005,ROW($C103)-ROW($C$5),1)="","Not set",INDEX(Input!H$6:H$1005,ROW($C103)-ROW($C$5),1)) )</f>
        <v>-</v>
      </c>
      <c r="K103" s="101" t="str">
        <f>IF(LEN(INDEX(Input!I$6:I$1005,ROW($C103)-ROW($C$5),1))=0,"",INDEX(Input!I$6:I$1005,ROW($C103)-ROW($C$5),1))</f>
        <v/>
      </c>
      <c r="L103" s="101" t="str">
        <f t="array" ref="L103">IFERROR(IF($AY$24=123,DAY(K103)&amp;connector&amp;IF($AZ$24="Extended",INDEX($AT$24:$AT$35,MONTH(K103),1),MONTH(K103))&amp;connector&amp;IF($AZ$24="Short", RIGHT(YEAR(K103),2),YEAR(K103)),IF($AY$24=213, MONTH(K103)&amp;connector&amp;DAY(K103)&amp;connector&amp;IF($AZ$24="Short", RIGHT(YEAR(K103),2),YEAR(K103)),IF($AZ$24="Short", RIGHT(YEAR(K103),2),YEAR(K103))&amp;connector&amp;MONTH(K103)&amp;connector&amp;DAY(K103))),"-")</f>
        <v>-</v>
      </c>
      <c r="M103" s="101" t="str">
        <f>IF(LEN(INDEX(Input!J$6:J$1005,ROW($C103)-ROW($C$5),1))=0,"",INDEX(Input!J$6:J$1005,ROW($C103)-ROW($C$5),1))</f>
        <v/>
      </c>
      <c r="N103" s="101" t="str">
        <f t="array" ref="N103">IFERROR(IF($AY$24=123,DAY(M103)&amp;connector&amp;IF($AZ$24="Extended",INDEX($AT$24:$AT$35,MONTH(M103),1),MONTH(M103))&amp;connector&amp;IF($AZ$24="Short", RIGHT(YEAR(M103),2),YEAR(M103)),IF($AY$24=213, MONTH(M103)&amp;connector&amp;DAY(M103)&amp;connector&amp;IF($AZ$24="Short", RIGHT(YEAR(M103),2),YEAR(M103)),IF($AZ$24="Short", RIGHT(YEAR(M103),2),YEAR(M103))&amp;connector&amp;MONTH(M103)&amp;connector&amp;DAY(M103))),"-")</f>
        <v>-</v>
      </c>
      <c r="O103" s="156" t="str">
        <f>IF(LEN(INDEX(Input!K$6:K$1005,ROW($C103)-ROW($C$5),1))=0,"",INDEX(Input!K$6:K$1005,ROW($C103)-ROW($C$5),1))</f>
        <v/>
      </c>
      <c r="P103" s="100" t="str">
        <f t="shared" si="19"/>
        <v>-</v>
      </c>
      <c r="Q103" s="156" t="str">
        <f>IF(LEN(INDEX(Input!L$6:L$1005,ROW($C103)-ROW($C$5),1))=0,"",INDEX(Input!L$6:L$1005,ROW($C103)-ROW($C$5),1))</f>
        <v/>
      </c>
      <c r="R103" s="100" t="str">
        <f t="shared" si="20"/>
        <v>-</v>
      </c>
      <c r="S103" s="156" t="str">
        <f>IF(LEN(INDEX(Input!M$6:M$1005,ROW($C103)-ROW($C$5),1))=0,"-",INDEX(Input!M$6:M$1005,ROW($C103)-ROW($C$5),1))</f>
        <v>-</v>
      </c>
      <c r="T103" s="156" t="str">
        <f t="shared" si="21"/>
        <v/>
      </c>
      <c r="U103" s="100" t="str">
        <f t="shared" si="22"/>
        <v>-</v>
      </c>
      <c r="V103" s="156" t="str">
        <f>IF(LEN(INDEX(Input!O$6:O$1005,ROW($C103)-ROW($C$5),1))=0,"",INDEX(Input!O$6:O$1005,ROW($C103)-ROW($C$5),1))</f>
        <v/>
      </c>
      <c r="W103" s="100" t="str">
        <f t="shared" si="23"/>
        <v>-</v>
      </c>
      <c r="X103" s="104" t="str">
        <f t="shared" si="24"/>
        <v/>
      </c>
      <c r="Y103" s="102" t="str">
        <f t="shared" si="25"/>
        <v/>
      </c>
      <c r="Z103" s="102" t="str">
        <f>IF(AND(OR(Dashboard!$D$7=J103,Dashboard!$D$7=""),  OR(Dashboard!$G$6&lt;=K103,Dashboard!$G$6=""), OR(Dashboard!$G$7&gt;=K103,Dashboard!$G$7=""),  OR(Dashboard!$J$6&lt;=O103,Dashboard!$J$6=""), OR(Dashboard!$J$7&gt;=O103,Dashboard!$J$7=""),D103&lt;&gt;""),"x","")</f>
        <v>x</v>
      </c>
      <c r="AA103" s="102" t="str">
        <f>IF(AND(OR(Dashboard!$D$6=H103,Dashboard!$D$6="",Dashboard!$D$6="All"), Z103="x"),"x","")</f>
        <v>x</v>
      </c>
      <c r="AB103" s="103" t="str">
        <f>IF(AND(OR(Dashboard!$D$6=H103,Dashboard!$D$6="",Dashboard!$D$6="All"), OR(Dashboard!$D$7=J103,Dashboard!$D$7=""),  OR(Dashboard!$G$6&lt;=K103,Dashboard!$G$6=""), OR(Dashboard!$G$7&gt;=K103,Dashboard!$G$7=""),  OR(Dashboard!$J$6&lt;=O103,Dashboard!$J$6=""), OR(Dashboard!$J$7&gt;=O103,Dashboard!$J$7=""),I103&lt;&gt;""),"x","")</f>
        <v/>
      </c>
      <c r="AC103" s="88" t="str">
        <f>IF($AB103&lt;&gt;"x","",IF(AND($I103&lt;&gt;AC$4, IFERROR(MATCH("c",$AB103:AB103,0),0)=0),"x", IF(IFERROR(MATCH("c",$AB103:AB103,0),0)=0,"c","")))</f>
        <v/>
      </c>
      <c r="AD103" s="88" t="str">
        <f>IF($AB103&lt;&gt;"x","",IF(AND($I103&lt;&gt;AD$4, IFERROR(MATCH("c",$AB103:AC103,0),0)=0),"x", IF(IFERROR(MATCH("c",$AB103:AC103,0),0)=0,"c","")))</f>
        <v/>
      </c>
      <c r="AE103" s="88" t="str">
        <f>IF($AB103&lt;&gt;"x","",IF(AND($I103&lt;&gt;AE$4, IFERROR(MATCH("c",$AB103:AD103,0),0)=0),"x", IF(IFERROR(MATCH("c",$AB103:AD103,0),0)=0,"c","")))</f>
        <v/>
      </c>
      <c r="AF103" s="88" t="str">
        <f>IF($AB103&lt;&gt;"x","",IF(AND($I103&lt;&gt;AF$4, IFERROR(MATCH("c",$AB103:AE103,0),0)=0),"x", IF(IFERROR(MATCH("c",$AB103:AE103,0),0)=0,"c","")))</f>
        <v/>
      </c>
      <c r="AG103" s="88" t="str">
        <f>IF($AB103&lt;&gt;"x","",IF(AND($I103&lt;&gt;AG$4, IFERROR(MATCH("c",$AB103:AF103,0),0)=0),"x", IF(IFERROR(MATCH("c",$AB103:AF103,0),0)=0,"c","")))</f>
        <v/>
      </c>
      <c r="AH103" s="88" t="str">
        <f>IF($AB103&lt;&gt;"x","",IF(AND($I103&lt;&gt;AH$4, IFERROR(MATCH("c",$AB103:AG103,0),0)=0),"x", IF(IFERROR(MATCH("c",$AB103:AG103,0),0)=0,"c","")))</f>
        <v/>
      </c>
      <c r="AI103" s="88" t="str">
        <f>IF($AB103&lt;&gt;"x","",IF(AND($I103&lt;&gt;AI$4, IFERROR(MATCH("c",$AB103:AH103,0),0)=0),"x", IF(IFERROR(MATCH("c",$AB103:AH103,0),0)=0,"c","")))</f>
        <v/>
      </c>
      <c r="AJ103" s="88" t="str">
        <f>IF($AB103&lt;&gt;"x","",IF(AND($I103&lt;&gt;AJ$4, IFERROR(MATCH("c",$AB103:AI103,0),0)=0),"x", IF(IFERROR(MATCH("c",$AB103:AI103,0),0)=0,"c","")))</f>
        <v/>
      </c>
      <c r="AK103" s="88" t="str">
        <f>IF($AB103&lt;&gt;"x","",IF(AND($I103&lt;&gt;AK$4, IFERROR(MATCH("c",$AB103:AJ103,0),0)=0),"x", IF(IFERROR(MATCH("c",$AB103:AJ103,0),0)=0,"c","")))</f>
        <v/>
      </c>
      <c r="AL103" s="88" t="str">
        <f>IF($AB103&lt;&gt;"x","",IF(AND($I103&lt;&gt;AL$4, IFERROR(MATCH("c",$AB103:AK103,0),0)=0),"x", IF(IFERROR(MATCH("c",$AB103:AK103,0),0)=0,"c","")))</f>
        <v/>
      </c>
      <c r="AM103" s="88" t="str">
        <f>IF($AB103&lt;&gt;"x","",IF(AND($I103&lt;&gt;AM$4, IFERROR(MATCH("c",$AB103:AL103,0),0)=0),"x", IF(IFERROR(MATCH("c",$AB103:AL103,0),0)=0,"c","")))</f>
        <v/>
      </c>
      <c r="AN103" s="88" t="str">
        <f>IF($AB103&lt;&gt;"x","",IF(AND($I103&lt;&gt;AN$4, IFERROR(MATCH("c",$AB103:AM103,0),0)=0),"x", IF(IFERROR(MATCH("c",$AB103:AM103,0),0)=0,"c","")))</f>
        <v/>
      </c>
      <c r="AO103" s="88" t="str">
        <f>IF($AB103&lt;&gt;"x","",IF(AND($I103&lt;&gt;AO$4, IFERROR(MATCH("c",$AB103:AN103,0),0)=0),"x", IF(IFERROR(MATCH("c",$AB103:AN103,0),0)=0,"c","")))</f>
        <v/>
      </c>
      <c r="AP103" s="88" t="str">
        <f>IF($AB103&lt;&gt;"x","",IF(AND($I103&lt;&gt;AP$4, IFERROR(MATCH("c",$AB103:AO103,0),0)=0),"x", IF(IFERROR(MATCH("c",$AB103:AO103,0),0)=0,"c","")))</f>
        <v/>
      </c>
      <c r="AQ103" s="88" t="str">
        <f>IF($AB103&lt;&gt;"x","",IF(AND($I103&lt;&gt;AQ$4, IFERROR(MATCH("c",$AB103:AP103,0),0)=0),"x", IF(IFERROR(MATCH("c",$AB103:AP103,0),0)=0,"c","")))</f>
        <v/>
      </c>
      <c r="BO103" s="213">
        <f>IF(COUNTIF($BO$6:BO102,BO102)+1&gt;Calc!$CU$9,MAX($BO$6:BO102)+1,BO102)</f>
        <v>25</v>
      </c>
      <c r="BP103" s="213" t="str">
        <f>IF(29-SUMIF(Pipeline!D107:AF107,"",$BP$5:$CR$5)&gt;0,ROW(BO103),"")</f>
        <v/>
      </c>
      <c r="BQ103" s="214"/>
      <c r="BR103" s="214"/>
      <c r="BS103" s="214"/>
      <c r="BT103" s="214"/>
      <c r="BU103" s="214"/>
      <c r="BV103" s="214"/>
      <c r="BW103" s="214"/>
      <c r="BX103" s="214"/>
      <c r="BY103" s="214"/>
      <c r="BZ103" s="214"/>
      <c r="CA103" s="214"/>
      <c r="CB103" s="214"/>
      <c r="CC103" s="214"/>
      <c r="CD103" s="214"/>
      <c r="CE103" s="214"/>
      <c r="CF103" s="214"/>
      <c r="CG103" s="214"/>
      <c r="CH103" s="214"/>
      <c r="CI103" s="214"/>
      <c r="CJ103" s="214"/>
      <c r="CK103" s="214"/>
      <c r="CL103" s="214"/>
      <c r="CM103" s="214"/>
      <c r="CN103" s="214"/>
      <c r="CO103" s="214"/>
      <c r="CP103" s="214"/>
      <c r="CQ103" s="214"/>
      <c r="CR103" s="214"/>
    </row>
    <row r="104" spans="2:96" x14ac:dyDescent="0.25">
      <c r="B104" s="88">
        <f>IF(AND(OR(Pipeline!$F$5=H104,Pipeline!$F$5="",Pipeline!$F$5="All"), OR(Pipeline!$F$6=J104,Pipeline!$F$6="",Pipeline!$F$6="All"),  OR(Pipeline!$J$5&lt;=K104,Pipeline!$J$5=""), OR(Pipeline!$J$6&gt;=K104,Pipeline!$J$6=""),  OR(Pipeline!$N$5&lt;=O104,Pipeline!$N$5=""), OR(Pipeline!$N$6&gt;=O104,Pipeline!$N$6="")),1,0)</f>
        <v>1</v>
      </c>
      <c r="C104" s="99">
        <f>IF(B104&lt;&gt;1,"",COUNTIFS($I$6:I103,I104,$B$6:B103,1)+1)</f>
        <v>92</v>
      </c>
      <c r="D104" s="100" t="str">
        <f>IF(LEN(INDEX(Input!B$6:B$1005,ROW($C104)-ROW($C$5),1))=0,"-",INDEX(Input!B$6:B$1005,ROW($C104)-ROW($C$5),1))</f>
        <v>-</v>
      </c>
      <c r="E104" s="100" t="str">
        <f>IF(LEN(INDEX(Input!C$6:C$1005,ROW($C104)-ROW($C$5),1))=0,"-",INDEX(Input!C$6:C$1005,ROW($C104)-ROW($C$5),1))</f>
        <v>-</v>
      </c>
      <c r="F104" s="100" t="str">
        <f>IF(LEN(INDEX(Input!D$6:D$1005,ROW($C104)-ROW($C$5),1))=0,"-",INDEX(Input!D$6:D$1005,ROW($C104)-ROW($C$5),1))</f>
        <v>-</v>
      </c>
      <c r="G104" s="100" t="str">
        <f>IF(LEN(INDEX(Input!E$6:E$1005,ROW($C104)-ROW($C$5),1))=0,"-",INDEX(Input!E$6:E$1005,ROW($C104)-ROW($C$5),1))</f>
        <v>-</v>
      </c>
      <c r="H104" s="100" t="str">
        <f>IF(LEN(INDEX(Input!F$6:F$1005,ROW($C104)-ROW($C$5),1))=0,"-",INDEX(Input!F$6:F$1005,ROW($C104)-ROW($C$5),1))</f>
        <v>-</v>
      </c>
      <c r="I104" s="100" t="str">
        <f>IF(LEN(INDEX(Input!G$6:G$1005,ROW($C104)-ROW($C$5),1))=0,"",INDEX(Input!G$6:G$1005,ROW($C104)-ROW($C$5),1))</f>
        <v/>
      </c>
      <c r="J104" s="100" t="str">
        <f>IF(LEN(INDEX(Input!B$6:B$1005,ROW($C104)-ROW($C$5),1))=0,"-",IF(INDEX(Input!H$6:H$1005,ROW($C104)-ROW($C$5),1)="","Not set",INDEX(Input!H$6:H$1005,ROW($C104)-ROW($C$5),1)) )</f>
        <v>-</v>
      </c>
      <c r="K104" s="101" t="str">
        <f>IF(LEN(INDEX(Input!I$6:I$1005,ROW($C104)-ROW($C$5),1))=0,"",INDEX(Input!I$6:I$1005,ROW($C104)-ROW($C$5),1))</f>
        <v/>
      </c>
      <c r="L104" s="101" t="str">
        <f t="array" ref="L104">IFERROR(IF($AY$24=123,DAY(K104)&amp;connector&amp;IF($AZ$24="Extended",INDEX($AT$24:$AT$35,MONTH(K104),1),MONTH(K104))&amp;connector&amp;IF($AZ$24="Short", RIGHT(YEAR(K104),2),YEAR(K104)),IF($AY$24=213, MONTH(K104)&amp;connector&amp;DAY(K104)&amp;connector&amp;IF($AZ$24="Short", RIGHT(YEAR(K104),2),YEAR(K104)),IF($AZ$24="Short", RIGHT(YEAR(K104),2),YEAR(K104))&amp;connector&amp;MONTH(K104)&amp;connector&amp;DAY(K104))),"-")</f>
        <v>-</v>
      </c>
      <c r="M104" s="101" t="str">
        <f>IF(LEN(INDEX(Input!J$6:J$1005,ROW($C104)-ROW($C$5),1))=0,"",INDEX(Input!J$6:J$1005,ROW($C104)-ROW($C$5),1))</f>
        <v/>
      </c>
      <c r="N104" s="101" t="str">
        <f t="array" ref="N104">IFERROR(IF($AY$24=123,DAY(M104)&amp;connector&amp;IF($AZ$24="Extended",INDEX($AT$24:$AT$35,MONTH(M104),1),MONTH(M104))&amp;connector&amp;IF($AZ$24="Short", RIGHT(YEAR(M104),2),YEAR(M104)),IF($AY$24=213, MONTH(M104)&amp;connector&amp;DAY(M104)&amp;connector&amp;IF($AZ$24="Short", RIGHT(YEAR(M104),2),YEAR(M104)),IF($AZ$24="Short", RIGHT(YEAR(M104),2),YEAR(M104))&amp;connector&amp;MONTH(M104)&amp;connector&amp;DAY(M104))),"-")</f>
        <v>-</v>
      </c>
      <c r="O104" s="156" t="str">
        <f>IF(LEN(INDEX(Input!K$6:K$1005,ROW($C104)-ROW($C$5),1))=0,"",INDEX(Input!K$6:K$1005,ROW($C104)-ROW($C$5),1))</f>
        <v/>
      </c>
      <c r="P104" s="100" t="str">
        <f t="shared" si="19"/>
        <v>-</v>
      </c>
      <c r="Q104" s="156" t="str">
        <f>IF(LEN(INDEX(Input!L$6:L$1005,ROW($C104)-ROW($C$5),1))=0,"",INDEX(Input!L$6:L$1005,ROW($C104)-ROW($C$5),1))</f>
        <v/>
      </c>
      <c r="R104" s="100" t="str">
        <f t="shared" si="20"/>
        <v>-</v>
      </c>
      <c r="S104" s="156" t="str">
        <f>IF(LEN(INDEX(Input!M$6:M$1005,ROW($C104)-ROW($C$5),1))=0,"-",INDEX(Input!M$6:M$1005,ROW($C104)-ROW($C$5),1))</f>
        <v>-</v>
      </c>
      <c r="T104" s="156" t="str">
        <f t="shared" si="21"/>
        <v/>
      </c>
      <c r="U104" s="100" t="str">
        <f t="shared" si="22"/>
        <v>-</v>
      </c>
      <c r="V104" s="156" t="str">
        <f>IF(LEN(INDEX(Input!O$6:O$1005,ROW($C104)-ROW($C$5),1))=0,"",INDEX(Input!O$6:O$1005,ROW($C104)-ROW($C$5),1))</f>
        <v/>
      </c>
      <c r="W104" s="100" t="str">
        <f t="shared" si="23"/>
        <v>-</v>
      </c>
      <c r="X104" s="104" t="str">
        <f t="shared" si="24"/>
        <v/>
      </c>
      <c r="Y104" s="102" t="str">
        <f t="shared" si="25"/>
        <v/>
      </c>
      <c r="Z104" s="102" t="str">
        <f>IF(AND(OR(Dashboard!$D$7=J104,Dashboard!$D$7=""),  OR(Dashboard!$G$6&lt;=K104,Dashboard!$G$6=""), OR(Dashboard!$G$7&gt;=K104,Dashboard!$G$7=""),  OR(Dashboard!$J$6&lt;=O104,Dashboard!$J$6=""), OR(Dashboard!$J$7&gt;=O104,Dashboard!$J$7=""),D104&lt;&gt;""),"x","")</f>
        <v>x</v>
      </c>
      <c r="AA104" s="102" t="str">
        <f>IF(AND(OR(Dashboard!$D$6=H104,Dashboard!$D$6="",Dashboard!$D$6="All"), Z104="x"),"x","")</f>
        <v>x</v>
      </c>
      <c r="AB104" s="103" t="str">
        <f>IF(AND(OR(Dashboard!$D$6=H104,Dashboard!$D$6="",Dashboard!$D$6="All"), OR(Dashboard!$D$7=J104,Dashboard!$D$7=""),  OR(Dashboard!$G$6&lt;=K104,Dashboard!$G$6=""), OR(Dashboard!$G$7&gt;=K104,Dashboard!$G$7=""),  OR(Dashboard!$J$6&lt;=O104,Dashboard!$J$6=""), OR(Dashboard!$J$7&gt;=O104,Dashboard!$J$7=""),I104&lt;&gt;""),"x","")</f>
        <v/>
      </c>
      <c r="AC104" s="88" t="str">
        <f>IF($AB104&lt;&gt;"x","",IF(AND($I104&lt;&gt;AC$4, IFERROR(MATCH("c",$AB104:AB104,0),0)=0),"x", IF(IFERROR(MATCH("c",$AB104:AB104,0),0)=0,"c","")))</f>
        <v/>
      </c>
      <c r="AD104" s="88" t="str">
        <f>IF($AB104&lt;&gt;"x","",IF(AND($I104&lt;&gt;AD$4, IFERROR(MATCH("c",$AB104:AC104,0),0)=0),"x", IF(IFERROR(MATCH("c",$AB104:AC104,0),0)=0,"c","")))</f>
        <v/>
      </c>
      <c r="AE104" s="88" t="str">
        <f>IF($AB104&lt;&gt;"x","",IF(AND($I104&lt;&gt;AE$4, IFERROR(MATCH("c",$AB104:AD104,0),0)=0),"x", IF(IFERROR(MATCH("c",$AB104:AD104,0),0)=0,"c","")))</f>
        <v/>
      </c>
      <c r="AF104" s="88" t="str">
        <f>IF($AB104&lt;&gt;"x","",IF(AND($I104&lt;&gt;AF$4, IFERROR(MATCH("c",$AB104:AE104,0),0)=0),"x", IF(IFERROR(MATCH("c",$AB104:AE104,0),0)=0,"c","")))</f>
        <v/>
      </c>
      <c r="AG104" s="88" t="str">
        <f>IF($AB104&lt;&gt;"x","",IF(AND($I104&lt;&gt;AG$4, IFERROR(MATCH("c",$AB104:AF104,0),0)=0),"x", IF(IFERROR(MATCH("c",$AB104:AF104,0),0)=0,"c","")))</f>
        <v/>
      </c>
      <c r="AH104" s="88" t="str">
        <f>IF($AB104&lt;&gt;"x","",IF(AND($I104&lt;&gt;AH$4, IFERROR(MATCH("c",$AB104:AG104,0),0)=0),"x", IF(IFERROR(MATCH("c",$AB104:AG104,0),0)=0,"c","")))</f>
        <v/>
      </c>
      <c r="AI104" s="88" t="str">
        <f>IF($AB104&lt;&gt;"x","",IF(AND($I104&lt;&gt;AI$4, IFERROR(MATCH("c",$AB104:AH104,0),0)=0),"x", IF(IFERROR(MATCH("c",$AB104:AH104,0),0)=0,"c","")))</f>
        <v/>
      </c>
      <c r="AJ104" s="88" t="str">
        <f>IF($AB104&lt;&gt;"x","",IF(AND($I104&lt;&gt;AJ$4, IFERROR(MATCH("c",$AB104:AI104,0),0)=0),"x", IF(IFERROR(MATCH("c",$AB104:AI104,0),0)=0,"c","")))</f>
        <v/>
      </c>
      <c r="AK104" s="88" t="str">
        <f>IF($AB104&lt;&gt;"x","",IF(AND($I104&lt;&gt;AK$4, IFERROR(MATCH("c",$AB104:AJ104,0),0)=0),"x", IF(IFERROR(MATCH("c",$AB104:AJ104,0),0)=0,"c","")))</f>
        <v/>
      </c>
      <c r="AL104" s="88" t="str">
        <f>IF($AB104&lt;&gt;"x","",IF(AND($I104&lt;&gt;AL$4, IFERROR(MATCH("c",$AB104:AK104,0),0)=0),"x", IF(IFERROR(MATCH("c",$AB104:AK104,0),0)=0,"c","")))</f>
        <v/>
      </c>
      <c r="AM104" s="88" t="str">
        <f>IF($AB104&lt;&gt;"x","",IF(AND($I104&lt;&gt;AM$4, IFERROR(MATCH("c",$AB104:AL104,0),0)=0),"x", IF(IFERROR(MATCH("c",$AB104:AL104,0),0)=0,"c","")))</f>
        <v/>
      </c>
      <c r="AN104" s="88" t="str">
        <f>IF($AB104&lt;&gt;"x","",IF(AND($I104&lt;&gt;AN$4, IFERROR(MATCH("c",$AB104:AM104,0),0)=0),"x", IF(IFERROR(MATCH("c",$AB104:AM104,0),0)=0,"c","")))</f>
        <v/>
      </c>
      <c r="AO104" s="88" t="str">
        <f>IF($AB104&lt;&gt;"x","",IF(AND($I104&lt;&gt;AO$4, IFERROR(MATCH("c",$AB104:AN104,0),0)=0),"x", IF(IFERROR(MATCH("c",$AB104:AN104,0),0)=0,"c","")))</f>
        <v/>
      </c>
      <c r="AP104" s="88" t="str">
        <f>IF($AB104&lt;&gt;"x","",IF(AND($I104&lt;&gt;AP$4, IFERROR(MATCH("c",$AB104:AO104,0),0)=0),"x", IF(IFERROR(MATCH("c",$AB104:AO104,0),0)=0,"c","")))</f>
        <v/>
      </c>
      <c r="AQ104" s="88" t="str">
        <f>IF($AB104&lt;&gt;"x","",IF(AND($I104&lt;&gt;AQ$4, IFERROR(MATCH("c",$AB104:AP104,0),0)=0),"x", IF(IFERROR(MATCH("c",$AB104:AP104,0),0)=0,"c","")))</f>
        <v/>
      </c>
      <c r="BO104" s="213">
        <f>IF(COUNTIF($BO$6:BO103,BO103)+1&gt;Calc!$CU$9,MAX($BO$6:BO103)+1,BO103)</f>
        <v>25</v>
      </c>
      <c r="BP104" s="213" t="str">
        <f>IF(29-SUMIF(Pipeline!D108:AF108,"",$BP$5:$CR$5)&gt;0,ROW(BO104),"")</f>
        <v/>
      </c>
      <c r="BQ104" s="214"/>
      <c r="BR104" s="214"/>
      <c r="BS104" s="214"/>
      <c r="BT104" s="214"/>
      <c r="BU104" s="214"/>
      <c r="BV104" s="214"/>
      <c r="BW104" s="214"/>
      <c r="BX104" s="214"/>
      <c r="BY104" s="214"/>
      <c r="BZ104" s="214"/>
      <c r="CA104" s="214"/>
      <c r="CB104" s="214"/>
      <c r="CC104" s="214"/>
      <c r="CD104" s="214"/>
      <c r="CE104" s="214"/>
      <c r="CF104" s="214"/>
      <c r="CG104" s="214"/>
      <c r="CH104" s="214"/>
      <c r="CI104" s="214"/>
      <c r="CJ104" s="214"/>
      <c r="CK104" s="214"/>
      <c r="CL104" s="214"/>
      <c r="CM104" s="214"/>
      <c r="CN104" s="214"/>
      <c r="CO104" s="214"/>
      <c r="CP104" s="214"/>
      <c r="CQ104" s="214"/>
      <c r="CR104" s="214"/>
    </row>
    <row r="105" spans="2:96" x14ac:dyDescent="0.25">
      <c r="B105" s="88">
        <f>IF(AND(OR(Pipeline!$F$5=H105,Pipeline!$F$5="",Pipeline!$F$5="All"), OR(Pipeline!$F$6=J105,Pipeline!$F$6="",Pipeline!$F$6="All"),  OR(Pipeline!$J$5&lt;=K105,Pipeline!$J$5=""), OR(Pipeline!$J$6&gt;=K105,Pipeline!$J$6=""),  OR(Pipeline!$N$5&lt;=O105,Pipeline!$N$5=""), OR(Pipeline!$N$6&gt;=O105,Pipeline!$N$6="")),1,0)</f>
        <v>1</v>
      </c>
      <c r="C105" s="99">
        <f>IF(B105&lt;&gt;1,"",COUNTIFS($I$6:I104,I105,$B$6:B104,1)+1)</f>
        <v>93</v>
      </c>
      <c r="D105" s="100" t="str">
        <f>IF(LEN(INDEX(Input!B$6:B$1005,ROW($C105)-ROW($C$5),1))=0,"-",INDEX(Input!B$6:B$1005,ROW($C105)-ROW($C$5),1))</f>
        <v>-</v>
      </c>
      <c r="E105" s="100" t="str">
        <f>IF(LEN(INDEX(Input!C$6:C$1005,ROW($C105)-ROW($C$5),1))=0,"-",INDEX(Input!C$6:C$1005,ROW($C105)-ROW($C$5),1))</f>
        <v>-</v>
      </c>
      <c r="F105" s="100" t="str">
        <f>IF(LEN(INDEX(Input!D$6:D$1005,ROW($C105)-ROW($C$5),1))=0,"-",INDEX(Input!D$6:D$1005,ROW($C105)-ROW($C$5),1))</f>
        <v>-</v>
      </c>
      <c r="G105" s="100" t="str">
        <f>IF(LEN(INDEX(Input!E$6:E$1005,ROW($C105)-ROW($C$5),1))=0,"-",INDEX(Input!E$6:E$1005,ROW($C105)-ROW($C$5),1))</f>
        <v>-</v>
      </c>
      <c r="H105" s="100" t="str">
        <f>IF(LEN(INDEX(Input!F$6:F$1005,ROW($C105)-ROW($C$5),1))=0,"-",INDEX(Input!F$6:F$1005,ROW($C105)-ROW($C$5),1))</f>
        <v>-</v>
      </c>
      <c r="I105" s="100" t="str">
        <f>IF(LEN(INDEX(Input!G$6:G$1005,ROW($C105)-ROW($C$5),1))=0,"",INDEX(Input!G$6:G$1005,ROW($C105)-ROW($C$5),1))</f>
        <v/>
      </c>
      <c r="J105" s="100" t="str">
        <f>IF(LEN(INDEX(Input!B$6:B$1005,ROW($C105)-ROW($C$5),1))=0,"-",IF(INDEX(Input!H$6:H$1005,ROW($C105)-ROW($C$5),1)="","Not set",INDEX(Input!H$6:H$1005,ROW($C105)-ROW($C$5),1)) )</f>
        <v>-</v>
      </c>
      <c r="K105" s="101" t="str">
        <f>IF(LEN(INDEX(Input!I$6:I$1005,ROW($C105)-ROW($C$5),1))=0,"",INDEX(Input!I$6:I$1005,ROW($C105)-ROW($C$5),1))</f>
        <v/>
      </c>
      <c r="L105" s="101" t="str">
        <f t="array" ref="L105">IFERROR(IF($AY$24=123,DAY(K105)&amp;connector&amp;IF($AZ$24="Extended",INDEX($AT$24:$AT$35,MONTH(K105),1),MONTH(K105))&amp;connector&amp;IF($AZ$24="Short", RIGHT(YEAR(K105),2),YEAR(K105)),IF($AY$24=213, MONTH(K105)&amp;connector&amp;DAY(K105)&amp;connector&amp;IF($AZ$24="Short", RIGHT(YEAR(K105),2),YEAR(K105)),IF($AZ$24="Short", RIGHT(YEAR(K105),2),YEAR(K105))&amp;connector&amp;MONTH(K105)&amp;connector&amp;DAY(K105))),"-")</f>
        <v>-</v>
      </c>
      <c r="M105" s="101" t="str">
        <f>IF(LEN(INDEX(Input!J$6:J$1005,ROW($C105)-ROW($C$5),1))=0,"",INDEX(Input!J$6:J$1005,ROW($C105)-ROW($C$5),1))</f>
        <v/>
      </c>
      <c r="N105" s="101" t="str">
        <f t="array" ref="N105">IFERROR(IF($AY$24=123,DAY(M105)&amp;connector&amp;IF($AZ$24="Extended",INDEX($AT$24:$AT$35,MONTH(M105),1),MONTH(M105))&amp;connector&amp;IF($AZ$24="Short", RIGHT(YEAR(M105),2),YEAR(M105)),IF($AY$24=213, MONTH(M105)&amp;connector&amp;DAY(M105)&amp;connector&amp;IF($AZ$24="Short", RIGHT(YEAR(M105),2),YEAR(M105)),IF($AZ$24="Short", RIGHT(YEAR(M105),2),YEAR(M105))&amp;connector&amp;MONTH(M105)&amp;connector&amp;DAY(M105))),"-")</f>
        <v>-</v>
      </c>
      <c r="O105" s="156" t="str">
        <f>IF(LEN(INDEX(Input!K$6:K$1005,ROW($C105)-ROW($C$5),1))=0,"",INDEX(Input!K$6:K$1005,ROW($C105)-ROW($C$5),1))</f>
        <v/>
      </c>
      <c r="P105" s="100" t="str">
        <f t="shared" si="19"/>
        <v>-</v>
      </c>
      <c r="Q105" s="156" t="str">
        <f>IF(LEN(INDEX(Input!L$6:L$1005,ROW($C105)-ROW($C$5),1))=0,"",INDEX(Input!L$6:L$1005,ROW($C105)-ROW($C$5),1))</f>
        <v/>
      </c>
      <c r="R105" s="100" t="str">
        <f t="shared" si="20"/>
        <v>-</v>
      </c>
      <c r="S105" s="156" t="str">
        <f>IF(LEN(INDEX(Input!M$6:M$1005,ROW($C105)-ROW($C$5),1))=0,"-",INDEX(Input!M$6:M$1005,ROW($C105)-ROW($C$5),1))</f>
        <v>-</v>
      </c>
      <c r="T105" s="156" t="str">
        <f t="shared" si="21"/>
        <v/>
      </c>
      <c r="U105" s="100" t="str">
        <f t="shared" si="22"/>
        <v>-</v>
      </c>
      <c r="V105" s="156" t="str">
        <f>IF(LEN(INDEX(Input!O$6:O$1005,ROW($C105)-ROW($C$5),1))=0,"",INDEX(Input!O$6:O$1005,ROW($C105)-ROW($C$5),1))</f>
        <v/>
      </c>
      <c r="W105" s="100" t="str">
        <f t="shared" si="23"/>
        <v>-</v>
      </c>
      <c r="X105" s="104" t="str">
        <f t="shared" si="24"/>
        <v/>
      </c>
      <c r="Y105" s="102" t="str">
        <f t="shared" si="25"/>
        <v/>
      </c>
      <c r="Z105" s="102" t="str">
        <f>IF(AND(OR(Dashboard!$D$7=J105,Dashboard!$D$7=""),  OR(Dashboard!$G$6&lt;=K105,Dashboard!$G$6=""), OR(Dashboard!$G$7&gt;=K105,Dashboard!$G$7=""),  OR(Dashboard!$J$6&lt;=O105,Dashboard!$J$6=""), OR(Dashboard!$J$7&gt;=O105,Dashboard!$J$7=""),D105&lt;&gt;""),"x","")</f>
        <v>x</v>
      </c>
      <c r="AA105" s="102" t="str">
        <f>IF(AND(OR(Dashboard!$D$6=H105,Dashboard!$D$6="",Dashboard!$D$6="All"), Z105="x"),"x","")</f>
        <v>x</v>
      </c>
      <c r="AB105" s="103" t="str">
        <f>IF(AND(OR(Dashboard!$D$6=H105,Dashboard!$D$6="",Dashboard!$D$6="All"), OR(Dashboard!$D$7=J105,Dashboard!$D$7=""),  OR(Dashboard!$G$6&lt;=K105,Dashboard!$G$6=""), OR(Dashboard!$G$7&gt;=K105,Dashboard!$G$7=""),  OR(Dashboard!$J$6&lt;=O105,Dashboard!$J$6=""), OR(Dashboard!$J$7&gt;=O105,Dashboard!$J$7=""),I105&lt;&gt;""),"x","")</f>
        <v/>
      </c>
      <c r="AC105" s="88" t="str">
        <f>IF($AB105&lt;&gt;"x","",IF(AND($I105&lt;&gt;AC$4, IFERROR(MATCH("c",$AB105:AB105,0),0)=0),"x", IF(IFERROR(MATCH("c",$AB105:AB105,0),0)=0,"c","")))</f>
        <v/>
      </c>
      <c r="AD105" s="88" t="str">
        <f>IF($AB105&lt;&gt;"x","",IF(AND($I105&lt;&gt;AD$4, IFERROR(MATCH("c",$AB105:AC105,0),0)=0),"x", IF(IFERROR(MATCH("c",$AB105:AC105,0),0)=0,"c","")))</f>
        <v/>
      </c>
      <c r="AE105" s="88" t="str">
        <f>IF($AB105&lt;&gt;"x","",IF(AND($I105&lt;&gt;AE$4, IFERROR(MATCH("c",$AB105:AD105,0),0)=0),"x", IF(IFERROR(MATCH("c",$AB105:AD105,0),0)=0,"c","")))</f>
        <v/>
      </c>
      <c r="AF105" s="88" t="str">
        <f>IF($AB105&lt;&gt;"x","",IF(AND($I105&lt;&gt;AF$4, IFERROR(MATCH("c",$AB105:AE105,0),0)=0),"x", IF(IFERROR(MATCH("c",$AB105:AE105,0),0)=0,"c","")))</f>
        <v/>
      </c>
      <c r="AG105" s="88" t="str">
        <f>IF($AB105&lt;&gt;"x","",IF(AND($I105&lt;&gt;AG$4, IFERROR(MATCH("c",$AB105:AF105,0),0)=0),"x", IF(IFERROR(MATCH("c",$AB105:AF105,0),0)=0,"c","")))</f>
        <v/>
      </c>
      <c r="AH105" s="88" t="str">
        <f>IF($AB105&lt;&gt;"x","",IF(AND($I105&lt;&gt;AH$4, IFERROR(MATCH("c",$AB105:AG105,0),0)=0),"x", IF(IFERROR(MATCH("c",$AB105:AG105,0),0)=0,"c","")))</f>
        <v/>
      </c>
      <c r="AI105" s="88" t="str">
        <f>IF($AB105&lt;&gt;"x","",IF(AND($I105&lt;&gt;AI$4, IFERROR(MATCH("c",$AB105:AH105,0),0)=0),"x", IF(IFERROR(MATCH("c",$AB105:AH105,0),0)=0,"c","")))</f>
        <v/>
      </c>
      <c r="AJ105" s="88" t="str">
        <f>IF($AB105&lt;&gt;"x","",IF(AND($I105&lt;&gt;AJ$4, IFERROR(MATCH("c",$AB105:AI105,0),0)=0),"x", IF(IFERROR(MATCH("c",$AB105:AI105,0),0)=0,"c","")))</f>
        <v/>
      </c>
      <c r="AK105" s="88" t="str">
        <f>IF($AB105&lt;&gt;"x","",IF(AND($I105&lt;&gt;AK$4, IFERROR(MATCH("c",$AB105:AJ105,0),0)=0),"x", IF(IFERROR(MATCH("c",$AB105:AJ105,0),0)=0,"c","")))</f>
        <v/>
      </c>
      <c r="AL105" s="88" t="str">
        <f>IF($AB105&lt;&gt;"x","",IF(AND($I105&lt;&gt;AL$4, IFERROR(MATCH("c",$AB105:AK105,0),0)=0),"x", IF(IFERROR(MATCH("c",$AB105:AK105,0),0)=0,"c","")))</f>
        <v/>
      </c>
      <c r="AM105" s="88" t="str">
        <f>IF($AB105&lt;&gt;"x","",IF(AND($I105&lt;&gt;AM$4, IFERROR(MATCH("c",$AB105:AL105,0),0)=0),"x", IF(IFERROR(MATCH("c",$AB105:AL105,0),0)=0,"c","")))</f>
        <v/>
      </c>
      <c r="AN105" s="88" t="str">
        <f>IF($AB105&lt;&gt;"x","",IF(AND($I105&lt;&gt;AN$4, IFERROR(MATCH("c",$AB105:AM105,0),0)=0),"x", IF(IFERROR(MATCH("c",$AB105:AM105,0),0)=0,"c","")))</f>
        <v/>
      </c>
      <c r="AO105" s="88" t="str">
        <f>IF($AB105&lt;&gt;"x","",IF(AND($I105&lt;&gt;AO$4, IFERROR(MATCH("c",$AB105:AN105,0),0)=0),"x", IF(IFERROR(MATCH("c",$AB105:AN105,0),0)=0,"c","")))</f>
        <v/>
      </c>
      <c r="AP105" s="88" t="str">
        <f>IF($AB105&lt;&gt;"x","",IF(AND($I105&lt;&gt;AP$4, IFERROR(MATCH("c",$AB105:AO105,0),0)=0),"x", IF(IFERROR(MATCH("c",$AB105:AO105,0),0)=0,"c","")))</f>
        <v/>
      </c>
      <c r="AQ105" s="88" t="str">
        <f>IF($AB105&lt;&gt;"x","",IF(AND($I105&lt;&gt;AQ$4, IFERROR(MATCH("c",$AB105:AP105,0),0)=0),"x", IF(IFERROR(MATCH("c",$AB105:AP105,0),0)=0,"c","")))</f>
        <v/>
      </c>
      <c r="BO105" s="213">
        <f>IF(COUNTIF($BO$6:BO104,BO104)+1&gt;Calc!$CU$9,MAX($BO$6:BO104)+1,BO104)</f>
        <v>25</v>
      </c>
      <c r="BP105" s="213" t="str">
        <f>IF(29-SUMIF(Pipeline!D109:AF109,"",$BP$5:$CR$5)&gt;0,ROW(BO105),"")</f>
        <v/>
      </c>
      <c r="BQ105" s="214"/>
      <c r="BR105" s="214"/>
      <c r="BS105" s="214"/>
      <c r="BT105" s="214"/>
      <c r="BU105" s="214"/>
      <c r="BV105" s="214"/>
      <c r="BW105" s="214"/>
      <c r="BX105" s="214"/>
      <c r="BY105" s="214"/>
      <c r="BZ105" s="214"/>
      <c r="CA105" s="214"/>
      <c r="CB105" s="214"/>
      <c r="CC105" s="214"/>
      <c r="CD105" s="214"/>
      <c r="CE105" s="214"/>
      <c r="CF105" s="214"/>
      <c r="CG105" s="214"/>
      <c r="CH105" s="214"/>
      <c r="CI105" s="214"/>
      <c r="CJ105" s="214"/>
      <c r="CK105" s="214"/>
      <c r="CL105" s="214"/>
      <c r="CM105" s="214"/>
      <c r="CN105" s="214"/>
      <c r="CO105" s="214"/>
      <c r="CP105" s="214"/>
      <c r="CQ105" s="214"/>
      <c r="CR105" s="214"/>
    </row>
    <row r="106" spans="2:96" x14ac:dyDescent="0.25">
      <c r="B106" s="88">
        <f>IF(AND(OR(Pipeline!$F$5=H106,Pipeline!$F$5="",Pipeline!$F$5="All"), OR(Pipeline!$F$6=J106,Pipeline!$F$6="",Pipeline!$F$6="All"),  OR(Pipeline!$J$5&lt;=K106,Pipeline!$J$5=""), OR(Pipeline!$J$6&gt;=K106,Pipeline!$J$6=""),  OR(Pipeline!$N$5&lt;=O106,Pipeline!$N$5=""), OR(Pipeline!$N$6&gt;=O106,Pipeline!$N$6="")),1,0)</f>
        <v>1</v>
      </c>
      <c r="C106" s="99">
        <f>IF(B106&lt;&gt;1,"",COUNTIFS($I$6:I105,I106,$B$6:B105,1)+1)</f>
        <v>94</v>
      </c>
      <c r="D106" s="100" t="str">
        <f>IF(LEN(INDEX(Input!B$6:B$1005,ROW($C106)-ROW($C$5),1))=0,"-",INDEX(Input!B$6:B$1005,ROW($C106)-ROW($C$5),1))</f>
        <v>-</v>
      </c>
      <c r="E106" s="100" t="str">
        <f>IF(LEN(INDEX(Input!C$6:C$1005,ROW($C106)-ROW($C$5),1))=0,"-",INDEX(Input!C$6:C$1005,ROW($C106)-ROW($C$5),1))</f>
        <v>-</v>
      </c>
      <c r="F106" s="100" t="str">
        <f>IF(LEN(INDEX(Input!D$6:D$1005,ROW($C106)-ROW($C$5),1))=0,"-",INDEX(Input!D$6:D$1005,ROW($C106)-ROW($C$5),1))</f>
        <v>-</v>
      </c>
      <c r="G106" s="100" t="str">
        <f>IF(LEN(INDEX(Input!E$6:E$1005,ROW($C106)-ROW($C$5),1))=0,"-",INDEX(Input!E$6:E$1005,ROW($C106)-ROW($C$5),1))</f>
        <v>-</v>
      </c>
      <c r="H106" s="100" t="str">
        <f>IF(LEN(INDEX(Input!F$6:F$1005,ROW($C106)-ROW($C$5),1))=0,"-",INDEX(Input!F$6:F$1005,ROW($C106)-ROW($C$5),1))</f>
        <v>-</v>
      </c>
      <c r="I106" s="100" t="str">
        <f>IF(LEN(INDEX(Input!G$6:G$1005,ROW($C106)-ROW($C$5),1))=0,"",INDEX(Input!G$6:G$1005,ROW($C106)-ROW($C$5),1))</f>
        <v/>
      </c>
      <c r="J106" s="100" t="str">
        <f>IF(LEN(INDEX(Input!B$6:B$1005,ROW($C106)-ROW($C$5),1))=0,"-",IF(INDEX(Input!H$6:H$1005,ROW($C106)-ROW($C$5),1)="","Not set",INDEX(Input!H$6:H$1005,ROW($C106)-ROW($C$5),1)) )</f>
        <v>-</v>
      </c>
      <c r="K106" s="101" t="str">
        <f>IF(LEN(INDEX(Input!I$6:I$1005,ROW($C106)-ROW($C$5),1))=0,"",INDEX(Input!I$6:I$1005,ROW($C106)-ROW($C$5),1))</f>
        <v/>
      </c>
      <c r="L106" s="101" t="str">
        <f t="array" ref="L106">IFERROR(IF($AY$24=123,DAY(K106)&amp;connector&amp;IF($AZ$24="Extended",INDEX($AT$24:$AT$35,MONTH(K106),1),MONTH(K106))&amp;connector&amp;IF($AZ$24="Short", RIGHT(YEAR(K106),2),YEAR(K106)),IF($AY$24=213, MONTH(K106)&amp;connector&amp;DAY(K106)&amp;connector&amp;IF($AZ$24="Short", RIGHT(YEAR(K106),2),YEAR(K106)),IF($AZ$24="Short", RIGHT(YEAR(K106),2),YEAR(K106))&amp;connector&amp;MONTH(K106)&amp;connector&amp;DAY(K106))),"-")</f>
        <v>-</v>
      </c>
      <c r="M106" s="101" t="str">
        <f>IF(LEN(INDEX(Input!J$6:J$1005,ROW($C106)-ROW($C$5),1))=0,"",INDEX(Input!J$6:J$1005,ROW($C106)-ROW($C$5),1))</f>
        <v/>
      </c>
      <c r="N106" s="101" t="str">
        <f t="array" ref="N106">IFERROR(IF($AY$24=123,DAY(M106)&amp;connector&amp;IF($AZ$24="Extended",INDEX($AT$24:$AT$35,MONTH(M106),1),MONTH(M106))&amp;connector&amp;IF($AZ$24="Short", RIGHT(YEAR(M106),2),YEAR(M106)),IF($AY$24=213, MONTH(M106)&amp;connector&amp;DAY(M106)&amp;connector&amp;IF($AZ$24="Short", RIGHT(YEAR(M106),2),YEAR(M106)),IF($AZ$24="Short", RIGHT(YEAR(M106),2),YEAR(M106))&amp;connector&amp;MONTH(M106)&amp;connector&amp;DAY(M106))),"-")</f>
        <v>-</v>
      </c>
      <c r="O106" s="156" t="str">
        <f>IF(LEN(INDEX(Input!K$6:K$1005,ROW($C106)-ROW($C$5),1))=0,"",INDEX(Input!K$6:K$1005,ROW($C106)-ROW($C$5),1))</f>
        <v/>
      </c>
      <c r="P106" s="100" t="str">
        <f t="shared" si="19"/>
        <v>-</v>
      </c>
      <c r="Q106" s="156" t="str">
        <f>IF(LEN(INDEX(Input!L$6:L$1005,ROW($C106)-ROW($C$5),1))=0,"",INDEX(Input!L$6:L$1005,ROW($C106)-ROW($C$5),1))</f>
        <v/>
      </c>
      <c r="R106" s="100" t="str">
        <f t="shared" si="20"/>
        <v>-</v>
      </c>
      <c r="S106" s="156" t="str">
        <f>IF(LEN(INDEX(Input!M$6:M$1005,ROW($C106)-ROW($C$5),1))=0,"-",INDEX(Input!M$6:M$1005,ROW($C106)-ROW($C$5),1))</f>
        <v>-</v>
      </c>
      <c r="T106" s="156" t="str">
        <f t="shared" si="21"/>
        <v/>
      </c>
      <c r="U106" s="100" t="str">
        <f t="shared" si="22"/>
        <v>-</v>
      </c>
      <c r="V106" s="156" t="str">
        <f>IF(LEN(INDEX(Input!O$6:O$1005,ROW($C106)-ROW($C$5),1))=0,"",INDEX(Input!O$6:O$1005,ROW($C106)-ROW($C$5),1))</f>
        <v/>
      </c>
      <c r="W106" s="100" t="str">
        <f t="shared" si="23"/>
        <v>-</v>
      </c>
      <c r="X106" s="104" t="str">
        <f t="shared" si="24"/>
        <v/>
      </c>
      <c r="Y106" s="102" t="str">
        <f t="shared" si="25"/>
        <v/>
      </c>
      <c r="Z106" s="102" t="str">
        <f>IF(AND(OR(Dashboard!$D$7=J106,Dashboard!$D$7=""),  OR(Dashboard!$G$6&lt;=K106,Dashboard!$G$6=""), OR(Dashboard!$G$7&gt;=K106,Dashboard!$G$7=""),  OR(Dashboard!$J$6&lt;=O106,Dashboard!$J$6=""), OR(Dashboard!$J$7&gt;=O106,Dashboard!$J$7=""),D106&lt;&gt;""),"x","")</f>
        <v>x</v>
      </c>
      <c r="AA106" s="102" t="str">
        <f>IF(AND(OR(Dashboard!$D$6=H106,Dashboard!$D$6="",Dashboard!$D$6="All"), Z106="x"),"x","")</f>
        <v>x</v>
      </c>
      <c r="AB106" s="103" t="str">
        <f>IF(AND(OR(Dashboard!$D$6=H106,Dashboard!$D$6="",Dashboard!$D$6="All"), OR(Dashboard!$D$7=J106,Dashboard!$D$7=""),  OR(Dashboard!$G$6&lt;=K106,Dashboard!$G$6=""), OR(Dashboard!$G$7&gt;=K106,Dashboard!$G$7=""),  OR(Dashboard!$J$6&lt;=O106,Dashboard!$J$6=""), OR(Dashboard!$J$7&gt;=O106,Dashboard!$J$7=""),I106&lt;&gt;""),"x","")</f>
        <v/>
      </c>
      <c r="AC106" s="88" t="str">
        <f>IF($AB106&lt;&gt;"x","",IF(AND($I106&lt;&gt;AC$4, IFERROR(MATCH("c",$AB106:AB106,0),0)=0),"x", IF(IFERROR(MATCH("c",$AB106:AB106,0),0)=0,"c","")))</f>
        <v/>
      </c>
      <c r="AD106" s="88" t="str">
        <f>IF($AB106&lt;&gt;"x","",IF(AND($I106&lt;&gt;AD$4, IFERROR(MATCH("c",$AB106:AC106,0),0)=0),"x", IF(IFERROR(MATCH("c",$AB106:AC106,0),0)=0,"c","")))</f>
        <v/>
      </c>
      <c r="AE106" s="88" t="str">
        <f>IF($AB106&lt;&gt;"x","",IF(AND($I106&lt;&gt;AE$4, IFERROR(MATCH("c",$AB106:AD106,0),0)=0),"x", IF(IFERROR(MATCH("c",$AB106:AD106,0),0)=0,"c","")))</f>
        <v/>
      </c>
      <c r="AF106" s="88" t="str">
        <f>IF($AB106&lt;&gt;"x","",IF(AND($I106&lt;&gt;AF$4, IFERROR(MATCH("c",$AB106:AE106,0),0)=0),"x", IF(IFERROR(MATCH("c",$AB106:AE106,0),0)=0,"c","")))</f>
        <v/>
      </c>
      <c r="AG106" s="88" t="str">
        <f>IF($AB106&lt;&gt;"x","",IF(AND($I106&lt;&gt;AG$4, IFERROR(MATCH("c",$AB106:AF106,0),0)=0),"x", IF(IFERROR(MATCH("c",$AB106:AF106,0),0)=0,"c","")))</f>
        <v/>
      </c>
      <c r="AH106" s="88" t="str">
        <f>IF($AB106&lt;&gt;"x","",IF(AND($I106&lt;&gt;AH$4, IFERROR(MATCH("c",$AB106:AG106,0),0)=0),"x", IF(IFERROR(MATCH("c",$AB106:AG106,0),0)=0,"c","")))</f>
        <v/>
      </c>
      <c r="AI106" s="88" t="str">
        <f>IF($AB106&lt;&gt;"x","",IF(AND($I106&lt;&gt;AI$4, IFERROR(MATCH("c",$AB106:AH106,0),0)=0),"x", IF(IFERROR(MATCH("c",$AB106:AH106,0),0)=0,"c","")))</f>
        <v/>
      </c>
      <c r="AJ106" s="88" t="str">
        <f>IF($AB106&lt;&gt;"x","",IF(AND($I106&lt;&gt;AJ$4, IFERROR(MATCH("c",$AB106:AI106,0),0)=0),"x", IF(IFERROR(MATCH("c",$AB106:AI106,0),0)=0,"c","")))</f>
        <v/>
      </c>
      <c r="AK106" s="88" t="str">
        <f>IF($AB106&lt;&gt;"x","",IF(AND($I106&lt;&gt;AK$4, IFERROR(MATCH("c",$AB106:AJ106,0),0)=0),"x", IF(IFERROR(MATCH("c",$AB106:AJ106,0),0)=0,"c","")))</f>
        <v/>
      </c>
      <c r="AL106" s="88" t="str">
        <f>IF($AB106&lt;&gt;"x","",IF(AND($I106&lt;&gt;AL$4, IFERROR(MATCH("c",$AB106:AK106,0),0)=0),"x", IF(IFERROR(MATCH("c",$AB106:AK106,0),0)=0,"c","")))</f>
        <v/>
      </c>
      <c r="AM106" s="88" t="str">
        <f>IF($AB106&lt;&gt;"x","",IF(AND($I106&lt;&gt;AM$4, IFERROR(MATCH("c",$AB106:AL106,0),0)=0),"x", IF(IFERROR(MATCH("c",$AB106:AL106,0),0)=0,"c","")))</f>
        <v/>
      </c>
      <c r="AN106" s="88" t="str">
        <f>IF($AB106&lt;&gt;"x","",IF(AND($I106&lt;&gt;AN$4, IFERROR(MATCH("c",$AB106:AM106,0),0)=0),"x", IF(IFERROR(MATCH("c",$AB106:AM106,0),0)=0,"c","")))</f>
        <v/>
      </c>
      <c r="AO106" s="88" t="str">
        <f>IF($AB106&lt;&gt;"x","",IF(AND($I106&lt;&gt;AO$4, IFERROR(MATCH("c",$AB106:AN106,0),0)=0),"x", IF(IFERROR(MATCH("c",$AB106:AN106,0),0)=0,"c","")))</f>
        <v/>
      </c>
      <c r="AP106" s="88" t="str">
        <f>IF($AB106&lt;&gt;"x","",IF(AND($I106&lt;&gt;AP$4, IFERROR(MATCH("c",$AB106:AO106,0),0)=0),"x", IF(IFERROR(MATCH("c",$AB106:AO106,0),0)=0,"c","")))</f>
        <v/>
      </c>
      <c r="AQ106" s="88" t="str">
        <f>IF($AB106&lt;&gt;"x","",IF(AND($I106&lt;&gt;AQ$4, IFERROR(MATCH("c",$AB106:AP106,0),0)=0),"x", IF(IFERROR(MATCH("c",$AB106:AP106,0),0)=0,"c","")))</f>
        <v/>
      </c>
      <c r="BO106" s="213">
        <f>IF(COUNTIF($BO$6:BO105,BO105)+1&gt;Calc!$CU$9,MAX($BO$6:BO105)+1,BO105)</f>
        <v>26</v>
      </c>
      <c r="BP106" s="213" t="str">
        <f>IF(29-SUMIF(Pipeline!D110:AF110,"",$BP$5:$CR$5)&gt;0,ROW(BO106),"")</f>
        <v/>
      </c>
      <c r="BQ106" s="214"/>
      <c r="BR106" s="214"/>
      <c r="BS106" s="214"/>
      <c r="BT106" s="214"/>
      <c r="BU106" s="214"/>
      <c r="BV106" s="214"/>
      <c r="BW106" s="214"/>
      <c r="BX106" s="214"/>
      <c r="BY106" s="214"/>
      <c r="BZ106" s="214"/>
      <c r="CA106" s="214"/>
      <c r="CB106" s="214"/>
      <c r="CC106" s="214"/>
      <c r="CD106" s="214"/>
      <c r="CE106" s="214"/>
      <c r="CF106" s="214"/>
      <c r="CG106" s="214"/>
      <c r="CH106" s="214"/>
      <c r="CI106" s="214"/>
      <c r="CJ106" s="214"/>
      <c r="CK106" s="214"/>
      <c r="CL106" s="214"/>
      <c r="CM106" s="214"/>
      <c r="CN106" s="214"/>
      <c r="CO106" s="214"/>
      <c r="CP106" s="214"/>
      <c r="CQ106" s="214"/>
      <c r="CR106" s="214"/>
    </row>
    <row r="107" spans="2:96" x14ac:dyDescent="0.25">
      <c r="B107" s="88">
        <f>IF(AND(OR(Pipeline!$F$5=H107,Pipeline!$F$5="",Pipeline!$F$5="All"), OR(Pipeline!$F$6=J107,Pipeline!$F$6="",Pipeline!$F$6="All"),  OR(Pipeline!$J$5&lt;=K107,Pipeline!$J$5=""), OR(Pipeline!$J$6&gt;=K107,Pipeline!$J$6=""),  OR(Pipeline!$N$5&lt;=O107,Pipeline!$N$5=""), OR(Pipeline!$N$6&gt;=O107,Pipeline!$N$6="")),1,0)</f>
        <v>1</v>
      </c>
      <c r="C107" s="99">
        <f>IF(B107&lt;&gt;1,"",COUNTIFS($I$6:I106,I107,$B$6:B106,1)+1)</f>
        <v>95</v>
      </c>
      <c r="D107" s="100" t="str">
        <f>IF(LEN(INDEX(Input!B$6:B$1005,ROW($C107)-ROW($C$5),1))=0,"-",INDEX(Input!B$6:B$1005,ROW($C107)-ROW($C$5),1))</f>
        <v>-</v>
      </c>
      <c r="E107" s="100" t="str">
        <f>IF(LEN(INDEX(Input!C$6:C$1005,ROW($C107)-ROW($C$5),1))=0,"-",INDEX(Input!C$6:C$1005,ROW($C107)-ROW($C$5),1))</f>
        <v>-</v>
      </c>
      <c r="F107" s="100" t="str">
        <f>IF(LEN(INDEX(Input!D$6:D$1005,ROW($C107)-ROW($C$5),1))=0,"-",INDEX(Input!D$6:D$1005,ROW($C107)-ROW($C$5),1))</f>
        <v>-</v>
      </c>
      <c r="G107" s="100" t="str">
        <f>IF(LEN(INDEX(Input!E$6:E$1005,ROW($C107)-ROW($C$5),1))=0,"-",INDEX(Input!E$6:E$1005,ROW($C107)-ROW($C$5),1))</f>
        <v>-</v>
      </c>
      <c r="H107" s="100" t="str">
        <f>IF(LEN(INDEX(Input!F$6:F$1005,ROW($C107)-ROW($C$5),1))=0,"-",INDEX(Input!F$6:F$1005,ROW($C107)-ROW($C$5),1))</f>
        <v>-</v>
      </c>
      <c r="I107" s="100" t="str">
        <f>IF(LEN(INDEX(Input!G$6:G$1005,ROW($C107)-ROW($C$5),1))=0,"",INDEX(Input!G$6:G$1005,ROW($C107)-ROW($C$5),1))</f>
        <v/>
      </c>
      <c r="J107" s="100" t="str">
        <f>IF(LEN(INDEX(Input!B$6:B$1005,ROW($C107)-ROW($C$5),1))=0,"-",IF(INDEX(Input!H$6:H$1005,ROW($C107)-ROW($C$5),1)="","Not set",INDEX(Input!H$6:H$1005,ROW($C107)-ROW($C$5),1)) )</f>
        <v>-</v>
      </c>
      <c r="K107" s="101" t="str">
        <f>IF(LEN(INDEX(Input!I$6:I$1005,ROW($C107)-ROW($C$5),1))=0,"",INDEX(Input!I$6:I$1005,ROW($C107)-ROW($C$5),1))</f>
        <v/>
      </c>
      <c r="L107" s="101" t="str">
        <f t="array" ref="L107">IFERROR(IF($AY$24=123,DAY(K107)&amp;connector&amp;IF($AZ$24="Extended",INDEX($AT$24:$AT$35,MONTH(K107),1),MONTH(K107))&amp;connector&amp;IF($AZ$24="Short", RIGHT(YEAR(K107),2),YEAR(K107)),IF($AY$24=213, MONTH(K107)&amp;connector&amp;DAY(K107)&amp;connector&amp;IF($AZ$24="Short", RIGHT(YEAR(K107),2),YEAR(K107)),IF($AZ$24="Short", RIGHT(YEAR(K107),2),YEAR(K107))&amp;connector&amp;MONTH(K107)&amp;connector&amp;DAY(K107))),"-")</f>
        <v>-</v>
      </c>
      <c r="M107" s="101" t="str">
        <f>IF(LEN(INDEX(Input!J$6:J$1005,ROW($C107)-ROW($C$5),1))=0,"",INDEX(Input!J$6:J$1005,ROW($C107)-ROW($C$5),1))</f>
        <v/>
      </c>
      <c r="N107" s="101" t="str">
        <f t="array" ref="N107">IFERROR(IF($AY$24=123,DAY(M107)&amp;connector&amp;IF($AZ$24="Extended",INDEX($AT$24:$AT$35,MONTH(M107),1),MONTH(M107))&amp;connector&amp;IF($AZ$24="Short", RIGHT(YEAR(M107),2),YEAR(M107)),IF($AY$24=213, MONTH(M107)&amp;connector&amp;DAY(M107)&amp;connector&amp;IF($AZ$24="Short", RIGHT(YEAR(M107),2),YEAR(M107)),IF($AZ$24="Short", RIGHT(YEAR(M107),2),YEAR(M107))&amp;connector&amp;MONTH(M107)&amp;connector&amp;DAY(M107))),"-")</f>
        <v>-</v>
      </c>
      <c r="O107" s="156" t="str">
        <f>IF(LEN(INDEX(Input!K$6:K$1005,ROW($C107)-ROW($C$5),1))=0,"",INDEX(Input!K$6:K$1005,ROW($C107)-ROW($C$5),1))</f>
        <v/>
      </c>
      <c r="P107" s="100" t="str">
        <f t="shared" si="19"/>
        <v>-</v>
      </c>
      <c r="Q107" s="156" t="str">
        <f>IF(LEN(INDEX(Input!L$6:L$1005,ROW($C107)-ROW($C$5),1))=0,"",INDEX(Input!L$6:L$1005,ROW($C107)-ROW($C$5),1))</f>
        <v/>
      </c>
      <c r="R107" s="100" t="str">
        <f t="shared" si="20"/>
        <v>-</v>
      </c>
      <c r="S107" s="156" t="str">
        <f>IF(LEN(INDEX(Input!M$6:M$1005,ROW($C107)-ROW($C$5),1))=0,"-",INDEX(Input!M$6:M$1005,ROW($C107)-ROW($C$5),1))</f>
        <v>-</v>
      </c>
      <c r="T107" s="156" t="str">
        <f t="shared" si="21"/>
        <v/>
      </c>
      <c r="U107" s="100" t="str">
        <f t="shared" si="22"/>
        <v>-</v>
      </c>
      <c r="V107" s="156" t="str">
        <f>IF(LEN(INDEX(Input!O$6:O$1005,ROW($C107)-ROW($C$5),1))=0,"",INDEX(Input!O$6:O$1005,ROW($C107)-ROW($C$5),1))</f>
        <v/>
      </c>
      <c r="W107" s="100" t="str">
        <f t="shared" si="23"/>
        <v>-</v>
      </c>
      <c r="X107" s="104" t="str">
        <f t="shared" si="24"/>
        <v/>
      </c>
      <c r="Y107" s="102" t="str">
        <f t="shared" si="25"/>
        <v/>
      </c>
      <c r="Z107" s="102" t="str">
        <f>IF(AND(OR(Dashboard!$D$7=J107,Dashboard!$D$7=""),  OR(Dashboard!$G$6&lt;=K107,Dashboard!$G$6=""), OR(Dashboard!$G$7&gt;=K107,Dashboard!$G$7=""),  OR(Dashboard!$J$6&lt;=O107,Dashboard!$J$6=""), OR(Dashboard!$J$7&gt;=O107,Dashboard!$J$7=""),D107&lt;&gt;""),"x","")</f>
        <v>x</v>
      </c>
      <c r="AA107" s="102" t="str">
        <f>IF(AND(OR(Dashboard!$D$6=H107,Dashboard!$D$6="",Dashboard!$D$6="All"), Z107="x"),"x","")</f>
        <v>x</v>
      </c>
      <c r="AB107" s="103" t="str">
        <f>IF(AND(OR(Dashboard!$D$6=H107,Dashboard!$D$6="",Dashboard!$D$6="All"), OR(Dashboard!$D$7=J107,Dashboard!$D$7=""),  OR(Dashboard!$G$6&lt;=K107,Dashboard!$G$6=""), OR(Dashboard!$G$7&gt;=K107,Dashboard!$G$7=""),  OR(Dashboard!$J$6&lt;=O107,Dashboard!$J$6=""), OR(Dashboard!$J$7&gt;=O107,Dashboard!$J$7=""),I107&lt;&gt;""),"x","")</f>
        <v/>
      </c>
      <c r="AC107" s="88" t="str">
        <f>IF($AB107&lt;&gt;"x","",IF(AND($I107&lt;&gt;AC$4, IFERROR(MATCH("c",$AB107:AB107,0),0)=0),"x", IF(IFERROR(MATCH("c",$AB107:AB107,0),0)=0,"c","")))</f>
        <v/>
      </c>
      <c r="AD107" s="88" t="str">
        <f>IF($AB107&lt;&gt;"x","",IF(AND($I107&lt;&gt;AD$4, IFERROR(MATCH("c",$AB107:AC107,0),0)=0),"x", IF(IFERROR(MATCH("c",$AB107:AC107,0),0)=0,"c","")))</f>
        <v/>
      </c>
      <c r="AE107" s="88" t="str">
        <f>IF($AB107&lt;&gt;"x","",IF(AND($I107&lt;&gt;AE$4, IFERROR(MATCH("c",$AB107:AD107,0),0)=0),"x", IF(IFERROR(MATCH("c",$AB107:AD107,0),0)=0,"c","")))</f>
        <v/>
      </c>
      <c r="AF107" s="88" t="str">
        <f>IF($AB107&lt;&gt;"x","",IF(AND($I107&lt;&gt;AF$4, IFERROR(MATCH("c",$AB107:AE107,0),0)=0),"x", IF(IFERROR(MATCH("c",$AB107:AE107,0),0)=0,"c","")))</f>
        <v/>
      </c>
      <c r="AG107" s="88" t="str">
        <f>IF($AB107&lt;&gt;"x","",IF(AND($I107&lt;&gt;AG$4, IFERROR(MATCH("c",$AB107:AF107,0),0)=0),"x", IF(IFERROR(MATCH("c",$AB107:AF107,0),0)=0,"c","")))</f>
        <v/>
      </c>
      <c r="AH107" s="88" t="str">
        <f>IF($AB107&lt;&gt;"x","",IF(AND($I107&lt;&gt;AH$4, IFERROR(MATCH("c",$AB107:AG107,0),0)=0),"x", IF(IFERROR(MATCH("c",$AB107:AG107,0),0)=0,"c","")))</f>
        <v/>
      </c>
      <c r="AI107" s="88" t="str">
        <f>IF($AB107&lt;&gt;"x","",IF(AND($I107&lt;&gt;AI$4, IFERROR(MATCH("c",$AB107:AH107,0),0)=0),"x", IF(IFERROR(MATCH("c",$AB107:AH107,0),0)=0,"c","")))</f>
        <v/>
      </c>
      <c r="AJ107" s="88" t="str">
        <f>IF($AB107&lt;&gt;"x","",IF(AND($I107&lt;&gt;AJ$4, IFERROR(MATCH("c",$AB107:AI107,0),0)=0),"x", IF(IFERROR(MATCH("c",$AB107:AI107,0),0)=0,"c","")))</f>
        <v/>
      </c>
      <c r="AK107" s="88" t="str">
        <f>IF($AB107&lt;&gt;"x","",IF(AND($I107&lt;&gt;AK$4, IFERROR(MATCH("c",$AB107:AJ107,0),0)=0),"x", IF(IFERROR(MATCH("c",$AB107:AJ107,0),0)=0,"c","")))</f>
        <v/>
      </c>
      <c r="AL107" s="88" t="str">
        <f>IF($AB107&lt;&gt;"x","",IF(AND($I107&lt;&gt;AL$4, IFERROR(MATCH("c",$AB107:AK107,0),0)=0),"x", IF(IFERROR(MATCH("c",$AB107:AK107,0),0)=0,"c","")))</f>
        <v/>
      </c>
      <c r="AM107" s="88" t="str">
        <f>IF($AB107&lt;&gt;"x","",IF(AND($I107&lt;&gt;AM$4, IFERROR(MATCH("c",$AB107:AL107,0),0)=0),"x", IF(IFERROR(MATCH("c",$AB107:AL107,0),0)=0,"c","")))</f>
        <v/>
      </c>
      <c r="AN107" s="88" t="str">
        <f>IF($AB107&lt;&gt;"x","",IF(AND($I107&lt;&gt;AN$4, IFERROR(MATCH("c",$AB107:AM107,0),0)=0),"x", IF(IFERROR(MATCH("c",$AB107:AM107,0),0)=0,"c","")))</f>
        <v/>
      </c>
      <c r="AO107" s="88" t="str">
        <f>IF($AB107&lt;&gt;"x","",IF(AND($I107&lt;&gt;AO$4, IFERROR(MATCH("c",$AB107:AN107,0),0)=0),"x", IF(IFERROR(MATCH("c",$AB107:AN107,0),0)=0,"c","")))</f>
        <v/>
      </c>
      <c r="AP107" s="88" t="str">
        <f>IF($AB107&lt;&gt;"x","",IF(AND($I107&lt;&gt;AP$4, IFERROR(MATCH("c",$AB107:AO107,0),0)=0),"x", IF(IFERROR(MATCH("c",$AB107:AO107,0),0)=0,"c","")))</f>
        <v/>
      </c>
      <c r="AQ107" s="88" t="str">
        <f>IF($AB107&lt;&gt;"x","",IF(AND($I107&lt;&gt;AQ$4, IFERROR(MATCH("c",$AB107:AP107,0),0)=0),"x", IF(IFERROR(MATCH("c",$AB107:AP107,0),0)=0,"c","")))</f>
        <v/>
      </c>
      <c r="BO107" s="213">
        <f>IF(COUNTIF($BO$6:BO106,BO106)+1&gt;Calc!$CU$9,MAX($BO$6:BO106)+1,BO106)</f>
        <v>26</v>
      </c>
      <c r="BP107" s="213" t="str">
        <f>IF(29-SUMIF(Pipeline!D111:AF111,"",$BP$5:$CR$5)&gt;0,ROW(BO107),"")</f>
        <v/>
      </c>
      <c r="BQ107" s="214"/>
      <c r="BR107" s="214"/>
      <c r="BS107" s="214"/>
      <c r="BT107" s="214"/>
      <c r="BU107" s="214"/>
      <c r="BV107" s="214"/>
      <c r="BW107" s="214"/>
      <c r="BX107" s="214"/>
      <c r="BY107" s="214"/>
      <c r="BZ107" s="214"/>
      <c r="CA107" s="214"/>
      <c r="CB107" s="214"/>
      <c r="CC107" s="214"/>
      <c r="CD107" s="214"/>
      <c r="CE107" s="214"/>
      <c r="CF107" s="214"/>
      <c r="CG107" s="214"/>
      <c r="CH107" s="214"/>
      <c r="CI107" s="214"/>
      <c r="CJ107" s="214"/>
      <c r="CK107" s="214"/>
      <c r="CL107" s="214"/>
      <c r="CM107" s="214"/>
      <c r="CN107" s="214"/>
      <c r="CO107" s="214"/>
      <c r="CP107" s="214"/>
      <c r="CQ107" s="214"/>
      <c r="CR107" s="214"/>
    </row>
    <row r="108" spans="2:96" x14ac:dyDescent="0.25">
      <c r="B108" s="88">
        <f>IF(AND(OR(Pipeline!$F$5=H108,Pipeline!$F$5="",Pipeline!$F$5="All"), OR(Pipeline!$F$6=J108,Pipeline!$F$6="",Pipeline!$F$6="All"),  OR(Pipeline!$J$5&lt;=K108,Pipeline!$J$5=""), OR(Pipeline!$J$6&gt;=K108,Pipeline!$J$6=""),  OR(Pipeline!$N$5&lt;=O108,Pipeline!$N$5=""), OR(Pipeline!$N$6&gt;=O108,Pipeline!$N$6="")),1,0)</f>
        <v>1</v>
      </c>
      <c r="C108" s="99">
        <f>IF(B108&lt;&gt;1,"",COUNTIFS($I$6:I107,I108,$B$6:B107,1)+1)</f>
        <v>96</v>
      </c>
      <c r="D108" s="100" t="str">
        <f>IF(LEN(INDEX(Input!B$6:B$1005,ROW($C108)-ROW($C$5),1))=0,"-",INDEX(Input!B$6:B$1005,ROW($C108)-ROW($C$5),1))</f>
        <v>-</v>
      </c>
      <c r="E108" s="100" t="str">
        <f>IF(LEN(INDEX(Input!C$6:C$1005,ROW($C108)-ROW($C$5),1))=0,"-",INDEX(Input!C$6:C$1005,ROW($C108)-ROW($C$5),1))</f>
        <v>-</v>
      </c>
      <c r="F108" s="100" t="str">
        <f>IF(LEN(INDEX(Input!D$6:D$1005,ROW($C108)-ROW($C$5),1))=0,"-",INDEX(Input!D$6:D$1005,ROW($C108)-ROW($C$5),1))</f>
        <v>-</v>
      </c>
      <c r="G108" s="100" t="str">
        <f>IF(LEN(INDEX(Input!E$6:E$1005,ROW($C108)-ROW($C$5),1))=0,"-",INDEX(Input!E$6:E$1005,ROW($C108)-ROW($C$5),1))</f>
        <v>-</v>
      </c>
      <c r="H108" s="100" t="str">
        <f>IF(LEN(INDEX(Input!F$6:F$1005,ROW($C108)-ROW($C$5),1))=0,"-",INDEX(Input!F$6:F$1005,ROW($C108)-ROW($C$5),1))</f>
        <v>-</v>
      </c>
      <c r="I108" s="100" t="str">
        <f>IF(LEN(INDEX(Input!G$6:G$1005,ROW($C108)-ROW($C$5),1))=0,"",INDEX(Input!G$6:G$1005,ROW($C108)-ROW($C$5),1))</f>
        <v/>
      </c>
      <c r="J108" s="100" t="str">
        <f>IF(LEN(INDEX(Input!B$6:B$1005,ROW($C108)-ROW($C$5),1))=0,"-",IF(INDEX(Input!H$6:H$1005,ROW($C108)-ROW($C$5),1)="","Not set",INDEX(Input!H$6:H$1005,ROW($C108)-ROW($C$5),1)) )</f>
        <v>-</v>
      </c>
      <c r="K108" s="101" t="str">
        <f>IF(LEN(INDEX(Input!I$6:I$1005,ROW($C108)-ROW($C$5),1))=0,"",INDEX(Input!I$6:I$1005,ROW($C108)-ROW($C$5),1))</f>
        <v/>
      </c>
      <c r="L108" s="101" t="str">
        <f t="array" ref="L108">IFERROR(IF($AY$24=123,DAY(K108)&amp;connector&amp;IF($AZ$24="Extended",INDEX($AT$24:$AT$35,MONTH(K108),1),MONTH(K108))&amp;connector&amp;IF($AZ$24="Short", RIGHT(YEAR(K108),2),YEAR(K108)),IF($AY$24=213, MONTH(K108)&amp;connector&amp;DAY(K108)&amp;connector&amp;IF($AZ$24="Short", RIGHT(YEAR(K108),2),YEAR(K108)),IF($AZ$24="Short", RIGHT(YEAR(K108),2),YEAR(K108))&amp;connector&amp;MONTH(K108)&amp;connector&amp;DAY(K108))),"-")</f>
        <v>-</v>
      </c>
      <c r="M108" s="101" t="str">
        <f>IF(LEN(INDEX(Input!J$6:J$1005,ROW($C108)-ROW($C$5),1))=0,"",INDEX(Input!J$6:J$1005,ROW($C108)-ROW($C$5),1))</f>
        <v/>
      </c>
      <c r="N108" s="101" t="str">
        <f t="array" ref="N108">IFERROR(IF($AY$24=123,DAY(M108)&amp;connector&amp;IF($AZ$24="Extended",INDEX($AT$24:$AT$35,MONTH(M108),1),MONTH(M108))&amp;connector&amp;IF($AZ$24="Short", RIGHT(YEAR(M108),2),YEAR(M108)),IF($AY$24=213, MONTH(M108)&amp;connector&amp;DAY(M108)&amp;connector&amp;IF($AZ$24="Short", RIGHT(YEAR(M108),2),YEAR(M108)),IF($AZ$24="Short", RIGHT(YEAR(M108),2),YEAR(M108))&amp;connector&amp;MONTH(M108)&amp;connector&amp;DAY(M108))),"-")</f>
        <v>-</v>
      </c>
      <c r="O108" s="156" t="str">
        <f>IF(LEN(INDEX(Input!K$6:K$1005,ROW($C108)-ROW($C$5),1))=0,"",INDEX(Input!K$6:K$1005,ROW($C108)-ROW($C$5),1))</f>
        <v/>
      </c>
      <c r="P108" s="100" t="str">
        <f t="shared" si="19"/>
        <v>-</v>
      </c>
      <c r="Q108" s="156" t="str">
        <f>IF(LEN(INDEX(Input!L$6:L$1005,ROW($C108)-ROW($C$5),1))=0,"",INDEX(Input!L$6:L$1005,ROW($C108)-ROW($C$5),1))</f>
        <v/>
      </c>
      <c r="R108" s="100" t="str">
        <f t="shared" si="20"/>
        <v>-</v>
      </c>
      <c r="S108" s="156" t="str">
        <f>IF(LEN(INDEX(Input!M$6:M$1005,ROW($C108)-ROW($C$5),1))=0,"-",INDEX(Input!M$6:M$1005,ROW($C108)-ROW($C$5),1))</f>
        <v>-</v>
      </c>
      <c r="T108" s="156" t="str">
        <f t="shared" si="21"/>
        <v/>
      </c>
      <c r="U108" s="100" t="str">
        <f t="shared" si="22"/>
        <v>-</v>
      </c>
      <c r="V108" s="156" t="str">
        <f>IF(LEN(INDEX(Input!O$6:O$1005,ROW($C108)-ROW($C$5),1))=0,"",INDEX(Input!O$6:O$1005,ROW($C108)-ROW($C$5),1))</f>
        <v/>
      </c>
      <c r="W108" s="100" t="str">
        <f t="shared" si="23"/>
        <v>-</v>
      </c>
      <c r="X108" s="104" t="str">
        <f t="shared" si="24"/>
        <v/>
      </c>
      <c r="Y108" s="102" t="str">
        <f t="shared" si="25"/>
        <v/>
      </c>
      <c r="Z108" s="102" t="str">
        <f>IF(AND(OR(Dashboard!$D$7=J108,Dashboard!$D$7=""),  OR(Dashboard!$G$6&lt;=K108,Dashboard!$G$6=""), OR(Dashboard!$G$7&gt;=K108,Dashboard!$G$7=""),  OR(Dashboard!$J$6&lt;=O108,Dashboard!$J$6=""), OR(Dashboard!$J$7&gt;=O108,Dashboard!$J$7=""),D108&lt;&gt;""),"x","")</f>
        <v>x</v>
      </c>
      <c r="AA108" s="102" t="str">
        <f>IF(AND(OR(Dashboard!$D$6=H108,Dashboard!$D$6="",Dashboard!$D$6="All"), Z108="x"),"x","")</f>
        <v>x</v>
      </c>
      <c r="AB108" s="103" t="str">
        <f>IF(AND(OR(Dashboard!$D$6=H108,Dashboard!$D$6="",Dashboard!$D$6="All"), OR(Dashboard!$D$7=J108,Dashboard!$D$7=""),  OR(Dashboard!$G$6&lt;=K108,Dashboard!$G$6=""), OR(Dashboard!$G$7&gt;=K108,Dashboard!$G$7=""),  OR(Dashboard!$J$6&lt;=O108,Dashboard!$J$6=""), OR(Dashboard!$J$7&gt;=O108,Dashboard!$J$7=""),I108&lt;&gt;""),"x","")</f>
        <v/>
      </c>
      <c r="AC108" s="88" t="str">
        <f>IF($AB108&lt;&gt;"x","",IF(AND($I108&lt;&gt;AC$4, IFERROR(MATCH("c",$AB108:AB108,0),0)=0),"x", IF(IFERROR(MATCH("c",$AB108:AB108,0),0)=0,"c","")))</f>
        <v/>
      </c>
      <c r="AD108" s="88" t="str">
        <f>IF($AB108&lt;&gt;"x","",IF(AND($I108&lt;&gt;AD$4, IFERROR(MATCH("c",$AB108:AC108,0),0)=0),"x", IF(IFERROR(MATCH("c",$AB108:AC108,0),0)=0,"c","")))</f>
        <v/>
      </c>
      <c r="AE108" s="88" t="str">
        <f>IF($AB108&lt;&gt;"x","",IF(AND($I108&lt;&gt;AE$4, IFERROR(MATCH("c",$AB108:AD108,0),0)=0),"x", IF(IFERROR(MATCH("c",$AB108:AD108,0),0)=0,"c","")))</f>
        <v/>
      </c>
      <c r="AF108" s="88" t="str">
        <f>IF($AB108&lt;&gt;"x","",IF(AND($I108&lt;&gt;AF$4, IFERROR(MATCH("c",$AB108:AE108,0),0)=0),"x", IF(IFERROR(MATCH("c",$AB108:AE108,0),0)=0,"c","")))</f>
        <v/>
      </c>
      <c r="AG108" s="88" t="str">
        <f>IF($AB108&lt;&gt;"x","",IF(AND($I108&lt;&gt;AG$4, IFERROR(MATCH("c",$AB108:AF108,0),0)=0),"x", IF(IFERROR(MATCH("c",$AB108:AF108,0),0)=0,"c","")))</f>
        <v/>
      </c>
      <c r="AH108" s="88" t="str">
        <f>IF($AB108&lt;&gt;"x","",IF(AND($I108&lt;&gt;AH$4, IFERROR(MATCH("c",$AB108:AG108,0),0)=0),"x", IF(IFERROR(MATCH("c",$AB108:AG108,0),0)=0,"c","")))</f>
        <v/>
      </c>
      <c r="AI108" s="88" t="str">
        <f>IF($AB108&lt;&gt;"x","",IF(AND($I108&lt;&gt;AI$4, IFERROR(MATCH("c",$AB108:AH108,0),0)=0),"x", IF(IFERROR(MATCH("c",$AB108:AH108,0),0)=0,"c","")))</f>
        <v/>
      </c>
      <c r="AJ108" s="88" t="str">
        <f>IF($AB108&lt;&gt;"x","",IF(AND($I108&lt;&gt;AJ$4, IFERROR(MATCH("c",$AB108:AI108,0),0)=0),"x", IF(IFERROR(MATCH("c",$AB108:AI108,0),0)=0,"c","")))</f>
        <v/>
      </c>
      <c r="AK108" s="88" t="str">
        <f>IF($AB108&lt;&gt;"x","",IF(AND($I108&lt;&gt;AK$4, IFERROR(MATCH("c",$AB108:AJ108,0),0)=0),"x", IF(IFERROR(MATCH("c",$AB108:AJ108,0),0)=0,"c","")))</f>
        <v/>
      </c>
      <c r="AL108" s="88" t="str">
        <f>IF($AB108&lt;&gt;"x","",IF(AND($I108&lt;&gt;AL$4, IFERROR(MATCH("c",$AB108:AK108,0),0)=0),"x", IF(IFERROR(MATCH("c",$AB108:AK108,0),0)=0,"c","")))</f>
        <v/>
      </c>
      <c r="AM108" s="88" t="str">
        <f>IF($AB108&lt;&gt;"x","",IF(AND($I108&lt;&gt;AM$4, IFERROR(MATCH("c",$AB108:AL108,0),0)=0),"x", IF(IFERROR(MATCH("c",$AB108:AL108,0),0)=0,"c","")))</f>
        <v/>
      </c>
      <c r="AN108" s="88" t="str">
        <f>IF($AB108&lt;&gt;"x","",IF(AND($I108&lt;&gt;AN$4, IFERROR(MATCH("c",$AB108:AM108,0),0)=0),"x", IF(IFERROR(MATCH("c",$AB108:AM108,0),0)=0,"c","")))</f>
        <v/>
      </c>
      <c r="AO108" s="88" t="str">
        <f>IF($AB108&lt;&gt;"x","",IF(AND($I108&lt;&gt;AO$4, IFERROR(MATCH("c",$AB108:AN108,0),0)=0),"x", IF(IFERROR(MATCH("c",$AB108:AN108,0),0)=0,"c","")))</f>
        <v/>
      </c>
      <c r="AP108" s="88" t="str">
        <f>IF($AB108&lt;&gt;"x","",IF(AND($I108&lt;&gt;AP$4, IFERROR(MATCH("c",$AB108:AO108,0),0)=0),"x", IF(IFERROR(MATCH("c",$AB108:AO108,0),0)=0,"c","")))</f>
        <v/>
      </c>
      <c r="AQ108" s="88" t="str">
        <f>IF($AB108&lt;&gt;"x","",IF(AND($I108&lt;&gt;AQ$4, IFERROR(MATCH("c",$AB108:AP108,0),0)=0),"x", IF(IFERROR(MATCH("c",$AB108:AP108,0),0)=0,"c","")))</f>
        <v/>
      </c>
      <c r="BO108" s="213">
        <f>IF(COUNTIF($BO$6:BO107,BO107)+1&gt;Calc!$CU$9,MAX($BO$6:BO107)+1,BO107)</f>
        <v>26</v>
      </c>
      <c r="BP108" s="213" t="str">
        <f>IF(29-SUMIF(Pipeline!D112:AF112,"",$BP$5:$CR$5)&gt;0,ROW(BO108),"")</f>
        <v/>
      </c>
      <c r="BQ108" s="214"/>
      <c r="BR108" s="214"/>
      <c r="BS108" s="214"/>
      <c r="BT108" s="214"/>
      <c r="BU108" s="214"/>
      <c r="BV108" s="214"/>
      <c r="BW108" s="214"/>
      <c r="BX108" s="214"/>
      <c r="BY108" s="214"/>
      <c r="BZ108" s="214"/>
      <c r="CA108" s="214"/>
      <c r="CB108" s="214"/>
      <c r="CC108" s="214"/>
      <c r="CD108" s="214"/>
      <c r="CE108" s="214"/>
      <c r="CF108" s="214"/>
      <c r="CG108" s="214"/>
      <c r="CH108" s="214"/>
      <c r="CI108" s="214"/>
      <c r="CJ108" s="214"/>
      <c r="CK108" s="214"/>
      <c r="CL108" s="214"/>
      <c r="CM108" s="214"/>
      <c r="CN108" s="214"/>
      <c r="CO108" s="214"/>
      <c r="CP108" s="214"/>
      <c r="CQ108" s="214"/>
      <c r="CR108" s="214"/>
    </row>
    <row r="109" spans="2:96" x14ac:dyDescent="0.25">
      <c r="B109" s="88">
        <f>IF(AND(OR(Pipeline!$F$5=H109,Pipeline!$F$5="",Pipeline!$F$5="All"), OR(Pipeline!$F$6=J109,Pipeline!$F$6="",Pipeline!$F$6="All"),  OR(Pipeline!$J$5&lt;=K109,Pipeline!$J$5=""), OR(Pipeline!$J$6&gt;=K109,Pipeline!$J$6=""),  OR(Pipeline!$N$5&lt;=O109,Pipeline!$N$5=""), OR(Pipeline!$N$6&gt;=O109,Pipeline!$N$6="")),1,0)</f>
        <v>1</v>
      </c>
      <c r="C109" s="99">
        <f>IF(B109&lt;&gt;1,"",COUNTIFS($I$6:I108,I109,$B$6:B108,1)+1)</f>
        <v>97</v>
      </c>
      <c r="D109" s="100" t="str">
        <f>IF(LEN(INDEX(Input!B$6:B$1005,ROW($C109)-ROW($C$5),1))=0,"-",INDEX(Input!B$6:B$1005,ROW($C109)-ROW($C$5),1))</f>
        <v>-</v>
      </c>
      <c r="E109" s="100" t="str">
        <f>IF(LEN(INDEX(Input!C$6:C$1005,ROW($C109)-ROW($C$5),1))=0,"-",INDEX(Input!C$6:C$1005,ROW($C109)-ROW($C$5),1))</f>
        <v>-</v>
      </c>
      <c r="F109" s="100" t="str">
        <f>IF(LEN(INDEX(Input!D$6:D$1005,ROW($C109)-ROW($C$5),1))=0,"-",INDEX(Input!D$6:D$1005,ROW($C109)-ROW($C$5),1))</f>
        <v>-</v>
      </c>
      <c r="G109" s="100" t="str">
        <f>IF(LEN(INDEX(Input!E$6:E$1005,ROW($C109)-ROW($C$5),1))=0,"-",INDEX(Input!E$6:E$1005,ROW($C109)-ROW($C$5),1))</f>
        <v>-</v>
      </c>
      <c r="H109" s="100" t="str">
        <f>IF(LEN(INDEX(Input!F$6:F$1005,ROW($C109)-ROW($C$5),1))=0,"-",INDEX(Input!F$6:F$1005,ROW($C109)-ROW($C$5),1))</f>
        <v>-</v>
      </c>
      <c r="I109" s="100" t="str">
        <f>IF(LEN(INDEX(Input!G$6:G$1005,ROW($C109)-ROW($C$5),1))=0,"",INDEX(Input!G$6:G$1005,ROW($C109)-ROW($C$5),1))</f>
        <v/>
      </c>
      <c r="J109" s="100" t="str">
        <f>IF(LEN(INDEX(Input!B$6:B$1005,ROW($C109)-ROW($C$5),1))=0,"-",IF(INDEX(Input!H$6:H$1005,ROW($C109)-ROW($C$5),1)="","Not set",INDEX(Input!H$6:H$1005,ROW($C109)-ROW($C$5),1)) )</f>
        <v>-</v>
      </c>
      <c r="K109" s="101" t="str">
        <f>IF(LEN(INDEX(Input!I$6:I$1005,ROW($C109)-ROW($C$5),1))=0,"",INDEX(Input!I$6:I$1005,ROW($C109)-ROW($C$5),1))</f>
        <v/>
      </c>
      <c r="L109" s="101" t="str">
        <f t="array" ref="L109">IFERROR(IF($AY$24=123,DAY(K109)&amp;connector&amp;IF($AZ$24="Extended",INDEX($AT$24:$AT$35,MONTH(K109),1),MONTH(K109))&amp;connector&amp;IF($AZ$24="Short", RIGHT(YEAR(K109),2),YEAR(K109)),IF($AY$24=213, MONTH(K109)&amp;connector&amp;DAY(K109)&amp;connector&amp;IF($AZ$24="Short", RIGHT(YEAR(K109),2),YEAR(K109)),IF($AZ$24="Short", RIGHT(YEAR(K109),2),YEAR(K109))&amp;connector&amp;MONTH(K109)&amp;connector&amp;DAY(K109))),"-")</f>
        <v>-</v>
      </c>
      <c r="M109" s="101" t="str">
        <f>IF(LEN(INDEX(Input!J$6:J$1005,ROW($C109)-ROW($C$5),1))=0,"",INDEX(Input!J$6:J$1005,ROW($C109)-ROW($C$5),1))</f>
        <v/>
      </c>
      <c r="N109" s="101" t="str">
        <f t="array" ref="N109">IFERROR(IF($AY$24=123,DAY(M109)&amp;connector&amp;IF($AZ$24="Extended",INDEX($AT$24:$AT$35,MONTH(M109),1),MONTH(M109))&amp;connector&amp;IF($AZ$24="Short", RIGHT(YEAR(M109),2),YEAR(M109)),IF($AY$24=213, MONTH(M109)&amp;connector&amp;DAY(M109)&amp;connector&amp;IF($AZ$24="Short", RIGHT(YEAR(M109),2),YEAR(M109)),IF($AZ$24="Short", RIGHT(YEAR(M109),2),YEAR(M109))&amp;connector&amp;MONTH(M109)&amp;connector&amp;DAY(M109))),"-")</f>
        <v>-</v>
      </c>
      <c r="O109" s="156" t="str">
        <f>IF(LEN(INDEX(Input!K$6:K$1005,ROW($C109)-ROW($C$5),1))=0,"",INDEX(Input!K$6:K$1005,ROW($C109)-ROW($C$5),1))</f>
        <v/>
      </c>
      <c r="P109" s="100" t="str">
        <f t="shared" si="19"/>
        <v>-</v>
      </c>
      <c r="Q109" s="156" t="str">
        <f>IF(LEN(INDEX(Input!L$6:L$1005,ROW($C109)-ROW($C$5),1))=0,"",INDEX(Input!L$6:L$1005,ROW($C109)-ROW($C$5),1))</f>
        <v/>
      </c>
      <c r="R109" s="100" t="str">
        <f t="shared" si="20"/>
        <v>-</v>
      </c>
      <c r="S109" s="156" t="str">
        <f>IF(LEN(INDEX(Input!M$6:M$1005,ROW($C109)-ROW($C$5),1))=0,"-",INDEX(Input!M$6:M$1005,ROW($C109)-ROW($C$5),1))</f>
        <v>-</v>
      </c>
      <c r="T109" s="156" t="str">
        <f t="shared" si="21"/>
        <v/>
      </c>
      <c r="U109" s="100" t="str">
        <f t="shared" si="22"/>
        <v>-</v>
      </c>
      <c r="V109" s="156" t="str">
        <f>IF(LEN(INDEX(Input!O$6:O$1005,ROW($C109)-ROW($C$5),1))=0,"",INDEX(Input!O$6:O$1005,ROW($C109)-ROW($C$5),1))</f>
        <v/>
      </c>
      <c r="W109" s="100" t="str">
        <f t="shared" si="23"/>
        <v>-</v>
      </c>
      <c r="X109" s="104" t="str">
        <f t="shared" si="24"/>
        <v/>
      </c>
      <c r="Y109" s="102" t="str">
        <f t="shared" si="25"/>
        <v/>
      </c>
      <c r="Z109" s="102" t="str">
        <f>IF(AND(OR(Dashboard!$D$7=J109,Dashboard!$D$7=""),  OR(Dashboard!$G$6&lt;=K109,Dashboard!$G$6=""), OR(Dashboard!$G$7&gt;=K109,Dashboard!$G$7=""),  OR(Dashboard!$J$6&lt;=O109,Dashboard!$J$6=""), OR(Dashboard!$J$7&gt;=O109,Dashboard!$J$7=""),D109&lt;&gt;""),"x","")</f>
        <v>x</v>
      </c>
      <c r="AA109" s="102" t="str">
        <f>IF(AND(OR(Dashboard!$D$6=H109,Dashboard!$D$6="",Dashboard!$D$6="All"), Z109="x"),"x","")</f>
        <v>x</v>
      </c>
      <c r="AB109" s="103" t="str">
        <f>IF(AND(OR(Dashboard!$D$6=H109,Dashboard!$D$6="",Dashboard!$D$6="All"), OR(Dashboard!$D$7=J109,Dashboard!$D$7=""),  OR(Dashboard!$G$6&lt;=K109,Dashboard!$G$6=""), OR(Dashboard!$G$7&gt;=K109,Dashboard!$G$7=""),  OR(Dashboard!$J$6&lt;=O109,Dashboard!$J$6=""), OR(Dashboard!$J$7&gt;=O109,Dashboard!$J$7=""),I109&lt;&gt;""),"x","")</f>
        <v/>
      </c>
      <c r="AC109" s="88" t="str">
        <f>IF($AB109&lt;&gt;"x","",IF(AND($I109&lt;&gt;AC$4, IFERROR(MATCH("c",$AB109:AB109,0),0)=0),"x", IF(IFERROR(MATCH("c",$AB109:AB109,0),0)=0,"c","")))</f>
        <v/>
      </c>
      <c r="AD109" s="88" t="str">
        <f>IF($AB109&lt;&gt;"x","",IF(AND($I109&lt;&gt;AD$4, IFERROR(MATCH("c",$AB109:AC109,0),0)=0),"x", IF(IFERROR(MATCH("c",$AB109:AC109,0),0)=0,"c","")))</f>
        <v/>
      </c>
      <c r="AE109" s="88" t="str">
        <f>IF($AB109&lt;&gt;"x","",IF(AND($I109&lt;&gt;AE$4, IFERROR(MATCH("c",$AB109:AD109,0),0)=0),"x", IF(IFERROR(MATCH("c",$AB109:AD109,0),0)=0,"c","")))</f>
        <v/>
      </c>
      <c r="AF109" s="88" t="str">
        <f>IF($AB109&lt;&gt;"x","",IF(AND($I109&lt;&gt;AF$4, IFERROR(MATCH("c",$AB109:AE109,0),0)=0),"x", IF(IFERROR(MATCH("c",$AB109:AE109,0),0)=0,"c","")))</f>
        <v/>
      </c>
      <c r="AG109" s="88" t="str">
        <f>IF($AB109&lt;&gt;"x","",IF(AND($I109&lt;&gt;AG$4, IFERROR(MATCH("c",$AB109:AF109,0),0)=0),"x", IF(IFERROR(MATCH("c",$AB109:AF109,0),0)=0,"c","")))</f>
        <v/>
      </c>
      <c r="AH109" s="88" t="str">
        <f>IF($AB109&lt;&gt;"x","",IF(AND($I109&lt;&gt;AH$4, IFERROR(MATCH("c",$AB109:AG109,0),0)=0),"x", IF(IFERROR(MATCH("c",$AB109:AG109,0),0)=0,"c","")))</f>
        <v/>
      </c>
      <c r="AI109" s="88" t="str">
        <f>IF($AB109&lt;&gt;"x","",IF(AND($I109&lt;&gt;AI$4, IFERROR(MATCH("c",$AB109:AH109,0),0)=0),"x", IF(IFERROR(MATCH("c",$AB109:AH109,0),0)=0,"c","")))</f>
        <v/>
      </c>
      <c r="AJ109" s="88" t="str">
        <f>IF($AB109&lt;&gt;"x","",IF(AND($I109&lt;&gt;AJ$4, IFERROR(MATCH("c",$AB109:AI109,0),0)=0),"x", IF(IFERROR(MATCH("c",$AB109:AI109,0),0)=0,"c","")))</f>
        <v/>
      </c>
      <c r="AK109" s="88" t="str">
        <f>IF($AB109&lt;&gt;"x","",IF(AND($I109&lt;&gt;AK$4, IFERROR(MATCH("c",$AB109:AJ109,0),0)=0),"x", IF(IFERROR(MATCH("c",$AB109:AJ109,0),0)=0,"c","")))</f>
        <v/>
      </c>
      <c r="AL109" s="88" t="str">
        <f>IF($AB109&lt;&gt;"x","",IF(AND($I109&lt;&gt;AL$4, IFERROR(MATCH("c",$AB109:AK109,0),0)=0),"x", IF(IFERROR(MATCH("c",$AB109:AK109,0),0)=0,"c","")))</f>
        <v/>
      </c>
      <c r="AM109" s="88" t="str">
        <f>IF($AB109&lt;&gt;"x","",IF(AND($I109&lt;&gt;AM$4, IFERROR(MATCH("c",$AB109:AL109,0),0)=0),"x", IF(IFERROR(MATCH("c",$AB109:AL109,0),0)=0,"c","")))</f>
        <v/>
      </c>
      <c r="AN109" s="88" t="str">
        <f>IF($AB109&lt;&gt;"x","",IF(AND($I109&lt;&gt;AN$4, IFERROR(MATCH("c",$AB109:AM109,0),0)=0),"x", IF(IFERROR(MATCH("c",$AB109:AM109,0),0)=0,"c","")))</f>
        <v/>
      </c>
      <c r="AO109" s="88" t="str">
        <f>IF($AB109&lt;&gt;"x","",IF(AND($I109&lt;&gt;AO$4, IFERROR(MATCH("c",$AB109:AN109,0),0)=0),"x", IF(IFERROR(MATCH("c",$AB109:AN109,0),0)=0,"c","")))</f>
        <v/>
      </c>
      <c r="AP109" s="88" t="str">
        <f>IF($AB109&lt;&gt;"x","",IF(AND($I109&lt;&gt;AP$4, IFERROR(MATCH("c",$AB109:AO109,0),0)=0),"x", IF(IFERROR(MATCH("c",$AB109:AO109,0),0)=0,"c","")))</f>
        <v/>
      </c>
      <c r="AQ109" s="88" t="str">
        <f>IF($AB109&lt;&gt;"x","",IF(AND($I109&lt;&gt;AQ$4, IFERROR(MATCH("c",$AB109:AP109,0),0)=0),"x", IF(IFERROR(MATCH("c",$AB109:AP109,0),0)=0,"c","")))</f>
        <v/>
      </c>
      <c r="BO109" s="213">
        <f>IF(COUNTIF($BO$6:BO108,BO108)+1&gt;Calc!$CU$9,MAX($BO$6:BO108)+1,BO108)</f>
        <v>26</v>
      </c>
      <c r="BP109" s="213" t="str">
        <f>IF(29-SUMIF(Pipeline!D113:AF113,"",$BP$5:$CR$5)&gt;0,ROW(BO109),"")</f>
        <v/>
      </c>
      <c r="BQ109" s="214"/>
      <c r="BR109" s="214"/>
      <c r="BS109" s="214"/>
      <c r="BT109" s="214"/>
      <c r="BU109" s="214"/>
      <c r="BV109" s="214"/>
      <c r="BW109" s="214"/>
      <c r="BX109" s="214"/>
      <c r="BY109" s="214"/>
      <c r="BZ109" s="214"/>
      <c r="CA109" s="214"/>
      <c r="CB109" s="214"/>
      <c r="CC109" s="214"/>
      <c r="CD109" s="214"/>
      <c r="CE109" s="214"/>
      <c r="CF109" s="214"/>
      <c r="CG109" s="214"/>
      <c r="CH109" s="214"/>
      <c r="CI109" s="214"/>
      <c r="CJ109" s="214"/>
      <c r="CK109" s="214"/>
      <c r="CL109" s="214"/>
      <c r="CM109" s="214"/>
      <c r="CN109" s="214"/>
      <c r="CO109" s="214"/>
      <c r="CP109" s="214"/>
      <c r="CQ109" s="214"/>
      <c r="CR109" s="214"/>
    </row>
    <row r="110" spans="2:96" x14ac:dyDescent="0.25">
      <c r="B110" s="88">
        <f>IF(AND(OR(Pipeline!$F$5=H110,Pipeline!$F$5="",Pipeline!$F$5="All"), OR(Pipeline!$F$6=J110,Pipeline!$F$6="",Pipeline!$F$6="All"),  OR(Pipeline!$J$5&lt;=K110,Pipeline!$J$5=""), OR(Pipeline!$J$6&gt;=K110,Pipeline!$J$6=""),  OR(Pipeline!$N$5&lt;=O110,Pipeline!$N$5=""), OR(Pipeline!$N$6&gt;=O110,Pipeline!$N$6="")),1,0)</f>
        <v>1</v>
      </c>
      <c r="C110" s="99">
        <f>IF(B110&lt;&gt;1,"",COUNTIFS($I$6:I109,I110,$B$6:B109,1)+1)</f>
        <v>98</v>
      </c>
      <c r="D110" s="100" t="str">
        <f>IF(LEN(INDEX(Input!B$6:B$1005,ROW($C110)-ROW($C$5),1))=0,"-",INDEX(Input!B$6:B$1005,ROW($C110)-ROW($C$5),1))</f>
        <v>-</v>
      </c>
      <c r="E110" s="100" t="str">
        <f>IF(LEN(INDEX(Input!C$6:C$1005,ROW($C110)-ROW($C$5),1))=0,"-",INDEX(Input!C$6:C$1005,ROW($C110)-ROW($C$5),1))</f>
        <v>-</v>
      </c>
      <c r="F110" s="100" t="str">
        <f>IF(LEN(INDEX(Input!D$6:D$1005,ROW($C110)-ROW($C$5),1))=0,"-",INDEX(Input!D$6:D$1005,ROW($C110)-ROW($C$5),1))</f>
        <v>-</v>
      </c>
      <c r="G110" s="100" t="str">
        <f>IF(LEN(INDEX(Input!E$6:E$1005,ROW($C110)-ROW($C$5),1))=0,"-",INDEX(Input!E$6:E$1005,ROW($C110)-ROW($C$5),1))</f>
        <v>-</v>
      </c>
      <c r="H110" s="100" t="str">
        <f>IF(LEN(INDEX(Input!F$6:F$1005,ROW($C110)-ROW($C$5),1))=0,"-",INDEX(Input!F$6:F$1005,ROW($C110)-ROW($C$5),1))</f>
        <v>-</v>
      </c>
      <c r="I110" s="100" t="str">
        <f>IF(LEN(INDEX(Input!G$6:G$1005,ROW($C110)-ROW($C$5),1))=0,"",INDEX(Input!G$6:G$1005,ROW($C110)-ROW($C$5),1))</f>
        <v/>
      </c>
      <c r="J110" s="100" t="str">
        <f>IF(LEN(INDEX(Input!B$6:B$1005,ROW($C110)-ROW($C$5),1))=0,"-",IF(INDEX(Input!H$6:H$1005,ROW($C110)-ROW($C$5),1)="","Not set",INDEX(Input!H$6:H$1005,ROW($C110)-ROW($C$5),1)) )</f>
        <v>-</v>
      </c>
      <c r="K110" s="101" t="str">
        <f>IF(LEN(INDEX(Input!I$6:I$1005,ROW($C110)-ROW($C$5),1))=0,"",INDEX(Input!I$6:I$1005,ROW($C110)-ROW($C$5),1))</f>
        <v/>
      </c>
      <c r="L110" s="101" t="str">
        <f t="array" ref="L110">IFERROR(IF($AY$24=123,DAY(K110)&amp;connector&amp;IF($AZ$24="Extended",INDEX($AT$24:$AT$35,MONTH(K110),1),MONTH(K110))&amp;connector&amp;IF($AZ$24="Short", RIGHT(YEAR(K110),2),YEAR(K110)),IF($AY$24=213, MONTH(K110)&amp;connector&amp;DAY(K110)&amp;connector&amp;IF($AZ$24="Short", RIGHT(YEAR(K110),2),YEAR(K110)),IF($AZ$24="Short", RIGHT(YEAR(K110),2),YEAR(K110))&amp;connector&amp;MONTH(K110)&amp;connector&amp;DAY(K110))),"-")</f>
        <v>-</v>
      </c>
      <c r="M110" s="101" t="str">
        <f>IF(LEN(INDEX(Input!J$6:J$1005,ROW($C110)-ROW($C$5),1))=0,"",INDEX(Input!J$6:J$1005,ROW($C110)-ROW($C$5),1))</f>
        <v/>
      </c>
      <c r="N110" s="101" t="str">
        <f t="array" ref="N110">IFERROR(IF($AY$24=123,DAY(M110)&amp;connector&amp;IF($AZ$24="Extended",INDEX($AT$24:$AT$35,MONTH(M110),1),MONTH(M110))&amp;connector&amp;IF($AZ$24="Short", RIGHT(YEAR(M110),2),YEAR(M110)),IF($AY$24=213, MONTH(M110)&amp;connector&amp;DAY(M110)&amp;connector&amp;IF($AZ$24="Short", RIGHT(YEAR(M110),2),YEAR(M110)),IF($AZ$24="Short", RIGHT(YEAR(M110),2),YEAR(M110))&amp;connector&amp;MONTH(M110)&amp;connector&amp;DAY(M110))),"-")</f>
        <v>-</v>
      </c>
      <c r="O110" s="156" t="str">
        <f>IF(LEN(INDEX(Input!K$6:K$1005,ROW($C110)-ROW($C$5),1))=0,"",INDEX(Input!K$6:K$1005,ROW($C110)-ROW($C$5),1))</f>
        <v/>
      </c>
      <c r="P110" s="100" t="str">
        <f t="shared" si="19"/>
        <v>-</v>
      </c>
      <c r="Q110" s="156" t="str">
        <f>IF(LEN(INDEX(Input!L$6:L$1005,ROW($C110)-ROW($C$5),1))=0,"",INDEX(Input!L$6:L$1005,ROW($C110)-ROW($C$5),1))</f>
        <v/>
      </c>
      <c r="R110" s="100" t="str">
        <f t="shared" si="20"/>
        <v>-</v>
      </c>
      <c r="S110" s="156" t="str">
        <f>IF(LEN(INDEX(Input!M$6:M$1005,ROW($C110)-ROW($C$5),1))=0,"-",INDEX(Input!M$6:M$1005,ROW($C110)-ROW($C$5),1))</f>
        <v>-</v>
      </c>
      <c r="T110" s="156" t="str">
        <f t="shared" si="21"/>
        <v/>
      </c>
      <c r="U110" s="100" t="str">
        <f t="shared" si="22"/>
        <v>-</v>
      </c>
      <c r="V110" s="156" t="str">
        <f>IF(LEN(INDEX(Input!O$6:O$1005,ROW($C110)-ROW($C$5),1))=0,"",INDEX(Input!O$6:O$1005,ROW($C110)-ROW($C$5),1))</f>
        <v/>
      </c>
      <c r="W110" s="100" t="str">
        <f t="shared" si="23"/>
        <v>-</v>
      </c>
      <c r="X110" s="104" t="str">
        <f t="shared" si="24"/>
        <v/>
      </c>
      <c r="Y110" s="102" t="str">
        <f t="shared" si="25"/>
        <v/>
      </c>
      <c r="Z110" s="102" t="str">
        <f>IF(AND(OR(Dashboard!$D$7=J110,Dashboard!$D$7=""),  OR(Dashboard!$G$6&lt;=K110,Dashboard!$G$6=""), OR(Dashboard!$G$7&gt;=K110,Dashboard!$G$7=""),  OR(Dashboard!$J$6&lt;=O110,Dashboard!$J$6=""), OR(Dashboard!$J$7&gt;=O110,Dashboard!$J$7=""),D110&lt;&gt;""),"x","")</f>
        <v>x</v>
      </c>
      <c r="AA110" s="102" t="str">
        <f>IF(AND(OR(Dashboard!$D$6=H110,Dashboard!$D$6="",Dashboard!$D$6="All"), Z110="x"),"x","")</f>
        <v>x</v>
      </c>
      <c r="AB110" s="103" t="str">
        <f>IF(AND(OR(Dashboard!$D$6=H110,Dashboard!$D$6="",Dashboard!$D$6="All"), OR(Dashboard!$D$7=J110,Dashboard!$D$7=""),  OR(Dashboard!$G$6&lt;=K110,Dashboard!$G$6=""), OR(Dashboard!$G$7&gt;=K110,Dashboard!$G$7=""),  OR(Dashboard!$J$6&lt;=O110,Dashboard!$J$6=""), OR(Dashboard!$J$7&gt;=O110,Dashboard!$J$7=""),I110&lt;&gt;""),"x","")</f>
        <v/>
      </c>
      <c r="AC110" s="88" t="str">
        <f>IF($AB110&lt;&gt;"x","",IF(AND($I110&lt;&gt;AC$4, IFERROR(MATCH("c",$AB110:AB110,0),0)=0),"x", IF(IFERROR(MATCH("c",$AB110:AB110,0),0)=0,"c","")))</f>
        <v/>
      </c>
      <c r="AD110" s="88" t="str">
        <f>IF($AB110&lt;&gt;"x","",IF(AND($I110&lt;&gt;AD$4, IFERROR(MATCH("c",$AB110:AC110,0),0)=0),"x", IF(IFERROR(MATCH("c",$AB110:AC110,0),0)=0,"c","")))</f>
        <v/>
      </c>
      <c r="AE110" s="88" t="str">
        <f>IF($AB110&lt;&gt;"x","",IF(AND($I110&lt;&gt;AE$4, IFERROR(MATCH("c",$AB110:AD110,0),0)=0),"x", IF(IFERROR(MATCH("c",$AB110:AD110,0),0)=0,"c","")))</f>
        <v/>
      </c>
      <c r="AF110" s="88" t="str">
        <f>IF($AB110&lt;&gt;"x","",IF(AND($I110&lt;&gt;AF$4, IFERROR(MATCH("c",$AB110:AE110,0),0)=0),"x", IF(IFERROR(MATCH("c",$AB110:AE110,0),0)=0,"c","")))</f>
        <v/>
      </c>
      <c r="AG110" s="88" t="str">
        <f>IF($AB110&lt;&gt;"x","",IF(AND($I110&lt;&gt;AG$4, IFERROR(MATCH("c",$AB110:AF110,0),0)=0),"x", IF(IFERROR(MATCH("c",$AB110:AF110,0),0)=0,"c","")))</f>
        <v/>
      </c>
      <c r="AH110" s="88" t="str">
        <f>IF($AB110&lt;&gt;"x","",IF(AND($I110&lt;&gt;AH$4, IFERROR(MATCH("c",$AB110:AG110,0),0)=0),"x", IF(IFERROR(MATCH("c",$AB110:AG110,0),0)=0,"c","")))</f>
        <v/>
      </c>
      <c r="AI110" s="88" t="str">
        <f>IF($AB110&lt;&gt;"x","",IF(AND($I110&lt;&gt;AI$4, IFERROR(MATCH("c",$AB110:AH110,0),0)=0),"x", IF(IFERROR(MATCH("c",$AB110:AH110,0),0)=0,"c","")))</f>
        <v/>
      </c>
      <c r="AJ110" s="88" t="str">
        <f>IF($AB110&lt;&gt;"x","",IF(AND($I110&lt;&gt;AJ$4, IFERROR(MATCH("c",$AB110:AI110,0),0)=0),"x", IF(IFERROR(MATCH("c",$AB110:AI110,0),0)=0,"c","")))</f>
        <v/>
      </c>
      <c r="AK110" s="88" t="str">
        <f>IF($AB110&lt;&gt;"x","",IF(AND($I110&lt;&gt;AK$4, IFERROR(MATCH("c",$AB110:AJ110,0),0)=0),"x", IF(IFERROR(MATCH("c",$AB110:AJ110,0),0)=0,"c","")))</f>
        <v/>
      </c>
      <c r="AL110" s="88" t="str">
        <f>IF($AB110&lt;&gt;"x","",IF(AND($I110&lt;&gt;AL$4, IFERROR(MATCH("c",$AB110:AK110,0),0)=0),"x", IF(IFERROR(MATCH("c",$AB110:AK110,0),0)=0,"c","")))</f>
        <v/>
      </c>
      <c r="AM110" s="88" t="str">
        <f>IF($AB110&lt;&gt;"x","",IF(AND($I110&lt;&gt;AM$4, IFERROR(MATCH("c",$AB110:AL110,0),0)=0),"x", IF(IFERROR(MATCH("c",$AB110:AL110,0),0)=0,"c","")))</f>
        <v/>
      </c>
      <c r="AN110" s="88" t="str">
        <f>IF($AB110&lt;&gt;"x","",IF(AND($I110&lt;&gt;AN$4, IFERROR(MATCH("c",$AB110:AM110,0),0)=0),"x", IF(IFERROR(MATCH("c",$AB110:AM110,0),0)=0,"c","")))</f>
        <v/>
      </c>
      <c r="AO110" s="88" t="str">
        <f>IF($AB110&lt;&gt;"x","",IF(AND($I110&lt;&gt;AO$4, IFERROR(MATCH("c",$AB110:AN110,0),0)=0),"x", IF(IFERROR(MATCH("c",$AB110:AN110,0),0)=0,"c","")))</f>
        <v/>
      </c>
      <c r="AP110" s="88" t="str">
        <f>IF($AB110&lt;&gt;"x","",IF(AND($I110&lt;&gt;AP$4, IFERROR(MATCH("c",$AB110:AO110,0),0)=0),"x", IF(IFERROR(MATCH("c",$AB110:AO110,0),0)=0,"c","")))</f>
        <v/>
      </c>
      <c r="AQ110" s="88" t="str">
        <f>IF($AB110&lt;&gt;"x","",IF(AND($I110&lt;&gt;AQ$4, IFERROR(MATCH("c",$AB110:AP110,0),0)=0),"x", IF(IFERROR(MATCH("c",$AB110:AP110,0),0)=0,"c","")))</f>
        <v/>
      </c>
      <c r="BO110" s="213">
        <f>IF(COUNTIF($BO$6:BO109,BO109)+1&gt;Calc!$CU$9,MAX($BO$6:BO109)+1,BO109)</f>
        <v>27</v>
      </c>
      <c r="BP110" s="213" t="str">
        <f>IF(29-SUMIF(Pipeline!D114:AF114,"",$BP$5:$CR$5)&gt;0,ROW(BO110),"")</f>
        <v/>
      </c>
      <c r="BQ110" s="214"/>
      <c r="BR110" s="214"/>
      <c r="BS110" s="214"/>
      <c r="BT110" s="214"/>
      <c r="BU110" s="214"/>
      <c r="BV110" s="214"/>
      <c r="BW110" s="214"/>
      <c r="BX110" s="214"/>
      <c r="BY110" s="214"/>
      <c r="BZ110" s="214"/>
      <c r="CA110" s="214"/>
      <c r="CB110" s="214"/>
      <c r="CC110" s="214"/>
      <c r="CD110" s="214"/>
      <c r="CE110" s="214"/>
      <c r="CF110" s="214"/>
      <c r="CG110" s="214"/>
      <c r="CH110" s="214"/>
      <c r="CI110" s="214"/>
      <c r="CJ110" s="214"/>
      <c r="CK110" s="214"/>
      <c r="CL110" s="214"/>
      <c r="CM110" s="214"/>
      <c r="CN110" s="214"/>
      <c r="CO110" s="214"/>
      <c r="CP110" s="214"/>
      <c r="CQ110" s="214"/>
      <c r="CR110" s="214"/>
    </row>
    <row r="111" spans="2:96" x14ac:dyDescent="0.25">
      <c r="B111" s="88">
        <f>IF(AND(OR(Pipeline!$F$5=H111,Pipeline!$F$5="",Pipeline!$F$5="All"), OR(Pipeline!$F$6=J111,Pipeline!$F$6="",Pipeline!$F$6="All"),  OR(Pipeline!$J$5&lt;=K111,Pipeline!$J$5=""), OR(Pipeline!$J$6&gt;=K111,Pipeline!$J$6=""),  OR(Pipeline!$N$5&lt;=O111,Pipeline!$N$5=""), OR(Pipeline!$N$6&gt;=O111,Pipeline!$N$6="")),1,0)</f>
        <v>1</v>
      </c>
      <c r="C111" s="99">
        <f>IF(B111&lt;&gt;1,"",COUNTIFS($I$6:I110,I111,$B$6:B110,1)+1)</f>
        <v>99</v>
      </c>
      <c r="D111" s="100" t="str">
        <f>IF(LEN(INDEX(Input!B$6:B$1005,ROW($C111)-ROW($C$5),1))=0,"-",INDEX(Input!B$6:B$1005,ROW($C111)-ROW($C$5),1))</f>
        <v>-</v>
      </c>
      <c r="E111" s="100" t="str">
        <f>IF(LEN(INDEX(Input!C$6:C$1005,ROW($C111)-ROW($C$5),1))=0,"-",INDEX(Input!C$6:C$1005,ROW($C111)-ROW($C$5),1))</f>
        <v>-</v>
      </c>
      <c r="F111" s="100" t="str">
        <f>IF(LEN(INDEX(Input!D$6:D$1005,ROW($C111)-ROW($C$5),1))=0,"-",INDEX(Input!D$6:D$1005,ROW($C111)-ROW($C$5),1))</f>
        <v>-</v>
      </c>
      <c r="G111" s="100" t="str">
        <f>IF(LEN(INDEX(Input!E$6:E$1005,ROW($C111)-ROW($C$5),1))=0,"-",INDEX(Input!E$6:E$1005,ROW($C111)-ROW($C$5),1))</f>
        <v>-</v>
      </c>
      <c r="H111" s="100" t="str">
        <f>IF(LEN(INDEX(Input!F$6:F$1005,ROW($C111)-ROW($C$5),1))=0,"-",INDEX(Input!F$6:F$1005,ROW($C111)-ROW($C$5),1))</f>
        <v>-</v>
      </c>
      <c r="I111" s="100" t="str">
        <f>IF(LEN(INDEX(Input!G$6:G$1005,ROW($C111)-ROW($C$5),1))=0,"",INDEX(Input!G$6:G$1005,ROW($C111)-ROW($C$5),1))</f>
        <v/>
      </c>
      <c r="J111" s="100" t="str">
        <f>IF(LEN(INDEX(Input!B$6:B$1005,ROW($C111)-ROW($C$5),1))=0,"-",IF(INDEX(Input!H$6:H$1005,ROW($C111)-ROW($C$5),1)="","Not set",INDEX(Input!H$6:H$1005,ROW($C111)-ROW($C$5),1)) )</f>
        <v>-</v>
      </c>
      <c r="K111" s="101" t="str">
        <f>IF(LEN(INDEX(Input!I$6:I$1005,ROW($C111)-ROW($C$5),1))=0,"",INDEX(Input!I$6:I$1005,ROW($C111)-ROW($C$5),1))</f>
        <v/>
      </c>
      <c r="L111" s="101" t="str">
        <f t="array" ref="L111">IFERROR(IF($AY$24=123,DAY(K111)&amp;connector&amp;IF($AZ$24="Extended",INDEX($AT$24:$AT$35,MONTH(K111),1),MONTH(K111))&amp;connector&amp;IF($AZ$24="Short", RIGHT(YEAR(K111),2),YEAR(K111)),IF($AY$24=213, MONTH(K111)&amp;connector&amp;DAY(K111)&amp;connector&amp;IF($AZ$24="Short", RIGHT(YEAR(K111),2),YEAR(K111)),IF($AZ$24="Short", RIGHT(YEAR(K111),2),YEAR(K111))&amp;connector&amp;MONTH(K111)&amp;connector&amp;DAY(K111))),"-")</f>
        <v>-</v>
      </c>
      <c r="M111" s="101" t="str">
        <f>IF(LEN(INDEX(Input!J$6:J$1005,ROW($C111)-ROW($C$5),1))=0,"",INDEX(Input!J$6:J$1005,ROW($C111)-ROW($C$5),1))</f>
        <v/>
      </c>
      <c r="N111" s="101" t="str">
        <f t="array" ref="N111">IFERROR(IF($AY$24=123,DAY(M111)&amp;connector&amp;IF($AZ$24="Extended",INDEX($AT$24:$AT$35,MONTH(M111),1),MONTH(M111))&amp;connector&amp;IF($AZ$24="Short", RIGHT(YEAR(M111),2),YEAR(M111)),IF($AY$24=213, MONTH(M111)&amp;connector&amp;DAY(M111)&amp;connector&amp;IF($AZ$24="Short", RIGHT(YEAR(M111),2),YEAR(M111)),IF($AZ$24="Short", RIGHT(YEAR(M111),2),YEAR(M111))&amp;connector&amp;MONTH(M111)&amp;connector&amp;DAY(M111))),"-")</f>
        <v>-</v>
      </c>
      <c r="O111" s="156" t="str">
        <f>IF(LEN(INDEX(Input!K$6:K$1005,ROW($C111)-ROW($C$5),1))=0,"",INDEX(Input!K$6:K$1005,ROW($C111)-ROW($C$5),1))</f>
        <v/>
      </c>
      <c r="P111" s="100" t="str">
        <f t="shared" si="19"/>
        <v>-</v>
      </c>
      <c r="Q111" s="156" t="str">
        <f>IF(LEN(INDEX(Input!L$6:L$1005,ROW($C111)-ROW($C$5),1))=0,"",INDEX(Input!L$6:L$1005,ROW($C111)-ROW($C$5),1))</f>
        <v/>
      </c>
      <c r="R111" s="100" t="str">
        <f t="shared" si="20"/>
        <v>-</v>
      </c>
      <c r="S111" s="156" t="str">
        <f>IF(LEN(INDEX(Input!M$6:M$1005,ROW($C111)-ROW($C$5),1))=0,"-",INDEX(Input!M$6:M$1005,ROW($C111)-ROW($C$5),1))</f>
        <v>-</v>
      </c>
      <c r="T111" s="156" t="str">
        <f t="shared" si="21"/>
        <v/>
      </c>
      <c r="U111" s="100" t="str">
        <f t="shared" si="22"/>
        <v>-</v>
      </c>
      <c r="V111" s="156" t="str">
        <f>IF(LEN(INDEX(Input!O$6:O$1005,ROW($C111)-ROW($C$5),1))=0,"",INDEX(Input!O$6:O$1005,ROW($C111)-ROW($C$5),1))</f>
        <v/>
      </c>
      <c r="W111" s="100" t="str">
        <f t="shared" si="23"/>
        <v>-</v>
      </c>
      <c r="X111" s="104" t="str">
        <f t="shared" si="24"/>
        <v/>
      </c>
      <c r="Y111" s="102" t="str">
        <f t="shared" si="25"/>
        <v/>
      </c>
      <c r="Z111" s="102" t="str">
        <f>IF(AND(OR(Dashboard!$D$7=J111,Dashboard!$D$7=""),  OR(Dashboard!$G$6&lt;=K111,Dashboard!$G$6=""), OR(Dashboard!$G$7&gt;=K111,Dashboard!$G$7=""),  OR(Dashboard!$J$6&lt;=O111,Dashboard!$J$6=""), OR(Dashboard!$J$7&gt;=O111,Dashboard!$J$7=""),D111&lt;&gt;""),"x","")</f>
        <v>x</v>
      </c>
      <c r="AA111" s="102" t="str">
        <f>IF(AND(OR(Dashboard!$D$6=H111,Dashboard!$D$6="",Dashboard!$D$6="All"), Z111="x"),"x","")</f>
        <v>x</v>
      </c>
      <c r="AB111" s="103" t="str">
        <f>IF(AND(OR(Dashboard!$D$6=H111,Dashboard!$D$6="",Dashboard!$D$6="All"), OR(Dashboard!$D$7=J111,Dashboard!$D$7=""),  OR(Dashboard!$G$6&lt;=K111,Dashboard!$G$6=""), OR(Dashboard!$G$7&gt;=K111,Dashboard!$G$7=""),  OR(Dashboard!$J$6&lt;=O111,Dashboard!$J$6=""), OR(Dashboard!$J$7&gt;=O111,Dashboard!$J$7=""),I111&lt;&gt;""),"x","")</f>
        <v/>
      </c>
      <c r="AC111" s="88" t="str">
        <f>IF($AB111&lt;&gt;"x","",IF(AND($I111&lt;&gt;AC$4, IFERROR(MATCH("c",$AB111:AB111,0),0)=0),"x", IF(IFERROR(MATCH("c",$AB111:AB111,0),0)=0,"c","")))</f>
        <v/>
      </c>
      <c r="AD111" s="88" t="str">
        <f>IF($AB111&lt;&gt;"x","",IF(AND($I111&lt;&gt;AD$4, IFERROR(MATCH("c",$AB111:AC111,0),0)=0),"x", IF(IFERROR(MATCH("c",$AB111:AC111,0),0)=0,"c","")))</f>
        <v/>
      </c>
      <c r="AE111" s="88" t="str">
        <f>IF($AB111&lt;&gt;"x","",IF(AND($I111&lt;&gt;AE$4, IFERROR(MATCH("c",$AB111:AD111,0),0)=0),"x", IF(IFERROR(MATCH("c",$AB111:AD111,0),0)=0,"c","")))</f>
        <v/>
      </c>
      <c r="AF111" s="88" t="str">
        <f>IF($AB111&lt;&gt;"x","",IF(AND($I111&lt;&gt;AF$4, IFERROR(MATCH("c",$AB111:AE111,0),0)=0),"x", IF(IFERROR(MATCH("c",$AB111:AE111,0),0)=0,"c","")))</f>
        <v/>
      </c>
      <c r="AG111" s="88" t="str">
        <f>IF($AB111&lt;&gt;"x","",IF(AND($I111&lt;&gt;AG$4, IFERROR(MATCH("c",$AB111:AF111,0),0)=0),"x", IF(IFERROR(MATCH("c",$AB111:AF111,0),0)=0,"c","")))</f>
        <v/>
      </c>
      <c r="AH111" s="88" t="str">
        <f>IF($AB111&lt;&gt;"x","",IF(AND($I111&lt;&gt;AH$4, IFERROR(MATCH("c",$AB111:AG111,0),0)=0),"x", IF(IFERROR(MATCH("c",$AB111:AG111,0),0)=0,"c","")))</f>
        <v/>
      </c>
      <c r="AI111" s="88" t="str">
        <f>IF($AB111&lt;&gt;"x","",IF(AND($I111&lt;&gt;AI$4, IFERROR(MATCH("c",$AB111:AH111,0),0)=0),"x", IF(IFERROR(MATCH("c",$AB111:AH111,0),0)=0,"c","")))</f>
        <v/>
      </c>
      <c r="AJ111" s="88" t="str">
        <f>IF($AB111&lt;&gt;"x","",IF(AND($I111&lt;&gt;AJ$4, IFERROR(MATCH("c",$AB111:AI111,0),0)=0),"x", IF(IFERROR(MATCH("c",$AB111:AI111,0),0)=0,"c","")))</f>
        <v/>
      </c>
      <c r="AK111" s="88" t="str">
        <f>IF($AB111&lt;&gt;"x","",IF(AND($I111&lt;&gt;AK$4, IFERROR(MATCH("c",$AB111:AJ111,0),0)=0),"x", IF(IFERROR(MATCH("c",$AB111:AJ111,0),0)=0,"c","")))</f>
        <v/>
      </c>
      <c r="AL111" s="88" t="str">
        <f>IF($AB111&lt;&gt;"x","",IF(AND($I111&lt;&gt;AL$4, IFERROR(MATCH("c",$AB111:AK111,0),0)=0),"x", IF(IFERROR(MATCH("c",$AB111:AK111,0),0)=0,"c","")))</f>
        <v/>
      </c>
      <c r="AM111" s="88" t="str">
        <f>IF($AB111&lt;&gt;"x","",IF(AND($I111&lt;&gt;AM$4, IFERROR(MATCH("c",$AB111:AL111,0),0)=0),"x", IF(IFERROR(MATCH("c",$AB111:AL111,0),0)=0,"c","")))</f>
        <v/>
      </c>
      <c r="AN111" s="88" t="str">
        <f>IF($AB111&lt;&gt;"x","",IF(AND($I111&lt;&gt;AN$4, IFERROR(MATCH("c",$AB111:AM111,0),0)=0),"x", IF(IFERROR(MATCH("c",$AB111:AM111,0),0)=0,"c","")))</f>
        <v/>
      </c>
      <c r="AO111" s="88" t="str">
        <f>IF($AB111&lt;&gt;"x","",IF(AND($I111&lt;&gt;AO$4, IFERROR(MATCH("c",$AB111:AN111,0),0)=0),"x", IF(IFERROR(MATCH("c",$AB111:AN111,0),0)=0,"c","")))</f>
        <v/>
      </c>
      <c r="AP111" s="88" t="str">
        <f>IF($AB111&lt;&gt;"x","",IF(AND($I111&lt;&gt;AP$4, IFERROR(MATCH("c",$AB111:AO111,0),0)=0),"x", IF(IFERROR(MATCH("c",$AB111:AO111,0),0)=0,"c","")))</f>
        <v/>
      </c>
      <c r="AQ111" s="88" t="str">
        <f>IF($AB111&lt;&gt;"x","",IF(AND($I111&lt;&gt;AQ$4, IFERROR(MATCH("c",$AB111:AP111,0),0)=0),"x", IF(IFERROR(MATCH("c",$AB111:AP111,0),0)=0,"c","")))</f>
        <v/>
      </c>
      <c r="BO111" s="213">
        <f>IF(COUNTIF($BO$6:BO110,BO110)+1&gt;Calc!$CU$9,MAX($BO$6:BO110)+1,BO110)</f>
        <v>27</v>
      </c>
      <c r="BP111" s="213" t="str">
        <f>IF(29-SUMIF(Pipeline!D115:AF115,"",$BP$5:$CR$5)&gt;0,ROW(BO111),"")</f>
        <v/>
      </c>
      <c r="BQ111" s="214"/>
      <c r="BR111" s="214"/>
      <c r="BS111" s="214"/>
      <c r="BT111" s="214"/>
      <c r="BU111" s="214"/>
      <c r="BV111" s="214"/>
      <c r="BW111" s="214"/>
      <c r="BX111" s="214"/>
      <c r="BY111" s="214"/>
      <c r="BZ111" s="214"/>
      <c r="CA111" s="214"/>
      <c r="CB111" s="214"/>
      <c r="CC111" s="214"/>
      <c r="CD111" s="214"/>
      <c r="CE111" s="214"/>
      <c r="CF111" s="214"/>
      <c r="CG111" s="214"/>
      <c r="CH111" s="214"/>
      <c r="CI111" s="214"/>
      <c r="CJ111" s="214"/>
      <c r="CK111" s="214"/>
      <c r="CL111" s="214"/>
      <c r="CM111" s="214"/>
      <c r="CN111" s="214"/>
      <c r="CO111" s="214"/>
      <c r="CP111" s="214"/>
      <c r="CQ111" s="214"/>
      <c r="CR111" s="214"/>
    </row>
    <row r="112" spans="2:96" x14ac:dyDescent="0.25">
      <c r="B112" s="88">
        <f>IF(AND(OR(Pipeline!$F$5=H112,Pipeline!$F$5="",Pipeline!$F$5="All"), OR(Pipeline!$F$6=J112,Pipeline!$F$6="",Pipeline!$F$6="All"),  OR(Pipeline!$J$5&lt;=K112,Pipeline!$J$5=""), OR(Pipeline!$J$6&gt;=K112,Pipeline!$J$6=""),  OR(Pipeline!$N$5&lt;=O112,Pipeline!$N$5=""), OR(Pipeline!$N$6&gt;=O112,Pipeline!$N$6="")),1,0)</f>
        <v>1</v>
      </c>
      <c r="C112" s="99">
        <f>IF(B112&lt;&gt;1,"",COUNTIFS($I$6:I111,I112,$B$6:B111,1)+1)</f>
        <v>100</v>
      </c>
      <c r="D112" s="100" t="str">
        <f>IF(LEN(INDEX(Input!B$6:B$1005,ROW($C112)-ROW($C$5),1))=0,"-",INDEX(Input!B$6:B$1005,ROW($C112)-ROW($C$5),1))</f>
        <v>-</v>
      </c>
      <c r="E112" s="100" t="str">
        <f>IF(LEN(INDEX(Input!C$6:C$1005,ROW($C112)-ROW($C$5),1))=0,"-",INDEX(Input!C$6:C$1005,ROW($C112)-ROW($C$5),1))</f>
        <v>-</v>
      </c>
      <c r="F112" s="100" t="str">
        <f>IF(LEN(INDEX(Input!D$6:D$1005,ROW($C112)-ROW($C$5),1))=0,"-",INDEX(Input!D$6:D$1005,ROW($C112)-ROW($C$5),1))</f>
        <v>-</v>
      </c>
      <c r="G112" s="100" t="str">
        <f>IF(LEN(INDEX(Input!E$6:E$1005,ROW($C112)-ROW($C$5),1))=0,"-",INDEX(Input!E$6:E$1005,ROW($C112)-ROW($C$5),1))</f>
        <v>-</v>
      </c>
      <c r="H112" s="100" t="str">
        <f>IF(LEN(INDEX(Input!F$6:F$1005,ROW($C112)-ROW($C$5),1))=0,"-",INDEX(Input!F$6:F$1005,ROW($C112)-ROW($C$5),1))</f>
        <v>-</v>
      </c>
      <c r="I112" s="100" t="str">
        <f>IF(LEN(INDEX(Input!G$6:G$1005,ROW($C112)-ROW($C$5),1))=0,"",INDEX(Input!G$6:G$1005,ROW($C112)-ROW($C$5),1))</f>
        <v/>
      </c>
      <c r="J112" s="100" t="str">
        <f>IF(LEN(INDEX(Input!B$6:B$1005,ROW($C112)-ROW($C$5),1))=0,"-",IF(INDEX(Input!H$6:H$1005,ROW($C112)-ROW($C$5),1)="","Not set",INDEX(Input!H$6:H$1005,ROW($C112)-ROW($C$5),1)) )</f>
        <v>-</v>
      </c>
      <c r="K112" s="101" t="str">
        <f>IF(LEN(INDEX(Input!I$6:I$1005,ROW($C112)-ROW($C$5),1))=0,"",INDEX(Input!I$6:I$1005,ROW($C112)-ROW($C$5),1))</f>
        <v/>
      </c>
      <c r="L112" s="101" t="str">
        <f t="array" ref="L112">IFERROR(IF($AY$24=123,DAY(K112)&amp;connector&amp;IF($AZ$24="Extended",INDEX($AT$24:$AT$35,MONTH(K112),1),MONTH(K112))&amp;connector&amp;IF($AZ$24="Short", RIGHT(YEAR(K112),2),YEAR(K112)),IF($AY$24=213, MONTH(K112)&amp;connector&amp;DAY(K112)&amp;connector&amp;IF($AZ$24="Short", RIGHT(YEAR(K112),2),YEAR(K112)),IF($AZ$24="Short", RIGHT(YEAR(K112),2),YEAR(K112))&amp;connector&amp;MONTH(K112)&amp;connector&amp;DAY(K112))),"-")</f>
        <v>-</v>
      </c>
      <c r="M112" s="101" t="str">
        <f>IF(LEN(INDEX(Input!J$6:J$1005,ROW($C112)-ROW($C$5),1))=0,"",INDEX(Input!J$6:J$1005,ROW($C112)-ROW($C$5),1))</f>
        <v/>
      </c>
      <c r="N112" s="101" t="str">
        <f t="array" ref="N112">IFERROR(IF($AY$24=123,DAY(M112)&amp;connector&amp;IF($AZ$24="Extended",INDEX($AT$24:$AT$35,MONTH(M112),1),MONTH(M112))&amp;connector&amp;IF($AZ$24="Short", RIGHT(YEAR(M112),2),YEAR(M112)),IF($AY$24=213, MONTH(M112)&amp;connector&amp;DAY(M112)&amp;connector&amp;IF($AZ$24="Short", RIGHT(YEAR(M112),2),YEAR(M112)),IF($AZ$24="Short", RIGHT(YEAR(M112),2),YEAR(M112))&amp;connector&amp;MONTH(M112)&amp;connector&amp;DAY(M112))),"-")</f>
        <v>-</v>
      </c>
      <c r="O112" s="156" t="str">
        <f>IF(LEN(INDEX(Input!K$6:K$1005,ROW($C112)-ROW($C$5),1))=0,"",INDEX(Input!K$6:K$1005,ROW($C112)-ROW($C$5),1))</f>
        <v/>
      </c>
      <c r="P112" s="100" t="str">
        <f t="shared" si="19"/>
        <v>-</v>
      </c>
      <c r="Q112" s="156" t="str">
        <f>IF(LEN(INDEX(Input!L$6:L$1005,ROW($C112)-ROW($C$5),1))=0,"",INDEX(Input!L$6:L$1005,ROW($C112)-ROW($C$5),1))</f>
        <v/>
      </c>
      <c r="R112" s="100" t="str">
        <f t="shared" si="20"/>
        <v>-</v>
      </c>
      <c r="S112" s="156" t="str">
        <f>IF(LEN(INDEX(Input!M$6:M$1005,ROW($C112)-ROW($C$5),1))=0,"-",INDEX(Input!M$6:M$1005,ROW($C112)-ROW($C$5),1))</f>
        <v>-</v>
      </c>
      <c r="T112" s="156" t="str">
        <f t="shared" si="21"/>
        <v/>
      </c>
      <c r="U112" s="100" t="str">
        <f t="shared" si="22"/>
        <v>-</v>
      </c>
      <c r="V112" s="156" t="str">
        <f>IF(LEN(INDEX(Input!O$6:O$1005,ROW($C112)-ROW($C$5),1))=0,"",INDEX(Input!O$6:O$1005,ROW($C112)-ROW($C$5),1))</f>
        <v/>
      </c>
      <c r="W112" s="100" t="str">
        <f t="shared" si="23"/>
        <v>-</v>
      </c>
      <c r="X112" s="104" t="str">
        <f t="shared" si="24"/>
        <v/>
      </c>
      <c r="Y112" s="102" t="str">
        <f t="shared" si="25"/>
        <v/>
      </c>
      <c r="Z112" s="102" t="str">
        <f>IF(AND(OR(Dashboard!$D$7=J112,Dashboard!$D$7=""),  OR(Dashboard!$G$6&lt;=K112,Dashboard!$G$6=""), OR(Dashboard!$G$7&gt;=K112,Dashboard!$G$7=""),  OR(Dashboard!$J$6&lt;=O112,Dashboard!$J$6=""), OR(Dashboard!$J$7&gt;=O112,Dashboard!$J$7=""),D112&lt;&gt;""),"x","")</f>
        <v>x</v>
      </c>
      <c r="AA112" s="102" t="str">
        <f>IF(AND(OR(Dashboard!$D$6=H112,Dashboard!$D$6="",Dashboard!$D$6="All"), Z112="x"),"x","")</f>
        <v>x</v>
      </c>
      <c r="AB112" s="103" t="str">
        <f>IF(AND(OR(Dashboard!$D$6=H112,Dashboard!$D$6="",Dashboard!$D$6="All"), OR(Dashboard!$D$7=J112,Dashboard!$D$7=""),  OR(Dashboard!$G$6&lt;=K112,Dashboard!$G$6=""), OR(Dashboard!$G$7&gt;=K112,Dashboard!$G$7=""),  OR(Dashboard!$J$6&lt;=O112,Dashboard!$J$6=""), OR(Dashboard!$J$7&gt;=O112,Dashboard!$J$7=""),I112&lt;&gt;""),"x","")</f>
        <v/>
      </c>
      <c r="AC112" s="88" t="str">
        <f>IF($AB112&lt;&gt;"x","",IF(AND($I112&lt;&gt;AC$4, IFERROR(MATCH("c",$AB112:AB112,0),0)=0),"x", IF(IFERROR(MATCH("c",$AB112:AB112,0),0)=0,"c","")))</f>
        <v/>
      </c>
      <c r="AD112" s="88" t="str">
        <f>IF($AB112&lt;&gt;"x","",IF(AND($I112&lt;&gt;AD$4, IFERROR(MATCH("c",$AB112:AC112,0),0)=0),"x", IF(IFERROR(MATCH("c",$AB112:AC112,0),0)=0,"c","")))</f>
        <v/>
      </c>
      <c r="AE112" s="88" t="str">
        <f>IF($AB112&lt;&gt;"x","",IF(AND($I112&lt;&gt;AE$4, IFERROR(MATCH("c",$AB112:AD112,0),0)=0),"x", IF(IFERROR(MATCH("c",$AB112:AD112,0),0)=0,"c","")))</f>
        <v/>
      </c>
      <c r="AF112" s="88" t="str">
        <f>IF($AB112&lt;&gt;"x","",IF(AND($I112&lt;&gt;AF$4, IFERROR(MATCH("c",$AB112:AE112,0),0)=0),"x", IF(IFERROR(MATCH("c",$AB112:AE112,0),0)=0,"c","")))</f>
        <v/>
      </c>
      <c r="AG112" s="88" t="str">
        <f>IF($AB112&lt;&gt;"x","",IF(AND($I112&lt;&gt;AG$4, IFERROR(MATCH("c",$AB112:AF112,0),0)=0),"x", IF(IFERROR(MATCH("c",$AB112:AF112,0),0)=0,"c","")))</f>
        <v/>
      </c>
      <c r="AH112" s="88" t="str">
        <f>IF($AB112&lt;&gt;"x","",IF(AND($I112&lt;&gt;AH$4, IFERROR(MATCH("c",$AB112:AG112,0),0)=0),"x", IF(IFERROR(MATCH("c",$AB112:AG112,0),0)=0,"c","")))</f>
        <v/>
      </c>
      <c r="AI112" s="88" t="str">
        <f>IF($AB112&lt;&gt;"x","",IF(AND($I112&lt;&gt;AI$4, IFERROR(MATCH("c",$AB112:AH112,0),0)=0),"x", IF(IFERROR(MATCH("c",$AB112:AH112,0),0)=0,"c","")))</f>
        <v/>
      </c>
      <c r="AJ112" s="88" t="str">
        <f>IF($AB112&lt;&gt;"x","",IF(AND($I112&lt;&gt;AJ$4, IFERROR(MATCH("c",$AB112:AI112,0),0)=0),"x", IF(IFERROR(MATCH("c",$AB112:AI112,0),0)=0,"c","")))</f>
        <v/>
      </c>
      <c r="AK112" s="88" t="str">
        <f>IF($AB112&lt;&gt;"x","",IF(AND($I112&lt;&gt;AK$4, IFERROR(MATCH("c",$AB112:AJ112,0),0)=0),"x", IF(IFERROR(MATCH("c",$AB112:AJ112,0),0)=0,"c","")))</f>
        <v/>
      </c>
      <c r="AL112" s="88" t="str">
        <f>IF($AB112&lt;&gt;"x","",IF(AND($I112&lt;&gt;AL$4, IFERROR(MATCH("c",$AB112:AK112,0),0)=0),"x", IF(IFERROR(MATCH("c",$AB112:AK112,0),0)=0,"c","")))</f>
        <v/>
      </c>
      <c r="AM112" s="88" t="str">
        <f>IF($AB112&lt;&gt;"x","",IF(AND($I112&lt;&gt;AM$4, IFERROR(MATCH("c",$AB112:AL112,0),0)=0),"x", IF(IFERROR(MATCH("c",$AB112:AL112,0),0)=0,"c","")))</f>
        <v/>
      </c>
      <c r="AN112" s="88" t="str">
        <f>IF($AB112&lt;&gt;"x","",IF(AND($I112&lt;&gt;AN$4, IFERROR(MATCH("c",$AB112:AM112,0),0)=0),"x", IF(IFERROR(MATCH("c",$AB112:AM112,0),0)=0,"c","")))</f>
        <v/>
      </c>
      <c r="AO112" s="88" t="str">
        <f>IF($AB112&lt;&gt;"x","",IF(AND($I112&lt;&gt;AO$4, IFERROR(MATCH("c",$AB112:AN112,0),0)=0),"x", IF(IFERROR(MATCH("c",$AB112:AN112,0),0)=0,"c","")))</f>
        <v/>
      </c>
      <c r="AP112" s="88" t="str">
        <f>IF($AB112&lt;&gt;"x","",IF(AND($I112&lt;&gt;AP$4, IFERROR(MATCH("c",$AB112:AO112,0),0)=0),"x", IF(IFERROR(MATCH("c",$AB112:AO112,0),0)=0,"c","")))</f>
        <v/>
      </c>
      <c r="AQ112" s="88" t="str">
        <f>IF($AB112&lt;&gt;"x","",IF(AND($I112&lt;&gt;AQ$4, IFERROR(MATCH("c",$AB112:AP112,0),0)=0),"x", IF(IFERROR(MATCH("c",$AB112:AP112,0),0)=0,"c","")))</f>
        <v/>
      </c>
      <c r="BO112" s="213">
        <f>IF(COUNTIF($BO$6:BO111,BO111)+1&gt;Calc!$CU$9,MAX($BO$6:BO111)+1,BO111)</f>
        <v>27</v>
      </c>
      <c r="BP112" s="213" t="str">
        <f>IF(29-SUMIF(Pipeline!D116:AF116,"",$BP$5:$CR$5)&gt;0,ROW(BO112),"")</f>
        <v/>
      </c>
      <c r="BQ112" s="214"/>
      <c r="BR112" s="214"/>
      <c r="BS112" s="214"/>
      <c r="BT112" s="214"/>
      <c r="BU112" s="214"/>
      <c r="BV112" s="214"/>
      <c r="BW112" s="214"/>
      <c r="BX112" s="214"/>
      <c r="BY112" s="214"/>
      <c r="BZ112" s="214"/>
      <c r="CA112" s="214"/>
      <c r="CB112" s="214"/>
      <c r="CC112" s="214"/>
      <c r="CD112" s="214"/>
      <c r="CE112" s="214"/>
      <c r="CF112" s="214"/>
      <c r="CG112" s="214"/>
      <c r="CH112" s="214"/>
      <c r="CI112" s="214"/>
      <c r="CJ112" s="214"/>
      <c r="CK112" s="214"/>
      <c r="CL112" s="214"/>
      <c r="CM112" s="214"/>
      <c r="CN112" s="214"/>
      <c r="CO112" s="214"/>
      <c r="CP112" s="214"/>
      <c r="CQ112" s="214"/>
      <c r="CR112" s="214"/>
    </row>
    <row r="113" spans="2:96" x14ac:dyDescent="0.25">
      <c r="B113" s="88">
        <f>IF(AND(OR(Pipeline!$F$5=H113,Pipeline!$F$5="",Pipeline!$F$5="All"), OR(Pipeline!$F$6=J113,Pipeline!$F$6="",Pipeline!$F$6="All"),  OR(Pipeline!$J$5&lt;=K113,Pipeline!$J$5=""), OR(Pipeline!$J$6&gt;=K113,Pipeline!$J$6=""),  OR(Pipeline!$N$5&lt;=O113,Pipeline!$N$5=""), OR(Pipeline!$N$6&gt;=O113,Pipeline!$N$6="")),1,0)</f>
        <v>1</v>
      </c>
      <c r="C113" s="99">
        <f>IF(B113&lt;&gt;1,"",COUNTIFS($I$6:I112,I113,$B$6:B112,1)+1)</f>
        <v>101</v>
      </c>
      <c r="D113" s="100" t="str">
        <f>IF(LEN(INDEX(Input!B$6:B$1005,ROW($C113)-ROW($C$5),1))=0,"-",INDEX(Input!B$6:B$1005,ROW($C113)-ROW($C$5),1))</f>
        <v>-</v>
      </c>
      <c r="E113" s="100" t="str">
        <f>IF(LEN(INDEX(Input!C$6:C$1005,ROW($C113)-ROW($C$5),1))=0,"-",INDEX(Input!C$6:C$1005,ROW($C113)-ROW($C$5),1))</f>
        <v>-</v>
      </c>
      <c r="F113" s="100" t="str">
        <f>IF(LEN(INDEX(Input!D$6:D$1005,ROW($C113)-ROW($C$5),1))=0,"-",INDEX(Input!D$6:D$1005,ROW($C113)-ROW($C$5),1))</f>
        <v>-</v>
      </c>
      <c r="G113" s="100" t="str">
        <f>IF(LEN(INDEX(Input!E$6:E$1005,ROW($C113)-ROW($C$5),1))=0,"-",INDEX(Input!E$6:E$1005,ROW($C113)-ROW($C$5),1))</f>
        <v>-</v>
      </c>
      <c r="H113" s="100" t="str">
        <f>IF(LEN(INDEX(Input!F$6:F$1005,ROW($C113)-ROW($C$5),1))=0,"-",INDEX(Input!F$6:F$1005,ROW($C113)-ROW($C$5),1))</f>
        <v>-</v>
      </c>
      <c r="I113" s="100" t="str">
        <f>IF(LEN(INDEX(Input!G$6:G$1005,ROW($C113)-ROW($C$5),1))=0,"",INDEX(Input!G$6:G$1005,ROW($C113)-ROW($C$5),1))</f>
        <v/>
      </c>
      <c r="J113" s="100" t="str">
        <f>IF(LEN(INDEX(Input!B$6:B$1005,ROW($C113)-ROW($C$5),1))=0,"-",IF(INDEX(Input!H$6:H$1005,ROW($C113)-ROW($C$5),1)="","Not set",INDEX(Input!H$6:H$1005,ROW($C113)-ROW($C$5),1)) )</f>
        <v>-</v>
      </c>
      <c r="K113" s="101" t="str">
        <f>IF(LEN(INDEX(Input!I$6:I$1005,ROW($C113)-ROW($C$5),1))=0,"",INDEX(Input!I$6:I$1005,ROW($C113)-ROW($C$5),1))</f>
        <v/>
      </c>
      <c r="L113" s="101" t="str">
        <f t="array" ref="L113">IFERROR(IF($AY$24=123,DAY(K113)&amp;connector&amp;IF($AZ$24="Extended",INDEX($AT$24:$AT$35,MONTH(K113),1),MONTH(K113))&amp;connector&amp;IF($AZ$24="Short", RIGHT(YEAR(K113),2),YEAR(K113)),IF($AY$24=213, MONTH(K113)&amp;connector&amp;DAY(K113)&amp;connector&amp;IF($AZ$24="Short", RIGHT(YEAR(K113),2),YEAR(K113)),IF($AZ$24="Short", RIGHT(YEAR(K113),2),YEAR(K113))&amp;connector&amp;MONTH(K113)&amp;connector&amp;DAY(K113))),"-")</f>
        <v>-</v>
      </c>
      <c r="M113" s="101" t="str">
        <f>IF(LEN(INDEX(Input!J$6:J$1005,ROW($C113)-ROW($C$5),1))=0,"",INDEX(Input!J$6:J$1005,ROW($C113)-ROW($C$5),1))</f>
        <v/>
      </c>
      <c r="N113" s="101" t="str">
        <f t="array" ref="N113">IFERROR(IF($AY$24=123,DAY(M113)&amp;connector&amp;IF($AZ$24="Extended",INDEX($AT$24:$AT$35,MONTH(M113),1),MONTH(M113))&amp;connector&amp;IF($AZ$24="Short", RIGHT(YEAR(M113),2),YEAR(M113)),IF($AY$24=213, MONTH(M113)&amp;connector&amp;DAY(M113)&amp;connector&amp;IF($AZ$24="Short", RIGHT(YEAR(M113),2),YEAR(M113)),IF($AZ$24="Short", RIGHT(YEAR(M113),2),YEAR(M113))&amp;connector&amp;MONTH(M113)&amp;connector&amp;DAY(M113))),"-")</f>
        <v>-</v>
      </c>
      <c r="O113" s="156" t="str">
        <f>IF(LEN(INDEX(Input!K$6:K$1005,ROW($C113)-ROW($C$5),1))=0,"",INDEX(Input!K$6:K$1005,ROW($C113)-ROW($C$5),1))</f>
        <v/>
      </c>
      <c r="P113" s="100" t="str">
        <f t="shared" si="19"/>
        <v>-</v>
      </c>
      <c r="Q113" s="156" t="str">
        <f>IF(LEN(INDEX(Input!L$6:L$1005,ROW($C113)-ROW($C$5),1))=0,"",INDEX(Input!L$6:L$1005,ROW($C113)-ROW($C$5),1))</f>
        <v/>
      </c>
      <c r="R113" s="100" t="str">
        <f t="shared" si="20"/>
        <v>-</v>
      </c>
      <c r="S113" s="156" t="str">
        <f>IF(LEN(INDEX(Input!M$6:M$1005,ROW($C113)-ROW($C$5),1))=0,"-",INDEX(Input!M$6:M$1005,ROW($C113)-ROW($C$5),1))</f>
        <v>-</v>
      </c>
      <c r="T113" s="156" t="str">
        <f t="shared" si="21"/>
        <v/>
      </c>
      <c r="U113" s="100" t="str">
        <f t="shared" si="22"/>
        <v>-</v>
      </c>
      <c r="V113" s="156" t="str">
        <f>IF(LEN(INDEX(Input!O$6:O$1005,ROW($C113)-ROW($C$5),1))=0,"",INDEX(Input!O$6:O$1005,ROW($C113)-ROW($C$5),1))</f>
        <v/>
      </c>
      <c r="W113" s="100" t="str">
        <f t="shared" si="23"/>
        <v>-</v>
      </c>
      <c r="X113" s="104" t="str">
        <f t="shared" si="24"/>
        <v/>
      </c>
      <c r="Y113" s="102" t="str">
        <f t="shared" si="25"/>
        <v/>
      </c>
      <c r="Z113" s="102" t="str">
        <f>IF(AND(OR(Dashboard!$D$7=J113,Dashboard!$D$7=""),  OR(Dashboard!$G$6&lt;=K113,Dashboard!$G$6=""), OR(Dashboard!$G$7&gt;=K113,Dashboard!$G$7=""),  OR(Dashboard!$J$6&lt;=O113,Dashboard!$J$6=""), OR(Dashboard!$J$7&gt;=O113,Dashboard!$J$7=""),D113&lt;&gt;""),"x","")</f>
        <v>x</v>
      </c>
      <c r="AA113" s="102" t="str">
        <f>IF(AND(OR(Dashboard!$D$6=H113,Dashboard!$D$6="",Dashboard!$D$6="All"), Z113="x"),"x","")</f>
        <v>x</v>
      </c>
      <c r="AB113" s="103" t="str">
        <f>IF(AND(OR(Dashboard!$D$6=H113,Dashboard!$D$6="",Dashboard!$D$6="All"), OR(Dashboard!$D$7=J113,Dashboard!$D$7=""),  OR(Dashboard!$G$6&lt;=K113,Dashboard!$G$6=""), OR(Dashboard!$G$7&gt;=K113,Dashboard!$G$7=""),  OR(Dashboard!$J$6&lt;=O113,Dashboard!$J$6=""), OR(Dashboard!$J$7&gt;=O113,Dashboard!$J$7=""),I113&lt;&gt;""),"x","")</f>
        <v/>
      </c>
      <c r="AC113" s="88" t="str">
        <f>IF($AB113&lt;&gt;"x","",IF(AND($I113&lt;&gt;AC$4, IFERROR(MATCH("c",$AB113:AB113,0),0)=0),"x", IF(IFERROR(MATCH("c",$AB113:AB113,0),0)=0,"c","")))</f>
        <v/>
      </c>
      <c r="AD113" s="88" t="str">
        <f>IF($AB113&lt;&gt;"x","",IF(AND($I113&lt;&gt;AD$4, IFERROR(MATCH("c",$AB113:AC113,0),0)=0),"x", IF(IFERROR(MATCH("c",$AB113:AC113,0),0)=0,"c","")))</f>
        <v/>
      </c>
      <c r="AE113" s="88" t="str">
        <f>IF($AB113&lt;&gt;"x","",IF(AND($I113&lt;&gt;AE$4, IFERROR(MATCH("c",$AB113:AD113,0),0)=0),"x", IF(IFERROR(MATCH("c",$AB113:AD113,0),0)=0,"c","")))</f>
        <v/>
      </c>
      <c r="AF113" s="88" t="str">
        <f>IF($AB113&lt;&gt;"x","",IF(AND($I113&lt;&gt;AF$4, IFERROR(MATCH("c",$AB113:AE113,0),0)=0),"x", IF(IFERROR(MATCH("c",$AB113:AE113,0),0)=0,"c","")))</f>
        <v/>
      </c>
      <c r="AG113" s="88" t="str">
        <f>IF($AB113&lt;&gt;"x","",IF(AND($I113&lt;&gt;AG$4, IFERROR(MATCH("c",$AB113:AF113,0),0)=0),"x", IF(IFERROR(MATCH("c",$AB113:AF113,0),0)=0,"c","")))</f>
        <v/>
      </c>
      <c r="AH113" s="88" t="str">
        <f>IF($AB113&lt;&gt;"x","",IF(AND($I113&lt;&gt;AH$4, IFERROR(MATCH("c",$AB113:AG113,0),0)=0),"x", IF(IFERROR(MATCH("c",$AB113:AG113,0),0)=0,"c","")))</f>
        <v/>
      </c>
      <c r="AI113" s="88" t="str">
        <f>IF($AB113&lt;&gt;"x","",IF(AND($I113&lt;&gt;AI$4, IFERROR(MATCH("c",$AB113:AH113,0),0)=0),"x", IF(IFERROR(MATCH("c",$AB113:AH113,0),0)=0,"c","")))</f>
        <v/>
      </c>
      <c r="AJ113" s="88" t="str">
        <f>IF($AB113&lt;&gt;"x","",IF(AND($I113&lt;&gt;AJ$4, IFERROR(MATCH("c",$AB113:AI113,0),0)=0),"x", IF(IFERROR(MATCH("c",$AB113:AI113,0),0)=0,"c","")))</f>
        <v/>
      </c>
      <c r="AK113" s="88" t="str">
        <f>IF($AB113&lt;&gt;"x","",IF(AND($I113&lt;&gt;AK$4, IFERROR(MATCH("c",$AB113:AJ113,0),0)=0),"x", IF(IFERROR(MATCH("c",$AB113:AJ113,0),0)=0,"c","")))</f>
        <v/>
      </c>
      <c r="AL113" s="88" t="str">
        <f>IF($AB113&lt;&gt;"x","",IF(AND($I113&lt;&gt;AL$4, IFERROR(MATCH("c",$AB113:AK113,0),0)=0),"x", IF(IFERROR(MATCH("c",$AB113:AK113,0),0)=0,"c","")))</f>
        <v/>
      </c>
      <c r="AM113" s="88" t="str">
        <f>IF($AB113&lt;&gt;"x","",IF(AND($I113&lt;&gt;AM$4, IFERROR(MATCH("c",$AB113:AL113,0),0)=0),"x", IF(IFERROR(MATCH("c",$AB113:AL113,0),0)=0,"c","")))</f>
        <v/>
      </c>
      <c r="AN113" s="88" t="str">
        <f>IF($AB113&lt;&gt;"x","",IF(AND($I113&lt;&gt;AN$4, IFERROR(MATCH("c",$AB113:AM113,0),0)=0),"x", IF(IFERROR(MATCH("c",$AB113:AM113,0),0)=0,"c","")))</f>
        <v/>
      </c>
      <c r="AO113" s="88" t="str">
        <f>IF($AB113&lt;&gt;"x","",IF(AND($I113&lt;&gt;AO$4, IFERROR(MATCH("c",$AB113:AN113,0),0)=0),"x", IF(IFERROR(MATCH("c",$AB113:AN113,0),0)=0,"c","")))</f>
        <v/>
      </c>
      <c r="AP113" s="88" t="str">
        <f>IF($AB113&lt;&gt;"x","",IF(AND($I113&lt;&gt;AP$4, IFERROR(MATCH("c",$AB113:AO113,0),0)=0),"x", IF(IFERROR(MATCH("c",$AB113:AO113,0),0)=0,"c","")))</f>
        <v/>
      </c>
      <c r="AQ113" s="88" t="str">
        <f>IF($AB113&lt;&gt;"x","",IF(AND($I113&lt;&gt;AQ$4, IFERROR(MATCH("c",$AB113:AP113,0),0)=0),"x", IF(IFERROR(MATCH("c",$AB113:AP113,0),0)=0,"c","")))</f>
        <v/>
      </c>
      <c r="BO113" s="213">
        <f>IF(COUNTIF($BO$6:BO112,BO112)+1&gt;Calc!$CU$9,MAX($BO$6:BO112)+1,BO112)</f>
        <v>27</v>
      </c>
      <c r="BP113" s="213" t="str">
        <f>IF(29-SUMIF(Pipeline!D117:AF117,"",$BP$5:$CR$5)&gt;0,ROW(BO113),"")</f>
        <v/>
      </c>
      <c r="BQ113" s="214"/>
      <c r="BR113" s="214"/>
      <c r="BS113" s="214"/>
      <c r="BT113" s="214"/>
      <c r="BU113" s="214"/>
      <c r="BV113" s="214"/>
      <c r="BW113" s="214"/>
      <c r="BX113" s="214"/>
      <c r="BY113" s="214"/>
      <c r="BZ113" s="214"/>
      <c r="CA113" s="214"/>
      <c r="CB113" s="214"/>
      <c r="CC113" s="214"/>
      <c r="CD113" s="214"/>
      <c r="CE113" s="214"/>
      <c r="CF113" s="214"/>
      <c r="CG113" s="214"/>
      <c r="CH113" s="214"/>
      <c r="CI113" s="214"/>
      <c r="CJ113" s="214"/>
      <c r="CK113" s="214"/>
      <c r="CL113" s="214"/>
      <c r="CM113" s="214"/>
      <c r="CN113" s="214"/>
      <c r="CO113" s="214"/>
      <c r="CP113" s="214"/>
      <c r="CQ113" s="214"/>
      <c r="CR113" s="214"/>
    </row>
    <row r="114" spans="2:96" x14ac:dyDescent="0.25">
      <c r="B114" s="88">
        <f>IF(AND(OR(Pipeline!$F$5=H114,Pipeline!$F$5="",Pipeline!$F$5="All"), OR(Pipeline!$F$6=J114,Pipeline!$F$6="",Pipeline!$F$6="All"),  OR(Pipeline!$J$5&lt;=K114,Pipeline!$J$5=""), OR(Pipeline!$J$6&gt;=K114,Pipeline!$J$6=""),  OR(Pipeline!$N$5&lt;=O114,Pipeline!$N$5=""), OR(Pipeline!$N$6&gt;=O114,Pipeline!$N$6="")),1,0)</f>
        <v>1</v>
      </c>
      <c r="C114" s="99">
        <f>IF(B114&lt;&gt;1,"",COUNTIFS($I$6:I113,I114,$B$6:B113,1)+1)</f>
        <v>102</v>
      </c>
      <c r="D114" s="100" t="str">
        <f>IF(LEN(INDEX(Input!B$6:B$1005,ROW($C114)-ROW($C$5),1))=0,"-",INDEX(Input!B$6:B$1005,ROW($C114)-ROW($C$5),1))</f>
        <v>-</v>
      </c>
      <c r="E114" s="100" t="str">
        <f>IF(LEN(INDEX(Input!C$6:C$1005,ROW($C114)-ROW($C$5),1))=0,"-",INDEX(Input!C$6:C$1005,ROW($C114)-ROW($C$5),1))</f>
        <v>-</v>
      </c>
      <c r="F114" s="100" t="str">
        <f>IF(LEN(INDEX(Input!D$6:D$1005,ROW($C114)-ROW($C$5),1))=0,"-",INDEX(Input!D$6:D$1005,ROW($C114)-ROW($C$5),1))</f>
        <v>-</v>
      </c>
      <c r="G114" s="100" t="str">
        <f>IF(LEN(INDEX(Input!E$6:E$1005,ROW($C114)-ROW($C$5),1))=0,"-",INDEX(Input!E$6:E$1005,ROW($C114)-ROW($C$5),1))</f>
        <v>-</v>
      </c>
      <c r="H114" s="100" t="str">
        <f>IF(LEN(INDEX(Input!F$6:F$1005,ROW($C114)-ROW($C$5),1))=0,"-",INDEX(Input!F$6:F$1005,ROW($C114)-ROW($C$5),1))</f>
        <v>-</v>
      </c>
      <c r="I114" s="100" t="str">
        <f>IF(LEN(INDEX(Input!G$6:G$1005,ROW($C114)-ROW($C$5),1))=0,"",INDEX(Input!G$6:G$1005,ROW($C114)-ROW($C$5),1))</f>
        <v/>
      </c>
      <c r="J114" s="100" t="str">
        <f>IF(LEN(INDEX(Input!B$6:B$1005,ROW($C114)-ROW($C$5),1))=0,"-",IF(INDEX(Input!H$6:H$1005,ROW($C114)-ROW($C$5),1)="","Not set",INDEX(Input!H$6:H$1005,ROW($C114)-ROW($C$5),1)) )</f>
        <v>-</v>
      </c>
      <c r="K114" s="101" t="str">
        <f>IF(LEN(INDEX(Input!I$6:I$1005,ROW($C114)-ROW($C$5),1))=0,"",INDEX(Input!I$6:I$1005,ROW($C114)-ROW($C$5),1))</f>
        <v/>
      </c>
      <c r="L114" s="101" t="str">
        <f t="array" ref="L114">IFERROR(IF($AY$24=123,DAY(K114)&amp;connector&amp;IF($AZ$24="Extended",INDEX($AT$24:$AT$35,MONTH(K114),1),MONTH(K114))&amp;connector&amp;IF($AZ$24="Short", RIGHT(YEAR(K114),2),YEAR(K114)),IF($AY$24=213, MONTH(K114)&amp;connector&amp;DAY(K114)&amp;connector&amp;IF($AZ$24="Short", RIGHT(YEAR(K114),2),YEAR(K114)),IF($AZ$24="Short", RIGHT(YEAR(K114),2),YEAR(K114))&amp;connector&amp;MONTH(K114)&amp;connector&amp;DAY(K114))),"-")</f>
        <v>-</v>
      </c>
      <c r="M114" s="101" t="str">
        <f>IF(LEN(INDEX(Input!J$6:J$1005,ROW($C114)-ROW($C$5),1))=0,"",INDEX(Input!J$6:J$1005,ROW($C114)-ROW($C$5),1))</f>
        <v/>
      </c>
      <c r="N114" s="101" t="str">
        <f t="array" ref="N114">IFERROR(IF($AY$24=123,DAY(M114)&amp;connector&amp;IF($AZ$24="Extended",INDEX($AT$24:$AT$35,MONTH(M114),1),MONTH(M114))&amp;connector&amp;IF($AZ$24="Short", RIGHT(YEAR(M114),2),YEAR(M114)),IF($AY$24=213, MONTH(M114)&amp;connector&amp;DAY(M114)&amp;connector&amp;IF($AZ$24="Short", RIGHT(YEAR(M114),2),YEAR(M114)),IF($AZ$24="Short", RIGHT(YEAR(M114),2),YEAR(M114))&amp;connector&amp;MONTH(M114)&amp;connector&amp;DAY(M114))),"-")</f>
        <v>-</v>
      </c>
      <c r="O114" s="156" t="str">
        <f>IF(LEN(INDEX(Input!K$6:K$1005,ROW($C114)-ROW($C$5),1))=0,"",INDEX(Input!K$6:K$1005,ROW($C114)-ROW($C$5),1))</f>
        <v/>
      </c>
      <c r="P114" s="100" t="str">
        <f t="shared" si="19"/>
        <v>-</v>
      </c>
      <c r="Q114" s="156" t="str">
        <f>IF(LEN(INDEX(Input!L$6:L$1005,ROW($C114)-ROW($C$5),1))=0,"",INDEX(Input!L$6:L$1005,ROW($C114)-ROW($C$5),1))</f>
        <v/>
      </c>
      <c r="R114" s="100" t="str">
        <f t="shared" si="20"/>
        <v>-</v>
      </c>
      <c r="S114" s="156" t="str">
        <f>IF(LEN(INDEX(Input!M$6:M$1005,ROW($C114)-ROW($C$5),1))=0,"-",INDEX(Input!M$6:M$1005,ROW($C114)-ROW($C$5),1))</f>
        <v>-</v>
      </c>
      <c r="T114" s="156" t="str">
        <f t="shared" si="21"/>
        <v/>
      </c>
      <c r="U114" s="100" t="str">
        <f t="shared" si="22"/>
        <v>-</v>
      </c>
      <c r="V114" s="156" t="str">
        <f>IF(LEN(INDEX(Input!O$6:O$1005,ROW($C114)-ROW($C$5),1))=0,"",INDEX(Input!O$6:O$1005,ROW($C114)-ROW($C$5),1))</f>
        <v/>
      </c>
      <c r="W114" s="100" t="str">
        <f t="shared" si="23"/>
        <v>-</v>
      </c>
      <c r="X114" s="104" t="str">
        <f t="shared" si="24"/>
        <v/>
      </c>
      <c r="Y114" s="102" t="str">
        <f t="shared" si="25"/>
        <v/>
      </c>
      <c r="Z114" s="102" t="str">
        <f>IF(AND(OR(Dashboard!$D$7=J114,Dashboard!$D$7=""),  OR(Dashboard!$G$6&lt;=K114,Dashboard!$G$6=""), OR(Dashboard!$G$7&gt;=K114,Dashboard!$G$7=""),  OR(Dashboard!$J$6&lt;=O114,Dashboard!$J$6=""), OR(Dashboard!$J$7&gt;=O114,Dashboard!$J$7=""),D114&lt;&gt;""),"x","")</f>
        <v>x</v>
      </c>
      <c r="AA114" s="102" t="str">
        <f>IF(AND(OR(Dashboard!$D$6=H114,Dashboard!$D$6="",Dashboard!$D$6="All"), Z114="x"),"x","")</f>
        <v>x</v>
      </c>
      <c r="AB114" s="103" t="str">
        <f>IF(AND(OR(Dashboard!$D$6=H114,Dashboard!$D$6="",Dashboard!$D$6="All"), OR(Dashboard!$D$7=J114,Dashboard!$D$7=""),  OR(Dashboard!$G$6&lt;=K114,Dashboard!$G$6=""), OR(Dashboard!$G$7&gt;=K114,Dashboard!$G$7=""),  OR(Dashboard!$J$6&lt;=O114,Dashboard!$J$6=""), OR(Dashboard!$J$7&gt;=O114,Dashboard!$J$7=""),I114&lt;&gt;""),"x","")</f>
        <v/>
      </c>
      <c r="AC114" s="88" t="str">
        <f>IF($AB114&lt;&gt;"x","",IF(AND($I114&lt;&gt;AC$4, IFERROR(MATCH("c",$AB114:AB114,0),0)=0),"x", IF(IFERROR(MATCH("c",$AB114:AB114,0),0)=0,"c","")))</f>
        <v/>
      </c>
      <c r="AD114" s="88" t="str">
        <f>IF($AB114&lt;&gt;"x","",IF(AND($I114&lt;&gt;AD$4, IFERROR(MATCH("c",$AB114:AC114,0),0)=0),"x", IF(IFERROR(MATCH("c",$AB114:AC114,0),0)=0,"c","")))</f>
        <v/>
      </c>
      <c r="AE114" s="88" t="str">
        <f>IF($AB114&lt;&gt;"x","",IF(AND($I114&lt;&gt;AE$4, IFERROR(MATCH("c",$AB114:AD114,0),0)=0),"x", IF(IFERROR(MATCH("c",$AB114:AD114,0),0)=0,"c","")))</f>
        <v/>
      </c>
      <c r="AF114" s="88" t="str">
        <f>IF($AB114&lt;&gt;"x","",IF(AND($I114&lt;&gt;AF$4, IFERROR(MATCH("c",$AB114:AE114,0),0)=0),"x", IF(IFERROR(MATCH("c",$AB114:AE114,0),0)=0,"c","")))</f>
        <v/>
      </c>
      <c r="AG114" s="88" t="str">
        <f>IF($AB114&lt;&gt;"x","",IF(AND($I114&lt;&gt;AG$4, IFERROR(MATCH("c",$AB114:AF114,0),0)=0),"x", IF(IFERROR(MATCH("c",$AB114:AF114,0),0)=0,"c","")))</f>
        <v/>
      </c>
      <c r="AH114" s="88" t="str">
        <f>IF($AB114&lt;&gt;"x","",IF(AND($I114&lt;&gt;AH$4, IFERROR(MATCH("c",$AB114:AG114,0),0)=0),"x", IF(IFERROR(MATCH("c",$AB114:AG114,0),0)=0,"c","")))</f>
        <v/>
      </c>
      <c r="AI114" s="88" t="str">
        <f>IF($AB114&lt;&gt;"x","",IF(AND($I114&lt;&gt;AI$4, IFERROR(MATCH("c",$AB114:AH114,0),0)=0),"x", IF(IFERROR(MATCH("c",$AB114:AH114,0),0)=0,"c","")))</f>
        <v/>
      </c>
      <c r="AJ114" s="88" t="str">
        <f>IF($AB114&lt;&gt;"x","",IF(AND($I114&lt;&gt;AJ$4, IFERROR(MATCH("c",$AB114:AI114,0),0)=0),"x", IF(IFERROR(MATCH("c",$AB114:AI114,0),0)=0,"c","")))</f>
        <v/>
      </c>
      <c r="AK114" s="88" t="str">
        <f>IF($AB114&lt;&gt;"x","",IF(AND($I114&lt;&gt;AK$4, IFERROR(MATCH("c",$AB114:AJ114,0),0)=0),"x", IF(IFERROR(MATCH("c",$AB114:AJ114,0),0)=0,"c","")))</f>
        <v/>
      </c>
      <c r="AL114" s="88" t="str">
        <f>IF($AB114&lt;&gt;"x","",IF(AND($I114&lt;&gt;AL$4, IFERROR(MATCH("c",$AB114:AK114,0),0)=0),"x", IF(IFERROR(MATCH("c",$AB114:AK114,0),0)=0,"c","")))</f>
        <v/>
      </c>
      <c r="AM114" s="88" t="str">
        <f>IF($AB114&lt;&gt;"x","",IF(AND($I114&lt;&gt;AM$4, IFERROR(MATCH("c",$AB114:AL114,0),0)=0),"x", IF(IFERROR(MATCH("c",$AB114:AL114,0),0)=0,"c","")))</f>
        <v/>
      </c>
      <c r="AN114" s="88" t="str">
        <f>IF($AB114&lt;&gt;"x","",IF(AND($I114&lt;&gt;AN$4, IFERROR(MATCH("c",$AB114:AM114,0),0)=0),"x", IF(IFERROR(MATCH("c",$AB114:AM114,0),0)=0,"c","")))</f>
        <v/>
      </c>
      <c r="AO114" s="88" t="str">
        <f>IF($AB114&lt;&gt;"x","",IF(AND($I114&lt;&gt;AO$4, IFERROR(MATCH("c",$AB114:AN114,0),0)=0),"x", IF(IFERROR(MATCH("c",$AB114:AN114,0),0)=0,"c","")))</f>
        <v/>
      </c>
      <c r="AP114" s="88" t="str">
        <f>IF($AB114&lt;&gt;"x","",IF(AND($I114&lt;&gt;AP$4, IFERROR(MATCH("c",$AB114:AO114,0),0)=0),"x", IF(IFERROR(MATCH("c",$AB114:AO114,0),0)=0,"c","")))</f>
        <v/>
      </c>
      <c r="AQ114" s="88" t="str">
        <f>IF($AB114&lt;&gt;"x","",IF(AND($I114&lt;&gt;AQ$4, IFERROR(MATCH("c",$AB114:AP114,0),0)=0),"x", IF(IFERROR(MATCH("c",$AB114:AP114,0),0)=0,"c","")))</f>
        <v/>
      </c>
      <c r="BO114" s="213">
        <f>IF(COUNTIF($BO$6:BO113,BO113)+1&gt;Calc!$CU$9,MAX($BO$6:BO113)+1,BO113)</f>
        <v>28</v>
      </c>
      <c r="BP114" s="213" t="str">
        <f>IF(29-SUMIF(Pipeline!D118:AF118,"",$BP$5:$CR$5)&gt;0,ROW(BO114),"")</f>
        <v/>
      </c>
      <c r="BQ114" s="214"/>
      <c r="BR114" s="214"/>
      <c r="BS114" s="214"/>
      <c r="BT114" s="214"/>
      <c r="BU114" s="214"/>
      <c r="BV114" s="214"/>
      <c r="BW114" s="214"/>
      <c r="BX114" s="214"/>
      <c r="BY114" s="214"/>
      <c r="BZ114" s="214"/>
      <c r="CA114" s="214"/>
      <c r="CB114" s="214"/>
      <c r="CC114" s="214"/>
      <c r="CD114" s="214"/>
      <c r="CE114" s="214"/>
      <c r="CF114" s="214"/>
      <c r="CG114" s="214"/>
      <c r="CH114" s="214"/>
      <c r="CI114" s="214"/>
      <c r="CJ114" s="214"/>
      <c r="CK114" s="214"/>
      <c r="CL114" s="214"/>
      <c r="CM114" s="214"/>
      <c r="CN114" s="214"/>
      <c r="CO114" s="214"/>
      <c r="CP114" s="214"/>
      <c r="CQ114" s="214"/>
      <c r="CR114" s="214"/>
    </row>
    <row r="115" spans="2:96" x14ac:dyDescent="0.25">
      <c r="B115" s="88">
        <f>IF(AND(OR(Pipeline!$F$5=H115,Pipeline!$F$5="",Pipeline!$F$5="All"), OR(Pipeline!$F$6=J115,Pipeline!$F$6="",Pipeline!$F$6="All"),  OR(Pipeline!$J$5&lt;=K115,Pipeline!$J$5=""), OR(Pipeline!$J$6&gt;=K115,Pipeline!$J$6=""),  OR(Pipeline!$N$5&lt;=O115,Pipeline!$N$5=""), OR(Pipeline!$N$6&gt;=O115,Pipeline!$N$6="")),1,0)</f>
        <v>1</v>
      </c>
      <c r="C115" s="99">
        <f>IF(B115&lt;&gt;1,"",COUNTIFS($I$6:I114,I115,$B$6:B114,1)+1)</f>
        <v>103</v>
      </c>
      <c r="D115" s="100" t="str">
        <f>IF(LEN(INDEX(Input!B$6:B$1005,ROW($C115)-ROW($C$5),1))=0,"-",INDEX(Input!B$6:B$1005,ROW($C115)-ROW($C$5),1))</f>
        <v>-</v>
      </c>
      <c r="E115" s="100" t="str">
        <f>IF(LEN(INDEX(Input!C$6:C$1005,ROW($C115)-ROW($C$5),1))=0,"-",INDEX(Input!C$6:C$1005,ROW($C115)-ROW($C$5),1))</f>
        <v>-</v>
      </c>
      <c r="F115" s="100" t="str">
        <f>IF(LEN(INDEX(Input!D$6:D$1005,ROW($C115)-ROW($C$5),1))=0,"-",INDEX(Input!D$6:D$1005,ROW($C115)-ROW($C$5),1))</f>
        <v>-</v>
      </c>
      <c r="G115" s="100" t="str">
        <f>IF(LEN(INDEX(Input!E$6:E$1005,ROW($C115)-ROW($C$5),1))=0,"-",INDEX(Input!E$6:E$1005,ROW($C115)-ROW($C$5),1))</f>
        <v>-</v>
      </c>
      <c r="H115" s="100" t="str">
        <f>IF(LEN(INDEX(Input!F$6:F$1005,ROW($C115)-ROW($C$5),1))=0,"-",INDEX(Input!F$6:F$1005,ROW($C115)-ROW($C$5),1))</f>
        <v>-</v>
      </c>
      <c r="I115" s="100" t="str">
        <f>IF(LEN(INDEX(Input!G$6:G$1005,ROW($C115)-ROW($C$5),1))=0,"",INDEX(Input!G$6:G$1005,ROW($C115)-ROW($C$5),1))</f>
        <v/>
      </c>
      <c r="J115" s="100" t="str">
        <f>IF(LEN(INDEX(Input!B$6:B$1005,ROW($C115)-ROW($C$5),1))=0,"-",IF(INDEX(Input!H$6:H$1005,ROW($C115)-ROW($C$5),1)="","Not set",INDEX(Input!H$6:H$1005,ROW($C115)-ROW($C$5),1)) )</f>
        <v>-</v>
      </c>
      <c r="K115" s="101" t="str">
        <f>IF(LEN(INDEX(Input!I$6:I$1005,ROW($C115)-ROW($C$5),1))=0,"",INDEX(Input!I$6:I$1005,ROW($C115)-ROW($C$5),1))</f>
        <v/>
      </c>
      <c r="L115" s="101" t="str">
        <f t="array" ref="L115">IFERROR(IF($AY$24=123,DAY(K115)&amp;connector&amp;IF($AZ$24="Extended",INDEX($AT$24:$AT$35,MONTH(K115),1),MONTH(K115))&amp;connector&amp;IF($AZ$24="Short", RIGHT(YEAR(K115),2),YEAR(K115)),IF($AY$24=213, MONTH(K115)&amp;connector&amp;DAY(K115)&amp;connector&amp;IF($AZ$24="Short", RIGHT(YEAR(K115),2),YEAR(K115)),IF($AZ$24="Short", RIGHT(YEAR(K115),2),YEAR(K115))&amp;connector&amp;MONTH(K115)&amp;connector&amp;DAY(K115))),"-")</f>
        <v>-</v>
      </c>
      <c r="M115" s="101" t="str">
        <f>IF(LEN(INDEX(Input!J$6:J$1005,ROW($C115)-ROW($C$5),1))=0,"",INDEX(Input!J$6:J$1005,ROW($C115)-ROW($C$5),1))</f>
        <v/>
      </c>
      <c r="N115" s="101" t="str">
        <f t="array" ref="N115">IFERROR(IF($AY$24=123,DAY(M115)&amp;connector&amp;IF($AZ$24="Extended",INDEX($AT$24:$AT$35,MONTH(M115),1),MONTH(M115))&amp;connector&amp;IF($AZ$24="Short", RIGHT(YEAR(M115),2),YEAR(M115)),IF($AY$24=213, MONTH(M115)&amp;connector&amp;DAY(M115)&amp;connector&amp;IF($AZ$24="Short", RIGHT(YEAR(M115),2),YEAR(M115)),IF($AZ$24="Short", RIGHT(YEAR(M115),2),YEAR(M115))&amp;connector&amp;MONTH(M115)&amp;connector&amp;DAY(M115))),"-")</f>
        <v>-</v>
      </c>
      <c r="O115" s="156" t="str">
        <f>IF(LEN(INDEX(Input!K$6:K$1005,ROW($C115)-ROW($C$5),1))=0,"",INDEX(Input!K$6:K$1005,ROW($C115)-ROW($C$5),1))</f>
        <v/>
      </c>
      <c r="P115" s="100" t="str">
        <f t="shared" si="19"/>
        <v>-</v>
      </c>
      <c r="Q115" s="156" t="str">
        <f>IF(LEN(INDEX(Input!L$6:L$1005,ROW($C115)-ROW($C$5),1))=0,"",INDEX(Input!L$6:L$1005,ROW($C115)-ROW($C$5),1))</f>
        <v/>
      </c>
      <c r="R115" s="100" t="str">
        <f t="shared" si="20"/>
        <v>-</v>
      </c>
      <c r="S115" s="156" t="str">
        <f>IF(LEN(INDEX(Input!M$6:M$1005,ROW($C115)-ROW($C$5),1))=0,"-",INDEX(Input!M$6:M$1005,ROW($C115)-ROW($C$5),1))</f>
        <v>-</v>
      </c>
      <c r="T115" s="156" t="str">
        <f t="shared" si="21"/>
        <v/>
      </c>
      <c r="U115" s="100" t="str">
        <f t="shared" si="22"/>
        <v>-</v>
      </c>
      <c r="V115" s="156" t="str">
        <f>IF(LEN(INDEX(Input!O$6:O$1005,ROW($C115)-ROW($C$5),1))=0,"",INDEX(Input!O$6:O$1005,ROW($C115)-ROW($C$5),1))</f>
        <v/>
      </c>
      <c r="W115" s="100" t="str">
        <f t="shared" si="23"/>
        <v>-</v>
      </c>
      <c r="X115" s="104" t="str">
        <f t="shared" si="24"/>
        <v/>
      </c>
      <c r="Y115" s="102" t="str">
        <f t="shared" si="25"/>
        <v/>
      </c>
      <c r="Z115" s="102" t="str">
        <f>IF(AND(OR(Dashboard!$D$7=J115,Dashboard!$D$7=""),  OR(Dashboard!$G$6&lt;=K115,Dashboard!$G$6=""), OR(Dashboard!$G$7&gt;=K115,Dashboard!$G$7=""),  OR(Dashboard!$J$6&lt;=O115,Dashboard!$J$6=""), OR(Dashboard!$J$7&gt;=O115,Dashboard!$J$7=""),D115&lt;&gt;""),"x","")</f>
        <v>x</v>
      </c>
      <c r="AA115" s="102" t="str">
        <f>IF(AND(OR(Dashboard!$D$6=H115,Dashboard!$D$6="",Dashboard!$D$6="All"), Z115="x"),"x","")</f>
        <v>x</v>
      </c>
      <c r="AB115" s="103" t="str">
        <f>IF(AND(OR(Dashboard!$D$6=H115,Dashboard!$D$6="",Dashboard!$D$6="All"), OR(Dashboard!$D$7=J115,Dashboard!$D$7=""),  OR(Dashboard!$G$6&lt;=K115,Dashboard!$G$6=""), OR(Dashboard!$G$7&gt;=K115,Dashboard!$G$7=""),  OR(Dashboard!$J$6&lt;=O115,Dashboard!$J$6=""), OR(Dashboard!$J$7&gt;=O115,Dashboard!$J$7=""),I115&lt;&gt;""),"x","")</f>
        <v/>
      </c>
      <c r="AC115" s="88" t="str">
        <f>IF($AB115&lt;&gt;"x","",IF(AND($I115&lt;&gt;AC$4, IFERROR(MATCH("c",$AB115:AB115,0),0)=0),"x", IF(IFERROR(MATCH("c",$AB115:AB115,0),0)=0,"c","")))</f>
        <v/>
      </c>
      <c r="AD115" s="88" t="str">
        <f>IF($AB115&lt;&gt;"x","",IF(AND($I115&lt;&gt;AD$4, IFERROR(MATCH("c",$AB115:AC115,0),0)=0),"x", IF(IFERROR(MATCH("c",$AB115:AC115,0),0)=0,"c","")))</f>
        <v/>
      </c>
      <c r="AE115" s="88" t="str">
        <f>IF($AB115&lt;&gt;"x","",IF(AND($I115&lt;&gt;AE$4, IFERROR(MATCH("c",$AB115:AD115,0),0)=0),"x", IF(IFERROR(MATCH("c",$AB115:AD115,0),0)=0,"c","")))</f>
        <v/>
      </c>
      <c r="AF115" s="88" t="str">
        <f>IF($AB115&lt;&gt;"x","",IF(AND($I115&lt;&gt;AF$4, IFERROR(MATCH("c",$AB115:AE115,0),0)=0),"x", IF(IFERROR(MATCH("c",$AB115:AE115,0),0)=0,"c","")))</f>
        <v/>
      </c>
      <c r="AG115" s="88" t="str">
        <f>IF($AB115&lt;&gt;"x","",IF(AND($I115&lt;&gt;AG$4, IFERROR(MATCH("c",$AB115:AF115,0),0)=0),"x", IF(IFERROR(MATCH("c",$AB115:AF115,0),0)=0,"c","")))</f>
        <v/>
      </c>
      <c r="AH115" s="88" t="str">
        <f>IF($AB115&lt;&gt;"x","",IF(AND($I115&lt;&gt;AH$4, IFERROR(MATCH("c",$AB115:AG115,0),0)=0),"x", IF(IFERROR(MATCH("c",$AB115:AG115,0),0)=0,"c","")))</f>
        <v/>
      </c>
      <c r="AI115" s="88" t="str">
        <f>IF($AB115&lt;&gt;"x","",IF(AND($I115&lt;&gt;AI$4, IFERROR(MATCH("c",$AB115:AH115,0),0)=0),"x", IF(IFERROR(MATCH("c",$AB115:AH115,0),0)=0,"c","")))</f>
        <v/>
      </c>
      <c r="AJ115" s="88" t="str">
        <f>IF($AB115&lt;&gt;"x","",IF(AND($I115&lt;&gt;AJ$4, IFERROR(MATCH("c",$AB115:AI115,0),0)=0),"x", IF(IFERROR(MATCH("c",$AB115:AI115,0),0)=0,"c","")))</f>
        <v/>
      </c>
      <c r="AK115" s="88" t="str">
        <f>IF($AB115&lt;&gt;"x","",IF(AND($I115&lt;&gt;AK$4, IFERROR(MATCH("c",$AB115:AJ115,0),0)=0),"x", IF(IFERROR(MATCH("c",$AB115:AJ115,0),0)=0,"c","")))</f>
        <v/>
      </c>
      <c r="AL115" s="88" t="str">
        <f>IF($AB115&lt;&gt;"x","",IF(AND($I115&lt;&gt;AL$4, IFERROR(MATCH("c",$AB115:AK115,0),0)=0),"x", IF(IFERROR(MATCH("c",$AB115:AK115,0),0)=0,"c","")))</f>
        <v/>
      </c>
      <c r="AM115" s="88" t="str">
        <f>IF($AB115&lt;&gt;"x","",IF(AND($I115&lt;&gt;AM$4, IFERROR(MATCH("c",$AB115:AL115,0),0)=0),"x", IF(IFERROR(MATCH("c",$AB115:AL115,0),0)=0,"c","")))</f>
        <v/>
      </c>
      <c r="AN115" s="88" t="str">
        <f>IF($AB115&lt;&gt;"x","",IF(AND($I115&lt;&gt;AN$4, IFERROR(MATCH("c",$AB115:AM115,0),0)=0),"x", IF(IFERROR(MATCH("c",$AB115:AM115,0),0)=0,"c","")))</f>
        <v/>
      </c>
      <c r="AO115" s="88" t="str">
        <f>IF($AB115&lt;&gt;"x","",IF(AND($I115&lt;&gt;AO$4, IFERROR(MATCH("c",$AB115:AN115,0),0)=0),"x", IF(IFERROR(MATCH("c",$AB115:AN115,0),0)=0,"c","")))</f>
        <v/>
      </c>
      <c r="AP115" s="88" t="str">
        <f>IF($AB115&lt;&gt;"x","",IF(AND($I115&lt;&gt;AP$4, IFERROR(MATCH("c",$AB115:AO115,0),0)=0),"x", IF(IFERROR(MATCH("c",$AB115:AO115,0),0)=0,"c","")))</f>
        <v/>
      </c>
      <c r="AQ115" s="88" t="str">
        <f>IF($AB115&lt;&gt;"x","",IF(AND($I115&lt;&gt;AQ$4, IFERROR(MATCH("c",$AB115:AP115,0),0)=0),"x", IF(IFERROR(MATCH("c",$AB115:AP115,0),0)=0,"c","")))</f>
        <v/>
      </c>
      <c r="BO115" s="213">
        <f>IF(COUNTIF($BO$6:BO114,BO114)+1&gt;Calc!$CU$9,MAX($BO$6:BO114)+1,BO114)</f>
        <v>28</v>
      </c>
      <c r="BP115" s="213" t="str">
        <f>IF(29-SUMIF(Pipeline!D119:AF119,"",$BP$5:$CR$5)&gt;0,ROW(BO115),"")</f>
        <v/>
      </c>
      <c r="BQ115" s="214"/>
      <c r="BR115" s="214"/>
      <c r="BS115" s="214"/>
      <c r="BT115" s="214"/>
      <c r="BU115" s="214"/>
      <c r="BV115" s="214"/>
      <c r="BW115" s="214"/>
      <c r="BX115" s="214"/>
      <c r="BY115" s="214"/>
      <c r="BZ115" s="214"/>
      <c r="CA115" s="214"/>
      <c r="CB115" s="214"/>
      <c r="CC115" s="214"/>
      <c r="CD115" s="214"/>
      <c r="CE115" s="214"/>
      <c r="CF115" s="214"/>
      <c r="CG115" s="214"/>
      <c r="CH115" s="214"/>
      <c r="CI115" s="214"/>
      <c r="CJ115" s="214"/>
      <c r="CK115" s="214"/>
      <c r="CL115" s="214"/>
      <c r="CM115" s="214"/>
      <c r="CN115" s="214"/>
      <c r="CO115" s="214"/>
      <c r="CP115" s="214"/>
      <c r="CQ115" s="214"/>
      <c r="CR115" s="214"/>
    </row>
    <row r="116" spans="2:96" x14ac:dyDescent="0.25">
      <c r="B116" s="88">
        <f>IF(AND(OR(Pipeline!$F$5=H116,Pipeline!$F$5="",Pipeline!$F$5="All"), OR(Pipeline!$F$6=J116,Pipeline!$F$6="",Pipeline!$F$6="All"),  OR(Pipeline!$J$5&lt;=K116,Pipeline!$J$5=""), OR(Pipeline!$J$6&gt;=K116,Pipeline!$J$6=""),  OR(Pipeline!$N$5&lt;=O116,Pipeline!$N$5=""), OR(Pipeline!$N$6&gt;=O116,Pipeline!$N$6="")),1,0)</f>
        <v>1</v>
      </c>
      <c r="C116" s="99">
        <f>IF(B116&lt;&gt;1,"",COUNTIFS($I$6:I115,I116,$B$6:B115,1)+1)</f>
        <v>104</v>
      </c>
      <c r="D116" s="100" t="str">
        <f>IF(LEN(INDEX(Input!B$6:B$1005,ROW($C116)-ROW($C$5),1))=0,"-",INDEX(Input!B$6:B$1005,ROW($C116)-ROW($C$5),1))</f>
        <v>-</v>
      </c>
      <c r="E116" s="100" t="str">
        <f>IF(LEN(INDEX(Input!C$6:C$1005,ROW($C116)-ROW($C$5),1))=0,"-",INDEX(Input!C$6:C$1005,ROW($C116)-ROW($C$5),1))</f>
        <v>-</v>
      </c>
      <c r="F116" s="100" t="str">
        <f>IF(LEN(INDEX(Input!D$6:D$1005,ROW($C116)-ROW($C$5),1))=0,"-",INDEX(Input!D$6:D$1005,ROW($C116)-ROW($C$5),1))</f>
        <v>-</v>
      </c>
      <c r="G116" s="100" t="str">
        <f>IF(LEN(INDEX(Input!E$6:E$1005,ROW($C116)-ROW($C$5),1))=0,"-",INDEX(Input!E$6:E$1005,ROW($C116)-ROW($C$5),1))</f>
        <v>-</v>
      </c>
      <c r="H116" s="100" t="str">
        <f>IF(LEN(INDEX(Input!F$6:F$1005,ROW($C116)-ROW($C$5),1))=0,"-",INDEX(Input!F$6:F$1005,ROW($C116)-ROW($C$5),1))</f>
        <v>-</v>
      </c>
      <c r="I116" s="100" t="str">
        <f>IF(LEN(INDEX(Input!G$6:G$1005,ROW($C116)-ROW($C$5),1))=0,"",INDEX(Input!G$6:G$1005,ROW($C116)-ROW($C$5),1))</f>
        <v/>
      </c>
      <c r="J116" s="100" t="str">
        <f>IF(LEN(INDEX(Input!B$6:B$1005,ROW($C116)-ROW($C$5),1))=0,"-",IF(INDEX(Input!H$6:H$1005,ROW($C116)-ROW($C$5),1)="","Not set",INDEX(Input!H$6:H$1005,ROW($C116)-ROW($C$5),1)) )</f>
        <v>-</v>
      </c>
      <c r="K116" s="101" t="str">
        <f>IF(LEN(INDEX(Input!I$6:I$1005,ROW($C116)-ROW($C$5),1))=0,"",INDEX(Input!I$6:I$1005,ROW($C116)-ROW($C$5),1))</f>
        <v/>
      </c>
      <c r="L116" s="101" t="str">
        <f t="array" ref="L116">IFERROR(IF($AY$24=123,DAY(K116)&amp;connector&amp;IF($AZ$24="Extended",INDEX($AT$24:$AT$35,MONTH(K116),1),MONTH(K116))&amp;connector&amp;IF($AZ$24="Short", RIGHT(YEAR(K116),2),YEAR(K116)),IF($AY$24=213, MONTH(K116)&amp;connector&amp;DAY(K116)&amp;connector&amp;IF($AZ$24="Short", RIGHT(YEAR(K116),2),YEAR(K116)),IF($AZ$24="Short", RIGHT(YEAR(K116),2),YEAR(K116))&amp;connector&amp;MONTH(K116)&amp;connector&amp;DAY(K116))),"-")</f>
        <v>-</v>
      </c>
      <c r="M116" s="101" t="str">
        <f>IF(LEN(INDEX(Input!J$6:J$1005,ROW($C116)-ROW($C$5),1))=0,"",INDEX(Input!J$6:J$1005,ROW($C116)-ROW($C$5),1))</f>
        <v/>
      </c>
      <c r="N116" s="101" t="str">
        <f t="array" ref="N116">IFERROR(IF($AY$24=123,DAY(M116)&amp;connector&amp;IF($AZ$24="Extended",INDEX($AT$24:$AT$35,MONTH(M116),1),MONTH(M116))&amp;connector&amp;IF($AZ$24="Short", RIGHT(YEAR(M116),2),YEAR(M116)),IF($AY$24=213, MONTH(M116)&amp;connector&amp;DAY(M116)&amp;connector&amp;IF($AZ$24="Short", RIGHT(YEAR(M116),2),YEAR(M116)),IF($AZ$24="Short", RIGHT(YEAR(M116),2),YEAR(M116))&amp;connector&amp;MONTH(M116)&amp;connector&amp;DAY(M116))),"-")</f>
        <v>-</v>
      </c>
      <c r="O116" s="156" t="str">
        <f>IF(LEN(INDEX(Input!K$6:K$1005,ROW($C116)-ROW($C$5),1))=0,"",INDEX(Input!K$6:K$1005,ROW($C116)-ROW($C$5),1))</f>
        <v/>
      </c>
      <c r="P116" s="100" t="str">
        <f t="shared" si="19"/>
        <v>-</v>
      </c>
      <c r="Q116" s="156" t="str">
        <f>IF(LEN(INDEX(Input!L$6:L$1005,ROW($C116)-ROW($C$5),1))=0,"",INDEX(Input!L$6:L$1005,ROW($C116)-ROW($C$5),1))</f>
        <v/>
      </c>
      <c r="R116" s="100" t="str">
        <f t="shared" si="20"/>
        <v>-</v>
      </c>
      <c r="S116" s="156" t="str">
        <f>IF(LEN(INDEX(Input!M$6:M$1005,ROW($C116)-ROW($C$5),1))=0,"-",INDEX(Input!M$6:M$1005,ROW($C116)-ROW($C$5),1))</f>
        <v>-</v>
      </c>
      <c r="T116" s="156" t="str">
        <f t="shared" si="21"/>
        <v/>
      </c>
      <c r="U116" s="100" t="str">
        <f t="shared" si="22"/>
        <v>-</v>
      </c>
      <c r="V116" s="156" t="str">
        <f>IF(LEN(INDEX(Input!O$6:O$1005,ROW($C116)-ROW($C$5),1))=0,"",INDEX(Input!O$6:O$1005,ROW($C116)-ROW($C$5),1))</f>
        <v/>
      </c>
      <c r="W116" s="100" t="str">
        <f t="shared" si="23"/>
        <v>-</v>
      </c>
      <c r="X116" s="104" t="str">
        <f t="shared" si="24"/>
        <v/>
      </c>
      <c r="Y116" s="102" t="str">
        <f t="shared" si="25"/>
        <v/>
      </c>
      <c r="Z116" s="102" t="str">
        <f>IF(AND(OR(Dashboard!$D$7=J116,Dashboard!$D$7=""),  OR(Dashboard!$G$6&lt;=K116,Dashboard!$G$6=""), OR(Dashboard!$G$7&gt;=K116,Dashboard!$G$7=""),  OR(Dashboard!$J$6&lt;=O116,Dashboard!$J$6=""), OR(Dashboard!$J$7&gt;=O116,Dashboard!$J$7=""),D116&lt;&gt;""),"x","")</f>
        <v>x</v>
      </c>
      <c r="AA116" s="102" t="str">
        <f>IF(AND(OR(Dashboard!$D$6=H116,Dashboard!$D$6="",Dashboard!$D$6="All"), Z116="x"),"x","")</f>
        <v>x</v>
      </c>
      <c r="AB116" s="103" t="str">
        <f>IF(AND(OR(Dashboard!$D$6=H116,Dashboard!$D$6="",Dashboard!$D$6="All"), OR(Dashboard!$D$7=J116,Dashboard!$D$7=""),  OR(Dashboard!$G$6&lt;=K116,Dashboard!$G$6=""), OR(Dashboard!$G$7&gt;=K116,Dashboard!$G$7=""),  OR(Dashboard!$J$6&lt;=O116,Dashboard!$J$6=""), OR(Dashboard!$J$7&gt;=O116,Dashboard!$J$7=""),I116&lt;&gt;""),"x","")</f>
        <v/>
      </c>
      <c r="AC116" s="88" t="str">
        <f>IF($AB116&lt;&gt;"x","",IF(AND($I116&lt;&gt;AC$4, IFERROR(MATCH("c",$AB116:AB116,0),0)=0),"x", IF(IFERROR(MATCH("c",$AB116:AB116,0),0)=0,"c","")))</f>
        <v/>
      </c>
      <c r="AD116" s="88" t="str">
        <f>IF($AB116&lt;&gt;"x","",IF(AND($I116&lt;&gt;AD$4, IFERROR(MATCH("c",$AB116:AC116,0),0)=0),"x", IF(IFERROR(MATCH("c",$AB116:AC116,0),0)=0,"c","")))</f>
        <v/>
      </c>
      <c r="AE116" s="88" t="str">
        <f>IF($AB116&lt;&gt;"x","",IF(AND($I116&lt;&gt;AE$4, IFERROR(MATCH("c",$AB116:AD116,0),0)=0),"x", IF(IFERROR(MATCH("c",$AB116:AD116,0),0)=0,"c","")))</f>
        <v/>
      </c>
      <c r="AF116" s="88" t="str">
        <f>IF($AB116&lt;&gt;"x","",IF(AND($I116&lt;&gt;AF$4, IFERROR(MATCH("c",$AB116:AE116,0),0)=0),"x", IF(IFERROR(MATCH("c",$AB116:AE116,0),0)=0,"c","")))</f>
        <v/>
      </c>
      <c r="AG116" s="88" t="str">
        <f>IF($AB116&lt;&gt;"x","",IF(AND($I116&lt;&gt;AG$4, IFERROR(MATCH("c",$AB116:AF116,0),0)=0),"x", IF(IFERROR(MATCH("c",$AB116:AF116,0),0)=0,"c","")))</f>
        <v/>
      </c>
      <c r="AH116" s="88" t="str">
        <f>IF($AB116&lt;&gt;"x","",IF(AND($I116&lt;&gt;AH$4, IFERROR(MATCH("c",$AB116:AG116,0),0)=0),"x", IF(IFERROR(MATCH("c",$AB116:AG116,0),0)=0,"c","")))</f>
        <v/>
      </c>
      <c r="AI116" s="88" t="str">
        <f>IF($AB116&lt;&gt;"x","",IF(AND($I116&lt;&gt;AI$4, IFERROR(MATCH("c",$AB116:AH116,0),0)=0),"x", IF(IFERROR(MATCH("c",$AB116:AH116,0),0)=0,"c","")))</f>
        <v/>
      </c>
      <c r="AJ116" s="88" t="str">
        <f>IF($AB116&lt;&gt;"x","",IF(AND($I116&lt;&gt;AJ$4, IFERROR(MATCH("c",$AB116:AI116,0),0)=0),"x", IF(IFERROR(MATCH("c",$AB116:AI116,0),0)=0,"c","")))</f>
        <v/>
      </c>
      <c r="AK116" s="88" t="str">
        <f>IF($AB116&lt;&gt;"x","",IF(AND($I116&lt;&gt;AK$4, IFERROR(MATCH("c",$AB116:AJ116,0),0)=0),"x", IF(IFERROR(MATCH("c",$AB116:AJ116,0),0)=0,"c","")))</f>
        <v/>
      </c>
      <c r="AL116" s="88" t="str">
        <f>IF($AB116&lt;&gt;"x","",IF(AND($I116&lt;&gt;AL$4, IFERROR(MATCH("c",$AB116:AK116,0),0)=0),"x", IF(IFERROR(MATCH("c",$AB116:AK116,0),0)=0,"c","")))</f>
        <v/>
      </c>
      <c r="AM116" s="88" t="str">
        <f>IF($AB116&lt;&gt;"x","",IF(AND($I116&lt;&gt;AM$4, IFERROR(MATCH("c",$AB116:AL116,0),0)=0),"x", IF(IFERROR(MATCH("c",$AB116:AL116,0),0)=0,"c","")))</f>
        <v/>
      </c>
      <c r="AN116" s="88" t="str">
        <f>IF($AB116&lt;&gt;"x","",IF(AND($I116&lt;&gt;AN$4, IFERROR(MATCH("c",$AB116:AM116,0),0)=0),"x", IF(IFERROR(MATCH("c",$AB116:AM116,0),0)=0,"c","")))</f>
        <v/>
      </c>
      <c r="AO116" s="88" t="str">
        <f>IF($AB116&lt;&gt;"x","",IF(AND($I116&lt;&gt;AO$4, IFERROR(MATCH("c",$AB116:AN116,0),0)=0),"x", IF(IFERROR(MATCH("c",$AB116:AN116,0),0)=0,"c","")))</f>
        <v/>
      </c>
      <c r="AP116" s="88" t="str">
        <f>IF($AB116&lt;&gt;"x","",IF(AND($I116&lt;&gt;AP$4, IFERROR(MATCH("c",$AB116:AO116,0),0)=0),"x", IF(IFERROR(MATCH("c",$AB116:AO116,0),0)=0,"c","")))</f>
        <v/>
      </c>
      <c r="AQ116" s="88" t="str">
        <f>IF($AB116&lt;&gt;"x","",IF(AND($I116&lt;&gt;AQ$4, IFERROR(MATCH("c",$AB116:AP116,0),0)=0),"x", IF(IFERROR(MATCH("c",$AB116:AP116,0),0)=0,"c","")))</f>
        <v/>
      </c>
      <c r="BO116" s="213">
        <f>IF(COUNTIF($BO$6:BO115,BO115)+1&gt;Calc!$CU$9,MAX($BO$6:BO115)+1,BO115)</f>
        <v>28</v>
      </c>
      <c r="BP116" s="213" t="str">
        <f>IF(29-SUMIF(Pipeline!D120:AF120,"",$BP$5:$CR$5)&gt;0,ROW(BO116),"")</f>
        <v/>
      </c>
      <c r="BQ116" s="214"/>
      <c r="BR116" s="214"/>
      <c r="BS116" s="214"/>
      <c r="BT116" s="214"/>
      <c r="BU116" s="214"/>
      <c r="BV116" s="214"/>
      <c r="BW116" s="214"/>
      <c r="BX116" s="214"/>
      <c r="BY116" s="214"/>
      <c r="BZ116" s="214"/>
      <c r="CA116" s="214"/>
      <c r="CB116" s="214"/>
      <c r="CC116" s="214"/>
      <c r="CD116" s="214"/>
      <c r="CE116" s="214"/>
      <c r="CF116" s="214"/>
      <c r="CG116" s="214"/>
      <c r="CH116" s="214"/>
      <c r="CI116" s="214"/>
      <c r="CJ116" s="214"/>
      <c r="CK116" s="214"/>
      <c r="CL116" s="214"/>
      <c r="CM116" s="214"/>
      <c r="CN116" s="214"/>
      <c r="CO116" s="214"/>
      <c r="CP116" s="214"/>
      <c r="CQ116" s="214"/>
      <c r="CR116" s="214"/>
    </row>
    <row r="117" spans="2:96" x14ac:dyDescent="0.25">
      <c r="B117" s="88">
        <f>IF(AND(OR(Pipeline!$F$5=H117,Pipeline!$F$5="",Pipeline!$F$5="All"), OR(Pipeline!$F$6=J117,Pipeline!$F$6="",Pipeline!$F$6="All"),  OR(Pipeline!$J$5&lt;=K117,Pipeline!$J$5=""), OR(Pipeline!$J$6&gt;=K117,Pipeline!$J$6=""),  OR(Pipeline!$N$5&lt;=O117,Pipeline!$N$5=""), OR(Pipeline!$N$6&gt;=O117,Pipeline!$N$6="")),1,0)</f>
        <v>1</v>
      </c>
      <c r="C117" s="99">
        <f>IF(B117&lt;&gt;1,"",COUNTIFS($I$6:I116,I117,$B$6:B116,1)+1)</f>
        <v>105</v>
      </c>
      <c r="D117" s="100" t="str">
        <f>IF(LEN(INDEX(Input!B$6:B$1005,ROW($C117)-ROW($C$5),1))=0,"-",INDEX(Input!B$6:B$1005,ROW($C117)-ROW($C$5),1))</f>
        <v>-</v>
      </c>
      <c r="E117" s="100" t="str">
        <f>IF(LEN(INDEX(Input!C$6:C$1005,ROW($C117)-ROW($C$5),1))=0,"-",INDEX(Input!C$6:C$1005,ROW($C117)-ROW($C$5),1))</f>
        <v>-</v>
      </c>
      <c r="F117" s="100" t="str">
        <f>IF(LEN(INDEX(Input!D$6:D$1005,ROW($C117)-ROW($C$5),1))=0,"-",INDEX(Input!D$6:D$1005,ROW($C117)-ROW($C$5),1))</f>
        <v>-</v>
      </c>
      <c r="G117" s="100" t="str">
        <f>IF(LEN(INDEX(Input!E$6:E$1005,ROW($C117)-ROW($C$5),1))=0,"-",INDEX(Input!E$6:E$1005,ROW($C117)-ROW($C$5),1))</f>
        <v>-</v>
      </c>
      <c r="H117" s="100" t="str">
        <f>IF(LEN(INDEX(Input!F$6:F$1005,ROW($C117)-ROW($C$5),1))=0,"-",INDEX(Input!F$6:F$1005,ROW($C117)-ROW($C$5),1))</f>
        <v>-</v>
      </c>
      <c r="I117" s="100" t="str">
        <f>IF(LEN(INDEX(Input!G$6:G$1005,ROW($C117)-ROW($C$5),1))=0,"",INDEX(Input!G$6:G$1005,ROW($C117)-ROW($C$5),1))</f>
        <v/>
      </c>
      <c r="J117" s="100" t="str">
        <f>IF(LEN(INDEX(Input!B$6:B$1005,ROW($C117)-ROW($C$5),1))=0,"-",IF(INDEX(Input!H$6:H$1005,ROW($C117)-ROW($C$5),1)="","Not set",INDEX(Input!H$6:H$1005,ROW($C117)-ROW($C$5),1)) )</f>
        <v>-</v>
      </c>
      <c r="K117" s="101" t="str">
        <f>IF(LEN(INDEX(Input!I$6:I$1005,ROW($C117)-ROW($C$5),1))=0,"",INDEX(Input!I$6:I$1005,ROW($C117)-ROW($C$5),1))</f>
        <v/>
      </c>
      <c r="L117" s="101" t="str">
        <f t="array" ref="L117">IFERROR(IF($AY$24=123,DAY(K117)&amp;connector&amp;IF($AZ$24="Extended",INDEX($AT$24:$AT$35,MONTH(K117),1),MONTH(K117))&amp;connector&amp;IF($AZ$24="Short", RIGHT(YEAR(K117),2),YEAR(K117)),IF($AY$24=213, MONTH(K117)&amp;connector&amp;DAY(K117)&amp;connector&amp;IF($AZ$24="Short", RIGHT(YEAR(K117),2),YEAR(K117)),IF($AZ$24="Short", RIGHT(YEAR(K117),2),YEAR(K117))&amp;connector&amp;MONTH(K117)&amp;connector&amp;DAY(K117))),"-")</f>
        <v>-</v>
      </c>
      <c r="M117" s="101" t="str">
        <f>IF(LEN(INDEX(Input!J$6:J$1005,ROW($C117)-ROW($C$5),1))=0,"",INDEX(Input!J$6:J$1005,ROW($C117)-ROW($C$5),1))</f>
        <v/>
      </c>
      <c r="N117" s="101" t="str">
        <f t="array" ref="N117">IFERROR(IF($AY$24=123,DAY(M117)&amp;connector&amp;IF($AZ$24="Extended",INDEX($AT$24:$AT$35,MONTH(M117),1),MONTH(M117))&amp;connector&amp;IF($AZ$24="Short", RIGHT(YEAR(M117),2),YEAR(M117)),IF($AY$24=213, MONTH(M117)&amp;connector&amp;DAY(M117)&amp;connector&amp;IF($AZ$24="Short", RIGHT(YEAR(M117),2),YEAR(M117)),IF($AZ$24="Short", RIGHT(YEAR(M117),2),YEAR(M117))&amp;connector&amp;MONTH(M117)&amp;connector&amp;DAY(M117))),"-")</f>
        <v>-</v>
      </c>
      <c r="O117" s="156" t="str">
        <f>IF(LEN(INDEX(Input!K$6:K$1005,ROW($C117)-ROW($C$5),1))=0,"",INDEX(Input!K$6:K$1005,ROW($C117)-ROW($C$5),1))</f>
        <v/>
      </c>
      <c r="P117" s="100" t="str">
        <f t="shared" si="19"/>
        <v>-</v>
      </c>
      <c r="Q117" s="156" t="str">
        <f>IF(LEN(INDEX(Input!L$6:L$1005,ROW($C117)-ROW($C$5),1))=0,"",INDEX(Input!L$6:L$1005,ROW($C117)-ROW($C$5),1))</f>
        <v/>
      </c>
      <c r="R117" s="100" t="str">
        <f t="shared" si="20"/>
        <v>-</v>
      </c>
      <c r="S117" s="156" t="str">
        <f>IF(LEN(INDEX(Input!M$6:M$1005,ROW($C117)-ROW($C$5),1))=0,"-",INDEX(Input!M$6:M$1005,ROW($C117)-ROW($C$5),1))</f>
        <v>-</v>
      </c>
      <c r="T117" s="156" t="str">
        <f t="shared" si="21"/>
        <v/>
      </c>
      <c r="U117" s="100" t="str">
        <f t="shared" si="22"/>
        <v>-</v>
      </c>
      <c r="V117" s="156" t="str">
        <f>IF(LEN(INDEX(Input!O$6:O$1005,ROW($C117)-ROW($C$5),1))=0,"",INDEX(Input!O$6:O$1005,ROW($C117)-ROW($C$5),1))</f>
        <v/>
      </c>
      <c r="W117" s="100" t="str">
        <f t="shared" si="23"/>
        <v>-</v>
      </c>
      <c r="X117" s="104" t="str">
        <f t="shared" si="24"/>
        <v/>
      </c>
      <c r="Y117" s="102" t="str">
        <f t="shared" si="25"/>
        <v/>
      </c>
      <c r="Z117" s="102" t="str">
        <f>IF(AND(OR(Dashboard!$D$7=J117,Dashboard!$D$7=""),  OR(Dashboard!$G$6&lt;=K117,Dashboard!$G$6=""), OR(Dashboard!$G$7&gt;=K117,Dashboard!$G$7=""),  OR(Dashboard!$J$6&lt;=O117,Dashboard!$J$6=""), OR(Dashboard!$J$7&gt;=O117,Dashboard!$J$7=""),D117&lt;&gt;""),"x","")</f>
        <v>x</v>
      </c>
      <c r="AA117" s="102" t="str">
        <f>IF(AND(OR(Dashboard!$D$6=H117,Dashboard!$D$6="",Dashboard!$D$6="All"), Z117="x"),"x","")</f>
        <v>x</v>
      </c>
      <c r="AB117" s="103" t="str">
        <f>IF(AND(OR(Dashboard!$D$6=H117,Dashboard!$D$6="",Dashboard!$D$6="All"), OR(Dashboard!$D$7=J117,Dashboard!$D$7=""),  OR(Dashboard!$G$6&lt;=K117,Dashboard!$G$6=""), OR(Dashboard!$G$7&gt;=K117,Dashboard!$G$7=""),  OR(Dashboard!$J$6&lt;=O117,Dashboard!$J$6=""), OR(Dashboard!$J$7&gt;=O117,Dashboard!$J$7=""),I117&lt;&gt;""),"x","")</f>
        <v/>
      </c>
      <c r="AC117" s="88" t="str">
        <f>IF($AB117&lt;&gt;"x","",IF(AND($I117&lt;&gt;AC$4, IFERROR(MATCH("c",$AB117:AB117,0),0)=0),"x", IF(IFERROR(MATCH("c",$AB117:AB117,0),0)=0,"c","")))</f>
        <v/>
      </c>
      <c r="AD117" s="88" t="str">
        <f>IF($AB117&lt;&gt;"x","",IF(AND($I117&lt;&gt;AD$4, IFERROR(MATCH("c",$AB117:AC117,0),0)=0),"x", IF(IFERROR(MATCH("c",$AB117:AC117,0),0)=0,"c","")))</f>
        <v/>
      </c>
      <c r="AE117" s="88" t="str">
        <f>IF($AB117&lt;&gt;"x","",IF(AND($I117&lt;&gt;AE$4, IFERROR(MATCH("c",$AB117:AD117,0),0)=0),"x", IF(IFERROR(MATCH("c",$AB117:AD117,0),0)=0,"c","")))</f>
        <v/>
      </c>
      <c r="AF117" s="88" t="str">
        <f>IF($AB117&lt;&gt;"x","",IF(AND($I117&lt;&gt;AF$4, IFERROR(MATCH("c",$AB117:AE117,0),0)=0),"x", IF(IFERROR(MATCH("c",$AB117:AE117,0),0)=0,"c","")))</f>
        <v/>
      </c>
      <c r="AG117" s="88" t="str">
        <f>IF($AB117&lt;&gt;"x","",IF(AND($I117&lt;&gt;AG$4, IFERROR(MATCH("c",$AB117:AF117,0),0)=0),"x", IF(IFERROR(MATCH("c",$AB117:AF117,0),0)=0,"c","")))</f>
        <v/>
      </c>
      <c r="AH117" s="88" t="str">
        <f>IF($AB117&lt;&gt;"x","",IF(AND($I117&lt;&gt;AH$4, IFERROR(MATCH("c",$AB117:AG117,0),0)=0),"x", IF(IFERROR(MATCH("c",$AB117:AG117,0),0)=0,"c","")))</f>
        <v/>
      </c>
      <c r="AI117" s="88" t="str">
        <f>IF($AB117&lt;&gt;"x","",IF(AND($I117&lt;&gt;AI$4, IFERROR(MATCH("c",$AB117:AH117,0),0)=0),"x", IF(IFERROR(MATCH("c",$AB117:AH117,0),0)=0,"c","")))</f>
        <v/>
      </c>
      <c r="AJ117" s="88" t="str">
        <f>IF($AB117&lt;&gt;"x","",IF(AND($I117&lt;&gt;AJ$4, IFERROR(MATCH("c",$AB117:AI117,0),0)=0),"x", IF(IFERROR(MATCH("c",$AB117:AI117,0),0)=0,"c","")))</f>
        <v/>
      </c>
      <c r="AK117" s="88" t="str">
        <f>IF($AB117&lt;&gt;"x","",IF(AND($I117&lt;&gt;AK$4, IFERROR(MATCH("c",$AB117:AJ117,0),0)=0),"x", IF(IFERROR(MATCH("c",$AB117:AJ117,0),0)=0,"c","")))</f>
        <v/>
      </c>
      <c r="AL117" s="88" t="str">
        <f>IF($AB117&lt;&gt;"x","",IF(AND($I117&lt;&gt;AL$4, IFERROR(MATCH("c",$AB117:AK117,0),0)=0),"x", IF(IFERROR(MATCH("c",$AB117:AK117,0),0)=0,"c","")))</f>
        <v/>
      </c>
      <c r="AM117" s="88" t="str">
        <f>IF($AB117&lt;&gt;"x","",IF(AND($I117&lt;&gt;AM$4, IFERROR(MATCH("c",$AB117:AL117,0),0)=0),"x", IF(IFERROR(MATCH("c",$AB117:AL117,0),0)=0,"c","")))</f>
        <v/>
      </c>
      <c r="AN117" s="88" t="str">
        <f>IF($AB117&lt;&gt;"x","",IF(AND($I117&lt;&gt;AN$4, IFERROR(MATCH("c",$AB117:AM117,0),0)=0),"x", IF(IFERROR(MATCH("c",$AB117:AM117,0),0)=0,"c","")))</f>
        <v/>
      </c>
      <c r="AO117" s="88" t="str">
        <f>IF($AB117&lt;&gt;"x","",IF(AND($I117&lt;&gt;AO$4, IFERROR(MATCH("c",$AB117:AN117,0),0)=0),"x", IF(IFERROR(MATCH("c",$AB117:AN117,0),0)=0,"c","")))</f>
        <v/>
      </c>
      <c r="AP117" s="88" t="str">
        <f>IF($AB117&lt;&gt;"x","",IF(AND($I117&lt;&gt;AP$4, IFERROR(MATCH("c",$AB117:AO117,0),0)=0),"x", IF(IFERROR(MATCH("c",$AB117:AO117,0),0)=0,"c","")))</f>
        <v/>
      </c>
      <c r="AQ117" s="88" t="str">
        <f>IF($AB117&lt;&gt;"x","",IF(AND($I117&lt;&gt;AQ$4, IFERROR(MATCH("c",$AB117:AP117,0),0)=0),"x", IF(IFERROR(MATCH("c",$AB117:AP117,0),0)=0,"c","")))</f>
        <v/>
      </c>
      <c r="BO117" s="213">
        <f>IF(COUNTIF($BO$6:BO116,BO116)+1&gt;Calc!$CU$9,MAX($BO$6:BO116)+1,BO116)</f>
        <v>28</v>
      </c>
      <c r="BP117" s="213" t="str">
        <f>IF(29-SUMIF(Pipeline!D121:AF121,"",$BP$5:$CR$5)&gt;0,ROW(BO117),"")</f>
        <v/>
      </c>
      <c r="BQ117" s="214"/>
      <c r="BR117" s="214"/>
      <c r="BS117" s="214"/>
      <c r="BT117" s="214"/>
      <c r="BU117" s="214"/>
      <c r="BV117" s="214"/>
      <c r="BW117" s="214"/>
      <c r="BX117" s="214"/>
      <c r="BY117" s="214"/>
      <c r="BZ117" s="214"/>
      <c r="CA117" s="214"/>
      <c r="CB117" s="214"/>
      <c r="CC117" s="214"/>
      <c r="CD117" s="214"/>
      <c r="CE117" s="214"/>
      <c r="CF117" s="214"/>
      <c r="CG117" s="214"/>
      <c r="CH117" s="214"/>
      <c r="CI117" s="214"/>
      <c r="CJ117" s="214"/>
      <c r="CK117" s="214"/>
      <c r="CL117" s="214"/>
      <c r="CM117" s="214"/>
      <c r="CN117" s="214"/>
      <c r="CO117" s="214"/>
      <c r="CP117" s="214"/>
      <c r="CQ117" s="214"/>
      <c r="CR117" s="214"/>
    </row>
    <row r="118" spans="2:96" x14ac:dyDescent="0.25">
      <c r="B118" s="88">
        <f>IF(AND(OR(Pipeline!$F$5=H118,Pipeline!$F$5="",Pipeline!$F$5="All"), OR(Pipeline!$F$6=J118,Pipeline!$F$6="",Pipeline!$F$6="All"),  OR(Pipeline!$J$5&lt;=K118,Pipeline!$J$5=""), OR(Pipeline!$J$6&gt;=K118,Pipeline!$J$6=""),  OR(Pipeline!$N$5&lt;=O118,Pipeline!$N$5=""), OR(Pipeline!$N$6&gt;=O118,Pipeline!$N$6="")),1,0)</f>
        <v>1</v>
      </c>
      <c r="C118" s="99">
        <f>IF(B118&lt;&gt;1,"",COUNTIFS($I$6:I117,I118,$B$6:B117,1)+1)</f>
        <v>106</v>
      </c>
      <c r="D118" s="100" t="str">
        <f>IF(LEN(INDEX(Input!B$6:B$1005,ROW($C118)-ROW($C$5),1))=0,"-",INDEX(Input!B$6:B$1005,ROW($C118)-ROW($C$5),1))</f>
        <v>-</v>
      </c>
      <c r="E118" s="100" t="str">
        <f>IF(LEN(INDEX(Input!C$6:C$1005,ROW($C118)-ROW($C$5),1))=0,"-",INDEX(Input!C$6:C$1005,ROW($C118)-ROW($C$5),1))</f>
        <v>-</v>
      </c>
      <c r="F118" s="100" t="str">
        <f>IF(LEN(INDEX(Input!D$6:D$1005,ROW($C118)-ROW($C$5),1))=0,"-",INDEX(Input!D$6:D$1005,ROW($C118)-ROW($C$5),1))</f>
        <v>-</v>
      </c>
      <c r="G118" s="100" t="str">
        <f>IF(LEN(INDEX(Input!E$6:E$1005,ROW($C118)-ROW($C$5),1))=0,"-",INDEX(Input!E$6:E$1005,ROW($C118)-ROW($C$5),1))</f>
        <v>-</v>
      </c>
      <c r="H118" s="100" t="str">
        <f>IF(LEN(INDEX(Input!F$6:F$1005,ROW($C118)-ROW($C$5),1))=0,"-",INDEX(Input!F$6:F$1005,ROW($C118)-ROW($C$5),1))</f>
        <v>-</v>
      </c>
      <c r="I118" s="100" t="str">
        <f>IF(LEN(INDEX(Input!G$6:G$1005,ROW($C118)-ROW($C$5),1))=0,"",INDEX(Input!G$6:G$1005,ROW($C118)-ROW($C$5),1))</f>
        <v/>
      </c>
      <c r="J118" s="100" t="str">
        <f>IF(LEN(INDEX(Input!B$6:B$1005,ROW($C118)-ROW($C$5),1))=0,"-",IF(INDEX(Input!H$6:H$1005,ROW($C118)-ROW($C$5),1)="","Not set",INDEX(Input!H$6:H$1005,ROW($C118)-ROW($C$5),1)) )</f>
        <v>-</v>
      </c>
      <c r="K118" s="101" t="str">
        <f>IF(LEN(INDEX(Input!I$6:I$1005,ROW($C118)-ROW($C$5),1))=0,"",INDEX(Input!I$6:I$1005,ROW($C118)-ROW($C$5),1))</f>
        <v/>
      </c>
      <c r="L118" s="101" t="str">
        <f t="array" ref="L118">IFERROR(IF($AY$24=123,DAY(K118)&amp;connector&amp;IF($AZ$24="Extended",INDEX($AT$24:$AT$35,MONTH(K118),1),MONTH(K118))&amp;connector&amp;IF($AZ$24="Short", RIGHT(YEAR(K118),2),YEAR(K118)),IF($AY$24=213, MONTH(K118)&amp;connector&amp;DAY(K118)&amp;connector&amp;IF($AZ$24="Short", RIGHT(YEAR(K118),2),YEAR(K118)),IF($AZ$24="Short", RIGHT(YEAR(K118),2),YEAR(K118))&amp;connector&amp;MONTH(K118)&amp;connector&amp;DAY(K118))),"-")</f>
        <v>-</v>
      </c>
      <c r="M118" s="101" t="str">
        <f>IF(LEN(INDEX(Input!J$6:J$1005,ROW($C118)-ROW($C$5),1))=0,"",INDEX(Input!J$6:J$1005,ROW($C118)-ROW($C$5),1))</f>
        <v/>
      </c>
      <c r="N118" s="101" t="str">
        <f t="array" ref="N118">IFERROR(IF($AY$24=123,DAY(M118)&amp;connector&amp;IF($AZ$24="Extended",INDEX($AT$24:$AT$35,MONTH(M118),1),MONTH(M118))&amp;connector&amp;IF($AZ$24="Short", RIGHT(YEAR(M118),2),YEAR(M118)),IF($AY$24=213, MONTH(M118)&amp;connector&amp;DAY(M118)&amp;connector&amp;IF($AZ$24="Short", RIGHT(YEAR(M118),2),YEAR(M118)),IF($AZ$24="Short", RIGHT(YEAR(M118),2),YEAR(M118))&amp;connector&amp;MONTH(M118)&amp;connector&amp;DAY(M118))),"-")</f>
        <v>-</v>
      </c>
      <c r="O118" s="156" t="str">
        <f>IF(LEN(INDEX(Input!K$6:K$1005,ROW($C118)-ROW($C$5),1))=0,"",INDEX(Input!K$6:K$1005,ROW($C118)-ROW($C$5),1))</f>
        <v/>
      </c>
      <c r="P118" s="100" t="str">
        <f t="shared" si="19"/>
        <v>-</v>
      </c>
      <c r="Q118" s="156" t="str">
        <f>IF(LEN(INDEX(Input!L$6:L$1005,ROW($C118)-ROW($C$5),1))=0,"",INDEX(Input!L$6:L$1005,ROW($C118)-ROW($C$5),1))</f>
        <v/>
      </c>
      <c r="R118" s="100" t="str">
        <f t="shared" si="20"/>
        <v>-</v>
      </c>
      <c r="S118" s="156" t="str">
        <f>IF(LEN(INDEX(Input!M$6:M$1005,ROW($C118)-ROW($C$5),1))=0,"-",INDEX(Input!M$6:M$1005,ROW($C118)-ROW($C$5),1))</f>
        <v>-</v>
      </c>
      <c r="T118" s="156" t="str">
        <f t="shared" si="21"/>
        <v/>
      </c>
      <c r="U118" s="100" t="str">
        <f t="shared" si="22"/>
        <v>-</v>
      </c>
      <c r="V118" s="156" t="str">
        <f>IF(LEN(INDEX(Input!O$6:O$1005,ROW($C118)-ROW($C$5),1))=0,"",INDEX(Input!O$6:O$1005,ROW($C118)-ROW($C$5),1))</f>
        <v/>
      </c>
      <c r="W118" s="100" t="str">
        <f t="shared" si="23"/>
        <v>-</v>
      </c>
      <c r="X118" s="104" t="str">
        <f t="shared" si="24"/>
        <v/>
      </c>
      <c r="Y118" s="102" t="str">
        <f t="shared" si="25"/>
        <v/>
      </c>
      <c r="Z118" s="102" t="str">
        <f>IF(AND(OR(Dashboard!$D$7=J118,Dashboard!$D$7=""),  OR(Dashboard!$G$6&lt;=K118,Dashboard!$G$6=""), OR(Dashboard!$G$7&gt;=K118,Dashboard!$G$7=""),  OR(Dashboard!$J$6&lt;=O118,Dashboard!$J$6=""), OR(Dashboard!$J$7&gt;=O118,Dashboard!$J$7=""),D118&lt;&gt;""),"x","")</f>
        <v>x</v>
      </c>
      <c r="AA118" s="102" t="str">
        <f>IF(AND(OR(Dashboard!$D$6=H118,Dashboard!$D$6="",Dashboard!$D$6="All"), Z118="x"),"x","")</f>
        <v>x</v>
      </c>
      <c r="AB118" s="103" t="str">
        <f>IF(AND(OR(Dashboard!$D$6=H118,Dashboard!$D$6="",Dashboard!$D$6="All"), OR(Dashboard!$D$7=J118,Dashboard!$D$7=""),  OR(Dashboard!$G$6&lt;=K118,Dashboard!$G$6=""), OR(Dashboard!$G$7&gt;=K118,Dashboard!$G$7=""),  OR(Dashboard!$J$6&lt;=O118,Dashboard!$J$6=""), OR(Dashboard!$J$7&gt;=O118,Dashboard!$J$7=""),I118&lt;&gt;""),"x","")</f>
        <v/>
      </c>
      <c r="AC118" s="88" t="str">
        <f>IF($AB118&lt;&gt;"x","",IF(AND($I118&lt;&gt;AC$4, IFERROR(MATCH("c",$AB118:AB118,0),0)=0),"x", IF(IFERROR(MATCH("c",$AB118:AB118,0),0)=0,"c","")))</f>
        <v/>
      </c>
      <c r="AD118" s="88" t="str">
        <f>IF($AB118&lt;&gt;"x","",IF(AND($I118&lt;&gt;AD$4, IFERROR(MATCH("c",$AB118:AC118,0),0)=0),"x", IF(IFERROR(MATCH("c",$AB118:AC118,0),0)=0,"c","")))</f>
        <v/>
      </c>
      <c r="AE118" s="88" t="str">
        <f>IF($AB118&lt;&gt;"x","",IF(AND($I118&lt;&gt;AE$4, IFERROR(MATCH("c",$AB118:AD118,0),0)=0),"x", IF(IFERROR(MATCH("c",$AB118:AD118,0),0)=0,"c","")))</f>
        <v/>
      </c>
      <c r="AF118" s="88" t="str">
        <f>IF($AB118&lt;&gt;"x","",IF(AND($I118&lt;&gt;AF$4, IFERROR(MATCH("c",$AB118:AE118,0),0)=0),"x", IF(IFERROR(MATCH("c",$AB118:AE118,0),0)=0,"c","")))</f>
        <v/>
      </c>
      <c r="AG118" s="88" t="str">
        <f>IF($AB118&lt;&gt;"x","",IF(AND($I118&lt;&gt;AG$4, IFERROR(MATCH("c",$AB118:AF118,0),0)=0),"x", IF(IFERROR(MATCH("c",$AB118:AF118,0),0)=0,"c","")))</f>
        <v/>
      </c>
      <c r="AH118" s="88" t="str">
        <f>IF($AB118&lt;&gt;"x","",IF(AND($I118&lt;&gt;AH$4, IFERROR(MATCH("c",$AB118:AG118,0),0)=0),"x", IF(IFERROR(MATCH("c",$AB118:AG118,0),0)=0,"c","")))</f>
        <v/>
      </c>
      <c r="AI118" s="88" t="str">
        <f>IF($AB118&lt;&gt;"x","",IF(AND($I118&lt;&gt;AI$4, IFERROR(MATCH("c",$AB118:AH118,0),0)=0),"x", IF(IFERROR(MATCH("c",$AB118:AH118,0),0)=0,"c","")))</f>
        <v/>
      </c>
      <c r="AJ118" s="88" t="str">
        <f>IF($AB118&lt;&gt;"x","",IF(AND($I118&lt;&gt;AJ$4, IFERROR(MATCH("c",$AB118:AI118,0),0)=0),"x", IF(IFERROR(MATCH("c",$AB118:AI118,0),0)=0,"c","")))</f>
        <v/>
      </c>
      <c r="AK118" s="88" t="str">
        <f>IF($AB118&lt;&gt;"x","",IF(AND($I118&lt;&gt;AK$4, IFERROR(MATCH("c",$AB118:AJ118,0),0)=0),"x", IF(IFERROR(MATCH("c",$AB118:AJ118,0),0)=0,"c","")))</f>
        <v/>
      </c>
      <c r="AL118" s="88" t="str">
        <f>IF($AB118&lt;&gt;"x","",IF(AND($I118&lt;&gt;AL$4, IFERROR(MATCH("c",$AB118:AK118,0),0)=0),"x", IF(IFERROR(MATCH("c",$AB118:AK118,0),0)=0,"c","")))</f>
        <v/>
      </c>
      <c r="AM118" s="88" t="str">
        <f>IF($AB118&lt;&gt;"x","",IF(AND($I118&lt;&gt;AM$4, IFERROR(MATCH("c",$AB118:AL118,0),0)=0),"x", IF(IFERROR(MATCH("c",$AB118:AL118,0),0)=0,"c","")))</f>
        <v/>
      </c>
      <c r="AN118" s="88" t="str">
        <f>IF($AB118&lt;&gt;"x","",IF(AND($I118&lt;&gt;AN$4, IFERROR(MATCH("c",$AB118:AM118,0),0)=0),"x", IF(IFERROR(MATCH("c",$AB118:AM118,0),0)=0,"c","")))</f>
        <v/>
      </c>
      <c r="AO118" s="88" t="str">
        <f>IF($AB118&lt;&gt;"x","",IF(AND($I118&lt;&gt;AO$4, IFERROR(MATCH("c",$AB118:AN118,0),0)=0),"x", IF(IFERROR(MATCH("c",$AB118:AN118,0),0)=0,"c","")))</f>
        <v/>
      </c>
      <c r="AP118" s="88" t="str">
        <f>IF($AB118&lt;&gt;"x","",IF(AND($I118&lt;&gt;AP$4, IFERROR(MATCH("c",$AB118:AO118,0),0)=0),"x", IF(IFERROR(MATCH("c",$AB118:AO118,0),0)=0,"c","")))</f>
        <v/>
      </c>
      <c r="AQ118" s="88" t="str">
        <f>IF($AB118&lt;&gt;"x","",IF(AND($I118&lt;&gt;AQ$4, IFERROR(MATCH("c",$AB118:AP118,0),0)=0),"x", IF(IFERROR(MATCH("c",$AB118:AP118,0),0)=0,"c","")))</f>
        <v/>
      </c>
      <c r="BO118" s="213">
        <f>IF(COUNTIF($BO$6:BO117,BO117)+1&gt;Calc!$CU$9,MAX($BO$6:BO117)+1,BO117)</f>
        <v>29</v>
      </c>
      <c r="BP118" s="213" t="str">
        <f>IF(29-SUMIF(Pipeline!D122:AF122,"",$BP$5:$CR$5)&gt;0,ROW(BO118),"")</f>
        <v/>
      </c>
      <c r="BQ118" s="214"/>
      <c r="BR118" s="214"/>
      <c r="BS118" s="214"/>
      <c r="BT118" s="214"/>
      <c r="BU118" s="214"/>
      <c r="BV118" s="214"/>
      <c r="BW118" s="214"/>
      <c r="BX118" s="214"/>
      <c r="BY118" s="214"/>
      <c r="BZ118" s="214"/>
      <c r="CA118" s="214"/>
      <c r="CB118" s="214"/>
      <c r="CC118" s="214"/>
      <c r="CD118" s="214"/>
      <c r="CE118" s="214"/>
      <c r="CF118" s="214"/>
      <c r="CG118" s="214"/>
      <c r="CH118" s="214"/>
      <c r="CI118" s="214"/>
      <c r="CJ118" s="214"/>
      <c r="CK118" s="214"/>
      <c r="CL118" s="214"/>
      <c r="CM118" s="214"/>
      <c r="CN118" s="214"/>
      <c r="CO118" s="214"/>
      <c r="CP118" s="214"/>
      <c r="CQ118" s="214"/>
      <c r="CR118" s="214"/>
    </row>
    <row r="119" spans="2:96" x14ac:dyDescent="0.25">
      <c r="B119" s="88">
        <f>IF(AND(OR(Pipeline!$F$5=H119,Pipeline!$F$5="",Pipeline!$F$5="All"), OR(Pipeline!$F$6=J119,Pipeline!$F$6="",Pipeline!$F$6="All"),  OR(Pipeline!$J$5&lt;=K119,Pipeline!$J$5=""), OR(Pipeline!$J$6&gt;=K119,Pipeline!$J$6=""),  OR(Pipeline!$N$5&lt;=O119,Pipeline!$N$5=""), OR(Pipeline!$N$6&gt;=O119,Pipeline!$N$6="")),1,0)</f>
        <v>1</v>
      </c>
      <c r="C119" s="99">
        <f>IF(B119&lt;&gt;1,"",COUNTIFS($I$6:I118,I119,$B$6:B118,1)+1)</f>
        <v>107</v>
      </c>
      <c r="D119" s="100" t="str">
        <f>IF(LEN(INDEX(Input!B$6:B$1005,ROW($C119)-ROW($C$5),1))=0,"-",INDEX(Input!B$6:B$1005,ROW($C119)-ROW($C$5),1))</f>
        <v>-</v>
      </c>
      <c r="E119" s="100" t="str">
        <f>IF(LEN(INDEX(Input!C$6:C$1005,ROW($C119)-ROW($C$5),1))=0,"-",INDEX(Input!C$6:C$1005,ROW($C119)-ROW($C$5),1))</f>
        <v>-</v>
      </c>
      <c r="F119" s="100" t="str">
        <f>IF(LEN(INDEX(Input!D$6:D$1005,ROW($C119)-ROW($C$5),1))=0,"-",INDEX(Input!D$6:D$1005,ROW($C119)-ROW($C$5),1))</f>
        <v>-</v>
      </c>
      <c r="G119" s="100" t="str">
        <f>IF(LEN(INDEX(Input!E$6:E$1005,ROW($C119)-ROW($C$5),1))=0,"-",INDEX(Input!E$6:E$1005,ROW($C119)-ROW($C$5),1))</f>
        <v>-</v>
      </c>
      <c r="H119" s="100" t="str">
        <f>IF(LEN(INDEX(Input!F$6:F$1005,ROW($C119)-ROW($C$5),1))=0,"-",INDEX(Input!F$6:F$1005,ROW($C119)-ROW($C$5),1))</f>
        <v>-</v>
      </c>
      <c r="I119" s="100" t="str">
        <f>IF(LEN(INDEX(Input!G$6:G$1005,ROW($C119)-ROW($C$5),1))=0,"",INDEX(Input!G$6:G$1005,ROW($C119)-ROW($C$5),1))</f>
        <v/>
      </c>
      <c r="J119" s="100" t="str">
        <f>IF(LEN(INDEX(Input!B$6:B$1005,ROW($C119)-ROW($C$5),1))=0,"-",IF(INDEX(Input!H$6:H$1005,ROW($C119)-ROW($C$5),1)="","Not set",INDEX(Input!H$6:H$1005,ROW($C119)-ROW($C$5),1)) )</f>
        <v>-</v>
      </c>
      <c r="K119" s="101" t="str">
        <f>IF(LEN(INDEX(Input!I$6:I$1005,ROW($C119)-ROW($C$5),1))=0,"",INDEX(Input!I$6:I$1005,ROW($C119)-ROW($C$5),1))</f>
        <v/>
      </c>
      <c r="L119" s="101" t="str">
        <f t="array" ref="L119">IFERROR(IF($AY$24=123,DAY(K119)&amp;connector&amp;IF($AZ$24="Extended",INDEX($AT$24:$AT$35,MONTH(K119),1),MONTH(K119))&amp;connector&amp;IF($AZ$24="Short", RIGHT(YEAR(K119),2),YEAR(K119)),IF($AY$24=213, MONTH(K119)&amp;connector&amp;DAY(K119)&amp;connector&amp;IF($AZ$24="Short", RIGHT(YEAR(K119),2),YEAR(K119)),IF($AZ$24="Short", RIGHT(YEAR(K119),2),YEAR(K119))&amp;connector&amp;MONTH(K119)&amp;connector&amp;DAY(K119))),"-")</f>
        <v>-</v>
      </c>
      <c r="M119" s="101" t="str">
        <f>IF(LEN(INDEX(Input!J$6:J$1005,ROW($C119)-ROW($C$5),1))=0,"",INDEX(Input!J$6:J$1005,ROW($C119)-ROW($C$5),1))</f>
        <v/>
      </c>
      <c r="N119" s="101" t="str">
        <f t="array" ref="N119">IFERROR(IF($AY$24=123,DAY(M119)&amp;connector&amp;IF($AZ$24="Extended",INDEX($AT$24:$AT$35,MONTH(M119),1),MONTH(M119))&amp;connector&amp;IF($AZ$24="Short", RIGHT(YEAR(M119),2),YEAR(M119)),IF($AY$24=213, MONTH(M119)&amp;connector&amp;DAY(M119)&amp;connector&amp;IF($AZ$24="Short", RIGHT(YEAR(M119),2),YEAR(M119)),IF($AZ$24="Short", RIGHT(YEAR(M119),2),YEAR(M119))&amp;connector&amp;MONTH(M119)&amp;connector&amp;DAY(M119))),"-")</f>
        <v>-</v>
      </c>
      <c r="O119" s="156" t="str">
        <f>IF(LEN(INDEX(Input!K$6:K$1005,ROW($C119)-ROW($C$5),1))=0,"",INDEX(Input!K$6:K$1005,ROW($C119)-ROW($C$5),1))</f>
        <v/>
      </c>
      <c r="P119" s="100" t="str">
        <f t="shared" si="19"/>
        <v>-</v>
      </c>
      <c r="Q119" s="156" t="str">
        <f>IF(LEN(INDEX(Input!L$6:L$1005,ROW($C119)-ROW($C$5),1))=0,"",INDEX(Input!L$6:L$1005,ROW($C119)-ROW($C$5),1))</f>
        <v/>
      </c>
      <c r="R119" s="100" t="str">
        <f t="shared" si="20"/>
        <v>-</v>
      </c>
      <c r="S119" s="156" t="str">
        <f>IF(LEN(INDEX(Input!M$6:M$1005,ROW($C119)-ROW($C$5),1))=0,"-",INDEX(Input!M$6:M$1005,ROW($C119)-ROW($C$5),1))</f>
        <v>-</v>
      </c>
      <c r="T119" s="156" t="str">
        <f t="shared" si="21"/>
        <v/>
      </c>
      <c r="U119" s="100" t="str">
        <f t="shared" si="22"/>
        <v>-</v>
      </c>
      <c r="V119" s="156" t="str">
        <f>IF(LEN(INDEX(Input!O$6:O$1005,ROW($C119)-ROW($C$5),1))=0,"",INDEX(Input!O$6:O$1005,ROW($C119)-ROW($C$5),1))</f>
        <v/>
      </c>
      <c r="W119" s="100" t="str">
        <f t="shared" si="23"/>
        <v>-</v>
      </c>
      <c r="X119" s="104" t="str">
        <f t="shared" si="24"/>
        <v/>
      </c>
      <c r="Y119" s="102" t="str">
        <f t="shared" si="25"/>
        <v/>
      </c>
      <c r="Z119" s="102" t="str">
        <f>IF(AND(OR(Dashboard!$D$7=J119,Dashboard!$D$7=""),  OR(Dashboard!$G$6&lt;=K119,Dashboard!$G$6=""), OR(Dashboard!$G$7&gt;=K119,Dashboard!$G$7=""),  OR(Dashboard!$J$6&lt;=O119,Dashboard!$J$6=""), OR(Dashboard!$J$7&gt;=O119,Dashboard!$J$7=""),D119&lt;&gt;""),"x","")</f>
        <v>x</v>
      </c>
      <c r="AA119" s="102" t="str">
        <f>IF(AND(OR(Dashboard!$D$6=H119,Dashboard!$D$6="",Dashboard!$D$6="All"), Z119="x"),"x","")</f>
        <v>x</v>
      </c>
      <c r="AB119" s="103" t="str">
        <f>IF(AND(OR(Dashboard!$D$6=H119,Dashboard!$D$6="",Dashboard!$D$6="All"), OR(Dashboard!$D$7=J119,Dashboard!$D$7=""),  OR(Dashboard!$G$6&lt;=K119,Dashboard!$G$6=""), OR(Dashboard!$G$7&gt;=K119,Dashboard!$G$7=""),  OR(Dashboard!$J$6&lt;=O119,Dashboard!$J$6=""), OR(Dashboard!$J$7&gt;=O119,Dashboard!$J$7=""),I119&lt;&gt;""),"x","")</f>
        <v/>
      </c>
      <c r="AC119" s="88" t="str">
        <f>IF($AB119&lt;&gt;"x","",IF(AND($I119&lt;&gt;AC$4, IFERROR(MATCH("c",$AB119:AB119,0),0)=0),"x", IF(IFERROR(MATCH("c",$AB119:AB119,0),0)=0,"c","")))</f>
        <v/>
      </c>
      <c r="AD119" s="88" t="str">
        <f>IF($AB119&lt;&gt;"x","",IF(AND($I119&lt;&gt;AD$4, IFERROR(MATCH("c",$AB119:AC119,0),0)=0),"x", IF(IFERROR(MATCH("c",$AB119:AC119,0),0)=0,"c","")))</f>
        <v/>
      </c>
      <c r="AE119" s="88" t="str">
        <f>IF($AB119&lt;&gt;"x","",IF(AND($I119&lt;&gt;AE$4, IFERROR(MATCH("c",$AB119:AD119,0),0)=0),"x", IF(IFERROR(MATCH("c",$AB119:AD119,0),0)=0,"c","")))</f>
        <v/>
      </c>
      <c r="AF119" s="88" t="str">
        <f>IF($AB119&lt;&gt;"x","",IF(AND($I119&lt;&gt;AF$4, IFERROR(MATCH("c",$AB119:AE119,0),0)=0),"x", IF(IFERROR(MATCH("c",$AB119:AE119,0),0)=0,"c","")))</f>
        <v/>
      </c>
      <c r="AG119" s="88" t="str">
        <f>IF($AB119&lt;&gt;"x","",IF(AND($I119&lt;&gt;AG$4, IFERROR(MATCH("c",$AB119:AF119,0),0)=0),"x", IF(IFERROR(MATCH("c",$AB119:AF119,0),0)=0,"c","")))</f>
        <v/>
      </c>
      <c r="AH119" s="88" t="str">
        <f>IF($AB119&lt;&gt;"x","",IF(AND($I119&lt;&gt;AH$4, IFERROR(MATCH("c",$AB119:AG119,0),0)=0),"x", IF(IFERROR(MATCH("c",$AB119:AG119,0),0)=0,"c","")))</f>
        <v/>
      </c>
      <c r="AI119" s="88" t="str">
        <f>IF($AB119&lt;&gt;"x","",IF(AND($I119&lt;&gt;AI$4, IFERROR(MATCH("c",$AB119:AH119,0),0)=0),"x", IF(IFERROR(MATCH("c",$AB119:AH119,0),0)=0,"c","")))</f>
        <v/>
      </c>
      <c r="AJ119" s="88" t="str">
        <f>IF($AB119&lt;&gt;"x","",IF(AND($I119&lt;&gt;AJ$4, IFERROR(MATCH("c",$AB119:AI119,0),0)=0),"x", IF(IFERROR(MATCH("c",$AB119:AI119,0),0)=0,"c","")))</f>
        <v/>
      </c>
      <c r="AK119" s="88" t="str">
        <f>IF($AB119&lt;&gt;"x","",IF(AND($I119&lt;&gt;AK$4, IFERROR(MATCH("c",$AB119:AJ119,0),0)=0),"x", IF(IFERROR(MATCH("c",$AB119:AJ119,0),0)=0,"c","")))</f>
        <v/>
      </c>
      <c r="AL119" s="88" t="str">
        <f>IF($AB119&lt;&gt;"x","",IF(AND($I119&lt;&gt;AL$4, IFERROR(MATCH("c",$AB119:AK119,0),0)=0),"x", IF(IFERROR(MATCH("c",$AB119:AK119,0),0)=0,"c","")))</f>
        <v/>
      </c>
      <c r="AM119" s="88" t="str">
        <f>IF($AB119&lt;&gt;"x","",IF(AND($I119&lt;&gt;AM$4, IFERROR(MATCH("c",$AB119:AL119,0),0)=0),"x", IF(IFERROR(MATCH("c",$AB119:AL119,0),0)=0,"c","")))</f>
        <v/>
      </c>
      <c r="AN119" s="88" t="str">
        <f>IF($AB119&lt;&gt;"x","",IF(AND($I119&lt;&gt;AN$4, IFERROR(MATCH("c",$AB119:AM119,0),0)=0),"x", IF(IFERROR(MATCH("c",$AB119:AM119,0),0)=0,"c","")))</f>
        <v/>
      </c>
      <c r="AO119" s="88" t="str">
        <f>IF($AB119&lt;&gt;"x","",IF(AND($I119&lt;&gt;AO$4, IFERROR(MATCH("c",$AB119:AN119,0),0)=0),"x", IF(IFERROR(MATCH("c",$AB119:AN119,0),0)=0,"c","")))</f>
        <v/>
      </c>
      <c r="AP119" s="88" t="str">
        <f>IF($AB119&lt;&gt;"x","",IF(AND($I119&lt;&gt;AP$4, IFERROR(MATCH("c",$AB119:AO119,0),0)=0),"x", IF(IFERROR(MATCH("c",$AB119:AO119,0),0)=0,"c","")))</f>
        <v/>
      </c>
      <c r="AQ119" s="88" t="str">
        <f>IF($AB119&lt;&gt;"x","",IF(AND($I119&lt;&gt;AQ$4, IFERROR(MATCH("c",$AB119:AP119,0),0)=0),"x", IF(IFERROR(MATCH("c",$AB119:AP119,0),0)=0,"c","")))</f>
        <v/>
      </c>
      <c r="BO119" s="213">
        <f>IF(COUNTIF($BO$6:BO118,BO118)+1&gt;Calc!$CU$9,MAX($BO$6:BO118)+1,BO118)</f>
        <v>29</v>
      </c>
      <c r="BP119" s="213" t="str">
        <f>IF(29-SUMIF(Pipeline!D123:AF123,"",$BP$5:$CR$5)&gt;0,ROW(BO119),"")</f>
        <v/>
      </c>
      <c r="BQ119" s="214"/>
      <c r="BR119" s="214"/>
      <c r="BS119" s="214"/>
      <c r="BT119" s="214"/>
      <c r="BU119" s="214"/>
      <c r="BV119" s="214"/>
      <c r="BW119" s="214"/>
      <c r="BX119" s="214"/>
      <c r="BY119" s="214"/>
      <c r="BZ119" s="214"/>
      <c r="CA119" s="214"/>
      <c r="CB119" s="214"/>
      <c r="CC119" s="214"/>
      <c r="CD119" s="214"/>
      <c r="CE119" s="214"/>
      <c r="CF119" s="214"/>
      <c r="CG119" s="214"/>
      <c r="CH119" s="214"/>
      <c r="CI119" s="214"/>
      <c r="CJ119" s="214"/>
      <c r="CK119" s="214"/>
      <c r="CL119" s="214"/>
      <c r="CM119" s="214"/>
      <c r="CN119" s="214"/>
      <c r="CO119" s="214"/>
      <c r="CP119" s="214"/>
      <c r="CQ119" s="214"/>
      <c r="CR119" s="214"/>
    </row>
    <row r="120" spans="2:96" x14ac:dyDescent="0.25">
      <c r="B120" s="88">
        <f>IF(AND(OR(Pipeline!$F$5=H120,Pipeline!$F$5="",Pipeline!$F$5="All"), OR(Pipeline!$F$6=J120,Pipeline!$F$6="",Pipeline!$F$6="All"),  OR(Pipeline!$J$5&lt;=K120,Pipeline!$J$5=""), OR(Pipeline!$J$6&gt;=K120,Pipeline!$J$6=""),  OR(Pipeline!$N$5&lt;=O120,Pipeline!$N$5=""), OR(Pipeline!$N$6&gt;=O120,Pipeline!$N$6="")),1,0)</f>
        <v>1</v>
      </c>
      <c r="C120" s="99">
        <f>IF(B120&lt;&gt;1,"",COUNTIFS($I$6:I119,I120,$B$6:B119,1)+1)</f>
        <v>108</v>
      </c>
      <c r="D120" s="100" t="str">
        <f>IF(LEN(INDEX(Input!B$6:B$1005,ROW($C120)-ROW($C$5),1))=0,"-",INDEX(Input!B$6:B$1005,ROW($C120)-ROW($C$5),1))</f>
        <v>-</v>
      </c>
      <c r="E120" s="100" t="str">
        <f>IF(LEN(INDEX(Input!C$6:C$1005,ROW($C120)-ROW($C$5),1))=0,"-",INDEX(Input!C$6:C$1005,ROW($C120)-ROW($C$5),1))</f>
        <v>-</v>
      </c>
      <c r="F120" s="100" t="str">
        <f>IF(LEN(INDEX(Input!D$6:D$1005,ROW($C120)-ROW($C$5),1))=0,"-",INDEX(Input!D$6:D$1005,ROW($C120)-ROW($C$5),1))</f>
        <v>-</v>
      </c>
      <c r="G120" s="100" t="str">
        <f>IF(LEN(INDEX(Input!E$6:E$1005,ROW($C120)-ROW($C$5),1))=0,"-",INDEX(Input!E$6:E$1005,ROW($C120)-ROW($C$5),1))</f>
        <v>-</v>
      </c>
      <c r="H120" s="100" t="str">
        <f>IF(LEN(INDEX(Input!F$6:F$1005,ROW($C120)-ROW($C$5),1))=0,"-",INDEX(Input!F$6:F$1005,ROW($C120)-ROW($C$5),1))</f>
        <v>-</v>
      </c>
      <c r="I120" s="100" t="str">
        <f>IF(LEN(INDEX(Input!G$6:G$1005,ROW($C120)-ROW($C$5),1))=0,"",INDEX(Input!G$6:G$1005,ROW($C120)-ROW($C$5),1))</f>
        <v/>
      </c>
      <c r="J120" s="100" t="str">
        <f>IF(LEN(INDEX(Input!B$6:B$1005,ROW($C120)-ROW($C$5),1))=0,"-",IF(INDEX(Input!H$6:H$1005,ROW($C120)-ROW($C$5),1)="","Not set",INDEX(Input!H$6:H$1005,ROW($C120)-ROW($C$5),1)) )</f>
        <v>-</v>
      </c>
      <c r="K120" s="101" t="str">
        <f>IF(LEN(INDEX(Input!I$6:I$1005,ROW($C120)-ROW($C$5),1))=0,"",INDEX(Input!I$6:I$1005,ROW($C120)-ROW($C$5),1))</f>
        <v/>
      </c>
      <c r="L120" s="101" t="str">
        <f t="array" ref="L120">IFERROR(IF($AY$24=123,DAY(K120)&amp;connector&amp;IF($AZ$24="Extended",INDEX($AT$24:$AT$35,MONTH(K120),1),MONTH(K120))&amp;connector&amp;IF($AZ$24="Short", RIGHT(YEAR(K120),2),YEAR(K120)),IF($AY$24=213, MONTH(K120)&amp;connector&amp;DAY(K120)&amp;connector&amp;IF($AZ$24="Short", RIGHT(YEAR(K120),2),YEAR(K120)),IF($AZ$24="Short", RIGHT(YEAR(K120),2),YEAR(K120))&amp;connector&amp;MONTH(K120)&amp;connector&amp;DAY(K120))),"-")</f>
        <v>-</v>
      </c>
      <c r="M120" s="101" t="str">
        <f>IF(LEN(INDEX(Input!J$6:J$1005,ROW($C120)-ROW($C$5),1))=0,"",INDEX(Input!J$6:J$1005,ROW($C120)-ROW($C$5),1))</f>
        <v/>
      </c>
      <c r="N120" s="101" t="str">
        <f t="array" ref="N120">IFERROR(IF($AY$24=123,DAY(M120)&amp;connector&amp;IF($AZ$24="Extended",INDEX($AT$24:$AT$35,MONTH(M120),1),MONTH(M120))&amp;connector&amp;IF($AZ$24="Short", RIGHT(YEAR(M120),2),YEAR(M120)),IF($AY$24=213, MONTH(M120)&amp;connector&amp;DAY(M120)&amp;connector&amp;IF($AZ$24="Short", RIGHT(YEAR(M120),2),YEAR(M120)),IF($AZ$24="Short", RIGHT(YEAR(M120),2),YEAR(M120))&amp;connector&amp;MONTH(M120)&amp;connector&amp;DAY(M120))),"-")</f>
        <v>-</v>
      </c>
      <c r="O120" s="156" t="str">
        <f>IF(LEN(INDEX(Input!K$6:K$1005,ROW($C120)-ROW($C$5),1))=0,"",INDEX(Input!K$6:K$1005,ROW($C120)-ROW($C$5),1))</f>
        <v/>
      </c>
      <c r="P120" s="100" t="str">
        <f t="shared" si="19"/>
        <v>-</v>
      </c>
      <c r="Q120" s="156" t="str">
        <f>IF(LEN(INDEX(Input!L$6:L$1005,ROW($C120)-ROW($C$5),1))=0,"",INDEX(Input!L$6:L$1005,ROW($C120)-ROW($C$5),1))</f>
        <v/>
      </c>
      <c r="R120" s="100" t="str">
        <f t="shared" si="20"/>
        <v>-</v>
      </c>
      <c r="S120" s="156" t="str">
        <f>IF(LEN(INDEX(Input!M$6:M$1005,ROW($C120)-ROW($C$5),1))=0,"-",INDEX(Input!M$6:M$1005,ROW($C120)-ROW($C$5),1))</f>
        <v>-</v>
      </c>
      <c r="T120" s="156" t="str">
        <f t="shared" si="21"/>
        <v/>
      </c>
      <c r="U120" s="100" t="str">
        <f t="shared" si="22"/>
        <v>-</v>
      </c>
      <c r="V120" s="156" t="str">
        <f>IF(LEN(INDEX(Input!O$6:O$1005,ROW($C120)-ROW($C$5),1))=0,"",INDEX(Input!O$6:O$1005,ROW($C120)-ROW($C$5),1))</f>
        <v/>
      </c>
      <c r="W120" s="100" t="str">
        <f t="shared" si="23"/>
        <v>-</v>
      </c>
      <c r="X120" s="104" t="str">
        <f t="shared" si="24"/>
        <v/>
      </c>
      <c r="Y120" s="102" t="str">
        <f t="shared" si="25"/>
        <v/>
      </c>
      <c r="Z120" s="102" t="str">
        <f>IF(AND(OR(Dashboard!$D$7=J120,Dashboard!$D$7=""),  OR(Dashboard!$G$6&lt;=K120,Dashboard!$G$6=""), OR(Dashboard!$G$7&gt;=K120,Dashboard!$G$7=""),  OR(Dashboard!$J$6&lt;=O120,Dashboard!$J$6=""), OR(Dashboard!$J$7&gt;=O120,Dashboard!$J$7=""),D120&lt;&gt;""),"x","")</f>
        <v>x</v>
      </c>
      <c r="AA120" s="102" t="str">
        <f>IF(AND(OR(Dashboard!$D$6=H120,Dashboard!$D$6="",Dashboard!$D$6="All"), Z120="x"),"x","")</f>
        <v>x</v>
      </c>
      <c r="AB120" s="103" t="str">
        <f>IF(AND(OR(Dashboard!$D$6=H120,Dashboard!$D$6="",Dashboard!$D$6="All"), OR(Dashboard!$D$7=J120,Dashboard!$D$7=""),  OR(Dashboard!$G$6&lt;=K120,Dashboard!$G$6=""), OR(Dashboard!$G$7&gt;=K120,Dashboard!$G$7=""),  OR(Dashboard!$J$6&lt;=O120,Dashboard!$J$6=""), OR(Dashboard!$J$7&gt;=O120,Dashboard!$J$7=""),I120&lt;&gt;""),"x","")</f>
        <v/>
      </c>
      <c r="AC120" s="88" t="str">
        <f>IF($AB120&lt;&gt;"x","",IF(AND($I120&lt;&gt;AC$4, IFERROR(MATCH("c",$AB120:AB120,0),0)=0),"x", IF(IFERROR(MATCH("c",$AB120:AB120,0),0)=0,"c","")))</f>
        <v/>
      </c>
      <c r="AD120" s="88" t="str">
        <f>IF($AB120&lt;&gt;"x","",IF(AND($I120&lt;&gt;AD$4, IFERROR(MATCH("c",$AB120:AC120,0),0)=0),"x", IF(IFERROR(MATCH("c",$AB120:AC120,0),0)=0,"c","")))</f>
        <v/>
      </c>
      <c r="AE120" s="88" t="str">
        <f>IF($AB120&lt;&gt;"x","",IF(AND($I120&lt;&gt;AE$4, IFERROR(MATCH("c",$AB120:AD120,0),0)=0),"x", IF(IFERROR(MATCH("c",$AB120:AD120,0),0)=0,"c","")))</f>
        <v/>
      </c>
      <c r="AF120" s="88" t="str">
        <f>IF($AB120&lt;&gt;"x","",IF(AND($I120&lt;&gt;AF$4, IFERROR(MATCH("c",$AB120:AE120,0),0)=0),"x", IF(IFERROR(MATCH("c",$AB120:AE120,0),0)=0,"c","")))</f>
        <v/>
      </c>
      <c r="AG120" s="88" t="str">
        <f>IF($AB120&lt;&gt;"x","",IF(AND($I120&lt;&gt;AG$4, IFERROR(MATCH("c",$AB120:AF120,0),0)=0),"x", IF(IFERROR(MATCH("c",$AB120:AF120,0),0)=0,"c","")))</f>
        <v/>
      </c>
      <c r="AH120" s="88" t="str">
        <f>IF($AB120&lt;&gt;"x","",IF(AND($I120&lt;&gt;AH$4, IFERROR(MATCH("c",$AB120:AG120,0),0)=0),"x", IF(IFERROR(MATCH("c",$AB120:AG120,0),0)=0,"c","")))</f>
        <v/>
      </c>
      <c r="AI120" s="88" t="str">
        <f>IF($AB120&lt;&gt;"x","",IF(AND($I120&lt;&gt;AI$4, IFERROR(MATCH("c",$AB120:AH120,0),0)=0),"x", IF(IFERROR(MATCH("c",$AB120:AH120,0),0)=0,"c","")))</f>
        <v/>
      </c>
      <c r="AJ120" s="88" t="str">
        <f>IF($AB120&lt;&gt;"x","",IF(AND($I120&lt;&gt;AJ$4, IFERROR(MATCH("c",$AB120:AI120,0),0)=0),"x", IF(IFERROR(MATCH("c",$AB120:AI120,0),0)=0,"c","")))</f>
        <v/>
      </c>
      <c r="AK120" s="88" t="str">
        <f>IF($AB120&lt;&gt;"x","",IF(AND($I120&lt;&gt;AK$4, IFERROR(MATCH("c",$AB120:AJ120,0),0)=0),"x", IF(IFERROR(MATCH("c",$AB120:AJ120,0),0)=0,"c","")))</f>
        <v/>
      </c>
      <c r="AL120" s="88" t="str">
        <f>IF($AB120&lt;&gt;"x","",IF(AND($I120&lt;&gt;AL$4, IFERROR(MATCH("c",$AB120:AK120,0),0)=0),"x", IF(IFERROR(MATCH("c",$AB120:AK120,0),0)=0,"c","")))</f>
        <v/>
      </c>
      <c r="AM120" s="88" t="str">
        <f>IF($AB120&lt;&gt;"x","",IF(AND($I120&lt;&gt;AM$4, IFERROR(MATCH("c",$AB120:AL120,0),0)=0),"x", IF(IFERROR(MATCH("c",$AB120:AL120,0),0)=0,"c","")))</f>
        <v/>
      </c>
      <c r="AN120" s="88" t="str">
        <f>IF($AB120&lt;&gt;"x","",IF(AND($I120&lt;&gt;AN$4, IFERROR(MATCH("c",$AB120:AM120,0),0)=0),"x", IF(IFERROR(MATCH("c",$AB120:AM120,0),0)=0,"c","")))</f>
        <v/>
      </c>
      <c r="AO120" s="88" t="str">
        <f>IF($AB120&lt;&gt;"x","",IF(AND($I120&lt;&gt;AO$4, IFERROR(MATCH("c",$AB120:AN120,0),0)=0),"x", IF(IFERROR(MATCH("c",$AB120:AN120,0),0)=0,"c","")))</f>
        <v/>
      </c>
      <c r="AP120" s="88" t="str">
        <f>IF($AB120&lt;&gt;"x","",IF(AND($I120&lt;&gt;AP$4, IFERROR(MATCH("c",$AB120:AO120,0),0)=0),"x", IF(IFERROR(MATCH("c",$AB120:AO120,0),0)=0,"c","")))</f>
        <v/>
      </c>
      <c r="AQ120" s="88" t="str">
        <f>IF($AB120&lt;&gt;"x","",IF(AND($I120&lt;&gt;AQ$4, IFERROR(MATCH("c",$AB120:AP120,0),0)=0),"x", IF(IFERROR(MATCH("c",$AB120:AP120,0),0)=0,"c","")))</f>
        <v/>
      </c>
      <c r="BO120" s="213">
        <f>IF(COUNTIF($BO$6:BO119,BO119)+1&gt;Calc!$CU$9,MAX($BO$6:BO119)+1,BO119)</f>
        <v>29</v>
      </c>
      <c r="BP120" s="213" t="str">
        <f>IF(29-SUMIF(Pipeline!D124:AF124,"",$BP$5:$CR$5)&gt;0,ROW(BO120),"")</f>
        <v/>
      </c>
      <c r="BQ120" s="214"/>
      <c r="BR120" s="214"/>
      <c r="BS120" s="214"/>
      <c r="BT120" s="214"/>
      <c r="BU120" s="214"/>
      <c r="BV120" s="214"/>
      <c r="BW120" s="214"/>
      <c r="BX120" s="214"/>
      <c r="BY120" s="214"/>
      <c r="BZ120" s="214"/>
      <c r="CA120" s="214"/>
      <c r="CB120" s="214"/>
      <c r="CC120" s="214"/>
      <c r="CD120" s="214"/>
      <c r="CE120" s="214"/>
      <c r="CF120" s="214"/>
      <c r="CG120" s="214"/>
      <c r="CH120" s="214"/>
      <c r="CI120" s="214"/>
      <c r="CJ120" s="214"/>
      <c r="CK120" s="214"/>
      <c r="CL120" s="214"/>
      <c r="CM120" s="214"/>
      <c r="CN120" s="214"/>
      <c r="CO120" s="214"/>
      <c r="CP120" s="214"/>
      <c r="CQ120" s="214"/>
      <c r="CR120" s="214"/>
    </row>
    <row r="121" spans="2:96" x14ac:dyDescent="0.25">
      <c r="B121" s="88">
        <f>IF(AND(OR(Pipeline!$F$5=H121,Pipeline!$F$5="",Pipeline!$F$5="All"), OR(Pipeline!$F$6=J121,Pipeline!$F$6="",Pipeline!$F$6="All"),  OR(Pipeline!$J$5&lt;=K121,Pipeline!$J$5=""), OR(Pipeline!$J$6&gt;=K121,Pipeline!$J$6=""),  OR(Pipeline!$N$5&lt;=O121,Pipeline!$N$5=""), OR(Pipeline!$N$6&gt;=O121,Pipeline!$N$6="")),1,0)</f>
        <v>1</v>
      </c>
      <c r="C121" s="99">
        <f>IF(B121&lt;&gt;1,"",COUNTIFS($I$6:I120,I121,$B$6:B120,1)+1)</f>
        <v>109</v>
      </c>
      <c r="D121" s="100" t="str">
        <f>IF(LEN(INDEX(Input!B$6:B$1005,ROW($C121)-ROW($C$5),1))=0,"-",INDEX(Input!B$6:B$1005,ROW($C121)-ROW($C$5),1))</f>
        <v>-</v>
      </c>
      <c r="E121" s="100" t="str">
        <f>IF(LEN(INDEX(Input!C$6:C$1005,ROW($C121)-ROW($C$5),1))=0,"-",INDEX(Input!C$6:C$1005,ROW($C121)-ROW($C$5),1))</f>
        <v>-</v>
      </c>
      <c r="F121" s="100" t="str">
        <f>IF(LEN(INDEX(Input!D$6:D$1005,ROW($C121)-ROW($C$5),1))=0,"-",INDEX(Input!D$6:D$1005,ROW($C121)-ROW($C$5),1))</f>
        <v>-</v>
      </c>
      <c r="G121" s="100" t="str">
        <f>IF(LEN(INDEX(Input!E$6:E$1005,ROW($C121)-ROW($C$5),1))=0,"-",INDEX(Input!E$6:E$1005,ROW($C121)-ROW($C$5),1))</f>
        <v>-</v>
      </c>
      <c r="H121" s="100" t="str">
        <f>IF(LEN(INDEX(Input!F$6:F$1005,ROW($C121)-ROW($C$5),1))=0,"-",INDEX(Input!F$6:F$1005,ROW($C121)-ROW($C$5),1))</f>
        <v>-</v>
      </c>
      <c r="I121" s="100" t="str">
        <f>IF(LEN(INDEX(Input!G$6:G$1005,ROW($C121)-ROW($C$5),1))=0,"",INDEX(Input!G$6:G$1005,ROW($C121)-ROW($C$5),1))</f>
        <v/>
      </c>
      <c r="J121" s="100" t="str">
        <f>IF(LEN(INDEX(Input!B$6:B$1005,ROW($C121)-ROW($C$5),1))=0,"-",IF(INDEX(Input!H$6:H$1005,ROW($C121)-ROW($C$5),1)="","Not set",INDEX(Input!H$6:H$1005,ROW($C121)-ROW($C$5),1)) )</f>
        <v>-</v>
      </c>
      <c r="K121" s="101" t="str">
        <f>IF(LEN(INDEX(Input!I$6:I$1005,ROW($C121)-ROW($C$5),1))=0,"",INDEX(Input!I$6:I$1005,ROW($C121)-ROW($C$5),1))</f>
        <v/>
      </c>
      <c r="L121" s="101" t="str">
        <f t="array" ref="L121">IFERROR(IF($AY$24=123,DAY(K121)&amp;connector&amp;IF($AZ$24="Extended",INDEX($AT$24:$AT$35,MONTH(K121),1),MONTH(K121))&amp;connector&amp;IF($AZ$24="Short", RIGHT(YEAR(K121),2),YEAR(K121)),IF($AY$24=213, MONTH(K121)&amp;connector&amp;DAY(K121)&amp;connector&amp;IF($AZ$24="Short", RIGHT(YEAR(K121),2),YEAR(K121)),IF($AZ$24="Short", RIGHT(YEAR(K121),2),YEAR(K121))&amp;connector&amp;MONTH(K121)&amp;connector&amp;DAY(K121))),"-")</f>
        <v>-</v>
      </c>
      <c r="M121" s="101" t="str">
        <f>IF(LEN(INDEX(Input!J$6:J$1005,ROW($C121)-ROW($C$5),1))=0,"",INDEX(Input!J$6:J$1005,ROW($C121)-ROW($C$5),1))</f>
        <v/>
      </c>
      <c r="N121" s="101" t="str">
        <f t="array" ref="N121">IFERROR(IF($AY$24=123,DAY(M121)&amp;connector&amp;IF($AZ$24="Extended",INDEX($AT$24:$AT$35,MONTH(M121),1),MONTH(M121))&amp;connector&amp;IF($AZ$24="Short", RIGHT(YEAR(M121),2),YEAR(M121)),IF($AY$24=213, MONTH(M121)&amp;connector&amp;DAY(M121)&amp;connector&amp;IF($AZ$24="Short", RIGHT(YEAR(M121),2),YEAR(M121)),IF($AZ$24="Short", RIGHT(YEAR(M121),2),YEAR(M121))&amp;connector&amp;MONTH(M121)&amp;connector&amp;DAY(M121))),"-")</f>
        <v>-</v>
      </c>
      <c r="O121" s="156" t="str">
        <f>IF(LEN(INDEX(Input!K$6:K$1005,ROW($C121)-ROW($C$5),1))=0,"",INDEX(Input!K$6:K$1005,ROW($C121)-ROW($C$5),1))</f>
        <v/>
      </c>
      <c r="P121" s="100" t="str">
        <f t="shared" si="19"/>
        <v>-</v>
      </c>
      <c r="Q121" s="156" t="str">
        <f>IF(LEN(INDEX(Input!L$6:L$1005,ROW($C121)-ROW($C$5),1))=0,"",INDEX(Input!L$6:L$1005,ROW($C121)-ROW($C$5),1))</f>
        <v/>
      </c>
      <c r="R121" s="100" t="str">
        <f t="shared" si="20"/>
        <v>-</v>
      </c>
      <c r="S121" s="156" t="str">
        <f>IF(LEN(INDEX(Input!M$6:M$1005,ROW($C121)-ROW($C$5),1))=0,"-",INDEX(Input!M$6:M$1005,ROW($C121)-ROW($C$5),1))</f>
        <v>-</v>
      </c>
      <c r="T121" s="156" t="str">
        <f t="shared" si="21"/>
        <v/>
      </c>
      <c r="U121" s="100" t="str">
        <f t="shared" si="22"/>
        <v>-</v>
      </c>
      <c r="V121" s="156" t="str">
        <f>IF(LEN(INDEX(Input!O$6:O$1005,ROW($C121)-ROW($C$5),1))=0,"",INDEX(Input!O$6:O$1005,ROW($C121)-ROW($C$5),1))</f>
        <v/>
      </c>
      <c r="W121" s="100" t="str">
        <f t="shared" si="23"/>
        <v>-</v>
      </c>
      <c r="X121" s="104" t="str">
        <f t="shared" si="24"/>
        <v/>
      </c>
      <c r="Y121" s="102" t="str">
        <f t="shared" si="25"/>
        <v/>
      </c>
      <c r="Z121" s="102" t="str">
        <f>IF(AND(OR(Dashboard!$D$7=J121,Dashboard!$D$7=""),  OR(Dashboard!$G$6&lt;=K121,Dashboard!$G$6=""), OR(Dashboard!$G$7&gt;=K121,Dashboard!$G$7=""),  OR(Dashboard!$J$6&lt;=O121,Dashboard!$J$6=""), OR(Dashboard!$J$7&gt;=O121,Dashboard!$J$7=""),D121&lt;&gt;""),"x","")</f>
        <v>x</v>
      </c>
      <c r="AA121" s="102" t="str">
        <f>IF(AND(OR(Dashboard!$D$6=H121,Dashboard!$D$6="",Dashboard!$D$6="All"), Z121="x"),"x","")</f>
        <v>x</v>
      </c>
      <c r="AB121" s="103" t="str">
        <f>IF(AND(OR(Dashboard!$D$6=H121,Dashboard!$D$6="",Dashboard!$D$6="All"), OR(Dashboard!$D$7=J121,Dashboard!$D$7=""),  OR(Dashboard!$G$6&lt;=K121,Dashboard!$G$6=""), OR(Dashboard!$G$7&gt;=K121,Dashboard!$G$7=""),  OR(Dashboard!$J$6&lt;=O121,Dashboard!$J$6=""), OR(Dashboard!$J$7&gt;=O121,Dashboard!$J$7=""),I121&lt;&gt;""),"x","")</f>
        <v/>
      </c>
      <c r="AC121" s="88" t="str">
        <f>IF($AB121&lt;&gt;"x","",IF(AND($I121&lt;&gt;AC$4, IFERROR(MATCH("c",$AB121:AB121,0),0)=0),"x", IF(IFERROR(MATCH("c",$AB121:AB121,0),0)=0,"c","")))</f>
        <v/>
      </c>
      <c r="AD121" s="88" t="str">
        <f>IF($AB121&lt;&gt;"x","",IF(AND($I121&lt;&gt;AD$4, IFERROR(MATCH("c",$AB121:AC121,0),0)=0),"x", IF(IFERROR(MATCH("c",$AB121:AC121,0),0)=0,"c","")))</f>
        <v/>
      </c>
      <c r="AE121" s="88" t="str">
        <f>IF($AB121&lt;&gt;"x","",IF(AND($I121&lt;&gt;AE$4, IFERROR(MATCH("c",$AB121:AD121,0),0)=0),"x", IF(IFERROR(MATCH("c",$AB121:AD121,0),0)=0,"c","")))</f>
        <v/>
      </c>
      <c r="AF121" s="88" t="str">
        <f>IF($AB121&lt;&gt;"x","",IF(AND($I121&lt;&gt;AF$4, IFERROR(MATCH("c",$AB121:AE121,0),0)=0),"x", IF(IFERROR(MATCH("c",$AB121:AE121,0),0)=0,"c","")))</f>
        <v/>
      </c>
      <c r="AG121" s="88" t="str">
        <f>IF($AB121&lt;&gt;"x","",IF(AND($I121&lt;&gt;AG$4, IFERROR(MATCH("c",$AB121:AF121,0),0)=0),"x", IF(IFERROR(MATCH("c",$AB121:AF121,0),0)=0,"c","")))</f>
        <v/>
      </c>
      <c r="AH121" s="88" t="str">
        <f>IF($AB121&lt;&gt;"x","",IF(AND($I121&lt;&gt;AH$4, IFERROR(MATCH("c",$AB121:AG121,0),0)=0),"x", IF(IFERROR(MATCH("c",$AB121:AG121,0),0)=0,"c","")))</f>
        <v/>
      </c>
      <c r="AI121" s="88" t="str">
        <f>IF($AB121&lt;&gt;"x","",IF(AND($I121&lt;&gt;AI$4, IFERROR(MATCH("c",$AB121:AH121,0),0)=0),"x", IF(IFERROR(MATCH("c",$AB121:AH121,0),0)=0,"c","")))</f>
        <v/>
      </c>
      <c r="AJ121" s="88" t="str">
        <f>IF($AB121&lt;&gt;"x","",IF(AND($I121&lt;&gt;AJ$4, IFERROR(MATCH("c",$AB121:AI121,0),0)=0),"x", IF(IFERROR(MATCH("c",$AB121:AI121,0),0)=0,"c","")))</f>
        <v/>
      </c>
      <c r="AK121" s="88" t="str">
        <f>IF($AB121&lt;&gt;"x","",IF(AND($I121&lt;&gt;AK$4, IFERROR(MATCH("c",$AB121:AJ121,0),0)=0),"x", IF(IFERROR(MATCH("c",$AB121:AJ121,0),0)=0,"c","")))</f>
        <v/>
      </c>
      <c r="AL121" s="88" t="str">
        <f>IF($AB121&lt;&gt;"x","",IF(AND($I121&lt;&gt;AL$4, IFERROR(MATCH("c",$AB121:AK121,0),0)=0),"x", IF(IFERROR(MATCH("c",$AB121:AK121,0),0)=0,"c","")))</f>
        <v/>
      </c>
      <c r="AM121" s="88" t="str">
        <f>IF($AB121&lt;&gt;"x","",IF(AND($I121&lt;&gt;AM$4, IFERROR(MATCH("c",$AB121:AL121,0),0)=0),"x", IF(IFERROR(MATCH("c",$AB121:AL121,0),0)=0,"c","")))</f>
        <v/>
      </c>
      <c r="AN121" s="88" t="str">
        <f>IF($AB121&lt;&gt;"x","",IF(AND($I121&lt;&gt;AN$4, IFERROR(MATCH("c",$AB121:AM121,0),0)=0),"x", IF(IFERROR(MATCH("c",$AB121:AM121,0),0)=0,"c","")))</f>
        <v/>
      </c>
      <c r="AO121" s="88" t="str">
        <f>IF($AB121&lt;&gt;"x","",IF(AND($I121&lt;&gt;AO$4, IFERROR(MATCH("c",$AB121:AN121,0),0)=0),"x", IF(IFERROR(MATCH("c",$AB121:AN121,0),0)=0,"c","")))</f>
        <v/>
      </c>
      <c r="AP121" s="88" t="str">
        <f>IF($AB121&lt;&gt;"x","",IF(AND($I121&lt;&gt;AP$4, IFERROR(MATCH("c",$AB121:AO121,0),0)=0),"x", IF(IFERROR(MATCH("c",$AB121:AO121,0),0)=0,"c","")))</f>
        <v/>
      </c>
      <c r="AQ121" s="88" t="str">
        <f>IF($AB121&lt;&gt;"x","",IF(AND($I121&lt;&gt;AQ$4, IFERROR(MATCH("c",$AB121:AP121,0),0)=0),"x", IF(IFERROR(MATCH("c",$AB121:AP121,0),0)=0,"c","")))</f>
        <v/>
      </c>
      <c r="BO121" s="213">
        <f>IF(COUNTIF($BO$6:BO120,BO120)+1&gt;Calc!$CU$9,MAX($BO$6:BO120)+1,BO120)</f>
        <v>29</v>
      </c>
      <c r="BP121" s="213" t="str">
        <f>IF(29-SUMIF(Pipeline!D125:AF125,"",$BP$5:$CR$5)&gt;0,ROW(BO121),"")</f>
        <v/>
      </c>
      <c r="BQ121" s="214"/>
      <c r="BR121" s="214"/>
      <c r="BS121" s="214"/>
      <c r="BT121" s="214"/>
      <c r="BU121" s="214"/>
      <c r="BV121" s="214"/>
      <c r="BW121" s="214"/>
      <c r="BX121" s="214"/>
      <c r="BY121" s="214"/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</row>
    <row r="122" spans="2:96" x14ac:dyDescent="0.25">
      <c r="B122" s="88">
        <f>IF(AND(OR(Pipeline!$F$5=H122,Pipeline!$F$5="",Pipeline!$F$5="All"), OR(Pipeline!$F$6=J122,Pipeline!$F$6="",Pipeline!$F$6="All"),  OR(Pipeline!$J$5&lt;=K122,Pipeline!$J$5=""), OR(Pipeline!$J$6&gt;=K122,Pipeline!$J$6=""),  OR(Pipeline!$N$5&lt;=O122,Pipeline!$N$5=""), OR(Pipeline!$N$6&gt;=O122,Pipeline!$N$6="")),1,0)</f>
        <v>1</v>
      </c>
      <c r="C122" s="99">
        <f>IF(B122&lt;&gt;1,"",COUNTIFS($I$6:I121,I122,$B$6:B121,1)+1)</f>
        <v>110</v>
      </c>
      <c r="D122" s="100" t="str">
        <f>IF(LEN(INDEX(Input!B$6:B$1005,ROW($C122)-ROW($C$5),1))=0,"-",INDEX(Input!B$6:B$1005,ROW($C122)-ROW($C$5),1))</f>
        <v>-</v>
      </c>
      <c r="E122" s="100" t="str">
        <f>IF(LEN(INDEX(Input!C$6:C$1005,ROW($C122)-ROW($C$5),1))=0,"-",INDEX(Input!C$6:C$1005,ROW($C122)-ROW($C$5),1))</f>
        <v>-</v>
      </c>
      <c r="F122" s="100" t="str">
        <f>IF(LEN(INDEX(Input!D$6:D$1005,ROW($C122)-ROW($C$5),1))=0,"-",INDEX(Input!D$6:D$1005,ROW($C122)-ROW($C$5),1))</f>
        <v>-</v>
      </c>
      <c r="G122" s="100" t="str">
        <f>IF(LEN(INDEX(Input!E$6:E$1005,ROW($C122)-ROW($C$5),1))=0,"-",INDEX(Input!E$6:E$1005,ROW($C122)-ROW($C$5),1))</f>
        <v>-</v>
      </c>
      <c r="H122" s="100" t="str">
        <f>IF(LEN(INDEX(Input!F$6:F$1005,ROW($C122)-ROW($C$5),1))=0,"-",INDEX(Input!F$6:F$1005,ROW($C122)-ROW($C$5),1))</f>
        <v>-</v>
      </c>
      <c r="I122" s="100" t="str">
        <f>IF(LEN(INDEX(Input!G$6:G$1005,ROW($C122)-ROW($C$5),1))=0,"",INDEX(Input!G$6:G$1005,ROW($C122)-ROW($C$5),1))</f>
        <v/>
      </c>
      <c r="J122" s="100" t="str">
        <f>IF(LEN(INDEX(Input!B$6:B$1005,ROW($C122)-ROW($C$5),1))=0,"-",IF(INDEX(Input!H$6:H$1005,ROW($C122)-ROW($C$5),1)="","Not set",INDEX(Input!H$6:H$1005,ROW($C122)-ROW($C$5),1)) )</f>
        <v>-</v>
      </c>
      <c r="K122" s="101" t="str">
        <f>IF(LEN(INDEX(Input!I$6:I$1005,ROW($C122)-ROW($C$5),1))=0,"",INDEX(Input!I$6:I$1005,ROW($C122)-ROW($C$5),1))</f>
        <v/>
      </c>
      <c r="L122" s="101" t="str">
        <f t="array" ref="L122">IFERROR(IF($AY$24=123,DAY(K122)&amp;connector&amp;IF($AZ$24="Extended",INDEX($AT$24:$AT$35,MONTH(K122),1),MONTH(K122))&amp;connector&amp;IF($AZ$24="Short", RIGHT(YEAR(K122),2),YEAR(K122)),IF($AY$24=213, MONTH(K122)&amp;connector&amp;DAY(K122)&amp;connector&amp;IF($AZ$24="Short", RIGHT(YEAR(K122),2),YEAR(K122)),IF($AZ$24="Short", RIGHT(YEAR(K122),2),YEAR(K122))&amp;connector&amp;MONTH(K122)&amp;connector&amp;DAY(K122))),"-")</f>
        <v>-</v>
      </c>
      <c r="M122" s="101" t="str">
        <f>IF(LEN(INDEX(Input!J$6:J$1005,ROW($C122)-ROW($C$5),1))=0,"",INDEX(Input!J$6:J$1005,ROW($C122)-ROW($C$5),1))</f>
        <v/>
      </c>
      <c r="N122" s="101" t="str">
        <f t="array" ref="N122">IFERROR(IF($AY$24=123,DAY(M122)&amp;connector&amp;IF($AZ$24="Extended",INDEX($AT$24:$AT$35,MONTH(M122),1),MONTH(M122))&amp;connector&amp;IF($AZ$24="Short", RIGHT(YEAR(M122),2),YEAR(M122)),IF($AY$24=213, MONTH(M122)&amp;connector&amp;DAY(M122)&amp;connector&amp;IF($AZ$24="Short", RIGHT(YEAR(M122),2),YEAR(M122)),IF($AZ$24="Short", RIGHT(YEAR(M122),2),YEAR(M122))&amp;connector&amp;MONTH(M122)&amp;connector&amp;DAY(M122))),"-")</f>
        <v>-</v>
      </c>
      <c r="O122" s="156" t="str">
        <f>IF(LEN(INDEX(Input!K$6:K$1005,ROW($C122)-ROW($C$5),1))=0,"",INDEX(Input!K$6:K$1005,ROW($C122)-ROW($C$5),1))</f>
        <v/>
      </c>
      <c r="P122" s="100" t="str">
        <f t="shared" si="19"/>
        <v>-</v>
      </c>
      <c r="Q122" s="156" t="str">
        <f>IF(LEN(INDEX(Input!L$6:L$1005,ROW($C122)-ROW($C$5),1))=0,"",INDEX(Input!L$6:L$1005,ROW($C122)-ROW($C$5),1))</f>
        <v/>
      </c>
      <c r="R122" s="100" t="str">
        <f t="shared" si="20"/>
        <v>-</v>
      </c>
      <c r="S122" s="156" t="str">
        <f>IF(LEN(INDEX(Input!M$6:M$1005,ROW($C122)-ROW($C$5),1))=0,"-",INDEX(Input!M$6:M$1005,ROW($C122)-ROW($C$5),1))</f>
        <v>-</v>
      </c>
      <c r="T122" s="156" t="str">
        <f t="shared" si="21"/>
        <v/>
      </c>
      <c r="U122" s="100" t="str">
        <f t="shared" si="22"/>
        <v>-</v>
      </c>
      <c r="V122" s="156" t="str">
        <f>IF(LEN(INDEX(Input!O$6:O$1005,ROW($C122)-ROW($C$5),1))=0,"",INDEX(Input!O$6:O$1005,ROW($C122)-ROW($C$5),1))</f>
        <v/>
      </c>
      <c r="W122" s="100" t="str">
        <f t="shared" si="23"/>
        <v>-</v>
      </c>
      <c r="X122" s="104" t="str">
        <f t="shared" si="24"/>
        <v/>
      </c>
      <c r="Y122" s="102" t="str">
        <f t="shared" si="25"/>
        <v/>
      </c>
      <c r="Z122" s="102" t="str">
        <f>IF(AND(OR(Dashboard!$D$7=J122,Dashboard!$D$7=""),  OR(Dashboard!$G$6&lt;=K122,Dashboard!$G$6=""), OR(Dashboard!$G$7&gt;=K122,Dashboard!$G$7=""),  OR(Dashboard!$J$6&lt;=O122,Dashboard!$J$6=""), OR(Dashboard!$J$7&gt;=O122,Dashboard!$J$7=""),D122&lt;&gt;""),"x","")</f>
        <v>x</v>
      </c>
      <c r="AA122" s="102" t="str">
        <f>IF(AND(OR(Dashboard!$D$6=H122,Dashboard!$D$6="",Dashboard!$D$6="All"), Z122="x"),"x","")</f>
        <v>x</v>
      </c>
      <c r="AB122" s="103" t="str">
        <f>IF(AND(OR(Dashboard!$D$6=H122,Dashboard!$D$6="",Dashboard!$D$6="All"), OR(Dashboard!$D$7=J122,Dashboard!$D$7=""),  OR(Dashboard!$G$6&lt;=K122,Dashboard!$G$6=""), OR(Dashboard!$G$7&gt;=K122,Dashboard!$G$7=""),  OR(Dashboard!$J$6&lt;=O122,Dashboard!$J$6=""), OR(Dashboard!$J$7&gt;=O122,Dashboard!$J$7=""),I122&lt;&gt;""),"x","")</f>
        <v/>
      </c>
      <c r="AC122" s="88" t="str">
        <f>IF($AB122&lt;&gt;"x","",IF(AND($I122&lt;&gt;AC$4, IFERROR(MATCH("c",$AB122:AB122,0),0)=0),"x", IF(IFERROR(MATCH("c",$AB122:AB122,0),0)=0,"c","")))</f>
        <v/>
      </c>
      <c r="AD122" s="88" t="str">
        <f>IF($AB122&lt;&gt;"x","",IF(AND($I122&lt;&gt;AD$4, IFERROR(MATCH("c",$AB122:AC122,0),0)=0),"x", IF(IFERROR(MATCH("c",$AB122:AC122,0),0)=0,"c","")))</f>
        <v/>
      </c>
      <c r="AE122" s="88" t="str">
        <f>IF($AB122&lt;&gt;"x","",IF(AND($I122&lt;&gt;AE$4, IFERROR(MATCH("c",$AB122:AD122,0),0)=0),"x", IF(IFERROR(MATCH("c",$AB122:AD122,0),0)=0,"c","")))</f>
        <v/>
      </c>
      <c r="AF122" s="88" t="str">
        <f>IF($AB122&lt;&gt;"x","",IF(AND($I122&lt;&gt;AF$4, IFERROR(MATCH("c",$AB122:AE122,0),0)=0),"x", IF(IFERROR(MATCH("c",$AB122:AE122,0),0)=0,"c","")))</f>
        <v/>
      </c>
      <c r="AG122" s="88" t="str">
        <f>IF($AB122&lt;&gt;"x","",IF(AND($I122&lt;&gt;AG$4, IFERROR(MATCH("c",$AB122:AF122,0),0)=0),"x", IF(IFERROR(MATCH("c",$AB122:AF122,0),0)=0,"c","")))</f>
        <v/>
      </c>
      <c r="AH122" s="88" t="str">
        <f>IF($AB122&lt;&gt;"x","",IF(AND($I122&lt;&gt;AH$4, IFERROR(MATCH("c",$AB122:AG122,0),0)=0),"x", IF(IFERROR(MATCH("c",$AB122:AG122,0),0)=0,"c","")))</f>
        <v/>
      </c>
      <c r="AI122" s="88" t="str">
        <f>IF($AB122&lt;&gt;"x","",IF(AND($I122&lt;&gt;AI$4, IFERROR(MATCH("c",$AB122:AH122,0),0)=0),"x", IF(IFERROR(MATCH("c",$AB122:AH122,0),0)=0,"c","")))</f>
        <v/>
      </c>
      <c r="AJ122" s="88" t="str">
        <f>IF($AB122&lt;&gt;"x","",IF(AND($I122&lt;&gt;AJ$4, IFERROR(MATCH("c",$AB122:AI122,0),0)=0),"x", IF(IFERROR(MATCH("c",$AB122:AI122,0),0)=0,"c","")))</f>
        <v/>
      </c>
      <c r="AK122" s="88" t="str">
        <f>IF($AB122&lt;&gt;"x","",IF(AND($I122&lt;&gt;AK$4, IFERROR(MATCH("c",$AB122:AJ122,0),0)=0),"x", IF(IFERROR(MATCH("c",$AB122:AJ122,0),0)=0,"c","")))</f>
        <v/>
      </c>
      <c r="AL122" s="88" t="str">
        <f>IF($AB122&lt;&gt;"x","",IF(AND($I122&lt;&gt;AL$4, IFERROR(MATCH("c",$AB122:AK122,0),0)=0),"x", IF(IFERROR(MATCH("c",$AB122:AK122,0),0)=0,"c","")))</f>
        <v/>
      </c>
      <c r="AM122" s="88" t="str">
        <f>IF($AB122&lt;&gt;"x","",IF(AND($I122&lt;&gt;AM$4, IFERROR(MATCH("c",$AB122:AL122,0),0)=0),"x", IF(IFERROR(MATCH("c",$AB122:AL122,0),0)=0,"c","")))</f>
        <v/>
      </c>
      <c r="AN122" s="88" t="str">
        <f>IF($AB122&lt;&gt;"x","",IF(AND($I122&lt;&gt;AN$4, IFERROR(MATCH("c",$AB122:AM122,0),0)=0),"x", IF(IFERROR(MATCH("c",$AB122:AM122,0),0)=0,"c","")))</f>
        <v/>
      </c>
      <c r="AO122" s="88" t="str">
        <f>IF($AB122&lt;&gt;"x","",IF(AND($I122&lt;&gt;AO$4, IFERROR(MATCH("c",$AB122:AN122,0),0)=0),"x", IF(IFERROR(MATCH("c",$AB122:AN122,0),0)=0,"c","")))</f>
        <v/>
      </c>
      <c r="AP122" s="88" t="str">
        <f>IF($AB122&lt;&gt;"x","",IF(AND($I122&lt;&gt;AP$4, IFERROR(MATCH("c",$AB122:AO122,0),0)=0),"x", IF(IFERROR(MATCH("c",$AB122:AO122,0),0)=0,"c","")))</f>
        <v/>
      </c>
      <c r="AQ122" s="88" t="str">
        <f>IF($AB122&lt;&gt;"x","",IF(AND($I122&lt;&gt;AQ$4, IFERROR(MATCH("c",$AB122:AP122,0),0)=0),"x", IF(IFERROR(MATCH("c",$AB122:AP122,0),0)=0,"c","")))</f>
        <v/>
      </c>
      <c r="BO122" s="213">
        <f>IF(COUNTIF($BO$6:BO121,BO121)+1&gt;Calc!$CU$9,MAX($BO$6:BO121)+1,BO121)</f>
        <v>30</v>
      </c>
      <c r="BP122" s="213" t="str">
        <f>IF(29-SUMIF(Pipeline!D126:AF126,"",$BP$5:$CR$5)&gt;0,ROW(BO122),"")</f>
        <v/>
      </c>
      <c r="BQ122" s="214"/>
      <c r="BR122" s="214"/>
      <c r="BS122" s="214"/>
      <c r="BT122" s="214"/>
      <c r="BU122" s="214"/>
      <c r="BV122" s="214"/>
      <c r="BW122" s="214"/>
      <c r="BX122" s="214"/>
      <c r="BY122" s="214"/>
      <c r="BZ122" s="214"/>
      <c r="CA122" s="214"/>
      <c r="CB122" s="214"/>
      <c r="CC122" s="214"/>
      <c r="CD122" s="214"/>
      <c r="CE122" s="214"/>
      <c r="CF122" s="214"/>
      <c r="CG122" s="214"/>
      <c r="CH122" s="214"/>
      <c r="CI122" s="214"/>
      <c r="CJ122" s="214"/>
      <c r="CK122" s="214"/>
      <c r="CL122" s="214"/>
      <c r="CM122" s="214"/>
      <c r="CN122" s="214"/>
      <c r="CO122" s="214"/>
      <c r="CP122" s="214"/>
      <c r="CQ122" s="214"/>
      <c r="CR122" s="214"/>
    </row>
    <row r="123" spans="2:96" x14ac:dyDescent="0.25">
      <c r="B123" s="88">
        <f>IF(AND(OR(Pipeline!$F$5=H123,Pipeline!$F$5="",Pipeline!$F$5="All"), OR(Pipeline!$F$6=J123,Pipeline!$F$6="",Pipeline!$F$6="All"),  OR(Pipeline!$J$5&lt;=K123,Pipeline!$J$5=""), OR(Pipeline!$J$6&gt;=K123,Pipeline!$J$6=""),  OR(Pipeline!$N$5&lt;=O123,Pipeline!$N$5=""), OR(Pipeline!$N$6&gt;=O123,Pipeline!$N$6="")),1,0)</f>
        <v>1</v>
      </c>
      <c r="C123" s="99">
        <f>IF(B123&lt;&gt;1,"",COUNTIFS($I$6:I122,I123,$B$6:B122,1)+1)</f>
        <v>111</v>
      </c>
      <c r="D123" s="100" t="str">
        <f>IF(LEN(INDEX(Input!B$6:B$1005,ROW($C123)-ROW($C$5),1))=0,"-",INDEX(Input!B$6:B$1005,ROW($C123)-ROW($C$5),1))</f>
        <v>-</v>
      </c>
      <c r="E123" s="100" t="str">
        <f>IF(LEN(INDEX(Input!C$6:C$1005,ROW($C123)-ROW($C$5),1))=0,"-",INDEX(Input!C$6:C$1005,ROW($C123)-ROW($C$5),1))</f>
        <v>-</v>
      </c>
      <c r="F123" s="100" t="str">
        <f>IF(LEN(INDEX(Input!D$6:D$1005,ROW($C123)-ROW($C$5),1))=0,"-",INDEX(Input!D$6:D$1005,ROW($C123)-ROW($C$5),1))</f>
        <v>-</v>
      </c>
      <c r="G123" s="100" t="str">
        <f>IF(LEN(INDEX(Input!E$6:E$1005,ROW($C123)-ROW($C$5),1))=0,"-",INDEX(Input!E$6:E$1005,ROW($C123)-ROW($C$5),1))</f>
        <v>-</v>
      </c>
      <c r="H123" s="100" t="str">
        <f>IF(LEN(INDEX(Input!F$6:F$1005,ROW($C123)-ROW($C$5),1))=0,"-",INDEX(Input!F$6:F$1005,ROW($C123)-ROW($C$5),1))</f>
        <v>-</v>
      </c>
      <c r="I123" s="100" t="str">
        <f>IF(LEN(INDEX(Input!G$6:G$1005,ROW($C123)-ROW($C$5),1))=0,"",INDEX(Input!G$6:G$1005,ROW($C123)-ROW($C$5),1))</f>
        <v/>
      </c>
      <c r="J123" s="100" t="str">
        <f>IF(LEN(INDEX(Input!B$6:B$1005,ROW($C123)-ROW($C$5),1))=0,"-",IF(INDEX(Input!H$6:H$1005,ROW($C123)-ROW($C$5),1)="","Not set",INDEX(Input!H$6:H$1005,ROW($C123)-ROW($C$5),1)) )</f>
        <v>-</v>
      </c>
      <c r="K123" s="101" t="str">
        <f>IF(LEN(INDEX(Input!I$6:I$1005,ROW($C123)-ROW($C$5),1))=0,"",INDEX(Input!I$6:I$1005,ROW($C123)-ROW($C$5),1))</f>
        <v/>
      </c>
      <c r="L123" s="101" t="str">
        <f t="array" ref="L123">IFERROR(IF($AY$24=123,DAY(K123)&amp;connector&amp;IF($AZ$24="Extended",INDEX($AT$24:$AT$35,MONTH(K123),1),MONTH(K123))&amp;connector&amp;IF($AZ$24="Short", RIGHT(YEAR(K123),2),YEAR(K123)),IF($AY$24=213, MONTH(K123)&amp;connector&amp;DAY(K123)&amp;connector&amp;IF($AZ$24="Short", RIGHT(YEAR(K123),2),YEAR(K123)),IF($AZ$24="Short", RIGHT(YEAR(K123),2),YEAR(K123))&amp;connector&amp;MONTH(K123)&amp;connector&amp;DAY(K123))),"-")</f>
        <v>-</v>
      </c>
      <c r="M123" s="101" t="str">
        <f>IF(LEN(INDEX(Input!J$6:J$1005,ROW($C123)-ROW($C$5),1))=0,"",INDEX(Input!J$6:J$1005,ROW($C123)-ROW($C$5),1))</f>
        <v/>
      </c>
      <c r="N123" s="101" t="str">
        <f t="array" ref="N123">IFERROR(IF($AY$24=123,DAY(M123)&amp;connector&amp;IF($AZ$24="Extended",INDEX($AT$24:$AT$35,MONTH(M123),1),MONTH(M123))&amp;connector&amp;IF($AZ$24="Short", RIGHT(YEAR(M123),2),YEAR(M123)),IF($AY$24=213, MONTH(M123)&amp;connector&amp;DAY(M123)&amp;connector&amp;IF($AZ$24="Short", RIGHT(YEAR(M123),2),YEAR(M123)),IF($AZ$24="Short", RIGHT(YEAR(M123),2),YEAR(M123))&amp;connector&amp;MONTH(M123)&amp;connector&amp;DAY(M123))),"-")</f>
        <v>-</v>
      </c>
      <c r="O123" s="156" t="str">
        <f>IF(LEN(INDEX(Input!K$6:K$1005,ROW($C123)-ROW($C$5),1))=0,"",INDEX(Input!K$6:K$1005,ROW($C123)-ROW($C$5),1))</f>
        <v/>
      </c>
      <c r="P123" s="100" t="str">
        <f t="shared" si="19"/>
        <v>-</v>
      </c>
      <c r="Q123" s="156" t="str">
        <f>IF(LEN(INDEX(Input!L$6:L$1005,ROW($C123)-ROW($C$5),1))=0,"",INDEX(Input!L$6:L$1005,ROW($C123)-ROW($C$5),1))</f>
        <v/>
      </c>
      <c r="R123" s="100" t="str">
        <f t="shared" si="20"/>
        <v>-</v>
      </c>
      <c r="S123" s="156" t="str">
        <f>IF(LEN(INDEX(Input!M$6:M$1005,ROW($C123)-ROW($C$5),1))=0,"-",INDEX(Input!M$6:M$1005,ROW($C123)-ROW($C$5),1))</f>
        <v>-</v>
      </c>
      <c r="T123" s="156" t="str">
        <f t="shared" si="21"/>
        <v/>
      </c>
      <c r="U123" s="100" t="str">
        <f t="shared" si="22"/>
        <v>-</v>
      </c>
      <c r="V123" s="156" t="str">
        <f>IF(LEN(INDEX(Input!O$6:O$1005,ROW($C123)-ROW($C$5),1))=0,"",INDEX(Input!O$6:O$1005,ROW($C123)-ROW($C$5),1))</f>
        <v/>
      </c>
      <c r="W123" s="100" t="str">
        <f t="shared" si="23"/>
        <v>-</v>
      </c>
      <c r="X123" s="104" t="str">
        <f t="shared" si="24"/>
        <v/>
      </c>
      <c r="Y123" s="102" t="str">
        <f t="shared" si="25"/>
        <v/>
      </c>
      <c r="Z123" s="102" t="str">
        <f>IF(AND(OR(Dashboard!$D$7=J123,Dashboard!$D$7=""),  OR(Dashboard!$G$6&lt;=K123,Dashboard!$G$6=""), OR(Dashboard!$G$7&gt;=K123,Dashboard!$G$7=""),  OR(Dashboard!$J$6&lt;=O123,Dashboard!$J$6=""), OR(Dashboard!$J$7&gt;=O123,Dashboard!$J$7=""),D123&lt;&gt;""),"x","")</f>
        <v>x</v>
      </c>
      <c r="AA123" s="102" t="str">
        <f>IF(AND(OR(Dashboard!$D$6=H123,Dashboard!$D$6="",Dashboard!$D$6="All"), Z123="x"),"x","")</f>
        <v>x</v>
      </c>
      <c r="AB123" s="103" t="str">
        <f>IF(AND(OR(Dashboard!$D$6=H123,Dashboard!$D$6="",Dashboard!$D$6="All"), OR(Dashboard!$D$7=J123,Dashboard!$D$7=""),  OR(Dashboard!$G$6&lt;=K123,Dashboard!$G$6=""), OR(Dashboard!$G$7&gt;=K123,Dashboard!$G$7=""),  OR(Dashboard!$J$6&lt;=O123,Dashboard!$J$6=""), OR(Dashboard!$J$7&gt;=O123,Dashboard!$J$7=""),I123&lt;&gt;""),"x","")</f>
        <v/>
      </c>
      <c r="AC123" s="88" t="str">
        <f>IF($AB123&lt;&gt;"x","",IF(AND($I123&lt;&gt;AC$4, IFERROR(MATCH("c",$AB123:AB123,0),0)=0),"x", IF(IFERROR(MATCH("c",$AB123:AB123,0),0)=0,"c","")))</f>
        <v/>
      </c>
      <c r="AD123" s="88" t="str">
        <f>IF($AB123&lt;&gt;"x","",IF(AND($I123&lt;&gt;AD$4, IFERROR(MATCH("c",$AB123:AC123,0),0)=0),"x", IF(IFERROR(MATCH("c",$AB123:AC123,0),0)=0,"c","")))</f>
        <v/>
      </c>
      <c r="AE123" s="88" t="str">
        <f>IF($AB123&lt;&gt;"x","",IF(AND($I123&lt;&gt;AE$4, IFERROR(MATCH("c",$AB123:AD123,0),0)=0),"x", IF(IFERROR(MATCH("c",$AB123:AD123,0),0)=0,"c","")))</f>
        <v/>
      </c>
      <c r="AF123" s="88" t="str">
        <f>IF($AB123&lt;&gt;"x","",IF(AND($I123&lt;&gt;AF$4, IFERROR(MATCH("c",$AB123:AE123,0),0)=0),"x", IF(IFERROR(MATCH("c",$AB123:AE123,0),0)=0,"c","")))</f>
        <v/>
      </c>
      <c r="AG123" s="88" t="str">
        <f>IF($AB123&lt;&gt;"x","",IF(AND($I123&lt;&gt;AG$4, IFERROR(MATCH("c",$AB123:AF123,0),0)=0),"x", IF(IFERROR(MATCH("c",$AB123:AF123,0),0)=0,"c","")))</f>
        <v/>
      </c>
      <c r="AH123" s="88" t="str">
        <f>IF($AB123&lt;&gt;"x","",IF(AND($I123&lt;&gt;AH$4, IFERROR(MATCH("c",$AB123:AG123,0),0)=0),"x", IF(IFERROR(MATCH("c",$AB123:AG123,0),0)=0,"c","")))</f>
        <v/>
      </c>
      <c r="AI123" s="88" t="str">
        <f>IF($AB123&lt;&gt;"x","",IF(AND($I123&lt;&gt;AI$4, IFERROR(MATCH("c",$AB123:AH123,0),0)=0),"x", IF(IFERROR(MATCH("c",$AB123:AH123,0),0)=0,"c","")))</f>
        <v/>
      </c>
      <c r="AJ123" s="88" t="str">
        <f>IF($AB123&lt;&gt;"x","",IF(AND($I123&lt;&gt;AJ$4, IFERROR(MATCH("c",$AB123:AI123,0),0)=0),"x", IF(IFERROR(MATCH("c",$AB123:AI123,0),0)=0,"c","")))</f>
        <v/>
      </c>
      <c r="AK123" s="88" t="str">
        <f>IF($AB123&lt;&gt;"x","",IF(AND($I123&lt;&gt;AK$4, IFERROR(MATCH("c",$AB123:AJ123,0),0)=0),"x", IF(IFERROR(MATCH("c",$AB123:AJ123,0),0)=0,"c","")))</f>
        <v/>
      </c>
      <c r="AL123" s="88" t="str">
        <f>IF($AB123&lt;&gt;"x","",IF(AND($I123&lt;&gt;AL$4, IFERROR(MATCH("c",$AB123:AK123,0),0)=0),"x", IF(IFERROR(MATCH("c",$AB123:AK123,0),0)=0,"c","")))</f>
        <v/>
      </c>
      <c r="AM123" s="88" t="str">
        <f>IF($AB123&lt;&gt;"x","",IF(AND($I123&lt;&gt;AM$4, IFERROR(MATCH("c",$AB123:AL123,0),0)=0),"x", IF(IFERROR(MATCH("c",$AB123:AL123,0),0)=0,"c","")))</f>
        <v/>
      </c>
      <c r="AN123" s="88" t="str">
        <f>IF($AB123&lt;&gt;"x","",IF(AND($I123&lt;&gt;AN$4, IFERROR(MATCH("c",$AB123:AM123,0),0)=0),"x", IF(IFERROR(MATCH("c",$AB123:AM123,0),0)=0,"c","")))</f>
        <v/>
      </c>
      <c r="AO123" s="88" t="str">
        <f>IF($AB123&lt;&gt;"x","",IF(AND($I123&lt;&gt;AO$4, IFERROR(MATCH("c",$AB123:AN123,0),0)=0),"x", IF(IFERROR(MATCH("c",$AB123:AN123,0),0)=0,"c","")))</f>
        <v/>
      </c>
      <c r="AP123" s="88" t="str">
        <f>IF($AB123&lt;&gt;"x","",IF(AND($I123&lt;&gt;AP$4, IFERROR(MATCH("c",$AB123:AO123,0),0)=0),"x", IF(IFERROR(MATCH("c",$AB123:AO123,0),0)=0,"c","")))</f>
        <v/>
      </c>
      <c r="AQ123" s="88" t="str">
        <f>IF($AB123&lt;&gt;"x","",IF(AND($I123&lt;&gt;AQ$4, IFERROR(MATCH("c",$AB123:AP123,0),0)=0),"x", IF(IFERROR(MATCH("c",$AB123:AP123,0),0)=0,"c","")))</f>
        <v/>
      </c>
      <c r="BO123" s="213">
        <f>IF(COUNTIF($BO$6:BO122,BO122)+1&gt;Calc!$CU$9,MAX($BO$6:BO122)+1,BO122)</f>
        <v>30</v>
      </c>
      <c r="BP123" s="213" t="str">
        <f>IF(29-SUMIF(Pipeline!D127:AF127,"",$BP$5:$CR$5)&gt;0,ROW(BO123),"")</f>
        <v/>
      </c>
      <c r="BQ123" s="214"/>
      <c r="BR123" s="214"/>
      <c r="BS123" s="214"/>
      <c r="BT123" s="214"/>
      <c r="BU123" s="214"/>
      <c r="BV123" s="214"/>
      <c r="BW123" s="214"/>
      <c r="BX123" s="214"/>
      <c r="BY123" s="214"/>
      <c r="BZ123" s="214"/>
      <c r="CA123" s="214"/>
      <c r="CB123" s="214"/>
      <c r="CC123" s="214"/>
      <c r="CD123" s="214"/>
      <c r="CE123" s="214"/>
      <c r="CF123" s="214"/>
      <c r="CG123" s="214"/>
      <c r="CH123" s="214"/>
      <c r="CI123" s="214"/>
      <c r="CJ123" s="214"/>
      <c r="CK123" s="214"/>
      <c r="CL123" s="214"/>
      <c r="CM123" s="214"/>
      <c r="CN123" s="214"/>
      <c r="CO123" s="214"/>
      <c r="CP123" s="214"/>
      <c r="CQ123" s="214"/>
      <c r="CR123" s="214"/>
    </row>
    <row r="124" spans="2:96" x14ac:dyDescent="0.25">
      <c r="B124" s="88">
        <f>IF(AND(OR(Pipeline!$F$5=H124,Pipeline!$F$5="",Pipeline!$F$5="All"), OR(Pipeline!$F$6=J124,Pipeline!$F$6="",Pipeline!$F$6="All"),  OR(Pipeline!$J$5&lt;=K124,Pipeline!$J$5=""), OR(Pipeline!$J$6&gt;=K124,Pipeline!$J$6=""),  OR(Pipeline!$N$5&lt;=O124,Pipeline!$N$5=""), OR(Pipeline!$N$6&gt;=O124,Pipeline!$N$6="")),1,0)</f>
        <v>1</v>
      </c>
      <c r="C124" s="99">
        <f>IF(B124&lt;&gt;1,"",COUNTIFS($I$6:I123,I124,$B$6:B123,1)+1)</f>
        <v>112</v>
      </c>
      <c r="D124" s="100" t="str">
        <f>IF(LEN(INDEX(Input!B$6:B$1005,ROW($C124)-ROW($C$5),1))=0,"-",INDEX(Input!B$6:B$1005,ROW($C124)-ROW($C$5),1))</f>
        <v>-</v>
      </c>
      <c r="E124" s="100" t="str">
        <f>IF(LEN(INDEX(Input!C$6:C$1005,ROW($C124)-ROW($C$5),1))=0,"-",INDEX(Input!C$6:C$1005,ROW($C124)-ROW($C$5),1))</f>
        <v>-</v>
      </c>
      <c r="F124" s="100" t="str">
        <f>IF(LEN(INDEX(Input!D$6:D$1005,ROW($C124)-ROW($C$5),1))=0,"-",INDEX(Input!D$6:D$1005,ROW($C124)-ROW($C$5),1))</f>
        <v>-</v>
      </c>
      <c r="G124" s="100" t="str">
        <f>IF(LEN(INDEX(Input!E$6:E$1005,ROW($C124)-ROW($C$5),1))=0,"-",INDEX(Input!E$6:E$1005,ROW($C124)-ROW($C$5),1))</f>
        <v>-</v>
      </c>
      <c r="H124" s="100" t="str">
        <f>IF(LEN(INDEX(Input!F$6:F$1005,ROW($C124)-ROW($C$5),1))=0,"-",INDEX(Input!F$6:F$1005,ROW($C124)-ROW($C$5),1))</f>
        <v>-</v>
      </c>
      <c r="I124" s="100" t="str">
        <f>IF(LEN(INDEX(Input!G$6:G$1005,ROW($C124)-ROW($C$5),1))=0,"",INDEX(Input!G$6:G$1005,ROW($C124)-ROW($C$5),1))</f>
        <v/>
      </c>
      <c r="J124" s="100" t="str">
        <f>IF(LEN(INDEX(Input!B$6:B$1005,ROW($C124)-ROW($C$5),1))=0,"-",IF(INDEX(Input!H$6:H$1005,ROW($C124)-ROW($C$5),1)="","Not set",INDEX(Input!H$6:H$1005,ROW($C124)-ROW($C$5),1)) )</f>
        <v>-</v>
      </c>
      <c r="K124" s="101" t="str">
        <f>IF(LEN(INDEX(Input!I$6:I$1005,ROW($C124)-ROW($C$5),1))=0,"",INDEX(Input!I$6:I$1005,ROW($C124)-ROW($C$5),1))</f>
        <v/>
      </c>
      <c r="L124" s="101" t="str">
        <f t="array" ref="L124">IFERROR(IF($AY$24=123,DAY(K124)&amp;connector&amp;IF($AZ$24="Extended",INDEX($AT$24:$AT$35,MONTH(K124),1),MONTH(K124))&amp;connector&amp;IF($AZ$24="Short", RIGHT(YEAR(K124),2),YEAR(K124)),IF($AY$24=213, MONTH(K124)&amp;connector&amp;DAY(K124)&amp;connector&amp;IF($AZ$24="Short", RIGHT(YEAR(K124),2),YEAR(K124)),IF($AZ$24="Short", RIGHT(YEAR(K124),2),YEAR(K124))&amp;connector&amp;MONTH(K124)&amp;connector&amp;DAY(K124))),"-")</f>
        <v>-</v>
      </c>
      <c r="M124" s="101" t="str">
        <f>IF(LEN(INDEX(Input!J$6:J$1005,ROW($C124)-ROW($C$5),1))=0,"",INDEX(Input!J$6:J$1005,ROW($C124)-ROW($C$5),1))</f>
        <v/>
      </c>
      <c r="N124" s="101" t="str">
        <f t="array" ref="N124">IFERROR(IF($AY$24=123,DAY(M124)&amp;connector&amp;IF($AZ$24="Extended",INDEX($AT$24:$AT$35,MONTH(M124),1),MONTH(M124))&amp;connector&amp;IF($AZ$24="Short", RIGHT(YEAR(M124),2),YEAR(M124)),IF($AY$24=213, MONTH(M124)&amp;connector&amp;DAY(M124)&amp;connector&amp;IF($AZ$24="Short", RIGHT(YEAR(M124),2),YEAR(M124)),IF($AZ$24="Short", RIGHT(YEAR(M124),2),YEAR(M124))&amp;connector&amp;MONTH(M124)&amp;connector&amp;DAY(M124))),"-")</f>
        <v>-</v>
      </c>
      <c r="O124" s="156" t="str">
        <f>IF(LEN(INDEX(Input!K$6:K$1005,ROW($C124)-ROW($C$5),1))=0,"",INDEX(Input!K$6:K$1005,ROW($C124)-ROW($C$5),1))</f>
        <v/>
      </c>
      <c r="P124" s="100" t="str">
        <f t="shared" si="19"/>
        <v>-</v>
      </c>
      <c r="Q124" s="156" t="str">
        <f>IF(LEN(INDEX(Input!L$6:L$1005,ROW($C124)-ROW($C$5),1))=0,"",INDEX(Input!L$6:L$1005,ROW($C124)-ROW($C$5),1))</f>
        <v/>
      </c>
      <c r="R124" s="100" t="str">
        <f t="shared" si="20"/>
        <v>-</v>
      </c>
      <c r="S124" s="156" t="str">
        <f>IF(LEN(INDEX(Input!M$6:M$1005,ROW($C124)-ROW($C$5),1))=0,"-",INDEX(Input!M$6:M$1005,ROW($C124)-ROW($C$5),1))</f>
        <v>-</v>
      </c>
      <c r="T124" s="156" t="str">
        <f t="shared" si="21"/>
        <v/>
      </c>
      <c r="U124" s="100" t="str">
        <f t="shared" si="22"/>
        <v>-</v>
      </c>
      <c r="V124" s="156" t="str">
        <f>IF(LEN(INDEX(Input!O$6:O$1005,ROW($C124)-ROW($C$5),1))=0,"",INDEX(Input!O$6:O$1005,ROW($C124)-ROW($C$5),1))</f>
        <v/>
      </c>
      <c r="W124" s="100" t="str">
        <f t="shared" si="23"/>
        <v>-</v>
      </c>
      <c r="X124" s="104" t="str">
        <f t="shared" si="24"/>
        <v/>
      </c>
      <c r="Y124" s="102" t="str">
        <f t="shared" si="25"/>
        <v/>
      </c>
      <c r="Z124" s="102" t="str">
        <f>IF(AND(OR(Dashboard!$D$7=J124,Dashboard!$D$7=""),  OR(Dashboard!$G$6&lt;=K124,Dashboard!$G$6=""), OR(Dashboard!$G$7&gt;=K124,Dashboard!$G$7=""),  OR(Dashboard!$J$6&lt;=O124,Dashboard!$J$6=""), OR(Dashboard!$J$7&gt;=O124,Dashboard!$J$7=""),D124&lt;&gt;""),"x","")</f>
        <v>x</v>
      </c>
      <c r="AA124" s="102" t="str">
        <f>IF(AND(OR(Dashboard!$D$6=H124,Dashboard!$D$6="",Dashboard!$D$6="All"), Z124="x"),"x","")</f>
        <v>x</v>
      </c>
      <c r="AB124" s="103" t="str">
        <f>IF(AND(OR(Dashboard!$D$6=H124,Dashboard!$D$6="",Dashboard!$D$6="All"), OR(Dashboard!$D$7=J124,Dashboard!$D$7=""),  OR(Dashboard!$G$6&lt;=K124,Dashboard!$G$6=""), OR(Dashboard!$G$7&gt;=K124,Dashboard!$G$7=""),  OR(Dashboard!$J$6&lt;=O124,Dashboard!$J$6=""), OR(Dashboard!$J$7&gt;=O124,Dashboard!$J$7=""),I124&lt;&gt;""),"x","")</f>
        <v/>
      </c>
      <c r="AC124" s="88" t="str">
        <f>IF($AB124&lt;&gt;"x","",IF(AND($I124&lt;&gt;AC$4, IFERROR(MATCH("c",$AB124:AB124,0),0)=0),"x", IF(IFERROR(MATCH("c",$AB124:AB124,0),0)=0,"c","")))</f>
        <v/>
      </c>
      <c r="AD124" s="88" t="str">
        <f>IF($AB124&lt;&gt;"x","",IF(AND($I124&lt;&gt;AD$4, IFERROR(MATCH("c",$AB124:AC124,0),0)=0),"x", IF(IFERROR(MATCH("c",$AB124:AC124,0),0)=0,"c","")))</f>
        <v/>
      </c>
      <c r="AE124" s="88" t="str">
        <f>IF($AB124&lt;&gt;"x","",IF(AND($I124&lt;&gt;AE$4, IFERROR(MATCH("c",$AB124:AD124,0),0)=0),"x", IF(IFERROR(MATCH("c",$AB124:AD124,0),0)=0,"c","")))</f>
        <v/>
      </c>
      <c r="AF124" s="88" t="str">
        <f>IF($AB124&lt;&gt;"x","",IF(AND($I124&lt;&gt;AF$4, IFERROR(MATCH("c",$AB124:AE124,0),0)=0),"x", IF(IFERROR(MATCH("c",$AB124:AE124,0),0)=0,"c","")))</f>
        <v/>
      </c>
      <c r="AG124" s="88" t="str">
        <f>IF($AB124&lt;&gt;"x","",IF(AND($I124&lt;&gt;AG$4, IFERROR(MATCH("c",$AB124:AF124,0),0)=0),"x", IF(IFERROR(MATCH("c",$AB124:AF124,0),0)=0,"c","")))</f>
        <v/>
      </c>
      <c r="AH124" s="88" t="str">
        <f>IF($AB124&lt;&gt;"x","",IF(AND($I124&lt;&gt;AH$4, IFERROR(MATCH("c",$AB124:AG124,0),0)=0),"x", IF(IFERROR(MATCH("c",$AB124:AG124,0),0)=0,"c","")))</f>
        <v/>
      </c>
      <c r="AI124" s="88" t="str">
        <f>IF($AB124&lt;&gt;"x","",IF(AND($I124&lt;&gt;AI$4, IFERROR(MATCH("c",$AB124:AH124,0),0)=0),"x", IF(IFERROR(MATCH("c",$AB124:AH124,0),0)=0,"c","")))</f>
        <v/>
      </c>
      <c r="AJ124" s="88" t="str">
        <f>IF($AB124&lt;&gt;"x","",IF(AND($I124&lt;&gt;AJ$4, IFERROR(MATCH("c",$AB124:AI124,0),0)=0),"x", IF(IFERROR(MATCH("c",$AB124:AI124,0),0)=0,"c","")))</f>
        <v/>
      </c>
      <c r="AK124" s="88" t="str">
        <f>IF($AB124&lt;&gt;"x","",IF(AND($I124&lt;&gt;AK$4, IFERROR(MATCH("c",$AB124:AJ124,0),0)=0),"x", IF(IFERROR(MATCH("c",$AB124:AJ124,0),0)=0,"c","")))</f>
        <v/>
      </c>
      <c r="AL124" s="88" t="str">
        <f>IF($AB124&lt;&gt;"x","",IF(AND($I124&lt;&gt;AL$4, IFERROR(MATCH("c",$AB124:AK124,0),0)=0),"x", IF(IFERROR(MATCH("c",$AB124:AK124,0),0)=0,"c","")))</f>
        <v/>
      </c>
      <c r="AM124" s="88" t="str">
        <f>IF($AB124&lt;&gt;"x","",IF(AND($I124&lt;&gt;AM$4, IFERROR(MATCH("c",$AB124:AL124,0),0)=0),"x", IF(IFERROR(MATCH("c",$AB124:AL124,0),0)=0,"c","")))</f>
        <v/>
      </c>
      <c r="AN124" s="88" t="str">
        <f>IF($AB124&lt;&gt;"x","",IF(AND($I124&lt;&gt;AN$4, IFERROR(MATCH("c",$AB124:AM124,0),0)=0),"x", IF(IFERROR(MATCH("c",$AB124:AM124,0),0)=0,"c","")))</f>
        <v/>
      </c>
      <c r="AO124" s="88" t="str">
        <f>IF($AB124&lt;&gt;"x","",IF(AND($I124&lt;&gt;AO$4, IFERROR(MATCH("c",$AB124:AN124,0),0)=0),"x", IF(IFERROR(MATCH("c",$AB124:AN124,0),0)=0,"c","")))</f>
        <v/>
      </c>
      <c r="AP124" s="88" t="str">
        <f>IF($AB124&lt;&gt;"x","",IF(AND($I124&lt;&gt;AP$4, IFERROR(MATCH("c",$AB124:AO124,0),0)=0),"x", IF(IFERROR(MATCH("c",$AB124:AO124,0),0)=0,"c","")))</f>
        <v/>
      </c>
      <c r="AQ124" s="88" t="str">
        <f>IF($AB124&lt;&gt;"x","",IF(AND($I124&lt;&gt;AQ$4, IFERROR(MATCH("c",$AB124:AP124,0),0)=0),"x", IF(IFERROR(MATCH("c",$AB124:AP124,0),0)=0,"c","")))</f>
        <v/>
      </c>
      <c r="BO124" s="213">
        <f>IF(COUNTIF($BO$6:BO123,BO123)+1&gt;Calc!$CU$9,MAX($BO$6:BO123)+1,BO123)</f>
        <v>30</v>
      </c>
      <c r="BP124" s="213" t="str">
        <f>IF(29-SUMIF(Pipeline!D128:AF128,"",$BP$5:$CR$5)&gt;0,ROW(BO124),"")</f>
        <v/>
      </c>
      <c r="BQ124" s="214"/>
      <c r="BR124" s="214"/>
      <c r="BS124" s="214"/>
      <c r="BT124" s="214"/>
      <c r="BU124" s="214"/>
      <c r="BV124" s="214"/>
      <c r="BW124" s="214"/>
      <c r="BX124" s="214"/>
      <c r="BY124" s="214"/>
      <c r="BZ124" s="214"/>
      <c r="CA124" s="214"/>
      <c r="CB124" s="214"/>
      <c r="CC124" s="214"/>
      <c r="CD124" s="214"/>
      <c r="CE124" s="214"/>
      <c r="CF124" s="214"/>
      <c r="CG124" s="214"/>
      <c r="CH124" s="214"/>
      <c r="CI124" s="214"/>
      <c r="CJ124" s="214"/>
      <c r="CK124" s="214"/>
      <c r="CL124" s="214"/>
      <c r="CM124" s="214"/>
      <c r="CN124" s="214"/>
      <c r="CO124" s="214"/>
      <c r="CP124" s="214"/>
      <c r="CQ124" s="214"/>
      <c r="CR124" s="214"/>
    </row>
    <row r="125" spans="2:96" x14ac:dyDescent="0.25">
      <c r="B125" s="88">
        <f>IF(AND(OR(Pipeline!$F$5=H125,Pipeline!$F$5="",Pipeline!$F$5="All"), OR(Pipeline!$F$6=J125,Pipeline!$F$6="",Pipeline!$F$6="All"),  OR(Pipeline!$J$5&lt;=K125,Pipeline!$J$5=""), OR(Pipeline!$J$6&gt;=K125,Pipeline!$J$6=""),  OR(Pipeline!$N$5&lt;=O125,Pipeline!$N$5=""), OR(Pipeline!$N$6&gt;=O125,Pipeline!$N$6="")),1,0)</f>
        <v>1</v>
      </c>
      <c r="C125" s="99">
        <f>IF(B125&lt;&gt;1,"",COUNTIFS($I$6:I124,I125,$B$6:B124,1)+1)</f>
        <v>113</v>
      </c>
      <c r="D125" s="100" t="str">
        <f>IF(LEN(INDEX(Input!B$6:B$1005,ROW($C125)-ROW($C$5),1))=0,"-",INDEX(Input!B$6:B$1005,ROW($C125)-ROW($C$5),1))</f>
        <v>-</v>
      </c>
      <c r="E125" s="100" t="str">
        <f>IF(LEN(INDEX(Input!C$6:C$1005,ROW($C125)-ROW($C$5),1))=0,"-",INDEX(Input!C$6:C$1005,ROW($C125)-ROW($C$5),1))</f>
        <v>-</v>
      </c>
      <c r="F125" s="100" t="str">
        <f>IF(LEN(INDEX(Input!D$6:D$1005,ROW($C125)-ROW($C$5),1))=0,"-",INDEX(Input!D$6:D$1005,ROW($C125)-ROW($C$5),1))</f>
        <v>-</v>
      </c>
      <c r="G125" s="100" t="str">
        <f>IF(LEN(INDEX(Input!E$6:E$1005,ROW($C125)-ROW($C$5),1))=0,"-",INDEX(Input!E$6:E$1005,ROW($C125)-ROW($C$5),1))</f>
        <v>-</v>
      </c>
      <c r="H125" s="100" t="str">
        <f>IF(LEN(INDEX(Input!F$6:F$1005,ROW($C125)-ROW($C$5),1))=0,"-",INDEX(Input!F$6:F$1005,ROW($C125)-ROW($C$5),1))</f>
        <v>-</v>
      </c>
      <c r="I125" s="100" t="str">
        <f>IF(LEN(INDEX(Input!G$6:G$1005,ROW($C125)-ROW($C$5),1))=0,"",INDEX(Input!G$6:G$1005,ROW($C125)-ROW($C$5),1))</f>
        <v/>
      </c>
      <c r="J125" s="100" t="str">
        <f>IF(LEN(INDEX(Input!B$6:B$1005,ROW($C125)-ROW($C$5),1))=0,"-",IF(INDEX(Input!H$6:H$1005,ROW($C125)-ROW($C$5),1)="","Not set",INDEX(Input!H$6:H$1005,ROW($C125)-ROW($C$5),1)) )</f>
        <v>-</v>
      </c>
      <c r="K125" s="101" t="str">
        <f>IF(LEN(INDEX(Input!I$6:I$1005,ROW($C125)-ROW($C$5),1))=0,"",INDEX(Input!I$6:I$1005,ROW($C125)-ROW($C$5),1))</f>
        <v/>
      </c>
      <c r="L125" s="101" t="str">
        <f t="array" ref="L125">IFERROR(IF($AY$24=123,DAY(K125)&amp;connector&amp;IF($AZ$24="Extended",INDEX($AT$24:$AT$35,MONTH(K125),1),MONTH(K125))&amp;connector&amp;IF($AZ$24="Short", RIGHT(YEAR(K125),2),YEAR(K125)),IF($AY$24=213, MONTH(K125)&amp;connector&amp;DAY(K125)&amp;connector&amp;IF($AZ$24="Short", RIGHT(YEAR(K125),2),YEAR(K125)),IF($AZ$24="Short", RIGHT(YEAR(K125),2),YEAR(K125))&amp;connector&amp;MONTH(K125)&amp;connector&amp;DAY(K125))),"-")</f>
        <v>-</v>
      </c>
      <c r="M125" s="101" t="str">
        <f>IF(LEN(INDEX(Input!J$6:J$1005,ROW($C125)-ROW($C$5),1))=0,"",INDEX(Input!J$6:J$1005,ROW($C125)-ROW($C$5),1))</f>
        <v/>
      </c>
      <c r="N125" s="101" t="str">
        <f t="array" ref="N125">IFERROR(IF($AY$24=123,DAY(M125)&amp;connector&amp;IF($AZ$24="Extended",INDEX($AT$24:$AT$35,MONTH(M125),1),MONTH(M125))&amp;connector&amp;IF($AZ$24="Short", RIGHT(YEAR(M125),2),YEAR(M125)),IF($AY$24=213, MONTH(M125)&amp;connector&amp;DAY(M125)&amp;connector&amp;IF($AZ$24="Short", RIGHT(YEAR(M125),2),YEAR(M125)),IF($AZ$24="Short", RIGHT(YEAR(M125),2),YEAR(M125))&amp;connector&amp;MONTH(M125)&amp;connector&amp;DAY(M125))),"-")</f>
        <v>-</v>
      </c>
      <c r="O125" s="156" t="str">
        <f>IF(LEN(INDEX(Input!K$6:K$1005,ROW($C125)-ROW($C$5),1))=0,"",INDEX(Input!K$6:K$1005,ROW($C125)-ROW($C$5),1))</f>
        <v/>
      </c>
      <c r="P125" s="100" t="str">
        <f t="shared" si="19"/>
        <v>-</v>
      </c>
      <c r="Q125" s="156" t="str">
        <f>IF(LEN(INDEX(Input!L$6:L$1005,ROW($C125)-ROW($C$5),1))=0,"",INDEX(Input!L$6:L$1005,ROW($C125)-ROW($C$5),1))</f>
        <v/>
      </c>
      <c r="R125" s="100" t="str">
        <f t="shared" si="20"/>
        <v>-</v>
      </c>
      <c r="S125" s="156" t="str">
        <f>IF(LEN(INDEX(Input!M$6:M$1005,ROW($C125)-ROW($C$5),1))=0,"-",INDEX(Input!M$6:M$1005,ROW($C125)-ROW($C$5),1))</f>
        <v>-</v>
      </c>
      <c r="T125" s="156" t="str">
        <f t="shared" si="21"/>
        <v/>
      </c>
      <c r="U125" s="100" t="str">
        <f t="shared" si="22"/>
        <v>-</v>
      </c>
      <c r="V125" s="156" t="str">
        <f>IF(LEN(INDEX(Input!O$6:O$1005,ROW($C125)-ROW($C$5),1))=0,"",INDEX(Input!O$6:O$1005,ROW($C125)-ROW($C$5),1))</f>
        <v/>
      </c>
      <c r="W125" s="100" t="str">
        <f t="shared" si="23"/>
        <v>-</v>
      </c>
      <c r="X125" s="104" t="str">
        <f t="shared" si="24"/>
        <v/>
      </c>
      <c r="Y125" s="102" t="str">
        <f t="shared" si="25"/>
        <v/>
      </c>
      <c r="Z125" s="102" t="str">
        <f>IF(AND(OR(Dashboard!$D$7=J125,Dashboard!$D$7=""),  OR(Dashboard!$G$6&lt;=K125,Dashboard!$G$6=""), OR(Dashboard!$G$7&gt;=K125,Dashboard!$G$7=""),  OR(Dashboard!$J$6&lt;=O125,Dashboard!$J$6=""), OR(Dashboard!$J$7&gt;=O125,Dashboard!$J$7=""),D125&lt;&gt;""),"x","")</f>
        <v>x</v>
      </c>
      <c r="AA125" s="102" t="str">
        <f>IF(AND(OR(Dashboard!$D$6=H125,Dashboard!$D$6="",Dashboard!$D$6="All"), Z125="x"),"x","")</f>
        <v>x</v>
      </c>
      <c r="AB125" s="103" t="str">
        <f>IF(AND(OR(Dashboard!$D$6=H125,Dashboard!$D$6="",Dashboard!$D$6="All"), OR(Dashboard!$D$7=J125,Dashboard!$D$7=""),  OR(Dashboard!$G$6&lt;=K125,Dashboard!$G$6=""), OR(Dashboard!$G$7&gt;=K125,Dashboard!$G$7=""),  OR(Dashboard!$J$6&lt;=O125,Dashboard!$J$6=""), OR(Dashboard!$J$7&gt;=O125,Dashboard!$J$7=""),I125&lt;&gt;""),"x","")</f>
        <v/>
      </c>
      <c r="AC125" s="88" t="str">
        <f>IF($AB125&lt;&gt;"x","",IF(AND($I125&lt;&gt;AC$4, IFERROR(MATCH("c",$AB125:AB125,0),0)=0),"x", IF(IFERROR(MATCH("c",$AB125:AB125,0),0)=0,"c","")))</f>
        <v/>
      </c>
      <c r="AD125" s="88" t="str">
        <f>IF($AB125&lt;&gt;"x","",IF(AND($I125&lt;&gt;AD$4, IFERROR(MATCH("c",$AB125:AC125,0),0)=0),"x", IF(IFERROR(MATCH("c",$AB125:AC125,0),0)=0,"c","")))</f>
        <v/>
      </c>
      <c r="AE125" s="88" t="str">
        <f>IF($AB125&lt;&gt;"x","",IF(AND($I125&lt;&gt;AE$4, IFERROR(MATCH("c",$AB125:AD125,0),0)=0),"x", IF(IFERROR(MATCH("c",$AB125:AD125,0),0)=0,"c","")))</f>
        <v/>
      </c>
      <c r="AF125" s="88" t="str">
        <f>IF($AB125&lt;&gt;"x","",IF(AND($I125&lt;&gt;AF$4, IFERROR(MATCH("c",$AB125:AE125,0),0)=0),"x", IF(IFERROR(MATCH("c",$AB125:AE125,0),0)=0,"c","")))</f>
        <v/>
      </c>
      <c r="AG125" s="88" t="str">
        <f>IF($AB125&lt;&gt;"x","",IF(AND($I125&lt;&gt;AG$4, IFERROR(MATCH("c",$AB125:AF125,0),0)=0),"x", IF(IFERROR(MATCH("c",$AB125:AF125,0),0)=0,"c","")))</f>
        <v/>
      </c>
      <c r="AH125" s="88" t="str">
        <f>IF($AB125&lt;&gt;"x","",IF(AND($I125&lt;&gt;AH$4, IFERROR(MATCH("c",$AB125:AG125,0),0)=0),"x", IF(IFERROR(MATCH("c",$AB125:AG125,0),0)=0,"c","")))</f>
        <v/>
      </c>
      <c r="AI125" s="88" t="str">
        <f>IF($AB125&lt;&gt;"x","",IF(AND($I125&lt;&gt;AI$4, IFERROR(MATCH("c",$AB125:AH125,0),0)=0),"x", IF(IFERROR(MATCH("c",$AB125:AH125,0),0)=0,"c","")))</f>
        <v/>
      </c>
      <c r="AJ125" s="88" t="str">
        <f>IF($AB125&lt;&gt;"x","",IF(AND($I125&lt;&gt;AJ$4, IFERROR(MATCH("c",$AB125:AI125,0),0)=0),"x", IF(IFERROR(MATCH("c",$AB125:AI125,0),0)=0,"c","")))</f>
        <v/>
      </c>
      <c r="AK125" s="88" t="str">
        <f>IF($AB125&lt;&gt;"x","",IF(AND($I125&lt;&gt;AK$4, IFERROR(MATCH("c",$AB125:AJ125,0),0)=0),"x", IF(IFERROR(MATCH("c",$AB125:AJ125,0),0)=0,"c","")))</f>
        <v/>
      </c>
      <c r="AL125" s="88" t="str">
        <f>IF($AB125&lt;&gt;"x","",IF(AND($I125&lt;&gt;AL$4, IFERROR(MATCH("c",$AB125:AK125,0),0)=0),"x", IF(IFERROR(MATCH("c",$AB125:AK125,0),0)=0,"c","")))</f>
        <v/>
      </c>
      <c r="AM125" s="88" t="str">
        <f>IF($AB125&lt;&gt;"x","",IF(AND($I125&lt;&gt;AM$4, IFERROR(MATCH("c",$AB125:AL125,0),0)=0),"x", IF(IFERROR(MATCH("c",$AB125:AL125,0),0)=0,"c","")))</f>
        <v/>
      </c>
      <c r="AN125" s="88" t="str">
        <f>IF($AB125&lt;&gt;"x","",IF(AND($I125&lt;&gt;AN$4, IFERROR(MATCH("c",$AB125:AM125,0),0)=0),"x", IF(IFERROR(MATCH("c",$AB125:AM125,0),0)=0,"c","")))</f>
        <v/>
      </c>
      <c r="AO125" s="88" t="str">
        <f>IF($AB125&lt;&gt;"x","",IF(AND($I125&lt;&gt;AO$4, IFERROR(MATCH("c",$AB125:AN125,0),0)=0),"x", IF(IFERROR(MATCH("c",$AB125:AN125,0),0)=0,"c","")))</f>
        <v/>
      </c>
      <c r="AP125" s="88" t="str">
        <f>IF($AB125&lt;&gt;"x","",IF(AND($I125&lt;&gt;AP$4, IFERROR(MATCH("c",$AB125:AO125,0),0)=0),"x", IF(IFERROR(MATCH("c",$AB125:AO125,0),0)=0,"c","")))</f>
        <v/>
      </c>
      <c r="AQ125" s="88" t="str">
        <f>IF($AB125&lt;&gt;"x","",IF(AND($I125&lt;&gt;AQ$4, IFERROR(MATCH("c",$AB125:AP125,0),0)=0),"x", IF(IFERROR(MATCH("c",$AB125:AP125,0),0)=0,"c","")))</f>
        <v/>
      </c>
      <c r="BO125" s="213">
        <f>IF(COUNTIF($BO$6:BO124,BO124)+1&gt;Calc!$CU$9,MAX($BO$6:BO124)+1,BO124)</f>
        <v>30</v>
      </c>
      <c r="BP125" s="213" t="str">
        <f>IF(29-SUMIF(Pipeline!D129:AF129,"",$BP$5:$CR$5)&gt;0,ROW(BO125),"")</f>
        <v/>
      </c>
      <c r="BQ125" s="214"/>
      <c r="BR125" s="214"/>
      <c r="BS125" s="214"/>
      <c r="BT125" s="214"/>
      <c r="BU125" s="214"/>
      <c r="BV125" s="214"/>
      <c r="BW125" s="214"/>
      <c r="BX125" s="214"/>
      <c r="BY125" s="214"/>
      <c r="BZ125" s="214"/>
      <c r="CA125" s="214"/>
      <c r="CB125" s="214"/>
      <c r="CC125" s="214"/>
      <c r="CD125" s="214"/>
      <c r="CE125" s="214"/>
      <c r="CF125" s="214"/>
      <c r="CG125" s="214"/>
      <c r="CH125" s="214"/>
      <c r="CI125" s="214"/>
      <c r="CJ125" s="214"/>
      <c r="CK125" s="214"/>
      <c r="CL125" s="214"/>
      <c r="CM125" s="214"/>
      <c r="CN125" s="214"/>
      <c r="CO125" s="214"/>
      <c r="CP125" s="214"/>
      <c r="CQ125" s="214"/>
      <c r="CR125" s="214"/>
    </row>
    <row r="126" spans="2:96" x14ac:dyDescent="0.25">
      <c r="B126" s="88">
        <f>IF(AND(OR(Pipeline!$F$5=H126,Pipeline!$F$5="",Pipeline!$F$5="All"), OR(Pipeline!$F$6=J126,Pipeline!$F$6="",Pipeline!$F$6="All"),  OR(Pipeline!$J$5&lt;=K126,Pipeline!$J$5=""), OR(Pipeline!$J$6&gt;=K126,Pipeline!$J$6=""),  OR(Pipeline!$N$5&lt;=O126,Pipeline!$N$5=""), OR(Pipeline!$N$6&gt;=O126,Pipeline!$N$6="")),1,0)</f>
        <v>1</v>
      </c>
      <c r="C126" s="99">
        <f>IF(B126&lt;&gt;1,"",COUNTIFS($I$6:I125,I126,$B$6:B125,1)+1)</f>
        <v>114</v>
      </c>
      <c r="D126" s="100" t="str">
        <f>IF(LEN(INDEX(Input!B$6:B$1005,ROW($C126)-ROW($C$5),1))=0,"-",INDEX(Input!B$6:B$1005,ROW($C126)-ROW($C$5),1))</f>
        <v>-</v>
      </c>
      <c r="E126" s="100" t="str">
        <f>IF(LEN(INDEX(Input!C$6:C$1005,ROW($C126)-ROW($C$5),1))=0,"-",INDEX(Input!C$6:C$1005,ROW($C126)-ROW($C$5),1))</f>
        <v>-</v>
      </c>
      <c r="F126" s="100" t="str">
        <f>IF(LEN(INDEX(Input!D$6:D$1005,ROW($C126)-ROW($C$5),1))=0,"-",INDEX(Input!D$6:D$1005,ROW($C126)-ROW($C$5),1))</f>
        <v>-</v>
      </c>
      <c r="G126" s="100" t="str">
        <f>IF(LEN(INDEX(Input!E$6:E$1005,ROW($C126)-ROW($C$5),1))=0,"-",INDEX(Input!E$6:E$1005,ROW($C126)-ROW($C$5),1))</f>
        <v>-</v>
      </c>
      <c r="H126" s="100" t="str">
        <f>IF(LEN(INDEX(Input!F$6:F$1005,ROW($C126)-ROW($C$5),1))=0,"-",INDEX(Input!F$6:F$1005,ROW($C126)-ROW($C$5),1))</f>
        <v>-</v>
      </c>
      <c r="I126" s="100" t="str">
        <f>IF(LEN(INDEX(Input!G$6:G$1005,ROW($C126)-ROW($C$5),1))=0,"",INDEX(Input!G$6:G$1005,ROW($C126)-ROW($C$5),1))</f>
        <v/>
      </c>
      <c r="J126" s="100" t="str">
        <f>IF(LEN(INDEX(Input!B$6:B$1005,ROW($C126)-ROW($C$5),1))=0,"-",IF(INDEX(Input!H$6:H$1005,ROW($C126)-ROW($C$5),1)="","Not set",INDEX(Input!H$6:H$1005,ROW($C126)-ROW($C$5),1)) )</f>
        <v>-</v>
      </c>
      <c r="K126" s="101" t="str">
        <f>IF(LEN(INDEX(Input!I$6:I$1005,ROW($C126)-ROW($C$5),1))=0,"",INDEX(Input!I$6:I$1005,ROW($C126)-ROW($C$5),1))</f>
        <v/>
      </c>
      <c r="L126" s="101" t="str">
        <f t="array" ref="L126">IFERROR(IF($AY$24=123,DAY(K126)&amp;connector&amp;IF($AZ$24="Extended",INDEX($AT$24:$AT$35,MONTH(K126),1),MONTH(K126))&amp;connector&amp;IF($AZ$24="Short", RIGHT(YEAR(K126),2),YEAR(K126)),IF($AY$24=213, MONTH(K126)&amp;connector&amp;DAY(K126)&amp;connector&amp;IF($AZ$24="Short", RIGHT(YEAR(K126),2),YEAR(K126)),IF($AZ$24="Short", RIGHT(YEAR(K126),2),YEAR(K126))&amp;connector&amp;MONTH(K126)&amp;connector&amp;DAY(K126))),"-")</f>
        <v>-</v>
      </c>
      <c r="M126" s="101" t="str">
        <f>IF(LEN(INDEX(Input!J$6:J$1005,ROW($C126)-ROW($C$5),1))=0,"",INDEX(Input!J$6:J$1005,ROW($C126)-ROW($C$5),1))</f>
        <v/>
      </c>
      <c r="N126" s="101" t="str">
        <f t="array" ref="N126">IFERROR(IF($AY$24=123,DAY(M126)&amp;connector&amp;IF($AZ$24="Extended",INDEX($AT$24:$AT$35,MONTH(M126),1),MONTH(M126))&amp;connector&amp;IF($AZ$24="Short", RIGHT(YEAR(M126),2),YEAR(M126)),IF($AY$24=213, MONTH(M126)&amp;connector&amp;DAY(M126)&amp;connector&amp;IF($AZ$24="Short", RIGHT(YEAR(M126),2),YEAR(M126)),IF($AZ$24="Short", RIGHT(YEAR(M126),2),YEAR(M126))&amp;connector&amp;MONTH(M126)&amp;connector&amp;DAY(M126))),"-")</f>
        <v>-</v>
      </c>
      <c r="O126" s="156" t="str">
        <f>IF(LEN(INDEX(Input!K$6:K$1005,ROW($C126)-ROW($C$5),1))=0,"",INDEX(Input!K$6:K$1005,ROW($C126)-ROW($C$5),1))</f>
        <v/>
      </c>
      <c r="P126" s="100" t="str">
        <f t="shared" si="19"/>
        <v>-</v>
      </c>
      <c r="Q126" s="156" t="str">
        <f>IF(LEN(INDEX(Input!L$6:L$1005,ROW($C126)-ROW($C$5),1))=0,"",INDEX(Input!L$6:L$1005,ROW($C126)-ROW($C$5),1))</f>
        <v/>
      </c>
      <c r="R126" s="100" t="str">
        <f t="shared" si="20"/>
        <v>-</v>
      </c>
      <c r="S126" s="156" t="str">
        <f>IF(LEN(INDEX(Input!M$6:M$1005,ROW($C126)-ROW($C$5),1))=0,"-",INDEX(Input!M$6:M$1005,ROW($C126)-ROW($C$5),1))</f>
        <v>-</v>
      </c>
      <c r="T126" s="156" t="str">
        <f t="shared" si="21"/>
        <v/>
      </c>
      <c r="U126" s="100" t="str">
        <f t="shared" si="22"/>
        <v>-</v>
      </c>
      <c r="V126" s="156" t="str">
        <f>IF(LEN(INDEX(Input!O$6:O$1005,ROW($C126)-ROW($C$5),1))=0,"",INDEX(Input!O$6:O$1005,ROW($C126)-ROW($C$5),1))</f>
        <v/>
      </c>
      <c r="W126" s="100" t="str">
        <f t="shared" si="23"/>
        <v>-</v>
      </c>
      <c r="X126" s="104" t="str">
        <f t="shared" si="24"/>
        <v/>
      </c>
      <c r="Y126" s="102" t="str">
        <f t="shared" si="25"/>
        <v/>
      </c>
      <c r="Z126" s="102" t="str">
        <f>IF(AND(OR(Dashboard!$D$7=J126,Dashboard!$D$7=""),  OR(Dashboard!$G$6&lt;=K126,Dashboard!$G$6=""), OR(Dashboard!$G$7&gt;=K126,Dashboard!$G$7=""),  OR(Dashboard!$J$6&lt;=O126,Dashboard!$J$6=""), OR(Dashboard!$J$7&gt;=O126,Dashboard!$J$7=""),D126&lt;&gt;""),"x","")</f>
        <v>x</v>
      </c>
      <c r="AA126" s="102" t="str">
        <f>IF(AND(OR(Dashboard!$D$6=H126,Dashboard!$D$6="",Dashboard!$D$6="All"), Z126="x"),"x","")</f>
        <v>x</v>
      </c>
      <c r="AB126" s="103" t="str">
        <f>IF(AND(OR(Dashboard!$D$6=H126,Dashboard!$D$6="",Dashboard!$D$6="All"), OR(Dashboard!$D$7=J126,Dashboard!$D$7=""),  OR(Dashboard!$G$6&lt;=K126,Dashboard!$G$6=""), OR(Dashboard!$G$7&gt;=K126,Dashboard!$G$7=""),  OR(Dashboard!$J$6&lt;=O126,Dashboard!$J$6=""), OR(Dashboard!$J$7&gt;=O126,Dashboard!$J$7=""),I126&lt;&gt;""),"x","")</f>
        <v/>
      </c>
      <c r="AC126" s="88" t="str">
        <f>IF($AB126&lt;&gt;"x","",IF(AND($I126&lt;&gt;AC$4, IFERROR(MATCH("c",$AB126:AB126,0),0)=0),"x", IF(IFERROR(MATCH("c",$AB126:AB126,0),0)=0,"c","")))</f>
        <v/>
      </c>
      <c r="AD126" s="88" t="str">
        <f>IF($AB126&lt;&gt;"x","",IF(AND($I126&lt;&gt;AD$4, IFERROR(MATCH("c",$AB126:AC126,0),0)=0),"x", IF(IFERROR(MATCH("c",$AB126:AC126,0),0)=0,"c","")))</f>
        <v/>
      </c>
      <c r="AE126" s="88" t="str">
        <f>IF($AB126&lt;&gt;"x","",IF(AND($I126&lt;&gt;AE$4, IFERROR(MATCH("c",$AB126:AD126,0),0)=0),"x", IF(IFERROR(MATCH("c",$AB126:AD126,0),0)=0,"c","")))</f>
        <v/>
      </c>
      <c r="AF126" s="88" t="str">
        <f>IF($AB126&lt;&gt;"x","",IF(AND($I126&lt;&gt;AF$4, IFERROR(MATCH("c",$AB126:AE126,0),0)=0),"x", IF(IFERROR(MATCH("c",$AB126:AE126,0),0)=0,"c","")))</f>
        <v/>
      </c>
      <c r="AG126" s="88" t="str">
        <f>IF($AB126&lt;&gt;"x","",IF(AND($I126&lt;&gt;AG$4, IFERROR(MATCH("c",$AB126:AF126,0),0)=0),"x", IF(IFERROR(MATCH("c",$AB126:AF126,0),0)=0,"c","")))</f>
        <v/>
      </c>
      <c r="AH126" s="88" t="str">
        <f>IF($AB126&lt;&gt;"x","",IF(AND($I126&lt;&gt;AH$4, IFERROR(MATCH("c",$AB126:AG126,0),0)=0),"x", IF(IFERROR(MATCH("c",$AB126:AG126,0),0)=0,"c","")))</f>
        <v/>
      </c>
      <c r="AI126" s="88" t="str">
        <f>IF($AB126&lt;&gt;"x","",IF(AND($I126&lt;&gt;AI$4, IFERROR(MATCH("c",$AB126:AH126,0),0)=0),"x", IF(IFERROR(MATCH("c",$AB126:AH126,0),0)=0,"c","")))</f>
        <v/>
      </c>
      <c r="AJ126" s="88" t="str">
        <f>IF($AB126&lt;&gt;"x","",IF(AND($I126&lt;&gt;AJ$4, IFERROR(MATCH("c",$AB126:AI126,0),0)=0),"x", IF(IFERROR(MATCH("c",$AB126:AI126,0),0)=0,"c","")))</f>
        <v/>
      </c>
      <c r="AK126" s="88" t="str">
        <f>IF($AB126&lt;&gt;"x","",IF(AND($I126&lt;&gt;AK$4, IFERROR(MATCH("c",$AB126:AJ126,0),0)=0),"x", IF(IFERROR(MATCH("c",$AB126:AJ126,0),0)=0,"c","")))</f>
        <v/>
      </c>
      <c r="AL126" s="88" t="str">
        <f>IF($AB126&lt;&gt;"x","",IF(AND($I126&lt;&gt;AL$4, IFERROR(MATCH("c",$AB126:AK126,0),0)=0),"x", IF(IFERROR(MATCH("c",$AB126:AK126,0),0)=0,"c","")))</f>
        <v/>
      </c>
      <c r="AM126" s="88" t="str">
        <f>IF($AB126&lt;&gt;"x","",IF(AND($I126&lt;&gt;AM$4, IFERROR(MATCH("c",$AB126:AL126,0),0)=0),"x", IF(IFERROR(MATCH("c",$AB126:AL126,0),0)=0,"c","")))</f>
        <v/>
      </c>
      <c r="AN126" s="88" t="str">
        <f>IF($AB126&lt;&gt;"x","",IF(AND($I126&lt;&gt;AN$4, IFERROR(MATCH("c",$AB126:AM126,0),0)=0),"x", IF(IFERROR(MATCH("c",$AB126:AM126,0),0)=0,"c","")))</f>
        <v/>
      </c>
      <c r="AO126" s="88" t="str">
        <f>IF($AB126&lt;&gt;"x","",IF(AND($I126&lt;&gt;AO$4, IFERROR(MATCH("c",$AB126:AN126,0),0)=0),"x", IF(IFERROR(MATCH("c",$AB126:AN126,0),0)=0,"c","")))</f>
        <v/>
      </c>
      <c r="AP126" s="88" t="str">
        <f>IF($AB126&lt;&gt;"x","",IF(AND($I126&lt;&gt;AP$4, IFERROR(MATCH("c",$AB126:AO126,0),0)=0),"x", IF(IFERROR(MATCH("c",$AB126:AO126,0),0)=0,"c","")))</f>
        <v/>
      </c>
      <c r="AQ126" s="88" t="str">
        <f>IF($AB126&lt;&gt;"x","",IF(AND($I126&lt;&gt;AQ$4, IFERROR(MATCH("c",$AB126:AP126,0),0)=0),"x", IF(IFERROR(MATCH("c",$AB126:AP126,0),0)=0,"c","")))</f>
        <v/>
      </c>
      <c r="BO126" s="213">
        <f>IF(COUNTIF($BO$6:BO125,BO125)+1&gt;Calc!$CU$9,MAX($BO$6:BO125)+1,BO125)</f>
        <v>31</v>
      </c>
      <c r="BP126" s="213" t="str">
        <f>IF(29-SUMIF(Pipeline!D130:AF130,"",$BP$5:$CR$5)&gt;0,ROW(BO126),"")</f>
        <v/>
      </c>
      <c r="BQ126" s="214"/>
      <c r="BR126" s="214"/>
      <c r="BS126" s="214"/>
      <c r="BT126" s="214"/>
      <c r="BU126" s="214"/>
      <c r="BV126" s="214"/>
      <c r="BW126" s="214"/>
      <c r="BX126" s="214"/>
      <c r="BY126" s="214"/>
      <c r="BZ126" s="214"/>
      <c r="CA126" s="214"/>
      <c r="CB126" s="214"/>
      <c r="CC126" s="214"/>
      <c r="CD126" s="214"/>
      <c r="CE126" s="214"/>
      <c r="CF126" s="214"/>
      <c r="CG126" s="214"/>
      <c r="CH126" s="214"/>
      <c r="CI126" s="214"/>
      <c r="CJ126" s="214"/>
      <c r="CK126" s="214"/>
      <c r="CL126" s="214"/>
      <c r="CM126" s="214"/>
      <c r="CN126" s="214"/>
      <c r="CO126" s="214"/>
      <c r="CP126" s="214"/>
      <c r="CQ126" s="214"/>
      <c r="CR126" s="214"/>
    </row>
    <row r="127" spans="2:96" x14ac:dyDescent="0.25">
      <c r="B127" s="88">
        <f>IF(AND(OR(Pipeline!$F$5=H127,Pipeline!$F$5="",Pipeline!$F$5="All"), OR(Pipeline!$F$6=J127,Pipeline!$F$6="",Pipeline!$F$6="All"),  OR(Pipeline!$J$5&lt;=K127,Pipeline!$J$5=""), OR(Pipeline!$J$6&gt;=K127,Pipeline!$J$6=""),  OR(Pipeline!$N$5&lt;=O127,Pipeline!$N$5=""), OR(Pipeline!$N$6&gt;=O127,Pipeline!$N$6="")),1,0)</f>
        <v>1</v>
      </c>
      <c r="C127" s="99">
        <f>IF(B127&lt;&gt;1,"",COUNTIFS($I$6:I126,I127,$B$6:B126,1)+1)</f>
        <v>115</v>
      </c>
      <c r="D127" s="100" t="str">
        <f>IF(LEN(INDEX(Input!B$6:B$1005,ROW($C127)-ROW($C$5),1))=0,"-",INDEX(Input!B$6:B$1005,ROW($C127)-ROW($C$5),1))</f>
        <v>-</v>
      </c>
      <c r="E127" s="100" t="str">
        <f>IF(LEN(INDEX(Input!C$6:C$1005,ROW($C127)-ROW($C$5),1))=0,"-",INDEX(Input!C$6:C$1005,ROW($C127)-ROW($C$5),1))</f>
        <v>-</v>
      </c>
      <c r="F127" s="100" t="str">
        <f>IF(LEN(INDEX(Input!D$6:D$1005,ROW($C127)-ROW($C$5),1))=0,"-",INDEX(Input!D$6:D$1005,ROW($C127)-ROW($C$5),1))</f>
        <v>-</v>
      </c>
      <c r="G127" s="100" t="str">
        <f>IF(LEN(INDEX(Input!E$6:E$1005,ROW($C127)-ROW($C$5),1))=0,"-",INDEX(Input!E$6:E$1005,ROW($C127)-ROW($C$5),1))</f>
        <v>-</v>
      </c>
      <c r="H127" s="100" t="str">
        <f>IF(LEN(INDEX(Input!F$6:F$1005,ROW($C127)-ROW($C$5),1))=0,"-",INDEX(Input!F$6:F$1005,ROW($C127)-ROW($C$5),1))</f>
        <v>-</v>
      </c>
      <c r="I127" s="100" t="str">
        <f>IF(LEN(INDEX(Input!G$6:G$1005,ROW($C127)-ROW($C$5),1))=0,"",INDEX(Input!G$6:G$1005,ROW($C127)-ROW($C$5),1))</f>
        <v/>
      </c>
      <c r="J127" s="100" t="str">
        <f>IF(LEN(INDEX(Input!B$6:B$1005,ROW($C127)-ROW($C$5),1))=0,"-",IF(INDEX(Input!H$6:H$1005,ROW($C127)-ROW($C$5),1)="","Not set",INDEX(Input!H$6:H$1005,ROW($C127)-ROW($C$5),1)) )</f>
        <v>-</v>
      </c>
      <c r="K127" s="101" t="str">
        <f>IF(LEN(INDEX(Input!I$6:I$1005,ROW($C127)-ROW($C$5),1))=0,"",INDEX(Input!I$6:I$1005,ROW($C127)-ROW($C$5),1))</f>
        <v/>
      </c>
      <c r="L127" s="101" t="str">
        <f t="array" ref="L127">IFERROR(IF($AY$24=123,DAY(K127)&amp;connector&amp;IF($AZ$24="Extended",INDEX($AT$24:$AT$35,MONTH(K127),1),MONTH(K127))&amp;connector&amp;IF($AZ$24="Short", RIGHT(YEAR(K127),2),YEAR(K127)),IF($AY$24=213, MONTH(K127)&amp;connector&amp;DAY(K127)&amp;connector&amp;IF($AZ$24="Short", RIGHT(YEAR(K127),2),YEAR(K127)),IF($AZ$24="Short", RIGHT(YEAR(K127),2),YEAR(K127))&amp;connector&amp;MONTH(K127)&amp;connector&amp;DAY(K127))),"-")</f>
        <v>-</v>
      </c>
      <c r="M127" s="101" t="str">
        <f>IF(LEN(INDEX(Input!J$6:J$1005,ROW($C127)-ROW($C$5),1))=0,"",INDEX(Input!J$6:J$1005,ROW($C127)-ROW($C$5),1))</f>
        <v/>
      </c>
      <c r="N127" s="101" t="str">
        <f t="array" ref="N127">IFERROR(IF($AY$24=123,DAY(M127)&amp;connector&amp;IF($AZ$24="Extended",INDEX($AT$24:$AT$35,MONTH(M127),1),MONTH(M127))&amp;connector&amp;IF($AZ$24="Short", RIGHT(YEAR(M127),2),YEAR(M127)),IF($AY$24=213, MONTH(M127)&amp;connector&amp;DAY(M127)&amp;connector&amp;IF($AZ$24="Short", RIGHT(YEAR(M127),2),YEAR(M127)),IF($AZ$24="Short", RIGHT(YEAR(M127),2),YEAR(M127))&amp;connector&amp;MONTH(M127)&amp;connector&amp;DAY(M127))),"-")</f>
        <v>-</v>
      </c>
      <c r="O127" s="156" t="str">
        <f>IF(LEN(INDEX(Input!K$6:K$1005,ROW($C127)-ROW($C$5),1))=0,"",INDEX(Input!K$6:K$1005,ROW($C127)-ROW($C$5),1))</f>
        <v/>
      </c>
      <c r="P127" s="100" t="str">
        <f t="shared" si="19"/>
        <v>-</v>
      </c>
      <c r="Q127" s="156" t="str">
        <f>IF(LEN(INDEX(Input!L$6:L$1005,ROW($C127)-ROW($C$5),1))=0,"",INDEX(Input!L$6:L$1005,ROW($C127)-ROW($C$5),1))</f>
        <v/>
      </c>
      <c r="R127" s="100" t="str">
        <f t="shared" si="20"/>
        <v>-</v>
      </c>
      <c r="S127" s="156" t="str">
        <f>IF(LEN(INDEX(Input!M$6:M$1005,ROW($C127)-ROW($C$5),1))=0,"-",INDEX(Input!M$6:M$1005,ROW($C127)-ROW($C$5),1))</f>
        <v>-</v>
      </c>
      <c r="T127" s="156" t="str">
        <f t="shared" si="21"/>
        <v/>
      </c>
      <c r="U127" s="100" t="str">
        <f t="shared" si="22"/>
        <v>-</v>
      </c>
      <c r="V127" s="156" t="str">
        <f>IF(LEN(INDEX(Input!O$6:O$1005,ROW($C127)-ROW($C$5),1))=0,"",INDEX(Input!O$6:O$1005,ROW($C127)-ROW($C$5),1))</f>
        <v/>
      </c>
      <c r="W127" s="100" t="str">
        <f t="shared" si="23"/>
        <v>-</v>
      </c>
      <c r="X127" s="104" t="str">
        <f t="shared" si="24"/>
        <v/>
      </c>
      <c r="Y127" s="102" t="str">
        <f t="shared" si="25"/>
        <v/>
      </c>
      <c r="Z127" s="102" t="str">
        <f>IF(AND(OR(Dashboard!$D$7=J127,Dashboard!$D$7=""),  OR(Dashboard!$G$6&lt;=K127,Dashboard!$G$6=""), OR(Dashboard!$G$7&gt;=K127,Dashboard!$G$7=""),  OR(Dashboard!$J$6&lt;=O127,Dashboard!$J$6=""), OR(Dashboard!$J$7&gt;=O127,Dashboard!$J$7=""),D127&lt;&gt;""),"x","")</f>
        <v>x</v>
      </c>
      <c r="AA127" s="102" t="str">
        <f>IF(AND(OR(Dashboard!$D$6=H127,Dashboard!$D$6="",Dashboard!$D$6="All"), Z127="x"),"x","")</f>
        <v>x</v>
      </c>
      <c r="AB127" s="103" t="str">
        <f>IF(AND(OR(Dashboard!$D$6=H127,Dashboard!$D$6="",Dashboard!$D$6="All"), OR(Dashboard!$D$7=J127,Dashboard!$D$7=""),  OR(Dashboard!$G$6&lt;=K127,Dashboard!$G$6=""), OR(Dashboard!$G$7&gt;=K127,Dashboard!$G$7=""),  OR(Dashboard!$J$6&lt;=O127,Dashboard!$J$6=""), OR(Dashboard!$J$7&gt;=O127,Dashboard!$J$7=""),I127&lt;&gt;""),"x","")</f>
        <v/>
      </c>
      <c r="AC127" s="88" t="str">
        <f>IF($AB127&lt;&gt;"x","",IF(AND($I127&lt;&gt;AC$4, IFERROR(MATCH("c",$AB127:AB127,0),0)=0),"x", IF(IFERROR(MATCH("c",$AB127:AB127,0),0)=0,"c","")))</f>
        <v/>
      </c>
      <c r="AD127" s="88" t="str">
        <f>IF($AB127&lt;&gt;"x","",IF(AND($I127&lt;&gt;AD$4, IFERROR(MATCH("c",$AB127:AC127,0),0)=0),"x", IF(IFERROR(MATCH("c",$AB127:AC127,0),0)=0,"c","")))</f>
        <v/>
      </c>
      <c r="AE127" s="88" t="str">
        <f>IF($AB127&lt;&gt;"x","",IF(AND($I127&lt;&gt;AE$4, IFERROR(MATCH("c",$AB127:AD127,0),0)=0),"x", IF(IFERROR(MATCH("c",$AB127:AD127,0),0)=0,"c","")))</f>
        <v/>
      </c>
      <c r="AF127" s="88" t="str">
        <f>IF($AB127&lt;&gt;"x","",IF(AND($I127&lt;&gt;AF$4, IFERROR(MATCH("c",$AB127:AE127,0),0)=0),"x", IF(IFERROR(MATCH("c",$AB127:AE127,0),0)=0,"c","")))</f>
        <v/>
      </c>
      <c r="AG127" s="88" t="str">
        <f>IF($AB127&lt;&gt;"x","",IF(AND($I127&lt;&gt;AG$4, IFERROR(MATCH("c",$AB127:AF127,0),0)=0),"x", IF(IFERROR(MATCH("c",$AB127:AF127,0),0)=0,"c","")))</f>
        <v/>
      </c>
      <c r="AH127" s="88" t="str">
        <f>IF($AB127&lt;&gt;"x","",IF(AND($I127&lt;&gt;AH$4, IFERROR(MATCH("c",$AB127:AG127,0),0)=0),"x", IF(IFERROR(MATCH("c",$AB127:AG127,0),0)=0,"c","")))</f>
        <v/>
      </c>
      <c r="AI127" s="88" t="str">
        <f>IF($AB127&lt;&gt;"x","",IF(AND($I127&lt;&gt;AI$4, IFERROR(MATCH("c",$AB127:AH127,0),0)=0),"x", IF(IFERROR(MATCH("c",$AB127:AH127,0),0)=0,"c","")))</f>
        <v/>
      </c>
      <c r="AJ127" s="88" t="str">
        <f>IF($AB127&lt;&gt;"x","",IF(AND($I127&lt;&gt;AJ$4, IFERROR(MATCH("c",$AB127:AI127,0),0)=0),"x", IF(IFERROR(MATCH("c",$AB127:AI127,0),0)=0,"c","")))</f>
        <v/>
      </c>
      <c r="AK127" s="88" t="str">
        <f>IF($AB127&lt;&gt;"x","",IF(AND($I127&lt;&gt;AK$4, IFERROR(MATCH("c",$AB127:AJ127,0),0)=0),"x", IF(IFERROR(MATCH("c",$AB127:AJ127,0),0)=0,"c","")))</f>
        <v/>
      </c>
      <c r="AL127" s="88" t="str">
        <f>IF($AB127&lt;&gt;"x","",IF(AND($I127&lt;&gt;AL$4, IFERROR(MATCH("c",$AB127:AK127,0),0)=0),"x", IF(IFERROR(MATCH("c",$AB127:AK127,0),0)=0,"c","")))</f>
        <v/>
      </c>
      <c r="AM127" s="88" t="str">
        <f>IF($AB127&lt;&gt;"x","",IF(AND($I127&lt;&gt;AM$4, IFERROR(MATCH("c",$AB127:AL127,0),0)=0),"x", IF(IFERROR(MATCH("c",$AB127:AL127,0),0)=0,"c","")))</f>
        <v/>
      </c>
      <c r="AN127" s="88" t="str">
        <f>IF($AB127&lt;&gt;"x","",IF(AND($I127&lt;&gt;AN$4, IFERROR(MATCH("c",$AB127:AM127,0),0)=0),"x", IF(IFERROR(MATCH("c",$AB127:AM127,0),0)=0,"c","")))</f>
        <v/>
      </c>
      <c r="AO127" s="88" t="str">
        <f>IF($AB127&lt;&gt;"x","",IF(AND($I127&lt;&gt;AO$4, IFERROR(MATCH("c",$AB127:AN127,0),0)=0),"x", IF(IFERROR(MATCH("c",$AB127:AN127,0),0)=0,"c","")))</f>
        <v/>
      </c>
      <c r="AP127" s="88" t="str">
        <f>IF($AB127&lt;&gt;"x","",IF(AND($I127&lt;&gt;AP$4, IFERROR(MATCH("c",$AB127:AO127,0),0)=0),"x", IF(IFERROR(MATCH("c",$AB127:AO127,0),0)=0,"c","")))</f>
        <v/>
      </c>
      <c r="AQ127" s="88" t="str">
        <f>IF($AB127&lt;&gt;"x","",IF(AND($I127&lt;&gt;AQ$4, IFERROR(MATCH("c",$AB127:AP127,0),0)=0),"x", IF(IFERROR(MATCH("c",$AB127:AP127,0),0)=0,"c","")))</f>
        <v/>
      </c>
      <c r="BO127" s="213">
        <f>IF(COUNTIF($BO$6:BO126,BO126)+1&gt;Calc!$CU$9,MAX($BO$6:BO126)+1,BO126)</f>
        <v>31</v>
      </c>
      <c r="BP127" s="213" t="str">
        <f>IF(29-SUMIF(Pipeline!D131:AF131,"",$BP$5:$CR$5)&gt;0,ROW(BO127),"")</f>
        <v/>
      </c>
      <c r="BQ127" s="214"/>
      <c r="BR127" s="214"/>
      <c r="BS127" s="214"/>
      <c r="BT127" s="214"/>
      <c r="BU127" s="214"/>
      <c r="BV127" s="214"/>
      <c r="BW127" s="214"/>
      <c r="BX127" s="214"/>
      <c r="BY127" s="214"/>
      <c r="BZ127" s="214"/>
      <c r="CA127" s="214"/>
      <c r="CB127" s="214"/>
      <c r="CC127" s="214"/>
      <c r="CD127" s="214"/>
      <c r="CE127" s="214"/>
      <c r="CF127" s="214"/>
      <c r="CG127" s="214"/>
      <c r="CH127" s="214"/>
      <c r="CI127" s="214"/>
      <c r="CJ127" s="214"/>
      <c r="CK127" s="214"/>
      <c r="CL127" s="214"/>
      <c r="CM127" s="214"/>
      <c r="CN127" s="214"/>
      <c r="CO127" s="214"/>
      <c r="CP127" s="214"/>
      <c r="CQ127" s="214"/>
      <c r="CR127" s="214"/>
    </row>
    <row r="128" spans="2:96" x14ac:dyDescent="0.25">
      <c r="B128" s="88">
        <f>IF(AND(OR(Pipeline!$F$5=H128,Pipeline!$F$5="",Pipeline!$F$5="All"), OR(Pipeline!$F$6=J128,Pipeline!$F$6="",Pipeline!$F$6="All"),  OR(Pipeline!$J$5&lt;=K128,Pipeline!$J$5=""), OR(Pipeline!$J$6&gt;=K128,Pipeline!$J$6=""),  OR(Pipeline!$N$5&lt;=O128,Pipeline!$N$5=""), OR(Pipeline!$N$6&gt;=O128,Pipeline!$N$6="")),1,0)</f>
        <v>1</v>
      </c>
      <c r="C128" s="99">
        <f>IF(B128&lt;&gt;1,"",COUNTIFS($I$6:I127,I128,$B$6:B127,1)+1)</f>
        <v>116</v>
      </c>
      <c r="D128" s="100" t="str">
        <f>IF(LEN(INDEX(Input!B$6:B$1005,ROW($C128)-ROW($C$5),1))=0,"-",INDEX(Input!B$6:B$1005,ROW($C128)-ROW($C$5),1))</f>
        <v>-</v>
      </c>
      <c r="E128" s="100" t="str">
        <f>IF(LEN(INDEX(Input!C$6:C$1005,ROW($C128)-ROW($C$5),1))=0,"-",INDEX(Input!C$6:C$1005,ROW($C128)-ROW($C$5),1))</f>
        <v>-</v>
      </c>
      <c r="F128" s="100" t="str">
        <f>IF(LEN(INDEX(Input!D$6:D$1005,ROW($C128)-ROW($C$5),1))=0,"-",INDEX(Input!D$6:D$1005,ROW($C128)-ROW($C$5),1))</f>
        <v>-</v>
      </c>
      <c r="G128" s="100" t="str">
        <f>IF(LEN(INDEX(Input!E$6:E$1005,ROW($C128)-ROW($C$5),1))=0,"-",INDEX(Input!E$6:E$1005,ROW($C128)-ROW($C$5),1))</f>
        <v>-</v>
      </c>
      <c r="H128" s="100" t="str">
        <f>IF(LEN(INDEX(Input!F$6:F$1005,ROW($C128)-ROW($C$5),1))=0,"-",INDEX(Input!F$6:F$1005,ROW($C128)-ROW($C$5),1))</f>
        <v>-</v>
      </c>
      <c r="I128" s="100" t="str">
        <f>IF(LEN(INDEX(Input!G$6:G$1005,ROW($C128)-ROW($C$5),1))=0,"",INDEX(Input!G$6:G$1005,ROW($C128)-ROW($C$5),1))</f>
        <v/>
      </c>
      <c r="J128" s="100" t="str">
        <f>IF(LEN(INDEX(Input!B$6:B$1005,ROW($C128)-ROW($C$5),1))=0,"-",IF(INDEX(Input!H$6:H$1005,ROW($C128)-ROW($C$5),1)="","Not set",INDEX(Input!H$6:H$1005,ROW($C128)-ROW($C$5),1)) )</f>
        <v>-</v>
      </c>
      <c r="K128" s="101" t="str">
        <f>IF(LEN(INDEX(Input!I$6:I$1005,ROW($C128)-ROW($C$5),1))=0,"",INDEX(Input!I$6:I$1005,ROW($C128)-ROW($C$5),1))</f>
        <v/>
      </c>
      <c r="L128" s="101" t="str">
        <f t="array" ref="L128">IFERROR(IF($AY$24=123,DAY(K128)&amp;connector&amp;IF($AZ$24="Extended",INDEX($AT$24:$AT$35,MONTH(K128),1),MONTH(K128))&amp;connector&amp;IF($AZ$24="Short", RIGHT(YEAR(K128),2),YEAR(K128)),IF($AY$24=213, MONTH(K128)&amp;connector&amp;DAY(K128)&amp;connector&amp;IF($AZ$24="Short", RIGHT(YEAR(K128),2),YEAR(K128)),IF($AZ$24="Short", RIGHT(YEAR(K128),2),YEAR(K128))&amp;connector&amp;MONTH(K128)&amp;connector&amp;DAY(K128))),"-")</f>
        <v>-</v>
      </c>
      <c r="M128" s="101" t="str">
        <f>IF(LEN(INDEX(Input!J$6:J$1005,ROW($C128)-ROW($C$5),1))=0,"",INDEX(Input!J$6:J$1005,ROW($C128)-ROW($C$5),1))</f>
        <v/>
      </c>
      <c r="N128" s="101" t="str">
        <f t="array" ref="N128">IFERROR(IF($AY$24=123,DAY(M128)&amp;connector&amp;IF($AZ$24="Extended",INDEX($AT$24:$AT$35,MONTH(M128),1),MONTH(M128))&amp;connector&amp;IF($AZ$24="Short", RIGHT(YEAR(M128),2),YEAR(M128)),IF($AY$24=213, MONTH(M128)&amp;connector&amp;DAY(M128)&amp;connector&amp;IF($AZ$24="Short", RIGHT(YEAR(M128),2),YEAR(M128)),IF($AZ$24="Short", RIGHT(YEAR(M128),2),YEAR(M128))&amp;connector&amp;MONTH(M128)&amp;connector&amp;DAY(M128))),"-")</f>
        <v>-</v>
      </c>
      <c r="O128" s="156" t="str">
        <f>IF(LEN(INDEX(Input!K$6:K$1005,ROW($C128)-ROW($C$5),1))=0,"",INDEX(Input!K$6:K$1005,ROW($C128)-ROW($C$5),1))</f>
        <v/>
      </c>
      <c r="P128" s="100" t="str">
        <f t="shared" si="19"/>
        <v>-</v>
      </c>
      <c r="Q128" s="156" t="str">
        <f>IF(LEN(INDEX(Input!L$6:L$1005,ROW($C128)-ROW($C$5),1))=0,"",INDEX(Input!L$6:L$1005,ROW($C128)-ROW($C$5),1))</f>
        <v/>
      </c>
      <c r="R128" s="100" t="str">
        <f t="shared" si="20"/>
        <v>-</v>
      </c>
      <c r="S128" s="156" t="str">
        <f>IF(LEN(INDEX(Input!M$6:M$1005,ROW($C128)-ROW($C$5),1))=0,"-",INDEX(Input!M$6:M$1005,ROW($C128)-ROW($C$5),1))</f>
        <v>-</v>
      </c>
      <c r="T128" s="156" t="str">
        <f t="shared" si="21"/>
        <v/>
      </c>
      <c r="U128" s="100" t="str">
        <f t="shared" si="22"/>
        <v>-</v>
      </c>
      <c r="V128" s="156" t="str">
        <f>IF(LEN(INDEX(Input!O$6:O$1005,ROW($C128)-ROW($C$5),1))=0,"",INDEX(Input!O$6:O$1005,ROW($C128)-ROW($C$5),1))</f>
        <v/>
      </c>
      <c r="W128" s="100" t="str">
        <f t="shared" si="23"/>
        <v>-</v>
      </c>
      <c r="X128" s="104" t="str">
        <f t="shared" si="24"/>
        <v/>
      </c>
      <c r="Y128" s="102" t="str">
        <f t="shared" si="25"/>
        <v/>
      </c>
      <c r="Z128" s="102" t="str">
        <f>IF(AND(OR(Dashboard!$D$7=J128,Dashboard!$D$7=""),  OR(Dashboard!$G$6&lt;=K128,Dashboard!$G$6=""), OR(Dashboard!$G$7&gt;=K128,Dashboard!$G$7=""),  OR(Dashboard!$J$6&lt;=O128,Dashboard!$J$6=""), OR(Dashboard!$J$7&gt;=O128,Dashboard!$J$7=""),D128&lt;&gt;""),"x","")</f>
        <v>x</v>
      </c>
      <c r="AA128" s="102" t="str">
        <f>IF(AND(OR(Dashboard!$D$6=H128,Dashboard!$D$6="",Dashboard!$D$6="All"), Z128="x"),"x","")</f>
        <v>x</v>
      </c>
      <c r="AB128" s="103" t="str">
        <f>IF(AND(OR(Dashboard!$D$6=H128,Dashboard!$D$6="",Dashboard!$D$6="All"), OR(Dashboard!$D$7=J128,Dashboard!$D$7=""),  OR(Dashboard!$G$6&lt;=K128,Dashboard!$G$6=""), OR(Dashboard!$G$7&gt;=K128,Dashboard!$G$7=""),  OR(Dashboard!$J$6&lt;=O128,Dashboard!$J$6=""), OR(Dashboard!$J$7&gt;=O128,Dashboard!$J$7=""),I128&lt;&gt;""),"x","")</f>
        <v/>
      </c>
      <c r="AC128" s="88" t="str">
        <f>IF($AB128&lt;&gt;"x","",IF(AND($I128&lt;&gt;AC$4, IFERROR(MATCH("c",$AB128:AB128,0),0)=0),"x", IF(IFERROR(MATCH("c",$AB128:AB128,0),0)=0,"c","")))</f>
        <v/>
      </c>
      <c r="AD128" s="88" t="str">
        <f>IF($AB128&lt;&gt;"x","",IF(AND($I128&lt;&gt;AD$4, IFERROR(MATCH("c",$AB128:AC128,0),0)=0),"x", IF(IFERROR(MATCH("c",$AB128:AC128,0),0)=0,"c","")))</f>
        <v/>
      </c>
      <c r="AE128" s="88" t="str">
        <f>IF($AB128&lt;&gt;"x","",IF(AND($I128&lt;&gt;AE$4, IFERROR(MATCH("c",$AB128:AD128,0),0)=0),"x", IF(IFERROR(MATCH("c",$AB128:AD128,0),0)=0,"c","")))</f>
        <v/>
      </c>
      <c r="AF128" s="88" t="str">
        <f>IF($AB128&lt;&gt;"x","",IF(AND($I128&lt;&gt;AF$4, IFERROR(MATCH("c",$AB128:AE128,0),0)=0),"x", IF(IFERROR(MATCH("c",$AB128:AE128,0),0)=0,"c","")))</f>
        <v/>
      </c>
      <c r="AG128" s="88" t="str">
        <f>IF($AB128&lt;&gt;"x","",IF(AND($I128&lt;&gt;AG$4, IFERROR(MATCH("c",$AB128:AF128,0),0)=0),"x", IF(IFERROR(MATCH("c",$AB128:AF128,0),0)=0,"c","")))</f>
        <v/>
      </c>
      <c r="AH128" s="88" t="str">
        <f>IF($AB128&lt;&gt;"x","",IF(AND($I128&lt;&gt;AH$4, IFERROR(MATCH("c",$AB128:AG128,0),0)=0),"x", IF(IFERROR(MATCH("c",$AB128:AG128,0),0)=0,"c","")))</f>
        <v/>
      </c>
      <c r="AI128" s="88" t="str">
        <f>IF($AB128&lt;&gt;"x","",IF(AND($I128&lt;&gt;AI$4, IFERROR(MATCH("c",$AB128:AH128,0),0)=0),"x", IF(IFERROR(MATCH("c",$AB128:AH128,0),0)=0,"c","")))</f>
        <v/>
      </c>
      <c r="AJ128" s="88" t="str">
        <f>IF($AB128&lt;&gt;"x","",IF(AND($I128&lt;&gt;AJ$4, IFERROR(MATCH("c",$AB128:AI128,0),0)=0),"x", IF(IFERROR(MATCH("c",$AB128:AI128,0),0)=0,"c","")))</f>
        <v/>
      </c>
      <c r="AK128" s="88" t="str">
        <f>IF($AB128&lt;&gt;"x","",IF(AND($I128&lt;&gt;AK$4, IFERROR(MATCH("c",$AB128:AJ128,0),0)=0),"x", IF(IFERROR(MATCH("c",$AB128:AJ128,0),0)=0,"c","")))</f>
        <v/>
      </c>
      <c r="AL128" s="88" t="str">
        <f>IF($AB128&lt;&gt;"x","",IF(AND($I128&lt;&gt;AL$4, IFERROR(MATCH("c",$AB128:AK128,0),0)=0),"x", IF(IFERROR(MATCH("c",$AB128:AK128,0),0)=0,"c","")))</f>
        <v/>
      </c>
      <c r="AM128" s="88" t="str">
        <f>IF($AB128&lt;&gt;"x","",IF(AND($I128&lt;&gt;AM$4, IFERROR(MATCH("c",$AB128:AL128,0),0)=0),"x", IF(IFERROR(MATCH("c",$AB128:AL128,0),0)=0,"c","")))</f>
        <v/>
      </c>
      <c r="AN128" s="88" t="str">
        <f>IF($AB128&lt;&gt;"x","",IF(AND($I128&lt;&gt;AN$4, IFERROR(MATCH("c",$AB128:AM128,0),0)=0),"x", IF(IFERROR(MATCH("c",$AB128:AM128,0),0)=0,"c","")))</f>
        <v/>
      </c>
      <c r="AO128" s="88" t="str">
        <f>IF($AB128&lt;&gt;"x","",IF(AND($I128&lt;&gt;AO$4, IFERROR(MATCH("c",$AB128:AN128,0),0)=0),"x", IF(IFERROR(MATCH("c",$AB128:AN128,0),0)=0,"c","")))</f>
        <v/>
      </c>
      <c r="AP128" s="88" t="str">
        <f>IF($AB128&lt;&gt;"x","",IF(AND($I128&lt;&gt;AP$4, IFERROR(MATCH("c",$AB128:AO128,0),0)=0),"x", IF(IFERROR(MATCH("c",$AB128:AO128,0),0)=0,"c","")))</f>
        <v/>
      </c>
      <c r="AQ128" s="88" t="str">
        <f>IF($AB128&lt;&gt;"x","",IF(AND($I128&lt;&gt;AQ$4, IFERROR(MATCH("c",$AB128:AP128,0),0)=0),"x", IF(IFERROR(MATCH("c",$AB128:AP128,0),0)=0,"c","")))</f>
        <v/>
      </c>
      <c r="BO128" s="213">
        <f>IF(COUNTIF($BO$6:BO127,BO127)+1&gt;Calc!$CU$9,MAX($BO$6:BO127)+1,BO127)</f>
        <v>31</v>
      </c>
      <c r="BP128" s="213" t="str">
        <f>IF(29-SUMIF(Pipeline!D132:AF132,"",$BP$5:$CR$5)&gt;0,ROW(BO128),"")</f>
        <v/>
      </c>
      <c r="BQ128" s="214"/>
      <c r="BR128" s="214"/>
      <c r="BS128" s="214"/>
      <c r="BT128" s="214"/>
      <c r="BU128" s="214"/>
      <c r="BV128" s="214"/>
      <c r="BW128" s="214"/>
      <c r="BX128" s="214"/>
      <c r="BY128" s="214"/>
      <c r="BZ128" s="214"/>
      <c r="CA128" s="214"/>
      <c r="CB128" s="214"/>
      <c r="CC128" s="214"/>
      <c r="CD128" s="214"/>
      <c r="CE128" s="214"/>
      <c r="CF128" s="214"/>
      <c r="CG128" s="214"/>
      <c r="CH128" s="214"/>
      <c r="CI128" s="214"/>
      <c r="CJ128" s="214"/>
      <c r="CK128" s="214"/>
      <c r="CL128" s="214"/>
      <c r="CM128" s="214"/>
      <c r="CN128" s="214"/>
      <c r="CO128" s="214"/>
      <c r="CP128" s="214"/>
      <c r="CQ128" s="214"/>
      <c r="CR128" s="214"/>
    </row>
    <row r="129" spans="2:96" x14ac:dyDescent="0.25">
      <c r="B129" s="88">
        <f>IF(AND(OR(Pipeline!$F$5=H129,Pipeline!$F$5="",Pipeline!$F$5="All"), OR(Pipeline!$F$6=J129,Pipeline!$F$6="",Pipeline!$F$6="All"),  OR(Pipeline!$J$5&lt;=K129,Pipeline!$J$5=""), OR(Pipeline!$J$6&gt;=K129,Pipeline!$J$6=""),  OR(Pipeline!$N$5&lt;=O129,Pipeline!$N$5=""), OR(Pipeline!$N$6&gt;=O129,Pipeline!$N$6="")),1,0)</f>
        <v>1</v>
      </c>
      <c r="C129" s="99">
        <f>IF(B129&lt;&gt;1,"",COUNTIFS($I$6:I128,I129,$B$6:B128,1)+1)</f>
        <v>117</v>
      </c>
      <c r="D129" s="100" t="str">
        <f>IF(LEN(INDEX(Input!B$6:B$1005,ROW($C129)-ROW($C$5),1))=0,"-",INDEX(Input!B$6:B$1005,ROW($C129)-ROW($C$5),1))</f>
        <v>-</v>
      </c>
      <c r="E129" s="100" t="str">
        <f>IF(LEN(INDEX(Input!C$6:C$1005,ROW($C129)-ROW($C$5),1))=0,"-",INDEX(Input!C$6:C$1005,ROW($C129)-ROW($C$5),1))</f>
        <v>-</v>
      </c>
      <c r="F129" s="100" t="str">
        <f>IF(LEN(INDEX(Input!D$6:D$1005,ROW($C129)-ROW($C$5),1))=0,"-",INDEX(Input!D$6:D$1005,ROW($C129)-ROW($C$5),1))</f>
        <v>-</v>
      </c>
      <c r="G129" s="100" t="str">
        <f>IF(LEN(INDEX(Input!E$6:E$1005,ROW($C129)-ROW($C$5),1))=0,"-",INDEX(Input!E$6:E$1005,ROW($C129)-ROW($C$5),1))</f>
        <v>-</v>
      </c>
      <c r="H129" s="100" t="str">
        <f>IF(LEN(INDEX(Input!F$6:F$1005,ROW($C129)-ROW($C$5),1))=0,"-",INDEX(Input!F$6:F$1005,ROW($C129)-ROW($C$5),1))</f>
        <v>-</v>
      </c>
      <c r="I129" s="100" t="str">
        <f>IF(LEN(INDEX(Input!G$6:G$1005,ROW($C129)-ROW($C$5),1))=0,"",INDEX(Input!G$6:G$1005,ROW($C129)-ROW($C$5),1))</f>
        <v/>
      </c>
      <c r="J129" s="100" t="str">
        <f>IF(LEN(INDEX(Input!B$6:B$1005,ROW($C129)-ROW($C$5),1))=0,"-",IF(INDEX(Input!H$6:H$1005,ROW($C129)-ROW($C$5),1)="","Not set",INDEX(Input!H$6:H$1005,ROW($C129)-ROW($C$5),1)) )</f>
        <v>-</v>
      </c>
      <c r="K129" s="101" t="str">
        <f>IF(LEN(INDEX(Input!I$6:I$1005,ROW($C129)-ROW($C$5),1))=0,"",INDEX(Input!I$6:I$1005,ROW($C129)-ROW($C$5),1))</f>
        <v/>
      </c>
      <c r="L129" s="101" t="str">
        <f t="array" ref="L129">IFERROR(IF($AY$24=123,DAY(K129)&amp;connector&amp;IF($AZ$24="Extended",INDEX($AT$24:$AT$35,MONTH(K129),1),MONTH(K129))&amp;connector&amp;IF($AZ$24="Short", RIGHT(YEAR(K129),2),YEAR(K129)),IF($AY$24=213, MONTH(K129)&amp;connector&amp;DAY(K129)&amp;connector&amp;IF($AZ$24="Short", RIGHT(YEAR(K129),2),YEAR(K129)),IF($AZ$24="Short", RIGHT(YEAR(K129),2),YEAR(K129))&amp;connector&amp;MONTH(K129)&amp;connector&amp;DAY(K129))),"-")</f>
        <v>-</v>
      </c>
      <c r="M129" s="101" t="str">
        <f>IF(LEN(INDEX(Input!J$6:J$1005,ROW($C129)-ROW($C$5),1))=0,"",INDEX(Input!J$6:J$1005,ROW($C129)-ROW($C$5),1))</f>
        <v/>
      </c>
      <c r="N129" s="101" t="str">
        <f t="array" ref="N129">IFERROR(IF($AY$24=123,DAY(M129)&amp;connector&amp;IF($AZ$24="Extended",INDEX($AT$24:$AT$35,MONTH(M129),1),MONTH(M129))&amp;connector&amp;IF($AZ$24="Short", RIGHT(YEAR(M129),2),YEAR(M129)),IF($AY$24=213, MONTH(M129)&amp;connector&amp;DAY(M129)&amp;connector&amp;IF($AZ$24="Short", RIGHT(YEAR(M129),2),YEAR(M129)),IF($AZ$24="Short", RIGHT(YEAR(M129),2),YEAR(M129))&amp;connector&amp;MONTH(M129)&amp;connector&amp;DAY(M129))),"-")</f>
        <v>-</v>
      </c>
      <c r="O129" s="156" t="str">
        <f>IF(LEN(INDEX(Input!K$6:K$1005,ROW($C129)-ROW($C$5),1))=0,"",INDEX(Input!K$6:K$1005,ROW($C129)-ROW($C$5),1))</f>
        <v/>
      </c>
      <c r="P129" s="100" t="str">
        <f t="shared" si="19"/>
        <v>-</v>
      </c>
      <c r="Q129" s="156" t="str">
        <f>IF(LEN(INDEX(Input!L$6:L$1005,ROW($C129)-ROW($C$5),1))=0,"",INDEX(Input!L$6:L$1005,ROW($C129)-ROW($C$5),1))</f>
        <v/>
      </c>
      <c r="R129" s="100" t="str">
        <f t="shared" si="20"/>
        <v>-</v>
      </c>
      <c r="S129" s="156" t="str">
        <f>IF(LEN(INDEX(Input!M$6:M$1005,ROW($C129)-ROW($C$5),1))=0,"-",INDEX(Input!M$6:M$1005,ROW($C129)-ROW($C$5),1))</f>
        <v>-</v>
      </c>
      <c r="T129" s="156" t="str">
        <f t="shared" si="21"/>
        <v/>
      </c>
      <c r="U129" s="100" t="str">
        <f t="shared" si="22"/>
        <v>-</v>
      </c>
      <c r="V129" s="156" t="str">
        <f>IF(LEN(INDEX(Input!O$6:O$1005,ROW($C129)-ROW($C$5),1))=0,"",INDEX(Input!O$6:O$1005,ROW($C129)-ROW($C$5),1))</f>
        <v/>
      </c>
      <c r="W129" s="100" t="str">
        <f t="shared" si="23"/>
        <v>-</v>
      </c>
      <c r="X129" s="104" t="str">
        <f t="shared" si="24"/>
        <v/>
      </c>
      <c r="Y129" s="102" t="str">
        <f t="shared" si="25"/>
        <v/>
      </c>
      <c r="Z129" s="102" t="str">
        <f>IF(AND(OR(Dashboard!$D$7=J129,Dashboard!$D$7=""),  OR(Dashboard!$G$6&lt;=K129,Dashboard!$G$6=""), OR(Dashboard!$G$7&gt;=K129,Dashboard!$G$7=""),  OR(Dashboard!$J$6&lt;=O129,Dashboard!$J$6=""), OR(Dashboard!$J$7&gt;=O129,Dashboard!$J$7=""),D129&lt;&gt;""),"x","")</f>
        <v>x</v>
      </c>
      <c r="AA129" s="102" t="str">
        <f>IF(AND(OR(Dashboard!$D$6=H129,Dashboard!$D$6="",Dashboard!$D$6="All"), Z129="x"),"x","")</f>
        <v>x</v>
      </c>
      <c r="AB129" s="103" t="str">
        <f>IF(AND(OR(Dashboard!$D$6=H129,Dashboard!$D$6="",Dashboard!$D$6="All"), OR(Dashboard!$D$7=J129,Dashboard!$D$7=""),  OR(Dashboard!$G$6&lt;=K129,Dashboard!$G$6=""), OR(Dashboard!$G$7&gt;=K129,Dashboard!$G$7=""),  OR(Dashboard!$J$6&lt;=O129,Dashboard!$J$6=""), OR(Dashboard!$J$7&gt;=O129,Dashboard!$J$7=""),I129&lt;&gt;""),"x","")</f>
        <v/>
      </c>
      <c r="AC129" s="88" t="str">
        <f>IF($AB129&lt;&gt;"x","",IF(AND($I129&lt;&gt;AC$4, IFERROR(MATCH("c",$AB129:AB129,0),0)=0),"x", IF(IFERROR(MATCH("c",$AB129:AB129,0),0)=0,"c","")))</f>
        <v/>
      </c>
      <c r="AD129" s="88" t="str">
        <f>IF($AB129&lt;&gt;"x","",IF(AND($I129&lt;&gt;AD$4, IFERROR(MATCH("c",$AB129:AC129,0),0)=0),"x", IF(IFERROR(MATCH("c",$AB129:AC129,0),0)=0,"c","")))</f>
        <v/>
      </c>
      <c r="AE129" s="88" t="str">
        <f>IF($AB129&lt;&gt;"x","",IF(AND($I129&lt;&gt;AE$4, IFERROR(MATCH("c",$AB129:AD129,0),0)=0),"x", IF(IFERROR(MATCH("c",$AB129:AD129,0),0)=0,"c","")))</f>
        <v/>
      </c>
      <c r="AF129" s="88" t="str">
        <f>IF($AB129&lt;&gt;"x","",IF(AND($I129&lt;&gt;AF$4, IFERROR(MATCH("c",$AB129:AE129,0),0)=0),"x", IF(IFERROR(MATCH("c",$AB129:AE129,0),0)=0,"c","")))</f>
        <v/>
      </c>
      <c r="AG129" s="88" t="str">
        <f>IF($AB129&lt;&gt;"x","",IF(AND($I129&lt;&gt;AG$4, IFERROR(MATCH("c",$AB129:AF129,0),0)=0),"x", IF(IFERROR(MATCH("c",$AB129:AF129,0),0)=0,"c","")))</f>
        <v/>
      </c>
      <c r="AH129" s="88" t="str">
        <f>IF($AB129&lt;&gt;"x","",IF(AND($I129&lt;&gt;AH$4, IFERROR(MATCH("c",$AB129:AG129,0),0)=0),"x", IF(IFERROR(MATCH("c",$AB129:AG129,0),0)=0,"c","")))</f>
        <v/>
      </c>
      <c r="AI129" s="88" t="str">
        <f>IF($AB129&lt;&gt;"x","",IF(AND($I129&lt;&gt;AI$4, IFERROR(MATCH("c",$AB129:AH129,0),0)=0),"x", IF(IFERROR(MATCH("c",$AB129:AH129,0),0)=0,"c","")))</f>
        <v/>
      </c>
      <c r="AJ129" s="88" t="str">
        <f>IF($AB129&lt;&gt;"x","",IF(AND($I129&lt;&gt;AJ$4, IFERROR(MATCH("c",$AB129:AI129,0),0)=0),"x", IF(IFERROR(MATCH("c",$AB129:AI129,0),0)=0,"c","")))</f>
        <v/>
      </c>
      <c r="AK129" s="88" t="str">
        <f>IF($AB129&lt;&gt;"x","",IF(AND($I129&lt;&gt;AK$4, IFERROR(MATCH("c",$AB129:AJ129,0),0)=0),"x", IF(IFERROR(MATCH("c",$AB129:AJ129,0),0)=0,"c","")))</f>
        <v/>
      </c>
      <c r="AL129" s="88" t="str">
        <f>IF($AB129&lt;&gt;"x","",IF(AND($I129&lt;&gt;AL$4, IFERROR(MATCH("c",$AB129:AK129,0),0)=0),"x", IF(IFERROR(MATCH("c",$AB129:AK129,0),0)=0,"c","")))</f>
        <v/>
      </c>
      <c r="AM129" s="88" t="str">
        <f>IF($AB129&lt;&gt;"x","",IF(AND($I129&lt;&gt;AM$4, IFERROR(MATCH("c",$AB129:AL129,0),0)=0),"x", IF(IFERROR(MATCH("c",$AB129:AL129,0),0)=0,"c","")))</f>
        <v/>
      </c>
      <c r="AN129" s="88" t="str">
        <f>IF($AB129&lt;&gt;"x","",IF(AND($I129&lt;&gt;AN$4, IFERROR(MATCH("c",$AB129:AM129,0),0)=0),"x", IF(IFERROR(MATCH("c",$AB129:AM129,0),0)=0,"c","")))</f>
        <v/>
      </c>
      <c r="AO129" s="88" t="str">
        <f>IF($AB129&lt;&gt;"x","",IF(AND($I129&lt;&gt;AO$4, IFERROR(MATCH("c",$AB129:AN129,0),0)=0),"x", IF(IFERROR(MATCH("c",$AB129:AN129,0),0)=0,"c","")))</f>
        <v/>
      </c>
      <c r="AP129" s="88" t="str">
        <f>IF($AB129&lt;&gt;"x","",IF(AND($I129&lt;&gt;AP$4, IFERROR(MATCH("c",$AB129:AO129,0),0)=0),"x", IF(IFERROR(MATCH("c",$AB129:AO129,0),0)=0,"c","")))</f>
        <v/>
      </c>
      <c r="AQ129" s="88" t="str">
        <f>IF($AB129&lt;&gt;"x","",IF(AND($I129&lt;&gt;AQ$4, IFERROR(MATCH("c",$AB129:AP129,0),0)=0),"x", IF(IFERROR(MATCH("c",$AB129:AP129,0),0)=0,"c","")))</f>
        <v/>
      </c>
      <c r="BO129" s="213">
        <f>IF(COUNTIF($BO$6:BO128,BO128)+1&gt;Calc!$CU$9,MAX($BO$6:BO128)+1,BO128)</f>
        <v>31</v>
      </c>
      <c r="BP129" s="213" t="str">
        <f>IF(29-SUMIF(Pipeline!D133:AF133,"",$BP$5:$CR$5)&gt;0,ROW(BO129),"")</f>
        <v/>
      </c>
      <c r="BQ129" s="214"/>
      <c r="BR129" s="214"/>
      <c r="BS129" s="214"/>
      <c r="BT129" s="214"/>
      <c r="BU129" s="214"/>
      <c r="BV129" s="214"/>
      <c r="BW129" s="214"/>
      <c r="BX129" s="214"/>
      <c r="BY129" s="214"/>
      <c r="BZ129" s="214"/>
      <c r="CA129" s="214"/>
      <c r="CB129" s="214"/>
      <c r="CC129" s="214"/>
      <c r="CD129" s="214"/>
      <c r="CE129" s="214"/>
      <c r="CF129" s="214"/>
      <c r="CG129" s="214"/>
      <c r="CH129" s="214"/>
      <c r="CI129" s="214"/>
      <c r="CJ129" s="214"/>
      <c r="CK129" s="214"/>
      <c r="CL129" s="214"/>
      <c r="CM129" s="214"/>
      <c r="CN129" s="214"/>
      <c r="CO129" s="214"/>
      <c r="CP129" s="214"/>
      <c r="CQ129" s="214"/>
      <c r="CR129" s="214"/>
    </row>
    <row r="130" spans="2:96" x14ac:dyDescent="0.25">
      <c r="B130" s="88">
        <f>IF(AND(OR(Pipeline!$F$5=H130,Pipeline!$F$5="",Pipeline!$F$5="All"), OR(Pipeline!$F$6=J130,Pipeline!$F$6="",Pipeline!$F$6="All"),  OR(Pipeline!$J$5&lt;=K130,Pipeline!$J$5=""), OR(Pipeline!$J$6&gt;=K130,Pipeline!$J$6=""),  OR(Pipeline!$N$5&lt;=O130,Pipeline!$N$5=""), OR(Pipeline!$N$6&gt;=O130,Pipeline!$N$6="")),1,0)</f>
        <v>1</v>
      </c>
      <c r="C130" s="99">
        <f>IF(B130&lt;&gt;1,"",COUNTIFS($I$6:I129,I130,$B$6:B129,1)+1)</f>
        <v>118</v>
      </c>
      <c r="D130" s="100" t="str">
        <f>IF(LEN(INDEX(Input!B$6:B$1005,ROW($C130)-ROW($C$5),1))=0,"-",INDEX(Input!B$6:B$1005,ROW($C130)-ROW($C$5),1))</f>
        <v>-</v>
      </c>
      <c r="E130" s="100" t="str">
        <f>IF(LEN(INDEX(Input!C$6:C$1005,ROW($C130)-ROW($C$5),1))=0,"-",INDEX(Input!C$6:C$1005,ROW($C130)-ROW($C$5),1))</f>
        <v>-</v>
      </c>
      <c r="F130" s="100" t="str">
        <f>IF(LEN(INDEX(Input!D$6:D$1005,ROW($C130)-ROW($C$5),1))=0,"-",INDEX(Input!D$6:D$1005,ROW($C130)-ROW($C$5),1))</f>
        <v>-</v>
      </c>
      <c r="G130" s="100" t="str">
        <f>IF(LEN(INDEX(Input!E$6:E$1005,ROW($C130)-ROW($C$5),1))=0,"-",INDEX(Input!E$6:E$1005,ROW($C130)-ROW($C$5),1))</f>
        <v>-</v>
      </c>
      <c r="H130" s="100" t="str">
        <f>IF(LEN(INDEX(Input!F$6:F$1005,ROW($C130)-ROW($C$5),1))=0,"-",INDEX(Input!F$6:F$1005,ROW($C130)-ROW($C$5),1))</f>
        <v>-</v>
      </c>
      <c r="I130" s="100" t="str">
        <f>IF(LEN(INDEX(Input!G$6:G$1005,ROW($C130)-ROW($C$5),1))=0,"",INDEX(Input!G$6:G$1005,ROW($C130)-ROW($C$5),1))</f>
        <v/>
      </c>
      <c r="J130" s="100" t="str">
        <f>IF(LEN(INDEX(Input!B$6:B$1005,ROW($C130)-ROW($C$5),1))=0,"-",IF(INDEX(Input!H$6:H$1005,ROW($C130)-ROW($C$5),1)="","Not set",INDEX(Input!H$6:H$1005,ROW($C130)-ROW($C$5),1)) )</f>
        <v>-</v>
      </c>
      <c r="K130" s="101" t="str">
        <f>IF(LEN(INDEX(Input!I$6:I$1005,ROW($C130)-ROW($C$5),1))=0,"",INDEX(Input!I$6:I$1005,ROW($C130)-ROW($C$5),1))</f>
        <v/>
      </c>
      <c r="L130" s="101" t="str">
        <f t="array" ref="L130">IFERROR(IF($AY$24=123,DAY(K130)&amp;connector&amp;IF($AZ$24="Extended",INDEX($AT$24:$AT$35,MONTH(K130),1),MONTH(K130))&amp;connector&amp;IF($AZ$24="Short", RIGHT(YEAR(K130),2),YEAR(K130)),IF($AY$24=213, MONTH(K130)&amp;connector&amp;DAY(K130)&amp;connector&amp;IF($AZ$24="Short", RIGHT(YEAR(K130),2),YEAR(K130)),IF($AZ$24="Short", RIGHT(YEAR(K130),2),YEAR(K130))&amp;connector&amp;MONTH(K130)&amp;connector&amp;DAY(K130))),"-")</f>
        <v>-</v>
      </c>
      <c r="M130" s="101" t="str">
        <f>IF(LEN(INDEX(Input!J$6:J$1005,ROW($C130)-ROW($C$5),1))=0,"",INDEX(Input!J$6:J$1005,ROW($C130)-ROW($C$5),1))</f>
        <v/>
      </c>
      <c r="N130" s="101" t="str">
        <f t="array" ref="N130">IFERROR(IF($AY$24=123,DAY(M130)&amp;connector&amp;IF($AZ$24="Extended",INDEX($AT$24:$AT$35,MONTH(M130),1),MONTH(M130))&amp;connector&amp;IF($AZ$24="Short", RIGHT(YEAR(M130),2),YEAR(M130)),IF($AY$24=213, MONTH(M130)&amp;connector&amp;DAY(M130)&amp;connector&amp;IF($AZ$24="Short", RIGHT(YEAR(M130),2),YEAR(M130)),IF($AZ$24="Short", RIGHT(YEAR(M130),2),YEAR(M130))&amp;connector&amp;MONTH(M130)&amp;connector&amp;DAY(M130))),"-")</f>
        <v>-</v>
      </c>
      <c r="O130" s="156" t="str">
        <f>IF(LEN(INDEX(Input!K$6:K$1005,ROW($C130)-ROW($C$5),1))=0,"",INDEX(Input!K$6:K$1005,ROW($C130)-ROW($C$5),1))</f>
        <v/>
      </c>
      <c r="P130" s="100" t="str">
        <f t="shared" si="19"/>
        <v>-</v>
      </c>
      <c r="Q130" s="156" t="str">
        <f>IF(LEN(INDEX(Input!L$6:L$1005,ROW($C130)-ROW($C$5),1))=0,"",INDEX(Input!L$6:L$1005,ROW($C130)-ROW($C$5),1))</f>
        <v/>
      </c>
      <c r="R130" s="100" t="str">
        <f t="shared" si="20"/>
        <v>-</v>
      </c>
      <c r="S130" s="156" t="str">
        <f>IF(LEN(INDEX(Input!M$6:M$1005,ROW($C130)-ROW($C$5),1))=0,"-",INDEX(Input!M$6:M$1005,ROW($C130)-ROW($C$5),1))</f>
        <v>-</v>
      </c>
      <c r="T130" s="156" t="str">
        <f t="shared" si="21"/>
        <v/>
      </c>
      <c r="U130" s="100" t="str">
        <f t="shared" si="22"/>
        <v>-</v>
      </c>
      <c r="V130" s="156" t="str">
        <f>IF(LEN(INDEX(Input!O$6:O$1005,ROW($C130)-ROW($C$5),1))=0,"",INDEX(Input!O$6:O$1005,ROW($C130)-ROW($C$5),1))</f>
        <v/>
      </c>
      <c r="W130" s="100" t="str">
        <f t="shared" si="23"/>
        <v>-</v>
      </c>
      <c r="X130" s="104" t="str">
        <f t="shared" si="24"/>
        <v/>
      </c>
      <c r="Y130" s="102" t="str">
        <f t="shared" si="25"/>
        <v/>
      </c>
      <c r="Z130" s="102" t="str">
        <f>IF(AND(OR(Dashboard!$D$7=J130,Dashboard!$D$7=""),  OR(Dashboard!$G$6&lt;=K130,Dashboard!$G$6=""), OR(Dashboard!$G$7&gt;=K130,Dashboard!$G$7=""),  OR(Dashboard!$J$6&lt;=O130,Dashboard!$J$6=""), OR(Dashboard!$J$7&gt;=O130,Dashboard!$J$7=""),D130&lt;&gt;""),"x","")</f>
        <v>x</v>
      </c>
      <c r="AA130" s="102" t="str">
        <f>IF(AND(OR(Dashboard!$D$6=H130,Dashboard!$D$6="",Dashboard!$D$6="All"), Z130="x"),"x","")</f>
        <v>x</v>
      </c>
      <c r="AB130" s="103" t="str">
        <f>IF(AND(OR(Dashboard!$D$6=H130,Dashboard!$D$6="",Dashboard!$D$6="All"), OR(Dashboard!$D$7=J130,Dashboard!$D$7=""),  OR(Dashboard!$G$6&lt;=K130,Dashboard!$G$6=""), OR(Dashboard!$G$7&gt;=K130,Dashboard!$G$7=""),  OR(Dashboard!$J$6&lt;=O130,Dashboard!$J$6=""), OR(Dashboard!$J$7&gt;=O130,Dashboard!$J$7=""),I130&lt;&gt;""),"x","")</f>
        <v/>
      </c>
      <c r="AC130" s="88" t="str">
        <f>IF($AB130&lt;&gt;"x","",IF(AND($I130&lt;&gt;AC$4, IFERROR(MATCH("c",$AB130:AB130,0),0)=0),"x", IF(IFERROR(MATCH("c",$AB130:AB130,0),0)=0,"c","")))</f>
        <v/>
      </c>
      <c r="AD130" s="88" t="str">
        <f>IF($AB130&lt;&gt;"x","",IF(AND($I130&lt;&gt;AD$4, IFERROR(MATCH("c",$AB130:AC130,0),0)=0),"x", IF(IFERROR(MATCH("c",$AB130:AC130,0),0)=0,"c","")))</f>
        <v/>
      </c>
      <c r="AE130" s="88" t="str">
        <f>IF($AB130&lt;&gt;"x","",IF(AND($I130&lt;&gt;AE$4, IFERROR(MATCH("c",$AB130:AD130,0),0)=0),"x", IF(IFERROR(MATCH("c",$AB130:AD130,0),0)=0,"c","")))</f>
        <v/>
      </c>
      <c r="AF130" s="88" t="str">
        <f>IF($AB130&lt;&gt;"x","",IF(AND($I130&lt;&gt;AF$4, IFERROR(MATCH("c",$AB130:AE130,0),0)=0),"x", IF(IFERROR(MATCH("c",$AB130:AE130,0),0)=0,"c","")))</f>
        <v/>
      </c>
      <c r="AG130" s="88" t="str">
        <f>IF($AB130&lt;&gt;"x","",IF(AND($I130&lt;&gt;AG$4, IFERROR(MATCH("c",$AB130:AF130,0),0)=0),"x", IF(IFERROR(MATCH("c",$AB130:AF130,0),0)=0,"c","")))</f>
        <v/>
      </c>
      <c r="AH130" s="88" t="str">
        <f>IF($AB130&lt;&gt;"x","",IF(AND($I130&lt;&gt;AH$4, IFERROR(MATCH("c",$AB130:AG130,0),0)=0),"x", IF(IFERROR(MATCH("c",$AB130:AG130,0),0)=0,"c","")))</f>
        <v/>
      </c>
      <c r="AI130" s="88" t="str">
        <f>IF($AB130&lt;&gt;"x","",IF(AND($I130&lt;&gt;AI$4, IFERROR(MATCH("c",$AB130:AH130,0),0)=0),"x", IF(IFERROR(MATCH("c",$AB130:AH130,0),0)=0,"c","")))</f>
        <v/>
      </c>
      <c r="AJ130" s="88" t="str">
        <f>IF($AB130&lt;&gt;"x","",IF(AND($I130&lt;&gt;AJ$4, IFERROR(MATCH("c",$AB130:AI130,0),0)=0),"x", IF(IFERROR(MATCH("c",$AB130:AI130,0),0)=0,"c","")))</f>
        <v/>
      </c>
      <c r="AK130" s="88" t="str">
        <f>IF($AB130&lt;&gt;"x","",IF(AND($I130&lt;&gt;AK$4, IFERROR(MATCH("c",$AB130:AJ130,0),0)=0),"x", IF(IFERROR(MATCH("c",$AB130:AJ130,0),0)=0,"c","")))</f>
        <v/>
      </c>
      <c r="AL130" s="88" t="str">
        <f>IF($AB130&lt;&gt;"x","",IF(AND($I130&lt;&gt;AL$4, IFERROR(MATCH("c",$AB130:AK130,0),0)=0),"x", IF(IFERROR(MATCH("c",$AB130:AK130,0),0)=0,"c","")))</f>
        <v/>
      </c>
      <c r="AM130" s="88" t="str">
        <f>IF($AB130&lt;&gt;"x","",IF(AND($I130&lt;&gt;AM$4, IFERROR(MATCH("c",$AB130:AL130,0),0)=0),"x", IF(IFERROR(MATCH("c",$AB130:AL130,0),0)=0,"c","")))</f>
        <v/>
      </c>
      <c r="AN130" s="88" t="str">
        <f>IF($AB130&lt;&gt;"x","",IF(AND($I130&lt;&gt;AN$4, IFERROR(MATCH("c",$AB130:AM130,0),0)=0),"x", IF(IFERROR(MATCH("c",$AB130:AM130,0),0)=0,"c","")))</f>
        <v/>
      </c>
      <c r="AO130" s="88" t="str">
        <f>IF($AB130&lt;&gt;"x","",IF(AND($I130&lt;&gt;AO$4, IFERROR(MATCH("c",$AB130:AN130,0),0)=0),"x", IF(IFERROR(MATCH("c",$AB130:AN130,0),0)=0,"c","")))</f>
        <v/>
      </c>
      <c r="AP130" s="88" t="str">
        <f>IF($AB130&lt;&gt;"x","",IF(AND($I130&lt;&gt;AP$4, IFERROR(MATCH("c",$AB130:AO130,0),0)=0),"x", IF(IFERROR(MATCH("c",$AB130:AO130,0),0)=0,"c","")))</f>
        <v/>
      </c>
      <c r="AQ130" s="88" t="str">
        <f>IF($AB130&lt;&gt;"x","",IF(AND($I130&lt;&gt;AQ$4, IFERROR(MATCH("c",$AB130:AP130,0),0)=0),"x", IF(IFERROR(MATCH("c",$AB130:AP130,0),0)=0,"c","")))</f>
        <v/>
      </c>
      <c r="BO130" s="213">
        <f>IF(COUNTIF($BO$6:BO129,BO129)+1&gt;Calc!$CU$9,MAX($BO$6:BO129)+1,BO129)</f>
        <v>32</v>
      </c>
      <c r="BP130" s="213" t="str">
        <f>IF(29-SUMIF(Pipeline!D134:AF134,"",$BP$5:$CR$5)&gt;0,ROW(BO130),"")</f>
        <v/>
      </c>
      <c r="BQ130" s="214"/>
      <c r="BR130" s="214"/>
      <c r="BS130" s="214"/>
      <c r="BT130" s="214"/>
      <c r="BU130" s="214"/>
      <c r="BV130" s="214"/>
      <c r="BW130" s="214"/>
      <c r="BX130" s="214"/>
      <c r="BY130" s="214"/>
      <c r="BZ130" s="214"/>
      <c r="CA130" s="214"/>
      <c r="CB130" s="214"/>
      <c r="CC130" s="214"/>
      <c r="CD130" s="214"/>
      <c r="CE130" s="214"/>
      <c r="CF130" s="214"/>
      <c r="CG130" s="214"/>
      <c r="CH130" s="214"/>
      <c r="CI130" s="214"/>
      <c r="CJ130" s="214"/>
      <c r="CK130" s="214"/>
      <c r="CL130" s="214"/>
      <c r="CM130" s="214"/>
      <c r="CN130" s="214"/>
      <c r="CO130" s="214"/>
      <c r="CP130" s="214"/>
      <c r="CQ130" s="214"/>
      <c r="CR130" s="214"/>
    </row>
    <row r="131" spans="2:96" x14ac:dyDescent="0.25">
      <c r="B131" s="88">
        <f>IF(AND(OR(Pipeline!$F$5=H131,Pipeline!$F$5="",Pipeline!$F$5="All"), OR(Pipeline!$F$6=J131,Pipeline!$F$6="",Pipeline!$F$6="All"),  OR(Pipeline!$J$5&lt;=K131,Pipeline!$J$5=""), OR(Pipeline!$J$6&gt;=K131,Pipeline!$J$6=""),  OR(Pipeline!$N$5&lt;=O131,Pipeline!$N$5=""), OR(Pipeline!$N$6&gt;=O131,Pipeline!$N$6="")),1,0)</f>
        <v>1</v>
      </c>
      <c r="C131" s="99">
        <f>IF(B131&lt;&gt;1,"",COUNTIFS($I$6:I130,I131,$B$6:B130,1)+1)</f>
        <v>119</v>
      </c>
      <c r="D131" s="100" t="str">
        <f>IF(LEN(INDEX(Input!B$6:B$1005,ROW($C131)-ROW($C$5),1))=0,"-",INDEX(Input!B$6:B$1005,ROW($C131)-ROW($C$5),1))</f>
        <v>-</v>
      </c>
      <c r="E131" s="100" t="str">
        <f>IF(LEN(INDEX(Input!C$6:C$1005,ROW($C131)-ROW($C$5),1))=0,"-",INDEX(Input!C$6:C$1005,ROW($C131)-ROW($C$5),1))</f>
        <v>-</v>
      </c>
      <c r="F131" s="100" t="str">
        <f>IF(LEN(INDEX(Input!D$6:D$1005,ROW($C131)-ROW($C$5),1))=0,"-",INDEX(Input!D$6:D$1005,ROW($C131)-ROW($C$5),1))</f>
        <v>-</v>
      </c>
      <c r="G131" s="100" t="str">
        <f>IF(LEN(INDEX(Input!E$6:E$1005,ROW($C131)-ROW($C$5),1))=0,"-",INDEX(Input!E$6:E$1005,ROW($C131)-ROW($C$5),1))</f>
        <v>-</v>
      </c>
      <c r="H131" s="100" t="str">
        <f>IF(LEN(INDEX(Input!F$6:F$1005,ROW($C131)-ROW($C$5),1))=0,"-",INDEX(Input!F$6:F$1005,ROW($C131)-ROW($C$5),1))</f>
        <v>-</v>
      </c>
      <c r="I131" s="100" t="str">
        <f>IF(LEN(INDEX(Input!G$6:G$1005,ROW($C131)-ROW($C$5),1))=0,"",INDEX(Input!G$6:G$1005,ROW($C131)-ROW($C$5),1))</f>
        <v/>
      </c>
      <c r="J131" s="100" t="str">
        <f>IF(LEN(INDEX(Input!B$6:B$1005,ROW($C131)-ROW($C$5),1))=0,"-",IF(INDEX(Input!H$6:H$1005,ROW($C131)-ROW($C$5),1)="","Not set",INDEX(Input!H$6:H$1005,ROW($C131)-ROW($C$5),1)) )</f>
        <v>-</v>
      </c>
      <c r="K131" s="101" t="str">
        <f>IF(LEN(INDEX(Input!I$6:I$1005,ROW($C131)-ROW($C$5),1))=0,"",INDEX(Input!I$6:I$1005,ROW($C131)-ROW($C$5),1))</f>
        <v/>
      </c>
      <c r="L131" s="101" t="str">
        <f t="array" ref="L131">IFERROR(IF($AY$24=123,DAY(K131)&amp;connector&amp;IF($AZ$24="Extended",INDEX($AT$24:$AT$35,MONTH(K131),1),MONTH(K131))&amp;connector&amp;IF($AZ$24="Short", RIGHT(YEAR(K131),2),YEAR(K131)),IF($AY$24=213, MONTH(K131)&amp;connector&amp;DAY(K131)&amp;connector&amp;IF($AZ$24="Short", RIGHT(YEAR(K131),2),YEAR(K131)),IF($AZ$24="Short", RIGHT(YEAR(K131),2),YEAR(K131))&amp;connector&amp;MONTH(K131)&amp;connector&amp;DAY(K131))),"-")</f>
        <v>-</v>
      </c>
      <c r="M131" s="101" t="str">
        <f>IF(LEN(INDEX(Input!J$6:J$1005,ROW($C131)-ROW($C$5),1))=0,"",INDEX(Input!J$6:J$1005,ROW($C131)-ROW($C$5),1))</f>
        <v/>
      </c>
      <c r="N131" s="101" t="str">
        <f t="array" ref="N131">IFERROR(IF($AY$24=123,DAY(M131)&amp;connector&amp;IF($AZ$24="Extended",INDEX($AT$24:$AT$35,MONTH(M131),1),MONTH(M131))&amp;connector&amp;IF($AZ$24="Short", RIGHT(YEAR(M131),2),YEAR(M131)),IF($AY$24=213, MONTH(M131)&amp;connector&amp;DAY(M131)&amp;connector&amp;IF($AZ$24="Short", RIGHT(YEAR(M131),2),YEAR(M131)),IF($AZ$24="Short", RIGHT(YEAR(M131),2),YEAR(M131))&amp;connector&amp;MONTH(M131)&amp;connector&amp;DAY(M131))),"-")</f>
        <v>-</v>
      </c>
      <c r="O131" s="156" t="str">
        <f>IF(LEN(INDEX(Input!K$6:K$1005,ROW($C131)-ROW($C$5),1))=0,"",INDEX(Input!K$6:K$1005,ROW($C131)-ROW($C$5),1))</f>
        <v/>
      </c>
      <c r="P131" s="100" t="str">
        <f t="shared" si="19"/>
        <v>-</v>
      </c>
      <c r="Q131" s="156" t="str">
        <f>IF(LEN(INDEX(Input!L$6:L$1005,ROW($C131)-ROW($C$5),1))=0,"",INDEX(Input!L$6:L$1005,ROW($C131)-ROW($C$5),1))</f>
        <v/>
      </c>
      <c r="R131" s="100" t="str">
        <f t="shared" si="20"/>
        <v>-</v>
      </c>
      <c r="S131" s="156" t="str">
        <f>IF(LEN(INDEX(Input!M$6:M$1005,ROW($C131)-ROW($C$5),1))=0,"-",INDEX(Input!M$6:M$1005,ROW($C131)-ROW($C$5),1))</f>
        <v>-</v>
      </c>
      <c r="T131" s="156" t="str">
        <f t="shared" si="21"/>
        <v/>
      </c>
      <c r="U131" s="100" t="str">
        <f t="shared" si="22"/>
        <v>-</v>
      </c>
      <c r="V131" s="156" t="str">
        <f>IF(LEN(INDEX(Input!O$6:O$1005,ROW($C131)-ROW($C$5),1))=0,"",INDEX(Input!O$6:O$1005,ROW($C131)-ROW($C$5),1))</f>
        <v/>
      </c>
      <c r="W131" s="100" t="str">
        <f t="shared" si="23"/>
        <v>-</v>
      </c>
      <c r="X131" s="104" t="str">
        <f t="shared" si="24"/>
        <v/>
      </c>
      <c r="Y131" s="102" t="str">
        <f t="shared" si="25"/>
        <v/>
      </c>
      <c r="Z131" s="102" t="str">
        <f>IF(AND(OR(Dashboard!$D$7=J131,Dashboard!$D$7=""),  OR(Dashboard!$G$6&lt;=K131,Dashboard!$G$6=""), OR(Dashboard!$G$7&gt;=K131,Dashboard!$G$7=""),  OR(Dashboard!$J$6&lt;=O131,Dashboard!$J$6=""), OR(Dashboard!$J$7&gt;=O131,Dashboard!$J$7=""),D131&lt;&gt;""),"x","")</f>
        <v>x</v>
      </c>
      <c r="AA131" s="102" t="str">
        <f>IF(AND(OR(Dashboard!$D$6=H131,Dashboard!$D$6="",Dashboard!$D$6="All"), Z131="x"),"x","")</f>
        <v>x</v>
      </c>
      <c r="AB131" s="103" t="str">
        <f>IF(AND(OR(Dashboard!$D$6=H131,Dashboard!$D$6="",Dashboard!$D$6="All"), OR(Dashboard!$D$7=J131,Dashboard!$D$7=""),  OR(Dashboard!$G$6&lt;=K131,Dashboard!$G$6=""), OR(Dashboard!$G$7&gt;=K131,Dashboard!$G$7=""),  OR(Dashboard!$J$6&lt;=O131,Dashboard!$J$6=""), OR(Dashboard!$J$7&gt;=O131,Dashboard!$J$7=""),I131&lt;&gt;""),"x","")</f>
        <v/>
      </c>
      <c r="AC131" s="88" t="str">
        <f>IF($AB131&lt;&gt;"x","",IF(AND($I131&lt;&gt;AC$4, IFERROR(MATCH("c",$AB131:AB131,0),0)=0),"x", IF(IFERROR(MATCH("c",$AB131:AB131,0),0)=0,"c","")))</f>
        <v/>
      </c>
      <c r="AD131" s="88" t="str">
        <f>IF($AB131&lt;&gt;"x","",IF(AND($I131&lt;&gt;AD$4, IFERROR(MATCH("c",$AB131:AC131,0),0)=0),"x", IF(IFERROR(MATCH("c",$AB131:AC131,0),0)=0,"c","")))</f>
        <v/>
      </c>
      <c r="AE131" s="88" t="str">
        <f>IF($AB131&lt;&gt;"x","",IF(AND($I131&lt;&gt;AE$4, IFERROR(MATCH("c",$AB131:AD131,0),0)=0),"x", IF(IFERROR(MATCH("c",$AB131:AD131,0),0)=0,"c","")))</f>
        <v/>
      </c>
      <c r="AF131" s="88" t="str">
        <f>IF($AB131&lt;&gt;"x","",IF(AND($I131&lt;&gt;AF$4, IFERROR(MATCH("c",$AB131:AE131,0),0)=0),"x", IF(IFERROR(MATCH("c",$AB131:AE131,0),0)=0,"c","")))</f>
        <v/>
      </c>
      <c r="AG131" s="88" t="str">
        <f>IF($AB131&lt;&gt;"x","",IF(AND($I131&lt;&gt;AG$4, IFERROR(MATCH("c",$AB131:AF131,0),0)=0),"x", IF(IFERROR(MATCH("c",$AB131:AF131,0),0)=0,"c","")))</f>
        <v/>
      </c>
      <c r="AH131" s="88" t="str">
        <f>IF($AB131&lt;&gt;"x","",IF(AND($I131&lt;&gt;AH$4, IFERROR(MATCH("c",$AB131:AG131,0),0)=0),"x", IF(IFERROR(MATCH("c",$AB131:AG131,0),0)=0,"c","")))</f>
        <v/>
      </c>
      <c r="AI131" s="88" t="str">
        <f>IF($AB131&lt;&gt;"x","",IF(AND($I131&lt;&gt;AI$4, IFERROR(MATCH("c",$AB131:AH131,0),0)=0),"x", IF(IFERROR(MATCH("c",$AB131:AH131,0),0)=0,"c","")))</f>
        <v/>
      </c>
      <c r="AJ131" s="88" t="str">
        <f>IF($AB131&lt;&gt;"x","",IF(AND($I131&lt;&gt;AJ$4, IFERROR(MATCH("c",$AB131:AI131,0),0)=0),"x", IF(IFERROR(MATCH("c",$AB131:AI131,0),0)=0,"c","")))</f>
        <v/>
      </c>
      <c r="AK131" s="88" t="str">
        <f>IF($AB131&lt;&gt;"x","",IF(AND($I131&lt;&gt;AK$4, IFERROR(MATCH("c",$AB131:AJ131,0),0)=0),"x", IF(IFERROR(MATCH("c",$AB131:AJ131,0),0)=0,"c","")))</f>
        <v/>
      </c>
      <c r="AL131" s="88" t="str">
        <f>IF($AB131&lt;&gt;"x","",IF(AND($I131&lt;&gt;AL$4, IFERROR(MATCH("c",$AB131:AK131,0),0)=0),"x", IF(IFERROR(MATCH("c",$AB131:AK131,0),0)=0,"c","")))</f>
        <v/>
      </c>
      <c r="AM131" s="88" t="str">
        <f>IF($AB131&lt;&gt;"x","",IF(AND($I131&lt;&gt;AM$4, IFERROR(MATCH("c",$AB131:AL131,0),0)=0),"x", IF(IFERROR(MATCH("c",$AB131:AL131,0),0)=0,"c","")))</f>
        <v/>
      </c>
      <c r="AN131" s="88" t="str">
        <f>IF($AB131&lt;&gt;"x","",IF(AND($I131&lt;&gt;AN$4, IFERROR(MATCH("c",$AB131:AM131,0),0)=0),"x", IF(IFERROR(MATCH("c",$AB131:AM131,0),0)=0,"c","")))</f>
        <v/>
      </c>
      <c r="AO131" s="88" t="str">
        <f>IF($AB131&lt;&gt;"x","",IF(AND($I131&lt;&gt;AO$4, IFERROR(MATCH("c",$AB131:AN131,0),0)=0),"x", IF(IFERROR(MATCH("c",$AB131:AN131,0),0)=0,"c","")))</f>
        <v/>
      </c>
      <c r="AP131" s="88" t="str">
        <f>IF($AB131&lt;&gt;"x","",IF(AND($I131&lt;&gt;AP$4, IFERROR(MATCH("c",$AB131:AO131,0),0)=0),"x", IF(IFERROR(MATCH("c",$AB131:AO131,0),0)=0,"c","")))</f>
        <v/>
      </c>
      <c r="AQ131" s="88" t="str">
        <f>IF($AB131&lt;&gt;"x","",IF(AND($I131&lt;&gt;AQ$4, IFERROR(MATCH("c",$AB131:AP131,0),0)=0),"x", IF(IFERROR(MATCH("c",$AB131:AP131,0),0)=0,"c","")))</f>
        <v/>
      </c>
      <c r="BO131" s="213">
        <f>IF(COUNTIF($BO$6:BO130,BO130)+1&gt;Calc!$CU$9,MAX($BO$6:BO130)+1,BO130)</f>
        <v>32</v>
      </c>
      <c r="BP131" s="213" t="str">
        <f>IF(29-SUMIF(Pipeline!D135:AF135,"",$BP$5:$CR$5)&gt;0,ROW(BO131),"")</f>
        <v/>
      </c>
      <c r="BQ131" s="214"/>
      <c r="BR131" s="214"/>
      <c r="BS131" s="214"/>
      <c r="BT131" s="214"/>
      <c r="BU131" s="214"/>
      <c r="BV131" s="214"/>
      <c r="BW131" s="214"/>
      <c r="BX131" s="214"/>
      <c r="BY131" s="214"/>
      <c r="BZ131" s="214"/>
      <c r="CA131" s="214"/>
      <c r="CB131" s="214"/>
      <c r="CC131" s="214"/>
      <c r="CD131" s="214"/>
      <c r="CE131" s="214"/>
      <c r="CF131" s="214"/>
      <c r="CG131" s="214"/>
      <c r="CH131" s="214"/>
      <c r="CI131" s="214"/>
      <c r="CJ131" s="214"/>
      <c r="CK131" s="214"/>
      <c r="CL131" s="214"/>
      <c r="CM131" s="214"/>
      <c r="CN131" s="214"/>
      <c r="CO131" s="214"/>
      <c r="CP131" s="214"/>
      <c r="CQ131" s="214"/>
      <c r="CR131" s="214"/>
    </row>
    <row r="132" spans="2:96" x14ac:dyDescent="0.25">
      <c r="B132" s="88">
        <f>IF(AND(OR(Pipeline!$F$5=H132,Pipeline!$F$5="",Pipeline!$F$5="All"), OR(Pipeline!$F$6=J132,Pipeline!$F$6="",Pipeline!$F$6="All"),  OR(Pipeline!$J$5&lt;=K132,Pipeline!$J$5=""), OR(Pipeline!$J$6&gt;=K132,Pipeline!$J$6=""),  OR(Pipeline!$N$5&lt;=O132,Pipeline!$N$5=""), OR(Pipeline!$N$6&gt;=O132,Pipeline!$N$6="")),1,0)</f>
        <v>1</v>
      </c>
      <c r="C132" s="99">
        <f>IF(B132&lt;&gt;1,"",COUNTIFS($I$6:I131,I132,$B$6:B131,1)+1)</f>
        <v>120</v>
      </c>
      <c r="D132" s="100" t="str">
        <f>IF(LEN(INDEX(Input!B$6:B$1005,ROW($C132)-ROW($C$5),1))=0,"-",INDEX(Input!B$6:B$1005,ROW($C132)-ROW($C$5),1))</f>
        <v>-</v>
      </c>
      <c r="E132" s="100" t="str">
        <f>IF(LEN(INDEX(Input!C$6:C$1005,ROW($C132)-ROW($C$5),1))=0,"-",INDEX(Input!C$6:C$1005,ROW($C132)-ROW($C$5),1))</f>
        <v>-</v>
      </c>
      <c r="F132" s="100" t="str">
        <f>IF(LEN(INDEX(Input!D$6:D$1005,ROW($C132)-ROW($C$5),1))=0,"-",INDEX(Input!D$6:D$1005,ROW($C132)-ROW($C$5),1))</f>
        <v>-</v>
      </c>
      <c r="G132" s="100" t="str">
        <f>IF(LEN(INDEX(Input!E$6:E$1005,ROW($C132)-ROW($C$5),1))=0,"-",INDEX(Input!E$6:E$1005,ROW($C132)-ROW($C$5),1))</f>
        <v>-</v>
      </c>
      <c r="H132" s="100" t="str">
        <f>IF(LEN(INDEX(Input!F$6:F$1005,ROW($C132)-ROW($C$5),1))=0,"-",INDEX(Input!F$6:F$1005,ROW($C132)-ROW($C$5),1))</f>
        <v>-</v>
      </c>
      <c r="I132" s="100" t="str">
        <f>IF(LEN(INDEX(Input!G$6:G$1005,ROW($C132)-ROW($C$5),1))=0,"",INDEX(Input!G$6:G$1005,ROW($C132)-ROW($C$5),1))</f>
        <v/>
      </c>
      <c r="J132" s="100" t="str">
        <f>IF(LEN(INDEX(Input!B$6:B$1005,ROW($C132)-ROW($C$5),1))=0,"-",IF(INDEX(Input!H$6:H$1005,ROW($C132)-ROW($C$5),1)="","Not set",INDEX(Input!H$6:H$1005,ROW($C132)-ROW($C$5),1)) )</f>
        <v>-</v>
      </c>
      <c r="K132" s="101" t="str">
        <f>IF(LEN(INDEX(Input!I$6:I$1005,ROW($C132)-ROW($C$5),1))=0,"",INDEX(Input!I$6:I$1005,ROW($C132)-ROW($C$5),1))</f>
        <v/>
      </c>
      <c r="L132" s="101" t="str">
        <f t="array" ref="L132">IFERROR(IF($AY$24=123,DAY(K132)&amp;connector&amp;IF($AZ$24="Extended",INDEX($AT$24:$AT$35,MONTH(K132),1),MONTH(K132))&amp;connector&amp;IF($AZ$24="Short", RIGHT(YEAR(K132),2),YEAR(K132)),IF($AY$24=213, MONTH(K132)&amp;connector&amp;DAY(K132)&amp;connector&amp;IF($AZ$24="Short", RIGHT(YEAR(K132),2),YEAR(K132)),IF($AZ$24="Short", RIGHT(YEAR(K132),2),YEAR(K132))&amp;connector&amp;MONTH(K132)&amp;connector&amp;DAY(K132))),"-")</f>
        <v>-</v>
      </c>
      <c r="M132" s="101" t="str">
        <f>IF(LEN(INDEX(Input!J$6:J$1005,ROW($C132)-ROW($C$5),1))=0,"",INDEX(Input!J$6:J$1005,ROW($C132)-ROW($C$5),1))</f>
        <v/>
      </c>
      <c r="N132" s="101" t="str">
        <f t="array" ref="N132">IFERROR(IF($AY$24=123,DAY(M132)&amp;connector&amp;IF($AZ$24="Extended",INDEX($AT$24:$AT$35,MONTH(M132),1),MONTH(M132))&amp;connector&amp;IF($AZ$24="Short", RIGHT(YEAR(M132),2),YEAR(M132)),IF($AY$24=213, MONTH(M132)&amp;connector&amp;DAY(M132)&amp;connector&amp;IF($AZ$24="Short", RIGHT(YEAR(M132),2),YEAR(M132)),IF($AZ$24="Short", RIGHT(YEAR(M132),2),YEAR(M132))&amp;connector&amp;MONTH(M132)&amp;connector&amp;DAY(M132))),"-")</f>
        <v>-</v>
      </c>
      <c r="O132" s="156" t="str">
        <f>IF(LEN(INDEX(Input!K$6:K$1005,ROW($C132)-ROW($C$5),1))=0,"",INDEX(Input!K$6:K$1005,ROW($C132)-ROW($C$5),1))</f>
        <v/>
      </c>
      <c r="P132" s="100" t="str">
        <f t="shared" si="19"/>
        <v>-</v>
      </c>
      <c r="Q132" s="156" t="str">
        <f>IF(LEN(INDEX(Input!L$6:L$1005,ROW($C132)-ROW($C$5),1))=0,"",INDEX(Input!L$6:L$1005,ROW($C132)-ROW($C$5),1))</f>
        <v/>
      </c>
      <c r="R132" s="100" t="str">
        <f t="shared" si="20"/>
        <v>-</v>
      </c>
      <c r="S132" s="156" t="str">
        <f>IF(LEN(INDEX(Input!M$6:M$1005,ROW($C132)-ROW($C$5),1))=0,"-",INDEX(Input!M$6:M$1005,ROW($C132)-ROW($C$5),1))</f>
        <v>-</v>
      </c>
      <c r="T132" s="156" t="str">
        <f t="shared" si="21"/>
        <v/>
      </c>
      <c r="U132" s="100" t="str">
        <f t="shared" si="22"/>
        <v>-</v>
      </c>
      <c r="V132" s="156" t="str">
        <f>IF(LEN(INDEX(Input!O$6:O$1005,ROW($C132)-ROW($C$5),1))=0,"",INDEX(Input!O$6:O$1005,ROW($C132)-ROW($C$5),1))</f>
        <v/>
      </c>
      <c r="W132" s="100" t="str">
        <f t="shared" si="23"/>
        <v>-</v>
      </c>
      <c r="X132" s="104" t="str">
        <f t="shared" si="24"/>
        <v/>
      </c>
      <c r="Y132" s="102" t="str">
        <f t="shared" si="25"/>
        <v/>
      </c>
      <c r="Z132" s="102" t="str">
        <f>IF(AND(OR(Dashboard!$D$7=J132,Dashboard!$D$7=""),  OR(Dashboard!$G$6&lt;=K132,Dashboard!$G$6=""), OR(Dashboard!$G$7&gt;=K132,Dashboard!$G$7=""),  OR(Dashboard!$J$6&lt;=O132,Dashboard!$J$6=""), OR(Dashboard!$J$7&gt;=O132,Dashboard!$J$7=""),D132&lt;&gt;""),"x","")</f>
        <v>x</v>
      </c>
      <c r="AA132" s="102" t="str">
        <f>IF(AND(OR(Dashboard!$D$6=H132,Dashboard!$D$6="",Dashboard!$D$6="All"), Z132="x"),"x","")</f>
        <v>x</v>
      </c>
      <c r="AB132" s="103" t="str">
        <f>IF(AND(OR(Dashboard!$D$6=H132,Dashboard!$D$6="",Dashboard!$D$6="All"), OR(Dashboard!$D$7=J132,Dashboard!$D$7=""),  OR(Dashboard!$G$6&lt;=K132,Dashboard!$G$6=""), OR(Dashboard!$G$7&gt;=K132,Dashboard!$G$7=""),  OR(Dashboard!$J$6&lt;=O132,Dashboard!$J$6=""), OR(Dashboard!$J$7&gt;=O132,Dashboard!$J$7=""),I132&lt;&gt;""),"x","")</f>
        <v/>
      </c>
      <c r="AC132" s="88" t="str">
        <f>IF($AB132&lt;&gt;"x","",IF(AND($I132&lt;&gt;AC$4, IFERROR(MATCH("c",$AB132:AB132,0),0)=0),"x", IF(IFERROR(MATCH("c",$AB132:AB132,0),0)=0,"c","")))</f>
        <v/>
      </c>
      <c r="AD132" s="88" t="str">
        <f>IF($AB132&lt;&gt;"x","",IF(AND($I132&lt;&gt;AD$4, IFERROR(MATCH("c",$AB132:AC132,0),0)=0),"x", IF(IFERROR(MATCH("c",$AB132:AC132,0),0)=0,"c","")))</f>
        <v/>
      </c>
      <c r="AE132" s="88" t="str">
        <f>IF($AB132&lt;&gt;"x","",IF(AND($I132&lt;&gt;AE$4, IFERROR(MATCH("c",$AB132:AD132,0),0)=0),"x", IF(IFERROR(MATCH("c",$AB132:AD132,0),0)=0,"c","")))</f>
        <v/>
      </c>
      <c r="AF132" s="88" t="str">
        <f>IF($AB132&lt;&gt;"x","",IF(AND($I132&lt;&gt;AF$4, IFERROR(MATCH("c",$AB132:AE132,0),0)=0),"x", IF(IFERROR(MATCH("c",$AB132:AE132,0),0)=0,"c","")))</f>
        <v/>
      </c>
      <c r="AG132" s="88" t="str">
        <f>IF($AB132&lt;&gt;"x","",IF(AND($I132&lt;&gt;AG$4, IFERROR(MATCH("c",$AB132:AF132,0),0)=0),"x", IF(IFERROR(MATCH("c",$AB132:AF132,0),0)=0,"c","")))</f>
        <v/>
      </c>
      <c r="AH132" s="88" t="str">
        <f>IF($AB132&lt;&gt;"x","",IF(AND($I132&lt;&gt;AH$4, IFERROR(MATCH("c",$AB132:AG132,0),0)=0),"x", IF(IFERROR(MATCH("c",$AB132:AG132,0),0)=0,"c","")))</f>
        <v/>
      </c>
      <c r="AI132" s="88" t="str">
        <f>IF($AB132&lt;&gt;"x","",IF(AND($I132&lt;&gt;AI$4, IFERROR(MATCH("c",$AB132:AH132,0),0)=0),"x", IF(IFERROR(MATCH("c",$AB132:AH132,0),0)=0,"c","")))</f>
        <v/>
      </c>
      <c r="AJ132" s="88" t="str">
        <f>IF($AB132&lt;&gt;"x","",IF(AND($I132&lt;&gt;AJ$4, IFERROR(MATCH("c",$AB132:AI132,0),0)=0),"x", IF(IFERROR(MATCH("c",$AB132:AI132,0),0)=0,"c","")))</f>
        <v/>
      </c>
      <c r="AK132" s="88" t="str">
        <f>IF($AB132&lt;&gt;"x","",IF(AND($I132&lt;&gt;AK$4, IFERROR(MATCH("c",$AB132:AJ132,0),0)=0),"x", IF(IFERROR(MATCH("c",$AB132:AJ132,0),0)=0,"c","")))</f>
        <v/>
      </c>
      <c r="AL132" s="88" t="str">
        <f>IF($AB132&lt;&gt;"x","",IF(AND($I132&lt;&gt;AL$4, IFERROR(MATCH("c",$AB132:AK132,0),0)=0),"x", IF(IFERROR(MATCH("c",$AB132:AK132,0),0)=0,"c","")))</f>
        <v/>
      </c>
      <c r="AM132" s="88" t="str">
        <f>IF($AB132&lt;&gt;"x","",IF(AND($I132&lt;&gt;AM$4, IFERROR(MATCH("c",$AB132:AL132,0),0)=0),"x", IF(IFERROR(MATCH("c",$AB132:AL132,0),0)=0,"c","")))</f>
        <v/>
      </c>
      <c r="AN132" s="88" t="str">
        <f>IF($AB132&lt;&gt;"x","",IF(AND($I132&lt;&gt;AN$4, IFERROR(MATCH("c",$AB132:AM132,0),0)=0),"x", IF(IFERROR(MATCH("c",$AB132:AM132,0),0)=0,"c","")))</f>
        <v/>
      </c>
      <c r="AO132" s="88" t="str">
        <f>IF($AB132&lt;&gt;"x","",IF(AND($I132&lt;&gt;AO$4, IFERROR(MATCH("c",$AB132:AN132,0),0)=0),"x", IF(IFERROR(MATCH("c",$AB132:AN132,0),0)=0,"c","")))</f>
        <v/>
      </c>
      <c r="AP132" s="88" t="str">
        <f>IF($AB132&lt;&gt;"x","",IF(AND($I132&lt;&gt;AP$4, IFERROR(MATCH("c",$AB132:AO132,0),0)=0),"x", IF(IFERROR(MATCH("c",$AB132:AO132,0),0)=0,"c","")))</f>
        <v/>
      </c>
      <c r="AQ132" s="88" t="str">
        <f>IF($AB132&lt;&gt;"x","",IF(AND($I132&lt;&gt;AQ$4, IFERROR(MATCH("c",$AB132:AP132,0),0)=0),"x", IF(IFERROR(MATCH("c",$AB132:AP132,0),0)=0,"c","")))</f>
        <v/>
      </c>
      <c r="BO132" s="213">
        <f>IF(COUNTIF($BO$6:BO131,BO131)+1&gt;Calc!$CU$9,MAX($BO$6:BO131)+1,BO131)</f>
        <v>32</v>
      </c>
      <c r="BP132" s="213" t="str">
        <f>IF(29-SUMIF(Pipeline!D136:AF136,"",$BP$5:$CR$5)&gt;0,ROW(BO132),"")</f>
        <v/>
      </c>
      <c r="BQ132" s="214"/>
      <c r="BR132" s="214"/>
      <c r="BS132" s="214"/>
      <c r="BT132" s="214"/>
      <c r="BU132" s="214"/>
      <c r="BV132" s="214"/>
      <c r="BW132" s="214"/>
      <c r="BX132" s="214"/>
      <c r="BY132" s="214"/>
      <c r="BZ132" s="214"/>
      <c r="CA132" s="214"/>
      <c r="CB132" s="214"/>
      <c r="CC132" s="214"/>
      <c r="CD132" s="214"/>
      <c r="CE132" s="214"/>
      <c r="CF132" s="214"/>
      <c r="CG132" s="214"/>
      <c r="CH132" s="214"/>
      <c r="CI132" s="214"/>
      <c r="CJ132" s="214"/>
      <c r="CK132" s="214"/>
      <c r="CL132" s="214"/>
      <c r="CM132" s="214"/>
      <c r="CN132" s="214"/>
      <c r="CO132" s="214"/>
      <c r="CP132" s="214"/>
      <c r="CQ132" s="214"/>
      <c r="CR132" s="214"/>
    </row>
    <row r="133" spans="2:96" x14ac:dyDescent="0.25">
      <c r="B133" s="88">
        <f>IF(AND(OR(Pipeline!$F$5=H133,Pipeline!$F$5="",Pipeline!$F$5="All"), OR(Pipeline!$F$6=J133,Pipeline!$F$6="",Pipeline!$F$6="All"),  OR(Pipeline!$J$5&lt;=K133,Pipeline!$J$5=""), OR(Pipeline!$J$6&gt;=K133,Pipeline!$J$6=""),  OR(Pipeline!$N$5&lt;=O133,Pipeline!$N$5=""), OR(Pipeline!$N$6&gt;=O133,Pipeline!$N$6="")),1,0)</f>
        <v>1</v>
      </c>
      <c r="C133" s="99">
        <f>IF(B133&lt;&gt;1,"",COUNTIFS($I$6:I132,I133,$B$6:B132,1)+1)</f>
        <v>121</v>
      </c>
      <c r="D133" s="100" t="str">
        <f>IF(LEN(INDEX(Input!B$6:B$1005,ROW($C133)-ROW($C$5),1))=0,"-",INDEX(Input!B$6:B$1005,ROW($C133)-ROW($C$5),1))</f>
        <v>-</v>
      </c>
      <c r="E133" s="100" t="str">
        <f>IF(LEN(INDEX(Input!C$6:C$1005,ROW($C133)-ROW($C$5),1))=0,"-",INDEX(Input!C$6:C$1005,ROW($C133)-ROW($C$5),1))</f>
        <v>-</v>
      </c>
      <c r="F133" s="100" t="str">
        <f>IF(LEN(INDEX(Input!D$6:D$1005,ROW($C133)-ROW($C$5),1))=0,"-",INDEX(Input!D$6:D$1005,ROW($C133)-ROW($C$5),1))</f>
        <v>-</v>
      </c>
      <c r="G133" s="100" t="str">
        <f>IF(LEN(INDEX(Input!E$6:E$1005,ROW($C133)-ROW($C$5),1))=0,"-",INDEX(Input!E$6:E$1005,ROW($C133)-ROW($C$5),1))</f>
        <v>-</v>
      </c>
      <c r="H133" s="100" t="str">
        <f>IF(LEN(INDEX(Input!F$6:F$1005,ROW($C133)-ROW($C$5),1))=0,"-",INDEX(Input!F$6:F$1005,ROW($C133)-ROW($C$5),1))</f>
        <v>-</v>
      </c>
      <c r="I133" s="100" t="str">
        <f>IF(LEN(INDEX(Input!G$6:G$1005,ROW($C133)-ROW($C$5),1))=0,"",INDEX(Input!G$6:G$1005,ROW($C133)-ROW($C$5),1))</f>
        <v/>
      </c>
      <c r="J133" s="100" t="str">
        <f>IF(LEN(INDEX(Input!B$6:B$1005,ROW($C133)-ROW($C$5),1))=0,"-",IF(INDEX(Input!H$6:H$1005,ROW($C133)-ROW($C$5),1)="","Not set",INDEX(Input!H$6:H$1005,ROW($C133)-ROW($C$5),1)) )</f>
        <v>-</v>
      </c>
      <c r="K133" s="101" t="str">
        <f>IF(LEN(INDEX(Input!I$6:I$1005,ROW($C133)-ROW($C$5),1))=0,"",INDEX(Input!I$6:I$1005,ROW($C133)-ROW($C$5),1))</f>
        <v/>
      </c>
      <c r="L133" s="101" t="str">
        <f t="array" ref="L133">IFERROR(IF($AY$24=123,DAY(K133)&amp;connector&amp;IF($AZ$24="Extended",INDEX($AT$24:$AT$35,MONTH(K133),1),MONTH(K133))&amp;connector&amp;IF($AZ$24="Short", RIGHT(YEAR(K133),2),YEAR(K133)),IF($AY$24=213, MONTH(K133)&amp;connector&amp;DAY(K133)&amp;connector&amp;IF($AZ$24="Short", RIGHT(YEAR(K133),2),YEAR(K133)),IF($AZ$24="Short", RIGHT(YEAR(K133),2),YEAR(K133))&amp;connector&amp;MONTH(K133)&amp;connector&amp;DAY(K133))),"-")</f>
        <v>-</v>
      </c>
      <c r="M133" s="101" t="str">
        <f>IF(LEN(INDEX(Input!J$6:J$1005,ROW($C133)-ROW($C$5),1))=0,"",INDEX(Input!J$6:J$1005,ROW($C133)-ROW($C$5),1))</f>
        <v/>
      </c>
      <c r="N133" s="101" t="str">
        <f t="array" ref="N133">IFERROR(IF($AY$24=123,DAY(M133)&amp;connector&amp;IF($AZ$24="Extended",INDEX($AT$24:$AT$35,MONTH(M133),1),MONTH(M133))&amp;connector&amp;IF($AZ$24="Short", RIGHT(YEAR(M133),2),YEAR(M133)),IF($AY$24=213, MONTH(M133)&amp;connector&amp;DAY(M133)&amp;connector&amp;IF($AZ$24="Short", RIGHT(YEAR(M133),2),YEAR(M133)),IF($AZ$24="Short", RIGHT(YEAR(M133),2),YEAR(M133))&amp;connector&amp;MONTH(M133)&amp;connector&amp;DAY(M133))),"-")</f>
        <v>-</v>
      </c>
      <c r="O133" s="156" t="str">
        <f>IF(LEN(INDEX(Input!K$6:K$1005,ROW($C133)-ROW($C$5),1))=0,"",INDEX(Input!K$6:K$1005,ROW($C133)-ROW($C$5),1))</f>
        <v/>
      </c>
      <c r="P133" s="100" t="str">
        <f t="shared" si="19"/>
        <v>-</v>
      </c>
      <c r="Q133" s="156" t="str">
        <f>IF(LEN(INDEX(Input!L$6:L$1005,ROW($C133)-ROW($C$5),1))=0,"",INDEX(Input!L$6:L$1005,ROW($C133)-ROW($C$5),1))</f>
        <v/>
      </c>
      <c r="R133" s="100" t="str">
        <f t="shared" si="20"/>
        <v>-</v>
      </c>
      <c r="S133" s="156" t="str">
        <f>IF(LEN(INDEX(Input!M$6:M$1005,ROW($C133)-ROW($C$5),1))=0,"-",INDEX(Input!M$6:M$1005,ROW($C133)-ROW($C$5),1))</f>
        <v>-</v>
      </c>
      <c r="T133" s="156" t="str">
        <f t="shared" si="21"/>
        <v/>
      </c>
      <c r="U133" s="100" t="str">
        <f t="shared" si="22"/>
        <v>-</v>
      </c>
      <c r="V133" s="156" t="str">
        <f>IF(LEN(INDEX(Input!O$6:O$1005,ROW($C133)-ROW($C$5),1))=0,"",INDEX(Input!O$6:O$1005,ROW($C133)-ROW($C$5),1))</f>
        <v/>
      </c>
      <c r="W133" s="100" t="str">
        <f t="shared" si="23"/>
        <v>-</v>
      </c>
      <c r="X133" s="104" t="str">
        <f t="shared" si="24"/>
        <v/>
      </c>
      <c r="Y133" s="102" t="str">
        <f t="shared" si="25"/>
        <v/>
      </c>
      <c r="Z133" s="102" t="str">
        <f>IF(AND(OR(Dashboard!$D$7=J133,Dashboard!$D$7=""),  OR(Dashboard!$G$6&lt;=K133,Dashboard!$G$6=""), OR(Dashboard!$G$7&gt;=K133,Dashboard!$G$7=""),  OR(Dashboard!$J$6&lt;=O133,Dashboard!$J$6=""), OR(Dashboard!$J$7&gt;=O133,Dashboard!$J$7=""),D133&lt;&gt;""),"x","")</f>
        <v>x</v>
      </c>
      <c r="AA133" s="102" t="str">
        <f>IF(AND(OR(Dashboard!$D$6=H133,Dashboard!$D$6="",Dashboard!$D$6="All"), Z133="x"),"x","")</f>
        <v>x</v>
      </c>
      <c r="AB133" s="103" t="str">
        <f>IF(AND(OR(Dashboard!$D$6=H133,Dashboard!$D$6="",Dashboard!$D$6="All"), OR(Dashboard!$D$7=J133,Dashboard!$D$7=""),  OR(Dashboard!$G$6&lt;=K133,Dashboard!$G$6=""), OR(Dashboard!$G$7&gt;=K133,Dashboard!$G$7=""),  OR(Dashboard!$J$6&lt;=O133,Dashboard!$J$6=""), OR(Dashboard!$J$7&gt;=O133,Dashboard!$J$7=""),I133&lt;&gt;""),"x","")</f>
        <v/>
      </c>
      <c r="AC133" s="88" t="str">
        <f>IF($AB133&lt;&gt;"x","",IF(AND($I133&lt;&gt;AC$4, IFERROR(MATCH("c",$AB133:AB133,0),0)=0),"x", IF(IFERROR(MATCH("c",$AB133:AB133,0),0)=0,"c","")))</f>
        <v/>
      </c>
      <c r="AD133" s="88" t="str">
        <f>IF($AB133&lt;&gt;"x","",IF(AND($I133&lt;&gt;AD$4, IFERROR(MATCH("c",$AB133:AC133,0),0)=0),"x", IF(IFERROR(MATCH("c",$AB133:AC133,0),0)=0,"c","")))</f>
        <v/>
      </c>
      <c r="AE133" s="88" t="str">
        <f>IF($AB133&lt;&gt;"x","",IF(AND($I133&lt;&gt;AE$4, IFERROR(MATCH("c",$AB133:AD133,0),0)=0),"x", IF(IFERROR(MATCH("c",$AB133:AD133,0),0)=0,"c","")))</f>
        <v/>
      </c>
      <c r="AF133" s="88" t="str">
        <f>IF($AB133&lt;&gt;"x","",IF(AND($I133&lt;&gt;AF$4, IFERROR(MATCH("c",$AB133:AE133,0),0)=0),"x", IF(IFERROR(MATCH("c",$AB133:AE133,0),0)=0,"c","")))</f>
        <v/>
      </c>
      <c r="AG133" s="88" t="str">
        <f>IF($AB133&lt;&gt;"x","",IF(AND($I133&lt;&gt;AG$4, IFERROR(MATCH("c",$AB133:AF133,0),0)=0),"x", IF(IFERROR(MATCH("c",$AB133:AF133,0),0)=0,"c","")))</f>
        <v/>
      </c>
      <c r="AH133" s="88" t="str">
        <f>IF($AB133&lt;&gt;"x","",IF(AND($I133&lt;&gt;AH$4, IFERROR(MATCH("c",$AB133:AG133,0),0)=0),"x", IF(IFERROR(MATCH("c",$AB133:AG133,0),0)=0,"c","")))</f>
        <v/>
      </c>
      <c r="AI133" s="88" t="str">
        <f>IF($AB133&lt;&gt;"x","",IF(AND($I133&lt;&gt;AI$4, IFERROR(MATCH("c",$AB133:AH133,0),0)=0),"x", IF(IFERROR(MATCH("c",$AB133:AH133,0),0)=0,"c","")))</f>
        <v/>
      </c>
      <c r="AJ133" s="88" t="str">
        <f>IF($AB133&lt;&gt;"x","",IF(AND($I133&lt;&gt;AJ$4, IFERROR(MATCH("c",$AB133:AI133,0),0)=0),"x", IF(IFERROR(MATCH("c",$AB133:AI133,0),0)=0,"c","")))</f>
        <v/>
      </c>
      <c r="AK133" s="88" t="str">
        <f>IF($AB133&lt;&gt;"x","",IF(AND($I133&lt;&gt;AK$4, IFERROR(MATCH("c",$AB133:AJ133,0),0)=0),"x", IF(IFERROR(MATCH("c",$AB133:AJ133,0),0)=0,"c","")))</f>
        <v/>
      </c>
      <c r="AL133" s="88" t="str">
        <f>IF($AB133&lt;&gt;"x","",IF(AND($I133&lt;&gt;AL$4, IFERROR(MATCH("c",$AB133:AK133,0),0)=0),"x", IF(IFERROR(MATCH("c",$AB133:AK133,0),0)=0,"c","")))</f>
        <v/>
      </c>
      <c r="AM133" s="88" t="str">
        <f>IF($AB133&lt;&gt;"x","",IF(AND($I133&lt;&gt;AM$4, IFERROR(MATCH("c",$AB133:AL133,0),0)=0),"x", IF(IFERROR(MATCH("c",$AB133:AL133,0),0)=0,"c","")))</f>
        <v/>
      </c>
      <c r="AN133" s="88" t="str">
        <f>IF($AB133&lt;&gt;"x","",IF(AND($I133&lt;&gt;AN$4, IFERROR(MATCH("c",$AB133:AM133,0),0)=0),"x", IF(IFERROR(MATCH("c",$AB133:AM133,0),0)=0,"c","")))</f>
        <v/>
      </c>
      <c r="AO133" s="88" t="str">
        <f>IF($AB133&lt;&gt;"x","",IF(AND($I133&lt;&gt;AO$4, IFERROR(MATCH("c",$AB133:AN133,0),0)=0),"x", IF(IFERROR(MATCH("c",$AB133:AN133,0),0)=0,"c","")))</f>
        <v/>
      </c>
      <c r="AP133" s="88" t="str">
        <f>IF($AB133&lt;&gt;"x","",IF(AND($I133&lt;&gt;AP$4, IFERROR(MATCH("c",$AB133:AO133,0),0)=0),"x", IF(IFERROR(MATCH("c",$AB133:AO133,0),0)=0,"c","")))</f>
        <v/>
      </c>
      <c r="AQ133" s="88" t="str">
        <f>IF($AB133&lt;&gt;"x","",IF(AND($I133&lt;&gt;AQ$4, IFERROR(MATCH("c",$AB133:AP133,0),0)=0),"x", IF(IFERROR(MATCH("c",$AB133:AP133,0),0)=0,"c","")))</f>
        <v/>
      </c>
      <c r="BO133" s="213">
        <f>IF(COUNTIF($BO$6:BO132,BO132)+1&gt;Calc!$CU$9,MAX($BO$6:BO132)+1,BO132)</f>
        <v>32</v>
      </c>
      <c r="BP133" s="213" t="str">
        <f>IF(29-SUMIF(Pipeline!D137:AF137,"",$BP$5:$CR$5)&gt;0,ROW(BO133),"")</f>
        <v/>
      </c>
      <c r="BQ133" s="214"/>
      <c r="BR133" s="214"/>
      <c r="BS133" s="214"/>
      <c r="BT133" s="214"/>
      <c r="BU133" s="214"/>
      <c r="BV133" s="214"/>
      <c r="BW133" s="214"/>
      <c r="BX133" s="214"/>
      <c r="BY133" s="214"/>
      <c r="BZ133" s="214"/>
      <c r="CA133" s="214"/>
      <c r="CB133" s="214"/>
      <c r="CC133" s="214"/>
      <c r="CD133" s="214"/>
      <c r="CE133" s="214"/>
      <c r="CF133" s="214"/>
      <c r="CG133" s="214"/>
      <c r="CH133" s="214"/>
      <c r="CI133" s="214"/>
      <c r="CJ133" s="214"/>
      <c r="CK133" s="214"/>
      <c r="CL133" s="214"/>
      <c r="CM133" s="214"/>
      <c r="CN133" s="214"/>
      <c r="CO133" s="214"/>
      <c r="CP133" s="214"/>
      <c r="CQ133" s="214"/>
      <c r="CR133" s="214"/>
    </row>
    <row r="134" spans="2:96" x14ac:dyDescent="0.25">
      <c r="B134" s="88">
        <f>IF(AND(OR(Pipeline!$F$5=H134,Pipeline!$F$5="",Pipeline!$F$5="All"), OR(Pipeline!$F$6=J134,Pipeline!$F$6="",Pipeline!$F$6="All"),  OR(Pipeline!$J$5&lt;=K134,Pipeline!$J$5=""), OR(Pipeline!$J$6&gt;=K134,Pipeline!$J$6=""),  OR(Pipeline!$N$5&lt;=O134,Pipeline!$N$5=""), OR(Pipeline!$N$6&gt;=O134,Pipeline!$N$6="")),1,0)</f>
        <v>1</v>
      </c>
      <c r="C134" s="99">
        <f>IF(B134&lt;&gt;1,"",COUNTIFS($I$6:I133,I134,$B$6:B133,1)+1)</f>
        <v>122</v>
      </c>
      <c r="D134" s="100" t="str">
        <f>IF(LEN(INDEX(Input!B$6:B$1005,ROW($C134)-ROW($C$5),1))=0,"-",INDEX(Input!B$6:B$1005,ROW($C134)-ROW($C$5),1))</f>
        <v>-</v>
      </c>
      <c r="E134" s="100" t="str">
        <f>IF(LEN(INDEX(Input!C$6:C$1005,ROW($C134)-ROW($C$5),1))=0,"-",INDEX(Input!C$6:C$1005,ROW($C134)-ROW($C$5),1))</f>
        <v>-</v>
      </c>
      <c r="F134" s="100" t="str">
        <f>IF(LEN(INDEX(Input!D$6:D$1005,ROW($C134)-ROW($C$5),1))=0,"-",INDEX(Input!D$6:D$1005,ROW($C134)-ROW($C$5),1))</f>
        <v>-</v>
      </c>
      <c r="G134" s="100" t="str">
        <f>IF(LEN(INDEX(Input!E$6:E$1005,ROW($C134)-ROW($C$5),1))=0,"-",INDEX(Input!E$6:E$1005,ROW($C134)-ROW($C$5),1))</f>
        <v>-</v>
      </c>
      <c r="H134" s="100" t="str">
        <f>IF(LEN(INDEX(Input!F$6:F$1005,ROW($C134)-ROW($C$5),1))=0,"-",INDEX(Input!F$6:F$1005,ROW($C134)-ROW($C$5),1))</f>
        <v>-</v>
      </c>
      <c r="I134" s="100" t="str">
        <f>IF(LEN(INDEX(Input!G$6:G$1005,ROW($C134)-ROW($C$5),1))=0,"",INDEX(Input!G$6:G$1005,ROW($C134)-ROW($C$5),1))</f>
        <v/>
      </c>
      <c r="J134" s="100" t="str">
        <f>IF(LEN(INDEX(Input!B$6:B$1005,ROW($C134)-ROW($C$5),1))=0,"-",IF(INDEX(Input!H$6:H$1005,ROW($C134)-ROW($C$5),1)="","Not set",INDEX(Input!H$6:H$1005,ROW($C134)-ROW($C$5),1)) )</f>
        <v>-</v>
      </c>
      <c r="K134" s="101" t="str">
        <f>IF(LEN(INDEX(Input!I$6:I$1005,ROW($C134)-ROW($C$5),1))=0,"",INDEX(Input!I$6:I$1005,ROW($C134)-ROW($C$5),1))</f>
        <v/>
      </c>
      <c r="L134" s="101" t="str">
        <f t="array" ref="L134">IFERROR(IF($AY$24=123,DAY(K134)&amp;connector&amp;IF($AZ$24="Extended",INDEX($AT$24:$AT$35,MONTH(K134),1),MONTH(K134))&amp;connector&amp;IF($AZ$24="Short", RIGHT(YEAR(K134),2),YEAR(K134)),IF($AY$24=213, MONTH(K134)&amp;connector&amp;DAY(K134)&amp;connector&amp;IF($AZ$24="Short", RIGHT(YEAR(K134),2),YEAR(K134)),IF($AZ$24="Short", RIGHT(YEAR(K134),2),YEAR(K134))&amp;connector&amp;MONTH(K134)&amp;connector&amp;DAY(K134))),"-")</f>
        <v>-</v>
      </c>
      <c r="M134" s="101" t="str">
        <f>IF(LEN(INDEX(Input!J$6:J$1005,ROW($C134)-ROW($C$5),1))=0,"",INDEX(Input!J$6:J$1005,ROW($C134)-ROW($C$5),1))</f>
        <v/>
      </c>
      <c r="N134" s="101" t="str">
        <f t="array" ref="N134">IFERROR(IF($AY$24=123,DAY(M134)&amp;connector&amp;IF($AZ$24="Extended",INDEX($AT$24:$AT$35,MONTH(M134),1),MONTH(M134))&amp;connector&amp;IF($AZ$24="Short", RIGHT(YEAR(M134),2),YEAR(M134)),IF($AY$24=213, MONTH(M134)&amp;connector&amp;DAY(M134)&amp;connector&amp;IF($AZ$24="Short", RIGHT(YEAR(M134),2),YEAR(M134)),IF($AZ$24="Short", RIGHT(YEAR(M134),2),YEAR(M134))&amp;connector&amp;MONTH(M134)&amp;connector&amp;DAY(M134))),"-")</f>
        <v>-</v>
      </c>
      <c r="O134" s="156" t="str">
        <f>IF(LEN(INDEX(Input!K$6:K$1005,ROW($C134)-ROW($C$5),1))=0,"",INDEX(Input!K$6:K$1005,ROW($C134)-ROW($C$5),1))</f>
        <v/>
      </c>
      <c r="P134" s="100" t="str">
        <f t="shared" ref="P134:P197" si="26">IF(O134="","-","Value: " &amp;O134&amp;"$")</f>
        <v>-</v>
      </c>
      <c r="Q134" s="156" t="str">
        <f>IF(LEN(INDEX(Input!L$6:L$1005,ROW($C134)-ROW($C$5),1))=0,"",INDEX(Input!L$6:L$1005,ROW($C134)-ROW($C$5),1))</f>
        <v/>
      </c>
      <c r="R134" s="100" t="str">
        <f t="shared" ref="R134:R197" si="27">IFERROR("Win Probability: "&amp;Q134*100&amp;"%","-")</f>
        <v>-</v>
      </c>
      <c r="S134" s="156" t="str">
        <f>IF(LEN(INDEX(Input!M$6:M$1005,ROW($C134)-ROW($C$5),1))=0,"-",INDEX(Input!M$6:M$1005,ROW($C134)-ROW($C$5),1))</f>
        <v>-</v>
      </c>
      <c r="T134" s="156" t="str">
        <f t="shared" ref="T134:T197" si="28">IFERROR(O134*Q134,"")</f>
        <v/>
      </c>
      <c r="U134" s="100" t="str">
        <f t="shared" ref="U134:U197" si="29">IF(T134="","-","Forecast: "&amp;T134&amp; " " &amp;currency)</f>
        <v>-</v>
      </c>
      <c r="V134" s="156" t="str">
        <f>IF(LEN(INDEX(Input!O$6:O$1005,ROW($C134)-ROW($C$5),1))=0,"",INDEX(Input!O$6:O$1005,ROW($C134)-ROW($C$5),1))</f>
        <v/>
      </c>
      <c r="W134" s="100" t="str">
        <f t="shared" ref="W134:W197" si="30">IF(V134="","-","Earned: " &amp;V134)</f>
        <v>-</v>
      </c>
      <c r="X134" s="104" t="str">
        <f t="shared" ref="X134:X197" si="31">IFERROR(IF(K134&lt;&gt;"",MONTH(K134),""),"")</f>
        <v/>
      </c>
      <c r="Y134" s="102" t="str">
        <f t="shared" si="25"/>
        <v/>
      </c>
      <c r="Z134" s="102" t="str">
        <f>IF(AND(OR(Dashboard!$D$7=J134,Dashboard!$D$7=""),  OR(Dashboard!$G$6&lt;=K134,Dashboard!$G$6=""), OR(Dashboard!$G$7&gt;=K134,Dashboard!$G$7=""),  OR(Dashboard!$J$6&lt;=O134,Dashboard!$J$6=""), OR(Dashboard!$J$7&gt;=O134,Dashboard!$J$7=""),D134&lt;&gt;""),"x","")</f>
        <v>x</v>
      </c>
      <c r="AA134" s="102" t="str">
        <f>IF(AND(OR(Dashboard!$D$6=H134,Dashboard!$D$6="",Dashboard!$D$6="All"), Z134="x"),"x","")</f>
        <v>x</v>
      </c>
      <c r="AB134" s="103" t="str">
        <f>IF(AND(OR(Dashboard!$D$6=H134,Dashboard!$D$6="",Dashboard!$D$6="All"), OR(Dashboard!$D$7=J134,Dashboard!$D$7=""),  OR(Dashboard!$G$6&lt;=K134,Dashboard!$G$6=""), OR(Dashboard!$G$7&gt;=K134,Dashboard!$G$7=""),  OR(Dashboard!$J$6&lt;=O134,Dashboard!$J$6=""), OR(Dashboard!$J$7&gt;=O134,Dashboard!$J$7=""),I134&lt;&gt;""),"x","")</f>
        <v/>
      </c>
      <c r="AC134" s="88" t="str">
        <f>IF($AB134&lt;&gt;"x","",IF(AND($I134&lt;&gt;AC$4, IFERROR(MATCH("c",$AB134:AB134,0),0)=0),"x", IF(IFERROR(MATCH("c",$AB134:AB134,0),0)=0,"c","")))</f>
        <v/>
      </c>
      <c r="AD134" s="88" t="str">
        <f>IF($AB134&lt;&gt;"x","",IF(AND($I134&lt;&gt;AD$4, IFERROR(MATCH("c",$AB134:AC134,0),0)=0),"x", IF(IFERROR(MATCH("c",$AB134:AC134,0),0)=0,"c","")))</f>
        <v/>
      </c>
      <c r="AE134" s="88" t="str">
        <f>IF($AB134&lt;&gt;"x","",IF(AND($I134&lt;&gt;AE$4, IFERROR(MATCH("c",$AB134:AD134,0),0)=0),"x", IF(IFERROR(MATCH("c",$AB134:AD134,0),0)=0,"c","")))</f>
        <v/>
      </c>
      <c r="AF134" s="88" t="str">
        <f>IF($AB134&lt;&gt;"x","",IF(AND($I134&lt;&gt;AF$4, IFERROR(MATCH("c",$AB134:AE134,0),0)=0),"x", IF(IFERROR(MATCH("c",$AB134:AE134,0),0)=0,"c","")))</f>
        <v/>
      </c>
      <c r="AG134" s="88" t="str">
        <f>IF($AB134&lt;&gt;"x","",IF(AND($I134&lt;&gt;AG$4, IFERROR(MATCH("c",$AB134:AF134,0),0)=0),"x", IF(IFERROR(MATCH("c",$AB134:AF134,0),0)=0,"c","")))</f>
        <v/>
      </c>
      <c r="AH134" s="88" t="str">
        <f>IF($AB134&lt;&gt;"x","",IF(AND($I134&lt;&gt;AH$4, IFERROR(MATCH("c",$AB134:AG134,0),0)=0),"x", IF(IFERROR(MATCH("c",$AB134:AG134,0),0)=0,"c","")))</f>
        <v/>
      </c>
      <c r="AI134" s="88" t="str">
        <f>IF($AB134&lt;&gt;"x","",IF(AND($I134&lt;&gt;AI$4, IFERROR(MATCH("c",$AB134:AH134,0),0)=0),"x", IF(IFERROR(MATCH("c",$AB134:AH134,0),0)=0,"c","")))</f>
        <v/>
      </c>
      <c r="AJ134" s="88" t="str">
        <f>IF($AB134&lt;&gt;"x","",IF(AND($I134&lt;&gt;AJ$4, IFERROR(MATCH("c",$AB134:AI134,0),0)=0),"x", IF(IFERROR(MATCH("c",$AB134:AI134,0),0)=0,"c","")))</f>
        <v/>
      </c>
      <c r="AK134" s="88" t="str">
        <f>IF($AB134&lt;&gt;"x","",IF(AND($I134&lt;&gt;AK$4, IFERROR(MATCH("c",$AB134:AJ134,0),0)=0),"x", IF(IFERROR(MATCH("c",$AB134:AJ134,0),0)=0,"c","")))</f>
        <v/>
      </c>
      <c r="AL134" s="88" t="str">
        <f>IF($AB134&lt;&gt;"x","",IF(AND($I134&lt;&gt;AL$4, IFERROR(MATCH("c",$AB134:AK134,0),0)=0),"x", IF(IFERROR(MATCH("c",$AB134:AK134,0),0)=0,"c","")))</f>
        <v/>
      </c>
      <c r="AM134" s="88" t="str">
        <f>IF($AB134&lt;&gt;"x","",IF(AND($I134&lt;&gt;AM$4, IFERROR(MATCH("c",$AB134:AL134,0),0)=0),"x", IF(IFERROR(MATCH("c",$AB134:AL134,0),0)=0,"c","")))</f>
        <v/>
      </c>
      <c r="AN134" s="88" t="str">
        <f>IF($AB134&lt;&gt;"x","",IF(AND($I134&lt;&gt;AN$4, IFERROR(MATCH("c",$AB134:AM134,0),0)=0),"x", IF(IFERROR(MATCH("c",$AB134:AM134,0),0)=0,"c","")))</f>
        <v/>
      </c>
      <c r="AO134" s="88" t="str">
        <f>IF($AB134&lt;&gt;"x","",IF(AND($I134&lt;&gt;AO$4, IFERROR(MATCH("c",$AB134:AN134,0),0)=0),"x", IF(IFERROR(MATCH("c",$AB134:AN134,0),0)=0,"c","")))</f>
        <v/>
      </c>
      <c r="AP134" s="88" t="str">
        <f>IF($AB134&lt;&gt;"x","",IF(AND($I134&lt;&gt;AP$4, IFERROR(MATCH("c",$AB134:AO134,0),0)=0),"x", IF(IFERROR(MATCH("c",$AB134:AO134,0),0)=0,"c","")))</f>
        <v/>
      </c>
      <c r="AQ134" s="88" t="str">
        <f>IF($AB134&lt;&gt;"x","",IF(AND($I134&lt;&gt;AQ$4, IFERROR(MATCH("c",$AB134:AP134,0),0)=0),"x", IF(IFERROR(MATCH("c",$AB134:AP134,0),0)=0,"c","")))</f>
        <v/>
      </c>
      <c r="BO134" s="213">
        <f>IF(COUNTIF($BO$6:BO133,BO133)+1&gt;Calc!$CU$9,MAX($BO$6:BO133)+1,BO133)</f>
        <v>33</v>
      </c>
      <c r="BP134" s="213" t="str">
        <f>IF(29-SUMIF(Pipeline!D138:AF138,"",$BP$5:$CR$5)&gt;0,ROW(BO134),"")</f>
        <v/>
      </c>
      <c r="BQ134" s="214"/>
      <c r="BR134" s="214"/>
      <c r="BS134" s="214"/>
      <c r="BT134" s="214"/>
      <c r="BU134" s="214"/>
      <c r="BV134" s="214"/>
      <c r="BW134" s="214"/>
      <c r="BX134" s="214"/>
      <c r="BY134" s="214"/>
      <c r="BZ134" s="214"/>
      <c r="CA134" s="214"/>
      <c r="CB134" s="214"/>
      <c r="CC134" s="214"/>
      <c r="CD134" s="214"/>
      <c r="CE134" s="214"/>
      <c r="CF134" s="214"/>
      <c r="CG134" s="214"/>
      <c r="CH134" s="214"/>
      <c r="CI134" s="214"/>
      <c r="CJ134" s="214"/>
      <c r="CK134" s="214"/>
      <c r="CL134" s="214"/>
      <c r="CM134" s="214"/>
      <c r="CN134" s="214"/>
      <c r="CO134" s="214"/>
      <c r="CP134" s="214"/>
      <c r="CQ134" s="214"/>
      <c r="CR134" s="214"/>
    </row>
    <row r="135" spans="2:96" x14ac:dyDescent="0.25">
      <c r="B135" s="88">
        <f>IF(AND(OR(Pipeline!$F$5=H135,Pipeline!$F$5="",Pipeline!$F$5="All"), OR(Pipeline!$F$6=J135,Pipeline!$F$6="",Pipeline!$F$6="All"),  OR(Pipeline!$J$5&lt;=K135,Pipeline!$J$5=""), OR(Pipeline!$J$6&gt;=K135,Pipeline!$J$6=""),  OR(Pipeline!$N$5&lt;=O135,Pipeline!$N$5=""), OR(Pipeline!$N$6&gt;=O135,Pipeline!$N$6="")),1,0)</f>
        <v>1</v>
      </c>
      <c r="C135" s="99">
        <f>IF(B135&lt;&gt;1,"",COUNTIFS($I$6:I134,I135,$B$6:B134,1)+1)</f>
        <v>123</v>
      </c>
      <c r="D135" s="100" t="str">
        <f>IF(LEN(INDEX(Input!B$6:B$1005,ROW($C135)-ROW($C$5),1))=0,"-",INDEX(Input!B$6:B$1005,ROW($C135)-ROW($C$5),1))</f>
        <v>-</v>
      </c>
      <c r="E135" s="100" t="str">
        <f>IF(LEN(INDEX(Input!C$6:C$1005,ROW($C135)-ROW($C$5),1))=0,"-",INDEX(Input!C$6:C$1005,ROW($C135)-ROW($C$5),1))</f>
        <v>-</v>
      </c>
      <c r="F135" s="100" t="str">
        <f>IF(LEN(INDEX(Input!D$6:D$1005,ROW($C135)-ROW($C$5),1))=0,"-",INDEX(Input!D$6:D$1005,ROW($C135)-ROW($C$5),1))</f>
        <v>-</v>
      </c>
      <c r="G135" s="100" t="str">
        <f>IF(LEN(INDEX(Input!E$6:E$1005,ROW($C135)-ROW($C$5),1))=0,"-",INDEX(Input!E$6:E$1005,ROW($C135)-ROW($C$5),1))</f>
        <v>-</v>
      </c>
      <c r="H135" s="100" t="str">
        <f>IF(LEN(INDEX(Input!F$6:F$1005,ROW($C135)-ROW($C$5),1))=0,"-",INDEX(Input!F$6:F$1005,ROW($C135)-ROW($C$5),1))</f>
        <v>-</v>
      </c>
      <c r="I135" s="100" t="str">
        <f>IF(LEN(INDEX(Input!G$6:G$1005,ROW($C135)-ROW($C$5),1))=0,"",INDEX(Input!G$6:G$1005,ROW($C135)-ROW($C$5),1))</f>
        <v/>
      </c>
      <c r="J135" s="100" t="str">
        <f>IF(LEN(INDEX(Input!B$6:B$1005,ROW($C135)-ROW($C$5),1))=0,"-",IF(INDEX(Input!H$6:H$1005,ROW($C135)-ROW($C$5),1)="","Not set",INDEX(Input!H$6:H$1005,ROW($C135)-ROW($C$5),1)) )</f>
        <v>-</v>
      </c>
      <c r="K135" s="101" t="str">
        <f>IF(LEN(INDEX(Input!I$6:I$1005,ROW($C135)-ROW($C$5),1))=0,"",INDEX(Input!I$6:I$1005,ROW($C135)-ROW($C$5),1))</f>
        <v/>
      </c>
      <c r="L135" s="101" t="str">
        <f t="array" ref="L135">IFERROR(IF($AY$24=123,DAY(K135)&amp;connector&amp;IF($AZ$24="Extended",INDEX($AT$24:$AT$35,MONTH(K135),1),MONTH(K135))&amp;connector&amp;IF($AZ$24="Short", RIGHT(YEAR(K135),2),YEAR(K135)),IF($AY$24=213, MONTH(K135)&amp;connector&amp;DAY(K135)&amp;connector&amp;IF($AZ$24="Short", RIGHT(YEAR(K135),2),YEAR(K135)),IF($AZ$24="Short", RIGHT(YEAR(K135),2),YEAR(K135))&amp;connector&amp;MONTH(K135)&amp;connector&amp;DAY(K135))),"-")</f>
        <v>-</v>
      </c>
      <c r="M135" s="101" t="str">
        <f>IF(LEN(INDEX(Input!J$6:J$1005,ROW($C135)-ROW($C$5),1))=0,"",INDEX(Input!J$6:J$1005,ROW($C135)-ROW($C$5),1))</f>
        <v/>
      </c>
      <c r="N135" s="101" t="str">
        <f t="array" ref="N135">IFERROR(IF($AY$24=123,DAY(M135)&amp;connector&amp;IF($AZ$24="Extended",INDEX($AT$24:$AT$35,MONTH(M135),1),MONTH(M135))&amp;connector&amp;IF($AZ$24="Short", RIGHT(YEAR(M135),2),YEAR(M135)),IF($AY$24=213, MONTH(M135)&amp;connector&amp;DAY(M135)&amp;connector&amp;IF($AZ$24="Short", RIGHT(YEAR(M135),2),YEAR(M135)),IF($AZ$24="Short", RIGHT(YEAR(M135),2),YEAR(M135))&amp;connector&amp;MONTH(M135)&amp;connector&amp;DAY(M135))),"-")</f>
        <v>-</v>
      </c>
      <c r="O135" s="156" t="str">
        <f>IF(LEN(INDEX(Input!K$6:K$1005,ROW($C135)-ROW($C$5),1))=0,"",INDEX(Input!K$6:K$1005,ROW($C135)-ROW($C$5),1))</f>
        <v/>
      </c>
      <c r="P135" s="100" t="str">
        <f t="shared" si="26"/>
        <v>-</v>
      </c>
      <c r="Q135" s="156" t="str">
        <f>IF(LEN(INDEX(Input!L$6:L$1005,ROW($C135)-ROW($C$5),1))=0,"",INDEX(Input!L$6:L$1005,ROW($C135)-ROW($C$5),1))</f>
        <v/>
      </c>
      <c r="R135" s="100" t="str">
        <f t="shared" si="27"/>
        <v>-</v>
      </c>
      <c r="S135" s="156" t="str">
        <f>IF(LEN(INDEX(Input!M$6:M$1005,ROW($C135)-ROW($C$5),1))=0,"-",INDEX(Input!M$6:M$1005,ROW($C135)-ROW($C$5),1))</f>
        <v>-</v>
      </c>
      <c r="T135" s="156" t="str">
        <f t="shared" si="28"/>
        <v/>
      </c>
      <c r="U135" s="100" t="str">
        <f t="shared" si="29"/>
        <v>-</v>
      </c>
      <c r="V135" s="156" t="str">
        <f>IF(LEN(INDEX(Input!O$6:O$1005,ROW($C135)-ROW($C$5),1))=0,"",INDEX(Input!O$6:O$1005,ROW($C135)-ROW($C$5),1))</f>
        <v/>
      </c>
      <c r="W135" s="100" t="str">
        <f t="shared" si="30"/>
        <v>-</v>
      </c>
      <c r="X135" s="104" t="str">
        <f t="shared" si="31"/>
        <v/>
      </c>
      <c r="Y135" s="102" t="str">
        <f t="shared" si="25"/>
        <v/>
      </c>
      <c r="Z135" s="102" t="str">
        <f>IF(AND(OR(Dashboard!$D$7=J135,Dashboard!$D$7=""),  OR(Dashboard!$G$6&lt;=K135,Dashboard!$G$6=""), OR(Dashboard!$G$7&gt;=K135,Dashboard!$G$7=""),  OR(Dashboard!$J$6&lt;=O135,Dashboard!$J$6=""), OR(Dashboard!$J$7&gt;=O135,Dashboard!$J$7=""),D135&lt;&gt;""),"x","")</f>
        <v>x</v>
      </c>
      <c r="AA135" s="102" t="str">
        <f>IF(AND(OR(Dashboard!$D$6=H135,Dashboard!$D$6="",Dashboard!$D$6="All"), Z135="x"),"x","")</f>
        <v>x</v>
      </c>
      <c r="AB135" s="103" t="str">
        <f>IF(AND(OR(Dashboard!$D$6=H135,Dashboard!$D$6="",Dashboard!$D$6="All"), OR(Dashboard!$D$7=J135,Dashboard!$D$7=""),  OR(Dashboard!$G$6&lt;=K135,Dashboard!$G$6=""), OR(Dashboard!$G$7&gt;=K135,Dashboard!$G$7=""),  OR(Dashboard!$J$6&lt;=O135,Dashboard!$J$6=""), OR(Dashboard!$J$7&gt;=O135,Dashboard!$J$7=""),I135&lt;&gt;""),"x","")</f>
        <v/>
      </c>
      <c r="AC135" s="88" t="str">
        <f>IF($AB135&lt;&gt;"x","",IF(AND($I135&lt;&gt;AC$4, IFERROR(MATCH("c",$AB135:AB135,0),0)=0),"x", IF(IFERROR(MATCH("c",$AB135:AB135,0),0)=0,"c","")))</f>
        <v/>
      </c>
      <c r="AD135" s="88" t="str">
        <f>IF($AB135&lt;&gt;"x","",IF(AND($I135&lt;&gt;AD$4, IFERROR(MATCH("c",$AB135:AC135,0),0)=0),"x", IF(IFERROR(MATCH("c",$AB135:AC135,0),0)=0,"c","")))</f>
        <v/>
      </c>
      <c r="AE135" s="88" t="str">
        <f>IF($AB135&lt;&gt;"x","",IF(AND($I135&lt;&gt;AE$4, IFERROR(MATCH("c",$AB135:AD135,0),0)=0),"x", IF(IFERROR(MATCH("c",$AB135:AD135,0),0)=0,"c","")))</f>
        <v/>
      </c>
      <c r="AF135" s="88" t="str">
        <f>IF($AB135&lt;&gt;"x","",IF(AND($I135&lt;&gt;AF$4, IFERROR(MATCH("c",$AB135:AE135,0),0)=0),"x", IF(IFERROR(MATCH("c",$AB135:AE135,0),0)=0,"c","")))</f>
        <v/>
      </c>
      <c r="AG135" s="88" t="str">
        <f>IF($AB135&lt;&gt;"x","",IF(AND($I135&lt;&gt;AG$4, IFERROR(MATCH("c",$AB135:AF135,0),0)=0),"x", IF(IFERROR(MATCH("c",$AB135:AF135,0),0)=0,"c","")))</f>
        <v/>
      </c>
      <c r="AH135" s="88" t="str">
        <f>IF($AB135&lt;&gt;"x","",IF(AND($I135&lt;&gt;AH$4, IFERROR(MATCH("c",$AB135:AG135,0),0)=0),"x", IF(IFERROR(MATCH("c",$AB135:AG135,0),0)=0,"c","")))</f>
        <v/>
      </c>
      <c r="AI135" s="88" t="str">
        <f>IF($AB135&lt;&gt;"x","",IF(AND($I135&lt;&gt;AI$4, IFERROR(MATCH("c",$AB135:AH135,0),0)=0),"x", IF(IFERROR(MATCH("c",$AB135:AH135,0),0)=0,"c","")))</f>
        <v/>
      </c>
      <c r="AJ135" s="88" t="str">
        <f>IF($AB135&lt;&gt;"x","",IF(AND($I135&lt;&gt;AJ$4, IFERROR(MATCH("c",$AB135:AI135,0),0)=0),"x", IF(IFERROR(MATCH("c",$AB135:AI135,0),0)=0,"c","")))</f>
        <v/>
      </c>
      <c r="AK135" s="88" t="str">
        <f>IF($AB135&lt;&gt;"x","",IF(AND($I135&lt;&gt;AK$4, IFERROR(MATCH("c",$AB135:AJ135,0),0)=0),"x", IF(IFERROR(MATCH("c",$AB135:AJ135,0),0)=0,"c","")))</f>
        <v/>
      </c>
      <c r="AL135" s="88" t="str">
        <f>IF($AB135&lt;&gt;"x","",IF(AND($I135&lt;&gt;AL$4, IFERROR(MATCH("c",$AB135:AK135,0),0)=0),"x", IF(IFERROR(MATCH("c",$AB135:AK135,0),0)=0,"c","")))</f>
        <v/>
      </c>
      <c r="AM135" s="88" t="str">
        <f>IF($AB135&lt;&gt;"x","",IF(AND($I135&lt;&gt;AM$4, IFERROR(MATCH("c",$AB135:AL135,0),0)=0),"x", IF(IFERROR(MATCH("c",$AB135:AL135,0),0)=0,"c","")))</f>
        <v/>
      </c>
      <c r="AN135" s="88" t="str">
        <f>IF($AB135&lt;&gt;"x","",IF(AND($I135&lt;&gt;AN$4, IFERROR(MATCH("c",$AB135:AM135,0),0)=0),"x", IF(IFERROR(MATCH("c",$AB135:AM135,0),0)=0,"c","")))</f>
        <v/>
      </c>
      <c r="AO135" s="88" t="str">
        <f>IF($AB135&lt;&gt;"x","",IF(AND($I135&lt;&gt;AO$4, IFERROR(MATCH("c",$AB135:AN135,0),0)=0),"x", IF(IFERROR(MATCH("c",$AB135:AN135,0),0)=0,"c","")))</f>
        <v/>
      </c>
      <c r="AP135" s="88" t="str">
        <f>IF($AB135&lt;&gt;"x","",IF(AND($I135&lt;&gt;AP$4, IFERROR(MATCH("c",$AB135:AO135,0),0)=0),"x", IF(IFERROR(MATCH("c",$AB135:AO135,0),0)=0,"c","")))</f>
        <v/>
      </c>
      <c r="AQ135" s="88" t="str">
        <f>IF($AB135&lt;&gt;"x","",IF(AND($I135&lt;&gt;AQ$4, IFERROR(MATCH("c",$AB135:AP135,0),0)=0),"x", IF(IFERROR(MATCH("c",$AB135:AP135,0),0)=0,"c","")))</f>
        <v/>
      </c>
      <c r="BO135" s="213">
        <f>IF(COUNTIF($BO$6:BO134,BO134)+1&gt;Calc!$CU$9,MAX($BO$6:BO134)+1,BO134)</f>
        <v>33</v>
      </c>
      <c r="BP135" s="213" t="str">
        <f>IF(29-SUMIF(Pipeline!D139:AF139,"",$BP$5:$CR$5)&gt;0,ROW(BO135),"")</f>
        <v/>
      </c>
      <c r="BQ135" s="214"/>
      <c r="BR135" s="214"/>
      <c r="BS135" s="214"/>
      <c r="BT135" s="214"/>
      <c r="BU135" s="214"/>
      <c r="BV135" s="214"/>
      <c r="BW135" s="214"/>
      <c r="BX135" s="214"/>
      <c r="BY135" s="214"/>
      <c r="BZ135" s="214"/>
      <c r="CA135" s="214"/>
      <c r="CB135" s="214"/>
      <c r="CC135" s="214"/>
      <c r="CD135" s="214"/>
      <c r="CE135" s="214"/>
      <c r="CF135" s="214"/>
      <c r="CG135" s="214"/>
      <c r="CH135" s="214"/>
      <c r="CI135" s="214"/>
      <c r="CJ135" s="214"/>
      <c r="CK135" s="214"/>
      <c r="CL135" s="214"/>
      <c r="CM135" s="214"/>
      <c r="CN135" s="214"/>
      <c r="CO135" s="214"/>
      <c r="CP135" s="214"/>
      <c r="CQ135" s="214"/>
      <c r="CR135" s="214"/>
    </row>
    <row r="136" spans="2:96" x14ac:dyDescent="0.25">
      <c r="B136" s="88">
        <f>IF(AND(OR(Pipeline!$F$5=H136,Pipeline!$F$5="",Pipeline!$F$5="All"), OR(Pipeline!$F$6=J136,Pipeline!$F$6="",Pipeline!$F$6="All"),  OR(Pipeline!$J$5&lt;=K136,Pipeline!$J$5=""), OR(Pipeline!$J$6&gt;=K136,Pipeline!$J$6=""),  OR(Pipeline!$N$5&lt;=O136,Pipeline!$N$5=""), OR(Pipeline!$N$6&gt;=O136,Pipeline!$N$6="")),1,0)</f>
        <v>1</v>
      </c>
      <c r="C136" s="99">
        <f>IF(B136&lt;&gt;1,"",COUNTIFS($I$6:I135,I136,$B$6:B135,1)+1)</f>
        <v>124</v>
      </c>
      <c r="D136" s="100" t="str">
        <f>IF(LEN(INDEX(Input!B$6:B$1005,ROW($C136)-ROW($C$5),1))=0,"-",INDEX(Input!B$6:B$1005,ROW($C136)-ROW($C$5),1))</f>
        <v>-</v>
      </c>
      <c r="E136" s="100" t="str">
        <f>IF(LEN(INDEX(Input!C$6:C$1005,ROW($C136)-ROW($C$5),1))=0,"-",INDEX(Input!C$6:C$1005,ROW($C136)-ROW($C$5),1))</f>
        <v>-</v>
      </c>
      <c r="F136" s="100" t="str">
        <f>IF(LEN(INDEX(Input!D$6:D$1005,ROW($C136)-ROW($C$5),1))=0,"-",INDEX(Input!D$6:D$1005,ROW($C136)-ROW($C$5),1))</f>
        <v>-</v>
      </c>
      <c r="G136" s="100" t="str">
        <f>IF(LEN(INDEX(Input!E$6:E$1005,ROW($C136)-ROW($C$5),1))=0,"-",INDEX(Input!E$6:E$1005,ROW($C136)-ROW($C$5),1))</f>
        <v>-</v>
      </c>
      <c r="H136" s="100" t="str">
        <f>IF(LEN(INDEX(Input!F$6:F$1005,ROW($C136)-ROW($C$5),1))=0,"-",INDEX(Input!F$6:F$1005,ROW($C136)-ROW($C$5),1))</f>
        <v>-</v>
      </c>
      <c r="I136" s="100" t="str">
        <f>IF(LEN(INDEX(Input!G$6:G$1005,ROW($C136)-ROW($C$5),1))=0,"",INDEX(Input!G$6:G$1005,ROW($C136)-ROW($C$5),1))</f>
        <v/>
      </c>
      <c r="J136" s="100" t="str">
        <f>IF(LEN(INDEX(Input!B$6:B$1005,ROW($C136)-ROW($C$5),1))=0,"-",IF(INDEX(Input!H$6:H$1005,ROW($C136)-ROW($C$5),1)="","Not set",INDEX(Input!H$6:H$1005,ROW($C136)-ROW($C$5),1)) )</f>
        <v>-</v>
      </c>
      <c r="K136" s="101" t="str">
        <f>IF(LEN(INDEX(Input!I$6:I$1005,ROW($C136)-ROW($C$5),1))=0,"",INDEX(Input!I$6:I$1005,ROW($C136)-ROW($C$5),1))</f>
        <v/>
      </c>
      <c r="L136" s="101" t="str">
        <f t="array" ref="L136">IFERROR(IF($AY$24=123,DAY(K136)&amp;connector&amp;IF($AZ$24="Extended",INDEX($AT$24:$AT$35,MONTH(K136),1),MONTH(K136))&amp;connector&amp;IF($AZ$24="Short", RIGHT(YEAR(K136),2),YEAR(K136)),IF($AY$24=213, MONTH(K136)&amp;connector&amp;DAY(K136)&amp;connector&amp;IF($AZ$24="Short", RIGHT(YEAR(K136),2),YEAR(K136)),IF($AZ$24="Short", RIGHT(YEAR(K136),2),YEAR(K136))&amp;connector&amp;MONTH(K136)&amp;connector&amp;DAY(K136))),"-")</f>
        <v>-</v>
      </c>
      <c r="M136" s="101" t="str">
        <f>IF(LEN(INDEX(Input!J$6:J$1005,ROW($C136)-ROW($C$5),1))=0,"",INDEX(Input!J$6:J$1005,ROW($C136)-ROW($C$5),1))</f>
        <v/>
      </c>
      <c r="N136" s="101" t="str">
        <f t="array" ref="N136">IFERROR(IF($AY$24=123,DAY(M136)&amp;connector&amp;IF($AZ$24="Extended",INDEX($AT$24:$AT$35,MONTH(M136),1),MONTH(M136))&amp;connector&amp;IF($AZ$24="Short", RIGHT(YEAR(M136),2),YEAR(M136)),IF($AY$24=213, MONTH(M136)&amp;connector&amp;DAY(M136)&amp;connector&amp;IF($AZ$24="Short", RIGHT(YEAR(M136),2),YEAR(M136)),IF($AZ$24="Short", RIGHT(YEAR(M136),2),YEAR(M136))&amp;connector&amp;MONTH(M136)&amp;connector&amp;DAY(M136))),"-")</f>
        <v>-</v>
      </c>
      <c r="O136" s="156" t="str">
        <f>IF(LEN(INDEX(Input!K$6:K$1005,ROW($C136)-ROW($C$5),1))=0,"",INDEX(Input!K$6:K$1005,ROW($C136)-ROW($C$5),1))</f>
        <v/>
      </c>
      <c r="P136" s="100" t="str">
        <f t="shared" si="26"/>
        <v>-</v>
      </c>
      <c r="Q136" s="156" t="str">
        <f>IF(LEN(INDEX(Input!L$6:L$1005,ROW($C136)-ROW($C$5),1))=0,"",INDEX(Input!L$6:L$1005,ROW($C136)-ROW($C$5),1))</f>
        <v/>
      </c>
      <c r="R136" s="100" t="str">
        <f t="shared" si="27"/>
        <v>-</v>
      </c>
      <c r="S136" s="156" t="str">
        <f>IF(LEN(INDEX(Input!M$6:M$1005,ROW($C136)-ROW($C$5),1))=0,"-",INDEX(Input!M$6:M$1005,ROW($C136)-ROW($C$5),1))</f>
        <v>-</v>
      </c>
      <c r="T136" s="156" t="str">
        <f t="shared" si="28"/>
        <v/>
      </c>
      <c r="U136" s="100" t="str">
        <f t="shared" si="29"/>
        <v>-</v>
      </c>
      <c r="V136" s="156" t="str">
        <f>IF(LEN(INDEX(Input!O$6:O$1005,ROW($C136)-ROW($C$5),1))=0,"",INDEX(Input!O$6:O$1005,ROW($C136)-ROW($C$5),1))</f>
        <v/>
      </c>
      <c r="W136" s="100" t="str">
        <f t="shared" si="30"/>
        <v>-</v>
      </c>
      <c r="X136" s="104" t="str">
        <f t="shared" si="31"/>
        <v/>
      </c>
      <c r="Y136" s="102" t="str">
        <f t="shared" si="25"/>
        <v/>
      </c>
      <c r="Z136" s="102" t="str">
        <f>IF(AND(OR(Dashboard!$D$7=J136,Dashboard!$D$7=""),  OR(Dashboard!$G$6&lt;=K136,Dashboard!$G$6=""), OR(Dashboard!$G$7&gt;=K136,Dashboard!$G$7=""),  OR(Dashboard!$J$6&lt;=O136,Dashboard!$J$6=""), OR(Dashboard!$J$7&gt;=O136,Dashboard!$J$7=""),D136&lt;&gt;""),"x","")</f>
        <v>x</v>
      </c>
      <c r="AA136" s="102" t="str">
        <f>IF(AND(OR(Dashboard!$D$6=H136,Dashboard!$D$6="",Dashboard!$D$6="All"), Z136="x"),"x","")</f>
        <v>x</v>
      </c>
      <c r="AB136" s="103" t="str">
        <f>IF(AND(OR(Dashboard!$D$6=H136,Dashboard!$D$6="",Dashboard!$D$6="All"), OR(Dashboard!$D$7=J136,Dashboard!$D$7=""),  OR(Dashboard!$G$6&lt;=K136,Dashboard!$G$6=""), OR(Dashboard!$G$7&gt;=K136,Dashboard!$G$7=""),  OR(Dashboard!$J$6&lt;=O136,Dashboard!$J$6=""), OR(Dashboard!$J$7&gt;=O136,Dashboard!$J$7=""),I136&lt;&gt;""),"x","")</f>
        <v/>
      </c>
      <c r="AC136" s="88" t="str">
        <f>IF($AB136&lt;&gt;"x","",IF(AND($I136&lt;&gt;AC$4, IFERROR(MATCH("c",$AB136:AB136,0),0)=0),"x", IF(IFERROR(MATCH("c",$AB136:AB136,0),0)=0,"c","")))</f>
        <v/>
      </c>
      <c r="AD136" s="88" t="str">
        <f>IF($AB136&lt;&gt;"x","",IF(AND($I136&lt;&gt;AD$4, IFERROR(MATCH("c",$AB136:AC136,0),0)=0),"x", IF(IFERROR(MATCH("c",$AB136:AC136,0),0)=0,"c","")))</f>
        <v/>
      </c>
      <c r="AE136" s="88" t="str">
        <f>IF($AB136&lt;&gt;"x","",IF(AND($I136&lt;&gt;AE$4, IFERROR(MATCH("c",$AB136:AD136,0),0)=0),"x", IF(IFERROR(MATCH("c",$AB136:AD136,0),0)=0,"c","")))</f>
        <v/>
      </c>
      <c r="AF136" s="88" t="str">
        <f>IF($AB136&lt;&gt;"x","",IF(AND($I136&lt;&gt;AF$4, IFERROR(MATCH("c",$AB136:AE136,0),0)=0),"x", IF(IFERROR(MATCH("c",$AB136:AE136,0),0)=0,"c","")))</f>
        <v/>
      </c>
      <c r="AG136" s="88" t="str">
        <f>IF($AB136&lt;&gt;"x","",IF(AND($I136&lt;&gt;AG$4, IFERROR(MATCH("c",$AB136:AF136,0),0)=0),"x", IF(IFERROR(MATCH("c",$AB136:AF136,0),0)=0,"c","")))</f>
        <v/>
      </c>
      <c r="AH136" s="88" t="str">
        <f>IF($AB136&lt;&gt;"x","",IF(AND($I136&lt;&gt;AH$4, IFERROR(MATCH("c",$AB136:AG136,0),0)=0),"x", IF(IFERROR(MATCH("c",$AB136:AG136,0),0)=0,"c","")))</f>
        <v/>
      </c>
      <c r="AI136" s="88" t="str">
        <f>IF($AB136&lt;&gt;"x","",IF(AND($I136&lt;&gt;AI$4, IFERROR(MATCH("c",$AB136:AH136,0),0)=0),"x", IF(IFERROR(MATCH("c",$AB136:AH136,0),0)=0,"c","")))</f>
        <v/>
      </c>
      <c r="AJ136" s="88" t="str">
        <f>IF($AB136&lt;&gt;"x","",IF(AND($I136&lt;&gt;AJ$4, IFERROR(MATCH("c",$AB136:AI136,0),0)=0),"x", IF(IFERROR(MATCH("c",$AB136:AI136,0),0)=0,"c","")))</f>
        <v/>
      </c>
      <c r="AK136" s="88" t="str">
        <f>IF($AB136&lt;&gt;"x","",IF(AND($I136&lt;&gt;AK$4, IFERROR(MATCH("c",$AB136:AJ136,0),0)=0),"x", IF(IFERROR(MATCH("c",$AB136:AJ136,0),0)=0,"c","")))</f>
        <v/>
      </c>
      <c r="AL136" s="88" t="str">
        <f>IF($AB136&lt;&gt;"x","",IF(AND($I136&lt;&gt;AL$4, IFERROR(MATCH("c",$AB136:AK136,0),0)=0),"x", IF(IFERROR(MATCH("c",$AB136:AK136,0),0)=0,"c","")))</f>
        <v/>
      </c>
      <c r="AM136" s="88" t="str">
        <f>IF($AB136&lt;&gt;"x","",IF(AND($I136&lt;&gt;AM$4, IFERROR(MATCH("c",$AB136:AL136,0),0)=0),"x", IF(IFERROR(MATCH("c",$AB136:AL136,0),0)=0,"c","")))</f>
        <v/>
      </c>
      <c r="AN136" s="88" t="str">
        <f>IF($AB136&lt;&gt;"x","",IF(AND($I136&lt;&gt;AN$4, IFERROR(MATCH("c",$AB136:AM136,0),0)=0),"x", IF(IFERROR(MATCH("c",$AB136:AM136,0),0)=0,"c","")))</f>
        <v/>
      </c>
      <c r="AO136" s="88" t="str">
        <f>IF($AB136&lt;&gt;"x","",IF(AND($I136&lt;&gt;AO$4, IFERROR(MATCH("c",$AB136:AN136,0),0)=0),"x", IF(IFERROR(MATCH("c",$AB136:AN136,0),0)=0,"c","")))</f>
        <v/>
      </c>
      <c r="AP136" s="88" t="str">
        <f>IF($AB136&lt;&gt;"x","",IF(AND($I136&lt;&gt;AP$4, IFERROR(MATCH("c",$AB136:AO136,0),0)=0),"x", IF(IFERROR(MATCH("c",$AB136:AO136,0),0)=0,"c","")))</f>
        <v/>
      </c>
      <c r="AQ136" s="88" t="str">
        <f>IF($AB136&lt;&gt;"x","",IF(AND($I136&lt;&gt;AQ$4, IFERROR(MATCH("c",$AB136:AP136,0),0)=0),"x", IF(IFERROR(MATCH("c",$AB136:AP136,0),0)=0,"c","")))</f>
        <v/>
      </c>
      <c r="BO136" s="213">
        <f>IF(COUNTIF($BO$6:BO135,BO135)+1&gt;Calc!$CU$9,MAX($BO$6:BO135)+1,BO135)</f>
        <v>33</v>
      </c>
      <c r="BP136" s="213" t="str">
        <f>IF(29-SUMIF(Pipeline!D140:AF140,"",$BP$5:$CR$5)&gt;0,ROW(BO136),"")</f>
        <v/>
      </c>
      <c r="BQ136" s="214"/>
      <c r="BR136" s="214"/>
      <c r="BS136" s="214"/>
      <c r="BT136" s="214"/>
      <c r="BU136" s="214"/>
      <c r="BV136" s="214"/>
      <c r="BW136" s="214"/>
      <c r="BX136" s="214"/>
      <c r="BY136" s="214"/>
      <c r="BZ136" s="214"/>
      <c r="CA136" s="214"/>
      <c r="CB136" s="214"/>
      <c r="CC136" s="214"/>
      <c r="CD136" s="214"/>
      <c r="CE136" s="214"/>
      <c r="CF136" s="214"/>
      <c r="CG136" s="214"/>
      <c r="CH136" s="214"/>
      <c r="CI136" s="214"/>
      <c r="CJ136" s="214"/>
      <c r="CK136" s="214"/>
      <c r="CL136" s="214"/>
      <c r="CM136" s="214"/>
      <c r="CN136" s="214"/>
      <c r="CO136" s="214"/>
      <c r="CP136" s="214"/>
      <c r="CQ136" s="214"/>
      <c r="CR136" s="214"/>
    </row>
    <row r="137" spans="2:96" x14ac:dyDescent="0.25">
      <c r="B137" s="88">
        <f>IF(AND(OR(Pipeline!$F$5=H137,Pipeline!$F$5="",Pipeline!$F$5="All"), OR(Pipeline!$F$6=J137,Pipeline!$F$6="",Pipeline!$F$6="All"),  OR(Pipeline!$J$5&lt;=K137,Pipeline!$J$5=""), OR(Pipeline!$J$6&gt;=K137,Pipeline!$J$6=""),  OR(Pipeline!$N$5&lt;=O137,Pipeline!$N$5=""), OR(Pipeline!$N$6&gt;=O137,Pipeline!$N$6="")),1,0)</f>
        <v>1</v>
      </c>
      <c r="C137" s="99">
        <f>IF(B137&lt;&gt;1,"",COUNTIFS($I$6:I136,I137,$B$6:B136,1)+1)</f>
        <v>125</v>
      </c>
      <c r="D137" s="100" t="str">
        <f>IF(LEN(INDEX(Input!B$6:B$1005,ROW($C137)-ROW($C$5),1))=0,"-",INDEX(Input!B$6:B$1005,ROW($C137)-ROW($C$5),1))</f>
        <v>-</v>
      </c>
      <c r="E137" s="100" t="str">
        <f>IF(LEN(INDEX(Input!C$6:C$1005,ROW($C137)-ROW($C$5),1))=0,"-",INDEX(Input!C$6:C$1005,ROW($C137)-ROW($C$5),1))</f>
        <v>-</v>
      </c>
      <c r="F137" s="100" t="str">
        <f>IF(LEN(INDEX(Input!D$6:D$1005,ROW($C137)-ROW($C$5),1))=0,"-",INDEX(Input!D$6:D$1005,ROW($C137)-ROW($C$5),1))</f>
        <v>-</v>
      </c>
      <c r="G137" s="100" t="str">
        <f>IF(LEN(INDEX(Input!E$6:E$1005,ROW($C137)-ROW($C$5),1))=0,"-",INDEX(Input!E$6:E$1005,ROW($C137)-ROW($C$5),1))</f>
        <v>-</v>
      </c>
      <c r="H137" s="100" t="str">
        <f>IF(LEN(INDEX(Input!F$6:F$1005,ROW($C137)-ROW($C$5),1))=0,"-",INDEX(Input!F$6:F$1005,ROW($C137)-ROW($C$5),1))</f>
        <v>-</v>
      </c>
      <c r="I137" s="100" t="str">
        <f>IF(LEN(INDEX(Input!G$6:G$1005,ROW($C137)-ROW($C$5),1))=0,"",INDEX(Input!G$6:G$1005,ROW($C137)-ROW($C$5),1))</f>
        <v/>
      </c>
      <c r="J137" s="100" t="str">
        <f>IF(LEN(INDEX(Input!B$6:B$1005,ROW($C137)-ROW($C$5),1))=0,"-",IF(INDEX(Input!H$6:H$1005,ROW($C137)-ROW($C$5),1)="","Not set",INDEX(Input!H$6:H$1005,ROW($C137)-ROW($C$5),1)) )</f>
        <v>-</v>
      </c>
      <c r="K137" s="101" t="str">
        <f>IF(LEN(INDEX(Input!I$6:I$1005,ROW($C137)-ROW($C$5),1))=0,"",INDEX(Input!I$6:I$1005,ROW($C137)-ROW($C$5),1))</f>
        <v/>
      </c>
      <c r="L137" s="101" t="str">
        <f t="array" ref="L137">IFERROR(IF($AY$24=123,DAY(K137)&amp;connector&amp;IF($AZ$24="Extended",INDEX($AT$24:$AT$35,MONTH(K137),1),MONTH(K137))&amp;connector&amp;IF($AZ$24="Short", RIGHT(YEAR(K137),2),YEAR(K137)),IF($AY$24=213, MONTH(K137)&amp;connector&amp;DAY(K137)&amp;connector&amp;IF($AZ$24="Short", RIGHT(YEAR(K137),2),YEAR(K137)),IF($AZ$24="Short", RIGHT(YEAR(K137),2),YEAR(K137))&amp;connector&amp;MONTH(K137)&amp;connector&amp;DAY(K137))),"-")</f>
        <v>-</v>
      </c>
      <c r="M137" s="101" t="str">
        <f>IF(LEN(INDEX(Input!J$6:J$1005,ROW($C137)-ROW($C$5),1))=0,"",INDEX(Input!J$6:J$1005,ROW($C137)-ROW($C$5),1))</f>
        <v/>
      </c>
      <c r="N137" s="101" t="str">
        <f t="array" ref="N137">IFERROR(IF($AY$24=123,DAY(M137)&amp;connector&amp;IF($AZ$24="Extended",INDEX($AT$24:$AT$35,MONTH(M137),1),MONTH(M137))&amp;connector&amp;IF($AZ$24="Short", RIGHT(YEAR(M137),2),YEAR(M137)),IF($AY$24=213, MONTH(M137)&amp;connector&amp;DAY(M137)&amp;connector&amp;IF($AZ$24="Short", RIGHT(YEAR(M137),2),YEAR(M137)),IF($AZ$24="Short", RIGHT(YEAR(M137),2),YEAR(M137))&amp;connector&amp;MONTH(M137)&amp;connector&amp;DAY(M137))),"-")</f>
        <v>-</v>
      </c>
      <c r="O137" s="156" t="str">
        <f>IF(LEN(INDEX(Input!K$6:K$1005,ROW($C137)-ROW($C$5),1))=0,"",INDEX(Input!K$6:K$1005,ROW($C137)-ROW($C$5),1))</f>
        <v/>
      </c>
      <c r="P137" s="100" t="str">
        <f t="shared" si="26"/>
        <v>-</v>
      </c>
      <c r="Q137" s="156" t="str">
        <f>IF(LEN(INDEX(Input!L$6:L$1005,ROW($C137)-ROW($C$5),1))=0,"",INDEX(Input!L$6:L$1005,ROW($C137)-ROW($C$5),1))</f>
        <v/>
      </c>
      <c r="R137" s="100" t="str">
        <f t="shared" si="27"/>
        <v>-</v>
      </c>
      <c r="S137" s="156" t="str">
        <f>IF(LEN(INDEX(Input!M$6:M$1005,ROW($C137)-ROW($C$5),1))=0,"-",INDEX(Input!M$6:M$1005,ROW($C137)-ROW($C$5),1))</f>
        <v>-</v>
      </c>
      <c r="T137" s="156" t="str">
        <f t="shared" si="28"/>
        <v/>
      </c>
      <c r="U137" s="100" t="str">
        <f t="shared" si="29"/>
        <v>-</v>
      </c>
      <c r="V137" s="156" t="str">
        <f>IF(LEN(INDEX(Input!O$6:O$1005,ROW($C137)-ROW($C$5),1))=0,"",INDEX(Input!O$6:O$1005,ROW($C137)-ROW($C$5),1))</f>
        <v/>
      </c>
      <c r="W137" s="100" t="str">
        <f t="shared" si="30"/>
        <v>-</v>
      </c>
      <c r="X137" s="104" t="str">
        <f t="shared" si="31"/>
        <v/>
      </c>
      <c r="Y137" s="102" t="str">
        <f t="shared" si="25"/>
        <v/>
      </c>
      <c r="Z137" s="102" t="str">
        <f>IF(AND(OR(Dashboard!$D$7=J137,Dashboard!$D$7=""),  OR(Dashboard!$G$6&lt;=K137,Dashboard!$G$6=""), OR(Dashboard!$G$7&gt;=K137,Dashboard!$G$7=""),  OR(Dashboard!$J$6&lt;=O137,Dashboard!$J$6=""), OR(Dashboard!$J$7&gt;=O137,Dashboard!$J$7=""),D137&lt;&gt;""),"x","")</f>
        <v>x</v>
      </c>
      <c r="AA137" s="102" t="str">
        <f>IF(AND(OR(Dashboard!$D$6=H137,Dashboard!$D$6="",Dashboard!$D$6="All"), Z137="x"),"x","")</f>
        <v>x</v>
      </c>
      <c r="AB137" s="103" t="str">
        <f>IF(AND(OR(Dashboard!$D$6=H137,Dashboard!$D$6="",Dashboard!$D$6="All"), OR(Dashboard!$D$7=J137,Dashboard!$D$7=""),  OR(Dashboard!$G$6&lt;=K137,Dashboard!$G$6=""), OR(Dashboard!$G$7&gt;=K137,Dashboard!$G$7=""),  OR(Dashboard!$J$6&lt;=O137,Dashboard!$J$6=""), OR(Dashboard!$J$7&gt;=O137,Dashboard!$J$7=""),I137&lt;&gt;""),"x","")</f>
        <v/>
      </c>
      <c r="AC137" s="88" t="str">
        <f>IF($AB137&lt;&gt;"x","",IF(AND($I137&lt;&gt;AC$4, IFERROR(MATCH("c",$AB137:AB137,0),0)=0),"x", IF(IFERROR(MATCH("c",$AB137:AB137,0),0)=0,"c","")))</f>
        <v/>
      </c>
      <c r="AD137" s="88" t="str">
        <f>IF($AB137&lt;&gt;"x","",IF(AND($I137&lt;&gt;AD$4, IFERROR(MATCH("c",$AB137:AC137,0),0)=0),"x", IF(IFERROR(MATCH("c",$AB137:AC137,0),0)=0,"c","")))</f>
        <v/>
      </c>
      <c r="AE137" s="88" t="str">
        <f>IF($AB137&lt;&gt;"x","",IF(AND($I137&lt;&gt;AE$4, IFERROR(MATCH("c",$AB137:AD137,0),0)=0),"x", IF(IFERROR(MATCH("c",$AB137:AD137,0),0)=0,"c","")))</f>
        <v/>
      </c>
      <c r="AF137" s="88" t="str">
        <f>IF($AB137&lt;&gt;"x","",IF(AND($I137&lt;&gt;AF$4, IFERROR(MATCH("c",$AB137:AE137,0),0)=0),"x", IF(IFERROR(MATCH("c",$AB137:AE137,0),0)=0,"c","")))</f>
        <v/>
      </c>
      <c r="AG137" s="88" t="str">
        <f>IF($AB137&lt;&gt;"x","",IF(AND($I137&lt;&gt;AG$4, IFERROR(MATCH("c",$AB137:AF137,0),0)=0),"x", IF(IFERROR(MATCH("c",$AB137:AF137,0),0)=0,"c","")))</f>
        <v/>
      </c>
      <c r="AH137" s="88" t="str">
        <f>IF($AB137&lt;&gt;"x","",IF(AND($I137&lt;&gt;AH$4, IFERROR(MATCH("c",$AB137:AG137,0),0)=0),"x", IF(IFERROR(MATCH("c",$AB137:AG137,0),0)=0,"c","")))</f>
        <v/>
      </c>
      <c r="AI137" s="88" t="str">
        <f>IF($AB137&lt;&gt;"x","",IF(AND($I137&lt;&gt;AI$4, IFERROR(MATCH("c",$AB137:AH137,0),0)=0),"x", IF(IFERROR(MATCH("c",$AB137:AH137,0),0)=0,"c","")))</f>
        <v/>
      </c>
      <c r="AJ137" s="88" t="str">
        <f>IF($AB137&lt;&gt;"x","",IF(AND($I137&lt;&gt;AJ$4, IFERROR(MATCH("c",$AB137:AI137,0),0)=0),"x", IF(IFERROR(MATCH("c",$AB137:AI137,0),0)=0,"c","")))</f>
        <v/>
      </c>
      <c r="AK137" s="88" t="str">
        <f>IF($AB137&lt;&gt;"x","",IF(AND($I137&lt;&gt;AK$4, IFERROR(MATCH("c",$AB137:AJ137,0),0)=0),"x", IF(IFERROR(MATCH("c",$AB137:AJ137,0),0)=0,"c","")))</f>
        <v/>
      </c>
      <c r="AL137" s="88" t="str">
        <f>IF($AB137&lt;&gt;"x","",IF(AND($I137&lt;&gt;AL$4, IFERROR(MATCH("c",$AB137:AK137,0),0)=0),"x", IF(IFERROR(MATCH("c",$AB137:AK137,0),0)=0,"c","")))</f>
        <v/>
      </c>
      <c r="AM137" s="88" t="str">
        <f>IF($AB137&lt;&gt;"x","",IF(AND($I137&lt;&gt;AM$4, IFERROR(MATCH("c",$AB137:AL137,0),0)=0),"x", IF(IFERROR(MATCH("c",$AB137:AL137,0),0)=0,"c","")))</f>
        <v/>
      </c>
      <c r="AN137" s="88" t="str">
        <f>IF($AB137&lt;&gt;"x","",IF(AND($I137&lt;&gt;AN$4, IFERROR(MATCH("c",$AB137:AM137,0),0)=0),"x", IF(IFERROR(MATCH("c",$AB137:AM137,0),0)=0,"c","")))</f>
        <v/>
      </c>
      <c r="AO137" s="88" t="str">
        <f>IF($AB137&lt;&gt;"x","",IF(AND($I137&lt;&gt;AO$4, IFERROR(MATCH("c",$AB137:AN137,0),0)=0),"x", IF(IFERROR(MATCH("c",$AB137:AN137,0),0)=0,"c","")))</f>
        <v/>
      </c>
      <c r="AP137" s="88" t="str">
        <f>IF($AB137&lt;&gt;"x","",IF(AND($I137&lt;&gt;AP$4, IFERROR(MATCH("c",$AB137:AO137,0),0)=0),"x", IF(IFERROR(MATCH("c",$AB137:AO137,0),0)=0,"c","")))</f>
        <v/>
      </c>
      <c r="AQ137" s="88" t="str">
        <f>IF($AB137&lt;&gt;"x","",IF(AND($I137&lt;&gt;AQ$4, IFERROR(MATCH("c",$AB137:AP137,0),0)=0),"x", IF(IFERROR(MATCH("c",$AB137:AP137,0),0)=0,"c","")))</f>
        <v/>
      </c>
      <c r="BO137" s="213">
        <f>IF(COUNTIF($BO$6:BO136,BO136)+1&gt;Calc!$CU$9,MAX($BO$6:BO136)+1,BO136)</f>
        <v>33</v>
      </c>
      <c r="BP137" s="213" t="str">
        <f>IF(29-SUMIF(Pipeline!D141:AF141,"",$BP$5:$CR$5)&gt;0,ROW(BO137),"")</f>
        <v/>
      </c>
      <c r="BQ137" s="214"/>
      <c r="BR137" s="214"/>
      <c r="BS137" s="214"/>
      <c r="BT137" s="214"/>
      <c r="BU137" s="214"/>
      <c r="BV137" s="214"/>
      <c r="BW137" s="214"/>
      <c r="BX137" s="214"/>
      <c r="BY137" s="214"/>
      <c r="BZ137" s="214"/>
      <c r="CA137" s="214"/>
      <c r="CB137" s="214"/>
      <c r="CC137" s="214"/>
      <c r="CD137" s="214"/>
      <c r="CE137" s="214"/>
      <c r="CF137" s="214"/>
      <c r="CG137" s="214"/>
      <c r="CH137" s="214"/>
      <c r="CI137" s="214"/>
      <c r="CJ137" s="214"/>
      <c r="CK137" s="214"/>
      <c r="CL137" s="214"/>
      <c r="CM137" s="214"/>
      <c r="CN137" s="214"/>
      <c r="CO137" s="214"/>
      <c r="CP137" s="214"/>
      <c r="CQ137" s="214"/>
      <c r="CR137" s="214"/>
    </row>
    <row r="138" spans="2:96" x14ac:dyDescent="0.25">
      <c r="B138" s="88">
        <f>IF(AND(OR(Pipeline!$F$5=H138,Pipeline!$F$5="",Pipeline!$F$5="All"), OR(Pipeline!$F$6=J138,Pipeline!$F$6="",Pipeline!$F$6="All"),  OR(Pipeline!$J$5&lt;=K138,Pipeline!$J$5=""), OR(Pipeline!$J$6&gt;=K138,Pipeline!$J$6=""),  OR(Pipeline!$N$5&lt;=O138,Pipeline!$N$5=""), OR(Pipeline!$N$6&gt;=O138,Pipeline!$N$6="")),1,0)</f>
        <v>1</v>
      </c>
      <c r="C138" s="99">
        <f>IF(B138&lt;&gt;1,"",COUNTIFS($I$6:I137,I138,$B$6:B137,1)+1)</f>
        <v>126</v>
      </c>
      <c r="D138" s="100" t="str">
        <f>IF(LEN(INDEX(Input!B$6:B$1005,ROW($C138)-ROW($C$5),1))=0,"-",INDEX(Input!B$6:B$1005,ROW($C138)-ROW($C$5),1))</f>
        <v>-</v>
      </c>
      <c r="E138" s="100" t="str">
        <f>IF(LEN(INDEX(Input!C$6:C$1005,ROW($C138)-ROW($C$5),1))=0,"-",INDEX(Input!C$6:C$1005,ROW($C138)-ROW($C$5),1))</f>
        <v>-</v>
      </c>
      <c r="F138" s="100" t="str">
        <f>IF(LEN(INDEX(Input!D$6:D$1005,ROW($C138)-ROW($C$5),1))=0,"-",INDEX(Input!D$6:D$1005,ROW($C138)-ROW($C$5),1))</f>
        <v>-</v>
      </c>
      <c r="G138" s="100" t="str">
        <f>IF(LEN(INDEX(Input!E$6:E$1005,ROW($C138)-ROW($C$5),1))=0,"-",INDEX(Input!E$6:E$1005,ROW($C138)-ROW($C$5),1))</f>
        <v>-</v>
      </c>
      <c r="H138" s="100" t="str">
        <f>IF(LEN(INDEX(Input!F$6:F$1005,ROW($C138)-ROW($C$5),1))=0,"-",INDEX(Input!F$6:F$1005,ROW($C138)-ROW($C$5),1))</f>
        <v>-</v>
      </c>
      <c r="I138" s="100" t="str">
        <f>IF(LEN(INDEX(Input!G$6:G$1005,ROW($C138)-ROW($C$5),1))=0,"",INDEX(Input!G$6:G$1005,ROW($C138)-ROW($C$5),1))</f>
        <v/>
      </c>
      <c r="J138" s="100" t="str">
        <f>IF(LEN(INDEX(Input!B$6:B$1005,ROW($C138)-ROW($C$5),1))=0,"-",IF(INDEX(Input!H$6:H$1005,ROW($C138)-ROW($C$5),1)="","Not set",INDEX(Input!H$6:H$1005,ROW($C138)-ROW($C$5),1)) )</f>
        <v>-</v>
      </c>
      <c r="K138" s="101" t="str">
        <f>IF(LEN(INDEX(Input!I$6:I$1005,ROW($C138)-ROW($C$5),1))=0,"",INDEX(Input!I$6:I$1005,ROW($C138)-ROW($C$5),1))</f>
        <v/>
      </c>
      <c r="L138" s="101" t="str">
        <f t="array" ref="L138">IFERROR(IF($AY$24=123,DAY(K138)&amp;connector&amp;IF($AZ$24="Extended",INDEX($AT$24:$AT$35,MONTH(K138),1),MONTH(K138))&amp;connector&amp;IF($AZ$24="Short", RIGHT(YEAR(K138),2),YEAR(K138)),IF($AY$24=213, MONTH(K138)&amp;connector&amp;DAY(K138)&amp;connector&amp;IF($AZ$24="Short", RIGHT(YEAR(K138),2),YEAR(K138)),IF($AZ$24="Short", RIGHT(YEAR(K138),2),YEAR(K138))&amp;connector&amp;MONTH(K138)&amp;connector&amp;DAY(K138))),"-")</f>
        <v>-</v>
      </c>
      <c r="M138" s="101" t="str">
        <f>IF(LEN(INDEX(Input!J$6:J$1005,ROW($C138)-ROW($C$5),1))=0,"",INDEX(Input!J$6:J$1005,ROW($C138)-ROW($C$5),1))</f>
        <v/>
      </c>
      <c r="N138" s="101" t="str">
        <f t="array" ref="N138">IFERROR(IF($AY$24=123,DAY(M138)&amp;connector&amp;IF($AZ$24="Extended",INDEX($AT$24:$AT$35,MONTH(M138),1),MONTH(M138))&amp;connector&amp;IF($AZ$24="Short", RIGHT(YEAR(M138),2),YEAR(M138)),IF($AY$24=213, MONTH(M138)&amp;connector&amp;DAY(M138)&amp;connector&amp;IF($AZ$24="Short", RIGHT(YEAR(M138),2),YEAR(M138)),IF($AZ$24="Short", RIGHT(YEAR(M138),2),YEAR(M138))&amp;connector&amp;MONTH(M138)&amp;connector&amp;DAY(M138))),"-")</f>
        <v>-</v>
      </c>
      <c r="O138" s="156" t="str">
        <f>IF(LEN(INDEX(Input!K$6:K$1005,ROW($C138)-ROW($C$5),1))=0,"",INDEX(Input!K$6:K$1005,ROW($C138)-ROW($C$5),1))</f>
        <v/>
      </c>
      <c r="P138" s="100" t="str">
        <f t="shared" si="26"/>
        <v>-</v>
      </c>
      <c r="Q138" s="156" t="str">
        <f>IF(LEN(INDEX(Input!L$6:L$1005,ROW($C138)-ROW($C$5),1))=0,"",INDEX(Input!L$6:L$1005,ROW($C138)-ROW($C$5),1))</f>
        <v/>
      </c>
      <c r="R138" s="100" t="str">
        <f t="shared" si="27"/>
        <v>-</v>
      </c>
      <c r="S138" s="156" t="str">
        <f>IF(LEN(INDEX(Input!M$6:M$1005,ROW($C138)-ROW($C$5),1))=0,"-",INDEX(Input!M$6:M$1005,ROW($C138)-ROW($C$5),1))</f>
        <v>-</v>
      </c>
      <c r="T138" s="156" t="str">
        <f t="shared" si="28"/>
        <v/>
      </c>
      <c r="U138" s="100" t="str">
        <f t="shared" si="29"/>
        <v>-</v>
      </c>
      <c r="V138" s="156" t="str">
        <f>IF(LEN(INDEX(Input!O$6:O$1005,ROW($C138)-ROW($C$5),1))=0,"",INDEX(Input!O$6:O$1005,ROW($C138)-ROW($C$5),1))</f>
        <v/>
      </c>
      <c r="W138" s="100" t="str">
        <f t="shared" si="30"/>
        <v>-</v>
      </c>
      <c r="X138" s="104" t="str">
        <f t="shared" si="31"/>
        <v/>
      </c>
      <c r="Y138" s="102" t="str">
        <f t="shared" si="25"/>
        <v/>
      </c>
      <c r="Z138" s="102" t="str">
        <f>IF(AND(OR(Dashboard!$D$7=J138,Dashboard!$D$7=""),  OR(Dashboard!$G$6&lt;=K138,Dashboard!$G$6=""), OR(Dashboard!$G$7&gt;=K138,Dashboard!$G$7=""),  OR(Dashboard!$J$6&lt;=O138,Dashboard!$J$6=""), OR(Dashboard!$J$7&gt;=O138,Dashboard!$J$7=""),D138&lt;&gt;""),"x","")</f>
        <v>x</v>
      </c>
      <c r="AA138" s="102" t="str">
        <f>IF(AND(OR(Dashboard!$D$6=H138,Dashboard!$D$6="",Dashboard!$D$6="All"), Z138="x"),"x","")</f>
        <v>x</v>
      </c>
      <c r="AB138" s="103" t="str">
        <f>IF(AND(OR(Dashboard!$D$6=H138,Dashboard!$D$6="",Dashboard!$D$6="All"), OR(Dashboard!$D$7=J138,Dashboard!$D$7=""),  OR(Dashboard!$G$6&lt;=K138,Dashboard!$G$6=""), OR(Dashboard!$G$7&gt;=K138,Dashboard!$G$7=""),  OR(Dashboard!$J$6&lt;=O138,Dashboard!$J$6=""), OR(Dashboard!$J$7&gt;=O138,Dashboard!$J$7=""),I138&lt;&gt;""),"x","")</f>
        <v/>
      </c>
      <c r="AC138" s="88" t="str">
        <f>IF($AB138&lt;&gt;"x","",IF(AND($I138&lt;&gt;AC$4, IFERROR(MATCH("c",$AB138:AB138,0),0)=0),"x", IF(IFERROR(MATCH("c",$AB138:AB138,0),0)=0,"c","")))</f>
        <v/>
      </c>
      <c r="AD138" s="88" t="str">
        <f>IF($AB138&lt;&gt;"x","",IF(AND($I138&lt;&gt;AD$4, IFERROR(MATCH("c",$AB138:AC138,0),0)=0),"x", IF(IFERROR(MATCH("c",$AB138:AC138,0),0)=0,"c","")))</f>
        <v/>
      </c>
      <c r="AE138" s="88" t="str">
        <f>IF($AB138&lt;&gt;"x","",IF(AND($I138&lt;&gt;AE$4, IFERROR(MATCH("c",$AB138:AD138,0),0)=0),"x", IF(IFERROR(MATCH("c",$AB138:AD138,0),0)=0,"c","")))</f>
        <v/>
      </c>
      <c r="AF138" s="88" t="str">
        <f>IF($AB138&lt;&gt;"x","",IF(AND($I138&lt;&gt;AF$4, IFERROR(MATCH("c",$AB138:AE138,0),0)=0),"x", IF(IFERROR(MATCH("c",$AB138:AE138,0),0)=0,"c","")))</f>
        <v/>
      </c>
      <c r="AG138" s="88" t="str">
        <f>IF($AB138&lt;&gt;"x","",IF(AND($I138&lt;&gt;AG$4, IFERROR(MATCH("c",$AB138:AF138,0),0)=0),"x", IF(IFERROR(MATCH("c",$AB138:AF138,0),0)=0,"c","")))</f>
        <v/>
      </c>
      <c r="AH138" s="88" t="str">
        <f>IF($AB138&lt;&gt;"x","",IF(AND($I138&lt;&gt;AH$4, IFERROR(MATCH("c",$AB138:AG138,0),0)=0),"x", IF(IFERROR(MATCH("c",$AB138:AG138,0),0)=0,"c","")))</f>
        <v/>
      </c>
      <c r="AI138" s="88" t="str">
        <f>IF($AB138&lt;&gt;"x","",IF(AND($I138&lt;&gt;AI$4, IFERROR(MATCH("c",$AB138:AH138,0),0)=0),"x", IF(IFERROR(MATCH("c",$AB138:AH138,0),0)=0,"c","")))</f>
        <v/>
      </c>
      <c r="AJ138" s="88" t="str">
        <f>IF($AB138&lt;&gt;"x","",IF(AND($I138&lt;&gt;AJ$4, IFERROR(MATCH("c",$AB138:AI138,0),0)=0),"x", IF(IFERROR(MATCH("c",$AB138:AI138,0),0)=0,"c","")))</f>
        <v/>
      </c>
      <c r="AK138" s="88" t="str">
        <f>IF($AB138&lt;&gt;"x","",IF(AND($I138&lt;&gt;AK$4, IFERROR(MATCH("c",$AB138:AJ138,0),0)=0),"x", IF(IFERROR(MATCH("c",$AB138:AJ138,0),0)=0,"c","")))</f>
        <v/>
      </c>
      <c r="AL138" s="88" t="str">
        <f>IF($AB138&lt;&gt;"x","",IF(AND($I138&lt;&gt;AL$4, IFERROR(MATCH("c",$AB138:AK138,0),0)=0),"x", IF(IFERROR(MATCH("c",$AB138:AK138,0),0)=0,"c","")))</f>
        <v/>
      </c>
      <c r="AM138" s="88" t="str">
        <f>IF($AB138&lt;&gt;"x","",IF(AND($I138&lt;&gt;AM$4, IFERROR(MATCH("c",$AB138:AL138,0),0)=0),"x", IF(IFERROR(MATCH("c",$AB138:AL138,0),0)=0,"c","")))</f>
        <v/>
      </c>
      <c r="AN138" s="88" t="str">
        <f>IF($AB138&lt;&gt;"x","",IF(AND($I138&lt;&gt;AN$4, IFERROR(MATCH("c",$AB138:AM138,0),0)=0),"x", IF(IFERROR(MATCH("c",$AB138:AM138,0),0)=0,"c","")))</f>
        <v/>
      </c>
      <c r="AO138" s="88" t="str">
        <f>IF($AB138&lt;&gt;"x","",IF(AND($I138&lt;&gt;AO$4, IFERROR(MATCH("c",$AB138:AN138,0),0)=0),"x", IF(IFERROR(MATCH("c",$AB138:AN138,0),0)=0,"c","")))</f>
        <v/>
      </c>
      <c r="AP138" s="88" t="str">
        <f>IF($AB138&lt;&gt;"x","",IF(AND($I138&lt;&gt;AP$4, IFERROR(MATCH("c",$AB138:AO138,0),0)=0),"x", IF(IFERROR(MATCH("c",$AB138:AO138,0),0)=0,"c","")))</f>
        <v/>
      </c>
      <c r="AQ138" s="88" t="str">
        <f>IF($AB138&lt;&gt;"x","",IF(AND($I138&lt;&gt;AQ$4, IFERROR(MATCH("c",$AB138:AP138,0),0)=0),"x", IF(IFERROR(MATCH("c",$AB138:AP138,0),0)=0,"c","")))</f>
        <v/>
      </c>
      <c r="BO138" s="213">
        <f>IF(COUNTIF($BO$6:BO137,BO137)+1&gt;Calc!$CU$9,MAX($BO$6:BO137)+1,BO137)</f>
        <v>34</v>
      </c>
      <c r="BP138" s="213" t="str">
        <f>IF(29-SUMIF(Pipeline!D142:AF142,"",$BP$5:$CR$5)&gt;0,ROW(BO138),"")</f>
        <v/>
      </c>
      <c r="BQ138" s="214"/>
      <c r="BR138" s="214"/>
      <c r="BS138" s="214"/>
      <c r="BT138" s="214"/>
      <c r="BU138" s="214"/>
      <c r="BV138" s="214"/>
      <c r="BW138" s="214"/>
      <c r="BX138" s="214"/>
      <c r="BY138" s="214"/>
      <c r="BZ138" s="214"/>
      <c r="CA138" s="214"/>
      <c r="CB138" s="214"/>
      <c r="CC138" s="214"/>
      <c r="CD138" s="214"/>
      <c r="CE138" s="214"/>
      <c r="CF138" s="214"/>
      <c r="CG138" s="214"/>
      <c r="CH138" s="214"/>
      <c r="CI138" s="214"/>
      <c r="CJ138" s="214"/>
      <c r="CK138" s="214"/>
      <c r="CL138" s="214"/>
      <c r="CM138" s="214"/>
      <c r="CN138" s="214"/>
      <c r="CO138" s="214"/>
      <c r="CP138" s="214"/>
      <c r="CQ138" s="214"/>
      <c r="CR138" s="214"/>
    </row>
    <row r="139" spans="2:96" x14ac:dyDescent="0.25">
      <c r="B139" s="88">
        <f>IF(AND(OR(Pipeline!$F$5=H139,Pipeline!$F$5="",Pipeline!$F$5="All"), OR(Pipeline!$F$6=J139,Pipeline!$F$6="",Pipeline!$F$6="All"),  OR(Pipeline!$J$5&lt;=K139,Pipeline!$J$5=""), OR(Pipeline!$J$6&gt;=K139,Pipeline!$J$6=""),  OR(Pipeline!$N$5&lt;=O139,Pipeline!$N$5=""), OR(Pipeline!$N$6&gt;=O139,Pipeline!$N$6="")),1,0)</f>
        <v>1</v>
      </c>
      <c r="C139" s="99">
        <f>IF(B139&lt;&gt;1,"",COUNTIFS($I$6:I138,I139,$B$6:B138,1)+1)</f>
        <v>127</v>
      </c>
      <c r="D139" s="100" t="str">
        <f>IF(LEN(INDEX(Input!B$6:B$1005,ROW($C139)-ROW($C$5),1))=0,"-",INDEX(Input!B$6:B$1005,ROW($C139)-ROW($C$5),1))</f>
        <v>-</v>
      </c>
      <c r="E139" s="100" t="str">
        <f>IF(LEN(INDEX(Input!C$6:C$1005,ROW($C139)-ROW($C$5),1))=0,"-",INDEX(Input!C$6:C$1005,ROW($C139)-ROW($C$5),1))</f>
        <v>-</v>
      </c>
      <c r="F139" s="100" t="str">
        <f>IF(LEN(INDEX(Input!D$6:D$1005,ROW($C139)-ROW($C$5),1))=0,"-",INDEX(Input!D$6:D$1005,ROW($C139)-ROW($C$5),1))</f>
        <v>-</v>
      </c>
      <c r="G139" s="100" t="str">
        <f>IF(LEN(INDEX(Input!E$6:E$1005,ROW($C139)-ROW($C$5),1))=0,"-",INDEX(Input!E$6:E$1005,ROW($C139)-ROW($C$5),1))</f>
        <v>-</v>
      </c>
      <c r="H139" s="100" t="str">
        <f>IF(LEN(INDEX(Input!F$6:F$1005,ROW($C139)-ROW($C$5),1))=0,"-",INDEX(Input!F$6:F$1005,ROW($C139)-ROW($C$5),1))</f>
        <v>-</v>
      </c>
      <c r="I139" s="100" t="str">
        <f>IF(LEN(INDEX(Input!G$6:G$1005,ROW($C139)-ROW($C$5),1))=0,"",INDEX(Input!G$6:G$1005,ROW($C139)-ROW($C$5),1))</f>
        <v/>
      </c>
      <c r="J139" s="100" t="str">
        <f>IF(LEN(INDEX(Input!B$6:B$1005,ROW($C139)-ROW($C$5),1))=0,"-",IF(INDEX(Input!H$6:H$1005,ROW($C139)-ROW($C$5),1)="","Not set",INDEX(Input!H$6:H$1005,ROW($C139)-ROW($C$5),1)) )</f>
        <v>-</v>
      </c>
      <c r="K139" s="101" t="str">
        <f>IF(LEN(INDEX(Input!I$6:I$1005,ROW($C139)-ROW($C$5),1))=0,"",INDEX(Input!I$6:I$1005,ROW($C139)-ROW($C$5),1))</f>
        <v/>
      </c>
      <c r="L139" s="101" t="str">
        <f t="array" ref="L139">IFERROR(IF($AY$24=123,DAY(K139)&amp;connector&amp;IF($AZ$24="Extended",INDEX($AT$24:$AT$35,MONTH(K139),1),MONTH(K139))&amp;connector&amp;IF($AZ$24="Short", RIGHT(YEAR(K139),2),YEAR(K139)),IF($AY$24=213, MONTH(K139)&amp;connector&amp;DAY(K139)&amp;connector&amp;IF($AZ$24="Short", RIGHT(YEAR(K139),2),YEAR(K139)),IF($AZ$24="Short", RIGHT(YEAR(K139),2),YEAR(K139))&amp;connector&amp;MONTH(K139)&amp;connector&amp;DAY(K139))),"-")</f>
        <v>-</v>
      </c>
      <c r="M139" s="101" t="str">
        <f>IF(LEN(INDEX(Input!J$6:J$1005,ROW($C139)-ROW($C$5),1))=0,"",INDEX(Input!J$6:J$1005,ROW($C139)-ROW($C$5),1))</f>
        <v/>
      </c>
      <c r="N139" s="101" t="str">
        <f t="array" ref="N139">IFERROR(IF($AY$24=123,DAY(M139)&amp;connector&amp;IF($AZ$24="Extended",INDEX($AT$24:$AT$35,MONTH(M139),1),MONTH(M139))&amp;connector&amp;IF($AZ$24="Short", RIGHT(YEAR(M139),2),YEAR(M139)),IF($AY$24=213, MONTH(M139)&amp;connector&amp;DAY(M139)&amp;connector&amp;IF($AZ$24="Short", RIGHT(YEAR(M139),2),YEAR(M139)),IF($AZ$24="Short", RIGHT(YEAR(M139),2),YEAR(M139))&amp;connector&amp;MONTH(M139)&amp;connector&amp;DAY(M139))),"-")</f>
        <v>-</v>
      </c>
      <c r="O139" s="156" t="str">
        <f>IF(LEN(INDEX(Input!K$6:K$1005,ROW($C139)-ROW($C$5),1))=0,"",INDEX(Input!K$6:K$1005,ROW($C139)-ROW($C$5),1))</f>
        <v/>
      </c>
      <c r="P139" s="100" t="str">
        <f t="shared" si="26"/>
        <v>-</v>
      </c>
      <c r="Q139" s="156" t="str">
        <f>IF(LEN(INDEX(Input!L$6:L$1005,ROW($C139)-ROW($C$5),1))=0,"",INDEX(Input!L$6:L$1005,ROW($C139)-ROW($C$5),1))</f>
        <v/>
      </c>
      <c r="R139" s="100" t="str">
        <f t="shared" si="27"/>
        <v>-</v>
      </c>
      <c r="S139" s="156" t="str">
        <f>IF(LEN(INDEX(Input!M$6:M$1005,ROW($C139)-ROW($C$5),1))=0,"-",INDEX(Input!M$6:M$1005,ROW($C139)-ROW($C$5),1))</f>
        <v>-</v>
      </c>
      <c r="T139" s="156" t="str">
        <f t="shared" si="28"/>
        <v/>
      </c>
      <c r="U139" s="100" t="str">
        <f t="shared" si="29"/>
        <v>-</v>
      </c>
      <c r="V139" s="156" t="str">
        <f>IF(LEN(INDEX(Input!O$6:O$1005,ROW($C139)-ROW($C$5),1))=0,"",INDEX(Input!O$6:O$1005,ROW($C139)-ROW($C$5),1))</f>
        <v/>
      </c>
      <c r="W139" s="100" t="str">
        <f t="shared" si="30"/>
        <v>-</v>
      </c>
      <c r="X139" s="104" t="str">
        <f t="shared" si="31"/>
        <v/>
      </c>
      <c r="Y139" s="102" t="str">
        <f t="shared" si="25"/>
        <v/>
      </c>
      <c r="Z139" s="102" t="str">
        <f>IF(AND(OR(Dashboard!$D$7=J139,Dashboard!$D$7=""),  OR(Dashboard!$G$6&lt;=K139,Dashboard!$G$6=""), OR(Dashboard!$G$7&gt;=K139,Dashboard!$G$7=""),  OR(Dashboard!$J$6&lt;=O139,Dashboard!$J$6=""), OR(Dashboard!$J$7&gt;=O139,Dashboard!$J$7=""),D139&lt;&gt;""),"x","")</f>
        <v>x</v>
      </c>
      <c r="AA139" s="102" t="str">
        <f>IF(AND(OR(Dashboard!$D$6=H139,Dashboard!$D$6="",Dashboard!$D$6="All"), Z139="x"),"x","")</f>
        <v>x</v>
      </c>
      <c r="AB139" s="103" t="str">
        <f>IF(AND(OR(Dashboard!$D$6=H139,Dashboard!$D$6="",Dashboard!$D$6="All"), OR(Dashboard!$D$7=J139,Dashboard!$D$7=""),  OR(Dashboard!$G$6&lt;=K139,Dashboard!$G$6=""), OR(Dashboard!$G$7&gt;=K139,Dashboard!$G$7=""),  OR(Dashboard!$J$6&lt;=O139,Dashboard!$J$6=""), OR(Dashboard!$J$7&gt;=O139,Dashboard!$J$7=""),I139&lt;&gt;""),"x","")</f>
        <v/>
      </c>
      <c r="AC139" s="88" t="str">
        <f>IF($AB139&lt;&gt;"x","",IF(AND($I139&lt;&gt;AC$4, IFERROR(MATCH("c",$AB139:AB139,0),0)=0),"x", IF(IFERROR(MATCH("c",$AB139:AB139,0),0)=0,"c","")))</f>
        <v/>
      </c>
      <c r="AD139" s="88" t="str">
        <f>IF($AB139&lt;&gt;"x","",IF(AND($I139&lt;&gt;AD$4, IFERROR(MATCH("c",$AB139:AC139,0),0)=0),"x", IF(IFERROR(MATCH("c",$AB139:AC139,0),0)=0,"c","")))</f>
        <v/>
      </c>
      <c r="AE139" s="88" t="str">
        <f>IF($AB139&lt;&gt;"x","",IF(AND($I139&lt;&gt;AE$4, IFERROR(MATCH("c",$AB139:AD139,0),0)=0),"x", IF(IFERROR(MATCH("c",$AB139:AD139,0),0)=0,"c","")))</f>
        <v/>
      </c>
      <c r="AF139" s="88" t="str">
        <f>IF($AB139&lt;&gt;"x","",IF(AND($I139&lt;&gt;AF$4, IFERROR(MATCH("c",$AB139:AE139,0),0)=0),"x", IF(IFERROR(MATCH("c",$AB139:AE139,0),0)=0,"c","")))</f>
        <v/>
      </c>
      <c r="AG139" s="88" t="str">
        <f>IF($AB139&lt;&gt;"x","",IF(AND($I139&lt;&gt;AG$4, IFERROR(MATCH("c",$AB139:AF139,0),0)=0),"x", IF(IFERROR(MATCH("c",$AB139:AF139,0),0)=0,"c","")))</f>
        <v/>
      </c>
      <c r="AH139" s="88" t="str">
        <f>IF($AB139&lt;&gt;"x","",IF(AND($I139&lt;&gt;AH$4, IFERROR(MATCH("c",$AB139:AG139,0),0)=0),"x", IF(IFERROR(MATCH("c",$AB139:AG139,0),0)=0,"c","")))</f>
        <v/>
      </c>
      <c r="AI139" s="88" t="str">
        <f>IF($AB139&lt;&gt;"x","",IF(AND($I139&lt;&gt;AI$4, IFERROR(MATCH("c",$AB139:AH139,0),0)=0),"x", IF(IFERROR(MATCH("c",$AB139:AH139,0),0)=0,"c","")))</f>
        <v/>
      </c>
      <c r="AJ139" s="88" t="str">
        <f>IF($AB139&lt;&gt;"x","",IF(AND($I139&lt;&gt;AJ$4, IFERROR(MATCH("c",$AB139:AI139,0),0)=0),"x", IF(IFERROR(MATCH("c",$AB139:AI139,0),0)=0,"c","")))</f>
        <v/>
      </c>
      <c r="AK139" s="88" t="str">
        <f>IF($AB139&lt;&gt;"x","",IF(AND($I139&lt;&gt;AK$4, IFERROR(MATCH("c",$AB139:AJ139,0),0)=0),"x", IF(IFERROR(MATCH("c",$AB139:AJ139,0),0)=0,"c","")))</f>
        <v/>
      </c>
      <c r="AL139" s="88" t="str">
        <f>IF($AB139&lt;&gt;"x","",IF(AND($I139&lt;&gt;AL$4, IFERROR(MATCH("c",$AB139:AK139,0),0)=0),"x", IF(IFERROR(MATCH("c",$AB139:AK139,0),0)=0,"c","")))</f>
        <v/>
      </c>
      <c r="AM139" s="88" t="str">
        <f>IF($AB139&lt;&gt;"x","",IF(AND($I139&lt;&gt;AM$4, IFERROR(MATCH("c",$AB139:AL139,0),0)=0),"x", IF(IFERROR(MATCH("c",$AB139:AL139,0),0)=0,"c","")))</f>
        <v/>
      </c>
      <c r="AN139" s="88" t="str">
        <f>IF($AB139&lt;&gt;"x","",IF(AND($I139&lt;&gt;AN$4, IFERROR(MATCH("c",$AB139:AM139,0),0)=0),"x", IF(IFERROR(MATCH("c",$AB139:AM139,0),0)=0,"c","")))</f>
        <v/>
      </c>
      <c r="AO139" s="88" t="str">
        <f>IF($AB139&lt;&gt;"x","",IF(AND($I139&lt;&gt;AO$4, IFERROR(MATCH("c",$AB139:AN139,0),0)=0),"x", IF(IFERROR(MATCH("c",$AB139:AN139,0),0)=0,"c","")))</f>
        <v/>
      </c>
      <c r="AP139" s="88" t="str">
        <f>IF($AB139&lt;&gt;"x","",IF(AND($I139&lt;&gt;AP$4, IFERROR(MATCH("c",$AB139:AO139,0),0)=0),"x", IF(IFERROR(MATCH("c",$AB139:AO139,0),0)=0,"c","")))</f>
        <v/>
      </c>
      <c r="AQ139" s="88" t="str">
        <f>IF($AB139&lt;&gt;"x","",IF(AND($I139&lt;&gt;AQ$4, IFERROR(MATCH("c",$AB139:AP139,0),0)=0),"x", IF(IFERROR(MATCH("c",$AB139:AP139,0),0)=0,"c","")))</f>
        <v/>
      </c>
      <c r="BO139" s="213">
        <f>IF(COUNTIF($BO$6:BO138,BO138)+1&gt;Calc!$CU$9,MAX($BO$6:BO138)+1,BO138)</f>
        <v>34</v>
      </c>
      <c r="BP139" s="213" t="str">
        <f>IF(29-SUMIF(Pipeline!D143:AF143,"",$BP$5:$CR$5)&gt;0,ROW(BO139),"")</f>
        <v/>
      </c>
      <c r="BQ139" s="214"/>
      <c r="BR139" s="214"/>
      <c r="BS139" s="214"/>
      <c r="BT139" s="214"/>
      <c r="BU139" s="214"/>
      <c r="BV139" s="214"/>
      <c r="BW139" s="214"/>
      <c r="BX139" s="214"/>
      <c r="BY139" s="214"/>
      <c r="BZ139" s="214"/>
      <c r="CA139" s="214"/>
      <c r="CB139" s="214"/>
      <c r="CC139" s="214"/>
      <c r="CD139" s="214"/>
      <c r="CE139" s="214"/>
      <c r="CF139" s="214"/>
      <c r="CG139" s="214"/>
      <c r="CH139" s="214"/>
      <c r="CI139" s="214"/>
      <c r="CJ139" s="214"/>
      <c r="CK139" s="214"/>
      <c r="CL139" s="214"/>
      <c r="CM139" s="214"/>
      <c r="CN139" s="214"/>
      <c r="CO139" s="214"/>
      <c r="CP139" s="214"/>
      <c r="CQ139" s="214"/>
      <c r="CR139" s="214"/>
    </row>
    <row r="140" spans="2:96" x14ac:dyDescent="0.25">
      <c r="B140" s="88">
        <f>IF(AND(OR(Pipeline!$F$5=H140,Pipeline!$F$5="",Pipeline!$F$5="All"), OR(Pipeline!$F$6=J140,Pipeline!$F$6="",Pipeline!$F$6="All"),  OR(Pipeline!$J$5&lt;=K140,Pipeline!$J$5=""), OR(Pipeline!$J$6&gt;=K140,Pipeline!$J$6=""),  OR(Pipeline!$N$5&lt;=O140,Pipeline!$N$5=""), OR(Pipeline!$N$6&gt;=O140,Pipeline!$N$6="")),1,0)</f>
        <v>1</v>
      </c>
      <c r="C140" s="99">
        <f>IF(B140&lt;&gt;1,"",COUNTIFS($I$6:I139,I140,$B$6:B139,1)+1)</f>
        <v>128</v>
      </c>
      <c r="D140" s="100" t="str">
        <f>IF(LEN(INDEX(Input!B$6:B$1005,ROW($C140)-ROW($C$5),1))=0,"-",INDEX(Input!B$6:B$1005,ROW($C140)-ROW($C$5),1))</f>
        <v>-</v>
      </c>
      <c r="E140" s="100" t="str">
        <f>IF(LEN(INDEX(Input!C$6:C$1005,ROW($C140)-ROW($C$5),1))=0,"-",INDEX(Input!C$6:C$1005,ROW($C140)-ROW($C$5),1))</f>
        <v>-</v>
      </c>
      <c r="F140" s="100" t="str">
        <f>IF(LEN(INDEX(Input!D$6:D$1005,ROW($C140)-ROW($C$5),1))=0,"-",INDEX(Input!D$6:D$1005,ROW($C140)-ROW($C$5),1))</f>
        <v>-</v>
      </c>
      <c r="G140" s="100" t="str">
        <f>IF(LEN(INDEX(Input!E$6:E$1005,ROW($C140)-ROW($C$5),1))=0,"-",INDEX(Input!E$6:E$1005,ROW($C140)-ROW($C$5),1))</f>
        <v>-</v>
      </c>
      <c r="H140" s="100" t="str">
        <f>IF(LEN(INDEX(Input!F$6:F$1005,ROW($C140)-ROW($C$5),1))=0,"-",INDEX(Input!F$6:F$1005,ROW($C140)-ROW($C$5),1))</f>
        <v>-</v>
      </c>
      <c r="I140" s="100" t="str">
        <f>IF(LEN(INDEX(Input!G$6:G$1005,ROW($C140)-ROW($C$5),1))=0,"",INDEX(Input!G$6:G$1005,ROW($C140)-ROW($C$5),1))</f>
        <v/>
      </c>
      <c r="J140" s="100" t="str">
        <f>IF(LEN(INDEX(Input!B$6:B$1005,ROW($C140)-ROW($C$5),1))=0,"-",IF(INDEX(Input!H$6:H$1005,ROW($C140)-ROW($C$5),1)="","Not set",INDEX(Input!H$6:H$1005,ROW($C140)-ROW($C$5),1)) )</f>
        <v>-</v>
      </c>
      <c r="K140" s="101" t="str">
        <f>IF(LEN(INDEX(Input!I$6:I$1005,ROW($C140)-ROW($C$5),1))=0,"",INDEX(Input!I$6:I$1005,ROW($C140)-ROW($C$5),1))</f>
        <v/>
      </c>
      <c r="L140" s="101" t="str">
        <f t="array" ref="L140">IFERROR(IF($AY$24=123,DAY(K140)&amp;connector&amp;IF($AZ$24="Extended",INDEX($AT$24:$AT$35,MONTH(K140),1),MONTH(K140))&amp;connector&amp;IF($AZ$24="Short", RIGHT(YEAR(K140),2),YEAR(K140)),IF($AY$24=213, MONTH(K140)&amp;connector&amp;DAY(K140)&amp;connector&amp;IF($AZ$24="Short", RIGHT(YEAR(K140),2),YEAR(K140)),IF($AZ$24="Short", RIGHT(YEAR(K140),2),YEAR(K140))&amp;connector&amp;MONTH(K140)&amp;connector&amp;DAY(K140))),"-")</f>
        <v>-</v>
      </c>
      <c r="M140" s="101" t="str">
        <f>IF(LEN(INDEX(Input!J$6:J$1005,ROW($C140)-ROW($C$5),1))=0,"",INDEX(Input!J$6:J$1005,ROW($C140)-ROW($C$5),1))</f>
        <v/>
      </c>
      <c r="N140" s="101" t="str">
        <f t="array" ref="N140">IFERROR(IF($AY$24=123,DAY(M140)&amp;connector&amp;IF($AZ$24="Extended",INDEX($AT$24:$AT$35,MONTH(M140),1),MONTH(M140))&amp;connector&amp;IF($AZ$24="Short", RIGHT(YEAR(M140),2),YEAR(M140)),IF($AY$24=213, MONTH(M140)&amp;connector&amp;DAY(M140)&amp;connector&amp;IF($AZ$24="Short", RIGHT(YEAR(M140),2),YEAR(M140)),IF($AZ$24="Short", RIGHT(YEAR(M140),2),YEAR(M140))&amp;connector&amp;MONTH(M140)&amp;connector&amp;DAY(M140))),"-")</f>
        <v>-</v>
      </c>
      <c r="O140" s="156" t="str">
        <f>IF(LEN(INDEX(Input!K$6:K$1005,ROW($C140)-ROW($C$5),1))=0,"",INDEX(Input!K$6:K$1005,ROW($C140)-ROW($C$5),1))</f>
        <v/>
      </c>
      <c r="P140" s="100" t="str">
        <f t="shared" si="26"/>
        <v>-</v>
      </c>
      <c r="Q140" s="156" t="str">
        <f>IF(LEN(INDEX(Input!L$6:L$1005,ROW($C140)-ROW($C$5),1))=0,"",INDEX(Input!L$6:L$1005,ROW($C140)-ROW($C$5),1))</f>
        <v/>
      </c>
      <c r="R140" s="100" t="str">
        <f t="shared" si="27"/>
        <v>-</v>
      </c>
      <c r="S140" s="156" t="str">
        <f>IF(LEN(INDEX(Input!M$6:M$1005,ROW($C140)-ROW($C$5),1))=0,"-",INDEX(Input!M$6:M$1005,ROW($C140)-ROW($C$5),1))</f>
        <v>-</v>
      </c>
      <c r="T140" s="156" t="str">
        <f t="shared" si="28"/>
        <v/>
      </c>
      <c r="U140" s="100" t="str">
        <f t="shared" si="29"/>
        <v>-</v>
      </c>
      <c r="V140" s="156" t="str">
        <f>IF(LEN(INDEX(Input!O$6:O$1005,ROW($C140)-ROW($C$5),1))=0,"",INDEX(Input!O$6:O$1005,ROW($C140)-ROW($C$5),1))</f>
        <v/>
      </c>
      <c r="W140" s="100" t="str">
        <f t="shared" si="30"/>
        <v>-</v>
      </c>
      <c r="X140" s="104" t="str">
        <f t="shared" si="31"/>
        <v/>
      </c>
      <c r="Y140" s="102" t="str">
        <f t="shared" si="25"/>
        <v/>
      </c>
      <c r="Z140" s="102" t="str">
        <f>IF(AND(OR(Dashboard!$D$7=J140,Dashboard!$D$7=""),  OR(Dashboard!$G$6&lt;=K140,Dashboard!$G$6=""), OR(Dashboard!$G$7&gt;=K140,Dashboard!$G$7=""),  OR(Dashboard!$J$6&lt;=O140,Dashboard!$J$6=""), OR(Dashboard!$J$7&gt;=O140,Dashboard!$J$7=""),D140&lt;&gt;""),"x","")</f>
        <v>x</v>
      </c>
      <c r="AA140" s="102" t="str">
        <f>IF(AND(OR(Dashboard!$D$6=H140,Dashboard!$D$6="",Dashboard!$D$6="All"), Z140="x"),"x","")</f>
        <v>x</v>
      </c>
      <c r="AB140" s="103" t="str">
        <f>IF(AND(OR(Dashboard!$D$6=H140,Dashboard!$D$6="",Dashboard!$D$6="All"), OR(Dashboard!$D$7=J140,Dashboard!$D$7=""),  OR(Dashboard!$G$6&lt;=K140,Dashboard!$G$6=""), OR(Dashboard!$G$7&gt;=K140,Dashboard!$G$7=""),  OR(Dashboard!$J$6&lt;=O140,Dashboard!$J$6=""), OR(Dashboard!$J$7&gt;=O140,Dashboard!$J$7=""),I140&lt;&gt;""),"x","")</f>
        <v/>
      </c>
      <c r="AC140" s="88" t="str">
        <f>IF($AB140&lt;&gt;"x","",IF(AND($I140&lt;&gt;AC$4, IFERROR(MATCH("c",$AB140:AB140,0),0)=0),"x", IF(IFERROR(MATCH("c",$AB140:AB140,0),0)=0,"c","")))</f>
        <v/>
      </c>
      <c r="AD140" s="88" t="str">
        <f>IF($AB140&lt;&gt;"x","",IF(AND($I140&lt;&gt;AD$4, IFERROR(MATCH("c",$AB140:AC140,0),0)=0),"x", IF(IFERROR(MATCH("c",$AB140:AC140,0),0)=0,"c","")))</f>
        <v/>
      </c>
      <c r="AE140" s="88" t="str">
        <f>IF($AB140&lt;&gt;"x","",IF(AND($I140&lt;&gt;AE$4, IFERROR(MATCH("c",$AB140:AD140,0),0)=0),"x", IF(IFERROR(MATCH("c",$AB140:AD140,0),0)=0,"c","")))</f>
        <v/>
      </c>
      <c r="AF140" s="88" t="str">
        <f>IF($AB140&lt;&gt;"x","",IF(AND($I140&lt;&gt;AF$4, IFERROR(MATCH("c",$AB140:AE140,0),0)=0),"x", IF(IFERROR(MATCH("c",$AB140:AE140,0),0)=0,"c","")))</f>
        <v/>
      </c>
      <c r="AG140" s="88" t="str">
        <f>IF($AB140&lt;&gt;"x","",IF(AND($I140&lt;&gt;AG$4, IFERROR(MATCH("c",$AB140:AF140,0),0)=0),"x", IF(IFERROR(MATCH("c",$AB140:AF140,0),0)=0,"c","")))</f>
        <v/>
      </c>
      <c r="AH140" s="88" t="str">
        <f>IF($AB140&lt;&gt;"x","",IF(AND($I140&lt;&gt;AH$4, IFERROR(MATCH("c",$AB140:AG140,0),0)=0),"x", IF(IFERROR(MATCH("c",$AB140:AG140,0),0)=0,"c","")))</f>
        <v/>
      </c>
      <c r="AI140" s="88" t="str">
        <f>IF($AB140&lt;&gt;"x","",IF(AND($I140&lt;&gt;AI$4, IFERROR(MATCH("c",$AB140:AH140,0),0)=0),"x", IF(IFERROR(MATCH("c",$AB140:AH140,0),0)=0,"c","")))</f>
        <v/>
      </c>
      <c r="AJ140" s="88" t="str">
        <f>IF($AB140&lt;&gt;"x","",IF(AND($I140&lt;&gt;AJ$4, IFERROR(MATCH("c",$AB140:AI140,0),0)=0),"x", IF(IFERROR(MATCH("c",$AB140:AI140,0),0)=0,"c","")))</f>
        <v/>
      </c>
      <c r="AK140" s="88" t="str">
        <f>IF($AB140&lt;&gt;"x","",IF(AND($I140&lt;&gt;AK$4, IFERROR(MATCH("c",$AB140:AJ140,0),0)=0),"x", IF(IFERROR(MATCH("c",$AB140:AJ140,0),0)=0,"c","")))</f>
        <v/>
      </c>
      <c r="AL140" s="88" t="str">
        <f>IF($AB140&lt;&gt;"x","",IF(AND($I140&lt;&gt;AL$4, IFERROR(MATCH("c",$AB140:AK140,0),0)=0),"x", IF(IFERROR(MATCH("c",$AB140:AK140,0),0)=0,"c","")))</f>
        <v/>
      </c>
      <c r="AM140" s="88" t="str">
        <f>IF($AB140&lt;&gt;"x","",IF(AND($I140&lt;&gt;AM$4, IFERROR(MATCH("c",$AB140:AL140,0),0)=0),"x", IF(IFERROR(MATCH("c",$AB140:AL140,0),0)=0,"c","")))</f>
        <v/>
      </c>
      <c r="AN140" s="88" t="str">
        <f>IF($AB140&lt;&gt;"x","",IF(AND($I140&lt;&gt;AN$4, IFERROR(MATCH("c",$AB140:AM140,0),0)=0),"x", IF(IFERROR(MATCH("c",$AB140:AM140,0),0)=0,"c","")))</f>
        <v/>
      </c>
      <c r="AO140" s="88" t="str">
        <f>IF($AB140&lt;&gt;"x","",IF(AND($I140&lt;&gt;AO$4, IFERROR(MATCH("c",$AB140:AN140,0),0)=0),"x", IF(IFERROR(MATCH("c",$AB140:AN140,0),0)=0,"c","")))</f>
        <v/>
      </c>
      <c r="AP140" s="88" t="str">
        <f>IF($AB140&lt;&gt;"x","",IF(AND($I140&lt;&gt;AP$4, IFERROR(MATCH("c",$AB140:AO140,0),0)=0),"x", IF(IFERROR(MATCH("c",$AB140:AO140,0),0)=0,"c","")))</f>
        <v/>
      </c>
      <c r="AQ140" s="88" t="str">
        <f>IF($AB140&lt;&gt;"x","",IF(AND($I140&lt;&gt;AQ$4, IFERROR(MATCH("c",$AB140:AP140,0),0)=0),"x", IF(IFERROR(MATCH("c",$AB140:AP140,0),0)=0,"c","")))</f>
        <v/>
      </c>
      <c r="BO140" s="213">
        <f>IF(COUNTIF($BO$6:BO139,BO139)+1&gt;Calc!$CU$9,MAX($BO$6:BO139)+1,BO139)</f>
        <v>34</v>
      </c>
      <c r="BP140" s="213" t="str">
        <f>IF(29-SUMIF(Pipeline!D144:AF144,"",$BP$5:$CR$5)&gt;0,ROW(BO140),"")</f>
        <v/>
      </c>
      <c r="BQ140" s="214"/>
      <c r="BR140" s="214"/>
      <c r="BS140" s="214"/>
      <c r="BT140" s="214"/>
      <c r="BU140" s="214"/>
      <c r="BV140" s="214"/>
      <c r="BW140" s="214"/>
      <c r="BX140" s="214"/>
      <c r="BY140" s="214"/>
      <c r="BZ140" s="214"/>
      <c r="CA140" s="214"/>
      <c r="CB140" s="214"/>
      <c r="CC140" s="214"/>
      <c r="CD140" s="214"/>
      <c r="CE140" s="214"/>
      <c r="CF140" s="214"/>
      <c r="CG140" s="214"/>
      <c r="CH140" s="214"/>
      <c r="CI140" s="214"/>
      <c r="CJ140" s="214"/>
      <c r="CK140" s="214"/>
      <c r="CL140" s="214"/>
      <c r="CM140" s="214"/>
      <c r="CN140" s="214"/>
      <c r="CO140" s="214"/>
      <c r="CP140" s="214"/>
      <c r="CQ140" s="214"/>
      <c r="CR140" s="214"/>
    </row>
    <row r="141" spans="2:96" x14ac:dyDescent="0.25">
      <c r="B141" s="88">
        <f>IF(AND(OR(Pipeline!$F$5=H141,Pipeline!$F$5="",Pipeline!$F$5="All"), OR(Pipeline!$F$6=J141,Pipeline!$F$6="",Pipeline!$F$6="All"),  OR(Pipeline!$J$5&lt;=K141,Pipeline!$J$5=""), OR(Pipeline!$J$6&gt;=K141,Pipeline!$J$6=""),  OR(Pipeline!$N$5&lt;=O141,Pipeline!$N$5=""), OR(Pipeline!$N$6&gt;=O141,Pipeline!$N$6="")),1,0)</f>
        <v>1</v>
      </c>
      <c r="C141" s="99">
        <f>IF(B141&lt;&gt;1,"",COUNTIFS($I$6:I140,I141,$B$6:B140,1)+1)</f>
        <v>129</v>
      </c>
      <c r="D141" s="100" t="str">
        <f>IF(LEN(INDEX(Input!B$6:B$1005,ROW($C141)-ROW($C$5),1))=0,"-",INDEX(Input!B$6:B$1005,ROW($C141)-ROW($C$5),1))</f>
        <v>-</v>
      </c>
      <c r="E141" s="100" t="str">
        <f>IF(LEN(INDEX(Input!C$6:C$1005,ROW($C141)-ROW($C$5),1))=0,"-",INDEX(Input!C$6:C$1005,ROW($C141)-ROW($C$5),1))</f>
        <v>-</v>
      </c>
      <c r="F141" s="100" t="str">
        <f>IF(LEN(INDEX(Input!D$6:D$1005,ROW($C141)-ROW($C$5),1))=0,"-",INDEX(Input!D$6:D$1005,ROW($C141)-ROW($C$5),1))</f>
        <v>-</v>
      </c>
      <c r="G141" s="100" t="str">
        <f>IF(LEN(INDEX(Input!E$6:E$1005,ROW($C141)-ROW($C$5),1))=0,"-",INDEX(Input!E$6:E$1005,ROW($C141)-ROW($C$5),1))</f>
        <v>-</v>
      </c>
      <c r="H141" s="100" t="str">
        <f>IF(LEN(INDEX(Input!F$6:F$1005,ROW($C141)-ROW($C$5),1))=0,"-",INDEX(Input!F$6:F$1005,ROW($C141)-ROW($C$5),1))</f>
        <v>-</v>
      </c>
      <c r="I141" s="100" t="str">
        <f>IF(LEN(INDEX(Input!G$6:G$1005,ROW($C141)-ROW($C$5),1))=0,"",INDEX(Input!G$6:G$1005,ROW($C141)-ROW($C$5),1))</f>
        <v/>
      </c>
      <c r="J141" s="100" t="str">
        <f>IF(LEN(INDEX(Input!B$6:B$1005,ROW($C141)-ROW($C$5),1))=0,"-",IF(INDEX(Input!H$6:H$1005,ROW($C141)-ROW($C$5),1)="","Not set",INDEX(Input!H$6:H$1005,ROW($C141)-ROW($C$5),1)) )</f>
        <v>-</v>
      </c>
      <c r="K141" s="101" t="str">
        <f>IF(LEN(INDEX(Input!I$6:I$1005,ROW($C141)-ROW($C$5),1))=0,"",INDEX(Input!I$6:I$1005,ROW($C141)-ROW($C$5),1))</f>
        <v/>
      </c>
      <c r="L141" s="101" t="str">
        <f t="array" ref="L141">IFERROR(IF($AY$24=123,DAY(K141)&amp;connector&amp;IF($AZ$24="Extended",INDEX($AT$24:$AT$35,MONTH(K141),1),MONTH(K141))&amp;connector&amp;IF($AZ$24="Short", RIGHT(YEAR(K141),2),YEAR(K141)),IF($AY$24=213, MONTH(K141)&amp;connector&amp;DAY(K141)&amp;connector&amp;IF($AZ$24="Short", RIGHT(YEAR(K141),2),YEAR(K141)),IF($AZ$24="Short", RIGHT(YEAR(K141),2),YEAR(K141))&amp;connector&amp;MONTH(K141)&amp;connector&amp;DAY(K141))),"-")</f>
        <v>-</v>
      </c>
      <c r="M141" s="101" t="str">
        <f>IF(LEN(INDEX(Input!J$6:J$1005,ROW($C141)-ROW($C$5),1))=0,"",INDEX(Input!J$6:J$1005,ROW($C141)-ROW($C$5),1))</f>
        <v/>
      </c>
      <c r="N141" s="101" t="str">
        <f t="array" ref="N141">IFERROR(IF($AY$24=123,DAY(M141)&amp;connector&amp;IF($AZ$24="Extended",INDEX($AT$24:$AT$35,MONTH(M141),1),MONTH(M141))&amp;connector&amp;IF($AZ$24="Short", RIGHT(YEAR(M141),2),YEAR(M141)),IF($AY$24=213, MONTH(M141)&amp;connector&amp;DAY(M141)&amp;connector&amp;IF($AZ$24="Short", RIGHT(YEAR(M141),2),YEAR(M141)),IF($AZ$24="Short", RIGHT(YEAR(M141),2),YEAR(M141))&amp;connector&amp;MONTH(M141)&amp;connector&amp;DAY(M141))),"-")</f>
        <v>-</v>
      </c>
      <c r="O141" s="156" t="str">
        <f>IF(LEN(INDEX(Input!K$6:K$1005,ROW($C141)-ROW($C$5),1))=0,"",INDEX(Input!K$6:K$1005,ROW($C141)-ROW($C$5),1))</f>
        <v/>
      </c>
      <c r="P141" s="100" t="str">
        <f t="shared" si="26"/>
        <v>-</v>
      </c>
      <c r="Q141" s="156" t="str">
        <f>IF(LEN(INDEX(Input!L$6:L$1005,ROW($C141)-ROW($C$5),1))=0,"",INDEX(Input!L$6:L$1005,ROW($C141)-ROW($C$5),1))</f>
        <v/>
      </c>
      <c r="R141" s="100" t="str">
        <f t="shared" si="27"/>
        <v>-</v>
      </c>
      <c r="S141" s="156" t="str">
        <f>IF(LEN(INDEX(Input!M$6:M$1005,ROW($C141)-ROW($C$5),1))=0,"-",INDEX(Input!M$6:M$1005,ROW($C141)-ROW($C$5),1))</f>
        <v>-</v>
      </c>
      <c r="T141" s="156" t="str">
        <f t="shared" si="28"/>
        <v/>
      </c>
      <c r="U141" s="100" t="str">
        <f t="shared" si="29"/>
        <v>-</v>
      </c>
      <c r="V141" s="156" t="str">
        <f>IF(LEN(INDEX(Input!O$6:O$1005,ROW($C141)-ROW($C$5),1))=0,"",INDEX(Input!O$6:O$1005,ROW($C141)-ROW($C$5),1))</f>
        <v/>
      </c>
      <c r="W141" s="100" t="str">
        <f t="shared" si="30"/>
        <v>-</v>
      </c>
      <c r="X141" s="104" t="str">
        <f t="shared" si="31"/>
        <v/>
      </c>
      <c r="Y141" s="102" t="str">
        <f t="shared" si="25"/>
        <v/>
      </c>
      <c r="Z141" s="102" t="str">
        <f>IF(AND(OR(Dashboard!$D$7=J141,Dashboard!$D$7=""),  OR(Dashboard!$G$6&lt;=K141,Dashboard!$G$6=""), OR(Dashboard!$G$7&gt;=K141,Dashboard!$G$7=""),  OR(Dashboard!$J$6&lt;=O141,Dashboard!$J$6=""), OR(Dashboard!$J$7&gt;=O141,Dashboard!$J$7=""),D141&lt;&gt;""),"x","")</f>
        <v>x</v>
      </c>
      <c r="AA141" s="102" t="str">
        <f>IF(AND(OR(Dashboard!$D$6=H141,Dashboard!$D$6="",Dashboard!$D$6="All"), Z141="x"),"x","")</f>
        <v>x</v>
      </c>
      <c r="AB141" s="103" t="str">
        <f>IF(AND(OR(Dashboard!$D$6=H141,Dashboard!$D$6="",Dashboard!$D$6="All"), OR(Dashboard!$D$7=J141,Dashboard!$D$7=""),  OR(Dashboard!$G$6&lt;=K141,Dashboard!$G$6=""), OR(Dashboard!$G$7&gt;=K141,Dashboard!$G$7=""),  OR(Dashboard!$J$6&lt;=O141,Dashboard!$J$6=""), OR(Dashboard!$J$7&gt;=O141,Dashboard!$J$7=""),I141&lt;&gt;""),"x","")</f>
        <v/>
      </c>
      <c r="AC141" s="88" t="str">
        <f>IF($AB141&lt;&gt;"x","",IF(AND($I141&lt;&gt;AC$4, IFERROR(MATCH("c",$AB141:AB141,0),0)=0),"x", IF(IFERROR(MATCH("c",$AB141:AB141,0),0)=0,"c","")))</f>
        <v/>
      </c>
      <c r="AD141" s="88" t="str">
        <f>IF($AB141&lt;&gt;"x","",IF(AND($I141&lt;&gt;AD$4, IFERROR(MATCH("c",$AB141:AC141,0),0)=0),"x", IF(IFERROR(MATCH("c",$AB141:AC141,0),0)=0,"c","")))</f>
        <v/>
      </c>
      <c r="AE141" s="88" t="str">
        <f>IF($AB141&lt;&gt;"x","",IF(AND($I141&lt;&gt;AE$4, IFERROR(MATCH("c",$AB141:AD141,0),0)=0),"x", IF(IFERROR(MATCH("c",$AB141:AD141,0),0)=0,"c","")))</f>
        <v/>
      </c>
      <c r="AF141" s="88" t="str">
        <f>IF($AB141&lt;&gt;"x","",IF(AND($I141&lt;&gt;AF$4, IFERROR(MATCH("c",$AB141:AE141,0),0)=0),"x", IF(IFERROR(MATCH("c",$AB141:AE141,0),0)=0,"c","")))</f>
        <v/>
      </c>
      <c r="AG141" s="88" t="str">
        <f>IF($AB141&lt;&gt;"x","",IF(AND($I141&lt;&gt;AG$4, IFERROR(MATCH("c",$AB141:AF141,0),0)=0),"x", IF(IFERROR(MATCH("c",$AB141:AF141,0),0)=0,"c","")))</f>
        <v/>
      </c>
      <c r="AH141" s="88" t="str">
        <f>IF($AB141&lt;&gt;"x","",IF(AND($I141&lt;&gt;AH$4, IFERROR(MATCH("c",$AB141:AG141,0),0)=0),"x", IF(IFERROR(MATCH("c",$AB141:AG141,0),0)=0,"c","")))</f>
        <v/>
      </c>
      <c r="AI141" s="88" t="str">
        <f>IF($AB141&lt;&gt;"x","",IF(AND($I141&lt;&gt;AI$4, IFERROR(MATCH("c",$AB141:AH141,0),0)=0),"x", IF(IFERROR(MATCH("c",$AB141:AH141,0),0)=0,"c","")))</f>
        <v/>
      </c>
      <c r="AJ141" s="88" t="str">
        <f>IF($AB141&lt;&gt;"x","",IF(AND($I141&lt;&gt;AJ$4, IFERROR(MATCH("c",$AB141:AI141,0),0)=0),"x", IF(IFERROR(MATCH("c",$AB141:AI141,0),0)=0,"c","")))</f>
        <v/>
      </c>
      <c r="AK141" s="88" t="str">
        <f>IF($AB141&lt;&gt;"x","",IF(AND($I141&lt;&gt;AK$4, IFERROR(MATCH("c",$AB141:AJ141,0),0)=0),"x", IF(IFERROR(MATCH("c",$AB141:AJ141,0),0)=0,"c","")))</f>
        <v/>
      </c>
      <c r="AL141" s="88" t="str">
        <f>IF($AB141&lt;&gt;"x","",IF(AND($I141&lt;&gt;AL$4, IFERROR(MATCH("c",$AB141:AK141,0),0)=0),"x", IF(IFERROR(MATCH("c",$AB141:AK141,0),0)=0,"c","")))</f>
        <v/>
      </c>
      <c r="AM141" s="88" t="str">
        <f>IF($AB141&lt;&gt;"x","",IF(AND($I141&lt;&gt;AM$4, IFERROR(MATCH("c",$AB141:AL141,0),0)=0),"x", IF(IFERROR(MATCH("c",$AB141:AL141,0),0)=0,"c","")))</f>
        <v/>
      </c>
      <c r="AN141" s="88" t="str">
        <f>IF($AB141&lt;&gt;"x","",IF(AND($I141&lt;&gt;AN$4, IFERROR(MATCH("c",$AB141:AM141,0),0)=0),"x", IF(IFERROR(MATCH("c",$AB141:AM141,0),0)=0,"c","")))</f>
        <v/>
      </c>
      <c r="AO141" s="88" t="str">
        <f>IF($AB141&lt;&gt;"x","",IF(AND($I141&lt;&gt;AO$4, IFERROR(MATCH("c",$AB141:AN141,0),0)=0),"x", IF(IFERROR(MATCH("c",$AB141:AN141,0),0)=0,"c","")))</f>
        <v/>
      </c>
      <c r="AP141" s="88" t="str">
        <f>IF($AB141&lt;&gt;"x","",IF(AND($I141&lt;&gt;AP$4, IFERROR(MATCH("c",$AB141:AO141,0),0)=0),"x", IF(IFERROR(MATCH("c",$AB141:AO141,0),0)=0,"c","")))</f>
        <v/>
      </c>
      <c r="AQ141" s="88" t="str">
        <f>IF($AB141&lt;&gt;"x","",IF(AND($I141&lt;&gt;AQ$4, IFERROR(MATCH("c",$AB141:AP141,0),0)=0),"x", IF(IFERROR(MATCH("c",$AB141:AP141,0),0)=0,"c","")))</f>
        <v/>
      </c>
      <c r="BO141" s="213">
        <f>IF(COUNTIF($BO$6:BO140,BO140)+1&gt;Calc!$CU$9,MAX($BO$6:BO140)+1,BO140)</f>
        <v>34</v>
      </c>
      <c r="BP141" s="213" t="str">
        <f>IF(29-SUMIF(Pipeline!D145:AF145,"",$BP$5:$CR$5)&gt;0,ROW(BO141),"")</f>
        <v/>
      </c>
      <c r="BQ141" s="214"/>
      <c r="BR141" s="214"/>
      <c r="BS141" s="214"/>
      <c r="BT141" s="214"/>
      <c r="BU141" s="214"/>
      <c r="BV141" s="214"/>
      <c r="BW141" s="214"/>
      <c r="BX141" s="214"/>
      <c r="BY141" s="214"/>
      <c r="BZ141" s="214"/>
      <c r="CA141" s="214"/>
      <c r="CB141" s="214"/>
      <c r="CC141" s="214"/>
      <c r="CD141" s="214"/>
      <c r="CE141" s="214"/>
      <c r="CF141" s="214"/>
      <c r="CG141" s="214"/>
      <c r="CH141" s="214"/>
      <c r="CI141" s="214"/>
      <c r="CJ141" s="214"/>
      <c r="CK141" s="214"/>
      <c r="CL141" s="214"/>
      <c r="CM141" s="214"/>
      <c r="CN141" s="214"/>
      <c r="CO141" s="214"/>
      <c r="CP141" s="214"/>
      <c r="CQ141" s="214"/>
      <c r="CR141" s="214"/>
    </row>
    <row r="142" spans="2:96" x14ac:dyDescent="0.25">
      <c r="B142" s="88">
        <f>IF(AND(OR(Pipeline!$F$5=H142,Pipeline!$F$5="",Pipeline!$F$5="All"), OR(Pipeline!$F$6=J142,Pipeline!$F$6="",Pipeline!$F$6="All"),  OR(Pipeline!$J$5&lt;=K142,Pipeline!$J$5=""), OR(Pipeline!$J$6&gt;=K142,Pipeline!$J$6=""),  OR(Pipeline!$N$5&lt;=O142,Pipeline!$N$5=""), OR(Pipeline!$N$6&gt;=O142,Pipeline!$N$6="")),1,0)</f>
        <v>1</v>
      </c>
      <c r="C142" s="99">
        <f>IF(B142&lt;&gt;1,"",COUNTIFS($I$6:I141,I142,$B$6:B141,1)+1)</f>
        <v>130</v>
      </c>
      <c r="D142" s="100" t="str">
        <f>IF(LEN(INDEX(Input!B$6:B$1005,ROW($C142)-ROW($C$5),1))=0,"-",INDEX(Input!B$6:B$1005,ROW($C142)-ROW($C$5),1))</f>
        <v>-</v>
      </c>
      <c r="E142" s="100" t="str">
        <f>IF(LEN(INDEX(Input!C$6:C$1005,ROW($C142)-ROW($C$5),1))=0,"-",INDEX(Input!C$6:C$1005,ROW($C142)-ROW($C$5),1))</f>
        <v>-</v>
      </c>
      <c r="F142" s="100" t="str">
        <f>IF(LEN(INDEX(Input!D$6:D$1005,ROW($C142)-ROW($C$5),1))=0,"-",INDEX(Input!D$6:D$1005,ROW($C142)-ROW($C$5),1))</f>
        <v>-</v>
      </c>
      <c r="G142" s="100" t="str">
        <f>IF(LEN(INDEX(Input!E$6:E$1005,ROW($C142)-ROW($C$5),1))=0,"-",INDEX(Input!E$6:E$1005,ROW($C142)-ROW($C$5),1))</f>
        <v>-</v>
      </c>
      <c r="H142" s="100" t="str">
        <f>IF(LEN(INDEX(Input!F$6:F$1005,ROW($C142)-ROW($C$5),1))=0,"-",INDEX(Input!F$6:F$1005,ROW($C142)-ROW($C$5),1))</f>
        <v>-</v>
      </c>
      <c r="I142" s="100" t="str">
        <f>IF(LEN(INDEX(Input!G$6:G$1005,ROW($C142)-ROW($C$5),1))=0,"",INDEX(Input!G$6:G$1005,ROW($C142)-ROW($C$5),1))</f>
        <v/>
      </c>
      <c r="J142" s="100" t="str">
        <f>IF(LEN(INDEX(Input!B$6:B$1005,ROW($C142)-ROW($C$5),1))=0,"-",IF(INDEX(Input!H$6:H$1005,ROW($C142)-ROW($C$5),1)="","Not set",INDEX(Input!H$6:H$1005,ROW($C142)-ROW($C$5),1)) )</f>
        <v>-</v>
      </c>
      <c r="K142" s="101" t="str">
        <f>IF(LEN(INDEX(Input!I$6:I$1005,ROW($C142)-ROW($C$5),1))=0,"",INDEX(Input!I$6:I$1005,ROW($C142)-ROW($C$5),1))</f>
        <v/>
      </c>
      <c r="L142" s="101" t="str">
        <f t="array" ref="L142">IFERROR(IF($AY$24=123,DAY(K142)&amp;connector&amp;IF($AZ$24="Extended",INDEX($AT$24:$AT$35,MONTH(K142),1),MONTH(K142))&amp;connector&amp;IF($AZ$24="Short", RIGHT(YEAR(K142),2),YEAR(K142)),IF($AY$24=213, MONTH(K142)&amp;connector&amp;DAY(K142)&amp;connector&amp;IF($AZ$24="Short", RIGHT(YEAR(K142),2),YEAR(K142)),IF($AZ$24="Short", RIGHT(YEAR(K142),2),YEAR(K142))&amp;connector&amp;MONTH(K142)&amp;connector&amp;DAY(K142))),"-")</f>
        <v>-</v>
      </c>
      <c r="M142" s="101" t="str">
        <f>IF(LEN(INDEX(Input!J$6:J$1005,ROW($C142)-ROW($C$5),1))=0,"",INDEX(Input!J$6:J$1005,ROW($C142)-ROW($C$5),1))</f>
        <v/>
      </c>
      <c r="N142" s="101" t="str">
        <f t="array" ref="N142">IFERROR(IF($AY$24=123,DAY(M142)&amp;connector&amp;IF($AZ$24="Extended",INDEX($AT$24:$AT$35,MONTH(M142),1),MONTH(M142))&amp;connector&amp;IF($AZ$24="Short", RIGHT(YEAR(M142),2),YEAR(M142)),IF($AY$24=213, MONTH(M142)&amp;connector&amp;DAY(M142)&amp;connector&amp;IF($AZ$24="Short", RIGHT(YEAR(M142),2),YEAR(M142)),IF($AZ$24="Short", RIGHT(YEAR(M142),2),YEAR(M142))&amp;connector&amp;MONTH(M142)&amp;connector&amp;DAY(M142))),"-")</f>
        <v>-</v>
      </c>
      <c r="O142" s="156" t="str">
        <f>IF(LEN(INDEX(Input!K$6:K$1005,ROW($C142)-ROW($C$5),1))=0,"",INDEX(Input!K$6:K$1005,ROW($C142)-ROW($C$5),1))</f>
        <v/>
      </c>
      <c r="P142" s="100" t="str">
        <f t="shared" si="26"/>
        <v>-</v>
      </c>
      <c r="Q142" s="156" t="str">
        <f>IF(LEN(INDEX(Input!L$6:L$1005,ROW($C142)-ROW($C$5),1))=0,"",INDEX(Input!L$6:L$1005,ROW($C142)-ROW($C$5),1))</f>
        <v/>
      </c>
      <c r="R142" s="100" t="str">
        <f t="shared" si="27"/>
        <v>-</v>
      </c>
      <c r="S142" s="156" t="str">
        <f>IF(LEN(INDEX(Input!M$6:M$1005,ROW($C142)-ROW($C$5),1))=0,"-",INDEX(Input!M$6:M$1005,ROW($C142)-ROW($C$5),1))</f>
        <v>-</v>
      </c>
      <c r="T142" s="156" t="str">
        <f t="shared" si="28"/>
        <v/>
      </c>
      <c r="U142" s="100" t="str">
        <f t="shared" si="29"/>
        <v>-</v>
      </c>
      <c r="V142" s="156" t="str">
        <f>IF(LEN(INDEX(Input!O$6:O$1005,ROW($C142)-ROW($C$5),1))=0,"",INDEX(Input!O$6:O$1005,ROW($C142)-ROW($C$5),1))</f>
        <v/>
      </c>
      <c r="W142" s="100" t="str">
        <f t="shared" si="30"/>
        <v>-</v>
      </c>
      <c r="X142" s="104" t="str">
        <f t="shared" si="31"/>
        <v/>
      </c>
      <c r="Y142" s="102" t="str">
        <f t="shared" si="25"/>
        <v/>
      </c>
      <c r="Z142" s="102" t="str">
        <f>IF(AND(OR(Dashboard!$D$7=J142,Dashboard!$D$7=""),  OR(Dashboard!$G$6&lt;=K142,Dashboard!$G$6=""), OR(Dashboard!$G$7&gt;=K142,Dashboard!$G$7=""),  OR(Dashboard!$J$6&lt;=O142,Dashboard!$J$6=""), OR(Dashboard!$J$7&gt;=O142,Dashboard!$J$7=""),D142&lt;&gt;""),"x","")</f>
        <v>x</v>
      </c>
      <c r="AA142" s="102" t="str">
        <f>IF(AND(OR(Dashboard!$D$6=H142,Dashboard!$D$6="",Dashboard!$D$6="All"), Z142="x"),"x","")</f>
        <v>x</v>
      </c>
      <c r="AB142" s="103" t="str">
        <f>IF(AND(OR(Dashboard!$D$6=H142,Dashboard!$D$6="",Dashboard!$D$6="All"), OR(Dashboard!$D$7=J142,Dashboard!$D$7=""),  OR(Dashboard!$G$6&lt;=K142,Dashboard!$G$6=""), OR(Dashboard!$G$7&gt;=K142,Dashboard!$G$7=""),  OR(Dashboard!$J$6&lt;=O142,Dashboard!$J$6=""), OR(Dashboard!$J$7&gt;=O142,Dashboard!$J$7=""),I142&lt;&gt;""),"x","")</f>
        <v/>
      </c>
      <c r="AC142" s="88" t="str">
        <f>IF($AB142&lt;&gt;"x","",IF(AND($I142&lt;&gt;AC$4, IFERROR(MATCH("c",$AB142:AB142,0),0)=0),"x", IF(IFERROR(MATCH("c",$AB142:AB142,0),0)=0,"c","")))</f>
        <v/>
      </c>
      <c r="AD142" s="88" t="str">
        <f>IF($AB142&lt;&gt;"x","",IF(AND($I142&lt;&gt;AD$4, IFERROR(MATCH("c",$AB142:AC142,0),0)=0),"x", IF(IFERROR(MATCH("c",$AB142:AC142,0),0)=0,"c","")))</f>
        <v/>
      </c>
      <c r="AE142" s="88" t="str">
        <f>IF($AB142&lt;&gt;"x","",IF(AND($I142&lt;&gt;AE$4, IFERROR(MATCH("c",$AB142:AD142,0),0)=0),"x", IF(IFERROR(MATCH("c",$AB142:AD142,0),0)=0,"c","")))</f>
        <v/>
      </c>
      <c r="AF142" s="88" t="str">
        <f>IF($AB142&lt;&gt;"x","",IF(AND($I142&lt;&gt;AF$4, IFERROR(MATCH("c",$AB142:AE142,0),0)=0),"x", IF(IFERROR(MATCH("c",$AB142:AE142,0),0)=0,"c","")))</f>
        <v/>
      </c>
      <c r="AG142" s="88" t="str">
        <f>IF($AB142&lt;&gt;"x","",IF(AND($I142&lt;&gt;AG$4, IFERROR(MATCH("c",$AB142:AF142,0),0)=0),"x", IF(IFERROR(MATCH("c",$AB142:AF142,0),0)=0,"c","")))</f>
        <v/>
      </c>
      <c r="AH142" s="88" t="str">
        <f>IF($AB142&lt;&gt;"x","",IF(AND($I142&lt;&gt;AH$4, IFERROR(MATCH("c",$AB142:AG142,0),0)=0),"x", IF(IFERROR(MATCH("c",$AB142:AG142,0),0)=0,"c","")))</f>
        <v/>
      </c>
      <c r="AI142" s="88" t="str">
        <f>IF($AB142&lt;&gt;"x","",IF(AND($I142&lt;&gt;AI$4, IFERROR(MATCH("c",$AB142:AH142,0),0)=0),"x", IF(IFERROR(MATCH("c",$AB142:AH142,0),0)=0,"c","")))</f>
        <v/>
      </c>
      <c r="AJ142" s="88" t="str">
        <f>IF($AB142&lt;&gt;"x","",IF(AND($I142&lt;&gt;AJ$4, IFERROR(MATCH("c",$AB142:AI142,0),0)=0),"x", IF(IFERROR(MATCH("c",$AB142:AI142,0),0)=0,"c","")))</f>
        <v/>
      </c>
      <c r="AK142" s="88" t="str">
        <f>IF($AB142&lt;&gt;"x","",IF(AND($I142&lt;&gt;AK$4, IFERROR(MATCH("c",$AB142:AJ142,0),0)=0),"x", IF(IFERROR(MATCH("c",$AB142:AJ142,0),0)=0,"c","")))</f>
        <v/>
      </c>
      <c r="AL142" s="88" t="str">
        <f>IF($AB142&lt;&gt;"x","",IF(AND($I142&lt;&gt;AL$4, IFERROR(MATCH("c",$AB142:AK142,0),0)=0),"x", IF(IFERROR(MATCH("c",$AB142:AK142,0),0)=0,"c","")))</f>
        <v/>
      </c>
      <c r="AM142" s="88" t="str">
        <f>IF($AB142&lt;&gt;"x","",IF(AND($I142&lt;&gt;AM$4, IFERROR(MATCH("c",$AB142:AL142,0),0)=0),"x", IF(IFERROR(MATCH("c",$AB142:AL142,0),0)=0,"c","")))</f>
        <v/>
      </c>
      <c r="AN142" s="88" t="str">
        <f>IF($AB142&lt;&gt;"x","",IF(AND($I142&lt;&gt;AN$4, IFERROR(MATCH("c",$AB142:AM142,0),0)=0),"x", IF(IFERROR(MATCH("c",$AB142:AM142,0),0)=0,"c","")))</f>
        <v/>
      </c>
      <c r="AO142" s="88" t="str">
        <f>IF($AB142&lt;&gt;"x","",IF(AND($I142&lt;&gt;AO$4, IFERROR(MATCH("c",$AB142:AN142,0),0)=0),"x", IF(IFERROR(MATCH("c",$AB142:AN142,0),0)=0,"c","")))</f>
        <v/>
      </c>
      <c r="AP142" s="88" t="str">
        <f>IF($AB142&lt;&gt;"x","",IF(AND($I142&lt;&gt;AP$4, IFERROR(MATCH("c",$AB142:AO142,0),0)=0),"x", IF(IFERROR(MATCH("c",$AB142:AO142,0),0)=0,"c","")))</f>
        <v/>
      </c>
      <c r="AQ142" s="88" t="str">
        <f>IF($AB142&lt;&gt;"x","",IF(AND($I142&lt;&gt;AQ$4, IFERROR(MATCH("c",$AB142:AP142,0),0)=0),"x", IF(IFERROR(MATCH("c",$AB142:AP142,0),0)=0,"c","")))</f>
        <v/>
      </c>
      <c r="BO142" s="213">
        <f>IF(COUNTIF($BO$6:BO141,BO141)+1&gt;Calc!$CU$9,MAX($BO$6:BO141)+1,BO141)</f>
        <v>35</v>
      </c>
      <c r="BP142" s="213" t="str">
        <f>IF(29-SUMIF(Pipeline!D146:AF146,"",$BP$5:$CR$5)&gt;0,ROW(BO142),"")</f>
        <v/>
      </c>
      <c r="BQ142" s="214"/>
      <c r="BR142" s="214"/>
      <c r="BS142" s="214"/>
      <c r="BT142" s="214"/>
      <c r="BU142" s="214"/>
      <c r="BV142" s="214"/>
      <c r="BW142" s="214"/>
      <c r="BX142" s="214"/>
      <c r="BY142" s="214"/>
      <c r="BZ142" s="214"/>
      <c r="CA142" s="214"/>
      <c r="CB142" s="214"/>
      <c r="CC142" s="214"/>
      <c r="CD142" s="214"/>
      <c r="CE142" s="214"/>
      <c r="CF142" s="214"/>
      <c r="CG142" s="214"/>
      <c r="CH142" s="214"/>
      <c r="CI142" s="214"/>
      <c r="CJ142" s="214"/>
      <c r="CK142" s="214"/>
      <c r="CL142" s="214"/>
      <c r="CM142" s="214"/>
      <c r="CN142" s="214"/>
      <c r="CO142" s="214"/>
      <c r="CP142" s="214"/>
      <c r="CQ142" s="214"/>
      <c r="CR142" s="214"/>
    </row>
    <row r="143" spans="2:96" x14ac:dyDescent="0.25">
      <c r="B143" s="88">
        <f>IF(AND(OR(Pipeline!$F$5=H143,Pipeline!$F$5="",Pipeline!$F$5="All"), OR(Pipeline!$F$6=J143,Pipeline!$F$6="",Pipeline!$F$6="All"),  OR(Pipeline!$J$5&lt;=K143,Pipeline!$J$5=""), OR(Pipeline!$J$6&gt;=K143,Pipeline!$J$6=""),  OR(Pipeline!$N$5&lt;=O143,Pipeline!$N$5=""), OR(Pipeline!$N$6&gt;=O143,Pipeline!$N$6="")),1,0)</f>
        <v>1</v>
      </c>
      <c r="C143" s="99">
        <f>IF(B143&lt;&gt;1,"",COUNTIFS($I$6:I142,I143,$B$6:B142,1)+1)</f>
        <v>131</v>
      </c>
      <c r="D143" s="100" t="str">
        <f>IF(LEN(INDEX(Input!B$6:B$1005,ROW($C143)-ROW($C$5),1))=0,"-",INDEX(Input!B$6:B$1005,ROW($C143)-ROW($C$5),1))</f>
        <v>-</v>
      </c>
      <c r="E143" s="100" t="str">
        <f>IF(LEN(INDEX(Input!C$6:C$1005,ROW($C143)-ROW($C$5),1))=0,"-",INDEX(Input!C$6:C$1005,ROW($C143)-ROW($C$5),1))</f>
        <v>-</v>
      </c>
      <c r="F143" s="100" t="str">
        <f>IF(LEN(INDEX(Input!D$6:D$1005,ROW($C143)-ROW($C$5),1))=0,"-",INDEX(Input!D$6:D$1005,ROW($C143)-ROW($C$5),1))</f>
        <v>-</v>
      </c>
      <c r="G143" s="100" t="str">
        <f>IF(LEN(INDEX(Input!E$6:E$1005,ROW($C143)-ROW($C$5),1))=0,"-",INDEX(Input!E$6:E$1005,ROW($C143)-ROW($C$5),1))</f>
        <v>-</v>
      </c>
      <c r="H143" s="100" t="str">
        <f>IF(LEN(INDEX(Input!F$6:F$1005,ROW($C143)-ROW($C$5),1))=0,"-",INDEX(Input!F$6:F$1005,ROW($C143)-ROW($C$5),1))</f>
        <v>-</v>
      </c>
      <c r="I143" s="100" t="str">
        <f>IF(LEN(INDEX(Input!G$6:G$1005,ROW($C143)-ROW($C$5),1))=0,"",INDEX(Input!G$6:G$1005,ROW($C143)-ROW($C$5),1))</f>
        <v/>
      </c>
      <c r="J143" s="100" t="str">
        <f>IF(LEN(INDEX(Input!B$6:B$1005,ROW($C143)-ROW($C$5),1))=0,"-",IF(INDEX(Input!H$6:H$1005,ROW($C143)-ROW($C$5),1)="","Not set",INDEX(Input!H$6:H$1005,ROW($C143)-ROW($C$5),1)) )</f>
        <v>-</v>
      </c>
      <c r="K143" s="101" t="str">
        <f>IF(LEN(INDEX(Input!I$6:I$1005,ROW($C143)-ROW($C$5),1))=0,"",INDEX(Input!I$6:I$1005,ROW($C143)-ROW($C$5),1))</f>
        <v/>
      </c>
      <c r="L143" s="101" t="str">
        <f t="array" ref="L143">IFERROR(IF($AY$24=123,DAY(K143)&amp;connector&amp;IF($AZ$24="Extended",INDEX($AT$24:$AT$35,MONTH(K143),1),MONTH(K143))&amp;connector&amp;IF($AZ$24="Short", RIGHT(YEAR(K143),2),YEAR(K143)),IF($AY$24=213, MONTH(K143)&amp;connector&amp;DAY(K143)&amp;connector&amp;IF($AZ$24="Short", RIGHT(YEAR(K143),2),YEAR(K143)),IF($AZ$24="Short", RIGHT(YEAR(K143),2),YEAR(K143))&amp;connector&amp;MONTH(K143)&amp;connector&amp;DAY(K143))),"-")</f>
        <v>-</v>
      </c>
      <c r="M143" s="101" t="str">
        <f>IF(LEN(INDEX(Input!J$6:J$1005,ROW($C143)-ROW($C$5),1))=0,"",INDEX(Input!J$6:J$1005,ROW($C143)-ROW($C$5),1))</f>
        <v/>
      </c>
      <c r="N143" s="101" t="str">
        <f t="array" ref="N143">IFERROR(IF($AY$24=123,DAY(M143)&amp;connector&amp;IF($AZ$24="Extended",INDEX($AT$24:$AT$35,MONTH(M143),1),MONTH(M143))&amp;connector&amp;IF($AZ$24="Short", RIGHT(YEAR(M143),2),YEAR(M143)),IF($AY$24=213, MONTH(M143)&amp;connector&amp;DAY(M143)&amp;connector&amp;IF($AZ$24="Short", RIGHT(YEAR(M143),2),YEAR(M143)),IF($AZ$24="Short", RIGHT(YEAR(M143),2),YEAR(M143))&amp;connector&amp;MONTH(M143)&amp;connector&amp;DAY(M143))),"-")</f>
        <v>-</v>
      </c>
      <c r="O143" s="156" t="str">
        <f>IF(LEN(INDEX(Input!K$6:K$1005,ROW($C143)-ROW($C$5),1))=0,"",INDEX(Input!K$6:K$1005,ROW($C143)-ROW($C$5),1))</f>
        <v/>
      </c>
      <c r="P143" s="100" t="str">
        <f t="shared" si="26"/>
        <v>-</v>
      </c>
      <c r="Q143" s="156" t="str">
        <f>IF(LEN(INDEX(Input!L$6:L$1005,ROW($C143)-ROW($C$5),1))=0,"",INDEX(Input!L$6:L$1005,ROW($C143)-ROW($C$5),1))</f>
        <v/>
      </c>
      <c r="R143" s="100" t="str">
        <f t="shared" si="27"/>
        <v>-</v>
      </c>
      <c r="S143" s="156" t="str">
        <f>IF(LEN(INDEX(Input!M$6:M$1005,ROW($C143)-ROW($C$5),1))=0,"-",INDEX(Input!M$6:M$1005,ROW($C143)-ROW($C$5),1))</f>
        <v>-</v>
      </c>
      <c r="T143" s="156" t="str">
        <f t="shared" si="28"/>
        <v/>
      </c>
      <c r="U143" s="100" t="str">
        <f t="shared" si="29"/>
        <v>-</v>
      </c>
      <c r="V143" s="156" t="str">
        <f>IF(LEN(INDEX(Input!O$6:O$1005,ROW($C143)-ROW($C$5),1))=0,"",INDEX(Input!O$6:O$1005,ROW($C143)-ROW($C$5),1))</f>
        <v/>
      </c>
      <c r="W143" s="100" t="str">
        <f t="shared" si="30"/>
        <v>-</v>
      </c>
      <c r="X143" s="104" t="str">
        <f t="shared" si="31"/>
        <v/>
      </c>
      <c r="Y143" s="102" t="str">
        <f t="shared" si="25"/>
        <v/>
      </c>
      <c r="Z143" s="102" t="str">
        <f>IF(AND(OR(Dashboard!$D$7=J143,Dashboard!$D$7=""),  OR(Dashboard!$G$6&lt;=K143,Dashboard!$G$6=""), OR(Dashboard!$G$7&gt;=K143,Dashboard!$G$7=""),  OR(Dashboard!$J$6&lt;=O143,Dashboard!$J$6=""), OR(Dashboard!$J$7&gt;=O143,Dashboard!$J$7=""),D143&lt;&gt;""),"x","")</f>
        <v>x</v>
      </c>
      <c r="AA143" s="102" t="str">
        <f>IF(AND(OR(Dashboard!$D$6=H143,Dashboard!$D$6="",Dashboard!$D$6="All"), Z143="x"),"x","")</f>
        <v>x</v>
      </c>
      <c r="AB143" s="103" t="str">
        <f>IF(AND(OR(Dashboard!$D$6=H143,Dashboard!$D$6="",Dashboard!$D$6="All"), OR(Dashboard!$D$7=J143,Dashboard!$D$7=""),  OR(Dashboard!$G$6&lt;=K143,Dashboard!$G$6=""), OR(Dashboard!$G$7&gt;=K143,Dashboard!$G$7=""),  OR(Dashboard!$J$6&lt;=O143,Dashboard!$J$6=""), OR(Dashboard!$J$7&gt;=O143,Dashboard!$J$7=""),I143&lt;&gt;""),"x","")</f>
        <v/>
      </c>
      <c r="AC143" s="88" t="str">
        <f>IF($AB143&lt;&gt;"x","",IF(AND($I143&lt;&gt;AC$4, IFERROR(MATCH("c",$AB143:AB143,0),0)=0),"x", IF(IFERROR(MATCH("c",$AB143:AB143,0),0)=0,"c","")))</f>
        <v/>
      </c>
      <c r="AD143" s="88" t="str">
        <f>IF($AB143&lt;&gt;"x","",IF(AND($I143&lt;&gt;AD$4, IFERROR(MATCH("c",$AB143:AC143,0),0)=0),"x", IF(IFERROR(MATCH("c",$AB143:AC143,0),0)=0,"c","")))</f>
        <v/>
      </c>
      <c r="AE143" s="88" t="str">
        <f>IF($AB143&lt;&gt;"x","",IF(AND($I143&lt;&gt;AE$4, IFERROR(MATCH("c",$AB143:AD143,0),0)=0),"x", IF(IFERROR(MATCH("c",$AB143:AD143,0),0)=0,"c","")))</f>
        <v/>
      </c>
      <c r="AF143" s="88" t="str">
        <f>IF($AB143&lt;&gt;"x","",IF(AND($I143&lt;&gt;AF$4, IFERROR(MATCH("c",$AB143:AE143,0),0)=0),"x", IF(IFERROR(MATCH("c",$AB143:AE143,0),0)=0,"c","")))</f>
        <v/>
      </c>
      <c r="AG143" s="88" t="str">
        <f>IF($AB143&lt;&gt;"x","",IF(AND($I143&lt;&gt;AG$4, IFERROR(MATCH("c",$AB143:AF143,0),0)=0),"x", IF(IFERROR(MATCH("c",$AB143:AF143,0),0)=0,"c","")))</f>
        <v/>
      </c>
      <c r="AH143" s="88" t="str">
        <f>IF($AB143&lt;&gt;"x","",IF(AND($I143&lt;&gt;AH$4, IFERROR(MATCH("c",$AB143:AG143,0),0)=0),"x", IF(IFERROR(MATCH("c",$AB143:AG143,0),0)=0,"c","")))</f>
        <v/>
      </c>
      <c r="AI143" s="88" t="str">
        <f>IF($AB143&lt;&gt;"x","",IF(AND($I143&lt;&gt;AI$4, IFERROR(MATCH("c",$AB143:AH143,0),0)=0),"x", IF(IFERROR(MATCH("c",$AB143:AH143,0),0)=0,"c","")))</f>
        <v/>
      </c>
      <c r="AJ143" s="88" t="str">
        <f>IF($AB143&lt;&gt;"x","",IF(AND($I143&lt;&gt;AJ$4, IFERROR(MATCH("c",$AB143:AI143,0),0)=0),"x", IF(IFERROR(MATCH("c",$AB143:AI143,0),0)=0,"c","")))</f>
        <v/>
      </c>
      <c r="AK143" s="88" t="str">
        <f>IF($AB143&lt;&gt;"x","",IF(AND($I143&lt;&gt;AK$4, IFERROR(MATCH("c",$AB143:AJ143,0),0)=0),"x", IF(IFERROR(MATCH("c",$AB143:AJ143,0),0)=0,"c","")))</f>
        <v/>
      </c>
      <c r="AL143" s="88" t="str">
        <f>IF($AB143&lt;&gt;"x","",IF(AND($I143&lt;&gt;AL$4, IFERROR(MATCH("c",$AB143:AK143,0),0)=0),"x", IF(IFERROR(MATCH("c",$AB143:AK143,0),0)=0,"c","")))</f>
        <v/>
      </c>
      <c r="AM143" s="88" t="str">
        <f>IF($AB143&lt;&gt;"x","",IF(AND($I143&lt;&gt;AM$4, IFERROR(MATCH("c",$AB143:AL143,0),0)=0),"x", IF(IFERROR(MATCH("c",$AB143:AL143,0),0)=0,"c","")))</f>
        <v/>
      </c>
      <c r="AN143" s="88" t="str">
        <f>IF($AB143&lt;&gt;"x","",IF(AND($I143&lt;&gt;AN$4, IFERROR(MATCH("c",$AB143:AM143,0),0)=0),"x", IF(IFERROR(MATCH("c",$AB143:AM143,0),0)=0,"c","")))</f>
        <v/>
      </c>
      <c r="AO143" s="88" t="str">
        <f>IF($AB143&lt;&gt;"x","",IF(AND($I143&lt;&gt;AO$4, IFERROR(MATCH("c",$AB143:AN143,0),0)=0),"x", IF(IFERROR(MATCH("c",$AB143:AN143,0),0)=0,"c","")))</f>
        <v/>
      </c>
      <c r="AP143" s="88" t="str">
        <f>IF($AB143&lt;&gt;"x","",IF(AND($I143&lt;&gt;AP$4, IFERROR(MATCH("c",$AB143:AO143,0),0)=0),"x", IF(IFERROR(MATCH("c",$AB143:AO143,0),0)=0,"c","")))</f>
        <v/>
      </c>
      <c r="AQ143" s="88" t="str">
        <f>IF($AB143&lt;&gt;"x","",IF(AND($I143&lt;&gt;AQ$4, IFERROR(MATCH("c",$AB143:AP143,0),0)=0),"x", IF(IFERROR(MATCH("c",$AB143:AP143,0),0)=0,"c","")))</f>
        <v/>
      </c>
      <c r="BO143" s="213">
        <f>IF(COUNTIF($BO$6:BO142,BO142)+1&gt;Calc!$CU$9,MAX($BO$6:BO142)+1,BO142)</f>
        <v>35</v>
      </c>
      <c r="BP143" s="213" t="str">
        <f>IF(29-SUMIF(Pipeline!D147:AF147,"",$BP$5:$CR$5)&gt;0,ROW(BO143),"")</f>
        <v/>
      </c>
      <c r="BQ143" s="214"/>
      <c r="BR143" s="214"/>
      <c r="BS143" s="214"/>
      <c r="BT143" s="214"/>
      <c r="BU143" s="214"/>
      <c r="BV143" s="214"/>
      <c r="BW143" s="214"/>
      <c r="BX143" s="214"/>
      <c r="BY143" s="214"/>
      <c r="BZ143" s="214"/>
      <c r="CA143" s="214"/>
      <c r="CB143" s="214"/>
      <c r="CC143" s="214"/>
      <c r="CD143" s="214"/>
      <c r="CE143" s="214"/>
      <c r="CF143" s="214"/>
      <c r="CG143" s="214"/>
      <c r="CH143" s="214"/>
      <c r="CI143" s="214"/>
      <c r="CJ143" s="214"/>
      <c r="CK143" s="214"/>
      <c r="CL143" s="214"/>
      <c r="CM143" s="214"/>
      <c r="CN143" s="214"/>
      <c r="CO143" s="214"/>
      <c r="CP143" s="214"/>
      <c r="CQ143" s="214"/>
      <c r="CR143" s="214"/>
    </row>
    <row r="144" spans="2:96" x14ac:dyDescent="0.25">
      <c r="B144" s="88">
        <f>IF(AND(OR(Pipeline!$F$5=H144,Pipeline!$F$5="",Pipeline!$F$5="All"), OR(Pipeline!$F$6=J144,Pipeline!$F$6="",Pipeline!$F$6="All"),  OR(Pipeline!$J$5&lt;=K144,Pipeline!$J$5=""), OR(Pipeline!$J$6&gt;=K144,Pipeline!$J$6=""),  OR(Pipeline!$N$5&lt;=O144,Pipeline!$N$5=""), OR(Pipeline!$N$6&gt;=O144,Pipeline!$N$6="")),1,0)</f>
        <v>1</v>
      </c>
      <c r="C144" s="99">
        <f>IF(B144&lt;&gt;1,"",COUNTIFS($I$6:I143,I144,$B$6:B143,1)+1)</f>
        <v>132</v>
      </c>
      <c r="D144" s="100" t="str">
        <f>IF(LEN(INDEX(Input!B$6:B$1005,ROW($C144)-ROW($C$5),1))=0,"-",INDEX(Input!B$6:B$1005,ROW($C144)-ROW($C$5),1))</f>
        <v>-</v>
      </c>
      <c r="E144" s="100" t="str">
        <f>IF(LEN(INDEX(Input!C$6:C$1005,ROW($C144)-ROW($C$5),1))=0,"-",INDEX(Input!C$6:C$1005,ROW($C144)-ROW($C$5),1))</f>
        <v>-</v>
      </c>
      <c r="F144" s="100" t="str">
        <f>IF(LEN(INDEX(Input!D$6:D$1005,ROW($C144)-ROW($C$5),1))=0,"-",INDEX(Input!D$6:D$1005,ROW($C144)-ROW($C$5),1))</f>
        <v>-</v>
      </c>
      <c r="G144" s="100" t="str">
        <f>IF(LEN(INDEX(Input!E$6:E$1005,ROW($C144)-ROW($C$5),1))=0,"-",INDEX(Input!E$6:E$1005,ROW($C144)-ROW($C$5),1))</f>
        <v>-</v>
      </c>
      <c r="H144" s="100" t="str">
        <f>IF(LEN(INDEX(Input!F$6:F$1005,ROW($C144)-ROW($C$5),1))=0,"-",INDEX(Input!F$6:F$1005,ROW($C144)-ROW($C$5),1))</f>
        <v>-</v>
      </c>
      <c r="I144" s="100" t="str">
        <f>IF(LEN(INDEX(Input!G$6:G$1005,ROW($C144)-ROW($C$5),1))=0,"",INDEX(Input!G$6:G$1005,ROW($C144)-ROW($C$5),1))</f>
        <v/>
      </c>
      <c r="J144" s="100" t="str">
        <f>IF(LEN(INDEX(Input!B$6:B$1005,ROW($C144)-ROW($C$5),1))=0,"-",IF(INDEX(Input!H$6:H$1005,ROW($C144)-ROW($C$5),1)="","Not set",INDEX(Input!H$6:H$1005,ROW($C144)-ROW($C$5),1)) )</f>
        <v>-</v>
      </c>
      <c r="K144" s="101" t="str">
        <f>IF(LEN(INDEX(Input!I$6:I$1005,ROW($C144)-ROW($C$5),1))=0,"",INDEX(Input!I$6:I$1005,ROW($C144)-ROW($C$5),1))</f>
        <v/>
      </c>
      <c r="L144" s="101" t="str">
        <f t="array" ref="L144">IFERROR(IF($AY$24=123,DAY(K144)&amp;connector&amp;IF($AZ$24="Extended",INDEX($AT$24:$AT$35,MONTH(K144),1),MONTH(K144))&amp;connector&amp;IF($AZ$24="Short", RIGHT(YEAR(K144),2),YEAR(K144)),IF($AY$24=213, MONTH(K144)&amp;connector&amp;DAY(K144)&amp;connector&amp;IF($AZ$24="Short", RIGHT(YEAR(K144),2),YEAR(K144)),IF($AZ$24="Short", RIGHT(YEAR(K144),2),YEAR(K144))&amp;connector&amp;MONTH(K144)&amp;connector&amp;DAY(K144))),"-")</f>
        <v>-</v>
      </c>
      <c r="M144" s="101" t="str">
        <f>IF(LEN(INDEX(Input!J$6:J$1005,ROW($C144)-ROW($C$5),1))=0,"",INDEX(Input!J$6:J$1005,ROW($C144)-ROW($C$5),1))</f>
        <v/>
      </c>
      <c r="N144" s="101" t="str">
        <f t="array" ref="N144">IFERROR(IF($AY$24=123,DAY(M144)&amp;connector&amp;IF($AZ$24="Extended",INDEX($AT$24:$AT$35,MONTH(M144),1),MONTH(M144))&amp;connector&amp;IF($AZ$24="Short", RIGHT(YEAR(M144),2),YEAR(M144)),IF($AY$24=213, MONTH(M144)&amp;connector&amp;DAY(M144)&amp;connector&amp;IF($AZ$24="Short", RIGHT(YEAR(M144),2),YEAR(M144)),IF($AZ$24="Short", RIGHT(YEAR(M144),2),YEAR(M144))&amp;connector&amp;MONTH(M144)&amp;connector&amp;DAY(M144))),"-")</f>
        <v>-</v>
      </c>
      <c r="O144" s="156" t="str">
        <f>IF(LEN(INDEX(Input!K$6:K$1005,ROW($C144)-ROW($C$5),1))=0,"",INDEX(Input!K$6:K$1005,ROW($C144)-ROW($C$5),1))</f>
        <v/>
      </c>
      <c r="P144" s="100" t="str">
        <f t="shared" si="26"/>
        <v>-</v>
      </c>
      <c r="Q144" s="156" t="str">
        <f>IF(LEN(INDEX(Input!L$6:L$1005,ROW($C144)-ROW($C$5),1))=0,"",INDEX(Input!L$6:L$1005,ROW($C144)-ROW($C$5),1))</f>
        <v/>
      </c>
      <c r="R144" s="100" t="str">
        <f t="shared" si="27"/>
        <v>-</v>
      </c>
      <c r="S144" s="156" t="str">
        <f>IF(LEN(INDEX(Input!M$6:M$1005,ROW($C144)-ROW($C$5),1))=0,"-",INDEX(Input!M$6:M$1005,ROW($C144)-ROW($C$5),1))</f>
        <v>-</v>
      </c>
      <c r="T144" s="156" t="str">
        <f t="shared" si="28"/>
        <v/>
      </c>
      <c r="U144" s="100" t="str">
        <f t="shared" si="29"/>
        <v>-</v>
      </c>
      <c r="V144" s="156" t="str">
        <f>IF(LEN(INDEX(Input!O$6:O$1005,ROW($C144)-ROW($C$5),1))=0,"",INDEX(Input!O$6:O$1005,ROW($C144)-ROW($C$5),1))</f>
        <v/>
      </c>
      <c r="W144" s="100" t="str">
        <f t="shared" si="30"/>
        <v>-</v>
      </c>
      <c r="X144" s="104" t="str">
        <f t="shared" si="31"/>
        <v/>
      </c>
      <c r="Y144" s="102" t="str">
        <f t="shared" si="25"/>
        <v/>
      </c>
      <c r="Z144" s="102" t="str">
        <f>IF(AND(OR(Dashboard!$D$7=J144,Dashboard!$D$7=""),  OR(Dashboard!$G$6&lt;=K144,Dashboard!$G$6=""), OR(Dashboard!$G$7&gt;=K144,Dashboard!$G$7=""),  OR(Dashboard!$J$6&lt;=O144,Dashboard!$J$6=""), OR(Dashboard!$J$7&gt;=O144,Dashboard!$J$7=""),D144&lt;&gt;""),"x","")</f>
        <v>x</v>
      </c>
      <c r="AA144" s="102" t="str">
        <f>IF(AND(OR(Dashboard!$D$6=H144,Dashboard!$D$6="",Dashboard!$D$6="All"), Z144="x"),"x","")</f>
        <v>x</v>
      </c>
      <c r="AB144" s="103" t="str">
        <f>IF(AND(OR(Dashboard!$D$6=H144,Dashboard!$D$6="",Dashboard!$D$6="All"), OR(Dashboard!$D$7=J144,Dashboard!$D$7=""),  OR(Dashboard!$G$6&lt;=K144,Dashboard!$G$6=""), OR(Dashboard!$G$7&gt;=K144,Dashboard!$G$7=""),  OR(Dashboard!$J$6&lt;=O144,Dashboard!$J$6=""), OR(Dashboard!$J$7&gt;=O144,Dashboard!$J$7=""),I144&lt;&gt;""),"x","")</f>
        <v/>
      </c>
      <c r="AC144" s="88" t="str">
        <f>IF($AB144&lt;&gt;"x","",IF(AND($I144&lt;&gt;AC$4, IFERROR(MATCH("c",$AB144:AB144,0),0)=0),"x", IF(IFERROR(MATCH("c",$AB144:AB144,0),0)=0,"c","")))</f>
        <v/>
      </c>
      <c r="AD144" s="88" t="str">
        <f>IF($AB144&lt;&gt;"x","",IF(AND($I144&lt;&gt;AD$4, IFERROR(MATCH("c",$AB144:AC144,0),0)=0),"x", IF(IFERROR(MATCH("c",$AB144:AC144,0),0)=0,"c","")))</f>
        <v/>
      </c>
      <c r="AE144" s="88" t="str">
        <f>IF($AB144&lt;&gt;"x","",IF(AND($I144&lt;&gt;AE$4, IFERROR(MATCH("c",$AB144:AD144,0),0)=0),"x", IF(IFERROR(MATCH("c",$AB144:AD144,0),0)=0,"c","")))</f>
        <v/>
      </c>
      <c r="AF144" s="88" t="str">
        <f>IF($AB144&lt;&gt;"x","",IF(AND($I144&lt;&gt;AF$4, IFERROR(MATCH("c",$AB144:AE144,0),0)=0),"x", IF(IFERROR(MATCH("c",$AB144:AE144,0),0)=0,"c","")))</f>
        <v/>
      </c>
      <c r="AG144" s="88" t="str">
        <f>IF($AB144&lt;&gt;"x","",IF(AND($I144&lt;&gt;AG$4, IFERROR(MATCH("c",$AB144:AF144,0),0)=0),"x", IF(IFERROR(MATCH("c",$AB144:AF144,0),0)=0,"c","")))</f>
        <v/>
      </c>
      <c r="AH144" s="88" t="str">
        <f>IF($AB144&lt;&gt;"x","",IF(AND($I144&lt;&gt;AH$4, IFERROR(MATCH("c",$AB144:AG144,0),0)=0),"x", IF(IFERROR(MATCH("c",$AB144:AG144,0),0)=0,"c","")))</f>
        <v/>
      </c>
      <c r="AI144" s="88" t="str">
        <f>IF($AB144&lt;&gt;"x","",IF(AND($I144&lt;&gt;AI$4, IFERROR(MATCH("c",$AB144:AH144,0),0)=0),"x", IF(IFERROR(MATCH("c",$AB144:AH144,0),0)=0,"c","")))</f>
        <v/>
      </c>
      <c r="AJ144" s="88" t="str">
        <f>IF($AB144&lt;&gt;"x","",IF(AND($I144&lt;&gt;AJ$4, IFERROR(MATCH("c",$AB144:AI144,0),0)=0),"x", IF(IFERROR(MATCH("c",$AB144:AI144,0),0)=0,"c","")))</f>
        <v/>
      </c>
      <c r="AK144" s="88" t="str">
        <f>IF($AB144&lt;&gt;"x","",IF(AND($I144&lt;&gt;AK$4, IFERROR(MATCH("c",$AB144:AJ144,0),0)=0),"x", IF(IFERROR(MATCH("c",$AB144:AJ144,0),0)=0,"c","")))</f>
        <v/>
      </c>
      <c r="AL144" s="88" t="str">
        <f>IF($AB144&lt;&gt;"x","",IF(AND($I144&lt;&gt;AL$4, IFERROR(MATCH("c",$AB144:AK144,0),0)=0),"x", IF(IFERROR(MATCH("c",$AB144:AK144,0),0)=0,"c","")))</f>
        <v/>
      </c>
      <c r="AM144" s="88" t="str">
        <f>IF($AB144&lt;&gt;"x","",IF(AND($I144&lt;&gt;AM$4, IFERROR(MATCH("c",$AB144:AL144,0),0)=0),"x", IF(IFERROR(MATCH("c",$AB144:AL144,0),0)=0,"c","")))</f>
        <v/>
      </c>
      <c r="AN144" s="88" t="str">
        <f>IF($AB144&lt;&gt;"x","",IF(AND($I144&lt;&gt;AN$4, IFERROR(MATCH("c",$AB144:AM144,0),0)=0),"x", IF(IFERROR(MATCH("c",$AB144:AM144,0),0)=0,"c","")))</f>
        <v/>
      </c>
      <c r="AO144" s="88" t="str">
        <f>IF($AB144&lt;&gt;"x","",IF(AND($I144&lt;&gt;AO$4, IFERROR(MATCH("c",$AB144:AN144,0),0)=0),"x", IF(IFERROR(MATCH("c",$AB144:AN144,0),0)=0,"c","")))</f>
        <v/>
      </c>
      <c r="AP144" s="88" t="str">
        <f>IF($AB144&lt;&gt;"x","",IF(AND($I144&lt;&gt;AP$4, IFERROR(MATCH("c",$AB144:AO144,0),0)=0),"x", IF(IFERROR(MATCH("c",$AB144:AO144,0),0)=0,"c","")))</f>
        <v/>
      </c>
      <c r="AQ144" s="88" t="str">
        <f>IF($AB144&lt;&gt;"x","",IF(AND($I144&lt;&gt;AQ$4, IFERROR(MATCH("c",$AB144:AP144,0),0)=0),"x", IF(IFERROR(MATCH("c",$AB144:AP144,0),0)=0,"c","")))</f>
        <v/>
      </c>
      <c r="BO144" s="213">
        <f>IF(COUNTIF($BO$6:BO143,BO143)+1&gt;Calc!$CU$9,MAX($BO$6:BO143)+1,BO143)</f>
        <v>35</v>
      </c>
      <c r="BP144" s="213" t="str">
        <f>IF(29-SUMIF(Pipeline!D148:AF148,"",$BP$5:$CR$5)&gt;0,ROW(BO144),"")</f>
        <v/>
      </c>
      <c r="BQ144" s="214"/>
      <c r="BR144" s="214"/>
      <c r="BS144" s="214"/>
      <c r="BT144" s="214"/>
      <c r="BU144" s="214"/>
      <c r="BV144" s="214"/>
      <c r="BW144" s="214"/>
      <c r="BX144" s="214"/>
      <c r="BY144" s="214"/>
      <c r="BZ144" s="214"/>
      <c r="CA144" s="214"/>
      <c r="CB144" s="214"/>
      <c r="CC144" s="214"/>
      <c r="CD144" s="214"/>
      <c r="CE144" s="214"/>
      <c r="CF144" s="214"/>
      <c r="CG144" s="214"/>
      <c r="CH144" s="214"/>
      <c r="CI144" s="214"/>
      <c r="CJ144" s="214"/>
      <c r="CK144" s="214"/>
      <c r="CL144" s="214"/>
      <c r="CM144" s="214"/>
      <c r="CN144" s="214"/>
      <c r="CO144" s="214"/>
      <c r="CP144" s="214"/>
      <c r="CQ144" s="214"/>
      <c r="CR144" s="214"/>
    </row>
    <row r="145" spans="2:96" x14ac:dyDescent="0.25">
      <c r="B145" s="88">
        <f>IF(AND(OR(Pipeline!$F$5=H145,Pipeline!$F$5="",Pipeline!$F$5="All"), OR(Pipeline!$F$6=J145,Pipeline!$F$6="",Pipeline!$F$6="All"),  OR(Pipeline!$J$5&lt;=K145,Pipeline!$J$5=""), OR(Pipeline!$J$6&gt;=K145,Pipeline!$J$6=""),  OR(Pipeline!$N$5&lt;=O145,Pipeline!$N$5=""), OR(Pipeline!$N$6&gt;=O145,Pipeline!$N$6="")),1,0)</f>
        <v>1</v>
      </c>
      <c r="C145" s="99">
        <f>IF(B145&lt;&gt;1,"",COUNTIFS($I$6:I144,I145,$B$6:B144,1)+1)</f>
        <v>133</v>
      </c>
      <c r="D145" s="100" t="str">
        <f>IF(LEN(INDEX(Input!B$6:B$1005,ROW($C145)-ROW($C$5),1))=0,"-",INDEX(Input!B$6:B$1005,ROW($C145)-ROW($C$5),1))</f>
        <v>-</v>
      </c>
      <c r="E145" s="100" t="str">
        <f>IF(LEN(INDEX(Input!C$6:C$1005,ROW($C145)-ROW($C$5),1))=0,"-",INDEX(Input!C$6:C$1005,ROW($C145)-ROW($C$5),1))</f>
        <v>-</v>
      </c>
      <c r="F145" s="100" t="str">
        <f>IF(LEN(INDEX(Input!D$6:D$1005,ROW($C145)-ROW($C$5),1))=0,"-",INDEX(Input!D$6:D$1005,ROW($C145)-ROW($C$5),1))</f>
        <v>-</v>
      </c>
      <c r="G145" s="100" t="str">
        <f>IF(LEN(INDEX(Input!E$6:E$1005,ROW($C145)-ROW($C$5),1))=0,"-",INDEX(Input!E$6:E$1005,ROW($C145)-ROW($C$5),1))</f>
        <v>-</v>
      </c>
      <c r="H145" s="100" t="str">
        <f>IF(LEN(INDEX(Input!F$6:F$1005,ROW($C145)-ROW($C$5),1))=0,"-",INDEX(Input!F$6:F$1005,ROW($C145)-ROW($C$5),1))</f>
        <v>-</v>
      </c>
      <c r="I145" s="100" t="str">
        <f>IF(LEN(INDEX(Input!G$6:G$1005,ROW($C145)-ROW($C$5),1))=0,"",INDEX(Input!G$6:G$1005,ROW($C145)-ROW($C$5),1))</f>
        <v/>
      </c>
      <c r="J145" s="100" t="str">
        <f>IF(LEN(INDEX(Input!B$6:B$1005,ROW($C145)-ROW($C$5),1))=0,"-",IF(INDEX(Input!H$6:H$1005,ROW($C145)-ROW($C$5),1)="","Not set",INDEX(Input!H$6:H$1005,ROW($C145)-ROW($C$5),1)) )</f>
        <v>-</v>
      </c>
      <c r="K145" s="101" t="str">
        <f>IF(LEN(INDEX(Input!I$6:I$1005,ROW($C145)-ROW($C$5),1))=0,"",INDEX(Input!I$6:I$1005,ROW($C145)-ROW($C$5),1))</f>
        <v/>
      </c>
      <c r="L145" s="101" t="str">
        <f t="array" ref="L145">IFERROR(IF($AY$24=123,DAY(K145)&amp;connector&amp;IF($AZ$24="Extended",INDEX($AT$24:$AT$35,MONTH(K145),1),MONTH(K145))&amp;connector&amp;IF($AZ$24="Short", RIGHT(YEAR(K145),2),YEAR(K145)),IF($AY$24=213, MONTH(K145)&amp;connector&amp;DAY(K145)&amp;connector&amp;IF($AZ$24="Short", RIGHT(YEAR(K145),2),YEAR(K145)),IF($AZ$24="Short", RIGHT(YEAR(K145),2),YEAR(K145))&amp;connector&amp;MONTH(K145)&amp;connector&amp;DAY(K145))),"-")</f>
        <v>-</v>
      </c>
      <c r="M145" s="101" t="str">
        <f>IF(LEN(INDEX(Input!J$6:J$1005,ROW($C145)-ROW($C$5),1))=0,"",INDEX(Input!J$6:J$1005,ROW($C145)-ROW($C$5),1))</f>
        <v/>
      </c>
      <c r="N145" s="101" t="str">
        <f t="array" ref="N145">IFERROR(IF($AY$24=123,DAY(M145)&amp;connector&amp;IF($AZ$24="Extended",INDEX($AT$24:$AT$35,MONTH(M145),1),MONTH(M145))&amp;connector&amp;IF($AZ$24="Short", RIGHT(YEAR(M145),2),YEAR(M145)),IF($AY$24=213, MONTH(M145)&amp;connector&amp;DAY(M145)&amp;connector&amp;IF($AZ$24="Short", RIGHT(YEAR(M145),2),YEAR(M145)),IF($AZ$24="Short", RIGHT(YEAR(M145),2),YEAR(M145))&amp;connector&amp;MONTH(M145)&amp;connector&amp;DAY(M145))),"-")</f>
        <v>-</v>
      </c>
      <c r="O145" s="156" t="str">
        <f>IF(LEN(INDEX(Input!K$6:K$1005,ROW($C145)-ROW($C$5),1))=0,"",INDEX(Input!K$6:K$1005,ROW($C145)-ROW($C$5),1))</f>
        <v/>
      </c>
      <c r="P145" s="100" t="str">
        <f t="shared" si="26"/>
        <v>-</v>
      </c>
      <c r="Q145" s="156" t="str">
        <f>IF(LEN(INDEX(Input!L$6:L$1005,ROW($C145)-ROW($C$5),1))=0,"",INDEX(Input!L$6:L$1005,ROW($C145)-ROW($C$5),1))</f>
        <v/>
      </c>
      <c r="R145" s="100" t="str">
        <f t="shared" si="27"/>
        <v>-</v>
      </c>
      <c r="S145" s="156" t="str">
        <f>IF(LEN(INDEX(Input!M$6:M$1005,ROW($C145)-ROW($C$5),1))=0,"-",INDEX(Input!M$6:M$1005,ROW($C145)-ROW($C$5),1))</f>
        <v>-</v>
      </c>
      <c r="T145" s="156" t="str">
        <f t="shared" si="28"/>
        <v/>
      </c>
      <c r="U145" s="100" t="str">
        <f t="shared" si="29"/>
        <v>-</v>
      </c>
      <c r="V145" s="156" t="str">
        <f>IF(LEN(INDEX(Input!O$6:O$1005,ROW($C145)-ROW($C$5),1))=0,"",INDEX(Input!O$6:O$1005,ROW($C145)-ROW($C$5),1))</f>
        <v/>
      </c>
      <c r="W145" s="100" t="str">
        <f t="shared" si="30"/>
        <v>-</v>
      </c>
      <c r="X145" s="104" t="str">
        <f t="shared" si="31"/>
        <v/>
      </c>
      <c r="Y145" s="102" t="str">
        <f t="shared" si="25"/>
        <v/>
      </c>
      <c r="Z145" s="102" t="str">
        <f>IF(AND(OR(Dashboard!$D$7=J145,Dashboard!$D$7=""),  OR(Dashboard!$G$6&lt;=K145,Dashboard!$G$6=""), OR(Dashboard!$G$7&gt;=K145,Dashboard!$G$7=""),  OR(Dashboard!$J$6&lt;=O145,Dashboard!$J$6=""), OR(Dashboard!$J$7&gt;=O145,Dashboard!$J$7=""),D145&lt;&gt;""),"x","")</f>
        <v>x</v>
      </c>
      <c r="AA145" s="102" t="str">
        <f>IF(AND(OR(Dashboard!$D$6=H145,Dashboard!$D$6="",Dashboard!$D$6="All"), Z145="x"),"x","")</f>
        <v>x</v>
      </c>
      <c r="AB145" s="103" t="str">
        <f>IF(AND(OR(Dashboard!$D$6=H145,Dashboard!$D$6="",Dashboard!$D$6="All"), OR(Dashboard!$D$7=J145,Dashboard!$D$7=""),  OR(Dashboard!$G$6&lt;=K145,Dashboard!$G$6=""), OR(Dashboard!$G$7&gt;=K145,Dashboard!$G$7=""),  OR(Dashboard!$J$6&lt;=O145,Dashboard!$J$6=""), OR(Dashboard!$J$7&gt;=O145,Dashboard!$J$7=""),I145&lt;&gt;""),"x","")</f>
        <v/>
      </c>
      <c r="AC145" s="88" t="str">
        <f>IF($AB145&lt;&gt;"x","",IF(AND($I145&lt;&gt;AC$4, IFERROR(MATCH("c",$AB145:AB145,0),0)=0),"x", IF(IFERROR(MATCH("c",$AB145:AB145,0),0)=0,"c","")))</f>
        <v/>
      </c>
      <c r="AD145" s="88" t="str">
        <f>IF($AB145&lt;&gt;"x","",IF(AND($I145&lt;&gt;AD$4, IFERROR(MATCH("c",$AB145:AC145,0),0)=0),"x", IF(IFERROR(MATCH("c",$AB145:AC145,0),0)=0,"c","")))</f>
        <v/>
      </c>
      <c r="AE145" s="88" t="str">
        <f>IF($AB145&lt;&gt;"x","",IF(AND($I145&lt;&gt;AE$4, IFERROR(MATCH("c",$AB145:AD145,0),0)=0),"x", IF(IFERROR(MATCH("c",$AB145:AD145,0),0)=0,"c","")))</f>
        <v/>
      </c>
      <c r="AF145" s="88" t="str">
        <f>IF($AB145&lt;&gt;"x","",IF(AND($I145&lt;&gt;AF$4, IFERROR(MATCH("c",$AB145:AE145,0),0)=0),"x", IF(IFERROR(MATCH("c",$AB145:AE145,0),0)=0,"c","")))</f>
        <v/>
      </c>
      <c r="AG145" s="88" t="str">
        <f>IF($AB145&lt;&gt;"x","",IF(AND($I145&lt;&gt;AG$4, IFERROR(MATCH("c",$AB145:AF145,0),0)=0),"x", IF(IFERROR(MATCH("c",$AB145:AF145,0),0)=0,"c","")))</f>
        <v/>
      </c>
      <c r="AH145" s="88" t="str">
        <f>IF($AB145&lt;&gt;"x","",IF(AND($I145&lt;&gt;AH$4, IFERROR(MATCH("c",$AB145:AG145,0),0)=0),"x", IF(IFERROR(MATCH("c",$AB145:AG145,0),0)=0,"c","")))</f>
        <v/>
      </c>
      <c r="AI145" s="88" t="str">
        <f>IF($AB145&lt;&gt;"x","",IF(AND($I145&lt;&gt;AI$4, IFERROR(MATCH("c",$AB145:AH145,0),0)=0),"x", IF(IFERROR(MATCH("c",$AB145:AH145,0),0)=0,"c","")))</f>
        <v/>
      </c>
      <c r="AJ145" s="88" t="str">
        <f>IF($AB145&lt;&gt;"x","",IF(AND($I145&lt;&gt;AJ$4, IFERROR(MATCH("c",$AB145:AI145,0),0)=0),"x", IF(IFERROR(MATCH("c",$AB145:AI145,0),0)=0,"c","")))</f>
        <v/>
      </c>
      <c r="AK145" s="88" t="str">
        <f>IF($AB145&lt;&gt;"x","",IF(AND($I145&lt;&gt;AK$4, IFERROR(MATCH("c",$AB145:AJ145,0),0)=0),"x", IF(IFERROR(MATCH("c",$AB145:AJ145,0),0)=0,"c","")))</f>
        <v/>
      </c>
      <c r="AL145" s="88" t="str">
        <f>IF($AB145&lt;&gt;"x","",IF(AND($I145&lt;&gt;AL$4, IFERROR(MATCH("c",$AB145:AK145,0),0)=0),"x", IF(IFERROR(MATCH("c",$AB145:AK145,0),0)=0,"c","")))</f>
        <v/>
      </c>
      <c r="AM145" s="88" t="str">
        <f>IF($AB145&lt;&gt;"x","",IF(AND($I145&lt;&gt;AM$4, IFERROR(MATCH("c",$AB145:AL145,0),0)=0),"x", IF(IFERROR(MATCH("c",$AB145:AL145,0),0)=0,"c","")))</f>
        <v/>
      </c>
      <c r="AN145" s="88" t="str">
        <f>IF($AB145&lt;&gt;"x","",IF(AND($I145&lt;&gt;AN$4, IFERROR(MATCH("c",$AB145:AM145,0),0)=0),"x", IF(IFERROR(MATCH("c",$AB145:AM145,0),0)=0,"c","")))</f>
        <v/>
      </c>
      <c r="AO145" s="88" t="str">
        <f>IF($AB145&lt;&gt;"x","",IF(AND($I145&lt;&gt;AO$4, IFERROR(MATCH("c",$AB145:AN145,0),0)=0),"x", IF(IFERROR(MATCH("c",$AB145:AN145,0),0)=0,"c","")))</f>
        <v/>
      </c>
      <c r="AP145" s="88" t="str">
        <f>IF($AB145&lt;&gt;"x","",IF(AND($I145&lt;&gt;AP$4, IFERROR(MATCH("c",$AB145:AO145,0),0)=0),"x", IF(IFERROR(MATCH("c",$AB145:AO145,0),0)=0,"c","")))</f>
        <v/>
      </c>
      <c r="AQ145" s="88" t="str">
        <f>IF($AB145&lt;&gt;"x","",IF(AND($I145&lt;&gt;AQ$4, IFERROR(MATCH("c",$AB145:AP145,0),0)=0),"x", IF(IFERROR(MATCH("c",$AB145:AP145,0),0)=0,"c","")))</f>
        <v/>
      </c>
      <c r="BO145" s="213">
        <f>IF(COUNTIF($BO$6:BO144,BO144)+1&gt;Calc!$CU$9,MAX($BO$6:BO144)+1,BO144)</f>
        <v>35</v>
      </c>
      <c r="BP145" s="213" t="str">
        <f>IF(29-SUMIF(Pipeline!D149:AF149,"",$BP$5:$CR$5)&gt;0,ROW(BO145),"")</f>
        <v/>
      </c>
      <c r="BQ145" s="214"/>
      <c r="BR145" s="214"/>
      <c r="BS145" s="214"/>
      <c r="BT145" s="214"/>
      <c r="BU145" s="214"/>
      <c r="BV145" s="214"/>
      <c r="BW145" s="214"/>
      <c r="BX145" s="214"/>
      <c r="BY145" s="214"/>
      <c r="BZ145" s="214"/>
      <c r="CA145" s="214"/>
      <c r="CB145" s="214"/>
      <c r="CC145" s="214"/>
      <c r="CD145" s="214"/>
      <c r="CE145" s="214"/>
      <c r="CF145" s="214"/>
      <c r="CG145" s="214"/>
      <c r="CH145" s="214"/>
      <c r="CI145" s="214"/>
      <c r="CJ145" s="214"/>
      <c r="CK145" s="214"/>
      <c r="CL145" s="214"/>
      <c r="CM145" s="214"/>
      <c r="CN145" s="214"/>
      <c r="CO145" s="214"/>
      <c r="CP145" s="214"/>
      <c r="CQ145" s="214"/>
      <c r="CR145" s="214"/>
    </row>
    <row r="146" spans="2:96" x14ac:dyDescent="0.25">
      <c r="B146" s="88">
        <f>IF(AND(OR(Pipeline!$F$5=H146,Pipeline!$F$5="",Pipeline!$F$5="All"), OR(Pipeline!$F$6=J146,Pipeline!$F$6="",Pipeline!$F$6="All"),  OR(Pipeline!$J$5&lt;=K146,Pipeline!$J$5=""), OR(Pipeline!$J$6&gt;=K146,Pipeline!$J$6=""),  OR(Pipeline!$N$5&lt;=O146,Pipeline!$N$5=""), OR(Pipeline!$N$6&gt;=O146,Pipeline!$N$6="")),1,0)</f>
        <v>1</v>
      </c>
      <c r="C146" s="99">
        <f>IF(B146&lt;&gt;1,"",COUNTIFS($I$6:I145,I146,$B$6:B145,1)+1)</f>
        <v>134</v>
      </c>
      <c r="D146" s="100" t="str">
        <f>IF(LEN(INDEX(Input!B$6:B$1005,ROW($C146)-ROW($C$5),1))=0,"-",INDEX(Input!B$6:B$1005,ROW($C146)-ROW($C$5),1))</f>
        <v>-</v>
      </c>
      <c r="E146" s="100" t="str">
        <f>IF(LEN(INDEX(Input!C$6:C$1005,ROW($C146)-ROW($C$5),1))=0,"-",INDEX(Input!C$6:C$1005,ROW($C146)-ROW($C$5),1))</f>
        <v>-</v>
      </c>
      <c r="F146" s="100" t="str">
        <f>IF(LEN(INDEX(Input!D$6:D$1005,ROW($C146)-ROW($C$5),1))=0,"-",INDEX(Input!D$6:D$1005,ROW($C146)-ROW($C$5),1))</f>
        <v>-</v>
      </c>
      <c r="G146" s="100" t="str">
        <f>IF(LEN(INDEX(Input!E$6:E$1005,ROW($C146)-ROW($C$5),1))=0,"-",INDEX(Input!E$6:E$1005,ROW($C146)-ROW($C$5),1))</f>
        <v>-</v>
      </c>
      <c r="H146" s="100" t="str">
        <f>IF(LEN(INDEX(Input!F$6:F$1005,ROW($C146)-ROW($C$5),1))=0,"-",INDEX(Input!F$6:F$1005,ROW($C146)-ROW($C$5),1))</f>
        <v>-</v>
      </c>
      <c r="I146" s="100" t="str">
        <f>IF(LEN(INDEX(Input!G$6:G$1005,ROW($C146)-ROW($C$5),1))=0,"",INDEX(Input!G$6:G$1005,ROW($C146)-ROW($C$5),1))</f>
        <v/>
      </c>
      <c r="J146" s="100" t="str">
        <f>IF(LEN(INDEX(Input!B$6:B$1005,ROW($C146)-ROW($C$5),1))=0,"-",IF(INDEX(Input!H$6:H$1005,ROW($C146)-ROW($C$5),1)="","Not set",INDEX(Input!H$6:H$1005,ROW($C146)-ROW($C$5),1)) )</f>
        <v>-</v>
      </c>
      <c r="K146" s="101" t="str">
        <f>IF(LEN(INDEX(Input!I$6:I$1005,ROW($C146)-ROW($C$5),1))=0,"",INDEX(Input!I$6:I$1005,ROW($C146)-ROW($C$5),1))</f>
        <v/>
      </c>
      <c r="L146" s="101" t="str">
        <f t="array" ref="L146">IFERROR(IF($AY$24=123,DAY(K146)&amp;connector&amp;IF($AZ$24="Extended",INDEX($AT$24:$AT$35,MONTH(K146),1),MONTH(K146))&amp;connector&amp;IF($AZ$24="Short", RIGHT(YEAR(K146),2),YEAR(K146)),IF($AY$24=213, MONTH(K146)&amp;connector&amp;DAY(K146)&amp;connector&amp;IF($AZ$24="Short", RIGHT(YEAR(K146),2),YEAR(K146)),IF($AZ$24="Short", RIGHT(YEAR(K146),2),YEAR(K146))&amp;connector&amp;MONTH(K146)&amp;connector&amp;DAY(K146))),"-")</f>
        <v>-</v>
      </c>
      <c r="M146" s="101" t="str">
        <f>IF(LEN(INDEX(Input!J$6:J$1005,ROW($C146)-ROW($C$5),1))=0,"",INDEX(Input!J$6:J$1005,ROW($C146)-ROW($C$5),1))</f>
        <v/>
      </c>
      <c r="N146" s="101" t="str">
        <f t="array" ref="N146">IFERROR(IF($AY$24=123,DAY(M146)&amp;connector&amp;IF($AZ$24="Extended",INDEX($AT$24:$AT$35,MONTH(M146),1),MONTH(M146))&amp;connector&amp;IF($AZ$24="Short", RIGHT(YEAR(M146),2),YEAR(M146)),IF($AY$24=213, MONTH(M146)&amp;connector&amp;DAY(M146)&amp;connector&amp;IF($AZ$24="Short", RIGHT(YEAR(M146),2),YEAR(M146)),IF($AZ$24="Short", RIGHT(YEAR(M146),2),YEAR(M146))&amp;connector&amp;MONTH(M146)&amp;connector&amp;DAY(M146))),"-")</f>
        <v>-</v>
      </c>
      <c r="O146" s="156" t="str">
        <f>IF(LEN(INDEX(Input!K$6:K$1005,ROW($C146)-ROW($C$5),1))=0,"",INDEX(Input!K$6:K$1005,ROW($C146)-ROW($C$5),1))</f>
        <v/>
      </c>
      <c r="P146" s="100" t="str">
        <f t="shared" si="26"/>
        <v>-</v>
      </c>
      <c r="Q146" s="156" t="str">
        <f>IF(LEN(INDEX(Input!L$6:L$1005,ROW($C146)-ROW($C$5),1))=0,"",INDEX(Input!L$6:L$1005,ROW($C146)-ROW($C$5),1))</f>
        <v/>
      </c>
      <c r="R146" s="100" t="str">
        <f t="shared" si="27"/>
        <v>-</v>
      </c>
      <c r="S146" s="156" t="str">
        <f>IF(LEN(INDEX(Input!M$6:M$1005,ROW($C146)-ROW($C$5),1))=0,"-",INDEX(Input!M$6:M$1005,ROW($C146)-ROW($C$5),1))</f>
        <v>-</v>
      </c>
      <c r="T146" s="156" t="str">
        <f t="shared" si="28"/>
        <v/>
      </c>
      <c r="U146" s="100" t="str">
        <f t="shared" si="29"/>
        <v>-</v>
      </c>
      <c r="V146" s="156" t="str">
        <f>IF(LEN(INDEX(Input!O$6:O$1005,ROW($C146)-ROW($C$5),1))=0,"",INDEX(Input!O$6:O$1005,ROW($C146)-ROW($C$5),1))</f>
        <v/>
      </c>
      <c r="W146" s="100" t="str">
        <f t="shared" si="30"/>
        <v>-</v>
      </c>
      <c r="X146" s="104" t="str">
        <f t="shared" si="31"/>
        <v/>
      </c>
      <c r="Y146" s="102" t="str">
        <f t="shared" si="25"/>
        <v/>
      </c>
      <c r="Z146" s="102" t="str">
        <f>IF(AND(OR(Dashboard!$D$7=J146,Dashboard!$D$7=""),  OR(Dashboard!$G$6&lt;=K146,Dashboard!$G$6=""), OR(Dashboard!$G$7&gt;=K146,Dashboard!$G$7=""),  OR(Dashboard!$J$6&lt;=O146,Dashboard!$J$6=""), OR(Dashboard!$J$7&gt;=O146,Dashboard!$J$7=""),D146&lt;&gt;""),"x","")</f>
        <v>x</v>
      </c>
      <c r="AA146" s="102" t="str">
        <f>IF(AND(OR(Dashboard!$D$6=H146,Dashboard!$D$6="",Dashboard!$D$6="All"), Z146="x"),"x","")</f>
        <v>x</v>
      </c>
      <c r="AB146" s="103" t="str">
        <f>IF(AND(OR(Dashboard!$D$6=H146,Dashboard!$D$6="",Dashboard!$D$6="All"), OR(Dashboard!$D$7=J146,Dashboard!$D$7=""),  OR(Dashboard!$G$6&lt;=K146,Dashboard!$G$6=""), OR(Dashboard!$G$7&gt;=K146,Dashboard!$G$7=""),  OR(Dashboard!$J$6&lt;=O146,Dashboard!$J$6=""), OR(Dashboard!$J$7&gt;=O146,Dashboard!$J$7=""),I146&lt;&gt;""),"x","")</f>
        <v/>
      </c>
      <c r="AC146" s="88" t="str">
        <f>IF($AB146&lt;&gt;"x","",IF(AND($I146&lt;&gt;AC$4, IFERROR(MATCH("c",$AB146:AB146,0),0)=0),"x", IF(IFERROR(MATCH("c",$AB146:AB146,0),0)=0,"c","")))</f>
        <v/>
      </c>
      <c r="AD146" s="88" t="str">
        <f>IF($AB146&lt;&gt;"x","",IF(AND($I146&lt;&gt;AD$4, IFERROR(MATCH("c",$AB146:AC146,0),0)=0),"x", IF(IFERROR(MATCH("c",$AB146:AC146,0),0)=0,"c","")))</f>
        <v/>
      </c>
      <c r="AE146" s="88" t="str">
        <f>IF($AB146&lt;&gt;"x","",IF(AND($I146&lt;&gt;AE$4, IFERROR(MATCH("c",$AB146:AD146,0),0)=0),"x", IF(IFERROR(MATCH("c",$AB146:AD146,0),0)=0,"c","")))</f>
        <v/>
      </c>
      <c r="AF146" s="88" t="str">
        <f>IF($AB146&lt;&gt;"x","",IF(AND($I146&lt;&gt;AF$4, IFERROR(MATCH("c",$AB146:AE146,0),0)=0),"x", IF(IFERROR(MATCH("c",$AB146:AE146,0),0)=0,"c","")))</f>
        <v/>
      </c>
      <c r="AG146" s="88" t="str">
        <f>IF($AB146&lt;&gt;"x","",IF(AND($I146&lt;&gt;AG$4, IFERROR(MATCH("c",$AB146:AF146,0),0)=0),"x", IF(IFERROR(MATCH("c",$AB146:AF146,0),0)=0,"c","")))</f>
        <v/>
      </c>
      <c r="AH146" s="88" t="str">
        <f>IF($AB146&lt;&gt;"x","",IF(AND($I146&lt;&gt;AH$4, IFERROR(MATCH("c",$AB146:AG146,0),0)=0),"x", IF(IFERROR(MATCH("c",$AB146:AG146,0),0)=0,"c","")))</f>
        <v/>
      </c>
      <c r="AI146" s="88" t="str">
        <f>IF($AB146&lt;&gt;"x","",IF(AND($I146&lt;&gt;AI$4, IFERROR(MATCH("c",$AB146:AH146,0),0)=0),"x", IF(IFERROR(MATCH("c",$AB146:AH146,0),0)=0,"c","")))</f>
        <v/>
      </c>
      <c r="AJ146" s="88" t="str">
        <f>IF($AB146&lt;&gt;"x","",IF(AND($I146&lt;&gt;AJ$4, IFERROR(MATCH("c",$AB146:AI146,0),0)=0),"x", IF(IFERROR(MATCH("c",$AB146:AI146,0),0)=0,"c","")))</f>
        <v/>
      </c>
      <c r="AK146" s="88" t="str">
        <f>IF($AB146&lt;&gt;"x","",IF(AND($I146&lt;&gt;AK$4, IFERROR(MATCH("c",$AB146:AJ146,0),0)=0),"x", IF(IFERROR(MATCH("c",$AB146:AJ146,0),0)=0,"c","")))</f>
        <v/>
      </c>
      <c r="AL146" s="88" t="str">
        <f>IF($AB146&lt;&gt;"x","",IF(AND($I146&lt;&gt;AL$4, IFERROR(MATCH("c",$AB146:AK146,0),0)=0),"x", IF(IFERROR(MATCH("c",$AB146:AK146,0),0)=0,"c","")))</f>
        <v/>
      </c>
      <c r="AM146" s="88" t="str">
        <f>IF($AB146&lt;&gt;"x","",IF(AND($I146&lt;&gt;AM$4, IFERROR(MATCH("c",$AB146:AL146,0),0)=0),"x", IF(IFERROR(MATCH("c",$AB146:AL146,0),0)=0,"c","")))</f>
        <v/>
      </c>
      <c r="AN146" s="88" t="str">
        <f>IF($AB146&lt;&gt;"x","",IF(AND($I146&lt;&gt;AN$4, IFERROR(MATCH("c",$AB146:AM146,0),0)=0),"x", IF(IFERROR(MATCH("c",$AB146:AM146,0),0)=0,"c","")))</f>
        <v/>
      </c>
      <c r="AO146" s="88" t="str">
        <f>IF($AB146&lt;&gt;"x","",IF(AND($I146&lt;&gt;AO$4, IFERROR(MATCH("c",$AB146:AN146,0),0)=0),"x", IF(IFERROR(MATCH("c",$AB146:AN146,0),0)=0,"c","")))</f>
        <v/>
      </c>
      <c r="AP146" s="88" t="str">
        <f>IF($AB146&lt;&gt;"x","",IF(AND($I146&lt;&gt;AP$4, IFERROR(MATCH("c",$AB146:AO146,0),0)=0),"x", IF(IFERROR(MATCH("c",$AB146:AO146,0),0)=0,"c","")))</f>
        <v/>
      </c>
      <c r="AQ146" s="88" t="str">
        <f>IF($AB146&lt;&gt;"x","",IF(AND($I146&lt;&gt;AQ$4, IFERROR(MATCH("c",$AB146:AP146,0),0)=0),"x", IF(IFERROR(MATCH("c",$AB146:AP146,0),0)=0,"c","")))</f>
        <v/>
      </c>
      <c r="BO146" s="213">
        <f>IF(COUNTIF($BO$6:BO145,BO145)+1&gt;Calc!$CU$9,MAX($BO$6:BO145)+1,BO145)</f>
        <v>36</v>
      </c>
      <c r="BP146" s="213" t="str">
        <f>IF(29-SUMIF(Pipeline!D150:AF150,"",$BP$5:$CR$5)&gt;0,ROW(BO146),"")</f>
        <v/>
      </c>
      <c r="BQ146" s="214"/>
      <c r="BR146" s="214"/>
      <c r="BS146" s="214"/>
      <c r="BT146" s="214"/>
      <c r="BU146" s="214"/>
      <c r="BV146" s="214"/>
      <c r="BW146" s="214"/>
      <c r="BX146" s="214"/>
      <c r="BY146" s="214"/>
      <c r="BZ146" s="214"/>
      <c r="CA146" s="214"/>
      <c r="CB146" s="214"/>
      <c r="CC146" s="214"/>
      <c r="CD146" s="214"/>
      <c r="CE146" s="214"/>
      <c r="CF146" s="214"/>
      <c r="CG146" s="214"/>
      <c r="CH146" s="214"/>
      <c r="CI146" s="214"/>
      <c r="CJ146" s="214"/>
      <c r="CK146" s="214"/>
      <c r="CL146" s="214"/>
      <c r="CM146" s="214"/>
      <c r="CN146" s="214"/>
      <c r="CO146" s="214"/>
      <c r="CP146" s="214"/>
      <c r="CQ146" s="214"/>
      <c r="CR146" s="214"/>
    </row>
    <row r="147" spans="2:96" x14ac:dyDescent="0.25">
      <c r="B147" s="88">
        <f>IF(AND(OR(Pipeline!$F$5=H147,Pipeline!$F$5="",Pipeline!$F$5="All"), OR(Pipeline!$F$6=J147,Pipeline!$F$6="",Pipeline!$F$6="All"),  OR(Pipeline!$J$5&lt;=K147,Pipeline!$J$5=""), OR(Pipeline!$J$6&gt;=K147,Pipeline!$J$6=""),  OR(Pipeline!$N$5&lt;=O147,Pipeline!$N$5=""), OR(Pipeline!$N$6&gt;=O147,Pipeline!$N$6="")),1,0)</f>
        <v>1</v>
      </c>
      <c r="C147" s="99">
        <f>IF(B147&lt;&gt;1,"",COUNTIFS($I$6:I146,I147,$B$6:B146,1)+1)</f>
        <v>135</v>
      </c>
      <c r="D147" s="100" t="str">
        <f>IF(LEN(INDEX(Input!B$6:B$1005,ROW($C147)-ROW($C$5),1))=0,"-",INDEX(Input!B$6:B$1005,ROW($C147)-ROW($C$5),1))</f>
        <v>-</v>
      </c>
      <c r="E147" s="100" t="str">
        <f>IF(LEN(INDEX(Input!C$6:C$1005,ROW($C147)-ROW($C$5),1))=0,"-",INDEX(Input!C$6:C$1005,ROW($C147)-ROW($C$5),1))</f>
        <v>-</v>
      </c>
      <c r="F147" s="100" t="str">
        <f>IF(LEN(INDEX(Input!D$6:D$1005,ROW($C147)-ROW($C$5),1))=0,"-",INDEX(Input!D$6:D$1005,ROW($C147)-ROW($C$5),1))</f>
        <v>-</v>
      </c>
      <c r="G147" s="100" t="str">
        <f>IF(LEN(INDEX(Input!E$6:E$1005,ROW($C147)-ROW($C$5),1))=0,"-",INDEX(Input!E$6:E$1005,ROW($C147)-ROW($C$5),1))</f>
        <v>-</v>
      </c>
      <c r="H147" s="100" t="str">
        <f>IF(LEN(INDEX(Input!F$6:F$1005,ROW($C147)-ROW($C$5),1))=0,"-",INDEX(Input!F$6:F$1005,ROW($C147)-ROW($C$5),1))</f>
        <v>-</v>
      </c>
      <c r="I147" s="100" t="str">
        <f>IF(LEN(INDEX(Input!G$6:G$1005,ROW($C147)-ROW($C$5),1))=0,"",INDEX(Input!G$6:G$1005,ROW($C147)-ROW($C$5),1))</f>
        <v/>
      </c>
      <c r="J147" s="100" t="str">
        <f>IF(LEN(INDEX(Input!B$6:B$1005,ROW($C147)-ROW($C$5),1))=0,"-",IF(INDEX(Input!H$6:H$1005,ROW($C147)-ROW($C$5),1)="","Not set",INDEX(Input!H$6:H$1005,ROW($C147)-ROW($C$5),1)) )</f>
        <v>-</v>
      </c>
      <c r="K147" s="101" t="str">
        <f>IF(LEN(INDEX(Input!I$6:I$1005,ROW($C147)-ROW($C$5),1))=0,"",INDEX(Input!I$6:I$1005,ROW($C147)-ROW($C$5),1))</f>
        <v/>
      </c>
      <c r="L147" s="101" t="str">
        <f t="array" ref="L147">IFERROR(IF($AY$24=123,DAY(K147)&amp;connector&amp;IF($AZ$24="Extended",INDEX($AT$24:$AT$35,MONTH(K147),1),MONTH(K147))&amp;connector&amp;IF($AZ$24="Short", RIGHT(YEAR(K147),2),YEAR(K147)),IF($AY$24=213, MONTH(K147)&amp;connector&amp;DAY(K147)&amp;connector&amp;IF($AZ$24="Short", RIGHT(YEAR(K147),2),YEAR(K147)),IF($AZ$24="Short", RIGHT(YEAR(K147),2),YEAR(K147))&amp;connector&amp;MONTH(K147)&amp;connector&amp;DAY(K147))),"-")</f>
        <v>-</v>
      </c>
      <c r="M147" s="101" t="str">
        <f>IF(LEN(INDEX(Input!J$6:J$1005,ROW($C147)-ROW($C$5),1))=0,"",INDEX(Input!J$6:J$1005,ROW($C147)-ROW($C$5),1))</f>
        <v/>
      </c>
      <c r="N147" s="101" t="str">
        <f t="array" ref="N147">IFERROR(IF($AY$24=123,DAY(M147)&amp;connector&amp;IF($AZ$24="Extended",INDEX($AT$24:$AT$35,MONTH(M147),1),MONTH(M147))&amp;connector&amp;IF($AZ$24="Short", RIGHT(YEAR(M147),2),YEAR(M147)),IF($AY$24=213, MONTH(M147)&amp;connector&amp;DAY(M147)&amp;connector&amp;IF($AZ$24="Short", RIGHT(YEAR(M147),2),YEAR(M147)),IF($AZ$24="Short", RIGHT(YEAR(M147),2),YEAR(M147))&amp;connector&amp;MONTH(M147)&amp;connector&amp;DAY(M147))),"-")</f>
        <v>-</v>
      </c>
      <c r="O147" s="156" t="str">
        <f>IF(LEN(INDEX(Input!K$6:K$1005,ROW($C147)-ROW($C$5),1))=0,"",INDEX(Input!K$6:K$1005,ROW($C147)-ROW($C$5),1))</f>
        <v/>
      </c>
      <c r="P147" s="100" t="str">
        <f t="shared" si="26"/>
        <v>-</v>
      </c>
      <c r="Q147" s="156" t="str">
        <f>IF(LEN(INDEX(Input!L$6:L$1005,ROW($C147)-ROW($C$5),1))=0,"",INDEX(Input!L$6:L$1005,ROW($C147)-ROW($C$5),1))</f>
        <v/>
      </c>
      <c r="R147" s="100" t="str">
        <f t="shared" si="27"/>
        <v>-</v>
      </c>
      <c r="S147" s="156" t="str">
        <f>IF(LEN(INDEX(Input!M$6:M$1005,ROW($C147)-ROW($C$5),1))=0,"-",INDEX(Input!M$6:M$1005,ROW($C147)-ROW($C$5),1))</f>
        <v>-</v>
      </c>
      <c r="T147" s="156" t="str">
        <f t="shared" si="28"/>
        <v/>
      </c>
      <c r="U147" s="100" t="str">
        <f t="shared" si="29"/>
        <v>-</v>
      </c>
      <c r="V147" s="156" t="str">
        <f>IF(LEN(INDEX(Input!O$6:O$1005,ROW($C147)-ROW($C$5),1))=0,"",INDEX(Input!O$6:O$1005,ROW($C147)-ROW($C$5),1))</f>
        <v/>
      </c>
      <c r="W147" s="100" t="str">
        <f t="shared" si="30"/>
        <v>-</v>
      </c>
      <c r="X147" s="104" t="str">
        <f t="shared" si="31"/>
        <v/>
      </c>
      <c r="Y147" s="102" t="str">
        <f t="shared" si="25"/>
        <v/>
      </c>
      <c r="Z147" s="102" t="str">
        <f>IF(AND(OR(Dashboard!$D$7=J147,Dashboard!$D$7=""),  OR(Dashboard!$G$6&lt;=K147,Dashboard!$G$6=""), OR(Dashboard!$G$7&gt;=K147,Dashboard!$G$7=""),  OR(Dashboard!$J$6&lt;=O147,Dashboard!$J$6=""), OR(Dashboard!$J$7&gt;=O147,Dashboard!$J$7=""),D147&lt;&gt;""),"x","")</f>
        <v>x</v>
      </c>
      <c r="AA147" s="102" t="str">
        <f>IF(AND(OR(Dashboard!$D$6=H147,Dashboard!$D$6="",Dashboard!$D$6="All"), Z147="x"),"x","")</f>
        <v>x</v>
      </c>
      <c r="AB147" s="103" t="str">
        <f>IF(AND(OR(Dashboard!$D$6=H147,Dashboard!$D$6="",Dashboard!$D$6="All"), OR(Dashboard!$D$7=J147,Dashboard!$D$7=""),  OR(Dashboard!$G$6&lt;=K147,Dashboard!$G$6=""), OR(Dashboard!$G$7&gt;=K147,Dashboard!$G$7=""),  OR(Dashboard!$J$6&lt;=O147,Dashboard!$J$6=""), OR(Dashboard!$J$7&gt;=O147,Dashboard!$J$7=""),I147&lt;&gt;""),"x","")</f>
        <v/>
      </c>
      <c r="AC147" s="88" t="str">
        <f>IF($AB147&lt;&gt;"x","",IF(AND($I147&lt;&gt;AC$4, IFERROR(MATCH("c",$AB147:AB147,0),0)=0),"x", IF(IFERROR(MATCH("c",$AB147:AB147,0),0)=0,"c","")))</f>
        <v/>
      </c>
      <c r="AD147" s="88" t="str">
        <f>IF($AB147&lt;&gt;"x","",IF(AND($I147&lt;&gt;AD$4, IFERROR(MATCH("c",$AB147:AC147,0),0)=0),"x", IF(IFERROR(MATCH("c",$AB147:AC147,0),0)=0,"c","")))</f>
        <v/>
      </c>
      <c r="AE147" s="88" t="str">
        <f>IF($AB147&lt;&gt;"x","",IF(AND($I147&lt;&gt;AE$4, IFERROR(MATCH("c",$AB147:AD147,0),0)=0),"x", IF(IFERROR(MATCH("c",$AB147:AD147,0),0)=0,"c","")))</f>
        <v/>
      </c>
      <c r="AF147" s="88" t="str">
        <f>IF($AB147&lt;&gt;"x","",IF(AND($I147&lt;&gt;AF$4, IFERROR(MATCH("c",$AB147:AE147,0),0)=0),"x", IF(IFERROR(MATCH("c",$AB147:AE147,0),0)=0,"c","")))</f>
        <v/>
      </c>
      <c r="AG147" s="88" t="str">
        <f>IF($AB147&lt;&gt;"x","",IF(AND($I147&lt;&gt;AG$4, IFERROR(MATCH("c",$AB147:AF147,0),0)=0),"x", IF(IFERROR(MATCH("c",$AB147:AF147,0),0)=0,"c","")))</f>
        <v/>
      </c>
      <c r="AH147" s="88" t="str">
        <f>IF($AB147&lt;&gt;"x","",IF(AND($I147&lt;&gt;AH$4, IFERROR(MATCH("c",$AB147:AG147,0),0)=0),"x", IF(IFERROR(MATCH("c",$AB147:AG147,0),0)=0,"c","")))</f>
        <v/>
      </c>
      <c r="AI147" s="88" t="str">
        <f>IF($AB147&lt;&gt;"x","",IF(AND($I147&lt;&gt;AI$4, IFERROR(MATCH("c",$AB147:AH147,0),0)=0),"x", IF(IFERROR(MATCH("c",$AB147:AH147,0),0)=0,"c","")))</f>
        <v/>
      </c>
      <c r="AJ147" s="88" t="str">
        <f>IF($AB147&lt;&gt;"x","",IF(AND($I147&lt;&gt;AJ$4, IFERROR(MATCH("c",$AB147:AI147,0),0)=0),"x", IF(IFERROR(MATCH("c",$AB147:AI147,0),0)=0,"c","")))</f>
        <v/>
      </c>
      <c r="AK147" s="88" t="str">
        <f>IF($AB147&lt;&gt;"x","",IF(AND($I147&lt;&gt;AK$4, IFERROR(MATCH("c",$AB147:AJ147,0),0)=0),"x", IF(IFERROR(MATCH("c",$AB147:AJ147,0),0)=0,"c","")))</f>
        <v/>
      </c>
      <c r="AL147" s="88" t="str">
        <f>IF($AB147&lt;&gt;"x","",IF(AND($I147&lt;&gt;AL$4, IFERROR(MATCH("c",$AB147:AK147,0),0)=0),"x", IF(IFERROR(MATCH("c",$AB147:AK147,0),0)=0,"c","")))</f>
        <v/>
      </c>
      <c r="AM147" s="88" t="str">
        <f>IF($AB147&lt;&gt;"x","",IF(AND($I147&lt;&gt;AM$4, IFERROR(MATCH("c",$AB147:AL147,0),0)=0),"x", IF(IFERROR(MATCH("c",$AB147:AL147,0),0)=0,"c","")))</f>
        <v/>
      </c>
      <c r="AN147" s="88" t="str">
        <f>IF($AB147&lt;&gt;"x","",IF(AND($I147&lt;&gt;AN$4, IFERROR(MATCH("c",$AB147:AM147,0),0)=0),"x", IF(IFERROR(MATCH("c",$AB147:AM147,0),0)=0,"c","")))</f>
        <v/>
      </c>
      <c r="AO147" s="88" t="str">
        <f>IF($AB147&lt;&gt;"x","",IF(AND($I147&lt;&gt;AO$4, IFERROR(MATCH("c",$AB147:AN147,0),0)=0),"x", IF(IFERROR(MATCH("c",$AB147:AN147,0),0)=0,"c","")))</f>
        <v/>
      </c>
      <c r="AP147" s="88" t="str">
        <f>IF($AB147&lt;&gt;"x","",IF(AND($I147&lt;&gt;AP$4, IFERROR(MATCH("c",$AB147:AO147,0),0)=0),"x", IF(IFERROR(MATCH("c",$AB147:AO147,0),0)=0,"c","")))</f>
        <v/>
      </c>
      <c r="AQ147" s="88" t="str">
        <f>IF($AB147&lt;&gt;"x","",IF(AND($I147&lt;&gt;AQ$4, IFERROR(MATCH("c",$AB147:AP147,0),0)=0),"x", IF(IFERROR(MATCH("c",$AB147:AP147,0),0)=0,"c","")))</f>
        <v/>
      </c>
      <c r="BO147" s="213">
        <f>IF(COUNTIF($BO$6:BO146,BO146)+1&gt;Calc!$CU$9,MAX($BO$6:BO146)+1,BO146)</f>
        <v>36</v>
      </c>
      <c r="BP147" s="213" t="str">
        <f>IF(29-SUMIF(Pipeline!D151:AF151,"",$BP$5:$CR$5)&gt;0,ROW(BO147),"")</f>
        <v/>
      </c>
      <c r="BQ147" s="214"/>
      <c r="BR147" s="214"/>
      <c r="BS147" s="214"/>
      <c r="BT147" s="214"/>
      <c r="BU147" s="214"/>
      <c r="BV147" s="214"/>
      <c r="BW147" s="214"/>
      <c r="BX147" s="214"/>
      <c r="BY147" s="214"/>
      <c r="BZ147" s="214"/>
      <c r="CA147" s="214"/>
      <c r="CB147" s="214"/>
      <c r="CC147" s="214"/>
      <c r="CD147" s="214"/>
      <c r="CE147" s="214"/>
      <c r="CF147" s="214"/>
      <c r="CG147" s="214"/>
      <c r="CH147" s="214"/>
      <c r="CI147" s="214"/>
      <c r="CJ147" s="214"/>
      <c r="CK147" s="214"/>
      <c r="CL147" s="214"/>
      <c r="CM147" s="214"/>
      <c r="CN147" s="214"/>
      <c r="CO147" s="214"/>
      <c r="CP147" s="214"/>
      <c r="CQ147" s="214"/>
      <c r="CR147" s="214"/>
    </row>
    <row r="148" spans="2:96" x14ac:dyDescent="0.25">
      <c r="B148" s="88">
        <f>IF(AND(OR(Pipeline!$F$5=H148,Pipeline!$F$5="",Pipeline!$F$5="All"), OR(Pipeline!$F$6=J148,Pipeline!$F$6="",Pipeline!$F$6="All"),  OR(Pipeline!$J$5&lt;=K148,Pipeline!$J$5=""), OR(Pipeline!$J$6&gt;=K148,Pipeline!$J$6=""),  OR(Pipeline!$N$5&lt;=O148,Pipeline!$N$5=""), OR(Pipeline!$N$6&gt;=O148,Pipeline!$N$6="")),1,0)</f>
        <v>1</v>
      </c>
      <c r="C148" s="99">
        <f>IF(B148&lt;&gt;1,"",COUNTIFS($I$6:I147,I148,$B$6:B147,1)+1)</f>
        <v>136</v>
      </c>
      <c r="D148" s="100" t="str">
        <f>IF(LEN(INDEX(Input!B$6:B$1005,ROW($C148)-ROW($C$5),1))=0,"-",INDEX(Input!B$6:B$1005,ROW($C148)-ROW($C$5),1))</f>
        <v>-</v>
      </c>
      <c r="E148" s="100" t="str">
        <f>IF(LEN(INDEX(Input!C$6:C$1005,ROW($C148)-ROW($C$5),1))=0,"-",INDEX(Input!C$6:C$1005,ROW($C148)-ROW($C$5),1))</f>
        <v>-</v>
      </c>
      <c r="F148" s="100" t="str">
        <f>IF(LEN(INDEX(Input!D$6:D$1005,ROW($C148)-ROW($C$5),1))=0,"-",INDEX(Input!D$6:D$1005,ROW($C148)-ROW($C$5),1))</f>
        <v>-</v>
      </c>
      <c r="G148" s="100" t="str">
        <f>IF(LEN(INDEX(Input!E$6:E$1005,ROW($C148)-ROW($C$5),1))=0,"-",INDEX(Input!E$6:E$1005,ROW($C148)-ROW($C$5),1))</f>
        <v>-</v>
      </c>
      <c r="H148" s="100" t="str">
        <f>IF(LEN(INDEX(Input!F$6:F$1005,ROW($C148)-ROW($C$5),1))=0,"-",INDEX(Input!F$6:F$1005,ROW($C148)-ROW($C$5),1))</f>
        <v>-</v>
      </c>
      <c r="I148" s="100" t="str">
        <f>IF(LEN(INDEX(Input!G$6:G$1005,ROW($C148)-ROW($C$5),1))=0,"",INDEX(Input!G$6:G$1005,ROW($C148)-ROW($C$5),1))</f>
        <v/>
      </c>
      <c r="J148" s="100" t="str">
        <f>IF(LEN(INDEX(Input!B$6:B$1005,ROW($C148)-ROW($C$5),1))=0,"-",IF(INDEX(Input!H$6:H$1005,ROW($C148)-ROW($C$5),1)="","Not set",INDEX(Input!H$6:H$1005,ROW($C148)-ROW($C$5),1)) )</f>
        <v>-</v>
      </c>
      <c r="K148" s="101" t="str">
        <f>IF(LEN(INDEX(Input!I$6:I$1005,ROW($C148)-ROW($C$5),1))=0,"",INDEX(Input!I$6:I$1005,ROW($C148)-ROW($C$5),1))</f>
        <v/>
      </c>
      <c r="L148" s="101" t="str">
        <f t="array" ref="L148">IFERROR(IF($AY$24=123,DAY(K148)&amp;connector&amp;IF($AZ$24="Extended",INDEX($AT$24:$AT$35,MONTH(K148),1),MONTH(K148))&amp;connector&amp;IF($AZ$24="Short", RIGHT(YEAR(K148),2),YEAR(K148)),IF($AY$24=213, MONTH(K148)&amp;connector&amp;DAY(K148)&amp;connector&amp;IF($AZ$24="Short", RIGHT(YEAR(K148),2),YEAR(K148)),IF($AZ$24="Short", RIGHT(YEAR(K148),2),YEAR(K148))&amp;connector&amp;MONTH(K148)&amp;connector&amp;DAY(K148))),"-")</f>
        <v>-</v>
      </c>
      <c r="M148" s="101" t="str">
        <f>IF(LEN(INDEX(Input!J$6:J$1005,ROW($C148)-ROW($C$5),1))=0,"",INDEX(Input!J$6:J$1005,ROW($C148)-ROW($C$5),1))</f>
        <v/>
      </c>
      <c r="N148" s="101" t="str">
        <f t="array" ref="N148">IFERROR(IF($AY$24=123,DAY(M148)&amp;connector&amp;IF($AZ$24="Extended",INDEX($AT$24:$AT$35,MONTH(M148),1),MONTH(M148))&amp;connector&amp;IF($AZ$24="Short", RIGHT(YEAR(M148),2),YEAR(M148)),IF($AY$24=213, MONTH(M148)&amp;connector&amp;DAY(M148)&amp;connector&amp;IF($AZ$24="Short", RIGHT(YEAR(M148),2),YEAR(M148)),IF($AZ$24="Short", RIGHT(YEAR(M148),2),YEAR(M148))&amp;connector&amp;MONTH(M148)&amp;connector&amp;DAY(M148))),"-")</f>
        <v>-</v>
      </c>
      <c r="O148" s="156" t="str">
        <f>IF(LEN(INDEX(Input!K$6:K$1005,ROW($C148)-ROW($C$5),1))=0,"",INDEX(Input!K$6:K$1005,ROW($C148)-ROW($C$5),1))</f>
        <v/>
      </c>
      <c r="P148" s="100" t="str">
        <f t="shared" si="26"/>
        <v>-</v>
      </c>
      <c r="Q148" s="156" t="str">
        <f>IF(LEN(INDEX(Input!L$6:L$1005,ROW($C148)-ROW($C$5),1))=0,"",INDEX(Input!L$6:L$1005,ROW($C148)-ROW($C$5),1))</f>
        <v/>
      </c>
      <c r="R148" s="100" t="str">
        <f t="shared" si="27"/>
        <v>-</v>
      </c>
      <c r="S148" s="156" t="str">
        <f>IF(LEN(INDEX(Input!M$6:M$1005,ROW($C148)-ROW($C$5),1))=0,"-",INDEX(Input!M$6:M$1005,ROW($C148)-ROW($C$5),1))</f>
        <v>-</v>
      </c>
      <c r="T148" s="156" t="str">
        <f t="shared" si="28"/>
        <v/>
      </c>
      <c r="U148" s="100" t="str">
        <f t="shared" si="29"/>
        <v>-</v>
      </c>
      <c r="V148" s="156" t="str">
        <f>IF(LEN(INDEX(Input!O$6:O$1005,ROW($C148)-ROW($C$5),1))=0,"",INDEX(Input!O$6:O$1005,ROW($C148)-ROW($C$5),1))</f>
        <v/>
      </c>
      <c r="W148" s="100" t="str">
        <f t="shared" si="30"/>
        <v>-</v>
      </c>
      <c r="X148" s="104" t="str">
        <f t="shared" si="31"/>
        <v/>
      </c>
      <c r="Y148" s="102" t="str">
        <f t="shared" si="25"/>
        <v/>
      </c>
      <c r="Z148" s="102" t="str">
        <f>IF(AND(OR(Dashboard!$D$7=J148,Dashboard!$D$7=""),  OR(Dashboard!$G$6&lt;=K148,Dashboard!$G$6=""), OR(Dashboard!$G$7&gt;=K148,Dashboard!$G$7=""),  OR(Dashboard!$J$6&lt;=O148,Dashboard!$J$6=""), OR(Dashboard!$J$7&gt;=O148,Dashboard!$J$7=""),D148&lt;&gt;""),"x","")</f>
        <v>x</v>
      </c>
      <c r="AA148" s="102" t="str">
        <f>IF(AND(OR(Dashboard!$D$6=H148,Dashboard!$D$6="",Dashboard!$D$6="All"), Z148="x"),"x","")</f>
        <v>x</v>
      </c>
      <c r="AB148" s="103" t="str">
        <f>IF(AND(OR(Dashboard!$D$6=H148,Dashboard!$D$6="",Dashboard!$D$6="All"), OR(Dashboard!$D$7=J148,Dashboard!$D$7=""),  OR(Dashboard!$G$6&lt;=K148,Dashboard!$G$6=""), OR(Dashboard!$G$7&gt;=K148,Dashboard!$G$7=""),  OR(Dashboard!$J$6&lt;=O148,Dashboard!$J$6=""), OR(Dashboard!$J$7&gt;=O148,Dashboard!$J$7=""),I148&lt;&gt;""),"x","")</f>
        <v/>
      </c>
      <c r="AC148" s="88" t="str">
        <f>IF($AB148&lt;&gt;"x","",IF(AND($I148&lt;&gt;AC$4, IFERROR(MATCH("c",$AB148:AB148,0),0)=0),"x", IF(IFERROR(MATCH("c",$AB148:AB148,0),0)=0,"c","")))</f>
        <v/>
      </c>
      <c r="AD148" s="88" t="str">
        <f>IF($AB148&lt;&gt;"x","",IF(AND($I148&lt;&gt;AD$4, IFERROR(MATCH("c",$AB148:AC148,0),0)=0),"x", IF(IFERROR(MATCH("c",$AB148:AC148,0),0)=0,"c","")))</f>
        <v/>
      </c>
      <c r="AE148" s="88" t="str">
        <f>IF($AB148&lt;&gt;"x","",IF(AND($I148&lt;&gt;AE$4, IFERROR(MATCH("c",$AB148:AD148,0),0)=0),"x", IF(IFERROR(MATCH("c",$AB148:AD148,0),0)=0,"c","")))</f>
        <v/>
      </c>
      <c r="AF148" s="88" t="str">
        <f>IF($AB148&lt;&gt;"x","",IF(AND($I148&lt;&gt;AF$4, IFERROR(MATCH("c",$AB148:AE148,0),0)=0),"x", IF(IFERROR(MATCH("c",$AB148:AE148,0),0)=0,"c","")))</f>
        <v/>
      </c>
      <c r="AG148" s="88" t="str">
        <f>IF($AB148&lt;&gt;"x","",IF(AND($I148&lt;&gt;AG$4, IFERROR(MATCH("c",$AB148:AF148,0),0)=0),"x", IF(IFERROR(MATCH("c",$AB148:AF148,0),0)=0,"c","")))</f>
        <v/>
      </c>
      <c r="AH148" s="88" t="str">
        <f>IF($AB148&lt;&gt;"x","",IF(AND($I148&lt;&gt;AH$4, IFERROR(MATCH("c",$AB148:AG148,0),0)=0),"x", IF(IFERROR(MATCH("c",$AB148:AG148,0),0)=0,"c","")))</f>
        <v/>
      </c>
      <c r="AI148" s="88" t="str">
        <f>IF($AB148&lt;&gt;"x","",IF(AND($I148&lt;&gt;AI$4, IFERROR(MATCH("c",$AB148:AH148,0),0)=0),"x", IF(IFERROR(MATCH("c",$AB148:AH148,0),0)=0,"c","")))</f>
        <v/>
      </c>
      <c r="AJ148" s="88" t="str">
        <f>IF($AB148&lt;&gt;"x","",IF(AND($I148&lt;&gt;AJ$4, IFERROR(MATCH("c",$AB148:AI148,0),0)=0),"x", IF(IFERROR(MATCH("c",$AB148:AI148,0),0)=0,"c","")))</f>
        <v/>
      </c>
      <c r="AK148" s="88" t="str">
        <f>IF($AB148&lt;&gt;"x","",IF(AND($I148&lt;&gt;AK$4, IFERROR(MATCH("c",$AB148:AJ148,0),0)=0),"x", IF(IFERROR(MATCH("c",$AB148:AJ148,0),0)=0,"c","")))</f>
        <v/>
      </c>
      <c r="AL148" s="88" t="str">
        <f>IF($AB148&lt;&gt;"x","",IF(AND($I148&lt;&gt;AL$4, IFERROR(MATCH("c",$AB148:AK148,0),0)=0),"x", IF(IFERROR(MATCH("c",$AB148:AK148,0),0)=0,"c","")))</f>
        <v/>
      </c>
      <c r="AM148" s="88" t="str">
        <f>IF($AB148&lt;&gt;"x","",IF(AND($I148&lt;&gt;AM$4, IFERROR(MATCH("c",$AB148:AL148,0),0)=0),"x", IF(IFERROR(MATCH("c",$AB148:AL148,0),0)=0,"c","")))</f>
        <v/>
      </c>
      <c r="AN148" s="88" t="str">
        <f>IF($AB148&lt;&gt;"x","",IF(AND($I148&lt;&gt;AN$4, IFERROR(MATCH("c",$AB148:AM148,0),0)=0),"x", IF(IFERROR(MATCH("c",$AB148:AM148,0),0)=0,"c","")))</f>
        <v/>
      </c>
      <c r="AO148" s="88" t="str">
        <f>IF($AB148&lt;&gt;"x","",IF(AND($I148&lt;&gt;AO$4, IFERROR(MATCH("c",$AB148:AN148,0),0)=0),"x", IF(IFERROR(MATCH("c",$AB148:AN148,0),0)=0,"c","")))</f>
        <v/>
      </c>
      <c r="AP148" s="88" t="str">
        <f>IF($AB148&lt;&gt;"x","",IF(AND($I148&lt;&gt;AP$4, IFERROR(MATCH("c",$AB148:AO148,0),0)=0),"x", IF(IFERROR(MATCH("c",$AB148:AO148,0),0)=0,"c","")))</f>
        <v/>
      </c>
      <c r="AQ148" s="88" t="str">
        <f>IF($AB148&lt;&gt;"x","",IF(AND($I148&lt;&gt;AQ$4, IFERROR(MATCH("c",$AB148:AP148,0),0)=0),"x", IF(IFERROR(MATCH("c",$AB148:AP148,0),0)=0,"c","")))</f>
        <v/>
      </c>
      <c r="BO148" s="213">
        <f>IF(COUNTIF($BO$6:BO147,BO147)+1&gt;Calc!$CU$9,MAX($BO$6:BO147)+1,BO147)</f>
        <v>36</v>
      </c>
      <c r="BP148" s="213" t="str">
        <f>IF(29-SUMIF(Pipeline!D152:AF152,"",$BP$5:$CR$5)&gt;0,ROW(BO148),"")</f>
        <v/>
      </c>
      <c r="BQ148" s="214"/>
      <c r="BR148" s="214"/>
      <c r="BS148" s="214"/>
      <c r="BT148" s="214"/>
      <c r="BU148" s="214"/>
      <c r="BV148" s="214"/>
      <c r="BW148" s="214"/>
      <c r="BX148" s="214"/>
      <c r="BY148" s="214"/>
      <c r="BZ148" s="214"/>
      <c r="CA148" s="214"/>
      <c r="CB148" s="214"/>
      <c r="CC148" s="214"/>
      <c r="CD148" s="214"/>
      <c r="CE148" s="214"/>
      <c r="CF148" s="214"/>
      <c r="CG148" s="214"/>
      <c r="CH148" s="214"/>
      <c r="CI148" s="214"/>
      <c r="CJ148" s="214"/>
      <c r="CK148" s="214"/>
      <c r="CL148" s="214"/>
      <c r="CM148" s="214"/>
      <c r="CN148" s="214"/>
      <c r="CO148" s="214"/>
      <c r="CP148" s="214"/>
      <c r="CQ148" s="214"/>
      <c r="CR148" s="214"/>
    </row>
    <row r="149" spans="2:96" x14ac:dyDescent="0.25">
      <c r="B149" s="88">
        <f>IF(AND(OR(Pipeline!$F$5=H149,Pipeline!$F$5="",Pipeline!$F$5="All"), OR(Pipeline!$F$6=J149,Pipeline!$F$6="",Pipeline!$F$6="All"),  OR(Pipeline!$J$5&lt;=K149,Pipeline!$J$5=""), OR(Pipeline!$J$6&gt;=K149,Pipeline!$J$6=""),  OR(Pipeline!$N$5&lt;=O149,Pipeline!$N$5=""), OR(Pipeline!$N$6&gt;=O149,Pipeline!$N$6="")),1,0)</f>
        <v>1</v>
      </c>
      <c r="C149" s="99">
        <f>IF(B149&lt;&gt;1,"",COUNTIFS($I$6:I148,I149,$B$6:B148,1)+1)</f>
        <v>137</v>
      </c>
      <c r="D149" s="100" t="str">
        <f>IF(LEN(INDEX(Input!B$6:B$1005,ROW($C149)-ROW($C$5),1))=0,"-",INDEX(Input!B$6:B$1005,ROW($C149)-ROW($C$5),1))</f>
        <v>-</v>
      </c>
      <c r="E149" s="100" t="str">
        <f>IF(LEN(INDEX(Input!C$6:C$1005,ROW($C149)-ROW($C$5),1))=0,"-",INDEX(Input!C$6:C$1005,ROW($C149)-ROW($C$5),1))</f>
        <v>-</v>
      </c>
      <c r="F149" s="100" t="str">
        <f>IF(LEN(INDEX(Input!D$6:D$1005,ROW($C149)-ROW($C$5),1))=0,"-",INDEX(Input!D$6:D$1005,ROW($C149)-ROW($C$5),1))</f>
        <v>-</v>
      </c>
      <c r="G149" s="100" t="str">
        <f>IF(LEN(INDEX(Input!E$6:E$1005,ROW($C149)-ROW($C$5),1))=0,"-",INDEX(Input!E$6:E$1005,ROW($C149)-ROW($C$5),1))</f>
        <v>-</v>
      </c>
      <c r="H149" s="100" t="str">
        <f>IF(LEN(INDEX(Input!F$6:F$1005,ROW($C149)-ROW($C$5),1))=0,"-",INDEX(Input!F$6:F$1005,ROW($C149)-ROW($C$5),1))</f>
        <v>-</v>
      </c>
      <c r="I149" s="100" t="str">
        <f>IF(LEN(INDEX(Input!G$6:G$1005,ROW($C149)-ROW($C$5),1))=0,"",INDEX(Input!G$6:G$1005,ROW($C149)-ROW($C$5),1))</f>
        <v/>
      </c>
      <c r="J149" s="100" t="str">
        <f>IF(LEN(INDEX(Input!B$6:B$1005,ROW($C149)-ROW($C$5),1))=0,"-",IF(INDEX(Input!H$6:H$1005,ROW($C149)-ROW($C$5),1)="","Not set",INDEX(Input!H$6:H$1005,ROW($C149)-ROW($C$5),1)) )</f>
        <v>-</v>
      </c>
      <c r="K149" s="101" t="str">
        <f>IF(LEN(INDEX(Input!I$6:I$1005,ROW($C149)-ROW($C$5),1))=0,"",INDEX(Input!I$6:I$1005,ROW($C149)-ROW($C$5),1))</f>
        <v/>
      </c>
      <c r="L149" s="101" t="str">
        <f t="array" ref="L149">IFERROR(IF($AY$24=123,DAY(K149)&amp;connector&amp;IF($AZ$24="Extended",INDEX($AT$24:$AT$35,MONTH(K149),1),MONTH(K149))&amp;connector&amp;IF($AZ$24="Short", RIGHT(YEAR(K149),2),YEAR(K149)),IF($AY$24=213, MONTH(K149)&amp;connector&amp;DAY(K149)&amp;connector&amp;IF($AZ$24="Short", RIGHT(YEAR(K149),2),YEAR(K149)),IF($AZ$24="Short", RIGHT(YEAR(K149),2),YEAR(K149))&amp;connector&amp;MONTH(K149)&amp;connector&amp;DAY(K149))),"-")</f>
        <v>-</v>
      </c>
      <c r="M149" s="101" t="str">
        <f>IF(LEN(INDEX(Input!J$6:J$1005,ROW($C149)-ROW($C$5),1))=0,"",INDEX(Input!J$6:J$1005,ROW($C149)-ROW($C$5),1))</f>
        <v/>
      </c>
      <c r="N149" s="101" t="str">
        <f t="array" ref="N149">IFERROR(IF($AY$24=123,DAY(M149)&amp;connector&amp;IF($AZ$24="Extended",INDEX($AT$24:$AT$35,MONTH(M149),1),MONTH(M149))&amp;connector&amp;IF($AZ$24="Short", RIGHT(YEAR(M149),2),YEAR(M149)),IF($AY$24=213, MONTH(M149)&amp;connector&amp;DAY(M149)&amp;connector&amp;IF($AZ$24="Short", RIGHT(YEAR(M149),2),YEAR(M149)),IF($AZ$24="Short", RIGHT(YEAR(M149),2),YEAR(M149))&amp;connector&amp;MONTH(M149)&amp;connector&amp;DAY(M149))),"-")</f>
        <v>-</v>
      </c>
      <c r="O149" s="156" t="str">
        <f>IF(LEN(INDEX(Input!K$6:K$1005,ROW($C149)-ROW($C$5),1))=0,"",INDEX(Input!K$6:K$1005,ROW($C149)-ROW($C$5),1))</f>
        <v/>
      </c>
      <c r="P149" s="100" t="str">
        <f t="shared" si="26"/>
        <v>-</v>
      </c>
      <c r="Q149" s="156" t="str">
        <f>IF(LEN(INDEX(Input!L$6:L$1005,ROW($C149)-ROW($C$5),1))=0,"",INDEX(Input!L$6:L$1005,ROW($C149)-ROW($C$5),1))</f>
        <v/>
      </c>
      <c r="R149" s="100" t="str">
        <f t="shared" si="27"/>
        <v>-</v>
      </c>
      <c r="S149" s="156" t="str">
        <f>IF(LEN(INDEX(Input!M$6:M$1005,ROW($C149)-ROW($C$5),1))=0,"-",INDEX(Input!M$6:M$1005,ROW($C149)-ROW($C$5),1))</f>
        <v>-</v>
      </c>
      <c r="T149" s="156" t="str">
        <f t="shared" si="28"/>
        <v/>
      </c>
      <c r="U149" s="100" t="str">
        <f t="shared" si="29"/>
        <v>-</v>
      </c>
      <c r="V149" s="156" t="str">
        <f>IF(LEN(INDEX(Input!O$6:O$1005,ROW($C149)-ROW($C$5),1))=0,"",INDEX(Input!O$6:O$1005,ROW($C149)-ROW($C$5),1))</f>
        <v/>
      </c>
      <c r="W149" s="100" t="str">
        <f t="shared" si="30"/>
        <v>-</v>
      </c>
      <c r="X149" s="104" t="str">
        <f t="shared" si="31"/>
        <v/>
      </c>
      <c r="Y149" s="102" t="str">
        <f t="shared" si="25"/>
        <v/>
      </c>
      <c r="Z149" s="102" t="str">
        <f>IF(AND(OR(Dashboard!$D$7=J149,Dashboard!$D$7=""),  OR(Dashboard!$G$6&lt;=K149,Dashboard!$G$6=""), OR(Dashboard!$G$7&gt;=K149,Dashboard!$G$7=""),  OR(Dashboard!$J$6&lt;=O149,Dashboard!$J$6=""), OR(Dashboard!$J$7&gt;=O149,Dashboard!$J$7=""),D149&lt;&gt;""),"x","")</f>
        <v>x</v>
      </c>
      <c r="AA149" s="102" t="str">
        <f>IF(AND(OR(Dashboard!$D$6=H149,Dashboard!$D$6="",Dashboard!$D$6="All"), Z149="x"),"x","")</f>
        <v>x</v>
      </c>
      <c r="AB149" s="103" t="str">
        <f>IF(AND(OR(Dashboard!$D$6=H149,Dashboard!$D$6="",Dashboard!$D$6="All"), OR(Dashboard!$D$7=J149,Dashboard!$D$7=""),  OR(Dashboard!$G$6&lt;=K149,Dashboard!$G$6=""), OR(Dashboard!$G$7&gt;=K149,Dashboard!$G$7=""),  OR(Dashboard!$J$6&lt;=O149,Dashboard!$J$6=""), OR(Dashboard!$J$7&gt;=O149,Dashboard!$J$7=""),I149&lt;&gt;""),"x","")</f>
        <v/>
      </c>
      <c r="AC149" s="88" t="str">
        <f>IF($AB149&lt;&gt;"x","",IF(AND($I149&lt;&gt;AC$4, IFERROR(MATCH("c",$AB149:AB149,0),0)=0),"x", IF(IFERROR(MATCH("c",$AB149:AB149,0),0)=0,"c","")))</f>
        <v/>
      </c>
      <c r="AD149" s="88" t="str">
        <f>IF($AB149&lt;&gt;"x","",IF(AND($I149&lt;&gt;AD$4, IFERROR(MATCH("c",$AB149:AC149,0),0)=0),"x", IF(IFERROR(MATCH("c",$AB149:AC149,0),0)=0,"c","")))</f>
        <v/>
      </c>
      <c r="AE149" s="88" t="str">
        <f>IF($AB149&lt;&gt;"x","",IF(AND($I149&lt;&gt;AE$4, IFERROR(MATCH("c",$AB149:AD149,0),0)=0),"x", IF(IFERROR(MATCH("c",$AB149:AD149,0),0)=0,"c","")))</f>
        <v/>
      </c>
      <c r="AF149" s="88" t="str">
        <f>IF($AB149&lt;&gt;"x","",IF(AND($I149&lt;&gt;AF$4, IFERROR(MATCH("c",$AB149:AE149,0),0)=0),"x", IF(IFERROR(MATCH("c",$AB149:AE149,0),0)=0,"c","")))</f>
        <v/>
      </c>
      <c r="AG149" s="88" t="str">
        <f>IF($AB149&lt;&gt;"x","",IF(AND($I149&lt;&gt;AG$4, IFERROR(MATCH("c",$AB149:AF149,0),0)=0),"x", IF(IFERROR(MATCH("c",$AB149:AF149,0),0)=0,"c","")))</f>
        <v/>
      </c>
      <c r="AH149" s="88" t="str">
        <f>IF($AB149&lt;&gt;"x","",IF(AND($I149&lt;&gt;AH$4, IFERROR(MATCH("c",$AB149:AG149,0),0)=0),"x", IF(IFERROR(MATCH("c",$AB149:AG149,0),0)=0,"c","")))</f>
        <v/>
      </c>
      <c r="AI149" s="88" t="str">
        <f>IF($AB149&lt;&gt;"x","",IF(AND($I149&lt;&gt;AI$4, IFERROR(MATCH("c",$AB149:AH149,0),0)=0),"x", IF(IFERROR(MATCH("c",$AB149:AH149,0),0)=0,"c","")))</f>
        <v/>
      </c>
      <c r="AJ149" s="88" t="str">
        <f>IF($AB149&lt;&gt;"x","",IF(AND($I149&lt;&gt;AJ$4, IFERROR(MATCH("c",$AB149:AI149,0),0)=0),"x", IF(IFERROR(MATCH("c",$AB149:AI149,0),0)=0,"c","")))</f>
        <v/>
      </c>
      <c r="AK149" s="88" t="str">
        <f>IF($AB149&lt;&gt;"x","",IF(AND($I149&lt;&gt;AK$4, IFERROR(MATCH("c",$AB149:AJ149,0),0)=0),"x", IF(IFERROR(MATCH("c",$AB149:AJ149,0),0)=0,"c","")))</f>
        <v/>
      </c>
      <c r="AL149" s="88" t="str">
        <f>IF($AB149&lt;&gt;"x","",IF(AND($I149&lt;&gt;AL$4, IFERROR(MATCH("c",$AB149:AK149,0),0)=0),"x", IF(IFERROR(MATCH("c",$AB149:AK149,0),0)=0,"c","")))</f>
        <v/>
      </c>
      <c r="AM149" s="88" t="str">
        <f>IF($AB149&lt;&gt;"x","",IF(AND($I149&lt;&gt;AM$4, IFERROR(MATCH("c",$AB149:AL149,0),0)=0),"x", IF(IFERROR(MATCH("c",$AB149:AL149,0),0)=0,"c","")))</f>
        <v/>
      </c>
      <c r="AN149" s="88" t="str">
        <f>IF($AB149&lt;&gt;"x","",IF(AND($I149&lt;&gt;AN$4, IFERROR(MATCH("c",$AB149:AM149,0),0)=0),"x", IF(IFERROR(MATCH("c",$AB149:AM149,0),0)=0,"c","")))</f>
        <v/>
      </c>
      <c r="AO149" s="88" t="str">
        <f>IF($AB149&lt;&gt;"x","",IF(AND($I149&lt;&gt;AO$4, IFERROR(MATCH("c",$AB149:AN149,0),0)=0),"x", IF(IFERROR(MATCH("c",$AB149:AN149,0),0)=0,"c","")))</f>
        <v/>
      </c>
      <c r="AP149" s="88" t="str">
        <f>IF($AB149&lt;&gt;"x","",IF(AND($I149&lt;&gt;AP$4, IFERROR(MATCH("c",$AB149:AO149,0),0)=0),"x", IF(IFERROR(MATCH("c",$AB149:AO149,0),0)=0,"c","")))</f>
        <v/>
      </c>
      <c r="AQ149" s="88" t="str">
        <f>IF($AB149&lt;&gt;"x","",IF(AND($I149&lt;&gt;AQ$4, IFERROR(MATCH("c",$AB149:AP149,0),0)=0),"x", IF(IFERROR(MATCH("c",$AB149:AP149,0),0)=0,"c","")))</f>
        <v/>
      </c>
      <c r="BO149" s="213">
        <f>IF(COUNTIF($BO$6:BO148,BO148)+1&gt;Calc!$CU$9,MAX($BO$6:BO148)+1,BO148)</f>
        <v>36</v>
      </c>
      <c r="BP149" s="213" t="str">
        <f>IF(29-SUMIF(Pipeline!D153:AF153,"",$BP$5:$CR$5)&gt;0,ROW(BO149),"")</f>
        <v/>
      </c>
      <c r="BQ149" s="214"/>
      <c r="BR149" s="214"/>
      <c r="BS149" s="214"/>
      <c r="BT149" s="214"/>
      <c r="BU149" s="214"/>
      <c r="BV149" s="214"/>
      <c r="BW149" s="214"/>
      <c r="BX149" s="214"/>
      <c r="BY149" s="214"/>
      <c r="BZ149" s="214"/>
      <c r="CA149" s="214"/>
      <c r="CB149" s="214"/>
      <c r="CC149" s="214"/>
      <c r="CD149" s="214"/>
      <c r="CE149" s="214"/>
      <c r="CF149" s="214"/>
      <c r="CG149" s="214"/>
      <c r="CH149" s="214"/>
      <c r="CI149" s="214"/>
      <c r="CJ149" s="214"/>
      <c r="CK149" s="214"/>
      <c r="CL149" s="214"/>
      <c r="CM149" s="214"/>
      <c r="CN149" s="214"/>
      <c r="CO149" s="214"/>
      <c r="CP149" s="214"/>
      <c r="CQ149" s="214"/>
      <c r="CR149" s="214"/>
    </row>
    <row r="150" spans="2:96" x14ac:dyDescent="0.25">
      <c r="B150" s="88">
        <f>IF(AND(OR(Pipeline!$F$5=H150,Pipeline!$F$5="",Pipeline!$F$5="All"), OR(Pipeline!$F$6=J150,Pipeline!$F$6="",Pipeline!$F$6="All"),  OR(Pipeline!$J$5&lt;=K150,Pipeline!$J$5=""), OR(Pipeline!$J$6&gt;=K150,Pipeline!$J$6=""),  OR(Pipeline!$N$5&lt;=O150,Pipeline!$N$5=""), OR(Pipeline!$N$6&gt;=O150,Pipeline!$N$6="")),1,0)</f>
        <v>1</v>
      </c>
      <c r="C150" s="99">
        <f>IF(B150&lt;&gt;1,"",COUNTIFS($I$6:I149,I150,$B$6:B149,1)+1)</f>
        <v>138</v>
      </c>
      <c r="D150" s="100" t="str">
        <f>IF(LEN(INDEX(Input!B$6:B$1005,ROW($C150)-ROW($C$5),1))=0,"-",INDEX(Input!B$6:B$1005,ROW($C150)-ROW($C$5),1))</f>
        <v>-</v>
      </c>
      <c r="E150" s="100" t="str">
        <f>IF(LEN(INDEX(Input!C$6:C$1005,ROW($C150)-ROW($C$5),1))=0,"-",INDEX(Input!C$6:C$1005,ROW($C150)-ROW($C$5),1))</f>
        <v>-</v>
      </c>
      <c r="F150" s="100" t="str">
        <f>IF(LEN(INDEX(Input!D$6:D$1005,ROW($C150)-ROW($C$5),1))=0,"-",INDEX(Input!D$6:D$1005,ROW($C150)-ROW($C$5),1))</f>
        <v>-</v>
      </c>
      <c r="G150" s="100" t="str">
        <f>IF(LEN(INDEX(Input!E$6:E$1005,ROW($C150)-ROW($C$5),1))=0,"-",INDEX(Input!E$6:E$1005,ROW($C150)-ROW($C$5),1))</f>
        <v>-</v>
      </c>
      <c r="H150" s="100" t="str">
        <f>IF(LEN(INDEX(Input!F$6:F$1005,ROW($C150)-ROW($C$5),1))=0,"-",INDEX(Input!F$6:F$1005,ROW($C150)-ROW($C$5),1))</f>
        <v>-</v>
      </c>
      <c r="I150" s="100" t="str">
        <f>IF(LEN(INDEX(Input!G$6:G$1005,ROW($C150)-ROW($C$5),1))=0,"",INDEX(Input!G$6:G$1005,ROW($C150)-ROW($C$5),1))</f>
        <v/>
      </c>
      <c r="J150" s="100" t="str">
        <f>IF(LEN(INDEX(Input!B$6:B$1005,ROW($C150)-ROW($C$5),1))=0,"-",IF(INDEX(Input!H$6:H$1005,ROW($C150)-ROW($C$5),1)="","Not set",INDEX(Input!H$6:H$1005,ROW($C150)-ROW($C$5),1)) )</f>
        <v>-</v>
      </c>
      <c r="K150" s="101" t="str">
        <f>IF(LEN(INDEX(Input!I$6:I$1005,ROW($C150)-ROW($C$5),1))=0,"",INDEX(Input!I$6:I$1005,ROW($C150)-ROW($C$5),1))</f>
        <v/>
      </c>
      <c r="L150" s="101" t="str">
        <f t="array" ref="L150">IFERROR(IF($AY$24=123,DAY(K150)&amp;connector&amp;IF($AZ$24="Extended",INDEX($AT$24:$AT$35,MONTH(K150),1),MONTH(K150))&amp;connector&amp;IF($AZ$24="Short", RIGHT(YEAR(K150),2),YEAR(K150)),IF($AY$24=213, MONTH(K150)&amp;connector&amp;DAY(K150)&amp;connector&amp;IF($AZ$24="Short", RIGHT(YEAR(K150),2),YEAR(K150)),IF($AZ$24="Short", RIGHT(YEAR(K150),2),YEAR(K150))&amp;connector&amp;MONTH(K150)&amp;connector&amp;DAY(K150))),"-")</f>
        <v>-</v>
      </c>
      <c r="M150" s="101" t="str">
        <f>IF(LEN(INDEX(Input!J$6:J$1005,ROW($C150)-ROW($C$5),1))=0,"",INDEX(Input!J$6:J$1005,ROW($C150)-ROW($C$5),1))</f>
        <v/>
      </c>
      <c r="N150" s="101" t="str">
        <f t="array" ref="N150">IFERROR(IF($AY$24=123,DAY(M150)&amp;connector&amp;IF($AZ$24="Extended",INDEX($AT$24:$AT$35,MONTH(M150),1),MONTH(M150))&amp;connector&amp;IF($AZ$24="Short", RIGHT(YEAR(M150),2),YEAR(M150)),IF($AY$24=213, MONTH(M150)&amp;connector&amp;DAY(M150)&amp;connector&amp;IF($AZ$24="Short", RIGHT(YEAR(M150),2),YEAR(M150)),IF($AZ$24="Short", RIGHT(YEAR(M150),2),YEAR(M150))&amp;connector&amp;MONTH(M150)&amp;connector&amp;DAY(M150))),"-")</f>
        <v>-</v>
      </c>
      <c r="O150" s="156" t="str">
        <f>IF(LEN(INDEX(Input!K$6:K$1005,ROW($C150)-ROW($C$5),1))=0,"",INDEX(Input!K$6:K$1005,ROW($C150)-ROW($C$5),1))</f>
        <v/>
      </c>
      <c r="P150" s="100" t="str">
        <f t="shared" si="26"/>
        <v>-</v>
      </c>
      <c r="Q150" s="156" t="str">
        <f>IF(LEN(INDEX(Input!L$6:L$1005,ROW($C150)-ROW($C$5),1))=0,"",INDEX(Input!L$6:L$1005,ROW($C150)-ROW($C$5),1))</f>
        <v/>
      </c>
      <c r="R150" s="100" t="str">
        <f t="shared" si="27"/>
        <v>-</v>
      </c>
      <c r="S150" s="156" t="str">
        <f>IF(LEN(INDEX(Input!M$6:M$1005,ROW($C150)-ROW($C$5),1))=0,"-",INDEX(Input!M$6:M$1005,ROW($C150)-ROW($C$5),1))</f>
        <v>-</v>
      </c>
      <c r="T150" s="156" t="str">
        <f t="shared" si="28"/>
        <v/>
      </c>
      <c r="U150" s="100" t="str">
        <f t="shared" si="29"/>
        <v>-</v>
      </c>
      <c r="V150" s="156" t="str">
        <f>IF(LEN(INDEX(Input!O$6:O$1005,ROW($C150)-ROW($C$5),1))=0,"",INDEX(Input!O$6:O$1005,ROW($C150)-ROW($C$5),1))</f>
        <v/>
      </c>
      <c r="W150" s="100" t="str">
        <f t="shared" si="30"/>
        <v>-</v>
      </c>
      <c r="X150" s="104" t="str">
        <f t="shared" si="31"/>
        <v/>
      </c>
      <c r="Y150" s="102" t="str">
        <f t="shared" si="25"/>
        <v/>
      </c>
      <c r="Z150" s="102" t="str">
        <f>IF(AND(OR(Dashboard!$D$7=J150,Dashboard!$D$7=""),  OR(Dashboard!$G$6&lt;=K150,Dashboard!$G$6=""), OR(Dashboard!$G$7&gt;=K150,Dashboard!$G$7=""),  OR(Dashboard!$J$6&lt;=O150,Dashboard!$J$6=""), OR(Dashboard!$J$7&gt;=O150,Dashboard!$J$7=""),D150&lt;&gt;""),"x","")</f>
        <v>x</v>
      </c>
      <c r="AA150" s="102" t="str">
        <f>IF(AND(OR(Dashboard!$D$6=H150,Dashboard!$D$6="",Dashboard!$D$6="All"), Z150="x"),"x","")</f>
        <v>x</v>
      </c>
      <c r="AB150" s="103" t="str">
        <f>IF(AND(OR(Dashboard!$D$6=H150,Dashboard!$D$6="",Dashboard!$D$6="All"), OR(Dashboard!$D$7=J150,Dashboard!$D$7=""),  OR(Dashboard!$G$6&lt;=K150,Dashboard!$G$6=""), OR(Dashboard!$G$7&gt;=K150,Dashboard!$G$7=""),  OR(Dashboard!$J$6&lt;=O150,Dashboard!$J$6=""), OR(Dashboard!$J$7&gt;=O150,Dashboard!$J$7=""),I150&lt;&gt;""),"x","")</f>
        <v/>
      </c>
      <c r="AC150" s="88" t="str">
        <f>IF($AB150&lt;&gt;"x","",IF(AND($I150&lt;&gt;AC$4, IFERROR(MATCH("c",$AB150:AB150,0),0)=0),"x", IF(IFERROR(MATCH("c",$AB150:AB150,0),0)=0,"c","")))</f>
        <v/>
      </c>
      <c r="AD150" s="88" t="str">
        <f>IF($AB150&lt;&gt;"x","",IF(AND($I150&lt;&gt;AD$4, IFERROR(MATCH("c",$AB150:AC150,0),0)=0),"x", IF(IFERROR(MATCH("c",$AB150:AC150,0),0)=0,"c","")))</f>
        <v/>
      </c>
      <c r="AE150" s="88" t="str">
        <f>IF($AB150&lt;&gt;"x","",IF(AND($I150&lt;&gt;AE$4, IFERROR(MATCH("c",$AB150:AD150,0),0)=0),"x", IF(IFERROR(MATCH("c",$AB150:AD150,0),0)=0,"c","")))</f>
        <v/>
      </c>
      <c r="AF150" s="88" t="str">
        <f>IF($AB150&lt;&gt;"x","",IF(AND($I150&lt;&gt;AF$4, IFERROR(MATCH("c",$AB150:AE150,0),0)=0),"x", IF(IFERROR(MATCH("c",$AB150:AE150,0),0)=0,"c","")))</f>
        <v/>
      </c>
      <c r="AG150" s="88" t="str">
        <f>IF($AB150&lt;&gt;"x","",IF(AND($I150&lt;&gt;AG$4, IFERROR(MATCH("c",$AB150:AF150,0),0)=0),"x", IF(IFERROR(MATCH("c",$AB150:AF150,0),0)=0,"c","")))</f>
        <v/>
      </c>
      <c r="AH150" s="88" t="str">
        <f>IF($AB150&lt;&gt;"x","",IF(AND($I150&lt;&gt;AH$4, IFERROR(MATCH("c",$AB150:AG150,0),0)=0),"x", IF(IFERROR(MATCH("c",$AB150:AG150,0),0)=0,"c","")))</f>
        <v/>
      </c>
      <c r="AI150" s="88" t="str">
        <f>IF($AB150&lt;&gt;"x","",IF(AND($I150&lt;&gt;AI$4, IFERROR(MATCH("c",$AB150:AH150,0),0)=0),"x", IF(IFERROR(MATCH("c",$AB150:AH150,0),0)=0,"c","")))</f>
        <v/>
      </c>
      <c r="AJ150" s="88" t="str">
        <f>IF($AB150&lt;&gt;"x","",IF(AND($I150&lt;&gt;AJ$4, IFERROR(MATCH("c",$AB150:AI150,0),0)=0),"x", IF(IFERROR(MATCH("c",$AB150:AI150,0),0)=0,"c","")))</f>
        <v/>
      </c>
      <c r="AK150" s="88" t="str">
        <f>IF($AB150&lt;&gt;"x","",IF(AND($I150&lt;&gt;AK$4, IFERROR(MATCH("c",$AB150:AJ150,0),0)=0),"x", IF(IFERROR(MATCH("c",$AB150:AJ150,0),0)=0,"c","")))</f>
        <v/>
      </c>
      <c r="AL150" s="88" t="str">
        <f>IF($AB150&lt;&gt;"x","",IF(AND($I150&lt;&gt;AL$4, IFERROR(MATCH("c",$AB150:AK150,0),0)=0),"x", IF(IFERROR(MATCH("c",$AB150:AK150,0),0)=0,"c","")))</f>
        <v/>
      </c>
      <c r="AM150" s="88" t="str">
        <f>IF($AB150&lt;&gt;"x","",IF(AND($I150&lt;&gt;AM$4, IFERROR(MATCH("c",$AB150:AL150,0),0)=0),"x", IF(IFERROR(MATCH("c",$AB150:AL150,0),0)=0,"c","")))</f>
        <v/>
      </c>
      <c r="AN150" s="88" t="str">
        <f>IF($AB150&lt;&gt;"x","",IF(AND($I150&lt;&gt;AN$4, IFERROR(MATCH("c",$AB150:AM150,0),0)=0),"x", IF(IFERROR(MATCH("c",$AB150:AM150,0),0)=0,"c","")))</f>
        <v/>
      </c>
      <c r="AO150" s="88" t="str">
        <f>IF($AB150&lt;&gt;"x","",IF(AND($I150&lt;&gt;AO$4, IFERROR(MATCH("c",$AB150:AN150,0),0)=0),"x", IF(IFERROR(MATCH("c",$AB150:AN150,0),0)=0,"c","")))</f>
        <v/>
      </c>
      <c r="AP150" s="88" t="str">
        <f>IF($AB150&lt;&gt;"x","",IF(AND($I150&lt;&gt;AP$4, IFERROR(MATCH("c",$AB150:AO150,0),0)=0),"x", IF(IFERROR(MATCH("c",$AB150:AO150,0),0)=0,"c","")))</f>
        <v/>
      </c>
      <c r="AQ150" s="88" t="str">
        <f>IF($AB150&lt;&gt;"x","",IF(AND($I150&lt;&gt;AQ$4, IFERROR(MATCH("c",$AB150:AP150,0),0)=0),"x", IF(IFERROR(MATCH("c",$AB150:AP150,0),0)=0,"c","")))</f>
        <v/>
      </c>
      <c r="BO150" s="213">
        <f>IF(COUNTIF($BO$6:BO149,BO149)+1&gt;Calc!$CU$9,MAX($BO$6:BO149)+1,BO149)</f>
        <v>37</v>
      </c>
      <c r="BP150" s="213" t="str">
        <f>IF(29-SUMIF(Pipeline!D154:AF154,"",$BP$5:$CR$5)&gt;0,ROW(BO150),"")</f>
        <v/>
      </c>
      <c r="BQ150" s="214"/>
      <c r="BR150" s="214"/>
      <c r="BS150" s="214"/>
      <c r="BT150" s="214"/>
      <c r="BU150" s="214"/>
      <c r="BV150" s="214"/>
      <c r="BW150" s="214"/>
      <c r="BX150" s="214"/>
      <c r="BY150" s="214"/>
      <c r="BZ150" s="214"/>
      <c r="CA150" s="214"/>
      <c r="CB150" s="214"/>
      <c r="CC150" s="214"/>
      <c r="CD150" s="214"/>
      <c r="CE150" s="214"/>
      <c r="CF150" s="214"/>
      <c r="CG150" s="214"/>
      <c r="CH150" s="214"/>
      <c r="CI150" s="214"/>
      <c r="CJ150" s="214"/>
      <c r="CK150" s="214"/>
      <c r="CL150" s="214"/>
      <c r="CM150" s="214"/>
      <c r="CN150" s="214"/>
      <c r="CO150" s="214"/>
      <c r="CP150" s="214"/>
      <c r="CQ150" s="214"/>
      <c r="CR150" s="214"/>
    </row>
    <row r="151" spans="2:96" x14ac:dyDescent="0.25">
      <c r="B151" s="88">
        <f>IF(AND(OR(Pipeline!$F$5=H151,Pipeline!$F$5="",Pipeline!$F$5="All"), OR(Pipeline!$F$6=J151,Pipeline!$F$6="",Pipeline!$F$6="All"),  OR(Pipeline!$J$5&lt;=K151,Pipeline!$J$5=""), OR(Pipeline!$J$6&gt;=K151,Pipeline!$J$6=""),  OR(Pipeline!$N$5&lt;=O151,Pipeline!$N$5=""), OR(Pipeline!$N$6&gt;=O151,Pipeline!$N$6="")),1,0)</f>
        <v>1</v>
      </c>
      <c r="C151" s="99">
        <f>IF(B151&lt;&gt;1,"",COUNTIFS($I$6:I150,I151,$B$6:B150,1)+1)</f>
        <v>139</v>
      </c>
      <c r="D151" s="100" t="str">
        <f>IF(LEN(INDEX(Input!B$6:B$1005,ROW($C151)-ROW($C$5),1))=0,"-",INDEX(Input!B$6:B$1005,ROW($C151)-ROW($C$5),1))</f>
        <v>-</v>
      </c>
      <c r="E151" s="100" t="str">
        <f>IF(LEN(INDEX(Input!C$6:C$1005,ROW($C151)-ROW($C$5),1))=0,"-",INDEX(Input!C$6:C$1005,ROW($C151)-ROW($C$5),1))</f>
        <v>-</v>
      </c>
      <c r="F151" s="100" t="str">
        <f>IF(LEN(INDEX(Input!D$6:D$1005,ROW($C151)-ROW($C$5),1))=0,"-",INDEX(Input!D$6:D$1005,ROW($C151)-ROW($C$5),1))</f>
        <v>-</v>
      </c>
      <c r="G151" s="100" t="str">
        <f>IF(LEN(INDEX(Input!E$6:E$1005,ROW($C151)-ROW($C$5),1))=0,"-",INDEX(Input!E$6:E$1005,ROW($C151)-ROW($C$5),1))</f>
        <v>-</v>
      </c>
      <c r="H151" s="100" t="str">
        <f>IF(LEN(INDEX(Input!F$6:F$1005,ROW($C151)-ROW($C$5),1))=0,"-",INDEX(Input!F$6:F$1005,ROW($C151)-ROW($C$5),1))</f>
        <v>-</v>
      </c>
      <c r="I151" s="100" t="str">
        <f>IF(LEN(INDEX(Input!G$6:G$1005,ROW($C151)-ROW($C$5),1))=0,"",INDEX(Input!G$6:G$1005,ROW($C151)-ROW($C$5),1))</f>
        <v/>
      </c>
      <c r="J151" s="100" t="str">
        <f>IF(LEN(INDEX(Input!B$6:B$1005,ROW($C151)-ROW($C$5),1))=0,"-",IF(INDEX(Input!H$6:H$1005,ROW($C151)-ROW($C$5),1)="","Not set",INDEX(Input!H$6:H$1005,ROW($C151)-ROW($C$5),1)) )</f>
        <v>-</v>
      </c>
      <c r="K151" s="101" t="str">
        <f>IF(LEN(INDEX(Input!I$6:I$1005,ROW($C151)-ROW($C$5),1))=0,"",INDEX(Input!I$6:I$1005,ROW($C151)-ROW($C$5),1))</f>
        <v/>
      </c>
      <c r="L151" s="101" t="str">
        <f t="array" ref="L151">IFERROR(IF($AY$24=123,DAY(K151)&amp;connector&amp;IF($AZ$24="Extended",INDEX($AT$24:$AT$35,MONTH(K151),1),MONTH(K151))&amp;connector&amp;IF($AZ$24="Short", RIGHT(YEAR(K151),2),YEAR(K151)),IF($AY$24=213, MONTH(K151)&amp;connector&amp;DAY(K151)&amp;connector&amp;IF($AZ$24="Short", RIGHT(YEAR(K151),2),YEAR(K151)),IF($AZ$24="Short", RIGHT(YEAR(K151),2),YEAR(K151))&amp;connector&amp;MONTH(K151)&amp;connector&amp;DAY(K151))),"-")</f>
        <v>-</v>
      </c>
      <c r="M151" s="101" t="str">
        <f>IF(LEN(INDEX(Input!J$6:J$1005,ROW($C151)-ROW($C$5),1))=0,"",INDEX(Input!J$6:J$1005,ROW($C151)-ROW($C$5),1))</f>
        <v/>
      </c>
      <c r="N151" s="101" t="str">
        <f t="array" ref="N151">IFERROR(IF($AY$24=123,DAY(M151)&amp;connector&amp;IF($AZ$24="Extended",INDEX($AT$24:$AT$35,MONTH(M151),1),MONTH(M151))&amp;connector&amp;IF($AZ$24="Short", RIGHT(YEAR(M151),2),YEAR(M151)),IF($AY$24=213, MONTH(M151)&amp;connector&amp;DAY(M151)&amp;connector&amp;IF($AZ$24="Short", RIGHT(YEAR(M151),2),YEAR(M151)),IF($AZ$24="Short", RIGHT(YEAR(M151),2),YEAR(M151))&amp;connector&amp;MONTH(M151)&amp;connector&amp;DAY(M151))),"-")</f>
        <v>-</v>
      </c>
      <c r="O151" s="156" t="str">
        <f>IF(LEN(INDEX(Input!K$6:K$1005,ROW($C151)-ROW($C$5),1))=0,"",INDEX(Input!K$6:K$1005,ROW($C151)-ROW($C$5),1))</f>
        <v/>
      </c>
      <c r="P151" s="100" t="str">
        <f t="shared" si="26"/>
        <v>-</v>
      </c>
      <c r="Q151" s="156" t="str">
        <f>IF(LEN(INDEX(Input!L$6:L$1005,ROW($C151)-ROW($C$5),1))=0,"",INDEX(Input!L$6:L$1005,ROW($C151)-ROW($C$5),1))</f>
        <v/>
      </c>
      <c r="R151" s="100" t="str">
        <f t="shared" si="27"/>
        <v>-</v>
      </c>
      <c r="S151" s="156" t="str">
        <f>IF(LEN(INDEX(Input!M$6:M$1005,ROW($C151)-ROW($C$5),1))=0,"-",INDEX(Input!M$6:M$1005,ROW($C151)-ROW($C$5),1))</f>
        <v>-</v>
      </c>
      <c r="T151" s="156" t="str">
        <f t="shared" si="28"/>
        <v/>
      </c>
      <c r="U151" s="100" t="str">
        <f t="shared" si="29"/>
        <v>-</v>
      </c>
      <c r="V151" s="156" t="str">
        <f>IF(LEN(INDEX(Input!O$6:O$1005,ROW($C151)-ROW($C$5),1))=0,"",INDEX(Input!O$6:O$1005,ROW($C151)-ROW($C$5),1))</f>
        <v/>
      </c>
      <c r="W151" s="100" t="str">
        <f t="shared" si="30"/>
        <v>-</v>
      </c>
      <c r="X151" s="104" t="str">
        <f t="shared" si="31"/>
        <v/>
      </c>
      <c r="Y151" s="102" t="str">
        <f t="shared" si="25"/>
        <v/>
      </c>
      <c r="Z151" s="102" t="str">
        <f>IF(AND(OR(Dashboard!$D$7=J151,Dashboard!$D$7=""),  OR(Dashboard!$G$6&lt;=K151,Dashboard!$G$6=""), OR(Dashboard!$G$7&gt;=K151,Dashboard!$G$7=""),  OR(Dashboard!$J$6&lt;=O151,Dashboard!$J$6=""), OR(Dashboard!$J$7&gt;=O151,Dashboard!$J$7=""),D151&lt;&gt;""),"x","")</f>
        <v>x</v>
      </c>
      <c r="AA151" s="102" t="str">
        <f>IF(AND(OR(Dashboard!$D$6=H151,Dashboard!$D$6="",Dashboard!$D$6="All"), Z151="x"),"x","")</f>
        <v>x</v>
      </c>
      <c r="AB151" s="103" t="str">
        <f>IF(AND(OR(Dashboard!$D$6=H151,Dashboard!$D$6="",Dashboard!$D$6="All"), OR(Dashboard!$D$7=J151,Dashboard!$D$7=""),  OR(Dashboard!$G$6&lt;=K151,Dashboard!$G$6=""), OR(Dashboard!$G$7&gt;=K151,Dashboard!$G$7=""),  OR(Dashboard!$J$6&lt;=O151,Dashboard!$J$6=""), OR(Dashboard!$J$7&gt;=O151,Dashboard!$J$7=""),I151&lt;&gt;""),"x","")</f>
        <v/>
      </c>
      <c r="AC151" s="88" t="str">
        <f>IF($AB151&lt;&gt;"x","",IF(AND($I151&lt;&gt;AC$4, IFERROR(MATCH("c",$AB151:AB151,0),0)=0),"x", IF(IFERROR(MATCH("c",$AB151:AB151,0),0)=0,"c","")))</f>
        <v/>
      </c>
      <c r="AD151" s="88" t="str">
        <f>IF($AB151&lt;&gt;"x","",IF(AND($I151&lt;&gt;AD$4, IFERROR(MATCH("c",$AB151:AC151,0),0)=0),"x", IF(IFERROR(MATCH("c",$AB151:AC151,0),0)=0,"c","")))</f>
        <v/>
      </c>
      <c r="AE151" s="88" t="str">
        <f>IF($AB151&lt;&gt;"x","",IF(AND($I151&lt;&gt;AE$4, IFERROR(MATCH("c",$AB151:AD151,0),0)=0),"x", IF(IFERROR(MATCH("c",$AB151:AD151,0),0)=0,"c","")))</f>
        <v/>
      </c>
      <c r="AF151" s="88" t="str">
        <f>IF($AB151&lt;&gt;"x","",IF(AND($I151&lt;&gt;AF$4, IFERROR(MATCH("c",$AB151:AE151,0),0)=0),"x", IF(IFERROR(MATCH("c",$AB151:AE151,0),0)=0,"c","")))</f>
        <v/>
      </c>
      <c r="AG151" s="88" t="str">
        <f>IF($AB151&lt;&gt;"x","",IF(AND($I151&lt;&gt;AG$4, IFERROR(MATCH("c",$AB151:AF151,0),0)=0),"x", IF(IFERROR(MATCH("c",$AB151:AF151,0),0)=0,"c","")))</f>
        <v/>
      </c>
      <c r="AH151" s="88" t="str">
        <f>IF($AB151&lt;&gt;"x","",IF(AND($I151&lt;&gt;AH$4, IFERROR(MATCH("c",$AB151:AG151,0),0)=0),"x", IF(IFERROR(MATCH("c",$AB151:AG151,0),0)=0,"c","")))</f>
        <v/>
      </c>
      <c r="AI151" s="88" t="str">
        <f>IF($AB151&lt;&gt;"x","",IF(AND($I151&lt;&gt;AI$4, IFERROR(MATCH("c",$AB151:AH151,0),0)=0),"x", IF(IFERROR(MATCH("c",$AB151:AH151,0),0)=0,"c","")))</f>
        <v/>
      </c>
      <c r="AJ151" s="88" t="str">
        <f>IF($AB151&lt;&gt;"x","",IF(AND($I151&lt;&gt;AJ$4, IFERROR(MATCH("c",$AB151:AI151,0),0)=0),"x", IF(IFERROR(MATCH("c",$AB151:AI151,0),0)=0,"c","")))</f>
        <v/>
      </c>
      <c r="AK151" s="88" t="str">
        <f>IF($AB151&lt;&gt;"x","",IF(AND($I151&lt;&gt;AK$4, IFERROR(MATCH("c",$AB151:AJ151,0),0)=0),"x", IF(IFERROR(MATCH("c",$AB151:AJ151,0),0)=0,"c","")))</f>
        <v/>
      </c>
      <c r="AL151" s="88" t="str">
        <f>IF($AB151&lt;&gt;"x","",IF(AND($I151&lt;&gt;AL$4, IFERROR(MATCH("c",$AB151:AK151,0),0)=0),"x", IF(IFERROR(MATCH("c",$AB151:AK151,0),0)=0,"c","")))</f>
        <v/>
      </c>
      <c r="AM151" s="88" t="str">
        <f>IF($AB151&lt;&gt;"x","",IF(AND($I151&lt;&gt;AM$4, IFERROR(MATCH("c",$AB151:AL151,0),0)=0),"x", IF(IFERROR(MATCH("c",$AB151:AL151,0),0)=0,"c","")))</f>
        <v/>
      </c>
      <c r="AN151" s="88" t="str">
        <f>IF($AB151&lt;&gt;"x","",IF(AND($I151&lt;&gt;AN$4, IFERROR(MATCH("c",$AB151:AM151,0),0)=0),"x", IF(IFERROR(MATCH("c",$AB151:AM151,0),0)=0,"c","")))</f>
        <v/>
      </c>
      <c r="AO151" s="88" t="str">
        <f>IF($AB151&lt;&gt;"x","",IF(AND($I151&lt;&gt;AO$4, IFERROR(MATCH("c",$AB151:AN151,0),0)=0),"x", IF(IFERROR(MATCH("c",$AB151:AN151,0),0)=0,"c","")))</f>
        <v/>
      </c>
      <c r="AP151" s="88" t="str">
        <f>IF($AB151&lt;&gt;"x","",IF(AND($I151&lt;&gt;AP$4, IFERROR(MATCH("c",$AB151:AO151,0),0)=0),"x", IF(IFERROR(MATCH("c",$AB151:AO151,0),0)=0,"c","")))</f>
        <v/>
      </c>
      <c r="AQ151" s="88" t="str">
        <f>IF($AB151&lt;&gt;"x","",IF(AND($I151&lt;&gt;AQ$4, IFERROR(MATCH("c",$AB151:AP151,0),0)=0),"x", IF(IFERROR(MATCH("c",$AB151:AP151,0),0)=0,"c","")))</f>
        <v/>
      </c>
      <c r="BO151" s="213">
        <f>IF(COUNTIF($BO$6:BO150,BO150)+1&gt;Calc!$CU$9,MAX($BO$6:BO150)+1,BO150)</f>
        <v>37</v>
      </c>
      <c r="BP151" s="213" t="str">
        <f>IF(29-SUMIF(Pipeline!D155:AF155,"",$BP$5:$CR$5)&gt;0,ROW(BO151),"")</f>
        <v/>
      </c>
      <c r="BQ151" s="214"/>
      <c r="BR151" s="214"/>
      <c r="BS151" s="214"/>
      <c r="BT151" s="214"/>
      <c r="BU151" s="214"/>
      <c r="BV151" s="214"/>
      <c r="BW151" s="214"/>
      <c r="BX151" s="214"/>
      <c r="BY151" s="214"/>
      <c r="BZ151" s="214"/>
      <c r="CA151" s="214"/>
      <c r="CB151" s="214"/>
      <c r="CC151" s="214"/>
      <c r="CD151" s="214"/>
      <c r="CE151" s="214"/>
      <c r="CF151" s="214"/>
      <c r="CG151" s="214"/>
      <c r="CH151" s="214"/>
      <c r="CI151" s="214"/>
      <c r="CJ151" s="214"/>
      <c r="CK151" s="214"/>
      <c r="CL151" s="214"/>
      <c r="CM151" s="214"/>
      <c r="CN151" s="214"/>
      <c r="CO151" s="214"/>
      <c r="CP151" s="214"/>
      <c r="CQ151" s="214"/>
      <c r="CR151" s="214"/>
    </row>
    <row r="152" spans="2:96" x14ac:dyDescent="0.25">
      <c r="B152" s="88">
        <f>IF(AND(OR(Pipeline!$F$5=H152,Pipeline!$F$5="",Pipeline!$F$5="All"), OR(Pipeline!$F$6=J152,Pipeline!$F$6="",Pipeline!$F$6="All"),  OR(Pipeline!$J$5&lt;=K152,Pipeline!$J$5=""), OR(Pipeline!$J$6&gt;=K152,Pipeline!$J$6=""),  OR(Pipeline!$N$5&lt;=O152,Pipeline!$N$5=""), OR(Pipeline!$N$6&gt;=O152,Pipeline!$N$6="")),1,0)</f>
        <v>1</v>
      </c>
      <c r="C152" s="99">
        <f>IF(B152&lt;&gt;1,"",COUNTIFS($I$6:I151,I152,$B$6:B151,1)+1)</f>
        <v>140</v>
      </c>
      <c r="D152" s="100" t="str">
        <f>IF(LEN(INDEX(Input!B$6:B$1005,ROW($C152)-ROW($C$5),1))=0,"-",INDEX(Input!B$6:B$1005,ROW($C152)-ROW($C$5),1))</f>
        <v>-</v>
      </c>
      <c r="E152" s="100" t="str">
        <f>IF(LEN(INDEX(Input!C$6:C$1005,ROW($C152)-ROW($C$5),1))=0,"-",INDEX(Input!C$6:C$1005,ROW($C152)-ROW($C$5),1))</f>
        <v>-</v>
      </c>
      <c r="F152" s="100" t="str">
        <f>IF(LEN(INDEX(Input!D$6:D$1005,ROW($C152)-ROW($C$5),1))=0,"-",INDEX(Input!D$6:D$1005,ROW($C152)-ROW($C$5),1))</f>
        <v>-</v>
      </c>
      <c r="G152" s="100" t="str">
        <f>IF(LEN(INDEX(Input!E$6:E$1005,ROW($C152)-ROW($C$5),1))=0,"-",INDEX(Input!E$6:E$1005,ROW($C152)-ROW($C$5),1))</f>
        <v>-</v>
      </c>
      <c r="H152" s="100" t="str">
        <f>IF(LEN(INDEX(Input!F$6:F$1005,ROW($C152)-ROW($C$5),1))=0,"-",INDEX(Input!F$6:F$1005,ROW($C152)-ROW($C$5),1))</f>
        <v>-</v>
      </c>
      <c r="I152" s="100" t="str">
        <f>IF(LEN(INDEX(Input!G$6:G$1005,ROW($C152)-ROW($C$5),1))=0,"",INDEX(Input!G$6:G$1005,ROW($C152)-ROW($C$5),1))</f>
        <v/>
      </c>
      <c r="J152" s="100" t="str">
        <f>IF(LEN(INDEX(Input!B$6:B$1005,ROW($C152)-ROW($C$5),1))=0,"-",IF(INDEX(Input!H$6:H$1005,ROW($C152)-ROW($C$5),1)="","Not set",INDEX(Input!H$6:H$1005,ROW($C152)-ROW($C$5),1)) )</f>
        <v>-</v>
      </c>
      <c r="K152" s="101" t="str">
        <f>IF(LEN(INDEX(Input!I$6:I$1005,ROW($C152)-ROW($C$5),1))=0,"",INDEX(Input!I$6:I$1005,ROW($C152)-ROW($C$5),1))</f>
        <v/>
      </c>
      <c r="L152" s="101" t="str">
        <f t="array" ref="L152">IFERROR(IF($AY$24=123,DAY(K152)&amp;connector&amp;IF($AZ$24="Extended",INDEX($AT$24:$AT$35,MONTH(K152),1),MONTH(K152))&amp;connector&amp;IF($AZ$24="Short", RIGHT(YEAR(K152),2),YEAR(K152)),IF($AY$24=213, MONTH(K152)&amp;connector&amp;DAY(K152)&amp;connector&amp;IF($AZ$24="Short", RIGHT(YEAR(K152),2),YEAR(K152)),IF($AZ$24="Short", RIGHT(YEAR(K152),2),YEAR(K152))&amp;connector&amp;MONTH(K152)&amp;connector&amp;DAY(K152))),"-")</f>
        <v>-</v>
      </c>
      <c r="M152" s="101" t="str">
        <f>IF(LEN(INDEX(Input!J$6:J$1005,ROW($C152)-ROW($C$5),1))=0,"",INDEX(Input!J$6:J$1005,ROW($C152)-ROW($C$5),1))</f>
        <v/>
      </c>
      <c r="N152" s="101" t="str">
        <f t="array" ref="N152">IFERROR(IF($AY$24=123,DAY(M152)&amp;connector&amp;IF($AZ$24="Extended",INDEX($AT$24:$AT$35,MONTH(M152),1),MONTH(M152))&amp;connector&amp;IF($AZ$24="Short", RIGHT(YEAR(M152),2),YEAR(M152)),IF($AY$24=213, MONTH(M152)&amp;connector&amp;DAY(M152)&amp;connector&amp;IF($AZ$24="Short", RIGHT(YEAR(M152),2),YEAR(M152)),IF($AZ$24="Short", RIGHT(YEAR(M152),2),YEAR(M152))&amp;connector&amp;MONTH(M152)&amp;connector&amp;DAY(M152))),"-")</f>
        <v>-</v>
      </c>
      <c r="O152" s="156" t="str">
        <f>IF(LEN(INDEX(Input!K$6:K$1005,ROW($C152)-ROW($C$5),1))=0,"",INDEX(Input!K$6:K$1005,ROW($C152)-ROW($C$5),1))</f>
        <v/>
      </c>
      <c r="P152" s="100" t="str">
        <f t="shared" si="26"/>
        <v>-</v>
      </c>
      <c r="Q152" s="156" t="str">
        <f>IF(LEN(INDEX(Input!L$6:L$1005,ROW($C152)-ROW($C$5),1))=0,"",INDEX(Input!L$6:L$1005,ROW($C152)-ROW($C$5),1))</f>
        <v/>
      </c>
      <c r="R152" s="100" t="str">
        <f t="shared" si="27"/>
        <v>-</v>
      </c>
      <c r="S152" s="156" t="str">
        <f>IF(LEN(INDEX(Input!M$6:M$1005,ROW($C152)-ROW($C$5),1))=0,"-",INDEX(Input!M$6:M$1005,ROW($C152)-ROW($C$5),1))</f>
        <v>-</v>
      </c>
      <c r="T152" s="156" t="str">
        <f t="shared" si="28"/>
        <v/>
      </c>
      <c r="U152" s="100" t="str">
        <f t="shared" si="29"/>
        <v>-</v>
      </c>
      <c r="V152" s="156" t="str">
        <f>IF(LEN(INDEX(Input!O$6:O$1005,ROW($C152)-ROW($C$5),1))=0,"",INDEX(Input!O$6:O$1005,ROW($C152)-ROW($C$5),1))</f>
        <v/>
      </c>
      <c r="W152" s="100" t="str">
        <f t="shared" si="30"/>
        <v>-</v>
      </c>
      <c r="X152" s="104" t="str">
        <f t="shared" si="31"/>
        <v/>
      </c>
      <c r="Y152" s="102" t="str">
        <f t="shared" si="25"/>
        <v/>
      </c>
      <c r="Z152" s="102" t="str">
        <f>IF(AND(OR(Dashboard!$D$7=J152,Dashboard!$D$7=""),  OR(Dashboard!$G$6&lt;=K152,Dashboard!$G$6=""), OR(Dashboard!$G$7&gt;=K152,Dashboard!$G$7=""),  OR(Dashboard!$J$6&lt;=O152,Dashboard!$J$6=""), OR(Dashboard!$J$7&gt;=O152,Dashboard!$J$7=""),D152&lt;&gt;""),"x","")</f>
        <v>x</v>
      </c>
      <c r="AA152" s="102" t="str">
        <f>IF(AND(OR(Dashboard!$D$6=H152,Dashboard!$D$6="",Dashboard!$D$6="All"), Z152="x"),"x","")</f>
        <v>x</v>
      </c>
      <c r="AB152" s="103" t="str">
        <f>IF(AND(OR(Dashboard!$D$6=H152,Dashboard!$D$6="",Dashboard!$D$6="All"), OR(Dashboard!$D$7=J152,Dashboard!$D$7=""),  OR(Dashboard!$G$6&lt;=K152,Dashboard!$G$6=""), OR(Dashboard!$G$7&gt;=K152,Dashboard!$G$7=""),  OR(Dashboard!$J$6&lt;=O152,Dashboard!$J$6=""), OR(Dashboard!$J$7&gt;=O152,Dashboard!$J$7=""),I152&lt;&gt;""),"x","")</f>
        <v/>
      </c>
      <c r="AC152" s="88" t="str">
        <f>IF($AB152&lt;&gt;"x","",IF(AND($I152&lt;&gt;AC$4, IFERROR(MATCH("c",$AB152:AB152,0),0)=0),"x", IF(IFERROR(MATCH("c",$AB152:AB152,0),0)=0,"c","")))</f>
        <v/>
      </c>
      <c r="AD152" s="88" t="str">
        <f>IF($AB152&lt;&gt;"x","",IF(AND($I152&lt;&gt;AD$4, IFERROR(MATCH("c",$AB152:AC152,0),0)=0),"x", IF(IFERROR(MATCH("c",$AB152:AC152,0),0)=0,"c","")))</f>
        <v/>
      </c>
      <c r="AE152" s="88" t="str">
        <f>IF($AB152&lt;&gt;"x","",IF(AND($I152&lt;&gt;AE$4, IFERROR(MATCH("c",$AB152:AD152,0),0)=0),"x", IF(IFERROR(MATCH("c",$AB152:AD152,0),0)=0,"c","")))</f>
        <v/>
      </c>
      <c r="AF152" s="88" t="str">
        <f>IF($AB152&lt;&gt;"x","",IF(AND($I152&lt;&gt;AF$4, IFERROR(MATCH("c",$AB152:AE152,0),0)=0),"x", IF(IFERROR(MATCH("c",$AB152:AE152,0),0)=0,"c","")))</f>
        <v/>
      </c>
      <c r="AG152" s="88" t="str">
        <f>IF($AB152&lt;&gt;"x","",IF(AND($I152&lt;&gt;AG$4, IFERROR(MATCH("c",$AB152:AF152,0),0)=0),"x", IF(IFERROR(MATCH("c",$AB152:AF152,0),0)=0,"c","")))</f>
        <v/>
      </c>
      <c r="AH152" s="88" t="str">
        <f>IF($AB152&lt;&gt;"x","",IF(AND($I152&lt;&gt;AH$4, IFERROR(MATCH("c",$AB152:AG152,0),0)=0),"x", IF(IFERROR(MATCH("c",$AB152:AG152,0),0)=0,"c","")))</f>
        <v/>
      </c>
      <c r="AI152" s="88" t="str">
        <f>IF($AB152&lt;&gt;"x","",IF(AND($I152&lt;&gt;AI$4, IFERROR(MATCH("c",$AB152:AH152,0),0)=0),"x", IF(IFERROR(MATCH("c",$AB152:AH152,0),0)=0,"c","")))</f>
        <v/>
      </c>
      <c r="AJ152" s="88" t="str">
        <f>IF($AB152&lt;&gt;"x","",IF(AND($I152&lt;&gt;AJ$4, IFERROR(MATCH("c",$AB152:AI152,0),0)=0),"x", IF(IFERROR(MATCH("c",$AB152:AI152,0),0)=0,"c","")))</f>
        <v/>
      </c>
      <c r="AK152" s="88" t="str">
        <f>IF($AB152&lt;&gt;"x","",IF(AND($I152&lt;&gt;AK$4, IFERROR(MATCH("c",$AB152:AJ152,0),0)=0),"x", IF(IFERROR(MATCH("c",$AB152:AJ152,0),0)=0,"c","")))</f>
        <v/>
      </c>
      <c r="AL152" s="88" t="str">
        <f>IF($AB152&lt;&gt;"x","",IF(AND($I152&lt;&gt;AL$4, IFERROR(MATCH("c",$AB152:AK152,0),0)=0),"x", IF(IFERROR(MATCH("c",$AB152:AK152,0),0)=0,"c","")))</f>
        <v/>
      </c>
      <c r="AM152" s="88" t="str">
        <f>IF($AB152&lt;&gt;"x","",IF(AND($I152&lt;&gt;AM$4, IFERROR(MATCH("c",$AB152:AL152,0),0)=0),"x", IF(IFERROR(MATCH("c",$AB152:AL152,0),0)=0,"c","")))</f>
        <v/>
      </c>
      <c r="AN152" s="88" t="str">
        <f>IF($AB152&lt;&gt;"x","",IF(AND($I152&lt;&gt;AN$4, IFERROR(MATCH("c",$AB152:AM152,0),0)=0),"x", IF(IFERROR(MATCH("c",$AB152:AM152,0),0)=0,"c","")))</f>
        <v/>
      </c>
      <c r="AO152" s="88" t="str">
        <f>IF($AB152&lt;&gt;"x","",IF(AND($I152&lt;&gt;AO$4, IFERROR(MATCH("c",$AB152:AN152,0),0)=0),"x", IF(IFERROR(MATCH("c",$AB152:AN152,0),0)=0,"c","")))</f>
        <v/>
      </c>
      <c r="AP152" s="88" t="str">
        <f>IF($AB152&lt;&gt;"x","",IF(AND($I152&lt;&gt;AP$4, IFERROR(MATCH("c",$AB152:AO152,0),0)=0),"x", IF(IFERROR(MATCH("c",$AB152:AO152,0),0)=0,"c","")))</f>
        <v/>
      </c>
      <c r="AQ152" s="88" t="str">
        <f>IF($AB152&lt;&gt;"x","",IF(AND($I152&lt;&gt;AQ$4, IFERROR(MATCH("c",$AB152:AP152,0),0)=0),"x", IF(IFERROR(MATCH("c",$AB152:AP152,0),0)=0,"c","")))</f>
        <v/>
      </c>
      <c r="BO152" s="213">
        <f>IF(COUNTIF($BO$6:BO151,BO151)+1&gt;Calc!$CU$9,MAX($BO$6:BO151)+1,BO151)</f>
        <v>37</v>
      </c>
      <c r="BP152" s="213" t="str">
        <f>IF(29-SUMIF(Pipeline!D156:AF156,"",$BP$5:$CR$5)&gt;0,ROW(BO152),"")</f>
        <v/>
      </c>
      <c r="BQ152" s="214"/>
      <c r="BR152" s="214"/>
      <c r="BS152" s="214"/>
      <c r="BT152" s="214"/>
      <c r="BU152" s="214"/>
      <c r="BV152" s="214"/>
      <c r="BW152" s="214"/>
      <c r="BX152" s="214"/>
      <c r="BY152" s="214"/>
      <c r="BZ152" s="214"/>
      <c r="CA152" s="214"/>
      <c r="CB152" s="214"/>
      <c r="CC152" s="214"/>
      <c r="CD152" s="214"/>
      <c r="CE152" s="214"/>
      <c r="CF152" s="214"/>
      <c r="CG152" s="214"/>
      <c r="CH152" s="214"/>
      <c r="CI152" s="214"/>
      <c r="CJ152" s="214"/>
      <c r="CK152" s="214"/>
      <c r="CL152" s="214"/>
      <c r="CM152" s="214"/>
      <c r="CN152" s="214"/>
      <c r="CO152" s="214"/>
      <c r="CP152" s="214"/>
      <c r="CQ152" s="214"/>
      <c r="CR152" s="214"/>
    </row>
    <row r="153" spans="2:96" x14ac:dyDescent="0.25">
      <c r="B153" s="88">
        <f>IF(AND(OR(Pipeline!$F$5=H153,Pipeline!$F$5="",Pipeline!$F$5="All"), OR(Pipeline!$F$6=J153,Pipeline!$F$6="",Pipeline!$F$6="All"),  OR(Pipeline!$J$5&lt;=K153,Pipeline!$J$5=""), OR(Pipeline!$J$6&gt;=K153,Pipeline!$J$6=""),  OR(Pipeline!$N$5&lt;=O153,Pipeline!$N$5=""), OR(Pipeline!$N$6&gt;=O153,Pipeline!$N$6="")),1,0)</f>
        <v>1</v>
      </c>
      <c r="C153" s="99">
        <f>IF(B153&lt;&gt;1,"",COUNTIFS($I$6:I152,I153,$B$6:B152,1)+1)</f>
        <v>141</v>
      </c>
      <c r="D153" s="100" t="str">
        <f>IF(LEN(INDEX(Input!B$6:B$1005,ROW($C153)-ROW($C$5),1))=0,"-",INDEX(Input!B$6:B$1005,ROW($C153)-ROW($C$5),1))</f>
        <v>-</v>
      </c>
      <c r="E153" s="100" t="str">
        <f>IF(LEN(INDEX(Input!C$6:C$1005,ROW($C153)-ROW($C$5),1))=0,"-",INDEX(Input!C$6:C$1005,ROW($C153)-ROW($C$5),1))</f>
        <v>-</v>
      </c>
      <c r="F153" s="100" t="str">
        <f>IF(LEN(INDEX(Input!D$6:D$1005,ROW($C153)-ROW($C$5),1))=0,"-",INDEX(Input!D$6:D$1005,ROW($C153)-ROW($C$5),1))</f>
        <v>-</v>
      </c>
      <c r="G153" s="100" t="str">
        <f>IF(LEN(INDEX(Input!E$6:E$1005,ROW($C153)-ROW($C$5),1))=0,"-",INDEX(Input!E$6:E$1005,ROW($C153)-ROW($C$5),1))</f>
        <v>-</v>
      </c>
      <c r="H153" s="100" t="str">
        <f>IF(LEN(INDEX(Input!F$6:F$1005,ROW($C153)-ROW($C$5),1))=0,"-",INDEX(Input!F$6:F$1005,ROW($C153)-ROW($C$5),1))</f>
        <v>-</v>
      </c>
      <c r="I153" s="100" t="str">
        <f>IF(LEN(INDEX(Input!G$6:G$1005,ROW($C153)-ROW($C$5),1))=0,"",INDEX(Input!G$6:G$1005,ROW($C153)-ROW($C$5),1))</f>
        <v/>
      </c>
      <c r="J153" s="100" t="str">
        <f>IF(LEN(INDEX(Input!B$6:B$1005,ROW($C153)-ROW($C$5),1))=0,"-",IF(INDEX(Input!H$6:H$1005,ROW($C153)-ROW($C$5),1)="","Not set",INDEX(Input!H$6:H$1005,ROW($C153)-ROW($C$5),1)) )</f>
        <v>-</v>
      </c>
      <c r="K153" s="101" t="str">
        <f>IF(LEN(INDEX(Input!I$6:I$1005,ROW($C153)-ROW($C$5),1))=0,"",INDEX(Input!I$6:I$1005,ROW($C153)-ROW($C$5),1))</f>
        <v/>
      </c>
      <c r="L153" s="101" t="str">
        <f t="array" ref="L153">IFERROR(IF($AY$24=123,DAY(K153)&amp;connector&amp;IF($AZ$24="Extended",INDEX($AT$24:$AT$35,MONTH(K153),1),MONTH(K153))&amp;connector&amp;IF($AZ$24="Short", RIGHT(YEAR(K153),2),YEAR(K153)),IF($AY$24=213, MONTH(K153)&amp;connector&amp;DAY(K153)&amp;connector&amp;IF($AZ$24="Short", RIGHT(YEAR(K153),2),YEAR(K153)),IF($AZ$24="Short", RIGHT(YEAR(K153),2),YEAR(K153))&amp;connector&amp;MONTH(K153)&amp;connector&amp;DAY(K153))),"-")</f>
        <v>-</v>
      </c>
      <c r="M153" s="101" t="str">
        <f>IF(LEN(INDEX(Input!J$6:J$1005,ROW($C153)-ROW($C$5),1))=0,"",INDEX(Input!J$6:J$1005,ROW($C153)-ROW($C$5),1))</f>
        <v/>
      </c>
      <c r="N153" s="101" t="str">
        <f t="array" ref="N153">IFERROR(IF($AY$24=123,DAY(M153)&amp;connector&amp;IF($AZ$24="Extended",INDEX($AT$24:$AT$35,MONTH(M153),1),MONTH(M153))&amp;connector&amp;IF($AZ$24="Short", RIGHT(YEAR(M153),2),YEAR(M153)),IF($AY$24=213, MONTH(M153)&amp;connector&amp;DAY(M153)&amp;connector&amp;IF($AZ$24="Short", RIGHT(YEAR(M153),2),YEAR(M153)),IF($AZ$24="Short", RIGHT(YEAR(M153),2),YEAR(M153))&amp;connector&amp;MONTH(M153)&amp;connector&amp;DAY(M153))),"-")</f>
        <v>-</v>
      </c>
      <c r="O153" s="156" t="str">
        <f>IF(LEN(INDEX(Input!K$6:K$1005,ROW($C153)-ROW($C$5),1))=0,"",INDEX(Input!K$6:K$1005,ROW($C153)-ROW($C$5),1))</f>
        <v/>
      </c>
      <c r="P153" s="100" t="str">
        <f t="shared" si="26"/>
        <v>-</v>
      </c>
      <c r="Q153" s="156" t="str">
        <f>IF(LEN(INDEX(Input!L$6:L$1005,ROW($C153)-ROW($C$5),1))=0,"",INDEX(Input!L$6:L$1005,ROW($C153)-ROW($C$5),1))</f>
        <v/>
      </c>
      <c r="R153" s="100" t="str">
        <f t="shared" si="27"/>
        <v>-</v>
      </c>
      <c r="S153" s="156" t="str">
        <f>IF(LEN(INDEX(Input!M$6:M$1005,ROW($C153)-ROW($C$5),1))=0,"-",INDEX(Input!M$6:M$1005,ROW($C153)-ROW($C$5),1))</f>
        <v>-</v>
      </c>
      <c r="T153" s="156" t="str">
        <f t="shared" si="28"/>
        <v/>
      </c>
      <c r="U153" s="100" t="str">
        <f t="shared" si="29"/>
        <v>-</v>
      </c>
      <c r="V153" s="156" t="str">
        <f>IF(LEN(INDEX(Input!O$6:O$1005,ROW($C153)-ROW($C$5),1))=0,"",INDEX(Input!O$6:O$1005,ROW($C153)-ROW($C$5),1))</f>
        <v/>
      </c>
      <c r="W153" s="100" t="str">
        <f t="shared" si="30"/>
        <v>-</v>
      </c>
      <c r="X153" s="104" t="str">
        <f t="shared" si="31"/>
        <v/>
      </c>
      <c r="Y153" s="102" t="str">
        <f t="shared" si="25"/>
        <v/>
      </c>
      <c r="Z153" s="102" t="str">
        <f>IF(AND(OR(Dashboard!$D$7=J153,Dashboard!$D$7=""),  OR(Dashboard!$G$6&lt;=K153,Dashboard!$G$6=""), OR(Dashboard!$G$7&gt;=K153,Dashboard!$G$7=""),  OR(Dashboard!$J$6&lt;=O153,Dashboard!$J$6=""), OR(Dashboard!$J$7&gt;=O153,Dashboard!$J$7=""),D153&lt;&gt;""),"x","")</f>
        <v>x</v>
      </c>
      <c r="AA153" s="102" t="str">
        <f>IF(AND(OR(Dashboard!$D$6=H153,Dashboard!$D$6="",Dashboard!$D$6="All"), Z153="x"),"x","")</f>
        <v>x</v>
      </c>
      <c r="AB153" s="103" t="str">
        <f>IF(AND(OR(Dashboard!$D$6=H153,Dashboard!$D$6="",Dashboard!$D$6="All"), OR(Dashboard!$D$7=J153,Dashboard!$D$7=""),  OR(Dashboard!$G$6&lt;=K153,Dashboard!$G$6=""), OR(Dashboard!$G$7&gt;=K153,Dashboard!$G$7=""),  OR(Dashboard!$J$6&lt;=O153,Dashboard!$J$6=""), OR(Dashboard!$J$7&gt;=O153,Dashboard!$J$7=""),I153&lt;&gt;""),"x","")</f>
        <v/>
      </c>
      <c r="AC153" s="88" t="str">
        <f>IF($AB153&lt;&gt;"x","",IF(AND($I153&lt;&gt;AC$4, IFERROR(MATCH("c",$AB153:AB153,0),0)=0),"x", IF(IFERROR(MATCH("c",$AB153:AB153,0),0)=0,"c","")))</f>
        <v/>
      </c>
      <c r="AD153" s="88" t="str">
        <f>IF($AB153&lt;&gt;"x","",IF(AND($I153&lt;&gt;AD$4, IFERROR(MATCH("c",$AB153:AC153,0),0)=0),"x", IF(IFERROR(MATCH("c",$AB153:AC153,0),0)=0,"c","")))</f>
        <v/>
      </c>
      <c r="AE153" s="88" t="str">
        <f>IF($AB153&lt;&gt;"x","",IF(AND($I153&lt;&gt;AE$4, IFERROR(MATCH("c",$AB153:AD153,0),0)=0),"x", IF(IFERROR(MATCH("c",$AB153:AD153,0),0)=0,"c","")))</f>
        <v/>
      </c>
      <c r="AF153" s="88" t="str">
        <f>IF($AB153&lt;&gt;"x","",IF(AND($I153&lt;&gt;AF$4, IFERROR(MATCH("c",$AB153:AE153,0),0)=0),"x", IF(IFERROR(MATCH("c",$AB153:AE153,0),0)=0,"c","")))</f>
        <v/>
      </c>
      <c r="AG153" s="88" t="str">
        <f>IF($AB153&lt;&gt;"x","",IF(AND($I153&lt;&gt;AG$4, IFERROR(MATCH("c",$AB153:AF153,0),0)=0),"x", IF(IFERROR(MATCH("c",$AB153:AF153,0),0)=0,"c","")))</f>
        <v/>
      </c>
      <c r="AH153" s="88" t="str">
        <f>IF($AB153&lt;&gt;"x","",IF(AND($I153&lt;&gt;AH$4, IFERROR(MATCH("c",$AB153:AG153,0),0)=0),"x", IF(IFERROR(MATCH("c",$AB153:AG153,0),0)=0,"c","")))</f>
        <v/>
      </c>
      <c r="AI153" s="88" t="str">
        <f>IF($AB153&lt;&gt;"x","",IF(AND($I153&lt;&gt;AI$4, IFERROR(MATCH("c",$AB153:AH153,0),0)=0),"x", IF(IFERROR(MATCH("c",$AB153:AH153,0),0)=0,"c","")))</f>
        <v/>
      </c>
      <c r="AJ153" s="88" t="str">
        <f>IF($AB153&lt;&gt;"x","",IF(AND($I153&lt;&gt;AJ$4, IFERROR(MATCH("c",$AB153:AI153,0),0)=0),"x", IF(IFERROR(MATCH("c",$AB153:AI153,0),0)=0,"c","")))</f>
        <v/>
      </c>
      <c r="AK153" s="88" t="str">
        <f>IF($AB153&lt;&gt;"x","",IF(AND($I153&lt;&gt;AK$4, IFERROR(MATCH("c",$AB153:AJ153,0),0)=0),"x", IF(IFERROR(MATCH("c",$AB153:AJ153,0),0)=0,"c","")))</f>
        <v/>
      </c>
      <c r="AL153" s="88" t="str">
        <f>IF($AB153&lt;&gt;"x","",IF(AND($I153&lt;&gt;AL$4, IFERROR(MATCH("c",$AB153:AK153,0),0)=0),"x", IF(IFERROR(MATCH("c",$AB153:AK153,0),0)=0,"c","")))</f>
        <v/>
      </c>
      <c r="AM153" s="88" t="str">
        <f>IF($AB153&lt;&gt;"x","",IF(AND($I153&lt;&gt;AM$4, IFERROR(MATCH("c",$AB153:AL153,0),0)=0),"x", IF(IFERROR(MATCH("c",$AB153:AL153,0),0)=0,"c","")))</f>
        <v/>
      </c>
      <c r="AN153" s="88" t="str">
        <f>IF($AB153&lt;&gt;"x","",IF(AND($I153&lt;&gt;AN$4, IFERROR(MATCH("c",$AB153:AM153,0),0)=0),"x", IF(IFERROR(MATCH("c",$AB153:AM153,0),0)=0,"c","")))</f>
        <v/>
      </c>
      <c r="AO153" s="88" t="str">
        <f>IF($AB153&lt;&gt;"x","",IF(AND($I153&lt;&gt;AO$4, IFERROR(MATCH("c",$AB153:AN153,0),0)=0),"x", IF(IFERROR(MATCH("c",$AB153:AN153,0),0)=0,"c","")))</f>
        <v/>
      </c>
      <c r="AP153" s="88" t="str">
        <f>IF($AB153&lt;&gt;"x","",IF(AND($I153&lt;&gt;AP$4, IFERROR(MATCH("c",$AB153:AO153,0),0)=0),"x", IF(IFERROR(MATCH("c",$AB153:AO153,0),0)=0,"c","")))</f>
        <v/>
      </c>
      <c r="AQ153" s="88" t="str">
        <f>IF($AB153&lt;&gt;"x","",IF(AND($I153&lt;&gt;AQ$4, IFERROR(MATCH("c",$AB153:AP153,0),0)=0),"x", IF(IFERROR(MATCH("c",$AB153:AP153,0),0)=0,"c","")))</f>
        <v/>
      </c>
      <c r="BO153" s="213">
        <f>IF(COUNTIF($BO$6:BO152,BO152)+1&gt;Calc!$CU$9,MAX($BO$6:BO152)+1,BO152)</f>
        <v>37</v>
      </c>
      <c r="BP153" s="213" t="str">
        <f>IF(29-SUMIF(Pipeline!D157:AF157,"",$BP$5:$CR$5)&gt;0,ROW(BO153),"")</f>
        <v/>
      </c>
      <c r="BQ153" s="214"/>
      <c r="BR153" s="214"/>
      <c r="BS153" s="214"/>
      <c r="BT153" s="214"/>
      <c r="BU153" s="214"/>
      <c r="BV153" s="214"/>
      <c r="BW153" s="214"/>
      <c r="BX153" s="214"/>
      <c r="BY153" s="214"/>
      <c r="BZ153" s="214"/>
      <c r="CA153" s="214"/>
      <c r="CB153" s="214"/>
      <c r="CC153" s="214"/>
      <c r="CD153" s="214"/>
      <c r="CE153" s="214"/>
      <c r="CF153" s="214"/>
      <c r="CG153" s="214"/>
      <c r="CH153" s="214"/>
      <c r="CI153" s="214"/>
      <c r="CJ153" s="214"/>
      <c r="CK153" s="214"/>
      <c r="CL153" s="214"/>
      <c r="CM153" s="214"/>
      <c r="CN153" s="214"/>
      <c r="CO153" s="214"/>
      <c r="CP153" s="214"/>
      <c r="CQ153" s="214"/>
      <c r="CR153" s="214"/>
    </row>
    <row r="154" spans="2:96" x14ac:dyDescent="0.25">
      <c r="B154" s="88">
        <f>IF(AND(OR(Pipeline!$F$5=H154,Pipeline!$F$5="",Pipeline!$F$5="All"), OR(Pipeline!$F$6=J154,Pipeline!$F$6="",Pipeline!$F$6="All"),  OR(Pipeline!$J$5&lt;=K154,Pipeline!$J$5=""), OR(Pipeline!$J$6&gt;=K154,Pipeline!$J$6=""),  OR(Pipeline!$N$5&lt;=O154,Pipeline!$N$5=""), OR(Pipeline!$N$6&gt;=O154,Pipeline!$N$6="")),1,0)</f>
        <v>1</v>
      </c>
      <c r="C154" s="99">
        <f>IF(B154&lt;&gt;1,"",COUNTIFS($I$6:I153,I154,$B$6:B153,1)+1)</f>
        <v>142</v>
      </c>
      <c r="D154" s="100" t="str">
        <f>IF(LEN(INDEX(Input!B$6:B$1005,ROW($C154)-ROW($C$5),1))=0,"-",INDEX(Input!B$6:B$1005,ROW($C154)-ROW($C$5),1))</f>
        <v>-</v>
      </c>
      <c r="E154" s="100" t="str">
        <f>IF(LEN(INDEX(Input!C$6:C$1005,ROW($C154)-ROW($C$5),1))=0,"-",INDEX(Input!C$6:C$1005,ROW($C154)-ROW($C$5),1))</f>
        <v>-</v>
      </c>
      <c r="F154" s="100" t="str">
        <f>IF(LEN(INDEX(Input!D$6:D$1005,ROW($C154)-ROW($C$5),1))=0,"-",INDEX(Input!D$6:D$1005,ROW($C154)-ROW($C$5),1))</f>
        <v>-</v>
      </c>
      <c r="G154" s="100" t="str">
        <f>IF(LEN(INDEX(Input!E$6:E$1005,ROW($C154)-ROW($C$5),1))=0,"-",INDEX(Input!E$6:E$1005,ROW($C154)-ROW($C$5),1))</f>
        <v>-</v>
      </c>
      <c r="H154" s="100" t="str">
        <f>IF(LEN(INDEX(Input!F$6:F$1005,ROW($C154)-ROW($C$5),1))=0,"-",INDEX(Input!F$6:F$1005,ROW($C154)-ROW($C$5),1))</f>
        <v>-</v>
      </c>
      <c r="I154" s="100" t="str">
        <f>IF(LEN(INDEX(Input!G$6:G$1005,ROW($C154)-ROW($C$5),1))=0,"",INDEX(Input!G$6:G$1005,ROW($C154)-ROW($C$5),1))</f>
        <v/>
      </c>
      <c r="J154" s="100" t="str">
        <f>IF(LEN(INDEX(Input!B$6:B$1005,ROW($C154)-ROW($C$5),1))=0,"-",IF(INDEX(Input!H$6:H$1005,ROW($C154)-ROW($C$5),1)="","Not set",INDEX(Input!H$6:H$1005,ROW($C154)-ROW($C$5),1)) )</f>
        <v>-</v>
      </c>
      <c r="K154" s="101" t="str">
        <f>IF(LEN(INDEX(Input!I$6:I$1005,ROW($C154)-ROW($C$5),1))=0,"",INDEX(Input!I$6:I$1005,ROW($C154)-ROW($C$5),1))</f>
        <v/>
      </c>
      <c r="L154" s="101" t="str">
        <f t="array" ref="L154">IFERROR(IF($AY$24=123,DAY(K154)&amp;connector&amp;IF($AZ$24="Extended",INDEX($AT$24:$AT$35,MONTH(K154),1),MONTH(K154))&amp;connector&amp;IF($AZ$24="Short", RIGHT(YEAR(K154),2),YEAR(K154)),IF($AY$24=213, MONTH(K154)&amp;connector&amp;DAY(K154)&amp;connector&amp;IF($AZ$24="Short", RIGHT(YEAR(K154),2),YEAR(K154)),IF($AZ$24="Short", RIGHT(YEAR(K154),2),YEAR(K154))&amp;connector&amp;MONTH(K154)&amp;connector&amp;DAY(K154))),"-")</f>
        <v>-</v>
      </c>
      <c r="M154" s="101" t="str">
        <f>IF(LEN(INDEX(Input!J$6:J$1005,ROW($C154)-ROW($C$5),1))=0,"",INDEX(Input!J$6:J$1005,ROW($C154)-ROW($C$5),1))</f>
        <v/>
      </c>
      <c r="N154" s="101" t="str">
        <f t="array" ref="N154">IFERROR(IF($AY$24=123,DAY(M154)&amp;connector&amp;IF($AZ$24="Extended",INDEX($AT$24:$AT$35,MONTH(M154),1),MONTH(M154))&amp;connector&amp;IF($AZ$24="Short", RIGHT(YEAR(M154),2),YEAR(M154)),IF($AY$24=213, MONTH(M154)&amp;connector&amp;DAY(M154)&amp;connector&amp;IF($AZ$24="Short", RIGHT(YEAR(M154),2),YEAR(M154)),IF($AZ$24="Short", RIGHT(YEAR(M154),2),YEAR(M154))&amp;connector&amp;MONTH(M154)&amp;connector&amp;DAY(M154))),"-")</f>
        <v>-</v>
      </c>
      <c r="O154" s="156" t="str">
        <f>IF(LEN(INDEX(Input!K$6:K$1005,ROW($C154)-ROW($C$5),1))=0,"",INDEX(Input!K$6:K$1005,ROW($C154)-ROW($C$5),1))</f>
        <v/>
      </c>
      <c r="P154" s="100" t="str">
        <f t="shared" si="26"/>
        <v>-</v>
      </c>
      <c r="Q154" s="156" t="str">
        <f>IF(LEN(INDEX(Input!L$6:L$1005,ROW($C154)-ROW($C$5),1))=0,"",INDEX(Input!L$6:L$1005,ROW($C154)-ROW($C$5),1))</f>
        <v/>
      </c>
      <c r="R154" s="100" t="str">
        <f t="shared" si="27"/>
        <v>-</v>
      </c>
      <c r="S154" s="156" t="str">
        <f>IF(LEN(INDEX(Input!M$6:M$1005,ROW($C154)-ROW($C$5),1))=0,"-",INDEX(Input!M$6:M$1005,ROW($C154)-ROW($C$5),1))</f>
        <v>-</v>
      </c>
      <c r="T154" s="156" t="str">
        <f t="shared" si="28"/>
        <v/>
      </c>
      <c r="U154" s="100" t="str">
        <f t="shared" si="29"/>
        <v>-</v>
      </c>
      <c r="V154" s="156" t="str">
        <f>IF(LEN(INDEX(Input!O$6:O$1005,ROW($C154)-ROW($C$5),1))=0,"",INDEX(Input!O$6:O$1005,ROW($C154)-ROW($C$5),1))</f>
        <v/>
      </c>
      <c r="W154" s="100" t="str">
        <f t="shared" si="30"/>
        <v>-</v>
      </c>
      <c r="X154" s="104" t="str">
        <f t="shared" si="31"/>
        <v/>
      </c>
      <c r="Y154" s="102" t="str">
        <f t="shared" si="25"/>
        <v/>
      </c>
      <c r="Z154" s="102" t="str">
        <f>IF(AND(OR(Dashboard!$D$7=J154,Dashboard!$D$7=""),  OR(Dashboard!$G$6&lt;=K154,Dashboard!$G$6=""), OR(Dashboard!$G$7&gt;=K154,Dashboard!$G$7=""),  OR(Dashboard!$J$6&lt;=O154,Dashboard!$J$6=""), OR(Dashboard!$J$7&gt;=O154,Dashboard!$J$7=""),D154&lt;&gt;""),"x","")</f>
        <v>x</v>
      </c>
      <c r="AA154" s="102" t="str">
        <f>IF(AND(OR(Dashboard!$D$6=H154,Dashboard!$D$6="",Dashboard!$D$6="All"), Z154="x"),"x","")</f>
        <v>x</v>
      </c>
      <c r="AB154" s="103" t="str">
        <f>IF(AND(OR(Dashboard!$D$6=H154,Dashboard!$D$6="",Dashboard!$D$6="All"), OR(Dashboard!$D$7=J154,Dashboard!$D$7=""),  OR(Dashboard!$G$6&lt;=K154,Dashboard!$G$6=""), OR(Dashboard!$G$7&gt;=K154,Dashboard!$G$7=""),  OR(Dashboard!$J$6&lt;=O154,Dashboard!$J$6=""), OR(Dashboard!$J$7&gt;=O154,Dashboard!$J$7=""),I154&lt;&gt;""),"x","")</f>
        <v/>
      </c>
      <c r="AC154" s="88" t="str">
        <f>IF($AB154&lt;&gt;"x","",IF(AND($I154&lt;&gt;AC$4, IFERROR(MATCH("c",$AB154:AB154,0),0)=0),"x", IF(IFERROR(MATCH("c",$AB154:AB154,0),0)=0,"c","")))</f>
        <v/>
      </c>
      <c r="AD154" s="88" t="str">
        <f>IF($AB154&lt;&gt;"x","",IF(AND($I154&lt;&gt;AD$4, IFERROR(MATCH("c",$AB154:AC154,0),0)=0),"x", IF(IFERROR(MATCH("c",$AB154:AC154,0),0)=0,"c","")))</f>
        <v/>
      </c>
      <c r="AE154" s="88" t="str">
        <f>IF($AB154&lt;&gt;"x","",IF(AND($I154&lt;&gt;AE$4, IFERROR(MATCH("c",$AB154:AD154,0),0)=0),"x", IF(IFERROR(MATCH("c",$AB154:AD154,0),0)=0,"c","")))</f>
        <v/>
      </c>
      <c r="AF154" s="88" t="str">
        <f>IF($AB154&lt;&gt;"x","",IF(AND($I154&lt;&gt;AF$4, IFERROR(MATCH("c",$AB154:AE154,0),0)=0),"x", IF(IFERROR(MATCH("c",$AB154:AE154,0),0)=0,"c","")))</f>
        <v/>
      </c>
      <c r="AG154" s="88" t="str">
        <f>IF($AB154&lt;&gt;"x","",IF(AND($I154&lt;&gt;AG$4, IFERROR(MATCH("c",$AB154:AF154,0),0)=0),"x", IF(IFERROR(MATCH("c",$AB154:AF154,0),0)=0,"c","")))</f>
        <v/>
      </c>
      <c r="AH154" s="88" t="str">
        <f>IF($AB154&lt;&gt;"x","",IF(AND($I154&lt;&gt;AH$4, IFERROR(MATCH("c",$AB154:AG154,0),0)=0),"x", IF(IFERROR(MATCH("c",$AB154:AG154,0),0)=0,"c","")))</f>
        <v/>
      </c>
      <c r="AI154" s="88" t="str">
        <f>IF($AB154&lt;&gt;"x","",IF(AND($I154&lt;&gt;AI$4, IFERROR(MATCH("c",$AB154:AH154,0),0)=0),"x", IF(IFERROR(MATCH("c",$AB154:AH154,0),0)=0,"c","")))</f>
        <v/>
      </c>
      <c r="AJ154" s="88" t="str">
        <f>IF($AB154&lt;&gt;"x","",IF(AND($I154&lt;&gt;AJ$4, IFERROR(MATCH("c",$AB154:AI154,0),0)=0),"x", IF(IFERROR(MATCH("c",$AB154:AI154,0),0)=0,"c","")))</f>
        <v/>
      </c>
      <c r="AK154" s="88" t="str">
        <f>IF($AB154&lt;&gt;"x","",IF(AND($I154&lt;&gt;AK$4, IFERROR(MATCH("c",$AB154:AJ154,0),0)=0),"x", IF(IFERROR(MATCH("c",$AB154:AJ154,0),0)=0,"c","")))</f>
        <v/>
      </c>
      <c r="AL154" s="88" t="str">
        <f>IF($AB154&lt;&gt;"x","",IF(AND($I154&lt;&gt;AL$4, IFERROR(MATCH("c",$AB154:AK154,0),0)=0),"x", IF(IFERROR(MATCH("c",$AB154:AK154,0),0)=0,"c","")))</f>
        <v/>
      </c>
      <c r="AM154" s="88" t="str">
        <f>IF($AB154&lt;&gt;"x","",IF(AND($I154&lt;&gt;AM$4, IFERROR(MATCH("c",$AB154:AL154,0),0)=0),"x", IF(IFERROR(MATCH("c",$AB154:AL154,0),0)=0,"c","")))</f>
        <v/>
      </c>
      <c r="AN154" s="88" t="str">
        <f>IF($AB154&lt;&gt;"x","",IF(AND($I154&lt;&gt;AN$4, IFERROR(MATCH("c",$AB154:AM154,0),0)=0),"x", IF(IFERROR(MATCH("c",$AB154:AM154,0),0)=0,"c","")))</f>
        <v/>
      </c>
      <c r="AO154" s="88" t="str">
        <f>IF($AB154&lt;&gt;"x","",IF(AND($I154&lt;&gt;AO$4, IFERROR(MATCH("c",$AB154:AN154,0),0)=0),"x", IF(IFERROR(MATCH("c",$AB154:AN154,0),0)=0,"c","")))</f>
        <v/>
      </c>
      <c r="AP154" s="88" t="str">
        <f>IF($AB154&lt;&gt;"x","",IF(AND($I154&lt;&gt;AP$4, IFERROR(MATCH("c",$AB154:AO154,0),0)=0),"x", IF(IFERROR(MATCH("c",$AB154:AO154,0),0)=0,"c","")))</f>
        <v/>
      </c>
      <c r="AQ154" s="88" t="str">
        <f>IF($AB154&lt;&gt;"x","",IF(AND($I154&lt;&gt;AQ$4, IFERROR(MATCH("c",$AB154:AP154,0),0)=0),"x", IF(IFERROR(MATCH("c",$AB154:AP154,0),0)=0,"c","")))</f>
        <v/>
      </c>
      <c r="BO154" s="213">
        <f>IF(COUNTIF($BO$6:BO153,BO153)+1&gt;Calc!$CU$9,MAX($BO$6:BO153)+1,BO153)</f>
        <v>38</v>
      </c>
      <c r="BP154" s="213" t="str">
        <f>IF(29-SUMIF(Pipeline!D158:AF158,"",$BP$5:$CR$5)&gt;0,ROW(BO154),"")</f>
        <v/>
      </c>
      <c r="BQ154" s="214"/>
      <c r="BR154" s="214"/>
      <c r="BS154" s="214"/>
      <c r="BT154" s="214"/>
      <c r="BU154" s="214"/>
      <c r="BV154" s="214"/>
      <c r="BW154" s="214"/>
      <c r="BX154" s="214"/>
      <c r="BY154" s="214"/>
      <c r="BZ154" s="214"/>
      <c r="CA154" s="214"/>
      <c r="CB154" s="214"/>
      <c r="CC154" s="214"/>
      <c r="CD154" s="214"/>
      <c r="CE154" s="214"/>
      <c r="CF154" s="214"/>
      <c r="CG154" s="214"/>
      <c r="CH154" s="214"/>
      <c r="CI154" s="214"/>
      <c r="CJ154" s="214"/>
      <c r="CK154" s="214"/>
      <c r="CL154" s="214"/>
      <c r="CM154" s="214"/>
      <c r="CN154" s="214"/>
      <c r="CO154" s="214"/>
      <c r="CP154" s="214"/>
      <c r="CQ154" s="214"/>
      <c r="CR154" s="214"/>
    </row>
    <row r="155" spans="2:96" x14ac:dyDescent="0.25">
      <c r="B155" s="88">
        <f>IF(AND(OR(Pipeline!$F$5=H155,Pipeline!$F$5="",Pipeline!$F$5="All"), OR(Pipeline!$F$6=J155,Pipeline!$F$6="",Pipeline!$F$6="All"),  OR(Pipeline!$J$5&lt;=K155,Pipeline!$J$5=""), OR(Pipeline!$J$6&gt;=K155,Pipeline!$J$6=""),  OR(Pipeline!$N$5&lt;=O155,Pipeline!$N$5=""), OR(Pipeline!$N$6&gt;=O155,Pipeline!$N$6="")),1,0)</f>
        <v>1</v>
      </c>
      <c r="C155" s="99">
        <f>IF(B155&lt;&gt;1,"",COUNTIFS($I$6:I154,I155,$B$6:B154,1)+1)</f>
        <v>143</v>
      </c>
      <c r="D155" s="100" t="str">
        <f>IF(LEN(INDEX(Input!B$6:B$1005,ROW($C155)-ROW($C$5),1))=0,"-",INDEX(Input!B$6:B$1005,ROW($C155)-ROW($C$5),1))</f>
        <v>-</v>
      </c>
      <c r="E155" s="100" t="str">
        <f>IF(LEN(INDEX(Input!C$6:C$1005,ROW($C155)-ROW($C$5),1))=0,"-",INDEX(Input!C$6:C$1005,ROW($C155)-ROW($C$5),1))</f>
        <v>-</v>
      </c>
      <c r="F155" s="100" t="str">
        <f>IF(LEN(INDEX(Input!D$6:D$1005,ROW($C155)-ROW($C$5),1))=0,"-",INDEX(Input!D$6:D$1005,ROW($C155)-ROW($C$5),1))</f>
        <v>-</v>
      </c>
      <c r="G155" s="100" t="str">
        <f>IF(LEN(INDEX(Input!E$6:E$1005,ROW($C155)-ROW($C$5),1))=0,"-",INDEX(Input!E$6:E$1005,ROW($C155)-ROW($C$5),1))</f>
        <v>-</v>
      </c>
      <c r="H155" s="100" t="str">
        <f>IF(LEN(INDEX(Input!F$6:F$1005,ROW($C155)-ROW($C$5),1))=0,"-",INDEX(Input!F$6:F$1005,ROW($C155)-ROW($C$5),1))</f>
        <v>-</v>
      </c>
      <c r="I155" s="100" t="str">
        <f>IF(LEN(INDEX(Input!G$6:G$1005,ROW($C155)-ROW($C$5),1))=0,"",INDEX(Input!G$6:G$1005,ROW($C155)-ROW($C$5),1))</f>
        <v/>
      </c>
      <c r="J155" s="100" t="str">
        <f>IF(LEN(INDEX(Input!B$6:B$1005,ROW($C155)-ROW($C$5),1))=0,"-",IF(INDEX(Input!H$6:H$1005,ROW($C155)-ROW($C$5),1)="","Not set",INDEX(Input!H$6:H$1005,ROW($C155)-ROW($C$5),1)) )</f>
        <v>-</v>
      </c>
      <c r="K155" s="101" t="str">
        <f>IF(LEN(INDEX(Input!I$6:I$1005,ROW($C155)-ROW($C$5),1))=0,"",INDEX(Input!I$6:I$1005,ROW($C155)-ROW($C$5),1))</f>
        <v/>
      </c>
      <c r="L155" s="101" t="str">
        <f t="array" ref="L155">IFERROR(IF($AY$24=123,DAY(K155)&amp;connector&amp;IF($AZ$24="Extended",INDEX($AT$24:$AT$35,MONTH(K155),1),MONTH(K155))&amp;connector&amp;IF($AZ$24="Short", RIGHT(YEAR(K155),2),YEAR(K155)),IF($AY$24=213, MONTH(K155)&amp;connector&amp;DAY(K155)&amp;connector&amp;IF($AZ$24="Short", RIGHT(YEAR(K155),2),YEAR(K155)),IF($AZ$24="Short", RIGHT(YEAR(K155),2),YEAR(K155))&amp;connector&amp;MONTH(K155)&amp;connector&amp;DAY(K155))),"-")</f>
        <v>-</v>
      </c>
      <c r="M155" s="101" t="str">
        <f>IF(LEN(INDEX(Input!J$6:J$1005,ROW($C155)-ROW($C$5),1))=0,"",INDEX(Input!J$6:J$1005,ROW($C155)-ROW($C$5),1))</f>
        <v/>
      </c>
      <c r="N155" s="101" t="str">
        <f t="array" ref="N155">IFERROR(IF($AY$24=123,DAY(M155)&amp;connector&amp;IF($AZ$24="Extended",INDEX($AT$24:$AT$35,MONTH(M155),1),MONTH(M155))&amp;connector&amp;IF($AZ$24="Short", RIGHT(YEAR(M155),2),YEAR(M155)),IF($AY$24=213, MONTH(M155)&amp;connector&amp;DAY(M155)&amp;connector&amp;IF($AZ$24="Short", RIGHT(YEAR(M155),2),YEAR(M155)),IF($AZ$24="Short", RIGHT(YEAR(M155),2),YEAR(M155))&amp;connector&amp;MONTH(M155)&amp;connector&amp;DAY(M155))),"-")</f>
        <v>-</v>
      </c>
      <c r="O155" s="156" t="str">
        <f>IF(LEN(INDEX(Input!K$6:K$1005,ROW($C155)-ROW($C$5),1))=0,"",INDEX(Input!K$6:K$1005,ROW($C155)-ROW($C$5),1))</f>
        <v/>
      </c>
      <c r="P155" s="100" t="str">
        <f t="shared" si="26"/>
        <v>-</v>
      </c>
      <c r="Q155" s="156" t="str">
        <f>IF(LEN(INDEX(Input!L$6:L$1005,ROW($C155)-ROW($C$5),1))=0,"",INDEX(Input!L$6:L$1005,ROW($C155)-ROW($C$5),1))</f>
        <v/>
      </c>
      <c r="R155" s="100" t="str">
        <f t="shared" si="27"/>
        <v>-</v>
      </c>
      <c r="S155" s="156" t="str">
        <f>IF(LEN(INDEX(Input!M$6:M$1005,ROW($C155)-ROW($C$5),1))=0,"-",INDEX(Input!M$6:M$1005,ROW($C155)-ROW($C$5),1))</f>
        <v>-</v>
      </c>
      <c r="T155" s="156" t="str">
        <f t="shared" si="28"/>
        <v/>
      </c>
      <c r="U155" s="100" t="str">
        <f t="shared" si="29"/>
        <v>-</v>
      </c>
      <c r="V155" s="156" t="str">
        <f>IF(LEN(INDEX(Input!O$6:O$1005,ROW($C155)-ROW($C$5),1))=0,"",INDEX(Input!O$6:O$1005,ROW($C155)-ROW($C$5),1))</f>
        <v/>
      </c>
      <c r="W155" s="100" t="str">
        <f t="shared" si="30"/>
        <v>-</v>
      </c>
      <c r="X155" s="104" t="str">
        <f t="shared" si="31"/>
        <v/>
      </c>
      <c r="Y155" s="102" t="str">
        <f t="shared" si="25"/>
        <v/>
      </c>
      <c r="Z155" s="102" t="str">
        <f>IF(AND(OR(Dashboard!$D$7=J155,Dashboard!$D$7=""),  OR(Dashboard!$G$6&lt;=K155,Dashboard!$G$6=""), OR(Dashboard!$G$7&gt;=K155,Dashboard!$G$7=""),  OR(Dashboard!$J$6&lt;=O155,Dashboard!$J$6=""), OR(Dashboard!$J$7&gt;=O155,Dashboard!$J$7=""),D155&lt;&gt;""),"x","")</f>
        <v>x</v>
      </c>
      <c r="AA155" s="102" t="str">
        <f>IF(AND(OR(Dashboard!$D$6=H155,Dashboard!$D$6="",Dashboard!$D$6="All"), Z155="x"),"x","")</f>
        <v>x</v>
      </c>
      <c r="AB155" s="103" t="str">
        <f>IF(AND(OR(Dashboard!$D$6=H155,Dashboard!$D$6="",Dashboard!$D$6="All"), OR(Dashboard!$D$7=J155,Dashboard!$D$7=""),  OR(Dashboard!$G$6&lt;=K155,Dashboard!$G$6=""), OR(Dashboard!$G$7&gt;=K155,Dashboard!$G$7=""),  OR(Dashboard!$J$6&lt;=O155,Dashboard!$J$6=""), OR(Dashboard!$J$7&gt;=O155,Dashboard!$J$7=""),I155&lt;&gt;""),"x","")</f>
        <v/>
      </c>
      <c r="AC155" s="88" t="str">
        <f>IF($AB155&lt;&gt;"x","",IF(AND($I155&lt;&gt;AC$4, IFERROR(MATCH("c",$AB155:AB155,0),0)=0),"x", IF(IFERROR(MATCH("c",$AB155:AB155,0),0)=0,"c","")))</f>
        <v/>
      </c>
      <c r="AD155" s="88" t="str">
        <f>IF($AB155&lt;&gt;"x","",IF(AND($I155&lt;&gt;AD$4, IFERROR(MATCH("c",$AB155:AC155,0),0)=0),"x", IF(IFERROR(MATCH("c",$AB155:AC155,0),0)=0,"c","")))</f>
        <v/>
      </c>
      <c r="AE155" s="88" t="str">
        <f>IF($AB155&lt;&gt;"x","",IF(AND($I155&lt;&gt;AE$4, IFERROR(MATCH("c",$AB155:AD155,0),0)=0),"x", IF(IFERROR(MATCH("c",$AB155:AD155,0),0)=0,"c","")))</f>
        <v/>
      </c>
      <c r="AF155" s="88" t="str">
        <f>IF($AB155&lt;&gt;"x","",IF(AND($I155&lt;&gt;AF$4, IFERROR(MATCH("c",$AB155:AE155,0),0)=0),"x", IF(IFERROR(MATCH("c",$AB155:AE155,0),0)=0,"c","")))</f>
        <v/>
      </c>
      <c r="AG155" s="88" t="str">
        <f>IF($AB155&lt;&gt;"x","",IF(AND($I155&lt;&gt;AG$4, IFERROR(MATCH("c",$AB155:AF155,0),0)=0),"x", IF(IFERROR(MATCH("c",$AB155:AF155,0),0)=0,"c","")))</f>
        <v/>
      </c>
      <c r="AH155" s="88" t="str">
        <f>IF($AB155&lt;&gt;"x","",IF(AND($I155&lt;&gt;AH$4, IFERROR(MATCH("c",$AB155:AG155,0),0)=0),"x", IF(IFERROR(MATCH("c",$AB155:AG155,0),0)=0,"c","")))</f>
        <v/>
      </c>
      <c r="AI155" s="88" t="str">
        <f>IF($AB155&lt;&gt;"x","",IF(AND($I155&lt;&gt;AI$4, IFERROR(MATCH("c",$AB155:AH155,0),0)=0),"x", IF(IFERROR(MATCH("c",$AB155:AH155,0),0)=0,"c","")))</f>
        <v/>
      </c>
      <c r="AJ155" s="88" t="str">
        <f>IF($AB155&lt;&gt;"x","",IF(AND($I155&lt;&gt;AJ$4, IFERROR(MATCH("c",$AB155:AI155,0),0)=0),"x", IF(IFERROR(MATCH("c",$AB155:AI155,0),0)=0,"c","")))</f>
        <v/>
      </c>
      <c r="AK155" s="88" t="str">
        <f>IF($AB155&lt;&gt;"x","",IF(AND($I155&lt;&gt;AK$4, IFERROR(MATCH("c",$AB155:AJ155,0),0)=0),"x", IF(IFERROR(MATCH("c",$AB155:AJ155,0),0)=0,"c","")))</f>
        <v/>
      </c>
      <c r="AL155" s="88" t="str">
        <f>IF($AB155&lt;&gt;"x","",IF(AND($I155&lt;&gt;AL$4, IFERROR(MATCH("c",$AB155:AK155,0),0)=0),"x", IF(IFERROR(MATCH("c",$AB155:AK155,0),0)=0,"c","")))</f>
        <v/>
      </c>
      <c r="AM155" s="88" t="str">
        <f>IF($AB155&lt;&gt;"x","",IF(AND($I155&lt;&gt;AM$4, IFERROR(MATCH("c",$AB155:AL155,0),0)=0),"x", IF(IFERROR(MATCH("c",$AB155:AL155,0),0)=0,"c","")))</f>
        <v/>
      </c>
      <c r="AN155" s="88" t="str">
        <f>IF($AB155&lt;&gt;"x","",IF(AND($I155&lt;&gt;AN$4, IFERROR(MATCH("c",$AB155:AM155,0),0)=0),"x", IF(IFERROR(MATCH("c",$AB155:AM155,0),0)=0,"c","")))</f>
        <v/>
      </c>
      <c r="AO155" s="88" t="str">
        <f>IF($AB155&lt;&gt;"x","",IF(AND($I155&lt;&gt;AO$4, IFERROR(MATCH("c",$AB155:AN155,0),0)=0),"x", IF(IFERROR(MATCH("c",$AB155:AN155,0),0)=0,"c","")))</f>
        <v/>
      </c>
      <c r="AP155" s="88" t="str">
        <f>IF($AB155&lt;&gt;"x","",IF(AND($I155&lt;&gt;AP$4, IFERROR(MATCH("c",$AB155:AO155,0),0)=0),"x", IF(IFERROR(MATCH("c",$AB155:AO155,0),0)=0,"c","")))</f>
        <v/>
      </c>
      <c r="AQ155" s="88" t="str">
        <f>IF($AB155&lt;&gt;"x","",IF(AND($I155&lt;&gt;AQ$4, IFERROR(MATCH("c",$AB155:AP155,0),0)=0),"x", IF(IFERROR(MATCH("c",$AB155:AP155,0),0)=0,"c","")))</f>
        <v/>
      </c>
      <c r="BO155" s="213">
        <f>IF(COUNTIF($BO$6:BO154,BO154)+1&gt;Calc!$CU$9,MAX($BO$6:BO154)+1,BO154)</f>
        <v>38</v>
      </c>
      <c r="BP155" s="213" t="str">
        <f>IF(29-SUMIF(Pipeline!D159:AF159,"",$BP$5:$CR$5)&gt;0,ROW(BO155),"")</f>
        <v/>
      </c>
      <c r="BQ155" s="214"/>
      <c r="BR155" s="214"/>
      <c r="BS155" s="214"/>
      <c r="BT155" s="214"/>
      <c r="BU155" s="214"/>
      <c r="BV155" s="214"/>
      <c r="BW155" s="214"/>
      <c r="BX155" s="214"/>
      <c r="BY155" s="214"/>
      <c r="BZ155" s="214"/>
      <c r="CA155" s="214"/>
      <c r="CB155" s="214"/>
      <c r="CC155" s="214"/>
      <c r="CD155" s="214"/>
      <c r="CE155" s="214"/>
      <c r="CF155" s="214"/>
      <c r="CG155" s="214"/>
      <c r="CH155" s="214"/>
      <c r="CI155" s="214"/>
      <c r="CJ155" s="214"/>
      <c r="CK155" s="214"/>
      <c r="CL155" s="214"/>
      <c r="CM155" s="214"/>
      <c r="CN155" s="214"/>
      <c r="CO155" s="214"/>
      <c r="CP155" s="214"/>
      <c r="CQ155" s="214"/>
      <c r="CR155" s="214"/>
    </row>
    <row r="156" spans="2:96" x14ac:dyDescent="0.25">
      <c r="B156" s="88">
        <f>IF(AND(OR(Pipeline!$F$5=H156,Pipeline!$F$5="",Pipeline!$F$5="All"), OR(Pipeline!$F$6=J156,Pipeline!$F$6="",Pipeline!$F$6="All"),  OR(Pipeline!$J$5&lt;=K156,Pipeline!$J$5=""), OR(Pipeline!$J$6&gt;=K156,Pipeline!$J$6=""),  OR(Pipeline!$N$5&lt;=O156,Pipeline!$N$5=""), OR(Pipeline!$N$6&gt;=O156,Pipeline!$N$6="")),1,0)</f>
        <v>1</v>
      </c>
      <c r="C156" s="99">
        <f>IF(B156&lt;&gt;1,"",COUNTIFS($I$6:I155,I156,$B$6:B155,1)+1)</f>
        <v>144</v>
      </c>
      <c r="D156" s="100" t="str">
        <f>IF(LEN(INDEX(Input!B$6:B$1005,ROW($C156)-ROW($C$5),1))=0,"-",INDEX(Input!B$6:B$1005,ROW($C156)-ROW($C$5),1))</f>
        <v>-</v>
      </c>
      <c r="E156" s="100" t="str">
        <f>IF(LEN(INDEX(Input!C$6:C$1005,ROW($C156)-ROW($C$5),1))=0,"-",INDEX(Input!C$6:C$1005,ROW($C156)-ROW($C$5),1))</f>
        <v>-</v>
      </c>
      <c r="F156" s="100" t="str">
        <f>IF(LEN(INDEX(Input!D$6:D$1005,ROW($C156)-ROW($C$5),1))=0,"-",INDEX(Input!D$6:D$1005,ROW($C156)-ROW($C$5),1))</f>
        <v>-</v>
      </c>
      <c r="G156" s="100" t="str">
        <f>IF(LEN(INDEX(Input!E$6:E$1005,ROW($C156)-ROW($C$5),1))=0,"-",INDEX(Input!E$6:E$1005,ROW($C156)-ROW($C$5),1))</f>
        <v>-</v>
      </c>
      <c r="H156" s="100" t="str">
        <f>IF(LEN(INDEX(Input!F$6:F$1005,ROW($C156)-ROW($C$5),1))=0,"-",INDEX(Input!F$6:F$1005,ROW($C156)-ROW($C$5),1))</f>
        <v>-</v>
      </c>
      <c r="I156" s="100" t="str">
        <f>IF(LEN(INDEX(Input!G$6:G$1005,ROW($C156)-ROW($C$5),1))=0,"",INDEX(Input!G$6:G$1005,ROW($C156)-ROW($C$5),1))</f>
        <v/>
      </c>
      <c r="J156" s="100" t="str">
        <f>IF(LEN(INDEX(Input!B$6:B$1005,ROW($C156)-ROW($C$5),1))=0,"-",IF(INDEX(Input!H$6:H$1005,ROW($C156)-ROW($C$5),1)="","Not set",INDEX(Input!H$6:H$1005,ROW($C156)-ROW($C$5),1)) )</f>
        <v>-</v>
      </c>
      <c r="K156" s="101" t="str">
        <f>IF(LEN(INDEX(Input!I$6:I$1005,ROW($C156)-ROW($C$5),1))=0,"",INDEX(Input!I$6:I$1005,ROW($C156)-ROW($C$5),1))</f>
        <v/>
      </c>
      <c r="L156" s="101" t="str">
        <f t="array" ref="L156">IFERROR(IF($AY$24=123,DAY(K156)&amp;connector&amp;IF($AZ$24="Extended",INDEX($AT$24:$AT$35,MONTH(K156),1),MONTH(K156))&amp;connector&amp;IF($AZ$24="Short", RIGHT(YEAR(K156),2),YEAR(K156)),IF($AY$24=213, MONTH(K156)&amp;connector&amp;DAY(K156)&amp;connector&amp;IF($AZ$24="Short", RIGHT(YEAR(K156),2),YEAR(K156)),IF($AZ$24="Short", RIGHT(YEAR(K156),2),YEAR(K156))&amp;connector&amp;MONTH(K156)&amp;connector&amp;DAY(K156))),"-")</f>
        <v>-</v>
      </c>
      <c r="M156" s="101" t="str">
        <f>IF(LEN(INDEX(Input!J$6:J$1005,ROW($C156)-ROW($C$5),1))=0,"",INDEX(Input!J$6:J$1005,ROW($C156)-ROW($C$5),1))</f>
        <v/>
      </c>
      <c r="N156" s="101" t="str">
        <f t="array" ref="N156">IFERROR(IF($AY$24=123,DAY(M156)&amp;connector&amp;IF($AZ$24="Extended",INDEX($AT$24:$AT$35,MONTH(M156),1),MONTH(M156))&amp;connector&amp;IF($AZ$24="Short", RIGHT(YEAR(M156),2),YEAR(M156)),IF($AY$24=213, MONTH(M156)&amp;connector&amp;DAY(M156)&amp;connector&amp;IF($AZ$24="Short", RIGHT(YEAR(M156),2),YEAR(M156)),IF($AZ$24="Short", RIGHT(YEAR(M156),2),YEAR(M156))&amp;connector&amp;MONTH(M156)&amp;connector&amp;DAY(M156))),"-")</f>
        <v>-</v>
      </c>
      <c r="O156" s="156" t="str">
        <f>IF(LEN(INDEX(Input!K$6:K$1005,ROW($C156)-ROW($C$5),1))=0,"",INDEX(Input!K$6:K$1005,ROW($C156)-ROW($C$5),1))</f>
        <v/>
      </c>
      <c r="P156" s="100" t="str">
        <f t="shared" si="26"/>
        <v>-</v>
      </c>
      <c r="Q156" s="156" t="str">
        <f>IF(LEN(INDEX(Input!L$6:L$1005,ROW($C156)-ROW($C$5),1))=0,"",INDEX(Input!L$6:L$1005,ROW($C156)-ROW($C$5),1))</f>
        <v/>
      </c>
      <c r="R156" s="100" t="str">
        <f t="shared" si="27"/>
        <v>-</v>
      </c>
      <c r="S156" s="156" t="str">
        <f>IF(LEN(INDEX(Input!M$6:M$1005,ROW($C156)-ROW($C$5),1))=0,"-",INDEX(Input!M$6:M$1005,ROW($C156)-ROW($C$5),1))</f>
        <v>-</v>
      </c>
      <c r="T156" s="156" t="str">
        <f t="shared" si="28"/>
        <v/>
      </c>
      <c r="U156" s="100" t="str">
        <f t="shared" si="29"/>
        <v>-</v>
      </c>
      <c r="V156" s="156" t="str">
        <f>IF(LEN(INDEX(Input!O$6:O$1005,ROW($C156)-ROW($C$5),1))=0,"",INDEX(Input!O$6:O$1005,ROW($C156)-ROW($C$5),1))</f>
        <v/>
      </c>
      <c r="W156" s="100" t="str">
        <f t="shared" si="30"/>
        <v>-</v>
      </c>
      <c r="X156" s="104" t="str">
        <f t="shared" si="31"/>
        <v/>
      </c>
      <c r="Y156" s="102" t="str">
        <f t="shared" si="25"/>
        <v/>
      </c>
      <c r="Z156" s="102" t="str">
        <f>IF(AND(OR(Dashboard!$D$7=J156,Dashboard!$D$7=""),  OR(Dashboard!$G$6&lt;=K156,Dashboard!$G$6=""), OR(Dashboard!$G$7&gt;=K156,Dashboard!$G$7=""),  OR(Dashboard!$J$6&lt;=O156,Dashboard!$J$6=""), OR(Dashboard!$J$7&gt;=O156,Dashboard!$J$7=""),D156&lt;&gt;""),"x","")</f>
        <v>x</v>
      </c>
      <c r="AA156" s="102" t="str">
        <f>IF(AND(OR(Dashboard!$D$6=H156,Dashboard!$D$6="",Dashboard!$D$6="All"), Z156="x"),"x","")</f>
        <v>x</v>
      </c>
      <c r="AB156" s="103" t="str">
        <f>IF(AND(OR(Dashboard!$D$6=H156,Dashboard!$D$6="",Dashboard!$D$6="All"), OR(Dashboard!$D$7=J156,Dashboard!$D$7=""),  OR(Dashboard!$G$6&lt;=K156,Dashboard!$G$6=""), OR(Dashboard!$G$7&gt;=K156,Dashboard!$G$7=""),  OR(Dashboard!$J$6&lt;=O156,Dashboard!$J$6=""), OR(Dashboard!$J$7&gt;=O156,Dashboard!$J$7=""),I156&lt;&gt;""),"x","")</f>
        <v/>
      </c>
      <c r="AC156" s="88" t="str">
        <f>IF($AB156&lt;&gt;"x","",IF(AND($I156&lt;&gt;AC$4, IFERROR(MATCH("c",$AB156:AB156,0),0)=0),"x", IF(IFERROR(MATCH("c",$AB156:AB156,0),0)=0,"c","")))</f>
        <v/>
      </c>
      <c r="AD156" s="88" t="str">
        <f>IF($AB156&lt;&gt;"x","",IF(AND($I156&lt;&gt;AD$4, IFERROR(MATCH("c",$AB156:AC156,0),0)=0),"x", IF(IFERROR(MATCH("c",$AB156:AC156,0),0)=0,"c","")))</f>
        <v/>
      </c>
      <c r="AE156" s="88" t="str">
        <f>IF($AB156&lt;&gt;"x","",IF(AND($I156&lt;&gt;AE$4, IFERROR(MATCH("c",$AB156:AD156,0),0)=0),"x", IF(IFERROR(MATCH("c",$AB156:AD156,0),0)=0,"c","")))</f>
        <v/>
      </c>
      <c r="AF156" s="88" t="str">
        <f>IF($AB156&lt;&gt;"x","",IF(AND($I156&lt;&gt;AF$4, IFERROR(MATCH("c",$AB156:AE156,0),0)=0),"x", IF(IFERROR(MATCH("c",$AB156:AE156,0),0)=0,"c","")))</f>
        <v/>
      </c>
      <c r="AG156" s="88" t="str">
        <f>IF($AB156&lt;&gt;"x","",IF(AND($I156&lt;&gt;AG$4, IFERROR(MATCH("c",$AB156:AF156,0),0)=0),"x", IF(IFERROR(MATCH("c",$AB156:AF156,0),0)=0,"c","")))</f>
        <v/>
      </c>
      <c r="AH156" s="88" t="str">
        <f>IF($AB156&lt;&gt;"x","",IF(AND($I156&lt;&gt;AH$4, IFERROR(MATCH("c",$AB156:AG156,0),0)=0),"x", IF(IFERROR(MATCH("c",$AB156:AG156,0),0)=0,"c","")))</f>
        <v/>
      </c>
      <c r="AI156" s="88" t="str">
        <f>IF($AB156&lt;&gt;"x","",IF(AND($I156&lt;&gt;AI$4, IFERROR(MATCH("c",$AB156:AH156,0),0)=0),"x", IF(IFERROR(MATCH("c",$AB156:AH156,0),0)=0,"c","")))</f>
        <v/>
      </c>
      <c r="AJ156" s="88" t="str">
        <f>IF($AB156&lt;&gt;"x","",IF(AND($I156&lt;&gt;AJ$4, IFERROR(MATCH("c",$AB156:AI156,0),0)=0),"x", IF(IFERROR(MATCH("c",$AB156:AI156,0),0)=0,"c","")))</f>
        <v/>
      </c>
      <c r="AK156" s="88" t="str">
        <f>IF($AB156&lt;&gt;"x","",IF(AND($I156&lt;&gt;AK$4, IFERROR(MATCH("c",$AB156:AJ156,0),0)=0),"x", IF(IFERROR(MATCH("c",$AB156:AJ156,0),0)=0,"c","")))</f>
        <v/>
      </c>
      <c r="AL156" s="88" t="str">
        <f>IF($AB156&lt;&gt;"x","",IF(AND($I156&lt;&gt;AL$4, IFERROR(MATCH("c",$AB156:AK156,0),0)=0),"x", IF(IFERROR(MATCH("c",$AB156:AK156,0),0)=0,"c","")))</f>
        <v/>
      </c>
      <c r="AM156" s="88" t="str">
        <f>IF($AB156&lt;&gt;"x","",IF(AND($I156&lt;&gt;AM$4, IFERROR(MATCH("c",$AB156:AL156,0),0)=0),"x", IF(IFERROR(MATCH("c",$AB156:AL156,0),0)=0,"c","")))</f>
        <v/>
      </c>
      <c r="AN156" s="88" t="str">
        <f>IF($AB156&lt;&gt;"x","",IF(AND($I156&lt;&gt;AN$4, IFERROR(MATCH("c",$AB156:AM156,0),0)=0),"x", IF(IFERROR(MATCH("c",$AB156:AM156,0),0)=0,"c","")))</f>
        <v/>
      </c>
      <c r="AO156" s="88" t="str">
        <f>IF($AB156&lt;&gt;"x","",IF(AND($I156&lt;&gt;AO$4, IFERROR(MATCH("c",$AB156:AN156,0),0)=0),"x", IF(IFERROR(MATCH("c",$AB156:AN156,0),0)=0,"c","")))</f>
        <v/>
      </c>
      <c r="AP156" s="88" t="str">
        <f>IF($AB156&lt;&gt;"x","",IF(AND($I156&lt;&gt;AP$4, IFERROR(MATCH("c",$AB156:AO156,0),0)=0),"x", IF(IFERROR(MATCH("c",$AB156:AO156,0),0)=0,"c","")))</f>
        <v/>
      </c>
      <c r="AQ156" s="88" t="str">
        <f>IF($AB156&lt;&gt;"x","",IF(AND($I156&lt;&gt;AQ$4, IFERROR(MATCH("c",$AB156:AP156,0),0)=0),"x", IF(IFERROR(MATCH("c",$AB156:AP156,0),0)=0,"c","")))</f>
        <v/>
      </c>
      <c r="BO156" s="213">
        <f>IF(COUNTIF($BO$6:BO155,BO155)+1&gt;Calc!$CU$9,MAX($BO$6:BO155)+1,BO155)</f>
        <v>38</v>
      </c>
      <c r="BP156" s="213" t="str">
        <f>IF(29-SUMIF(Pipeline!D160:AF160,"",$BP$5:$CR$5)&gt;0,ROW(BO156),"")</f>
        <v/>
      </c>
      <c r="BQ156" s="214"/>
      <c r="BR156" s="214"/>
      <c r="BS156" s="214"/>
      <c r="BT156" s="214"/>
      <c r="BU156" s="214"/>
      <c r="BV156" s="214"/>
      <c r="BW156" s="214"/>
      <c r="BX156" s="214"/>
      <c r="BY156" s="214"/>
      <c r="BZ156" s="214"/>
      <c r="CA156" s="214"/>
      <c r="CB156" s="214"/>
      <c r="CC156" s="214"/>
      <c r="CD156" s="214"/>
      <c r="CE156" s="214"/>
      <c r="CF156" s="214"/>
      <c r="CG156" s="214"/>
      <c r="CH156" s="214"/>
      <c r="CI156" s="214"/>
      <c r="CJ156" s="214"/>
      <c r="CK156" s="214"/>
      <c r="CL156" s="214"/>
      <c r="CM156" s="214"/>
      <c r="CN156" s="214"/>
      <c r="CO156" s="214"/>
      <c r="CP156" s="214"/>
      <c r="CQ156" s="214"/>
      <c r="CR156" s="214"/>
    </row>
    <row r="157" spans="2:96" x14ac:dyDescent="0.25">
      <c r="B157" s="88">
        <f>IF(AND(OR(Pipeline!$F$5=H157,Pipeline!$F$5="",Pipeline!$F$5="All"), OR(Pipeline!$F$6=J157,Pipeline!$F$6="",Pipeline!$F$6="All"),  OR(Pipeline!$J$5&lt;=K157,Pipeline!$J$5=""), OR(Pipeline!$J$6&gt;=K157,Pipeline!$J$6=""),  OR(Pipeline!$N$5&lt;=O157,Pipeline!$N$5=""), OR(Pipeline!$N$6&gt;=O157,Pipeline!$N$6="")),1,0)</f>
        <v>1</v>
      </c>
      <c r="C157" s="99">
        <f>IF(B157&lt;&gt;1,"",COUNTIFS($I$6:I156,I157,$B$6:B156,1)+1)</f>
        <v>145</v>
      </c>
      <c r="D157" s="100" t="str">
        <f>IF(LEN(INDEX(Input!B$6:B$1005,ROW($C157)-ROW($C$5),1))=0,"-",INDEX(Input!B$6:B$1005,ROW($C157)-ROW($C$5),1))</f>
        <v>-</v>
      </c>
      <c r="E157" s="100" t="str">
        <f>IF(LEN(INDEX(Input!C$6:C$1005,ROW($C157)-ROW($C$5),1))=0,"-",INDEX(Input!C$6:C$1005,ROW($C157)-ROW($C$5),1))</f>
        <v>-</v>
      </c>
      <c r="F157" s="100" t="str">
        <f>IF(LEN(INDEX(Input!D$6:D$1005,ROW($C157)-ROW($C$5),1))=0,"-",INDEX(Input!D$6:D$1005,ROW($C157)-ROW($C$5),1))</f>
        <v>-</v>
      </c>
      <c r="G157" s="100" t="str">
        <f>IF(LEN(INDEX(Input!E$6:E$1005,ROW($C157)-ROW($C$5),1))=0,"-",INDEX(Input!E$6:E$1005,ROW($C157)-ROW($C$5),1))</f>
        <v>-</v>
      </c>
      <c r="H157" s="100" t="str">
        <f>IF(LEN(INDEX(Input!F$6:F$1005,ROW($C157)-ROW($C$5),1))=0,"-",INDEX(Input!F$6:F$1005,ROW($C157)-ROW($C$5),1))</f>
        <v>-</v>
      </c>
      <c r="I157" s="100" t="str">
        <f>IF(LEN(INDEX(Input!G$6:G$1005,ROW($C157)-ROW($C$5),1))=0,"",INDEX(Input!G$6:G$1005,ROW($C157)-ROW($C$5),1))</f>
        <v/>
      </c>
      <c r="J157" s="100" t="str">
        <f>IF(LEN(INDEX(Input!B$6:B$1005,ROW($C157)-ROW($C$5),1))=0,"-",IF(INDEX(Input!H$6:H$1005,ROW($C157)-ROW($C$5),1)="","Not set",INDEX(Input!H$6:H$1005,ROW($C157)-ROW($C$5),1)) )</f>
        <v>-</v>
      </c>
      <c r="K157" s="101" t="str">
        <f>IF(LEN(INDEX(Input!I$6:I$1005,ROW($C157)-ROW($C$5),1))=0,"",INDEX(Input!I$6:I$1005,ROW($C157)-ROW($C$5),1))</f>
        <v/>
      </c>
      <c r="L157" s="101" t="str">
        <f t="array" ref="L157">IFERROR(IF($AY$24=123,DAY(K157)&amp;connector&amp;IF($AZ$24="Extended",INDEX($AT$24:$AT$35,MONTH(K157),1),MONTH(K157))&amp;connector&amp;IF($AZ$24="Short", RIGHT(YEAR(K157),2),YEAR(K157)),IF($AY$24=213, MONTH(K157)&amp;connector&amp;DAY(K157)&amp;connector&amp;IF($AZ$24="Short", RIGHT(YEAR(K157),2),YEAR(K157)),IF($AZ$24="Short", RIGHT(YEAR(K157),2),YEAR(K157))&amp;connector&amp;MONTH(K157)&amp;connector&amp;DAY(K157))),"-")</f>
        <v>-</v>
      </c>
      <c r="M157" s="101" t="str">
        <f>IF(LEN(INDEX(Input!J$6:J$1005,ROW($C157)-ROW($C$5),1))=0,"",INDEX(Input!J$6:J$1005,ROW($C157)-ROW($C$5),1))</f>
        <v/>
      </c>
      <c r="N157" s="101" t="str">
        <f t="array" ref="N157">IFERROR(IF($AY$24=123,DAY(M157)&amp;connector&amp;IF($AZ$24="Extended",INDEX($AT$24:$AT$35,MONTH(M157),1),MONTH(M157))&amp;connector&amp;IF($AZ$24="Short", RIGHT(YEAR(M157),2),YEAR(M157)),IF($AY$24=213, MONTH(M157)&amp;connector&amp;DAY(M157)&amp;connector&amp;IF($AZ$24="Short", RIGHT(YEAR(M157),2),YEAR(M157)),IF($AZ$24="Short", RIGHT(YEAR(M157),2),YEAR(M157))&amp;connector&amp;MONTH(M157)&amp;connector&amp;DAY(M157))),"-")</f>
        <v>-</v>
      </c>
      <c r="O157" s="156" t="str">
        <f>IF(LEN(INDEX(Input!K$6:K$1005,ROW($C157)-ROW($C$5),1))=0,"",INDEX(Input!K$6:K$1005,ROW($C157)-ROW($C$5),1))</f>
        <v/>
      </c>
      <c r="P157" s="100" t="str">
        <f t="shared" si="26"/>
        <v>-</v>
      </c>
      <c r="Q157" s="156" t="str">
        <f>IF(LEN(INDEX(Input!L$6:L$1005,ROW($C157)-ROW($C$5),1))=0,"",INDEX(Input!L$6:L$1005,ROW($C157)-ROW($C$5),1))</f>
        <v/>
      </c>
      <c r="R157" s="100" t="str">
        <f t="shared" si="27"/>
        <v>-</v>
      </c>
      <c r="S157" s="156" t="str">
        <f>IF(LEN(INDEX(Input!M$6:M$1005,ROW($C157)-ROW($C$5),1))=0,"-",INDEX(Input!M$6:M$1005,ROW($C157)-ROW($C$5),1))</f>
        <v>-</v>
      </c>
      <c r="T157" s="156" t="str">
        <f t="shared" si="28"/>
        <v/>
      </c>
      <c r="U157" s="100" t="str">
        <f t="shared" si="29"/>
        <v>-</v>
      </c>
      <c r="V157" s="156" t="str">
        <f>IF(LEN(INDEX(Input!O$6:O$1005,ROW($C157)-ROW($C$5),1))=0,"",INDEX(Input!O$6:O$1005,ROW($C157)-ROW($C$5),1))</f>
        <v/>
      </c>
      <c r="W157" s="100" t="str">
        <f t="shared" si="30"/>
        <v>-</v>
      </c>
      <c r="X157" s="104" t="str">
        <f t="shared" si="31"/>
        <v/>
      </c>
      <c r="Y157" s="102" t="str">
        <f t="shared" si="25"/>
        <v/>
      </c>
      <c r="Z157" s="102" t="str">
        <f>IF(AND(OR(Dashboard!$D$7=J157,Dashboard!$D$7=""),  OR(Dashboard!$G$6&lt;=K157,Dashboard!$G$6=""), OR(Dashboard!$G$7&gt;=K157,Dashboard!$G$7=""),  OR(Dashboard!$J$6&lt;=O157,Dashboard!$J$6=""), OR(Dashboard!$J$7&gt;=O157,Dashboard!$J$7=""),D157&lt;&gt;""),"x","")</f>
        <v>x</v>
      </c>
      <c r="AA157" s="102" t="str">
        <f>IF(AND(OR(Dashboard!$D$6=H157,Dashboard!$D$6="",Dashboard!$D$6="All"), Z157="x"),"x","")</f>
        <v>x</v>
      </c>
      <c r="AB157" s="103" t="str">
        <f>IF(AND(OR(Dashboard!$D$6=H157,Dashboard!$D$6="",Dashboard!$D$6="All"), OR(Dashboard!$D$7=J157,Dashboard!$D$7=""),  OR(Dashboard!$G$6&lt;=K157,Dashboard!$G$6=""), OR(Dashboard!$G$7&gt;=K157,Dashboard!$G$7=""),  OR(Dashboard!$J$6&lt;=O157,Dashboard!$J$6=""), OR(Dashboard!$J$7&gt;=O157,Dashboard!$J$7=""),I157&lt;&gt;""),"x","")</f>
        <v/>
      </c>
      <c r="AC157" s="88" t="str">
        <f>IF($AB157&lt;&gt;"x","",IF(AND($I157&lt;&gt;AC$4, IFERROR(MATCH("c",$AB157:AB157,0),0)=0),"x", IF(IFERROR(MATCH("c",$AB157:AB157,0),0)=0,"c","")))</f>
        <v/>
      </c>
      <c r="AD157" s="88" t="str">
        <f>IF($AB157&lt;&gt;"x","",IF(AND($I157&lt;&gt;AD$4, IFERROR(MATCH("c",$AB157:AC157,0),0)=0),"x", IF(IFERROR(MATCH("c",$AB157:AC157,0),0)=0,"c","")))</f>
        <v/>
      </c>
      <c r="AE157" s="88" t="str">
        <f>IF($AB157&lt;&gt;"x","",IF(AND($I157&lt;&gt;AE$4, IFERROR(MATCH("c",$AB157:AD157,0),0)=0),"x", IF(IFERROR(MATCH("c",$AB157:AD157,0),0)=0,"c","")))</f>
        <v/>
      </c>
      <c r="AF157" s="88" t="str">
        <f>IF($AB157&lt;&gt;"x","",IF(AND($I157&lt;&gt;AF$4, IFERROR(MATCH("c",$AB157:AE157,0),0)=0),"x", IF(IFERROR(MATCH("c",$AB157:AE157,0),0)=0,"c","")))</f>
        <v/>
      </c>
      <c r="AG157" s="88" t="str">
        <f>IF($AB157&lt;&gt;"x","",IF(AND($I157&lt;&gt;AG$4, IFERROR(MATCH("c",$AB157:AF157,0),0)=0),"x", IF(IFERROR(MATCH("c",$AB157:AF157,0),0)=0,"c","")))</f>
        <v/>
      </c>
      <c r="AH157" s="88" t="str">
        <f>IF($AB157&lt;&gt;"x","",IF(AND($I157&lt;&gt;AH$4, IFERROR(MATCH("c",$AB157:AG157,0),0)=0),"x", IF(IFERROR(MATCH("c",$AB157:AG157,0),0)=0,"c","")))</f>
        <v/>
      </c>
      <c r="AI157" s="88" t="str">
        <f>IF($AB157&lt;&gt;"x","",IF(AND($I157&lt;&gt;AI$4, IFERROR(MATCH("c",$AB157:AH157,0),0)=0),"x", IF(IFERROR(MATCH("c",$AB157:AH157,0),0)=0,"c","")))</f>
        <v/>
      </c>
      <c r="AJ157" s="88" t="str">
        <f>IF($AB157&lt;&gt;"x","",IF(AND($I157&lt;&gt;AJ$4, IFERROR(MATCH("c",$AB157:AI157,0),0)=0),"x", IF(IFERROR(MATCH("c",$AB157:AI157,0),0)=0,"c","")))</f>
        <v/>
      </c>
      <c r="AK157" s="88" t="str">
        <f>IF($AB157&lt;&gt;"x","",IF(AND($I157&lt;&gt;AK$4, IFERROR(MATCH("c",$AB157:AJ157,0),0)=0),"x", IF(IFERROR(MATCH("c",$AB157:AJ157,0),0)=0,"c","")))</f>
        <v/>
      </c>
      <c r="AL157" s="88" t="str">
        <f>IF($AB157&lt;&gt;"x","",IF(AND($I157&lt;&gt;AL$4, IFERROR(MATCH("c",$AB157:AK157,0),0)=0),"x", IF(IFERROR(MATCH("c",$AB157:AK157,0),0)=0,"c","")))</f>
        <v/>
      </c>
      <c r="AM157" s="88" t="str">
        <f>IF($AB157&lt;&gt;"x","",IF(AND($I157&lt;&gt;AM$4, IFERROR(MATCH("c",$AB157:AL157,0),0)=0),"x", IF(IFERROR(MATCH("c",$AB157:AL157,0),0)=0,"c","")))</f>
        <v/>
      </c>
      <c r="AN157" s="88" t="str">
        <f>IF($AB157&lt;&gt;"x","",IF(AND($I157&lt;&gt;AN$4, IFERROR(MATCH("c",$AB157:AM157,0),0)=0),"x", IF(IFERROR(MATCH("c",$AB157:AM157,0),0)=0,"c","")))</f>
        <v/>
      </c>
      <c r="AO157" s="88" t="str">
        <f>IF($AB157&lt;&gt;"x","",IF(AND($I157&lt;&gt;AO$4, IFERROR(MATCH("c",$AB157:AN157,0),0)=0),"x", IF(IFERROR(MATCH("c",$AB157:AN157,0),0)=0,"c","")))</f>
        <v/>
      </c>
      <c r="AP157" s="88" t="str">
        <f>IF($AB157&lt;&gt;"x","",IF(AND($I157&lt;&gt;AP$4, IFERROR(MATCH("c",$AB157:AO157,0),0)=0),"x", IF(IFERROR(MATCH("c",$AB157:AO157,0),0)=0,"c","")))</f>
        <v/>
      </c>
      <c r="AQ157" s="88" t="str">
        <f>IF($AB157&lt;&gt;"x","",IF(AND($I157&lt;&gt;AQ$4, IFERROR(MATCH("c",$AB157:AP157,0),0)=0),"x", IF(IFERROR(MATCH("c",$AB157:AP157,0),0)=0,"c","")))</f>
        <v/>
      </c>
      <c r="BO157" s="213">
        <f>IF(COUNTIF($BO$6:BO156,BO156)+1&gt;Calc!$CU$9,MAX($BO$6:BO156)+1,BO156)</f>
        <v>38</v>
      </c>
      <c r="BP157" s="213" t="str">
        <f>IF(29-SUMIF(Pipeline!D161:AF161,"",$BP$5:$CR$5)&gt;0,ROW(BO157),"")</f>
        <v/>
      </c>
      <c r="BQ157" s="214"/>
      <c r="BR157" s="214"/>
      <c r="BS157" s="214"/>
      <c r="BT157" s="214"/>
      <c r="BU157" s="214"/>
      <c r="BV157" s="214"/>
      <c r="BW157" s="214"/>
      <c r="BX157" s="214"/>
      <c r="BY157" s="214"/>
      <c r="BZ157" s="214"/>
      <c r="CA157" s="214"/>
      <c r="CB157" s="214"/>
      <c r="CC157" s="214"/>
      <c r="CD157" s="214"/>
      <c r="CE157" s="214"/>
      <c r="CF157" s="214"/>
      <c r="CG157" s="214"/>
      <c r="CH157" s="214"/>
      <c r="CI157" s="214"/>
      <c r="CJ157" s="214"/>
      <c r="CK157" s="214"/>
      <c r="CL157" s="214"/>
      <c r="CM157" s="214"/>
      <c r="CN157" s="214"/>
      <c r="CO157" s="214"/>
      <c r="CP157" s="214"/>
      <c r="CQ157" s="214"/>
      <c r="CR157" s="214"/>
    </row>
    <row r="158" spans="2:96" x14ac:dyDescent="0.25">
      <c r="B158" s="88">
        <f>IF(AND(OR(Pipeline!$F$5=H158,Pipeline!$F$5="",Pipeline!$F$5="All"), OR(Pipeline!$F$6=J158,Pipeline!$F$6="",Pipeline!$F$6="All"),  OR(Pipeline!$J$5&lt;=K158,Pipeline!$J$5=""), OR(Pipeline!$J$6&gt;=K158,Pipeline!$J$6=""),  OR(Pipeline!$N$5&lt;=O158,Pipeline!$N$5=""), OR(Pipeline!$N$6&gt;=O158,Pipeline!$N$6="")),1,0)</f>
        <v>1</v>
      </c>
      <c r="C158" s="99">
        <f>IF(B158&lt;&gt;1,"",COUNTIFS($I$6:I157,I158,$B$6:B157,1)+1)</f>
        <v>146</v>
      </c>
      <c r="D158" s="100" t="str">
        <f>IF(LEN(INDEX(Input!B$6:B$1005,ROW($C158)-ROW($C$5),1))=0,"-",INDEX(Input!B$6:B$1005,ROW($C158)-ROW($C$5),1))</f>
        <v>-</v>
      </c>
      <c r="E158" s="100" t="str">
        <f>IF(LEN(INDEX(Input!C$6:C$1005,ROW($C158)-ROW($C$5),1))=0,"-",INDEX(Input!C$6:C$1005,ROW($C158)-ROW($C$5),1))</f>
        <v>-</v>
      </c>
      <c r="F158" s="100" t="str">
        <f>IF(LEN(INDEX(Input!D$6:D$1005,ROW($C158)-ROW($C$5),1))=0,"-",INDEX(Input!D$6:D$1005,ROW($C158)-ROW($C$5),1))</f>
        <v>-</v>
      </c>
      <c r="G158" s="100" t="str">
        <f>IF(LEN(INDEX(Input!E$6:E$1005,ROW($C158)-ROW($C$5),1))=0,"-",INDEX(Input!E$6:E$1005,ROW($C158)-ROW($C$5),1))</f>
        <v>-</v>
      </c>
      <c r="H158" s="100" t="str">
        <f>IF(LEN(INDEX(Input!F$6:F$1005,ROW($C158)-ROW($C$5),1))=0,"-",INDEX(Input!F$6:F$1005,ROW($C158)-ROW($C$5),1))</f>
        <v>-</v>
      </c>
      <c r="I158" s="100" t="str">
        <f>IF(LEN(INDEX(Input!G$6:G$1005,ROW($C158)-ROW($C$5),1))=0,"",INDEX(Input!G$6:G$1005,ROW($C158)-ROW($C$5),1))</f>
        <v/>
      </c>
      <c r="J158" s="100" t="str">
        <f>IF(LEN(INDEX(Input!B$6:B$1005,ROW($C158)-ROW($C$5),1))=0,"-",IF(INDEX(Input!H$6:H$1005,ROW($C158)-ROW($C$5),1)="","Not set",INDEX(Input!H$6:H$1005,ROW($C158)-ROW($C$5),1)) )</f>
        <v>-</v>
      </c>
      <c r="K158" s="101" t="str">
        <f>IF(LEN(INDEX(Input!I$6:I$1005,ROW($C158)-ROW($C$5),1))=0,"",INDEX(Input!I$6:I$1005,ROW($C158)-ROW($C$5),1))</f>
        <v/>
      </c>
      <c r="L158" s="101" t="str">
        <f t="array" ref="L158">IFERROR(IF($AY$24=123,DAY(K158)&amp;connector&amp;IF($AZ$24="Extended",INDEX($AT$24:$AT$35,MONTH(K158),1),MONTH(K158))&amp;connector&amp;IF($AZ$24="Short", RIGHT(YEAR(K158),2),YEAR(K158)),IF($AY$24=213, MONTH(K158)&amp;connector&amp;DAY(K158)&amp;connector&amp;IF($AZ$24="Short", RIGHT(YEAR(K158),2),YEAR(K158)),IF($AZ$24="Short", RIGHT(YEAR(K158),2),YEAR(K158))&amp;connector&amp;MONTH(K158)&amp;connector&amp;DAY(K158))),"-")</f>
        <v>-</v>
      </c>
      <c r="M158" s="101" t="str">
        <f>IF(LEN(INDEX(Input!J$6:J$1005,ROW($C158)-ROW($C$5),1))=0,"",INDEX(Input!J$6:J$1005,ROW($C158)-ROW($C$5),1))</f>
        <v/>
      </c>
      <c r="N158" s="101" t="str">
        <f t="array" ref="N158">IFERROR(IF($AY$24=123,DAY(M158)&amp;connector&amp;IF($AZ$24="Extended",INDEX($AT$24:$AT$35,MONTH(M158),1),MONTH(M158))&amp;connector&amp;IF($AZ$24="Short", RIGHT(YEAR(M158),2),YEAR(M158)),IF($AY$24=213, MONTH(M158)&amp;connector&amp;DAY(M158)&amp;connector&amp;IF($AZ$24="Short", RIGHT(YEAR(M158),2),YEAR(M158)),IF($AZ$24="Short", RIGHT(YEAR(M158),2),YEAR(M158))&amp;connector&amp;MONTH(M158)&amp;connector&amp;DAY(M158))),"-")</f>
        <v>-</v>
      </c>
      <c r="O158" s="156" t="str">
        <f>IF(LEN(INDEX(Input!K$6:K$1005,ROW($C158)-ROW($C$5),1))=0,"",INDEX(Input!K$6:K$1005,ROW($C158)-ROW($C$5),1))</f>
        <v/>
      </c>
      <c r="P158" s="100" t="str">
        <f t="shared" si="26"/>
        <v>-</v>
      </c>
      <c r="Q158" s="156" t="str">
        <f>IF(LEN(INDEX(Input!L$6:L$1005,ROW($C158)-ROW($C$5),1))=0,"",INDEX(Input!L$6:L$1005,ROW($C158)-ROW($C$5),1))</f>
        <v/>
      </c>
      <c r="R158" s="100" t="str">
        <f t="shared" si="27"/>
        <v>-</v>
      </c>
      <c r="S158" s="156" t="str">
        <f>IF(LEN(INDEX(Input!M$6:M$1005,ROW($C158)-ROW($C$5),1))=0,"-",INDEX(Input!M$6:M$1005,ROW($C158)-ROW($C$5),1))</f>
        <v>-</v>
      </c>
      <c r="T158" s="156" t="str">
        <f t="shared" si="28"/>
        <v/>
      </c>
      <c r="U158" s="100" t="str">
        <f t="shared" si="29"/>
        <v>-</v>
      </c>
      <c r="V158" s="156" t="str">
        <f>IF(LEN(INDEX(Input!O$6:O$1005,ROW($C158)-ROW($C$5),1))=0,"",INDEX(Input!O$6:O$1005,ROW($C158)-ROW($C$5),1))</f>
        <v/>
      </c>
      <c r="W158" s="100" t="str">
        <f t="shared" si="30"/>
        <v>-</v>
      </c>
      <c r="X158" s="104" t="str">
        <f t="shared" si="31"/>
        <v/>
      </c>
      <c r="Y158" s="102" t="str">
        <f t="shared" si="25"/>
        <v/>
      </c>
      <c r="Z158" s="102" t="str">
        <f>IF(AND(OR(Dashboard!$D$7=J158,Dashboard!$D$7=""),  OR(Dashboard!$G$6&lt;=K158,Dashboard!$G$6=""), OR(Dashboard!$G$7&gt;=K158,Dashboard!$G$7=""),  OR(Dashboard!$J$6&lt;=O158,Dashboard!$J$6=""), OR(Dashboard!$J$7&gt;=O158,Dashboard!$J$7=""),D158&lt;&gt;""),"x","")</f>
        <v>x</v>
      </c>
      <c r="AA158" s="102" t="str">
        <f>IF(AND(OR(Dashboard!$D$6=H158,Dashboard!$D$6="",Dashboard!$D$6="All"), Z158="x"),"x","")</f>
        <v>x</v>
      </c>
      <c r="AB158" s="103" t="str">
        <f>IF(AND(OR(Dashboard!$D$6=H158,Dashboard!$D$6="",Dashboard!$D$6="All"), OR(Dashboard!$D$7=J158,Dashboard!$D$7=""),  OR(Dashboard!$G$6&lt;=K158,Dashboard!$G$6=""), OR(Dashboard!$G$7&gt;=K158,Dashboard!$G$7=""),  OR(Dashboard!$J$6&lt;=O158,Dashboard!$J$6=""), OR(Dashboard!$J$7&gt;=O158,Dashboard!$J$7=""),I158&lt;&gt;""),"x","")</f>
        <v/>
      </c>
      <c r="AC158" s="88" t="str">
        <f>IF($AB158&lt;&gt;"x","",IF(AND($I158&lt;&gt;AC$4, IFERROR(MATCH("c",$AB158:AB158,0),0)=0),"x", IF(IFERROR(MATCH("c",$AB158:AB158,0),0)=0,"c","")))</f>
        <v/>
      </c>
      <c r="AD158" s="88" t="str">
        <f>IF($AB158&lt;&gt;"x","",IF(AND($I158&lt;&gt;AD$4, IFERROR(MATCH("c",$AB158:AC158,0),0)=0),"x", IF(IFERROR(MATCH("c",$AB158:AC158,0),0)=0,"c","")))</f>
        <v/>
      </c>
      <c r="AE158" s="88" t="str">
        <f>IF($AB158&lt;&gt;"x","",IF(AND($I158&lt;&gt;AE$4, IFERROR(MATCH("c",$AB158:AD158,0),0)=0),"x", IF(IFERROR(MATCH("c",$AB158:AD158,0),0)=0,"c","")))</f>
        <v/>
      </c>
      <c r="AF158" s="88" t="str">
        <f>IF($AB158&lt;&gt;"x","",IF(AND($I158&lt;&gt;AF$4, IFERROR(MATCH("c",$AB158:AE158,0),0)=0),"x", IF(IFERROR(MATCH("c",$AB158:AE158,0),0)=0,"c","")))</f>
        <v/>
      </c>
      <c r="AG158" s="88" t="str">
        <f>IF($AB158&lt;&gt;"x","",IF(AND($I158&lt;&gt;AG$4, IFERROR(MATCH("c",$AB158:AF158,0),0)=0),"x", IF(IFERROR(MATCH("c",$AB158:AF158,0),0)=0,"c","")))</f>
        <v/>
      </c>
      <c r="AH158" s="88" t="str">
        <f>IF($AB158&lt;&gt;"x","",IF(AND($I158&lt;&gt;AH$4, IFERROR(MATCH("c",$AB158:AG158,0),0)=0),"x", IF(IFERROR(MATCH("c",$AB158:AG158,0),0)=0,"c","")))</f>
        <v/>
      </c>
      <c r="AI158" s="88" t="str">
        <f>IF($AB158&lt;&gt;"x","",IF(AND($I158&lt;&gt;AI$4, IFERROR(MATCH("c",$AB158:AH158,0),0)=0),"x", IF(IFERROR(MATCH("c",$AB158:AH158,0),0)=0,"c","")))</f>
        <v/>
      </c>
      <c r="AJ158" s="88" t="str">
        <f>IF($AB158&lt;&gt;"x","",IF(AND($I158&lt;&gt;AJ$4, IFERROR(MATCH("c",$AB158:AI158,0),0)=0),"x", IF(IFERROR(MATCH("c",$AB158:AI158,0),0)=0,"c","")))</f>
        <v/>
      </c>
      <c r="AK158" s="88" t="str">
        <f>IF($AB158&lt;&gt;"x","",IF(AND($I158&lt;&gt;AK$4, IFERROR(MATCH("c",$AB158:AJ158,0),0)=0),"x", IF(IFERROR(MATCH("c",$AB158:AJ158,0),0)=0,"c","")))</f>
        <v/>
      </c>
      <c r="AL158" s="88" t="str">
        <f>IF($AB158&lt;&gt;"x","",IF(AND($I158&lt;&gt;AL$4, IFERROR(MATCH("c",$AB158:AK158,0),0)=0),"x", IF(IFERROR(MATCH("c",$AB158:AK158,0),0)=0,"c","")))</f>
        <v/>
      </c>
      <c r="AM158" s="88" t="str">
        <f>IF($AB158&lt;&gt;"x","",IF(AND($I158&lt;&gt;AM$4, IFERROR(MATCH("c",$AB158:AL158,0),0)=0),"x", IF(IFERROR(MATCH("c",$AB158:AL158,0),0)=0,"c","")))</f>
        <v/>
      </c>
      <c r="AN158" s="88" t="str">
        <f>IF($AB158&lt;&gt;"x","",IF(AND($I158&lt;&gt;AN$4, IFERROR(MATCH("c",$AB158:AM158,0),0)=0),"x", IF(IFERROR(MATCH("c",$AB158:AM158,0),0)=0,"c","")))</f>
        <v/>
      </c>
      <c r="AO158" s="88" t="str">
        <f>IF($AB158&lt;&gt;"x","",IF(AND($I158&lt;&gt;AO$4, IFERROR(MATCH("c",$AB158:AN158,0),0)=0),"x", IF(IFERROR(MATCH("c",$AB158:AN158,0),0)=0,"c","")))</f>
        <v/>
      </c>
      <c r="AP158" s="88" t="str">
        <f>IF($AB158&lt;&gt;"x","",IF(AND($I158&lt;&gt;AP$4, IFERROR(MATCH("c",$AB158:AO158,0),0)=0),"x", IF(IFERROR(MATCH("c",$AB158:AO158,0),0)=0,"c","")))</f>
        <v/>
      </c>
      <c r="AQ158" s="88" t="str">
        <f>IF($AB158&lt;&gt;"x","",IF(AND($I158&lt;&gt;AQ$4, IFERROR(MATCH("c",$AB158:AP158,0),0)=0),"x", IF(IFERROR(MATCH("c",$AB158:AP158,0),0)=0,"c","")))</f>
        <v/>
      </c>
      <c r="BO158" s="213">
        <f>IF(COUNTIF($BO$6:BO157,BO157)+1&gt;Calc!$CU$9,MAX($BO$6:BO157)+1,BO157)</f>
        <v>39</v>
      </c>
      <c r="BP158" s="213" t="str">
        <f>IF(29-SUMIF(Pipeline!D162:AF162,"",$BP$5:$CR$5)&gt;0,ROW(BO158),"")</f>
        <v/>
      </c>
      <c r="BQ158" s="214"/>
      <c r="BR158" s="214"/>
      <c r="BS158" s="214"/>
      <c r="BT158" s="214"/>
      <c r="BU158" s="214"/>
      <c r="BV158" s="214"/>
      <c r="BW158" s="214"/>
      <c r="BX158" s="214"/>
      <c r="BY158" s="214"/>
      <c r="BZ158" s="214"/>
      <c r="CA158" s="214"/>
      <c r="CB158" s="214"/>
      <c r="CC158" s="214"/>
      <c r="CD158" s="214"/>
      <c r="CE158" s="214"/>
      <c r="CF158" s="214"/>
      <c r="CG158" s="214"/>
      <c r="CH158" s="214"/>
      <c r="CI158" s="214"/>
      <c r="CJ158" s="214"/>
      <c r="CK158" s="214"/>
      <c r="CL158" s="214"/>
      <c r="CM158" s="214"/>
      <c r="CN158" s="214"/>
      <c r="CO158" s="214"/>
      <c r="CP158" s="214"/>
      <c r="CQ158" s="214"/>
      <c r="CR158" s="214"/>
    </row>
    <row r="159" spans="2:96" x14ac:dyDescent="0.25">
      <c r="B159" s="88">
        <f>IF(AND(OR(Pipeline!$F$5=H159,Pipeline!$F$5="",Pipeline!$F$5="All"), OR(Pipeline!$F$6=J159,Pipeline!$F$6="",Pipeline!$F$6="All"),  OR(Pipeline!$J$5&lt;=K159,Pipeline!$J$5=""), OR(Pipeline!$J$6&gt;=K159,Pipeline!$J$6=""),  OR(Pipeline!$N$5&lt;=O159,Pipeline!$N$5=""), OR(Pipeline!$N$6&gt;=O159,Pipeline!$N$6="")),1,0)</f>
        <v>1</v>
      </c>
      <c r="C159" s="99">
        <f>IF(B159&lt;&gt;1,"",COUNTIFS($I$6:I158,I159,$B$6:B158,1)+1)</f>
        <v>147</v>
      </c>
      <c r="D159" s="100" t="str">
        <f>IF(LEN(INDEX(Input!B$6:B$1005,ROW($C159)-ROW($C$5),1))=0,"-",INDEX(Input!B$6:B$1005,ROW($C159)-ROW($C$5),1))</f>
        <v>-</v>
      </c>
      <c r="E159" s="100" t="str">
        <f>IF(LEN(INDEX(Input!C$6:C$1005,ROW($C159)-ROW($C$5),1))=0,"-",INDEX(Input!C$6:C$1005,ROW($C159)-ROW($C$5),1))</f>
        <v>-</v>
      </c>
      <c r="F159" s="100" t="str">
        <f>IF(LEN(INDEX(Input!D$6:D$1005,ROW($C159)-ROW($C$5),1))=0,"-",INDEX(Input!D$6:D$1005,ROW($C159)-ROW($C$5),1))</f>
        <v>-</v>
      </c>
      <c r="G159" s="100" t="str">
        <f>IF(LEN(INDEX(Input!E$6:E$1005,ROW($C159)-ROW($C$5),1))=0,"-",INDEX(Input!E$6:E$1005,ROW($C159)-ROW($C$5),1))</f>
        <v>-</v>
      </c>
      <c r="H159" s="100" t="str">
        <f>IF(LEN(INDEX(Input!F$6:F$1005,ROW($C159)-ROW($C$5),1))=0,"-",INDEX(Input!F$6:F$1005,ROW($C159)-ROW($C$5),1))</f>
        <v>-</v>
      </c>
      <c r="I159" s="100" t="str">
        <f>IF(LEN(INDEX(Input!G$6:G$1005,ROW($C159)-ROW($C$5),1))=0,"",INDEX(Input!G$6:G$1005,ROW($C159)-ROW($C$5),1))</f>
        <v/>
      </c>
      <c r="J159" s="100" t="str">
        <f>IF(LEN(INDEX(Input!B$6:B$1005,ROW($C159)-ROW($C$5),1))=0,"-",IF(INDEX(Input!H$6:H$1005,ROW($C159)-ROW($C$5),1)="","Not set",INDEX(Input!H$6:H$1005,ROW($C159)-ROW($C$5),1)) )</f>
        <v>-</v>
      </c>
      <c r="K159" s="101" t="str">
        <f>IF(LEN(INDEX(Input!I$6:I$1005,ROW($C159)-ROW($C$5),1))=0,"",INDEX(Input!I$6:I$1005,ROW($C159)-ROW($C$5),1))</f>
        <v/>
      </c>
      <c r="L159" s="101" t="str">
        <f t="array" ref="L159">IFERROR(IF($AY$24=123,DAY(K159)&amp;connector&amp;IF($AZ$24="Extended",INDEX($AT$24:$AT$35,MONTH(K159),1),MONTH(K159))&amp;connector&amp;IF($AZ$24="Short", RIGHT(YEAR(K159),2),YEAR(K159)),IF($AY$24=213, MONTH(K159)&amp;connector&amp;DAY(K159)&amp;connector&amp;IF($AZ$24="Short", RIGHT(YEAR(K159),2),YEAR(K159)),IF($AZ$24="Short", RIGHT(YEAR(K159),2),YEAR(K159))&amp;connector&amp;MONTH(K159)&amp;connector&amp;DAY(K159))),"-")</f>
        <v>-</v>
      </c>
      <c r="M159" s="101" t="str">
        <f>IF(LEN(INDEX(Input!J$6:J$1005,ROW($C159)-ROW($C$5),1))=0,"",INDEX(Input!J$6:J$1005,ROW($C159)-ROW($C$5),1))</f>
        <v/>
      </c>
      <c r="N159" s="101" t="str">
        <f t="array" ref="N159">IFERROR(IF($AY$24=123,DAY(M159)&amp;connector&amp;IF($AZ$24="Extended",INDEX($AT$24:$AT$35,MONTH(M159),1),MONTH(M159))&amp;connector&amp;IF($AZ$24="Short", RIGHT(YEAR(M159),2),YEAR(M159)),IF($AY$24=213, MONTH(M159)&amp;connector&amp;DAY(M159)&amp;connector&amp;IF($AZ$24="Short", RIGHT(YEAR(M159),2),YEAR(M159)),IF($AZ$24="Short", RIGHT(YEAR(M159),2),YEAR(M159))&amp;connector&amp;MONTH(M159)&amp;connector&amp;DAY(M159))),"-")</f>
        <v>-</v>
      </c>
      <c r="O159" s="156" t="str">
        <f>IF(LEN(INDEX(Input!K$6:K$1005,ROW($C159)-ROW($C$5),1))=0,"",INDEX(Input!K$6:K$1005,ROW($C159)-ROW($C$5),1))</f>
        <v/>
      </c>
      <c r="P159" s="100" t="str">
        <f t="shared" si="26"/>
        <v>-</v>
      </c>
      <c r="Q159" s="156" t="str">
        <f>IF(LEN(INDEX(Input!L$6:L$1005,ROW($C159)-ROW($C$5),1))=0,"",INDEX(Input!L$6:L$1005,ROW($C159)-ROW($C$5),1))</f>
        <v/>
      </c>
      <c r="R159" s="100" t="str">
        <f t="shared" si="27"/>
        <v>-</v>
      </c>
      <c r="S159" s="156" t="str">
        <f>IF(LEN(INDEX(Input!M$6:M$1005,ROW($C159)-ROW($C$5),1))=0,"-",INDEX(Input!M$6:M$1005,ROW($C159)-ROW($C$5),1))</f>
        <v>-</v>
      </c>
      <c r="T159" s="156" t="str">
        <f t="shared" si="28"/>
        <v/>
      </c>
      <c r="U159" s="100" t="str">
        <f t="shared" si="29"/>
        <v>-</v>
      </c>
      <c r="V159" s="156" t="str">
        <f>IF(LEN(INDEX(Input!O$6:O$1005,ROW($C159)-ROW($C$5),1))=0,"",INDEX(Input!O$6:O$1005,ROW($C159)-ROW($C$5),1))</f>
        <v/>
      </c>
      <c r="W159" s="100" t="str">
        <f t="shared" si="30"/>
        <v>-</v>
      </c>
      <c r="X159" s="104" t="str">
        <f t="shared" si="31"/>
        <v/>
      </c>
      <c r="Y159" s="102" t="str">
        <f t="shared" ref="Y159:Y222" si="32">IFERROR(MONTH(IF(M159&lt;&gt;"",M159,K159)),"")</f>
        <v/>
      </c>
      <c r="Z159" s="102" t="str">
        <f>IF(AND(OR(Dashboard!$D$7=J159,Dashboard!$D$7=""),  OR(Dashboard!$G$6&lt;=K159,Dashboard!$G$6=""), OR(Dashboard!$G$7&gt;=K159,Dashboard!$G$7=""),  OR(Dashboard!$J$6&lt;=O159,Dashboard!$J$6=""), OR(Dashboard!$J$7&gt;=O159,Dashboard!$J$7=""),D159&lt;&gt;""),"x","")</f>
        <v>x</v>
      </c>
      <c r="AA159" s="102" t="str">
        <f>IF(AND(OR(Dashboard!$D$6=H159,Dashboard!$D$6="",Dashboard!$D$6="All"), Z159="x"),"x","")</f>
        <v>x</v>
      </c>
      <c r="AB159" s="103" t="str">
        <f>IF(AND(OR(Dashboard!$D$6=H159,Dashboard!$D$6="",Dashboard!$D$6="All"), OR(Dashboard!$D$7=J159,Dashboard!$D$7=""),  OR(Dashboard!$G$6&lt;=K159,Dashboard!$G$6=""), OR(Dashboard!$G$7&gt;=K159,Dashboard!$G$7=""),  OR(Dashboard!$J$6&lt;=O159,Dashboard!$J$6=""), OR(Dashboard!$J$7&gt;=O159,Dashboard!$J$7=""),I159&lt;&gt;""),"x","")</f>
        <v/>
      </c>
      <c r="AC159" s="88" t="str">
        <f>IF($AB159&lt;&gt;"x","",IF(AND($I159&lt;&gt;AC$4, IFERROR(MATCH("c",$AB159:AB159,0),0)=0),"x", IF(IFERROR(MATCH("c",$AB159:AB159,0),0)=0,"c","")))</f>
        <v/>
      </c>
      <c r="AD159" s="88" t="str">
        <f>IF($AB159&lt;&gt;"x","",IF(AND($I159&lt;&gt;AD$4, IFERROR(MATCH("c",$AB159:AC159,0),0)=0),"x", IF(IFERROR(MATCH("c",$AB159:AC159,0),0)=0,"c","")))</f>
        <v/>
      </c>
      <c r="AE159" s="88" t="str">
        <f>IF($AB159&lt;&gt;"x","",IF(AND($I159&lt;&gt;AE$4, IFERROR(MATCH("c",$AB159:AD159,0),0)=0),"x", IF(IFERROR(MATCH("c",$AB159:AD159,0),0)=0,"c","")))</f>
        <v/>
      </c>
      <c r="AF159" s="88" t="str">
        <f>IF($AB159&lt;&gt;"x","",IF(AND($I159&lt;&gt;AF$4, IFERROR(MATCH("c",$AB159:AE159,0),0)=0),"x", IF(IFERROR(MATCH("c",$AB159:AE159,0),0)=0,"c","")))</f>
        <v/>
      </c>
      <c r="AG159" s="88" t="str">
        <f>IF($AB159&lt;&gt;"x","",IF(AND($I159&lt;&gt;AG$4, IFERROR(MATCH("c",$AB159:AF159,0),0)=0),"x", IF(IFERROR(MATCH("c",$AB159:AF159,0),0)=0,"c","")))</f>
        <v/>
      </c>
      <c r="AH159" s="88" t="str">
        <f>IF($AB159&lt;&gt;"x","",IF(AND($I159&lt;&gt;AH$4, IFERROR(MATCH("c",$AB159:AG159,0),0)=0),"x", IF(IFERROR(MATCH("c",$AB159:AG159,0),0)=0,"c","")))</f>
        <v/>
      </c>
      <c r="AI159" s="88" t="str">
        <f>IF($AB159&lt;&gt;"x","",IF(AND($I159&lt;&gt;AI$4, IFERROR(MATCH("c",$AB159:AH159,0),0)=0),"x", IF(IFERROR(MATCH("c",$AB159:AH159,0),0)=0,"c","")))</f>
        <v/>
      </c>
      <c r="AJ159" s="88" t="str">
        <f>IF($AB159&lt;&gt;"x","",IF(AND($I159&lt;&gt;AJ$4, IFERROR(MATCH("c",$AB159:AI159,0),0)=0),"x", IF(IFERROR(MATCH("c",$AB159:AI159,0),0)=0,"c","")))</f>
        <v/>
      </c>
      <c r="AK159" s="88" t="str">
        <f>IF($AB159&lt;&gt;"x","",IF(AND($I159&lt;&gt;AK$4, IFERROR(MATCH("c",$AB159:AJ159,0),0)=0),"x", IF(IFERROR(MATCH("c",$AB159:AJ159,0),0)=0,"c","")))</f>
        <v/>
      </c>
      <c r="AL159" s="88" t="str">
        <f>IF($AB159&lt;&gt;"x","",IF(AND($I159&lt;&gt;AL$4, IFERROR(MATCH("c",$AB159:AK159,0),0)=0),"x", IF(IFERROR(MATCH("c",$AB159:AK159,0),0)=0,"c","")))</f>
        <v/>
      </c>
      <c r="AM159" s="88" t="str">
        <f>IF($AB159&lt;&gt;"x","",IF(AND($I159&lt;&gt;AM$4, IFERROR(MATCH("c",$AB159:AL159,0),0)=0),"x", IF(IFERROR(MATCH("c",$AB159:AL159,0),0)=0,"c","")))</f>
        <v/>
      </c>
      <c r="AN159" s="88" t="str">
        <f>IF($AB159&lt;&gt;"x","",IF(AND($I159&lt;&gt;AN$4, IFERROR(MATCH("c",$AB159:AM159,0),0)=0),"x", IF(IFERROR(MATCH("c",$AB159:AM159,0),0)=0,"c","")))</f>
        <v/>
      </c>
      <c r="AO159" s="88" t="str">
        <f>IF($AB159&lt;&gt;"x","",IF(AND($I159&lt;&gt;AO$4, IFERROR(MATCH("c",$AB159:AN159,0),0)=0),"x", IF(IFERROR(MATCH("c",$AB159:AN159,0),0)=0,"c","")))</f>
        <v/>
      </c>
      <c r="AP159" s="88" t="str">
        <f>IF($AB159&lt;&gt;"x","",IF(AND($I159&lt;&gt;AP$4, IFERROR(MATCH("c",$AB159:AO159,0),0)=0),"x", IF(IFERROR(MATCH("c",$AB159:AO159,0),0)=0,"c","")))</f>
        <v/>
      </c>
      <c r="AQ159" s="88" t="str">
        <f>IF($AB159&lt;&gt;"x","",IF(AND($I159&lt;&gt;AQ$4, IFERROR(MATCH("c",$AB159:AP159,0),0)=0),"x", IF(IFERROR(MATCH("c",$AB159:AP159,0),0)=0,"c","")))</f>
        <v/>
      </c>
      <c r="BO159" s="213">
        <f>IF(COUNTIF($BO$6:BO158,BO158)+1&gt;Calc!$CU$9,MAX($BO$6:BO158)+1,BO158)</f>
        <v>39</v>
      </c>
      <c r="BP159" s="213" t="str">
        <f>IF(29-SUMIF(Pipeline!D163:AF163,"",$BP$5:$CR$5)&gt;0,ROW(BO159),"")</f>
        <v/>
      </c>
      <c r="BQ159" s="214"/>
      <c r="BR159" s="214"/>
      <c r="BS159" s="214"/>
      <c r="BT159" s="214"/>
      <c r="BU159" s="214"/>
      <c r="BV159" s="214"/>
      <c r="BW159" s="214"/>
      <c r="BX159" s="214"/>
      <c r="BY159" s="214"/>
      <c r="BZ159" s="214"/>
      <c r="CA159" s="214"/>
      <c r="CB159" s="214"/>
      <c r="CC159" s="214"/>
      <c r="CD159" s="214"/>
      <c r="CE159" s="214"/>
      <c r="CF159" s="214"/>
      <c r="CG159" s="214"/>
      <c r="CH159" s="214"/>
      <c r="CI159" s="214"/>
      <c r="CJ159" s="214"/>
      <c r="CK159" s="214"/>
      <c r="CL159" s="214"/>
      <c r="CM159" s="214"/>
      <c r="CN159" s="214"/>
      <c r="CO159" s="214"/>
      <c r="CP159" s="214"/>
      <c r="CQ159" s="214"/>
      <c r="CR159" s="214"/>
    </row>
    <row r="160" spans="2:96" x14ac:dyDescent="0.25">
      <c r="B160" s="88">
        <f>IF(AND(OR(Pipeline!$F$5=H160,Pipeline!$F$5="",Pipeline!$F$5="All"), OR(Pipeline!$F$6=J160,Pipeline!$F$6="",Pipeline!$F$6="All"),  OR(Pipeline!$J$5&lt;=K160,Pipeline!$J$5=""), OR(Pipeline!$J$6&gt;=K160,Pipeline!$J$6=""),  OR(Pipeline!$N$5&lt;=O160,Pipeline!$N$5=""), OR(Pipeline!$N$6&gt;=O160,Pipeline!$N$6="")),1,0)</f>
        <v>1</v>
      </c>
      <c r="C160" s="99">
        <f>IF(B160&lt;&gt;1,"",COUNTIFS($I$6:I159,I160,$B$6:B159,1)+1)</f>
        <v>148</v>
      </c>
      <c r="D160" s="100" t="str">
        <f>IF(LEN(INDEX(Input!B$6:B$1005,ROW($C160)-ROW($C$5),1))=0,"-",INDEX(Input!B$6:B$1005,ROW($C160)-ROW($C$5),1))</f>
        <v>-</v>
      </c>
      <c r="E160" s="100" t="str">
        <f>IF(LEN(INDEX(Input!C$6:C$1005,ROW($C160)-ROW($C$5),1))=0,"-",INDEX(Input!C$6:C$1005,ROW($C160)-ROW($C$5),1))</f>
        <v>-</v>
      </c>
      <c r="F160" s="100" t="str">
        <f>IF(LEN(INDEX(Input!D$6:D$1005,ROW($C160)-ROW($C$5),1))=0,"-",INDEX(Input!D$6:D$1005,ROW($C160)-ROW($C$5),1))</f>
        <v>-</v>
      </c>
      <c r="G160" s="100" t="str">
        <f>IF(LEN(INDEX(Input!E$6:E$1005,ROW($C160)-ROW($C$5),1))=0,"-",INDEX(Input!E$6:E$1005,ROW($C160)-ROW($C$5),1))</f>
        <v>-</v>
      </c>
      <c r="H160" s="100" t="str">
        <f>IF(LEN(INDEX(Input!F$6:F$1005,ROW($C160)-ROW($C$5),1))=0,"-",INDEX(Input!F$6:F$1005,ROW($C160)-ROW($C$5),1))</f>
        <v>-</v>
      </c>
      <c r="I160" s="100" t="str">
        <f>IF(LEN(INDEX(Input!G$6:G$1005,ROW($C160)-ROW($C$5),1))=0,"",INDEX(Input!G$6:G$1005,ROW($C160)-ROW($C$5),1))</f>
        <v/>
      </c>
      <c r="J160" s="100" t="str">
        <f>IF(LEN(INDEX(Input!B$6:B$1005,ROW($C160)-ROW($C$5),1))=0,"-",IF(INDEX(Input!H$6:H$1005,ROW($C160)-ROW($C$5),1)="","Not set",INDEX(Input!H$6:H$1005,ROW($C160)-ROW($C$5),1)) )</f>
        <v>-</v>
      </c>
      <c r="K160" s="101" t="str">
        <f>IF(LEN(INDEX(Input!I$6:I$1005,ROW($C160)-ROW($C$5),1))=0,"",INDEX(Input!I$6:I$1005,ROW($C160)-ROW($C$5),1))</f>
        <v/>
      </c>
      <c r="L160" s="101" t="str">
        <f t="array" ref="L160">IFERROR(IF($AY$24=123,DAY(K160)&amp;connector&amp;IF($AZ$24="Extended",INDEX($AT$24:$AT$35,MONTH(K160),1),MONTH(K160))&amp;connector&amp;IF($AZ$24="Short", RIGHT(YEAR(K160),2),YEAR(K160)),IF($AY$24=213, MONTH(K160)&amp;connector&amp;DAY(K160)&amp;connector&amp;IF($AZ$24="Short", RIGHT(YEAR(K160),2),YEAR(K160)),IF($AZ$24="Short", RIGHT(YEAR(K160),2),YEAR(K160))&amp;connector&amp;MONTH(K160)&amp;connector&amp;DAY(K160))),"-")</f>
        <v>-</v>
      </c>
      <c r="M160" s="101" t="str">
        <f>IF(LEN(INDEX(Input!J$6:J$1005,ROW($C160)-ROW($C$5),1))=0,"",INDEX(Input!J$6:J$1005,ROW($C160)-ROW($C$5),1))</f>
        <v/>
      </c>
      <c r="N160" s="101" t="str">
        <f t="array" ref="N160">IFERROR(IF($AY$24=123,DAY(M160)&amp;connector&amp;IF($AZ$24="Extended",INDEX($AT$24:$AT$35,MONTH(M160),1),MONTH(M160))&amp;connector&amp;IF($AZ$24="Short", RIGHT(YEAR(M160),2),YEAR(M160)),IF($AY$24=213, MONTH(M160)&amp;connector&amp;DAY(M160)&amp;connector&amp;IF($AZ$24="Short", RIGHT(YEAR(M160),2),YEAR(M160)),IF($AZ$24="Short", RIGHT(YEAR(M160),2),YEAR(M160))&amp;connector&amp;MONTH(M160)&amp;connector&amp;DAY(M160))),"-")</f>
        <v>-</v>
      </c>
      <c r="O160" s="156" t="str">
        <f>IF(LEN(INDEX(Input!K$6:K$1005,ROW($C160)-ROW($C$5),1))=0,"",INDEX(Input!K$6:K$1005,ROW($C160)-ROW($C$5),1))</f>
        <v/>
      </c>
      <c r="P160" s="100" t="str">
        <f t="shared" si="26"/>
        <v>-</v>
      </c>
      <c r="Q160" s="156" t="str">
        <f>IF(LEN(INDEX(Input!L$6:L$1005,ROW($C160)-ROW($C$5),1))=0,"",INDEX(Input!L$6:L$1005,ROW($C160)-ROW($C$5),1))</f>
        <v/>
      </c>
      <c r="R160" s="100" t="str">
        <f t="shared" si="27"/>
        <v>-</v>
      </c>
      <c r="S160" s="156" t="str">
        <f>IF(LEN(INDEX(Input!M$6:M$1005,ROW($C160)-ROW($C$5),1))=0,"-",INDEX(Input!M$6:M$1005,ROW($C160)-ROW($C$5),1))</f>
        <v>-</v>
      </c>
      <c r="T160" s="156" t="str">
        <f t="shared" si="28"/>
        <v/>
      </c>
      <c r="U160" s="100" t="str">
        <f t="shared" si="29"/>
        <v>-</v>
      </c>
      <c r="V160" s="156" t="str">
        <f>IF(LEN(INDEX(Input!O$6:O$1005,ROW($C160)-ROW($C$5),1))=0,"",INDEX(Input!O$6:O$1005,ROW($C160)-ROW($C$5),1))</f>
        <v/>
      </c>
      <c r="W160" s="100" t="str">
        <f t="shared" si="30"/>
        <v>-</v>
      </c>
      <c r="X160" s="104" t="str">
        <f t="shared" si="31"/>
        <v/>
      </c>
      <c r="Y160" s="102" t="str">
        <f t="shared" si="32"/>
        <v/>
      </c>
      <c r="Z160" s="102" t="str">
        <f>IF(AND(OR(Dashboard!$D$7=J160,Dashboard!$D$7=""),  OR(Dashboard!$G$6&lt;=K160,Dashboard!$G$6=""), OR(Dashboard!$G$7&gt;=K160,Dashboard!$G$7=""),  OR(Dashboard!$J$6&lt;=O160,Dashboard!$J$6=""), OR(Dashboard!$J$7&gt;=O160,Dashboard!$J$7=""),D160&lt;&gt;""),"x","")</f>
        <v>x</v>
      </c>
      <c r="AA160" s="102" t="str">
        <f>IF(AND(OR(Dashboard!$D$6=H160,Dashboard!$D$6="",Dashboard!$D$6="All"), Z160="x"),"x","")</f>
        <v>x</v>
      </c>
      <c r="AB160" s="103" t="str">
        <f>IF(AND(OR(Dashboard!$D$6=H160,Dashboard!$D$6="",Dashboard!$D$6="All"), OR(Dashboard!$D$7=J160,Dashboard!$D$7=""),  OR(Dashboard!$G$6&lt;=K160,Dashboard!$G$6=""), OR(Dashboard!$G$7&gt;=K160,Dashboard!$G$7=""),  OR(Dashboard!$J$6&lt;=O160,Dashboard!$J$6=""), OR(Dashboard!$J$7&gt;=O160,Dashboard!$J$7=""),I160&lt;&gt;""),"x","")</f>
        <v/>
      </c>
      <c r="AC160" s="88" t="str">
        <f>IF($AB160&lt;&gt;"x","",IF(AND($I160&lt;&gt;AC$4, IFERROR(MATCH("c",$AB160:AB160,0),0)=0),"x", IF(IFERROR(MATCH("c",$AB160:AB160,0),0)=0,"c","")))</f>
        <v/>
      </c>
      <c r="AD160" s="88" t="str">
        <f>IF($AB160&lt;&gt;"x","",IF(AND($I160&lt;&gt;AD$4, IFERROR(MATCH("c",$AB160:AC160,0),0)=0),"x", IF(IFERROR(MATCH("c",$AB160:AC160,0),0)=0,"c","")))</f>
        <v/>
      </c>
      <c r="AE160" s="88" t="str">
        <f>IF($AB160&lt;&gt;"x","",IF(AND($I160&lt;&gt;AE$4, IFERROR(MATCH("c",$AB160:AD160,0),0)=0),"x", IF(IFERROR(MATCH("c",$AB160:AD160,0),0)=0,"c","")))</f>
        <v/>
      </c>
      <c r="AF160" s="88" t="str">
        <f>IF($AB160&lt;&gt;"x","",IF(AND($I160&lt;&gt;AF$4, IFERROR(MATCH("c",$AB160:AE160,0),0)=0),"x", IF(IFERROR(MATCH("c",$AB160:AE160,0),0)=0,"c","")))</f>
        <v/>
      </c>
      <c r="AG160" s="88" t="str">
        <f>IF($AB160&lt;&gt;"x","",IF(AND($I160&lt;&gt;AG$4, IFERROR(MATCH("c",$AB160:AF160,0),0)=0),"x", IF(IFERROR(MATCH("c",$AB160:AF160,0),0)=0,"c","")))</f>
        <v/>
      </c>
      <c r="AH160" s="88" t="str">
        <f>IF($AB160&lt;&gt;"x","",IF(AND($I160&lt;&gt;AH$4, IFERROR(MATCH("c",$AB160:AG160,0),0)=0),"x", IF(IFERROR(MATCH("c",$AB160:AG160,0),0)=0,"c","")))</f>
        <v/>
      </c>
      <c r="AI160" s="88" t="str">
        <f>IF($AB160&lt;&gt;"x","",IF(AND($I160&lt;&gt;AI$4, IFERROR(MATCH("c",$AB160:AH160,0),0)=0),"x", IF(IFERROR(MATCH("c",$AB160:AH160,0),0)=0,"c","")))</f>
        <v/>
      </c>
      <c r="AJ160" s="88" t="str">
        <f>IF($AB160&lt;&gt;"x","",IF(AND($I160&lt;&gt;AJ$4, IFERROR(MATCH("c",$AB160:AI160,0),0)=0),"x", IF(IFERROR(MATCH("c",$AB160:AI160,0),0)=0,"c","")))</f>
        <v/>
      </c>
      <c r="AK160" s="88" t="str">
        <f>IF($AB160&lt;&gt;"x","",IF(AND($I160&lt;&gt;AK$4, IFERROR(MATCH("c",$AB160:AJ160,0),0)=0),"x", IF(IFERROR(MATCH("c",$AB160:AJ160,0),0)=0,"c","")))</f>
        <v/>
      </c>
      <c r="AL160" s="88" t="str">
        <f>IF($AB160&lt;&gt;"x","",IF(AND($I160&lt;&gt;AL$4, IFERROR(MATCH("c",$AB160:AK160,0),0)=0),"x", IF(IFERROR(MATCH("c",$AB160:AK160,0),0)=0,"c","")))</f>
        <v/>
      </c>
      <c r="AM160" s="88" t="str">
        <f>IF($AB160&lt;&gt;"x","",IF(AND($I160&lt;&gt;AM$4, IFERROR(MATCH("c",$AB160:AL160,0),0)=0),"x", IF(IFERROR(MATCH("c",$AB160:AL160,0),0)=0,"c","")))</f>
        <v/>
      </c>
      <c r="AN160" s="88" t="str">
        <f>IF($AB160&lt;&gt;"x","",IF(AND($I160&lt;&gt;AN$4, IFERROR(MATCH("c",$AB160:AM160,0),0)=0),"x", IF(IFERROR(MATCH("c",$AB160:AM160,0),0)=0,"c","")))</f>
        <v/>
      </c>
      <c r="AO160" s="88" t="str">
        <f>IF($AB160&lt;&gt;"x","",IF(AND($I160&lt;&gt;AO$4, IFERROR(MATCH("c",$AB160:AN160,0),0)=0),"x", IF(IFERROR(MATCH("c",$AB160:AN160,0),0)=0,"c","")))</f>
        <v/>
      </c>
      <c r="AP160" s="88" t="str">
        <f>IF($AB160&lt;&gt;"x","",IF(AND($I160&lt;&gt;AP$4, IFERROR(MATCH("c",$AB160:AO160,0),0)=0),"x", IF(IFERROR(MATCH("c",$AB160:AO160,0),0)=0,"c","")))</f>
        <v/>
      </c>
      <c r="AQ160" s="88" t="str">
        <f>IF($AB160&lt;&gt;"x","",IF(AND($I160&lt;&gt;AQ$4, IFERROR(MATCH("c",$AB160:AP160,0),0)=0),"x", IF(IFERROR(MATCH("c",$AB160:AP160,0),0)=0,"c","")))</f>
        <v/>
      </c>
      <c r="BO160" s="213">
        <f>IF(COUNTIF($BO$6:BO159,BO159)+1&gt;Calc!$CU$9,MAX($BO$6:BO159)+1,BO159)</f>
        <v>39</v>
      </c>
      <c r="BP160" s="213" t="str">
        <f>IF(29-SUMIF(Pipeline!D164:AF164,"",$BP$5:$CR$5)&gt;0,ROW(BO160),"")</f>
        <v/>
      </c>
      <c r="BQ160" s="214"/>
      <c r="BR160" s="214"/>
      <c r="BS160" s="214"/>
      <c r="BT160" s="214"/>
      <c r="BU160" s="214"/>
      <c r="BV160" s="214"/>
      <c r="BW160" s="214"/>
      <c r="BX160" s="214"/>
      <c r="BY160" s="214"/>
      <c r="BZ160" s="214"/>
      <c r="CA160" s="214"/>
      <c r="CB160" s="214"/>
      <c r="CC160" s="214"/>
      <c r="CD160" s="214"/>
      <c r="CE160" s="214"/>
      <c r="CF160" s="214"/>
      <c r="CG160" s="214"/>
      <c r="CH160" s="214"/>
      <c r="CI160" s="214"/>
      <c r="CJ160" s="214"/>
      <c r="CK160" s="214"/>
      <c r="CL160" s="214"/>
      <c r="CM160" s="214"/>
      <c r="CN160" s="214"/>
      <c r="CO160" s="214"/>
      <c r="CP160" s="214"/>
      <c r="CQ160" s="214"/>
      <c r="CR160" s="214"/>
    </row>
    <row r="161" spans="2:96" x14ac:dyDescent="0.25">
      <c r="B161" s="88">
        <f>IF(AND(OR(Pipeline!$F$5=H161,Pipeline!$F$5="",Pipeline!$F$5="All"), OR(Pipeline!$F$6=J161,Pipeline!$F$6="",Pipeline!$F$6="All"),  OR(Pipeline!$J$5&lt;=K161,Pipeline!$J$5=""), OR(Pipeline!$J$6&gt;=K161,Pipeline!$J$6=""),  OR(Pipeline!$N$5&lt;=O161,Pipeline!$N$5=""), OR(Pipeline!$N$6&gt;=O161,Pipeline!$N$6="")),1,0)</f>
        <v>1</v>
      </c>
      <c r="C161" s="99">
        <f>IF(B161&lt;&gt;1,"",COUNTIFS($I$6:I160,I161,$B$6:B160,1)+1)</f>
        <v>149</v>
      </c>
      <c r="D161" s="100" t="str">
        <f>IF(LEN(INDEX(Input!B$6:B$1005,ROW($C161)-ROW($C$5),1))=0,"-",INDEX(Input!B$6:B$1005,ROW($C161)-ROW($C$5),1))</f>
        <v>-</v>
      </c>
      <c r="E161" s="100" t="str">
        <f>IF(LEN(INDEX(Input!C$6:C$1005,ROW($C161)-ROW($C$5),1))=0,"-",INDEX(Input!C$6:C$1005,ROW($C161)-ROW($C$5),1))</f>
        <v>-</v>
      </c>
      <c r="F161" s="100" t="str">
        <f>IF(LEN(INDEX(Input!D$6:D$1005,ROW($C161)-ROW($C$5),1))=0,"-",INDEX(Input!D$6:D$1005,ROW($C161)-ROW($C$5),1))</f>
        <v>-</v>
      </c>
      <c r="G161" s="100" t="str">
        <f>IF(LEN(INDEX(Input!E$6:E$1005,ROW($C161)-ROW($C$5),1))=0,"-",INDEX(Input!E$6:E$1005,ROW($C161)-ROW($C$5),1))</f>
        <v>-</v>
      </c>
      <c r="H161" s="100" t="str">
        <f>IF(LEN(INDEX(Input!F$6:F$1005,ROW($C161)-ROW($C$5),1))=0,"-",INDEX(Input!F$6:F$1005,ROW($C161)-ROW($C$5),1))</f>
        <v>-</v>
      </c>
      <c r="I161" s="100" t="str">
        <f>IF(LEN(INDEX(Input!G$6:G$1005,ROW($C161)-ROW($C$5),1))=0,"",INDEX(Input!G$6:G$1005,ROW($C161)-ROW($C$5),1))</f>
        <v/>
      </c>
      <c r="J161" s="100" t="str">
        <f>IF(LEN(INDEX(Input!B$6:B$1005,ROW($C161)-ROW($C$5),1))=0,"-",IF(INDEX(Input!H$6:H$1005,ROW($C161)-ROW($C$5),1)="","Not set",INDEX(Input!H$6:H$1005,ROW($C161)-ROW($C$5),1)) )</f>
        <v>-</v>
      </c>
      <c r="K161" s="101" t="str">
        <f>IF(LEN(INDEX(Input!I$6:I$1005,ROW($C161)-ROW($C$5),1))=0,"",INDEX(Input!I$6:I$1005,ROW($C161)-ROW($C$5),1))</f>
        <v/>
      </c>
      <c r="L161" s="101" t="str">
        <f t="array" ref="L161">IFERROR(IF($AY$24=123,DAY(K161)&amp;connector&amp;IF($AZ$24="Extended",INDEX($AT$24:$AT$35,MONTH(K161),1),MONTH(K161))&amp;connector&amp;IF($AZ$24="Short", RIGHT(YEAR(K161),2),YEAR(K161)),IF($AY$24=213, MONTH(K161)&amp;connector&amp;DAY(K161)&amp;connector&amp;IF($AZ$24="Short", RIGHT(YEAR(K161),2),YEAR(K161)),IF($AZ$24="Short", RIGHT(YEAR(K161),2),YEAR(K161))&amp;connector&amp;MONTH(K161)&amp;connector&amp;DAY(K161))),"-")</f>
        <v>-</v>
      </c>
      <c r="M161" s="101" t="str">
        <f>IF(LEN(INDEX(Input!J$6:J$1005,ROW($C161)-ROW($C$5),1))=0,"",INDEX(Input!J$6:J$1005,ROW($C161)-ROW($C$5),1))</f>
        <v/>
      </c>
      <c r="N161" s="101" t="str">
        <f t="array" ref="N161">IFERROR(IF($AY$24=123,DAY(M161)&amp;connector&amp;IF($AZ$24="Extended",INDEX($AT$24:$AT$35,MONTH(M161),1),MONTH(M161))&amp;connector&amp;IF($AZ$24="Short", RIGHT(YEAR(M161),2),YEAR(M161)),IF($AY$24=213, MONTH(M161)&amp;connector&amp;DAY(M161)&amp;connector&amp;IF($AZ$24="Short", RIGHT(YEAR(M161),2),YEAR(M161)),IF($AZ$24="Short", RIGHT(YEAR(M161),2),YEAR(M161))&amp;connector&amp;MONTH(M161)&amp;connector&amp;DAY(M161))),"-")</f>
        <v>-</v>
      </c>
      <c r="O161" s="156" t="str">
        <f>IF(LEN(INDEX(Input!K$6:K$1005,ROW($C161)-ROW($C$5),1))=0,"",INDEX(Input!K$6:K$1005,ROW($C161)-ROW($C$5),1))</f>
        <v/>
      </c>
      <c r="P161" s="100" t="str">
        <f t="shared" si="26"/>
        <v>-</v>
      </c>
      <c r="Q161" s="156" t="str">
        <f>IF(LEN(INDEX(Input!L$6:L$1005,ROW($C161)-ROW($C$5),1))=0,"",INDEX(Input!L$6:L$1005,ROW($C161)-ROW($C$5),1))</f>
        <v/>
      </c>
      <c r="R161" s="100" t="str">
        <f t="shared" si="27"/>
        <v>-</v>
      </c>
      <c r="S161" s="156" t="str">
        <f>IF(LEN(INDEX(Input!M$6:M$1005,ROW($C161)-ROW($C$5),1))=0,"-",INDEX(Input!M$6:M$1005,ROW($C161)-ROW($C$5),1))</f>
        <v>-</v>
      </c>
      <c r="T161" s="156" t="str">
        <f t="shared" si="28"/>
        <v/>
      </c>
      <c r="U161" s="100" t="str">
        <f t="shared" si="29"/>
        <v>-</v>
      </c>
      <c r="V161" s="156" t="str">
        <f>IF(LEN(INDEX(Input!O$6:O$1005,ROW($C161)-ROW($C$5),1))=0,"",INDEX(Input!O$6:O$1005,ROW($C161)-ROW($C$5),1))</f>
        <v/>
      </c>
      <c r="W161" s="100" t="str">
        <f t="shared" si="30"/>
        <v>-</v>
      </c>
      <c r="X161" s="104" t="str">
        <f t="shared" si="31"/>
        <v/>
      </c>
      <c r="Y161" s="102" t="str">
        <f t="shared" si="32"/>
        <v/>
      </c>
      <c r="Z161" s="102" t="str">
        <f>IF(AND(OR(Dashboard!$D$7=J161,Dashboard!$D$7=""),  OR(Dashboard!$G$6&lt;=K161,Dashboard!$G$6=""), OR(Dashboard!$G$7&gt;=K161,Dashboard!$G$7=""),  OR(Dashboard!$J$6&lt;=O161,Dashboard!$J$6=""), OR(Dashboard!$J$7&gt;=O161,Dashboard!$J$7=""),D161&lt;&gt;""),"x","")</f>
        <v>x</v>
      </c>
      <c r="AA161" s="102" t="str">
        <f>IF(AND(OR(Dashboard!$D$6=H161,Dashboard!$D$6="",Dashboard!$D$6="All"), Z161="x"),"x","")</f>
        <v>x</v>
      </c>
      <c r="AB161" s="103" t="str">
        <f>IF(AND(OR(Dashboard!$D$6=H161,Dashboard!$D$6="",Dashboard!$D$6="All"), OR(Dashboard!$D$7=J161,Dashboard!$D$7=""),  OR(Dashboard!$G$6&lt;=K161,Dashboard!$G$6=""), OR(Dashboard!$G$7&gt;=K161,Dashboard!$G$7=""),  OR(Dashboard!$J$6&lt;=O161,Dashboard!$J$6=""), OR(Dashboard!$J$7&gt;=O161,Dashboard!$J$7=""),I161&lt;&gt;""),"x","")</f>
        <v/>
      </c>
      <c r="AC161" s="88" t="str">
        <f>IF($AB161&lt;&gt;"x","",IF(AND($I161&lt;&gt;AC$4, IFERROR(MATCH("c",$AB161:AB161,0),0)=0),"x", IF(IFERROR(MATCH("c",$AB161:AB161,0),0)=0,"c","")))</f>
        <v/>
      </c>
      <c r="AD161" s="88" t="str">
        <f>IF($AB161&lt;&gt;"x","",IF(AND($I161&lt;&gt;AD$4, IFERROR(MATCH("c",$AB161:AC161,0),0)=0),"x", IF(IFERROR(MATCH("c",$AB161:AC161,0),0)=0,"c","")))</f>
        <v/>
      </c>
      <c r="AE161" s="88" t="str">
        <f>IF($AB161&lt;&gt;"x","",IF(AND($I161&lt;&gt;AE$4, IFERROR(MATCH("c",$AB161:AD161,0),0)=0),"x", IF(IFERROR(MATCH("c",$AB161:AD161,0),0)=0,"c","")))</f>
        <v/>
      </c>
      <c r="AF161" s="88" t="str">
        <f>IF($AB161&lt;&gt;"x","",IF(AND($I161&lt;&gt;AF$4, IFERROR(MATCH("c",$AB161:AE161,0),0)=0),"x", IF(IFERROR(MATCH("c",$AB161:AE161,0),0)=0,"c","")))</f>
        <v/>
      </c>
      <c r="AG161" s="88" t="str">
        <f>IF($AB161&lt;&gt;"x","",IF(AND($I161&lt;&gt;AG$4, IFERROR(MATCH("c",$AB161:AF161,0),0)=0),"x", IF(IFERROR(MATCH("c",$AB161:AF161,0),0)=0,"c","")))</f>
        <v/>
      </c>
      <c r="AH161" s="88" t="str">
        <f>IF($AB161&lt;&gt;"x","",IF(AND($I161&lt;&gt;AH$4, IFERROR(MATCH("c",$AB161:AG161,0),0)=0),"x", IF(IFERROR(MATCH("c",$AB161:AG161,0),0)=0,"c","")))</f>
        <v/>
      </c>
      <c r="AI161" s="88" t="str">
        <f>IF($AB161&lt;&gt;"x","",IF(AND($I161&lt;&gt;AI$4, IFERROR(MATCH("c",$AB161:AH161,0),0)=0),"x", IF(IFERROR(MATCH("c",$AB161:AH161,0),0)=0,"c","")))</f>
        <v/>
      </c>
      <c r="AJ161" s="88" t="str">
        <f>IF($AB161&lt;&gt;"x","",IF(AND($I161&lt;&gt;AJ$4, IFERROR(MATCH("c",$AB161:AI161,0),0)=0),"x", IF(IFERROR(MATCH("c",$AB161:AI161,0),0)=0,"c","")))</f>
        <v/>
      </c>
      <c r="AK161" s="88" t="str">
        <f>IF($AB161&lt;&gt;"x","",IF(AND($I161&lt;&gt;AK$4, IFERROR(MATCH("c",$AB161:AJ161,0),0)=0),"x", IF(IFERROR(MATCH("c",$AB161:AJ161,0),0)=0,"c","")))</f>
        <v/>
      </c>
      <c r="AL161" s="88" t="str">
        <f>IF($AB161&lt;&gt;"x","",IF(AND($I161&lt;&gt;AL$4, IFERROR(MATCH("c",$AB161:AK161,0),0)=0),"x", IF(IFERROR(MATCH("c",$AB161:AK161,0),0)=0,"c","")))</f>
        <v/>
      </c>
      <c r="AM161" s="88" t="str">
        <f>IF($AB161&lt;&gt;"x","",IF(AND($I161&lt;&gt;AM$4, IFERROR(MATCH("c",$AB161:AL161,0),0)=0),"x", IF(IFERROR(MATCH("c",$AB161:AL161,0),0)=0,"c","")))</f>
        <v/>
      </c>
      <c r="AN161" s="88" t="str">
        <f>IF($AB161&lt;&gt;"x","",IF(AND($I161&lt;&gt;AN$4, IFERROR(MATCH("c",$AB161:AM161,0),0)=0),"x", IF(IFERROR(MATCH("c",$AB161:AM161,0),0)=0,"c","")))</f>
        <v/>
      </c>
      <c r="AO161" s="88" t="str">
        <f>IF($AB161&lt;&gt;"x","",IF(AND($I161&lt;&gt;AO$4, IFERROR(MATCH("c",$AB161:AN161,0),0)=0),"x", IF(IFERROR(MATCH("c",$AB161:AN161,0),0)=0,"c","")))</f>
        <v/>
      </c>
      <c r="AP161" s="88" t="str">
        <f>IF($AB161&lt;&gt;"x","",IF(AND($I161&lt;&gt;AP$4, IFERROR(MATCH("c",$AB161:AO161,0),0)=0),"x", IF(IFERROR(MATCH("c",$AB161:AO161,0),0)=0,"c","")))</f>
        <v/>
      </c>
      <c r="AQ161" s="88" t="str">
        <f>IF($AB161&lt;&gt;"x","",IF(AND($I161&lt;&gt;AQ$4, IFERROR(MATCH("c",$AB161:AP161,0),0)=0),"x", IF(IFERROR(MATCH("c",$AB161:AP161,0),0)=0,"c","")))</f>
        <v/>
      </c>
      <c r="BO161" s="213">
        <f>IF(COUNTIF($BO$6:BO160,BO160)+1&gt;Calc!$CU$9,MAX($BO$6:BO160)+1,BO160)</f>
        <v>39</v>
      </c>
      <c r="BP161" s="213" t="str">
        <f>IF(29-SUMIF(Pipeline!D165:AF165,"",$BP$5:$CR$5)&gt;0,ROW(BO161),"")</f>
        <v/>
      </c>
      <c r="BQ161" s="214"/>
      <c r="BR161" s="214"/>
      <c r="BS161" s="214"/>
      <c r="BT161" s="214"/>
      <c r="BU161" s="214"/>
      <c r="BV161" s="214"/>
      <c r="BW161" s="214"/>
      <c r="BX161" s="214"/>
      <c r="BY161" s="214"/>
      <c r="BZ161" s="214"/>
      <c r="CA161" s="214"/>
      <c r="CB161" s="214"/>
      <c r="CC161" s="214"/>
      <c r="CD161" s="214"/>
      <c r="CE161" s="214"/>
      <c r="CF161" s="214"/>
      <c r="CG161" s="214"/>
      <c r="CH161" s="214"/>
      <c r="CI161" s="214"/>
      <c r="CJ161" s="214"/>
      <c r="CK161" s="214"/>
      <c r="CL161" s="214"/>
      <c r="CM161" s="214"/>
      <c r="CN161" s="214"/>
      <c r="CO161" s="214"/>
      <c r="CP161" s="214"/>
      <c r="CQ161" s="214"/>
      <c r="CR161" s="214"/>
    </row>
    <row r="162" spans="2:96" x14ac:dyDescent="0.25">
      <c r="B162" s="88">
        <f>IF(AND(OR(Pipeline!$F$5=H162,Pipeline!$F$5="",Pipeline!$F$5="All"), OR(Pipeline!$F$6=J162,Pipeline!$F$6="",Pipeline!$F$6="All"),  OR(Pipeline!$J$5&lt;=K162,Pipeline!$J$5=""), OR(Pipeline!$J$6&gt;=K162,Pipeline!$J$6=""),  OR(Pipeline!$N$5&lt;=O162,Pipeline!$N$5=""), OR(Pipeline!$N$6&gt;=O162,Pipeline!$N$6="")),1,0)</f>
        <v>1</v>
      </c>
      <c r="C162" s="99">
        <f>IF(B162&lt;&gt;1,"",COUNTIFS($I$6:I161,I162,$B$6:B161,1)+1)</f>
        <v>150</v>
      </c>
      <c r="D162" s="100" t="str">
        <f>IF(LEN(INDEX(Input!B$6:B$1005,ROW($C162)-ROW($C$5),1))=0,"-",INDEX(Input!B$6:B$1005,ROW($C162)-ROW($C$5),1))</f>
        <v>-</v>
      </c>
      <c r="E162" s="100" t="str">
        <f>IF(LEN(INDEX(Input!C$6:C$1005,ROW($C162)-ROW($C$5),1))=0,"-",INDEX(Input!C$6:C$1005,ROW($C162)-ROW($C$5),1))</f>
        <v>-</v>
      </c>
      <c r="F162" s="100" t="str">
        <f>IF(LEN(INDEX(Input!D$6:D$1005,ROW($C162)-ROW($C$5),1))=0,"-",INDEX(Input!D$6:D$1005,ROW($C162)-ROW($C$5),1))</f>
        <v>-</v>
      </c>
      <c r="G162" s="100" t="str">
        <f>IF(LEN(INDEX(Input!E$6:E$1005,ROW($C162)-ROW($C$5),1))=0,"-",INDEX(Input!E$6:E$1005,ROW($C162)-ROW($C$5),1))</f>
        <v>-</v>
      </c>
      <c r="H162" s="100" t="str">
        <f>IF(LEN(INDEX(Input!F$6:F$1005,ROW($C162)-ROW($C$5),1))=0,"-",INDEX(Input!F$6:F$1005,ROW($C162)-ROW($C$5),1))</f>
        <v>-</v>
      </c>
      <c r="I162" s="100" t="str">
        <f>IF(LEN(INDEX(Input!G$6:G$1005,ROW($C162)-ROW($C$5),1))=0,"",INDEX(Input!G$6:G$1005,ROW($C162)-ROW($C$5),1))</f>
        <v/>
      </c>
      <c r="J162" s="100" t="str">
        <f>IF(LEN(INDEX(Input!B$6:B$1005,ROW($C162)-ROW($C$5),1))=0,"-",IF(INDEX(Input!H$6:H$1005,ROW($C162)-ROW($C$5),1)="","Not set",INDEX(Input!H$6:H$1005,ROW($C162)-ROW($C$5),1)) )</f>
        <v>-</v>
      </c>
      <c r="K162" s="101" t="str">
        <f>IF(LEN(INDEX(Input!I$6:I$1005,ROW($C162)-ROW($C$5),1))=0,"",INDEX(Input!I$6:I$1005,ROW($C162)-ROW($C$5),1))</f>
        <v/>
      </c>
      <c r="L162" s="101" t="str">
        <f t="array" ref="L162">IFERROR(IF($AY$24=123,DAY(K162)&amp;connector&amp;IF($AZ$24="Extended",INDEX($AT$24:$AT$35,MONTH(K162),1),MONTH(K162))&amp;connector&amp;IF($AZ$24="Short", RIGHT(YEAR(K162),2),YEAR(K162)),IF($AY$24=213, MONTH(K162)&amp;connector&amp;DAY(K162)&amp;connector&amp;IF($AZ$24="Short", RIGHT(YEAR(K162),2),YEAR(K162)),IF($AZ$24="Short", RIGHT(YEAR(K162),2),YEAR(K162))&amp;connector&amp;MONTH(K162)&amp;connector&amp;DAY(K162))),"-")</f>
        <v>-</v>
      </c>
      <c r="M162" s="101" t="str">
        <f>IF(LEN(INDEX(Input!J$6:J$1005,ROW($C162)-ROW($C$5),1))=0,"",INDEX(Input!J$6:J$1005,ROW($C162)-ROW($C$5),1))</f>
        <v/>
      </c>
      <c r="N162" s="101" t="str">
        <f t="array" ref="N162">IFERROR(IF($AY$24=123,DAY(M162)&amp;connector&amp;IF($AZ$24="Extended",INDEX($AT$24:$AT$35,MONTH(M162),1),MONTH(M162))&amp;connector&amp;IF($AZ$24="Short", RIGHT(YEAR(M162),2),YEAR(M162)),IF($AY$24=213, MONTH(M162)&amp;connector&amp;DAY(M162)&amp;connector&amp;IF($AZ$24="Short", RIGHT(YEAR(M162),2),YEAR(M162)),IF($AZ$24="Short", RIGHT(YEAR(M162),2),YEAR(M162))&amp;connector&amp;MONTH(M162)&amp;connector&amp;DAY(M162))),"-")</f>
        <v>-</v>
      </c>
      <c r="O162" s="156" t="str">
        <f>IF(LEN(INDEX(Input!K$6:K$1005,ROW($C162)-ROW($C$5),1))=0,"",INDEX(Input!K$6:K$1005,ROW($C162)-ROW($C$5),1))</f>
        <v/>
      </c>
      <c r="P162" s="100" t="str">
        <f t="shared" si="26"/>
        <v>-</v>
      </c>
      <c r="Q162" s="156" t="str">
        <f>IF(LEN(INDEX(Input!L$6:L$1005,ROW($C162)-ROW($C$5),1))=0,"",INDEX(Input!L$6:L$1005,ROW($C162)-ROW($C$5),1))</f>
        <v/>
      </c>
      <c r="R162" s="100" t="str">
        <f t="shared" si="27"/>
        <v>-</v>
      </c>
      <c r="S162" s="156" t="str">
        <f>IF(LEN(INDEX(Input!M$6:M$1005,ROW($C162)-ROW($C$5),1))=0,"-",INDEX(Input!M$6:M$1005,ROW($C162)-ROW($C$5),1))</f>
        <v>-</v>
      </c>
      <c r="T162" s="156" t="str">
        <f t="shared" si="28"/>
        <v/>
      </c>
      <c r="U162" s="100" t="str">
        <f t="shared" si="29"/>
        <v>-</v>
      </c>
      <c r="V162" s="156" t="str">
        <f>IF(LEN(INDEX(Input!O$6:O$1005,ROW($C162)-ROW($C$5),1))=0,"",INDEX(Input!O$6:O$1005,ROW($C162)-ROW($C$5),1))</f>
        <v/>
      </c>
      <c r="W162" s="100" t="str">
        <f t="shared" si="30"/>
        <v>-</v>
      </c>
      <c r="X162" s="104" t="str">
        <f t="shared" si="31"/>
        <v/>
      </c>
      <c r="Y162" s="102" t="str">
        <f t="shared" si="32"/>
        <v/>
      </c>
      <c r="Z162" s="102" t="str">
        <f>IF(AND(OR(Dashboard!$D$7=J162,Dashboard!$D$7=""),  OR(Dashboard!$G$6&lt;=K162,Dashboard!$G$6=""), OR(Dashboard!$G$7&gt;=K162,Dashboard!$G$7=""),  OR(Dashboard!$J$6&lt;=O162,Dashboard!$J$6=""), OR(Dashboard!$J$7&gt;=O162,Dashboard!$J$7=""),D162&lt;&gt;""),"x","")</f>
        <v>x</v>
      </c>
      <c r="AA162" s="102" t="str">
        <f>IF(AND(OR(Dashboard!$D$6=H162,Dashboard!$D$6="",Dashboard!$D$6="All"), Z162="x"),"x","")</f>
        <v>x</v>
      </c>
      <c r="AB162" s="103" t="str">
        <f>IF(AND(OR(Dashboard!$D$6=H162,Dashboard!$D$6="",Dashboard!$D$6="All"), OR(Dashboard!$D$7=J162,Dashboard!$D$7=""),  OR(Dashboard!$G$6&lt;=K162,Dashboard!$G$6=""), OR(Dashboard!$G$7&gt;=K162,Dashboard!$G$7=""),  OR(Dashboard!$J$6&lt;=O162,Dashboard!$J$6=""), OR(Dashboard!$J$7&gt;=O162,Dashboard!$J$7=""),I162&lt;&gt;""),"x","")</f>
        <v/>
      </c>
      <c r="AC162" s="88" t="str">
        <f>IF($AB162&lt;&gt;"x","",IF(AND($I162&lt;&gt;AC$4, IFERROR(MATCH("c",$AB162:AB162,0),0)=0),"x", IF(IFERROR(MATCH("c",$AB162:AB162,0),0)=0,"c","")))</f>
        <v/>
      </c>
      <c r="AD162" s="88" t="str">
        <f>IF($AB162&lt;&gt;"x","",IF(AND($I162&lt;&gt;AD$4, IFERROR(MATCH("c",$AB162:AC162,0),0)=0),"x", IF(IFERROR(MATCH("c",$AB162:AC162,0),0)=0,"c","")))</f>
        <v/>
      </c>
      <c r="AE162" s="88" t="str">
        <f>IF($AB162&lt;&gt;"x","",IF(AND($I162&lt;&gt;AE$4, IFERROR(MATCH("c",$AB162:AD162,0),0)=0),"x", IF(IFERROR(MATCH("c",$AB162:AD162,0),0)=0,"c","")))</f>
        <v/>
      </c>
      <c r="AF162" s="88" t="str">
        <f>IF($AB162&lt;&gt;"x","",IF(AND($I162&lt;&gt;AF$4, IFERROR(MATCH("c",$AB162:AE162,0),0)=0),"x", IF(IFERROR(MATCH("c",$AB162:AE162,0),0)=0,"c","")))</f>
        <v/>
      </c>
      <c r="AG162" s="88" t="str">
        <f>IF($AB162&lt;&gt;"x","",IF(AND($I162&lt;&gt;AG$4, IFERROR(MATCH("c",$AB162:AF162,0),0)=0),"x", IF(IFERROR(MATCH("c",$AB162:AF162,0),0)=0,"c","")))</f>
        <v/>
      </c>
      <c r="AH162" s="88" t="str">
        <f>IF($AB162&lt;&gt;"x","",IF(AND($I162&lt;&gt;AH$4, IFERROR(MATCH("c",$AB162:AG162,0),0)=0),"x", IF(IFERROR(MATCH("c",$AB162:AG162,0),0)=0,"c","")))</f>
        <v/>
      </c>
      <c r="AI162" s="88" t="str">
        <f>IF($AB162&lt;&gt;"x","",IF(AND($I162&lt;&gt;AI$4, IFERROR(MATCH("c",$AB162:AH162,0),0)=0),"x", IF(IFERROR(MATCH("c",$AB162:AH162,0),0)=0,"c","")))</f>
        <v/>
      </c>
      <c r="AJ162" s="88" t="str">
        <f>IF($AB162&lt;&gt;"x","",IF(AND($I162&lt;&gt;AJ$4, IFERROR(MATCH("c",$AB162:AI162,0),0)=0),"x", IF(IFERROR(MATCH("c",$AB162:AI162,0),0)=0,"c","")))</f>
        <v/>
      </c>
      <c r="AK162" s="88" t="str">
        <f>IF($AB162&lt;&gt;"x","",IF(AND($I162&lt;&gt;AK$4, IFERROR(MATCH("c",$AB162:AJ162,0),0)=0),"x", IF(IFERROR(MATCH("c",$AB162:AJ162,0),0)=0,"c","")))</f>
        <v/>
      </c>
      <c r="AL162" s="88" t="str">
        <f>IF($AB162&lt;&gt;"x","",IF(AND($I162&lt;&gt;AL$4, IFERROR(MATCH("c",$AB162:AK162,0),0)=0),"x", IF(IFERROR(MATCH("c",$AB162:AK162,0),0)=0,"c","")))</f>
        <v/>
      </c>
      <c r="AM162" s="88" t="str">
        <f>IF($AB162&lt;&gt;"x","",IF(AND($I162&lt;&gt;AM$4, IFERROR(MATCH("c",$AB162:AL162,0),0)=0),"x", IF(IFERROR(MATCH("c",$AB162:AL162,0),0)=0,"c","")))</f>
        <v/>
      </c>
      <c r="AN162" s="88" t="str">
        <f>IF($AB162&lt;&gt;"x","",IF(AND($I162&lt;&gt;AN$4, IFERROR(MATCH("c",$AB162:AM162,0),0)=0),"x", IF(IFERROR(MATCH("c",$AB162:AM162,0),0)=0,"c","")))</f>
        <v/>
      </c>
      <c r="AO162" s="88" t="str">
        <f>IF($AB162&lt;&gt;"x","",IF(AND($I162&lt;&gt;AO$4, IFERROR(MATCH("c",$AB162:AN162,0),0)=0),"x", IF(IFERROR(MATCH("c",$AB162:AN162,0),0)=0,"c","")))</f>
        <v/>
      </c>
      <c r="AP162" s="88" t="str">
        <f>IF($AB162&lt;&gt;"x","",IF(AND($I162&lt;&gt;AP$4, IFERROR(MATCH("c",$AB162:AO162,0),0)=0),"x", IF(IFERROR(MATCH("c",$AB162:AO162,0),0)=0,"c","")))</f>
        <v/>
      </c>
      <c r="AQ162" s="88" t="str">
        <f>IF($AB162&lt;&gt;"x","",IF(AND($I162&lt;&gt;AQ$4, IFERROR(MATCH("c",$AB162:AP162,0),0)=0),"x", IF(IFERROR(MATCH("c",$AB162:AP162,0),0)=0,"c","")))</f>
        <v/>
      </c>
      <c r="BO162" s="213">
        <f>IF(COUNTIF($BO$6:BO161,BO161)+1&gt;Calc!$CU$9,MAX($BO$6:BO161)+1,BO161)</f>
        <v>40</v>
      </c>
      <c r="BP162" s="213" t="str">
        <f>IF(29-SUMIF(Pipeline!D166:AF166,"",$BP$5:$CR$5)&gt;0,ROW(BO162),"")</f>
        <v/>
      </c>
      <c r="BQ162" s="214"/>
      <c r="BR162" s="214"/>
      <c r="BS162" s="214"/>
      <c r="BT162" s="214"/>
      <c r="BU162" s="214"/>
      <c r="BV162" s="214"/>
      <c r="BW162" s="214"/>
      <c r="BX162" s="214"/>
      <c r="BY162" s="214"/>
      <c r="BZ162" s="214"/>
      <c r="CA162" s="214"/>
      <c r="CB162" s="214"/>
      <c r="CC162" s="214"/>
      <c r="CD162" s="214"/>
      <c r="CE162" s="214"/>
      <c r="CF162" s="214"/>
      <c r="CG162" s="214"/>
      <c r="CH162" s="214"/>
      <c r="CI162" s="214"/>
      <c r="CJ162" s="214"/>
      <c r="CK162" s="214"/>
      <c r="CL162" s="214"/>
      <c r="CM162" s="214"/>
      <c r="CN162" s="214"/>
      <c r="CO162" s="214"/>
      <c r="CP162" s="214"/>
      <c r="CQ162" s="214"/>
      <c r="CR162" s="214"/>
    </row>
    <row r="163" spans="2:96" x14ac:dyDescent="0.25">
      <c r="B163" s="88">
        <f>IF(AND(OR(Pipeline!$F$5=H163,Pipeline!$F$5="",Pipeline!$F$5="All"), OR(Pipeline!$F$6=J163,Pipeline!$F$6="",Pipeline!$F$6="All"),  OR(Pipeline!$J$5&lt;=K163,Pipeline!$J$5=""), OR(Pipeline!$J$6&gt;=K163,Pipeline!$J$6=""),  OR(Pipeline!$N$5&lt;=O163,Pipeline!$N$5=""), OR(Pipeline!$N$6&gt;=O163,Pipeline!$N$6="")),1,0)</f>
        <v>1</v>
      </c>
      <c r="C163" s="99">
        <f>IF(B163&lt;&gt;1,"",COUNTIFS($I$6:I162,I163,$B$6:B162,1)+1)</f>
        <v>151</v>
      </c>
      <c r="D163" s="100" t="str">
        <f>IF(LEN(INDEX(Input!B$6:B$1005,ROW($C163)-ROW($C$5),1))=0,"-",INDEX(Input!B$6:B$1005,ROW($C163)-ROW($C$5),1))</f>
        <v>-</v>
      </c>
      <c r="E163" s="100" t="str">
        <f>IF(LEN(INDEX(Input!C$6:C$1005,ROW($C163)-ROW($C$5),1))=0,"-",INDEX(Input!C$6:C$1005,ROW($C163)-ROW($C$5),1))</f>
        <v>-</v>
      </c>
      <c r="F163" s="100" t="str">
        <f>IF(LEN(INDEX(Input!D$6:D$1005,ROW($C163)-ROW($C$5),1))=0,"-",INDEX(Input!D$6:D$1005,ROW($C163)-ROW($C$5),1))</f>
        <v>-</v>
      </c>
      <c r="G163" s="100" t="str">
        <f>IF(LEN(INDEX(Input!E$6:E$1005,ROW($C163)-ROW($C$5),1))=0,"-",INDEX(Input!E$6:E$1005,ROW($C163)-ROW($C$5),1))</f>
        <v>-</v>
      </c>
      <c r="H163" s="100" t="str">
        <f>IF(LEN(INDEX(Input!F$6:F$1005,ROW($C163)-ROW($C$5),1))=0,"-",INDEX(Input!F$6:F$1005,ROW($C163)-ROW($C$5),1))</f>
        <v>-</v>
      </c>
      <c r="I163" s="100" t="str">
        <f>IF(LEN(INDEX(Input!G$6:G$1005,ROW($C163)-ROW($C$5),1))=0,"",INDEX(Input!G$6:G$1005,ROW($C163)-ROW($C$5),1))</f>
        <v/>
      </c>
      <c r="J163" s="100" t="str">
        <f>IF(LEN(INDEX(Input!B$6:B$1005,ROW($C163)-ROW($C$5),1))=0,"-",IF(INDEX(Input!H$6:H$1005,ROW($C163)-ROW($C$5),1)="","Not set",INDEX(Input!H$6:H$1005,ROW($C163)-ROW($C$5),1)) )</f>
        <v>-</v>
      </c>
      <c r="K163" s="101" t="str">
        <f>IF(LEN(INDEX(Input!I$6:I$1005,ROW($C163)-ROW($C$5),1))=0,"",INDEX(Input!I$6:I$1005,ROW($C163)-ROW($C$5),1))</f>
        <v/>
      </c>
      <c r="L163" s="101" t="str">
        <f t="array" ref="L163">IFERROR(IF($AY$24=123,DAY(K163)&amp;connector&amp;IF($AZ$24="Extended",INDEX($AT$24:$AT$35,MONTH(K163),1),MONTH(K163))&amp;connector&amp;IF($AZ$24="Short", RIGHT(YEAR(K163),2),YEAR(K163)),IF($AY$24=213, MONTH(K163)&amp;connector&amp;DAY(K163)&amp;connector&amp;IF($AZ$24="Short", RIGHT(YEAR(K163),2),YEAR(K163)),IF($AZ$24="Short", RIGHT(YEAR(K163),2),YEAR(K163))&amp;connector&amp;MONTH(K163)&amp;connector&amp;DAY(K163))),"-")</f>
        <v>-</v>
      </c>
      <c r="M163" s="101" t="str">
        <f>IF(LEN(INDEX(Input!J$6:J$1005,ROW($C163)-ROW($C$5),1))=0,"",INDEX(Input!J$6:J$1005,ROW($C163)-ROW($C$5),1))</f>
        <v/>
      </c>
      <c r="N163" s="101" t="str">
        <f t="array" ref="N163">IFERROR(IF($AY$24=123,DAY(M163)&amp;connector&amp;IF($AZ$24="Extended",INDEX($AT$24:$AT$35,MONTH(M163),1),MONTH(M163))&amp;connector&amp;IF($AZ$24="Short", RIGHT(YEAR(M163),2),YEAR(M163)),IF($AY$24=213, MONTH(M163)&amp;connector&amp;DAY(M163)&amp;connector&amp;IF($AZ$24="Short", RIGHT(YEAR(M163),2),YEAR(M163)),IF($AZ$24="Short", RIGHT(YEAR(M163),2),YEAR(M163))&amp;connector&amp;MONTH(M163)&amp;connector&amp;DAY(M163))),"-")</f>
        <v>-</v>
      </c>
      <c r="O163" s="156" t="str">
        <f>IF(LEN(INDEX(Input!K$6:K$1005,ROW($C163)-ROW($C$5),1))=0,"",INDEX(Input!K$6:K$1005,ROW($C163)-ROW($C$5),1))</f>
        <v/>
      </c>
      <c r="P163" s="100" t="str">
        <f t="shared" si="26"/>
        <v>-</v>
      </c>
      <c r="Q163" s="156" t="str">
        <f>IF(LEN(INDEX(Input!L$6:L$1005,ROW($C163)-ROW($C$5),1))=0,"",INDEX(Input!L$6:L$1005,ROW($C163)-ROW($C$5),1))</f>
        <v/>
      </c>
      <c r="R163" s="100" t="str">
        <f t="shared" si="27"/>
        <v>-</v>
      </c>
      <c r="S163" s="156" t="str">
        <f>IF(LEN(INDEX(Input!M$6:M$1005,ROW($C163)-ROW($C$5),1))=0,"-",INDEX(Input!M$6:M$1005,ROW($C163)-ROW($C$5),1))</f>
        <v>-</v>
      </c>
      <c r="T163" s="156" t="str">
        <f t="shared" si="28"/>
        <v/>
      </c>
      <c r="U163" s="100" t="str">
        <f t="shared" si="29"/>
        <v>-</v>
      </c>
      <c r="V163" s="156" t="str">
        <f>IF(LEN(INDEX(Input!O$6:O$1005,ROW($C163)-ROW($C$5),1))=0,"",INDEX(Input!O$6:O$1005,ROW($C163)-ROW($C$5),1))</f>
        <v/>
      </c>
      <c r="W163" s="100" t="str">
        <f t="shared" si="30"/>
        <v>-</v>
      </c>
      <c r="X163" s="104" t="str">
        <f t="shared" si="31"/>
        <v/>
      </c>
      <c r="Y163" s="102" t="str">
        <f t="shared" si="32"/>
        <v/>
      </c>
      <c r="Z163" s="102" t="str">
        <f>IF(AND(OR(Dashboard!$D$7=J163,Dashboard!$D$7=""),  OR(Dashboard!$G$6&lt;=K163,Dashboard!$G$6=""), OR(Dashboard!$G$7&gt;=K163,Dashboard!$G$7=""),  OR(Dashboard!$J$6&lt;=O163,Dashboard!$J$6=""), OR(Dashboard!$J$7&gt;=O163,Dashboard!$J$7=""),D163&lt;&gt;""),"x","")</f>
        <v>x</v>
      </c>
      <c r="AA163" s="102" t="str">
        <f>IF(AND(OR(Dashboard!$D$6=H163,Dashboard!$D$6="",Dashboard!$D$6="All"), Z163="x"),"x","")</f>
        <v>x</v>
      </c>
      <c r="AB163" s="103" t="str">
        <f>IF(AND(OR(Dashboard!$D$6=H163,Dashboard!$D$6="",Dashboard!$D$6="All"), OR(Dashboard!$D$7=J163,Dashboard!$D$7=""),  OR(Dashboard!$G$6&lt;=K163,Dashboard!$G$6=""), OR(Dashboard!$G$7&gt;=K163,Dashboard!$G$7=""),  OR(Dashboard!$J$6&lt;=O163,Dashboard!$J$6=""), OR(Dashboard!$J$7&gt;=O163,Dashboard!$J$7=""),I163&lt;&gt;""),"x","")</f>
        <v/>
      </c>
      <c r="AC163" s="88" t="str">
        <f>IF($AB163&lt;&gt;"x","",IF(AND($I163&lt;&gt;AC$4, IFERROR(MATCH("c",$AB163:AB163,0),0)=0),"x", IF(IFERROR(MATCH("c",$AB163:AB163,0),0)=0,"c","")))</f>
        <v/>
      </c>
      <c r="AD163" s="88" t="str">
        <f>IF($AB163&lt;&gt;"x","",IF(AND($I163&lt;&gt;AD$4, IFERROR(MATCH("c",$AB163:AC163,0),0)=0),"x", IF(IFERROR(MATCH("c",$AB163:AC163,0),0)=0,"c","")))</f>
        <v/>
      </c>
      <c r="AE163" s="88" t="str">
        <f>IF($AB163&lt;&gt;"x","",IF(AND($I163&lt;&gt;AE$4, IFERROR(MATCH("c",$AB163:AD163,0),0)=0),"x", IF(IFERROR(MATCH("c",$AB163:AD163,0),0)=0,"c","")))</f>
        <v/>
      </c>
      <c r="AF163" s="88" t="str">
        <f>IF($AB163&lt;&gt;"x","",IF(AND($I163&lt;&gt;AF$4, IFERROR(MATCH("c",$AB163:AE163,0),0)=0),"x", IF(IFERROR(MATCH("c",$AB163:AE163,0),0)=0,"c","")))</f>
        <v/>
      </c>
      <c r="AG163" s="88" t="str">
        <f>IF($AB163&lt;&gt;"x","",IF(AND($I163&lt;&gt;AG$4, IFERROR(MATCH("c",$AB163:AF163,0),0)=0),"x", IF(IFERROR(MATCH("c",$AB163:AF163,0),0)=0,"c","")))</f>
        <v/>
      </c>
      <c r="AH163" s="88" t="str">
        <f>IF($AB163&lt;&gt;"x","",IF(AND($I163&lt;&gt;AH$4, IFERROR(MATCH("c",$AB163:AG163,0),0)=0),"x", IF(IFERROR(MATCH("c",$AB163:AG163,0),0)=0,"c","")))</f>
        <v/>
      </c>
      <c r="AI163" s="88" t="str">
        <f>IF($AB163&lt;&gt;"x","",IF(AND($I163&lt;&gt;AI$4, IFERROR(MATCH("c",$AB163:AH163,0),0)=0),"x", IF(IFERROR(MATCH("c",$AB163:AH163,0),0)=0,"c","")))</f>
        <v/>
      </c>
      <c r="AJ163" s="88" t="str">
        <f>IF($AB163&lt;&gt;"x","",IF(AND($I163&lt;&gt;AJ$4, IFERROR(MATCH("c",$AB163:AI163,0),0)=0),"x", IF(IFERROR(MATCH("c",$AB163:AI163,0),0)=0,"c","")))</f>
        <v/>
      </c>
      <c r="AK163" s="88" t="str">
        <f>IF($AB163&lt;&gt;"x","",IF(AND($I163&lt;&gt;AK$4, IFERROR(MATCH("c",$AB163:AJ163,0),0)=0),"x", IF(IFERROR(MATCH("c",$AB163:AJ163,0),0)=0,"c","")))</f>
        <v/>
      </c>
      <c r="AL163" s="88" t="str">
        <f>IF($AB163&lt;&gt;"x","",IF(AND($I163&lt;&gt;AL$4, IFERROR(MATCH("c",$AB163:AK163,0),0)=0),"x", IF(IFERROR(MATCH("c",$AB163:AK163,0),0)=0,"c","")))</f>
        <v/>
      </c>
      <c r="AM163" s="88" t="str">
        <f>IF($AB163&lt;&gt;"x","",IF(AND($I163&lt;&gt;AM$4, IFERROR(MATCH("c",$AB163:AL163,0),0)=0),"x", IF(IFERROR(MATCH("c",$AB163:AL163,0),0)=0,"c","")))</f>
        <v/>
      </c>
      <c r="AN163" s="88" t="str">
        <f>IF($AB163&lt;&gt;"x","",IF(AND($I163&lt;&gt;AN$4, IFERROR(MATCH("c",$AB163:AM163,0),0)=0),"x", IF(IFERROR(MATCH("c",$AB163:AM163,0),0)=0,"c","")))</f>
        <v/>
      </c>
      <c r="AO163" s="88" t="str">
        <f>IF($AB163&lt;&gt;"x","",IF(AND($I163&lt;&gt;AO$4, IFERROR(MATCH("c",$AB163:AN163,0),0)=0),"x", IF(IFERROR(MATCH("c",$AB163:AN163,0),0)=0,"c","")))</f>
        <v/>
      </c>
      <c r="AP163" s="88" t="str">
        <f>IF($AB163&lt;&gt;"x","",IF(AND($I163&lt;&gt;AP$4, IFERROR(MATCH("c",$AB163:AO163,0),0)=0),"x", IF(IFERROR(MATCH("c",$AB163:AO163,0),0)=0,"c","")))</f>
        <v/>
      </c>
      <c r="AQ163" s="88" t="str">
        <f>IF($AB163&lt;&gt;"x","",IF(AND($I163&lt;&gt;AQ$4, IFERROR(MATCH("c",$AB163:AP163,0),0)=0),"x", IF(IFERROR(MATCH("c",$AB163:AP163,0),0)=0,"c","")))</f>
        <v/>
      </c>
      <c r="BO163" s="213">
        <f>IF(COUNTIF($BO$6:BO162,BO162)+1&gt;Calc!$CU$9,MAX($BO$6:BO162)+1,BO162)</f>
        <v>40</v>
      </c>
      <c r="BP163" s="213" t="str">
        <f>IF(29-SUMIF(Pipeline!D167:AF167,"",$BP$5:$CR$5)&gt;0,ROW(BO163),"")</f>
        <v/>
      </c>
      <c r="BQ163" s="214"/>
      <c r="BR163" s="214"/>
      <c r="BS163" s="214"/>
      <c r="BT163" s="214"/>
      <c r="BU163" s="214"/>
      <c r="BV163" s="214"/>
      <c r="BW163" s="214"/>
      <c r="BX163" s="214"/>
      <c r="BY163" s="214"/>
      <c r="BZ163" s="214"/>
      <c r="CA163" s="214"/>
      <c r="CB163" s="214"/>
      <c r="CC163" s="214"/>
      <c r="CD163" s="214"/>
      <c r="CE163" s="214"/>
      <c r="CF163" s="214"/>
      <c r="CG163" s="214"/>
      <c r="CH163" s="214"/>
      <c r="CI163" s="214"/>
      <c r="CJ163" s="214"/>
      <c r="CK163" s="214"/>
      <c r="CL163" s="214"/>
      <c r="CM163" s="214"/>
      <c r="CN163" s="214"/>
      <c r="CO163" s="214"/>
      <c r="CP163" s="214"/>
      <c r="CQ163" s="214"/>
      <c r="CR163" s="214"/>
    </row>
    <row r="164" spans="2:96" x14ac:dyDescent="0.25">
      <c r="B164" s="88">
        <f>IF(AND(OR(Pipeline!$F$5=H164,Pipeline!$F$5="",Pipeline!$F$5="All"), OR(Pipeline!$F$6=J164,Pipeline!$F$6="",Pipeline!$F$6="All"),  OR(Pipeline!$J$5&lt;=K164,Pipeline!$J$5=""), OR(Pipeline!$J$6&gt;=K164,Pipeline!$J$6=""),  OR(Pipeline!$N$5&lt;=O164,Pipeline!$N$5=""), OR(Pipeline!$N$6&gt;=O164,Pipeline!$N$6="")),1,0)</f>
        <v>1</v>
      </c>
      <c r="C164" s="99">
        <f>IF(B164&lt;&gt;1,"",COUNTIFS($I$6:I163,I164,$B$6:B163,1)+1)</f>
        <v>152</v>
      </c>
      <c r="D164" s="100" t="str">
        <f>IF(LEN(INDEX(Input!B$6:B$1005,ROW($C164)-ROW($C$5),1))=0,"-",INDEX(Input!B$6:B$1005,ROW($C164)-ROW($C$5),1))</f>
        <v>-</v>
      </c>
      <c r="E164" s="100" t="str">
        <f>IF(LEN(INDEX(Input!C$6:C$1005,ROW($C164)-ROW($C$5),1))=0,"-",INDEX(Input!C$6:C$1005,ROW($C164)-ROW($C$5),1))</f>
        <v>-</v>
      </c>
      <c r="F164" s="100" t="str">
        <f>IF(LEN(INDEX(Input!D$6:D$1005,ROW($C164)-ROW($C$5),1))=0,"-",INDEX(Input!D$6:D$1005,ROW($C164)-ROW($C$5),1))</f>
        <v>-</v>
      </c>
      <c r="G164" s="100" t="str">
        <f>IF(LEN(INDEX(Input!E$6:E$1005,ROW($C164)-ROW($C$5),1))=0,"-",INDEX(Input!E$6:E$1005,ROW($C164)-ROW($C$5),1))</f>
        <v>-</v>
      </c>
      <c r="H164" s="100" t="str">
        <f>IF(LEN(INDEX(Input!F$6:F$1005,ROW($C164)-ROW($C$5),1))=0,"-",INDEX(Input!F$6:F$1005,ROW($C164)-ROW($C$5),1))</f>
        <v>-</v>
      </c>
      <c r="I164" s="100" t="str">
        <f>IF(LEN(INDEX(Input!G$6:G$1005,ROW($C164)-ROW($C$5),1))=0,"",INDEX(Input!G$6:G$1005,ROW($C164)-ROW($C$5),1))</f>
        <v/>
      </c>
      <c r="J164" s="100" t="str">
        <f>IF(LEN(INDEX(Input!B$6:B$1005,ROW($C164)-ROW($C$5),1))=0,"-",IF(INDEX(Input!H$6:H$1005,ROW($C164)-ROW($C$5),1)="","Not set",INDEX(Input!H$6:H$1005,ROW($C164)-ROW($C$5),1)) )</f>
        <v>-</v>
      </c>
      <c r="K164" s="101" t="str">
        <f>IF(LEN(INDEX(Input!I$6:I$1005,ROW($C164)-ROW($C$5),1))=0,"",INDEX(Input!I$6:I$1005,ROW($C164)-ROW($C$5),1))</f>
        <v/>
      </c>
      <c r="L164" s="101" t="str">
        <f t="array" ref="L164">IFERROR(IF($AY$24=123,DAY(K164)&amp;connector&amp;IF($AZ$24="Extended",INDEX($AT$24:$AT$35,MONTH(K164),1),MONTH(K164))&amp;connector&amp;IF($AZ$24="Short", RIGHT(YEAR(K164),2),YEAR(K164)),IF($AY$24=213, MONTH(K164)&amp;connector&amp;DAY(K164)&amp;connector&amp;IF($AZ$24="Short", RIGHT(YEAR(K164),2),YEAR(K164)),IF($AZ$24="Short", RIGHT(YEAR(K164),2),YEAR(K164))&amp;connector&amp;MONTH(K164)&amp;connector&amp;DAY(K164))),"-")</f>
        <v>-</v>
      </c>
      <c r="M164" s="101" t="str">
        <f>IF(LEN(INDEX(Input!J$6:J$1005,ROW($C164)-ROW($C$5),1))=0,"",INDEX(Input!J$6:J$1005,ROW($C164)-ROW($C$5),1))</f>
        <v/>
      </c>
      <c r="N164" s="101" t="str">
        <f t="array" ref="N164">IFERROR(IF($AY$24=123,DAY(M164)&amp;connector&amp;IF($AZ$24="Extended",INDEX($AT$24:$AT$35,MONTH(M164),1),MONTH(M164))&amp;connector&amp;IF($AZ$24="Short", RIGHT(YEAR(M164),2),YEAR(M164)),IF($AY$24=213, MONTH(M164)&amp;connector&amp;DAY(M164)&amp;connector&amp;IF($AZ$24="Short", RIGHT(YEAR(M164),2),YEAR(M164)),IF($AZ$24="Short", RIGHT(YEAR(M164),2),YEAR(M164))&amp;connector&amp;MONTH(M164)&amp;connector&amp;DAY(M164))),"-")</f>
        <v>-</v>
      </c>
      <c r="O164" s="156" t="str">
        <f>IF(LEN(INDEX(Input!K$6:K$1005,ROW($C164)-ROW($C$5),1))=0,"",INDEX(Input!K$6:K$1005,ROW($C164)-ROW($C$5),1))</f>
        <v/>
      </c>
      <c r="P164" s="100" t="str">
        <f t="shared" si="26"/>
        <v>-</v>
      </c>
      <c r="Q164" s="156" t="str">
        <f>IF(LEN(INDEX(Input!L$6:L$1005,ROW($C164)-ROW($C$5),1))=0,"",INDEX(Input!L$6:L$1005,ROW($C164)-ROW($C$5),1))</f>
        <v/>
      </c>
      <c r="R164" s="100" t="str">
        <f t="shared" si="27"/>
        <v>-</v>
      </c>
      <c r="S164" s="156" t="str">
        <f>IF(LEN(INDEX(Input!M$6:M$1005,ROW($C164)-ROW($C$5),1))=0,"-",INDEX(Input!M$6:M$1005,ROW($C164)-ROW($C$5),1))</f>
        <v>-</v>
      </c>
      <c r="T164" s="156" t="str">
        <f t="shared" si="28"/>
        <v/>
      </c>
      <c r="U164" s="100" t="str">
        <f t="shared" si="29"/>
        <v>-</v>
      </c>
      <c r="V164" s="156" t="str">
        <f>IF(LEN(INDEX(Input!O$6:O$1005,ROW($C164)-ROW($C$5),1))=0,"",INDEX(Input!O$6:O$1005,ROW($C164)-ROW($C$5),1))</f>
        <v/>
      </c>
      <c r="W164" s="100" t="str">
        <f t="shared" si="30"/>
        <v>-</v>
      </c>
      <c r="X164" s="104" t="str">
        <f t="shared" si="31"/>
        <v/>
      </c>
      <c r="Y164" s="102" t="str">
        <f t="shared" si="32"/>
        <v/>
      </c>
      <c r="Z164" s="102" t="str">
        <f>IF(AND(OR(Dashboard!$D$7=J164,Dashboard!$D$7=""),  OR(Dashboard!$G$6&lt;=K164,Dashboard!$G$6=""), OR(Dashboard!$G$7&gt;=K164,Dashboard!$G$7=""),  OR(Dashboard!$J$6&lt;=O164,Dashboard!$J$6=""), OR(Dashboard!$J$7&gt;=O164,Dashboard!$J$7=""),D164&lt;&gt;""),"x","")</f>
        <v>x</v>
      </c>
      <c r="AA164" s="102" t="str">
        <f>IF(AND(OR(Dashboard!$D$6=H164,Dashboard!$D$6="",Dashboard!$D$6="All"), Z164="x"),"x","")</f>
        <v>x</v>
      </c>
      <c r="AB164" s="103" t="str">
        <f>IF(AND(OR(Dashboard!$D$6=H164,Dashboard!$D$6="",Dashboard!$D$6="All"), OR(Dashboard!$D$7=J164,Dashboard!$D$7=""),  OR(Dashboard!$G$6&lt;=K164,Dashboard!$G$6=""), OR(Dashboard!$G$7&gt;=K164,Dashboard!$G$7=""),  OR(Dashboard!$J$6&lt;=O164,Dashboard!$J$6=""), OR(Dashboard!$J$7&gt;=O164,Dashboard!$J$7=""),I164&lt;&gt;""),"x","")</f>
        <v/>
      </c>
      <c r="AC164" s="88" t="str">
        <f>IF($AB164&lt;&gt;"x","",IF(AND($I164&lt;&gt;AC$4, IFERROR(MATCH("c",$AB164:AB164,0),0)=0),"x", IF(IFERROR(MATCH("c",$AB164:AB164,0),0)=0,"c","")))</f>
        <v/>
      </c>
      <c r="AD164" s="88" t="str">
        <f>IF($AB164&lt;&gt;"x","",IF(AND($I164&lt;&gt;AD$4, IFERROR(MATCH("c",$AB164:AC164,0),0)=0),"x", IF(IFERROR(MATCH("c",$AB164:AC164,0),0)=0,"c","")))</f>
        <v/>
      </c>
      <c r="AE164" s="88" t="str">
        <f>IF($AB164&lt;&gt;"x","",IF(AND($I164&lt;&gt;AE$4, IFERROR(MATCH("c",$AB164:AD164,0),0)=0),"x", IF(IFERROR(MATCH("c",$AB164:AD164,0),0)=0,"c","")))</f>
        <v/>
      </c>
      <c r="AF164" s="88" t="str">
        <f>IF($AB164&lt;&gt;"x","",IF(AND($I164&lt;&gt;AF$4, IFERROR(MATCH("c",$AB164:AE164,0),0)=0),"x", IF(IFERROR(MATCH("c",$AB164:AE164,0),0)=0,"c","")))</f>
        <v/>
      </c>
      <c r="AG164" s="88" t="str">
        <f>IF($AB164&lt;&gt;"x","",IF(AND($I164&lt;&gt;AG$4, IFERROR(MATCH("c",$AB164:AF164,0),0)=0),"x", IF(IFERROR(MATCH("c",$AB164:AF164,0),0)=0,"c","")))</f>
        <v/>
      </c>
      <c r="AH164" s="88" t="str">
        <f>IF($AB164&lt;&gt;"x","",IF(AND($I164&lt;&gt;AH$4, IFERROR(MATCH("c",$AB164:AG164,0),0)=0),"x", IF(IFERROR(MATCH("c",$AB164:AG164,0),0)=0,"c","")))</f>
        <v/>
      </c>
      <c r="AI164" s="88" t="str">
        <f>IF($AB164&lt;&gt;"x","",IF(AND($I164&lt;&gt;AI$4, IFERROR(MATCH("c",$AB164:AH164,0),0)=0),"x", IF(IFERROR(MATCH("c",$AB164:AH164,0),0)=0,"c","")))</f>
        <v/>
      </c>
      <c r="AJ164" s="88" t="str">
        <f>IF($AB164&lt;&gt;"x","",IF(AND($I164&lt;&gt;AJ$4, IFERROR(MATCH("c",$AB164:AI164,0),0)=0),"x", IF(IFERROR(MATCH("c",$AB164:AI164,0),0)=0,"c","")))</f>
        <v/>
      </c>
      <c r="AK164" s="88" t="str">
        <f>IF($AB164&lt;&gt;"x","",IF(AND($I164&lt;&gt;AK$4, IFERROR(MATCH("c",$AB164:AJ164,0),0)=0),"x", IF(IFERROR(MATCH("c",$AB164:AJ164,0),0)=0,"c","")))</f>
        <v/>
      </c>
      <c r="AL164" s="88" t="str">
        <f>IF($AB164&lt;&gt;"x","",IF(AND($I164&lt;&gt;AL$4, IFERROR(MATCH("c",$AB164:AK164,0),0)=0),"x", IF(IFERROR(MATCH("c",$AB164:AK164,0),0)=0,"c","")))</f>
        <v/>
      </c>
      <c r="AM164" s="88" t="str">
        <f>IF($AB164&lt;&gt;"x","",IF(AND($I164&lt;&gt;AM$4, IFERROR(MATCH("c",$AB164:AL164,0),0)=0),"x", IF(IFERROR(MATCH("c",$AB164:AL164,0),0)=0,"c","")))</f>
        <v/>
      </c>
      <c r="AN164" s="88" t="str">
        <f>IF($AB164&lt;&gt;"x","",IF(AND($I164&lt;&gt;AN$4, IFERROR(MATCH("c",$AB164:AM164,0),0)=0),"x", IF(IFERROR(MATCH("c",$AB164:AM164,0),0)=0,"c","")))</f>
        <v/>
      </c>
      <c r="AO164" s="88" t="str">
        <f>IF($AB164&lt;&gt;"x","",IF(AND($I164&lt;&gt;AO$4, IFERROR(MATCH("c",$AB164:AN164,0),0)=0),"x", IF(IFERROR(MATCH("c",$AB164:AN164,0),0)=0,"c","")))</f>
        <v/>
      </c>
      <c r="AP164" s="88" t="str">
        <f>IF($AB164&lt;&gt;"x","",IF(AND($I164&lt;&gt;AP$4, IFERROR(MATCH("c",$AB164:AO164,0),0)=0),"x", IF(IFERROR(MATCH("c",$AB164:AO164,0),0)=0,"c","")))</f>
        <v/>
      </c>
      <c r="AQ164" s="88" t="str">
        <f>IF($AB164&lt;&gt;"x","",IF(AND($I164&lt;&gt;AQ$4, IFERROR(MATCH("c",$AB164:AP164,0),0)=0),"x", IF(IFERROR(MATCH("c",$AB164:AP164,0),0)=0,"c","")))</f>
        <v/>
      </c>
      <c r="BO164" s="213">
        <f>IF(COUNTIF($BO$6:BO163,BO163)+1&gt;Calc!$CU$9,MAX($BO$6:BO163)+1,BO163)</f>
        <v>40</v>
      </c>
      <c r="BP164" s="213" t="str">
        <f>IF(29-SUMIF(Pipeline!D168:AF168,"",$BP$5:$CR$5)&gt;0,ROW(BO164),"")</f>
        <v/>
      </c>
      <c r="BQ164" s="214"/>
      <c r="BR164" s="214"/>
      <c r="BS164" s="214"/>
      <c r="BT164" s="214"/>
      <c r="BU164" s="214"/>
      <c r="BV164" s="214"/>
      <c r="BW164" s="214"/>
      <c r="BX164" s="214"/>
      <c r="BY164" s="214"/>
      <c r="BZ164" s="214"/>
      <c r="CA164" s="214"/>
      <c r="CB164" s="214"/>
      <c r="CC164" s="214"/>
      <c r="CD164" s="214"/>
      <c r="CE164" s="214"/>
      <c r="CF164" s="214"/>
      <c r="CG164" s="214"/>
      <c r="CH164" s="214"/>
      <c r="CI164" s="214"/>
      <c r="CJ164" s="214"/>
      <c r="CK164" s="214"/>
      <c r="CL164" s="214"/>
      <c r="CM164" s="214"/>
      <c r="CN164" s="214"/>
      <c r="CO164" s="214"/>
      <c r="CP164" s="214"/>
      <c r="CQ164" s="214"/>
      <c r="CR164" s="214"/>
    </row>
    <row r="165" spans="2:96" x14ac:dyDescent="0.25">
      <c r="B165" s="88">
        <f>IF(AND(OR(Pipeline!$F$5=H165,Pipeline!$F$5="",Pipeline!$F$5="All"), OR(Pipeline!$F$6=J165,Pipeline!$F$6="",Pipeline!$F$6="All"),  OR(Pipeline!$J$5&lt;=K165,Pipeline!$J$5=""), OR(Pipeline!$J$6&gt;=K165,Pipeline!$J$6=""),  OR(Pipeline!$N$5&lt;=O165,Pipeline!$N$5=""), OR(Pipeline!$N$6&gt;=O165,Pipeline!$N$6="")),1,0)</f>
        <v>1</v>
      </c>
      <c r="C165" s="99">
        <f>IF(B165&lt;&gt;1,"",COUNTIFS($I$6:I164,I165,$B$6:B164,1)+1)</f>
        <v>153</v>
      </c>
      <c r="D165" s="100" t="str">
        <f>IF(LEN(INDEX(Input!B$6:B$1005,ROW($C165)-ROW($C$5),1))=0,"-",INDEX(Input!B$6:B$1005,ROW($C165)-ROW($C$5),1))</f>
        <v>-</v>
      </c>
      <c r="E165" s="100" t="str">
        <f>IF(LEN(INDEX(Input!C$6:C$1005,ROW($C165)-ROW($C$5),1))=0,"-",INDEX(Input!C$6:C$1005,ROW($C165)-ROW($C$5),1))</f>
        <v>-</v>
      </c>
      <c r="F165" s="100" t="str">
        <f>IF(LEN(INDEX(Input!D$6:D$1005,ROW($C165)-ROW($C$5),1))=0,"-",INDEX(Input!D$6:D$1005,ROW($C165)-ROW($C$5),1))</f>
        <v>-</v>
      </c>
      <c r="G165" s="100" t="str">
        <f>IF(LEN(INDEX(Input!E$6:E$1005,ROW($C165)-ROW($C$5),1))=0,"-",INDEX(Input!E$6:E$1005,ROW($C165)-ROW($C$5),1))</f>
        <v>-</v>
      </c>
      <c r="H165" s="100" t="str">
        <f>IF(LEN(INDEX(Input!F$6:F$1005,ROW($C165)-ROW($C$5),1))=0,"-",INDEX(Input!F$6:F$1005,ROW($C165)-ROW($C$5),1))</f>
        <v>-</v>
      </c>
      <c r="I165" s="100" t="str">
        <f>IF(LEN(INDEX(Input!G$6:G$1005,ROW($C165)-ROW($C$5),1))=0,"",INDEX(Input!G$6:G$1005,ROW($C165)-ROW($C$5),1))</f>
        <v/>
      </c>
      <c r="J165" s="100" t="str">
        <f>IF(LEN(INDEX(Input!B$6:B$1005,ROW($C165)-ROW($C$5),1))=0,"-",IF(INDEX(Input!H$6:H$1005,ROW($C165)-ROW($C$5),1)="","Not set",INDEX(Input!H$6:H$1005,ROW($C165)-ROW($C$5),1)) )</f>
        <v>-</v>
      </c>
      <c r="K165" s="101" t="str">
        <f>IF(LEN(INDEX(Input!I$6:I$1005,ROW($C165)-ROW($C$5),1))=0,"",INDEX(Input!I$6:I$1005,ROW($C165)-ROW($C$5),1))</f>
        <v/>
      </c>
      <c r="L165" s="101" t="str">
        <f t="array" ref="L165">IFERROR(IF($AY$24=123,DAY(K165)&amp;connector&amp;IF($AZ$24="Extended",INDEX($AT$24:$AT$35,MONTH(K165),1),MONTH(K165))&amp;connector&amp;IF($AZ$24="Short", RIGHT(YEAR(K165),2),YEAR(K165)),IF($AY$24=213, MONTH(K165)&amp;connector&amp;DAY(K165)&amp;connector&amp;IF($AZ$24="Short", RIGHT(YEAR(K165),2),YEAR(K165)),IF($AZ$24="Short", RIGHT(YEAR(K165),2),YEAR(K165))&amp;connector&amp;MONTH(K165)&amp;connector&amp;DAY(K165))),"-")</f>
        <v>-</v>
      </c>
      <c r="M165" s="101" t="str">
        <f>IF(LEN(INDEX(Input!J$6:J$1005,ROW($C165)-ROW($C$5),1))=0,"",INDEX(Input!J$6:J$1005,ROW($C165)-ROW($C$5),1))</f>
        <v/>
      </c>
      <c r="N165" s="101" t="str">
        <f t="array" ref="N165">IFERROR(IF($AY$24=123,DAY(M165)&amp;connector&amp;IF($AZ$24="Extended",INDEX($AT$24:$AT$35,MONTH(M165),1),MONTH(M165))&amp;connector&amp;IF($AZ$24="Short", RIGHT(YEAR(M165),2),YEAR(M165)),IF($AY$24=213, MONTH(M165)&amp;connector&amp;DAY(M165)&amp;connector&amp;IF($AZ$24="Short", RIGHT(YEAR(M165),2),YEAR(M165)),IF($AZ$24="Short", RIGHT(YEAR(M165),2),YEAR(M165))&amp;connector&amp;MONTH(M165)&amp;connector&amp;DAY(M165))),"-")</f>
        <v>-</v>
      </c>
      <c r="O165" s="156" t="str">
        <f>IF(LEN(INDEX(Input!K$6:K$1005,ROW($C165)-ROW($C$5),1))=0,"",INDEX(Input!K$6:K$1005,ROW($C165)-ROW($C$5),1))</f>
        <v/>
      </c>
      <c r="P165" s="100" t="str">
        <f t="shared" si="26"/>
        <v>-</v>
      </c>
      <c r="Q165" s="156" t="str">
        <f>IF(LEN(INDEX(Input!L$6:L$1005,ROW($C165)-ROW($C$5),1))=0,"",INDEX(Input!L$6:L$1005,ROW($C165)-ROW($C$5),1))</f>
        <v/>
      </c>
      <c r="R165" s="100" t="str">
        <f t="shared" si="27"/>
        <v>-</v>
      </c>
      <c r="S165" s="156" t="str">
        <f>IF(LEN(INDEX(Input!M$6:M$1005,ROW($C165)-ROW($C$5),1))=0,"-",INDEX(Input!M$6:M$1005,ROW($C165)-ROW($C$5),1))</f>
        <v>-</v>
      </c>
      <c r="T165" s="156" t="str">
        <f t="shared" si="28"/>
        <v/>
      </c>
      <c r="U165" s="100" t="str">
        <f t="shared" si="29"/>
        <v>-</v>
      </c>
      <c r="V165" s="156" t="str">
        <f>IF(LEN(INDEX(Input!O$6:O$1005,ROW($C165)-ROW($C$5),1))=0,"",INDEX(Input!O$6:O$1005,ROW($C165)-ROW($C$5),1))</f>
        <v/>
      </c>
      <c r="W165" s="100" t="str">
        <f t="shared" si="30"/>
        <v>-</v>
      </c>
      <c r="X165" s="104" t="str">
        <f t="shared" si="31"/>
        <v/>
      </c>
      <c r="Y165" s="102" t="str">
        <f t="shared" si="32"/>
        <v/>
      </c>
      <c r="Z165" s="102" t="str">
        <f>IF(AND(OR(Dashboard!$D$7=J165,Dashboard!$D$7=""),  OR(Dashboard!$G$6&lt;=K165,Dashboard!$G$6=""), OR(Dashboard!$G$7&gt;=K165,Dashboard!$G$7=""),  OR(Dashboard!$J$6&lt;=O165,Dashboard!$J$6=""), OR(Dashboard!$J$7&gt;=O165,Dashboard!$J$7=""),D165&lt;&gt;""),"x","")</f>
        <v>x</v>
      </c>
      <c r="AA165" s="102" t="str">
        <f>IF(AND(OR(Dashboard!$D$6=H165,Dashboard!$D$6="",Dashboard!$D$6="All"), Z165="x"),"x","")</f>
        <v>x</v>
      </c>
      <c r="AB165" s="103" t="str">
        <f>IF(AND(OR(Dashboard!$D$6=H165,Dashboard!$D$6="",Dashboard!$D$6="All"), OR(Dashboard!$D$7=J165,Dashboard!$D$7=""),  OR(Dashboard!$G$6&lt;=K165,Dashboard!$G$6=""), OR(Dashboard!$G$7&gt;=K165,Dashboard!$G$7=""),  OR(Dashboard!$J$6&lt;=O165,Dashboard!$J$6=""), OR(Dashboard!$J$7&gt;=O165,Dashboard!$J$7=""),I165&lt;&gt;""),"x","")</f>
        <v/>
      </c>
      <c r="AC165" s="88" t="str">
        <f>IF($AB165&lt;&gt;"x","",IF(AND($I165&lt;&gt;AC$4, IFERROR(MATCH("c",$AB165:AB165,0),0)=0),"x", IF(IFERROR(MATCH("c",$AB165:AB165,0),0)=0,"c","")))</f>
        <v/>
      </c>
      <c r="AD165" s="88" t="str">
        <f>IF($AB165&lt;&gt;"x","",IF(AND($I165&lt;&gt;AD$4, IFERROR(MATCH("c",$AB165:AC165,0),0)=0),"x", IF(IFERROR(MATCH("c",$AB165:AC165,0),0)=0,"c","")))</f>
        <v/>
      </c>
      <c r="AE165" s="88" t="str">
        <f>IF($AB165&lt;&gt;"x","",IF(AND($I165&lt;&gt;AE$4, IFERROR(MATCH("c",$AB165:AD165,0),0)=0),"x", IF(IFERROR(MATCH("c",$AB165:AD165,0),0)=0,"c","")))</f>
        <v/>
      </c>
      <c r="AF165" s="88" t="str">
        <f>IF($AB165&lt;&gt;"x","",IF(AND($I165&lt;&gt;AF$4, IFERROR(MATCH("c",$AB165:AE165,0),0)=0),"x", IF(IFERROR(MATCH("c",$AB165:AE165,0),0)=0,"c","")))</f>
        <v/>
      </c>
      <c r="AG165" s="88" t="str">
        <f>IF($AB165&lt;&gt;"x","",IF(AND($I165&lt;&gt;AG$4, IFERROR(MATCH("c",$AB165:AF165,0),0)=0),"x", IF(IFERROR(MATCH("c",$AB165:AF165,0),0)=0,"c","")))</f>
        <v/>
      </c>
      <c r="AH165" s="88" t="str">
        <f>IF($AB165&lt;&gt;"x","",IF(AND($I165&lt;&gt;AH$4, IFERROR(MATCH("c",$AB165:AG165,0),0)=0),"x", IF(IFERROR(MATCH("c",$AB165:AG165,0),0)=0,"c","")))</f>
        <v/>
      </c>
      <c r="AI165" s="88" t="str">
        <f>IF($AB165&lt;&gt;"x","",IF(AND($I165&lt;&gt;AI$4, IFERROR(MATCH("c",$AB165:AH165,0),0)=0),"x", IF(IFERROR(MATCH("c",$AB165:AH165,0),0)=0,"c","")))</f>
        <v/>
      </c>
      <c r="AJ165" s="88" t="str">
        <f>IF($AB165&lt;&gt;"x","",IF(AND($I165&lt;&gt;AJ$4, IFERROR(MATCH("c",$AB165:AI165,0),0)=0),"x", IF(IFERROR(MATCH("c",$AB165:AI165,0),0)=0,"c","")))</f>
        <v/>
      </c>
      <c r="AK165" s="88" t="str">
        <f>IF($AB165&lt;&gt;"x","",IF(AND($I165&lt;&gt;AK$4, IFERROR(MATCH("c",$AB165:AJ165,0),0)=0),"x", IF(IFERROR(MATCH("c",$AB165:AJ165,0),0)=0,"c","")))</f>
        <v/>
      </c>
      <c r="AL165" s="88" t="str">
        <f>IF($AB165&lt;&gt;"x","",IF(AND($I165&lt;&gt;AL$4, IFERROR(MATCH("c",$AB165:AK165,0),0)=0),"x", IF(IFERROR(MATCH("c",$AB165:AK165,0),0)=0,"c","")))</f>
        <v/>
      </c>
      <c r="AM165" s="88" t="str">
        <f>IF($AB165&lt;&gt;"x","",IF(AND($I165&lt;&gt;AM$4, IFERROR(MATCH("c",$AB165:AL165,0),0)=0),"x", IF(IFERROR(MATCH("c",$AB165:AL165,0),0)=0,"c","")))</f>
        <v/>
      </c>
      <c r="AN165" s="88" t="str">
        <f>IF($AB165&lt;&gt;"x","",IF(AND($I165&lt;&gt;AN$4, IFERROR(MATCH("c",$AB165:AM165,0),0)=0),"x", IF(IFERROR(MATCH("c",$AB165:AM165,0),0)=0,"c","")))</f>
        <v/>
      </c>
      <c r="AO165" s="88" t="str">
        <f>IF($AB165&lt;&gt;"x","",IF(AND($I165&lt;&gt;AO$4, IFERROR(MATCH("c",$AB165:AN165,0),0)=0),"x", IF(IFERROR(MATCH("c",$AB165:AN165,0),0)=0,"c","")))</f>
        <v/>
      </c>
      <c r="AP165" s="88" t="str">
        <f>IF($AB165&lt;&gt;"x","",IF(AND($I165&lt;&gt;AP$4, IFERROR(MATCH("c",$AB165:AO165,0),0)=0),"x", IF(IFERROR(MATCH("c",$AB165:AO165,0),0)=0,"c","")))</f>
        <v/>
      </c>
      <c r="AQ165" s="88" t="str">
        <f>IF($AB165&lt;&gt;"x","",IF(AND($I165&lt;&gt;AQ$4, IFERROR(MATCH("c",$AB165:AP165,0),0)=0),"x", IF(IFERROR(MATCH("c",$AB165:AP165,0),0)=0,"c","")))</f>
        <v/>
      </c>
      <c r="BO165" s="213">
        <f>IF(COUNTIF($BO$6:BO164,BO164)+1&gt;Calc!$CU$9,MAX($BO$6:BO164)+1,BO164)</f>
        <v>40</v>
      </c>
      <c r="BP165" s="213" t="str">
        <f>IF(29-SUMIF(Pipeline!D169:AF169,"",$BP$5:$CR$5)&gt;0,ROW(BO165),"")</f>
        <v/>
      </c>
      <c r="BQ165" s="214"/>
      <c r="BR165" s="214"/>
      <c r="BS165" s="214"/>
      <c r="BT165" s="214"/>
      <c r="BU165" s="214"/>
      <c r="BV165" s="214"/>
      <c r="BW165" s="214"/>
      <c r="BX165" s="214"/>
      <c r="BY165" s="214"/>
      <c r="BZ165" s="214"/>
      <c r="CA165" s="214"/>
      <c r="CB165" s="214"/>
      <c r="CC165" s="214"/>
      <c r="CD165" s="214"/>
      <c r="CE165" s="214"/>
      <c r="CF165" s="214"/>
      <c r="CG165" s="214"/>
      <c r="CH165" s="214"/>
      <c r="CI165" s="214"/>
      <c r="CJ165" s="214"/>
      <c r="CK165" s="214"/>
      <c r="CL165" s="214"/>
      <c r="CM165" s="214"/>
      <c r="CN165" s="214"/>
      <c r="CO165" s="214"/>
      <c r="CP165" s="214"/>
      <c r="CQ165" s="214"/>
      <c r="CR165" s="214"/>
    </row>
    <row r="166" spans="2:96" x14ac:dyDescent="0.25">
      <c r="B166" s="88">
        <f>IF(AND(OR(Pipeline!$F$5=H166,Pipeline!$F$5="",Pipeline!$F$5="All"), OR(Pipeline!$F$6=J166,Pipeline!$F$6="",Pipeline!$F$6="All"),  OR(Pipeline!$J$5&lt;=K166,Pipeline!$J$5=""), OR(Pipeline!$J$6&gt;=K166,Pipeline!$J$6=""),  OR(Pipeline!$N$5&lt;=O166,Pipeline!$N$5=""), OR(Pipeline!$N$6&gt;=O166,Pipeline!$N$6="")),1,0)</f>
        <v>1</v>
      </c>
      <c r="C166" s="99">
        <f>IF(B166&lt;&gt;1,"",COUNTIFS($I$6:I165,I166,$B$6:B165,1)+1)</f>
        <v>154</v>
      </c>
      <c r="D166" s="100" t="str">
        <f>IF(LEN(INDEX(Input!B$6:B$1005,ROW($C166)-ROW($C$5),1))=0,"-",INDEX(Input!B$6:B$1005,ROW($C166)-ROW($C$5),1))</f>
        <v>-</v>
      </c>
      <c r="E166" s="100" t="str">
        <f>IF(LEN(INDEX(Input!C$6:C$1005,ROW($C166)-ROW($C$5),1))=0,"-",INDEX(Input!C$6:C$1005,ROW($C166)-ROW($C$5),1))</f>
        <v>-</v>
      </c>
      <c r="F166" s="100" t="str">
        <f>IF(LEN(INDEX(Input!D$6:D$1005,ROW($C166)-ROW($C$5),1))=0,"-",INDEX(Input!D$6:D$1005,ROW($C166)-ROW($C$5),1))</f>
        <v>-</v>
      </c>
      <c r="G166" s="100" t="str">
        <f>IF(LEN(INDEX(Input!E$6:E$1005,ROW($C166)-ROW($C$5),1))=0,"-",INDEX(Input!E$6:E$1005,ROW($C166)-ROW($C$5),1))</f>
        <v>-</v>
      </c>
      <c r="H166" s="100" t="str">
        <f>IF(LEN(INDEX(Input!F$6:F$1005,ROW($C166)-ROW($C$5),1))=0,"-",INDEX(Input!F$6:F$1005,ROW($C166)-ROW($C$5),1))</f>
        <v>-</v>
      </c>
      <c r="I166" s="100" t="str">
        <f>IF(LEN(INDEX(Input!G$6:G$1005,ROW($C166)-ROW($C$5),1))=0,"",INDEX(Input!G$6:G$1005,ROW($C166)-ROW($C$5),1))</f>
        <v/>
      </c>
      <c r="J166" s="100" t="str">
        <f>IF(LEN(INDEX(Input!B$6:B$1005,ROW($C166)-ROW($C$5),1))=0,"-",IF(INDEX(Input!H$6:H$1005,ROW($C166)-ROW($C$5),1)="","Not set",INDEX(Input!H$6:H$1005,ROW($C166)-ROW($C$5),1)) )</f>
        <v>-</v>
      </c>
      <c r="K166" s="101" t="str">
        <f>IF(LEN(INDEX(Input!I$6:I$1005,ROW($C166)-ROW($C$5),1))=0,"",INDEX(Input!I$6:I$1005,ROW($C166)-ROW($C$5),1))</f>
        <v/>
      </c>
      <c r="L166" s="101" t="str">
        <f t="array" ref="L166">IFERROR(IF($AY$24=123,DAY(K166)&amp;connector&amp;IF($AZ$24="Extended",INDEX($AT$24:$AT$35,MONTH(K166),1),MONTH(K166))&amp;connector&amp;IF($AZ$24="Short", RIGHT(YEAR(K166),2),YEAR(K166)),IF($AY$24=213, MONTH(K166)&amp;connector&amp;DAY(K166)&amp;connector&amp;IF($AZ$24="Short", RIGHT(YEAR(K166),2),YEAR(K166)),IF($AZ$24="Short", RIGHT(YEAR(K166),2),YEAR(K166))&amp;connector&amp;MONTH(K166)&amp;connector&amp;DAY(K166))),"-")</f>
        <v>-</v>
      </c>
      <c r="M166" s="101" t="str">
        <f>IF(LEN(INDEX(Input!J$6:J$1005,ROW($C166)-ROW($C$5),1))=0,"",INDEX(Input!J$6:J$1005,ROW($C166)-ROW($C$5),1))</f>
        <v/>
      </c>
      <c r="N166" s="101" t="str">
        <f t="array" ref="N166">IFERROR(IF($AY$24=123,DAY(M166)&amp;connector&amp;IF($AZ$24="Extended",INDEX($AT$24:$AT$35,MONTH(M166),1),MONTH(M166))&amp;connector&amp;IF($AZ$24="Short", RIGHT(YEAR(M166),2),YEAR(M166)),IF($AY$24=213, MONTH(M166)&amp;connector&amp;DAY(M166)&amp;connector&amp;IF($AZ$24="Short", RIGHT(YEAR(M166),2),YEAR(M166)),IF($AZ$24="Short", RIGHT(YEAR(M166),2),YEAR(M166))&amp;connector&amp;MONTH(M166)&amp;connector&amp;DAY(M166))),"-")</f>
        <v>-</v>
      </c>
      <c r="O166" s="156" t="str">
        <f>IF(LEN(INDEX(Input!K$6:K$1005,ROW($C166)-ROW($C$5),1))=0,"",INDEX(Input!K$6:K$1005,ROW($C166)-ROW($C$5),1))</f>
        <v/>
      </c>
      <c r="P166" s="100" t="str">
        <f t="shared" si="26"/>
        <v>-</v>
      </c>
      <c r="Q166" s="156" t="str">
        <f>IF(LEN(INDEX(Input!L$6:L$1005,ROW($C166)-ROW($C$5),1))=0,"",INDEX(Input!L$6:L$1005,ROW($C166)-ROW($C$5),1))</f>
        <v/>
      </c>
      <c r="R166" s="100" t="str">
        <f t="shared" si="27"/>
        <v>-</v>
      </c>
      <c r="S166" s="156" t="str">
        <f>IF(LEN(INDEX(Input!M$6:M$1005,ROW($C166)-ROW($C$5),1))=0,"-",INDEX(Input!M$6:M$1005,ROW($C166)-ROW($C$5),1))</f>
        <v>-</v>
      </c>
      <c r="T166" s="156" t="str">
        <f t="shared" si="28"/>
        <v/>
      </c>
      <c r="U166" s="100" t="str">
        <f t="shared" si="29"/>
        <v>-</v>
      </c>
      <c r="V166" s="156" t="str">
        <f>IF(LEN(INDEX(Input!O$6:O$1005,ROW($C166)-ROW($C$5),1))=0,"",INDEX(Input!O$6:O$1005,ROW($C166)-ROW($C$5),1))</f>
        <v/>
      </c>
      <c r="W166" s="100" t="str">
        <f t="shared" si="30"/>
        <v>-</v>
      </c>
      <c r="X166" s="104" t="str">
        <f t="shared" si="31"/>
        <v/>
      </c>
      <c r="Y166" s="102" t="str">
        <f t="shared" si="32"/>
        <v/>
      </c>
      <c r="Z166" s="102" t="str">
        <f>IF(AND(OR(Dashboard!$D$7=J166,Dashboard!$D$7=""),  OR(Dashboard!$G$6&lt;=K166,Dashboard!$G$6=""), OR(Dashboard!$G$7&gt;=K166,Dashboard!$G$7=""),  OR(Dashboard!$J$6&lt;=O166,Dashboard!$J$6=""), OR(Dashboard!$J$7&gt;=O166,Dashboard!$J$7=""),D166&lt;&gt;""),"x","")</f>
        <v>x</v>
      </c>
      <c r="AA166" s="102" t="str">
        <f>IF(AND(OR(Dashboard!$D$6=H166,Dashboard!$D$6="",Dashboard!$D$6="All"), Z166="x"),"x","")</f>
        <v>x</v>
      </c>
      <c r="AB166" s="103" t="str">
        <f>IF(AND(OR(Dashboard!$D$6=H166,Dashboard!$D$6="",Dashboard!$D$6="All"), OR(Dashboard!$D$7=J166,Dashboard!$D$7=""),  OR(Dashboard!$G$6&lt;=K166,Dashboard!$G$6=""), OR(Dashboard!$G$7&gt;=K166,Dashboard!$G$7=""),  OR(Dashboard!$J$6&lt;=O166,Dashboard!$J$6=""), OR(Dashboard!$J$7&gt;=O166,Dashboard!$J$7=""),I166&lt;&gt;""),"x","")</f>
        <v/>
      </c>
      <c r="AC166" s="88" t="str">
        <f>IF($AB166&lt;&gt;"x","",IF(AND($I166&lt;&gt;AC$4, IFERROR(MATCH("c",$AB166:AB166,0),0)=0),"x", IF(IFERROR(MATCH("c",$AB166:AB166,0),0)=0,"c","")))</f>
        <v/>
      </c>
      <c r="AD166" s="88" t="str">
        <f>IF($AB166&lt;&gt;"x","",IF(AND($I166&lt;&gt;AD$4, IFERROR(MATCH("c",$AB166:AC166,0),0)=0),"x", IF(IFERROR(MATCH("c",$AB166:AC166,0),0)=0,"c","")))</f>
        <v/>
      </c>
      <c r="AE166" s="88" t="str">
        <f>IF($AB166&lt;&gt;"x","",IF(AND($I166&lt;&gt;AE$4, IFERROR(MATCH("c",$AB166:AD166,0),0)=0),"x", IF(IFERROR(MATCH("c",$AB166:AD166,0),0)=0,"c","")))</f>
        <v/>
      </c>
      <c r="AF166" s="88" t="str">
        <f>IF($AB166&lt;&gt;"x","",IF(AND($I166&lt;&gt;AF$4, IFERROR(MATCH("c",$AB166:AE166,0),0)=0),"x", IF(IFERROR(MATCH("c",$AB166:AE166,0),0)=0,"c","")))</f>
        <v/>
      </c>
      <c r="AG166" s="88" t="str">
        <f>IF($AB166&lt;&gt;"x","",IF(AND($I166&lt;&gt;AG$4, IFERROR(MATCH("c",$AB166:AF166,0),0)=0),"x", IF(IFERROR(MATCH("c",$AB166:AF166,0),0)=0,"c","")))</f>
        <v/>
      </c>
      <c r="AH166" s="88" t="str">
        <f>IF($AB166&lt;&gt;"x","",IF(AND($I166&lt;&gt;AH$4, IFERROR(MATCH("c",$AB166:AG166,0),0)=0),"x", IF(IFERROR(MATCH("c",$AB166:AG166,0),0)=0,"c","")))</f>
        <v/>
      </c>
      <c r="AI166" s="88" t="str">
        <f>IF($AB166&lt;&gt;"x","",IF(AND($I166&lt;&gt;AI$4, IFERROR(MATCH("c",$AB166:AH166,0),0)=0),"x", IF(IFERROR(MATCH("c",$AB166:AH166,0),0)=0,"c","")))</f>
        <v/>
      </c>
      <c r="AJ166" s="88" t="str">
        <f>IF($AB166&lt;&gt;"x","",IF(AND($I166&lt;&gt;AJ$4, IFERROR(MATCH("c",$AB166:AI166,0),0)=0),"x", IF(IFERROR(MATCH("c",$AB166:AI166,0),0)=0,"c","")))</f>
        <v/>
      </c>
      <c r="AK166" s="88" t="str">
        <f>IF($AB166&lt;&gt;"x","",IF(AND($I166&lt;&gt;AK$4, IFERROR(MATCH("c",$AB166:AJ166,0),0)=0),"x", IF(IFERROR(MATCH("c",$AB166:AJ166,0),0)=0,"c","")))</f>
        <v/>
      </c>
      <c r="AL166" s="88" t="str">
        <f>IF($AB166&lt;&gt;"x","",IF(AND($I166&lt;&gt;AL$4, IFERROR(MATCH("c",$AB166:AK166,0),0)=0),"x", IF(IFERROR(MATCH("c",$AB166:AK166,0),0)=0,"c","")))</f>
        <v/>
      </c>
      <c r="AM166" s="88" t="str">
        <f>IF($AB166&lt;&gt;"x","",IF(AND($I166&lt;&gt;AM$4, IFERROR(MATCH("c",$AB166:AL166,0),0)=0),"x", IF(IFERROR(MATCH("c",$AB166:AL166,0),0)=0,"c","")))</f>
        <v/>
      </c>
      <c r="AN166" s="88" t="str">
        <f>IF($AB166&lt;&gt;"x","",IF(AND($I166&lt;&gt;AN$4, IFERROR(MATCH("c",$AB166:AM166,0),0)=0),"x", IF(IFERROR(MATCH("c",$AB166:AM166,0),0)=0,"c","")))</f>
        <v/>
      </c>
      <c r="AO166" s="88" t="str">
        <f>IF($AB166&lt;&gt;"x","",IF(AND($I166&lt;&gt;AO$4, IFERROR(MATCH("c",$AB166:AN166,0),0)=0),"x", IF(IFERROR(MATCH("c",$AB166:AN166,0),0)=0,"c","")))</f>
        <v/>
      </c>
      <c r="AP166" s="88" t="str">
        <f>IF($AB166&lt;&gt;"x","",IF(AND($I166&lt;&gt;AP$4, IFERROR(MATCH("c",$AB166:AO166,0),0)=0),"x", IF(IFERROR(MATCH("c",$AB166:AO166,0),0)=0,"c","")))</f>
        <v/>
      </c>
      <c r="AQ166" s="88" t="str">
        <f>IF($AB166&lt;&gt;"x","",IF(AND($I166&lt;&gt;AQ$4, IFERROR(MATCH("c",$AB166:AP166,0),0)=0),"x", IF(IFERROR(MATCH("c",$AB166:AP166,0),0)=0,"c","")))</f>
        <v/>
      </c>
    </row>
    <row r="167" spans="2:96" x14ac:dyDescent="0.25">
      <c r="B167" s="88">
        <f>IF(AND(OR(Pipeline!$F$5=H167,Pipeline!$F$5="",Pipeline!$F$5="All"), OR(Pipeline!$F$6=J167,Pipeline!$F$6="",Pipeline!$F$6="All"),  OR(Pipeline!$J$5&lt;=K167,Pipeline!$J$5=""), OR(Pipeline!$J$6&gt;=K167,Pipeline!$J$6=""),  OR(Pipeline!$N$5&lt;=O167,Pipeline!$N$5=""), OR(Pipeline!$N$6&gt;=O167,Pipeline!$N$6="")),1,0)</f>
        <v>1</v>
      </c>
      <c r="C167" s="99">
        <f>IF(B167&lt;&gt;1,"",COUNTIFS($I$6:I166,I167,$B$6:B166,1)+1)</f>
        <v>155</v>
      </c>
      <c r="D167" s="100" t="str">
        <f>IF(LEN(INDEX(Input!B$6:B$1005,ROW($C167)-ROW($C$5),1))=0,"-",INDEX(Input!B$6:B$1005,ROW($C167)-ROW($C$5),1))</f>
        <v>-</v>
      </c>
      <c r="E167" s="100" t="str">
        <f>IF(LEN(INDEX(Input!C$6:C$1005,ROW($C167)-ROW($C$5),1))=0,"-",INDEX(Input!C$6:C$1005,ROW($C167)-ROW($C$5),1))</f>
        <v>-</v>
      </c>
      <c r="F167" s="100" t="str">
        <f>IF(LEN(INDEX(Input!D$6:D$1005,ROW($C167)-ROW($C$5),1))=0,"-",INDEX(Input!D$6:D$1005,ROW($C167)-ROW($C$5),1))</f>
        <v>-</v>
      </c>
      <c r="G167" s="100" t="str">
        <f>IF(LEN(INDEX(Input!E$6:E$1005,ROW($C167)-ROW($C$5),1))=0,"-",INDEX(Input!E$6:E$1005,ROW($C167)-ROW($C$5),1))</f>
        <v>-</v>
      </c>
      <c r="H167" s="100" t="str">
        <f>IF(LEN(INDEX(Input!F$6:F$1005,ROW($C167)-ROW($C$5),1))=0,"-",INDEX(Input!F$6:F$1005,ROW($C167)-ROW($C$5),1))</f>
        <v>-</v>
      </c>
      <c r="I167" s="100" t="str">
        <f>IF(LEN(INDEX(Input!G$6:G$1005,ROW($C167)-ROW($C$5),1))=0,"",INDEX(Input!G$6:G$1005,ROW($C167)-ROW($C$5),1))</f>
        <v/>
      </c>
      <c r="J167" s="100" t="str">
        <f>IF(LEN(INDEX(Input!B$6:B$1005,ROW($C167)-ROW($C$5),1))=0,"-",IF(INDEX(Input!H$6:H$1005,ROW($C167)-ROW($C$5),1)="","Not set",INDEX(Input!H$6:H$1005,ROW($C167)-ROW($C$5),1)) )</f>
        <v>-</v>
      </c>
      <c r="K167" s="101" t="str">
        <f>IF(LEN(INDEX(Input!I$6:I$1005,ROW($C167)-ROW($C$5),1))=0,"",INDEX(Input!I$6:I$1005,ROW($C167)-ROW($C$5),1))</f>
        <v/>
      </c>
      <c r="L167" s="101" t="str">
        <f t="array" ref="L167">IFERROR(IF($AY$24=123,DAY(K167)&amp;connector&amp;IF($AZ$24="Extended",INDEX($AT$24:$AT$35,MONTH(K167),1),MONTH(K167))&amp;connector&amp;IF($AZ$24="Short", RIGHT(YEAR(K167),2),YEAR(K167)),IF($AY$24=213, MONTH(K167)&amp;connector&amp;DAY(K167)&amp;connector&amp;IF($AZ$24="Short", RIGHT(YEAR(K167),2),YEAR(K167)),IF($AZ$24="Short", RIGHT(YEAR(K167),2),YEAR(K167))&amp;connector&amp;MONTH(K167)&amp;connector&amp;DAY(K167))),"-")</f>
        <v>-</v>
      </c>
      <c r="M167" s="101" t="str">
        <f>IF(LEN(INDEX(Input!J$6:J$1005,ROW($C167)-ROW($C$5),1))=0,"",INDEX(Input!J$6:J$1005,ROW($C167)-ROW($C$5),1))</f>
        <v/>
      </c>
      <c r="N167" s="101" t="str">
        <f t="array" ref="N167">IFERROR(IF($AY$24=123,DAY(M167)&amp;connector&amp;IF($AZ$24="Extended",INDEX($AT$24:$AT$35,MONTH(M167),1),MONTH(M167))&amp;connector&amp;IF($AZ$24="Short", RIGHT(YEAR(M167),2),YEAR(M167)),IF($AY$24=213, MONTH(M167)&amp;connector&amp;DAY(M167)&amp;connector&amp;IF($AZ$24="Short", RIGHT(YEAR(M167),2),YEAR(M167)),IF($AZ$24="Short", RIGHT(YEAR(M167),2),YEAR(M167))&amp;connector&amp;MONTH(M167)&amp;connector&amp;DAY(M167))),"-")</f>
        <v>-</v>
      </c>
      <c r="O167" s="156" t="str">
        <f>IF(LEN(INDEX(Input!K$6:K$1005,ROW($C167)-ROW($C$5),1))=0,"",INDEX(Input!K$6:K$1005,ROW($C167)-ROW($C$5),1))</f>
        <v/>
      </c>
      <c r="P167" s="100" t="str">
        <f t="shared" si="26"/>
        <v>-</v>
      </c>
      <c r="Q167" s="156" t="str">
        <f>IF(LEN(INDEX(Input!L$6:L$1005,ROW($C167)-ROW($C$5),1))=0,"",INDEX(Input!L$6:L$1005,ROW($C167)-ROW($C$5),1))</f>
        <v/>
      </c>
      <c r="R167" s="100" t="str">
        <f t="shared" si="27"/>
        <v>-</v>
      </c>
      <c r="S167" s="156" t="str">
        <f>IF(LEN(INDEX(Input!M$6:M$1005,ROW($C167)-ROW($C$5),1))=0,"-",INDEX(Input!M$6:M$1005,ROW($C167)-ROW($C$5),1))</f>
        <v>-</v>
      </c>
      <c r="T167" s="156" t="str">
        <f t="shared" si="28"/>
        <v/>
      </c>
      <c r="U167" s="100" t="str">
        <f t="shared" si="29"/>
        <v>-</v>
      </c>
      <c r="V167" s="156" t="str">
        <f>IF(LEN(INDEX(Input!O$6:O$1005,ROW($C167)-ROW($C$5),1))=0,"",INDEX(Input!O$6:O$1005,ROW($C167)-ROW($C$5),1))</f>
        <v/>
      </c>
      <c r="W167" s="100" t="str">
        <f t="shared" si="30"/>
        <v>-</v>
      </c>
      <c r="X167" s="104" t="str">
        <f t="shared" si="31"/>
        <v/>
      </c>
      <c r="Y167" s="102" t="str">
        <f t="shared" si="32"/>
        <v/>
      </c>
      <c r="Z167" s="102" t="str">
        <f>IF(AND(OR(Dashboard!$D$7=J167,Dashboard!$D$7=""),  OR(Dashboard!$G$6&lt;=K167,Dashboard!$G$6=""), OR(Dashboard!$G$7&gt;=K167,Dashboard!$G$7=""),  OR(Dashboard!$J$6&lt;=O167,Dashboard!$J$6=""), OR(Dashboard!$J$7&gt;=O167,Dashboard!$J$7=""),D167&lt;&gt;""),"x","")</f>
        <v>x</v>
      </c>
      <c r="AA167" s="102" t="str">
        <f>IF(AND(OR(Dashboard!$D$6=H167,Dashboard!$D$6="",Dashboard!$D$6="All"), Z167="x"),"x","")</f>
        <v>x</v>
      </c>
      <c r="AB167" s="103" t="str">
        <f>IF(AND(OR(Dashboard!$D$6=H167,Dashboard!$D$6="",Dashboard!$D$6="All"), OR(Dashboard!$D$7=J167,Dashboard!$D$7=""),  OR(Dashboard!$G$6&lt;=K167,Dashboard!$G$6=""), OR(Dashboard!$G$7&gt;=K167,Dashboard!$G$7=""),  OR(Dashboard!$J$6&lt;=O167,Dashboard!$J$6=""), OR(Dashboard!$J$7&gt;=O167,Dashboard!$J$7=""),I167&lt;&gt;""),"x","")</f>
        <v/>
      </c>
      <c r="AC167" s="88" t="str">
        <f>IF($AB167&lt;&gt;"x","",IF(AND($I167&lt;&gt;AC$4, IFERROR(MATCH("c",$AB167:AB167,0),0)=0),"x", IF(IFERROR(MATCH("c",$AB167:AB167,0),0)=0,"c","")))</f>
        <v/>
      </c>
      <c r="AD167" s="88" t="str">
        <f>IF($AB167&lt;&gt;"x","",IF(AND($I167&lt;&gt;AD$4, IFERROR(MATCH("c",$AB167:AC167,0),0)=0),"x", IF(IFERROR(MATCH("c",$AB167:AC167,0),0)=0,"c","")))</f>
        <v/>
      </c>
      <c r="AE167" s="88" t="str">
        <f>IF($AB167&lt;&gt;"x","",IF(AND($I167&lt;&gt;AE$4, IFERROR(MATCH("c",$AB167:AD167,0),0)=0),"x", IF(IFERROR(MATCH("c",$AB167:AD167,0),0)=0,"c","")))</f>
        <v/>
      </c>
      <c r="AF167" s="88" t="str">
        <f>IF($AB167&lt;&gt;"x","",IF(AND($I167&lt;&gt;AF$4, IFERROR(MATCH("c",$AB167:AE167,0),0)=0),"x", IF(IFERROR(MATCH("c",$AB167:AE167,0),0)=0,"c","")))</f>
        <v/>
      </c>
      <c r="AG167" s="88" t="str">
        <f>IF($AB167&lt;&gt;"x","",IF(AND($I167&lt;&gt;AG$4, IFERROR(MATCH("c",$AB167:AF167,0),0)=0),"x", IF(IFERROR(MATCH("c",$AB167:AF167,0),0)=0,"c","")))</f>
        <v/>
      </c>
      <c r="AH167" s="88" t="str">
        <f>IF($AB167&lt;&gt;"x","",IF(AND($I167&lt;&gt;AH$4, IFERROR(MATCH("c",$AB167:AG167,0),0)=0),"x", IF(IFERROR(MATCH("c",$AB167:AG167,0),0)=0,"c","")))</f>
        <v/>
      </c>
      <c r="AI167" s="88" t="str">
        <f>IF($AB167&lt;&gt;"x","",IF(AND($I167&lt;&gt;AI$4, IFERROR(MATCH("c",$AB167:AH167,0),0)=0),"x", IF(IFERROR(MATCH("c",$AB167:AH167,0),0)=0,"c","")))</f>
        <v/>
      </c>
      <c r="AJ167" s="88" t="str">
        <f>IF($AB167&lt;&gt;"x","",IF(AND($I167&lt;&gt;AJ$4, IFERROR(MATCH("c",$AB167:AI167,0),0)=0),"x", IF(IFERROR(MATCH("c",$AB167:AI167,0),0)=0,"c","")))</f>
        <v/>
      </c>
      <c r="AK167" s="88" t="str">
        <f>IF($AB167&lt;&gt;"x","",IF(AND($I167&lt;&gt;AK$4, IFERROR(MATCH("c",$AB167:AJ167,0),0)=0),"x", IF(IFERROR(MATCH("c",$AB167:AJ167,0),0)=0,"c","")))</f>
        <v/>
      </c>
      <c r="AL167" s="88" t="str">
        <f>IF($AB167&lt;&gt;"x","",IF(AND($I167&lt;&gt;AL$4, IFERROR(MATCH("c",$AB167:AK167,0),0)=0),"x", IF(IFERROR(MATCH("c",$AB167:AK167,0),0)=0,"c","")))</f>
        <v/>
      </c>
      <c r="AM167" s="88" t="str">
        <f>IF($AB167&lt;&gt;"x","",IF(AND($I167&lt;&gt;AM$4, IFERROR(MATCH("c",$AB167:AL167,0),0)=0),"x", IF(IFERROR(MATCH("c",$AB167:AL167,0),0)=0,"c","")))</f>
        <v/>
      </c>
      <c r="AN167" s="88" t="str">
        <f>IF($AB167&lt;&gt;"x","",IF(AND($I167&lt;&gt;AN$4, IFERROR(MATCH("c",$AB167:AM167,0),0)=0),"x", IF(IFERROR(MATCH("c",$AB167:AM167,0),0)=0,"c","")))</f>
        <v/>
      </c>
      <c r="AO167" s="88" t="str">
        <f>IF($AB167&lt;&gt;"x","",IF(AND($I167&lt;&gt;AO$4, IFERROR(MATCH("c",$AB167:AN167,0),0)=0),"x", IF(IFERROR(MATCH("c",$AB167:AN167,0),0)=0,"c","")))</f>
        <v/>
      </c>
      <c r="AP167" s="88" t="str">
        <f>IF($AB167&lt;&gt;"x","",IF(AND($I167&lt;&gt;AP$4, IFERROR(MATCH("c",$AB167:AO167,0),0)=0),"x", IF(IFERROR(MATCH("c",$AB167:AO167,0),0)=0,"c","")))</f>
        <v/>
      </c>
      <c r="AQ167" s="88" t="str">
        <f>IF($AB167&lt;&gt;"x","",IF(AND($I167&lt;&gt;AQ$4, IFERROR(MATCH("c",$AB167:AP167,0),0)=0),"x", IF(IFERROR(MATCH("c",$AB167:AP167,0),0)=0,"c","")))</f>
        <v/>
      </c>
    </row>
    <row r="168" spans="2:96" x14ac:dyDescent="0.25">
      <c r="B168" s="88">
        <f>IF(AND(OR(Pipeline!$F$5=H168,Pipeline!$F$5="",Pipeline!$F$5="All"), OR(Pipeline!$F$6=J168,Pipeline!$F$6="",Pipeline!$F$6="All"),  OR(Pipeline!$J$5&lt;=K168,Pipeline!$J$5=""), OR(Pipeline!$J$6&gt;=K168,Pipeline!$J$6=""),  OR(Pipeline!$N$5&lt;=O168,Pipeline!$N$5=""), OR(Pipeline!$N$6&gt;=O168,Pipeline!$N$6="")),1,0)</f>
        <v>1</v>
      </c>
      <c r="C168" s="99">
        <f>IF(B168&lt;&gt;1,"",COUNTIFS($I$6:I167,I168,$B$6:B167,1)+1)</f>
        <v>156</v>
      </c>
      <c r="D168" s="100" t="str">
        <f>IF(LEN(INDEX(Input!B$6:B$1005,ROW($C168)-ROW($C$5),1))=0,"-",INDEX(Input!B$6:B$1005,ROW($C168)-ROW($C$5),1))</f>
        <v>-</v>
      </c>
      <c r="E168" s="100" t="str">
        <f>IF(LEN(INDEX(Input!C$6:C$1005,ROW($C168)-ROW($C$5),1))=0,"-",INDEX(Input!C$6:C$1005,ROW($C168)-ROW($C$5),1))</f>
        <v>-</v>
      </c>
      <c r="F168" s="100" t="str">
        <f>IF(LEN(INDEX(Input!D$6:D$1005,ROW($C168)-ROW($C$5),1))=0,"-",INDEX(Input!D$6:D$1005,ROW($C168)-ROW($C$5),1))</f>
        <v>-</v>
      </c>
      <c r="G168" s="100" t="str">
        <f>IF(LEN(INDEX(Input!E$6:E$1005,ROW($C168)-ROW($C$5),1))=0,"-",INDEX(Input!E$6:E$1005,ROW($C168)-ROW($C$5),1))</f>
        <v>-</v>
      </c>
      <c r="H168" s="100" t="str">
        <f>IF(LEN(INDEX(Input!F$6:F$1005,ROW($C168)-ROW($C$5),1))=0,"-",INDEX(Input!F$6:F$1005,ROW($C168)-ROW($C$5),1))</f>
        <v>-</v>
      </c>
      <c r="I168" s="100" t="str">
        <f>IF(LEN(INDEX(Input!G$6:G$1005,ROW($C168)-ROW($C$5),1))=0,"",INDEX(Input!G$6:G$1005,ROW($C168)-ROW($C$5),1))</f>
        <v/>
      </c>
      <c r="J168" s="100" t="str">
        <f>IF(LEN(INDEX(Input!B$6:B$1005,ROW($C168)-ROW($C$5),1))=0,"-",IF(INDEX(Input!H$6:H$1005,ROW($C168)-ROW($C$5),1)="","Not set",INDEX(Input!H$6:H$1005,ROW($C168)-ROW($C$5),1)) )</f>
        <v>-</v>
      </c>
      <c r="K168" s="101" t="str">
        <f>IF(LEN(INDEX(Input!I$6:I$1005,ROW($C168)-ROW($C$5),1))=0,"",INDEX(Input!I$6:I$1005,ROW($C168)-ROW($C$5),1))</f>
        <v/>
      </c>
      <c r="L168" s="101" t="str">
        <f t="array" ref="L168">IFERROR(IF($AY$24=123,DAY(K168)&amp;connector&amp;IF($AZ$24="Extended",INDEX($AT$24:$AT$35,MONTH(K168),1),MONTH(K168))&amp;connector&amp;IF($AZ$24="Short", RIGHT(YEAR(K168),2),YEAR(K168)),IF($AY$24=213, MONTH(K168)&amp;connector&amp;DAY(K168)&amp;connector&amp;IF($AZ$24="Short", RIGHT(YEAR(K168),2),YEAR(K168)),IF($AZ$24="Short", RIGHT(YEAR(K168),2),YEAR(K168))&amp;connector&amp;MONTH(K168)&amp;connector&amp;DAY(K168))),"-")</f>
        <v>-</v>
      </c>
      <c r="M168" s="101" t="str">
        <f>IF(LEN(INDEX(Input!J$6:J$1005,ROW($C168)-ROW($C$5),1))=0,"",INDEX(Input!J$6:J$1005,ROW($C168)-ROW($C$5),1))</f>
        <v/>
      </c>
      <c r="N168" s="101" t="str">
        <f t="array" ref="N168">IFERROR(IF($AY$24=123,DAY(M168)&amp;connector&amp;IF($AZ$24="Extended",INDEX($AT$24:$AT$35,MONTH(M168),1),MONTH(M168))&amp;connector&amp;IF($AZ$24="Short", RIGHT(YEAR(M168),2),YEAR(M168)),IF($AY$24=213, MONTH(M168)&amp;connector&amp;DAY(M168)&amp;connector&amp;IF($AZ$24="Short", RIGHT(YEAR(M168),2),YEAR(M168)),IF($AZ$24="Short", RIGHT(YEAR(M168),2),YEAR(M168))&amp;connector&amp;MONTH(M168)&amp;connector&amp;DAY(M168))),"-")</f>
        <v>-</v>
      </c>
      <c r="O168" s="156" t="str">
        <f>IF(LEN(INDEX(Input!K$6:K$1005,ROW($C168)-ROW($C$5),1))=0,"",INDEX(Input!K$6:K$1005,ROW($C168)-ROW($C$5),1))</f>
        <v/>
      </c>
      <c r="P168" s="100" t="str">
        <f t="shared" si="26"/>
        <v>-</v>
      </c>
      <c r="Q168" s="156" t="str">
        <f>IF(LEN(INDEX(Input!L$6:L$1005,ROW($C168)-ROW($C$5),1))=0,"",INDEX(Input!L$6:L$1005,ROW($C168)-ROW($C$5),1))</f>
        <v/>
      </c>
      <c r="R168" s="100" t="str">
        <f t="shared" si="27"/>
        <v>-</v>
      </c>
      <c r="S168" s="156" t="str">
        <f>IF(LEN(INDEX(Input!M$6:M$1005,ROW($C168)-ROW($C$5),1))=0,"-",INDEX(Input!M$6:M$1005,ROW($C168)-ROW($C$5),1))</f>
        <v>-</v>
      </c>
      <c r="T168" s="156" t="str">
        <f t="shared" si="28"/>
        <v/>
      </c>
      <c r="U168" s="100" t="str">
        <f t="shared" si="29"/>
        <v>-</v>
      </c>
      <c r="V168" s="156" t="str">
        <f>IF(LEN(INDEX(Input!O$6:O$1005,ROW($C168)-ROW($C$5),1))=0,"",INDEX(Input!O$6:O$1005,ROW($C168)-ROW($C$5),1))</f>
        <v/>
      </c>
      <c r="W168" s="100" t="str">
        <f t="shared" si="30"/>
        <v>-</v>
      </c>
      <c r="X168" s="104" t="str">
        <f t="shared" si="31"/>
        <v/>
      </c>
      <c r="Y168" s="102" t="str">
        <f t="shared" si="32"/>
        <v/>
      </c>
      <c r="Z168" s="102" t="str">
        <f>IF(AND(OR(Dashboard!$D$7=J168,Dashboard!$D$7=""),  OR(Dashboard!$G$6&lt;=K168,Dashboard!$G$6=""), OR(Dashboard!$G$7&gt;=K168,Dashboard!$G$7=""),  OR(Dashboard!$J$6&lt;=O168,Dashboard!$J$6=""), OR(Dashboard!$J$7&gt;=O168,Dashboard!$J$7=""),D168&lt;&gt;""),"x","")</f>
        <v>x</v>
      </c>
      <c r="AA168" s="102" t="str">
        <f>IF(AND(OR(Dashboard!$D$6=H168,Dashboard!$D$6="",Dashboard!$D$6="All"), Z168="x"),"x","")</f>
        <v>x</v>
      </c>
      <c r="AB168" s="103" t="str">
        <f>IF(AND(OR(Dashboard!$D$6=H168,Dashboard!$D$6="",Dashboard!$D$6="All"), OR(Dashboard!$D$7=J168,Dashboard!$D$7=""),  OR(Dashboard!$G$6&lt;=K168,Dashboard!$G$6=""), OR(Dashboard!$G$7&gt;=K168,Dashboard!$G$7=""),  OR(Dashboard!$J$6&lt;=O168,Dashboard!$J$6=""), OR(Dashboard!$J$7&gt;=O168,Dashboard!$J$7=""),I168&lt;&gt;""),"x","")</f>
        <v/>
      </c>
      <c r="AC168" s="88" t="str">
        <f>IF($AB168&lt;&gt;"x","",IF(AND($I168&lt;&gt;AC$4, IFERROR(MATCH("c",$AB168:AB168,0),0)=0),"x", IF(IFERROR(MATCH("c",$AB168:AB168,0),0)=0,"c","")))</f>
        <v/>
      </c>
      <c r="AD168" s="88" t="str">
        <f>IF($AB168&lt;&gt;"x","",IF(AND($I168&lt;&gt;AD$4, IFERROR(MATCH("c",$AB168:AC168,0),0)=0),"x", IF(IFERROR(MATCH("c",$AB168:AC168,0),0)=0,"c","")))</f>
        <v/>
      </c>
      <c r="AE168" s="88" t="str">
        <f>IF($AB168&lt;&gt;"x","",IF(AND($I168&lt;&gt;AE$4, IFERROR(MATCH("c",$AB168:AD168,0),0)=0),"x", IF(IFERROR(MATCH("c",$AB168:AD168,0),0)=0,"c","")))</f>
        <v/>
      </c>
      <c r="AF168" s="88" t="str">
        <f>IF($AB168&lt;&gt;"x","",IF(AND($I168&lt;&gt;AF$4, IFERROR(MATCH("c",$AB168:AE168,0),0)=0),"x", IF(IFERROR(MATCH("c",$AB168:AE168,0),0)=0,"c","")))</f>
        <v/>
      </c>
      <c r="AG168" s="88" t="str">
        <f>IF($AB168&lt;&gt;"x","",IF(AND($I168&lt;&gt;AG$4, IFERROR(MATCH("c",$AB168:AF168,0),0)=0),"x", IF(IFERROR(MATCH("c",$AB168:AF168,0),0)=0,"c","")))</f>
        <v/>
      </c>
      <c r="AH168" s="88" t="str">
        <f>IF($AB168&lt;&gt;"x","",IF(AND($I168&lt;&gt;AH$4, IFERROR(MATCH("c",$AB168:AG168,0),0)=0),"x", IF(IFERROR(MATCH("c",$AB168:AG168,0),0)=0,"c","")))</f>
        <v/>
      </c>
      <c r="AI168" s="88" t="str">
        <f>IF($AB168&lt;&gt;"x","",IF(AND($I168&lt;&gt;AI$4, IFERROR(MATCH("c",$AB168:AH168,0),0)=0),"x", IF(IFERROR(MATCH("c",$AB168:AH168,0),0)=0,"c","")))</f>
        <v/>
      </c>
      <c r="AJ168" s="88" t="str">
        <f>IF($AB168&lt;&gt;"x","",IF(AND($I168&lt;&gt;AJ$4, IFERROR(MATCH("c",$AB168:AI168,0),0)=0),"x", IF(IFERROR(MATCH("c",$AB168:AI168,0),0)=0,"c","")))</f>
        <v/>
      </c>
      <c r="AK168" s="88" t="str">
        <f>IF($AB168&lt;&gt;"x","",IF(AND($I168&lt;&gt;AK$4, IFERROR(MATCH("c",$AB168:AJ168,0),0)=0),"x", IF(IFERROR(MATCH("c",$AB168:AJ168,0),0)=0,"c","")))</f>
        <v/>
      </c>
      <c r="AL168" s="88" t="str">
        <f>IF($AB168&lt;&gt;"x","",IF(AND($I168&lt;&gt;AL$4, IFERROR(MATCH("c",$AB168:AK168,0),0)=0),"x", IF(IFERROR(MATCH("c",$AB168:AK168,0),0)=0,"c","")))</f>
        <v/>
      </c>
      <c r="AM168" s="88" t="str">
        <f>IF($AB168&lt;&gt;"x","",IF(AND($I168&lt;&gt;AM$4, IFERROR(MATCH("c",$AB168:AL168,0),0)=0),"x", IF(IFERROR(MATCH("c",$AB168:AL168,0),0)=0,"c","")))</f>
        <v/>
      </c>
      <c r="AN168" s="88" t="str">
        <f>IF($AB168&lt;&gt;"x","",IF(AND($I168&lt;&gt;AN$4, IFERROR(MATCH("c",$AB168:AM168,0),0)=0),"x", IF(IFERROR(MATCH("c",$AB168:AM168,0),0)=0,"c","")))</f>
        <v/>
      </c>
      <c r="AO168" s="88" t="str">
        <f>IF($AB168&lt;&gt;"x","",IF(AND($I168&lt;&gt;AO$4, IFERROR(MATCH("c",$AB168:AN168,0),0)=0),"x", IF(IFERROR(MATCH("c",$AB168:AN168,0),0)=0,"c","")))</f>
        <v/>
      </c>
      <c r="AP168" s="88" t="str">
        <f>IF($AB168&lt;&gt;"x","",IF(AND($I168&lt;&gt;AP$4, IFERROR(MATCH("c",$AB168:AO168,0),0)=0),"x", IF(IFERROR(MATCH("c",$AB168:AO168,0),0)=0,"c","")))</f>
        <v/>
      </c>
      <c r="AQ168" s="88" t="str">
        <f>IF($AB168&lt;&gt;"x","",IF(AND($I168&lt;&gt;AQ$4, IFERROR(MATCH("c",$AB168:AP168,0),0)=0),"x", IF(IFERROR(MATCH("c",$AB168:AP168,0),0)=0,"c","")))</f>
        <v/>
      </c>
    </row>
    <row r="169" spans="2:96" x14ac:dyDescent="0.25">
      <c r="B169" s="88">
        <f>IF(AND(OR(Pipeline!$F$5=H169,Pipeline!$F$5="",Pipeline!$F$5="All"), OR(Pipeline!$F$6=J169,Pipeline!$F$6="",Pipeline!$F$6="All"),  OR(Pipeline!$J$5&lt;=K169,Pipeline!$J$5=""), OR(Pipeline!$J$6&gt;=K169,Pipeline!$J$6=""),  OR(Pipeline!$N$5&lt;=O169,Pipeline!$N$5=""), OR(Pipeline!$N$6&gt;=O169,Pipeline!$N$6="")),1,0)</f>
        <v>1</v>
      </c>
      <c r="C169" s="99">
        <f>IF(B169&lt;&gt;1,"",COUNTIFS($I$6:I168,I169,$B$6:B168,1)+1)</f>
        <v>157</v>
      </c>
      <c r="D169" s="100" t="str">
        <f>IF(LEN(INDEX(Input!B$6:B$1005,ROW($C169)-ROW($C$5),1))=0,"-",INDEX(Input!B$6:B$1005,ROW($C169)-ROW($C$5),1))</f>
        <v>-</v>
      </c>
      <c r="E169" s="100" t="str">
        <f>IF(LEN(INDEX(Input!C$6:C$1005,ROW($C169)-ROW($C$5),1))=0,"-",INDEX(Input!C$6:C$1005,ROW($C169)-ROW($C$5),1))</f>
        <v>-</v>
      </c>
      <c r="F169" s="100" t="str">
        <f>IF(LEN(INDEX(Input!D$6:D$1005,ROW($C169)-ROW($C$5),1))=0,"-",INDEX(Input!D$6:D$1005,ROW($C169)-ROW($C$5),1))</f>
        <v>-</v>
      </c>
      <c r="G169" s="100" t="str">
        <f>IF(LEN(INDEX(Input!E$6:E$1005,ROW($C169)-ROW($C$5),1))=0,"-",INDEX(Input!E$6:E$1005,ROW($C169)-ROW($C$5),1))</f>
        <v>-</v>
      </c>
      <c r="H169" s="100" t="str">
        <f>IF(LEN(INDEX(Input!F$6:F$1005,ROW($C169)-ROW($C$5),1))=0,"-",INDEX(Input!F$6:F$1005,ROW($C169)-ROW($C$5),1))</f>
        <v>-</v>
      </c>
      <c r="I169" s="100" t="str">
        <f>IF(LEN(INDEX(Input!G$6:G$1005,ROW($C169)-ROW($C$5),1))=0,"",INDEX(Input!G$6:G$1005,ROW($C169)-ROW($C$5),1))</f>
        <v/>
      </c>
      <c r="J169" s="100" t="str">
        <f>IF(LEN(INDEX(Input!B$6:B$1005,ROW($C169)-ROW($C$5),1))=0,"-",IF(INDEX(Input!H$6:H$1005,ROW($C169)-ROW($C$5),1)="","Not set",INDEX(Input!H$6:H$1005,ROW($C169)-ROW($C$5),1)) )</f>
        <v>-</v>
      </c>
      <c r="K169" s="101" t="str">
        <f>IF(LEN(INDEX(Input!I$6:I$1005,ROW($C169)-ROW($C$5),1))=0,"",INDEX(Input!I$6:I$1005,ROW($C169)-ROW($C$5),1))</f>
        <v/>
      </c>
      <c r="L169" s="101" t="str">
        <f t="array" ref="L169">IFERROR(IF($AY$24=123,DAY(K169)&amp;connector&amp;IF($AZ$24="Extended",INDEX($AT$24:$AT$35,MONTH(K169),1),MONTH(K169))&amp;connector&amp;IF($AZ$24="Short", RIGHT(YEAR(K169),2),YEAR(K169)),IF($AY$24=213, MONTH(K169)&amp;connector&amp;DAY(K169)&amp;connector&amp;IF($AZ$24="Short", RIGHT(YEAR(K169),2),YEAR(K169)),IF($AZ$24="Short", RIGHT(YEAR(K169),2),YEAR(K169))&amp;connector&amp;MONTH(K169)&amp;connector&amp;DAY(K169))),"-")</f>
        <v>-</v>
      </c>
      <c r="M169" s="101" t="str">
        <f>IF(LEN(INDEX(Input!J$6:J$1005,ROW($C169)-ROW($C$5),1))=0,"",INDEX(Input!J$6:J$1005,ROW($C169)-ROW($C$5),1))</f>
        <v/>
      </c>
      <c r="N169" s="101" t="str">
        <f t="array" ref="N169">IFERROR(IF($AY$24=123,DAY(M169)&amp;connector&amp;IF($AZ$24="Extended",INDEX($AT$24:$AT$35,MONTH(M169),1),MONTH(M169))&amp;connector&amp;IF($AZ$24="Short", RIGHT(YEAR(M169),2),YEAR(M169)),IF($AY$24=213, MONTH(M169)&amp;connector&amp;DAY(M169)&amp;connector&amp;IF($AZ$24="Short", RIGHT(YEAR(M169),2),YEAR(M169)),IF($AZ$24="Short", RIGHT(YEAR(M169),2),YEAR(M169))&amp;connector&amp;MONTH(M169)&amp;connector&amp;DAY(M169))),"-")</f>
        <v>-</v>
      </c>
      <c r="O169" s="156" t="str">
        <f>IF(LEN(INDEX(Input!K$6:K$1005,ROW($C169)-ROW($C$5),1))=0,"",INDEX(Input!K$6:K$1005,ROW($C169)-ROW($C$5),1))</f>
        <v/>
      </c>
      <c r="P169" s="100" t="str">
        <f t="shared" si="26"/>
        <v>-</v>
      </c>
      <c r="Q169" s="156" t="str">
        <f>IF(LEN(INDEX(Input!L$6:L$1005,ROW($C169)-ROW($C$5),1))=0,"",INDEX(Input!L$6:L$1005,ROW($C169)-ROW($C$5),1))</f>
        <v/>
      </c>
      <c r="R169" s="100" t="str">
        <f t="shared" si="27"/>
        <v>-</v>
      </c>
      <c r="S169" s="156" t="str">
        <f>IF(LEN(INDEX(Input!M$6:M$1005,ROW($C169)-ROW($C$5),1))=0,"-",INDEX(Input!M$6:M$1005,ROW($C169)-ROW($C$5),1))</f>
        <v>-</v>
      </c>
      <c r="T169" s="156" t="str">
        <f t="shared" si="28"/>
        <v/>
      </c>
      <c r="U169" s="100" t="str">
        <f t="shared" si="29"/>
        <v>-</v>
      </c>
      <c r="V169" s="156" t="str">
        <f>IF(LEN(INDEX(Input!O$6:O$1005,ROW($C169)-ROW($C$5),1))=0,"",INDEX(Input!O$6:O$1005,ROW($C169)-ROW($C$5),1))</f>
        <v/>
      </c>
      <c r="W169" s="100" t="str">
        <f t="shared" si="30"/>
        <v>-</v>
      </c>
      <c r="X169" s="104" t="str">
        <f t="shared" si="31"/>
        <v/>
      </c>
      <c r="Y169" s="102" t="str">
        <f t="shared" si="32"/>
        <v/>
      </c>
      <c r="Z169" s="102" t="str">
        <f>IF(AND(OR(Dashboard!$D$7=J169,Dashboard!$D$7=""),  OR(Dashboard!$G$6&lt;=K169,Dashboard!$G$6=""), OR(Dashboard!$G$7&gt;=K169,Dashboard!$G$7=""),  OR(Dashboard!$J$6&lt;=O169,Dashboard!$J$6=""), OR(Dashboard!$J$7&gt;=O169,Dashboard!$J$7=""),D169&lt;&gt;""),"x","")</f>
        <v>x</v>
      </c>
      <c r="AA169" s="102" t="str">
        <f>IF(AND(OR(Dashboard!$D$6=H169,Dashboard!$D$6="",Dashboard!$D$6="All"), Z169="x"),"x","")</f>
        <v>x</v>
      </c>
      <c r="AB169" s="103" t="str">
        <f>IF(AND(OR(Dashboard!$D$6=H169,Dashboard!$D$6="",Dashboard!$D$6="All"), OR(Dashboard!$D$7=J169,Dashboard!$D$7=""),  OR(Dashboard!$G$6&lt;=K169,Dashboard!$G$6=""), OR(Dashboard!$G$7&gt;=K169,Dashboard!$G$7=""),  OR(Dashboard!$J$6&lt;=O169,Dashboard!$J$6=""), OR(Dashboard!$J$7&gt;=O169,Dashboard!$J$7=""),I169&lt;&gt;""),"x","")</f>
        <v/>
      </c>
      <c r="AC169" s="88" t="str">
        <f>IF($AB169&lt;&gt;"x","",IF(AND($I169&lt;&gt;AC$4, IFERROR(MATCH("c",$AB169:AB169,0),0)=0),"x", IF(IFERROR(MATCH("c",$AB169:AB169,0),0)=0,"c","")))</f>
        <v/>
      </c>
      <c r="AD169" s="88" t="str">
        <f>IF($AB169&lt;&gt;"x","",IF(AND($I169&lt;&gt;AD$4, IFERROR(MATCH("c",$AB169:AC169,0),0)=0),"x", IF(IFERROR(MATCH("c",$AB169:AC169,0),0)=0,"c","")))</f>
        <v/>
      </c>
      <c r="AE169" s="88" t="str">
        <f>IF($AB169&lt;&gt;"x","",IF(AND($I169&lt;&gt;AE$4, IFERROR(MATCH("c",$AB169:AD169,0),0)=0),"x", IF(IFERROR(MATCH("c",$AB169:AD169,0),0)=0,"c","")))</f>
        <v/>
      </c>
      <c r="AF169" s="88" t="str">
        <f>IF($AB169&lt;&gt;"x","",IF(AND($I169&lt;&gt;AF$4, IFERROR(MATCH("c",$AB169:AE169,0),0)=0),"x", IF(IFERROR(MATCH("c",$AB169:AE169,0),0)=0,"c","")))</f>
        <v/>
      </c>
      <c r="AG169" s="88" t="str">
        <f>IF($AB169&lt;&gt;"x","",IF(AND($I169&lt;&gt;AG$4, IFERROR(MATCH("c",$AB169:AF169,0),0)=0),"x", IF(IFERROR(MATCH("c",$AB169:AF169,0),0)=0,"c","")))</f>
        <v/>
      </c>
      <c r="AH169" s="88" t="str">
        <f>IF($AB169&lt;&gt;"x","",IF(AND($I169&lt;&gt;AH$4, IFERROR(MATCH("c",$AB169:AG169,0),0)=0),"x", IF(IFERROR(MATCH("c",$AB169:AG169,0),0)=0,"c","")))</f>
        <v/>
      </c>
      <c r="AI169" s="88" t="str">
        <f>IF($AB169&lt;&gt;"x","",IF(AND($I169&lt;&gt;AI$4, IFERROR(MATCH("c",$AB169:AH169,0),0)=0),"x", IF(IFERROR(MATCH("c",$AB169:AH169,0),0)=0,"c","")))</f>
        <v/>
      </c>
      <c r="AJ169" s="88" t="str">
        <f>IF($AB169&lt;&gt;"x","",IF(AND($I169&lt;&gt;AJ$4, IFERROR(MATCH("c",$AB169:AI169,0),0)=0),"x", IF(IFERROR(MATCH("c",$AB169:AI169,0),0)=0,"c","")))</f>
        <v/>
      </c>
      <c r="AK169" s="88" t="str">
        <f>IF($AB169&lt;&gt;"x","",IF(AND($I169&lt;&gt;AK$4, IFERROR(MATCH("c",$AB169:AJ169,0),0)=0),"x", IF(IFERROR(MATCH("c",$AB169:AJ169,0),0)=0,"c","")))</f>
        <v/>
      </c>
      <c r="AL169" s="88" t="str">
        <f>IF($AB169&lt;&gt;"x","",IF(AND($I169&lt;&gt;AL$4, IFERROR(MATCH("c",$AB169:AK169,0),0)=0),"x", IF(IFERROR(MATCH("c",$AB169:AK169,0),0)=0,"c","")))</f>
        <v/>
      </c>
      <c r="AM169" s="88" t="str">
        <f>IF($AB169&lt;&gt;"x","",IF(AND($I169&lt;&gt;AM$4, IFERROR(MATCH("c",$AB169:AL169,0),0)=0),"x", IF(IFERROR(MATCH("c",$AB169:AL169,0),0)=0,"c","")))</f>
        <v/>
      </c>
      <c r="AN169" s="88" t="str">
        <f>IF($AB169&lt;&gt;"x","",IF(AND($I169&lt;&gt;AN$4, IFERROR(MATCH("c",$AB169:AM169,0),0)=0),"x", IF(IFERROR(MATCH("c",$AB169:AM169,0),0)=0,"c","")))</f>
        <v/>
      </c>
      <c r="AO169" s="88" t="str">
        <f>IF($AB169&lt;&gt;"x","",IF(AND($I169&lt;&gt;AO$4, IFERROR(MATCH("c",$AB169:AN169,0),0)=0),"x", IF(IFERROR(MATCH("c",$AB169:AN169,0),0)=0,"c","")))</f>
        <v/>
      </c>
      <c r="AP169" s="88" t="str">
        <f>IF($AB169&lt;&gt;"x","",IF(AND($I169&lt;&gt;AP$4, IFERROR(MATCH("c",$AB169:AO169,0),0)=0),"x", IF(IFERROR(MATCH("c",$AB169:AO169,0),0)=0,"c","")))</f>
        <v/>
      </c>
      <c r="AQ169" s="88" t="str">
        <f>IF($AB169&lt;&gt;"x","",IF(AND($I169&lt;&gt;AQ$4, IFERROR(MATCH("c",$AB169:AP169,0),0)=0),"x", IF(IFERROR(MATCH("c",$AB169:AP169,0),0)=0,"c","")))</f>
        <v/>
      </c>
    </row>
    <row r="170" spans="2:96" x14ac:dyDescent="0.25">
      <c r="B170" s="88">
        <f>IF(AND(OR(Pipeline!$F$5=H170,Pipeline!$F$5="",Pipeline!$F$5="All"), OR(Pipeline!$F$6=J170,Pipeline!$F$6="",Pipeline!$F$6="All"),  OR(Pipeline!$J$5&lt;=K170,Pipeline!$J$5=""), OR(Pipeline!$J$6&gt;=K170,Pipeline!$J$6=""),  OR(Pipeline!$N$5&lt;=O170,Pipeline!$N$5=""), OR(Pipeline!$N$6&gt;=O170,Pipeline!$N$6="")),1,0)</f>
        <v>1</v>
      </c>
      <c r="C170" s="99">
        <f>IF(B170&lt;&gt;1,"",COUNTIFS($I$6:I169,I170,$B$6:B169,1)+1)</f>
        <v>158</v>
      </c>
      <c r="D170" s="100" t="str">
        <f>IF(LEN(INDEX(Input!B$6:B$1005,ROW($C170)-ROW($C$5),1))=0,"-",INDEX(Input!B$6:B$1005,ROW($C170)-ROW($C$5),1))</f>
        <v>-</v>
      </c>
      <c r="E170" s="100" t="str">
        <f>IF(LEN(INDEX(Input!C$6:C$1005,ROW($C170)-ROW($C$5),1))=0,"-",INDEX(Input!C$6:C$1005,ROW($C170)-ROW($C$5),1))</f>
        <v>-</v>
      </c>
      <c r="F170" s="100" t="str">
        <f>IF(LEN(INDEX(Input!D$6:D$1005,ROW($C170)-ROW($C$5),1))=0,"-",INDEX(Input!D$6:D$1005,ROW($C170)-ROW($C$5),1))</f>
        <v>-</v>
      </c>
      <c r="G170" s="100" t="str">
        <f>IF(LEN(INDEX(Input!E$6:E$1005,ROW($C170)-ROW($C$5),1))=0,"-",INDEX(Input!E$6:E$1005,ROW($C170)-ROW($C$5),1))</f>
        <v>-</v>
      </c>
      <c r="H170" s="100" t="str">
        <f>IF(LEN(INDEX(Input!F$6:F$1005,ROW($C170)-ROW($C$5),1))=0,"-",INDEX(Input!F$6:F$1005,ROW($C170)-ROW($C$5),1))</f>
        <v>-</v>
      </c>
      <c r="I170" s="100" t="str">
        <f>IF(LEN(INDEX(Input!G$6:G$1005,ROW($C170)-ROW($C$5),1))=0,"",INDEX(Input!G$6:G$1005,ROW($C170)-ROW($C$5),1))</f>
        <v/>
      </c>
      <c r="J170" s="100" t="str">
        <f>IF(LEN(INDEX(Input!B$6:B$1005,ROW($C170)-ROW($C$5),1))=0,"-",IF(INDEX(Input!H$6:H$1005,ROW($C170)-ROW($C$5),1)="","Not set",INDEX(Input!H$6:H$1005,ROW($C170)-ROW($C$5),1)) )</f>
        <v>-</v>
      </c>
      <c r="K170" s="101" t="str">
        <f>IF(LEN(INDEX(Input!I$6:I$1005,ROW($C170)-ROW($C$5),1))=0,"",INDEX(Input!I$6:I$1005,ROW($C170)-ROW($C$5),1))</f>
        <v/>
      </c>
      <c r="L170" s="101" t="str">
        <f t="array" ref="L170">IFERROR(IF($AY$24=123,DAY(K170)&amp;connector&amp;IF($AZ$24="Extended",INDEX($AT$24:$AT$35,MONTH(K170),1),MONTH(K170))&amp;connector&amp;IF($AZ$24="Short", RIGHT(YEAR(K170),2),YEAR(K170)),IF($AY$24=213, MONTH(K170)&amp;connector&amp;DAY(K170)&amp;connector&amp;IF($AZ$24="Short", RIGHT(YEAR(K170),2),YEAR(K170)),IF($AZ$24="Short", RIGHT(YEAR(K170),2),YEAR(K170))&amp;connector&amp;MONTH(K170)&amp;connector&amp;DAY(K170))),"-")</f>
        <v>-</v>
      </c>
      <c r="M170" s="101" t="str">
        <f>IF(LEN(INDEX(Input!J$6:J$1005,ROW($C170)-ROW($C$5),1))=0,"",INDEX(Input!J$6:J$1005,ROW($C170)-ROW($C$5),1))</f>
        <v/>
      </c>
      <c r="N170" s="101" t="str">
        <f t="array" ref="N170">IFERROR(IF($AY$24=123,DAY(M170)&amp;connector&amp;IF($AZ$24="Extended",INDEX($AT$24:$AT$35,MONTH(M170),1),MONTH(M170))&amp;connector&amp;IF($AZ$24="Short", RIGHT(YEAR(M170),2),YEAR(M170)),IF($AY$24=213, MONTH(M170)&amp;connector&amp;DAY(M170)&amp;connector&amp;IF($AZ$24="Short", RIGHT(YEAR(M170),2),YEAR(M170)),IF($AZ$24="Short", RIGHT(YEAR(M170),2),YEAR(M170))&amp;connector&amp;MONTH(M170)&amp;connector&amp;DAY(M170))),"-")</f>
        <v>-</v>
      </c>
      <c r="O170" s="156" t="str">
        <f>IF(LEN(INDEX(Input!K$6:K$1005,ROW($C170)-ROW($C$5),1))=0,"",INDEX(Input!K$6:K$1005,ROW($C170)-ROW($C$5),1))</f>
        <v/>
      </c>
      <c r="P170" s="100" t="str">
        <f t="shared" si="26"/>
        <v>-</v>
      </c>
      <c r="Q170" s="156" t="str">
        <f>IF(LEN(INDEX(Input!L$6:L$1005,ROW($C170)-ROW($C$5),1))=0,"",INDEX(Input!L$6:L$1005,ROW($C170)-ROW($C$5),1))</f>
        <v/>
      </c>
      <c r="R170" s="100" t="str">
        <f t="shared" si="27"/>
        <v>-</v>
      </c>
      <c r="S170" s="156" t="str">
        <f>IF(LEN(INDEX(Input!M$6:M$1005,ROW($C170)-ROW($C$5),1))=0,"-",INDEX(Input!M$6:M$1005,ROW($C170)-ROW($C$5),1))</f>
        <v>-</v>
      </c>
      <c r="T170" s="156" t="str">
        <f t="shared" si="28"/>
        <v/>
      </c>
      <c r="U170" s="100" t="str">
        <f t="shared" si="29"/>
        <v>-</v>
      </c>
      <c r="V170" s="156" t="str">
        <f>IF(LEN(INDEX(Input!O$6:O$1005,ROW($C170)-ROW($C$5),1))=0,"",INDEX(Input!O$6:O$1005,ROW($C170)-ROW($C$5),1))</f>
        <v/>
      </c>
      <c r="W170" s="100" t="str">
        <f t="shared" si="30"/>
        <v>-</v>
      </c>
      <c r="X170" s="104" t="str">
        <f t="shared" si="31"/>
        <v/>
      </c>
      <c r="Y170" s="102" t="str">
        <f t="shared" si="32"/>
        <v/>
      </c>
      <c r="Z170" s="102" t="str">
        <f>IF(AND(OR(Dashboard!$D$7=J170,Dashboard!$D$7=""),  OR(Dashboard!$G$6&lt;=K170,Dashboard!$G$6=""), OR(Dashboard!$G$7&gt;=K170,Dashboard!$G$7=""),  OR(Dashboard!$J$6&lt;=O170,Dashboard!$J$6=""), OR(Dashboard!$J$7&gt;=O170,Dashboard!$J$7=""),D170&lt;&gt;""),"x","")</f>
        <v>x</v>
      </c>
      <c r="AA170" s="102" t="str">
        <f>IF(AND(OR(Dashboard!$D$6=H170,Dashboard!$D$6="",Dashboard!$D$6="All"), Z170="x"),"x","")</f>
        <v>x</v>
      </c>
      <c r="AB170" s="103" t="str">
        <f>IF(AND(OR(Dashboard!$D$6=H170,Dashboard!$D$6="",Dashboard!$D$6="All"), OR(Dashboard!$D$7=J170,Dashboard!$D$7=""),  OR(Dashboard!$G$6&lt;=K170,Dashboard!$G$6=""), OR(Dashboard!$G$7&gt;=K170,Dashboard!$G$7=""),  OR(Dashboard!$J$6&lt;=O170,Dashboard!$J$6=""), OR(Dashboard!$J$7&gt;=O170,Dashboard!$J$7=""),I170&lt;&gt;""),"x","")</f>
        <v/>
      </c>
      <c r="AC170" s="88" t="str">
        <f>IF($AB170&lt;&gt;"x","",IF(AND($I170&lt;&gt;AC$4, IFERROR(MATCH("c",$AB170:AB170,0),0)=0),"x", IF(IFERROR(MATCH("c",$AB170:AB170,0),0)=0,"c","")))</f>
        <v/>
      </c>
      <c r="AD170" s="88" t="str">
        <f>IF($AB170&lt;&gt;"x","",IF(AND($I170&lt;&gt;AD$4, IFERROR(MATCH("c",$AB170:AC170,0),0)=0),"x", IF(IFERROR(MATCH("c",$AB170:AC170,0),0)=0,"c","")))</f>
        <v/>
      </c>
      <c r="AE170" s="88" t="str">
        <f>IF($AB170&lt;&gt;"x","",IF(AND($I170&lt;&gt;AE$4, IFERROR(MATCH("c",$AB170:AD170,0),0)=0),"x", IF(IFERROR(MATCH("c",$AB170:AD170,0),0)=0,"c","")))</f>
        <v/>
      </c>
      <c r="AF170" s="88" t="str">
        <f>IF($AB170&lt;&gt;"x","",IF(AND($I170&lt;&gt;AF$4, IFERROR(MATCH("c",$AB170:AE170,0),0)=0),"x", IF(IFERROR(MATCH("c",$AB170:AE170,0),0)=0,"c","")))</f>
        <v/>
      </c>
      <c r="AG170" s="88" t="str">
        <f>IF($AB170&lt;&gt;"x","",IF(AND($I170&lt;&gt;AG$4, IFERROR(MATCH("c",$AB170:AF170,0),0)=0),"x", IF(IFERROR(MATCH("c",$AB170:AF170,0),0)=0,"c","")))</f>
        <v/>
      </c>
      <c r="AH170" s="88" t="str">
        <f>IF($AB170&lt;&gt;"x","",IF(AND($I170&lt;&gt;AH$4, IFERROR(MATCH("c",$AB170:AG170,0),0)=0),"x", IF(IFERROR(MATCH("c",$AB170:AG170,0),0)=0,"c","")))</f>
        <v/>
      </c>
      <c r="AI170" s="88" t="str">
        <f>IF($AB170&lt;&gt;"x","",IF(AND($I170&lt;&gt;AI$4, IFERROR(MATCH("c",$AB170:AH170,0),0)=0),"x", IF(IFERROR(MATCH("c",$AB170:AH170,0),0)=0,"c","")))</f>
        <v/>
      </c>
      <c r="AJ170" s="88" t="str">
        <f>IF($AB170&lt;&gt;"x","",IF(AND($I170&lt;&gt;AJ$4, IFERROR(MATCH("c",$AB170:AI170,0),0)=0),"x", IF(IFERROR(MATCH("c",$AB170:AI170,0),0)=0,"c","")))</f>
        <v/>
      </c>
      <c r="AK170" s="88" t="str">
        <f>IF($AB170&lt;&gt;"x","",IF(AND($I170&lt;&gt;AK$4, IFERROR(MATCH("c",$AB170:AJ170,0),0)=0),"x", IF(IFERROR(MATCH("c",$AB170:AJ170,0),0)=0,"c","")))</f>
        <v/>
      </c>
      <c r="AL170" s="88" t="str">
        <f>IF($AB170&lt;&gt;"x","",IF(AND($I170&lt;&gt;AL$4, IFERROR(MATCH("c",$AB170:AK170,0),0)=0),"x", IF(IFERROR(MATCH("c",$AB170:AK170,0),0)=0,"c","")))</f>
        <v/>
      </c>
      <c r="AM170" s="88" t="str">
        <f>IF($AB170&lt;&gt;"x","",IF(AND($I170&lt;&gt;AM$4, IFERROR(MATCH("c",$AB170:AL170,0),0)=0),"x", IF(IFERROR(MATCH("c",$AB170:AL170,0),0)=0,"c","")))</f>
        <v/>
      </c>
      <c r="AN170" s="88" t="str">
        <f>IF($AB170&lt;&gt;"x","",IF(AND($I170&lt;&gt;AN$4, IFERROR(MATCH("c",$AB170:AM170,0),0)=0),"x", IF(IFERROR(MATCH("c",$AB170:AM170,0),0)=0,"c","")))</f>
        <v/>
      </c>
      <c r="AO170" s="88" t="str">
        <f>IF($AB170&lt;&gt;"x","",IF(AND($I170&lt;&gt;AO$4, IFERROR(MATCH("c",$AB170:AN170,0),0)=0),"x", IF(IFERROR(MATCH("c",$AB170:AN170,0),0)=0,"c","")))</f>
        <v/>
      </c>
      <c r="AP170" s="88" t="str">
        <f>IF($AB170&lt;&gt;"x","",IF(AND($I170&lt;&gt;AP$4, IFERROR(MATCH("c",$AB170:AO170,0),0)=0),"x", IF(IFERROR(MATCH("c",$AB170:AO170,0),0)=0,"c","")))</f>
        <v/>
      </c>
      <c r="AQ170" s="88" t="str">
        <f>IF($AB170&lt;&gt;"x","",IF(AND($I170&lt;&gt;AQ$4, IFERROR(MATCH("c",$AB170:AP170,0),0)=0),"x", IF(IFERROR(MATCH("c",$AB170:AP170,0),0)=0,"c","")))</f>
        <v/>
      </c>
    </row>
    <row r="171" spans="2:96" x14ac:dyDescent="0.25">
      <c r="B171" s="88">
        <f>IF(AND(OR(Pipeline!$F$5=H171,Pipeline!$F$5="",Pipeline!$F$5="All"), OR(Pipeline!$F$6=J171,Pipeline!$F$6="",Pipeline!$F$6="All"),  OR(Pipeline!$J$5&lt;=K171,Pipeline!$J$5=""), OR(Pipeline!$J$6&gt;=K171,Pipeline!$J$6=""),  OR(Pipeline!$N$5&lt;=O171,Pipeline!$N$5=""), OR(Pipeline!$N$6&gt;=O171,Pipeline!$N$6="")),1,0)</f>
        <v>1</v>
      </c>
      <c r="C171" s="99">
        <f>IF(B171&lt;&gt;1,"",COUNTIFS($I$6:I170,I171,$B$6:B170,1)+1)</f>
        <v>159</v>
      </c>
      <c r="D171" s="100" t="str">
        <f>IF(LEN(INDEX(Input!B$6:B$1005,ROW($C171)-ROW($C$5),1))=0,"-",INDEX(Input!B$6:B$1005,ROW($C171)-ROW($C$5),1))</f>
        <v>-</v>
      </c>
      <c r="E171" s="100" t="str">
        <f>IF(LEN(INDEX(Input!C$6:C$1005,ROW($C171)-ROW($C$5),1))=0,"-",INDEX(Input!C$6:C$1005,ROW($C171)-ROW($C$5),1))</f>
        <v>-</v>
      </c>
      <c r="F171" s="100" t="str">
        <f>IF(LEN(INDEX(Input!D$6:D$1005,ROW($C171)-ROW($C$5),1))=0,"-",INDEX(Input!D$6:D$1005,ROW($C171)-ROW($C$5),1))</f>
        <v>-</v>
      </c>
      <c r="G171" s="100" t="str">
        <f>IF(LEN(INDEX(Input!E$6:E$1005,ROW($C171)-ROW($C$5),1))=0,"-",INDEX(Input!E$6:E$1005,ROW($C171)-ROW($C$5),1))</f>
        <v>-</v>
      </c>
      <c r="H171" s="100" t="str">
        <f>IF(LEN(INDEX(Input!F$6:F$1005,ROW($C171)-ROW($C$5),1))=0,"-",INDEX(Input!F$6:F$1005,ROW($C171)-ROW($C$5),1))</f>
        <v>-</v>
      </c>
      <c r="I171" s="100" t="str">
        <f>IF(LEN(INDEX(Input!G$6:G$1005,ROW($C171)-ROW($C$5),1))=0,"",INDEX(Input!G$6:G$1005,ROW($C171)-ROW($C$5),1))</f>
        <v/>
      </c>
      <c r="J171" s="100" t="str">
        <f>IF(LEN(INDEX(Input!B$6:B$1005,ROW($C171)-ROW($C$5),1))=0,"-",IF(INDEX(Input!H$6:H$1005,ROW($C171)-ROW($C$5),1)="","Not set",INDEX(Input!H$6:H$1005,ROW($C171)-ROW($C$5),1)) )</f>
        <v>-</v>
      </c>
      <c r="K171" s="101" t="str">
        <f>IF(LEN(INDEX(Input!I$6:I$1005,ROW($C171)-ROW($C$5),1))=0,"",INDEX(Input!I$6:I$1005,ROW($C171)-ROW($C$5),1))</f>
        <v/>
      </c>
      <c r="L171" s="101" t="str">
        <f t="array" ref="L171">IFERROR(IF($AY$24=123,DAY(K171)&amp;connector&amp;IF($AZ$24="Extended",INDEX($AT$24:$AT$35,MONTH(K171),1),MONTH(K171))&amp;connector&amp;IF($AZ$24="Short", RIGHT(YEAR(K171),2),YEAR(K171)),IF($AY$24=213, MONTH(K171)&amp;connector&amp;DAY(K171)&amp;connector&amp;IF($AZ$24="Short", RIGHT(YEAR(K171),2),YEAR(K171)),IF($AZ$24="Short", RIGHT(YEAR(K171),2),YEAR(K171))&amp;connector&amp;MONTH(K171)&amp;connector&amp;DAY(K171))),"-")</f>
        <v>-</v>
      </c>
      <c r="M171" s="101" t="str">
        <f>IF(LEN(INDEX(Input!J$6:J$1005,ROW($C171)-ROW($C$5),1))=0,"",INDEX(Input!J$6:J$1005,ROW($C171)-ROW($C$5),1))</f>
        <v/>
      </c>
      <c r="N171" s="101" t="str">
        <f t="array" ref="N171">IFERROR(IF($AY$24=123,DAY(M171)&amp;connector&amp;IF($AZ$24="Extended",INDEX($AT$24:$AT$35,MONTH(M171),1),MONTH(M171))&amp;connector&amp;IF($AZ$24="Short", RIGHT(YEAR(M171),2),YEAR(M171)),IF($AY$24=213, MONTH(M171)&amp;connector&amp;DAY(M171)&amp;connector&amp;IF($AZ$24="Short", RIGHT(YEAR(M171),2),YEAR(M171)),IF($AZ$24="Short", RIGHT(YEAR(M171),2),YEAR(M171))&amp;connector&amp;MONTH(M171)&amp;connector&amp;DAY(M171))),"-")</f>
        <v>-</v>
      </c>
      <c r="O171" s="156" t="str">
        <f>IF(LEN(INDEX(Input!K$6:K$1005,ROW($C171)-ROW($C$5),1))=0,"",INDEX(Input!K$6:K$1005,ROW($C171)-ROW($C$5),1))</f>
        <v/>
      </c>
      <c r="P171" s="100" t="str">
        <f t="shared" si="26"/>
        <v>-</v>
      </c>
      <c r="Q171" s="156" t="str">
        <f>IF(LEN(INDEX(Input!L$6:L$1005,ROW($C171)-ROW($C$5),1))=0,"",INDEX(Input!L$6:L$1005,ROW($C171)-ROW($C$5),1))</f>
        <v/>
      </c>
      <c r="R171" s="100" t="str">
        <f t="shared" si="27"/>
        <v>-</v>
      </c>
      <c r="S171" s="156" t="str">
        <f>IF(LEN(INDEX(Input!M$6:M$1005,ROW($C171)-ROW($C$5),1))=0,"-",INDEX(Input!M$6:M$1005,ROW($C171)-ROW($C$5),1))</f>
        <v>-</v>
      </c>
      <c r="T171" s="156" t="str">
        <f t="shared" si="28"/>
        <v/>
      </c>
      <c r="U171" s="100" t="str">
        <f t="shared" si="29"/>
        <v>-</v>
      </c>
      <c r="V171" s="156" t="str">
        <f>IF(LEN(INDEX(Input!O$6:O$1005,ROW($C171)-ROW($C$5),1))=0,"",INDEX(Input!O$6:O$1005,ROW($C171)-ROW($C$5),1))</f>
        <v/>
      </c>
      <c r="W171" s="100" t="str">
        <f t="shared" si="30"/>
        <v>-</v>
      </c>
      <c r="X171" s="104" t="str">
        <f t="shared" si="31"/>
        <v/>
      </c>
      <c r="Y171" s="102" t="str">
        <f t="shared" si="32"/>
        <v/>
      </c>
      <c r="Z171" s="102" t="str">
        <f>IF(AND(OR(Dashboard!$D$7=J171,Dashboard!$D$7=""),  OR(Dashboard!$G$6&lt;=K171,Dashboard!$G$6=""), OR(Dashboard!$G$7&gt;=K171,Dashboard!$G$7=""),  OR(Dashboard!$J$6&lt;=O171,Dashboard!$J$6=""), OR(Dashboard!$J$7&gt;=O171,Dashboard!$J$7=""),D171&lt;&gt;""),"x","")</f>
        <v>x</v>
      </c>
      <c r="AA171" s="102" t="str">
        <f>IF(AND(OR(Dashboard!$D$6=H171,Dashboard!$D$6="",Dashboard!$D$6="All"), Z171="x"),"x","")</f>
        <v>x</v>
      </c>
      <c r="AB171" s="103" t="str">
        <f>IF(AND(OR(Dashboard!$D$6=H171,Dashboard!$D$6="",Dashboard!$D$6="All"), OR(Dashboard!$D$7=J171,Dashboard!$D$7=""),  OR(Dashboard!$G$6&lt;=K171,Dashboard!$G$6=""), OR(Dashboard!$G$7&gt;=K171,Dashboard!$G$7=""),  OR(Dashboard!$J$6&lt;=O171,Dashboard!$J$6=""), OR(Dashboard!$J$7&gt;=O171,Dashboard!$J$7=""),I171&lt;&gt;""),"x","")</f>
        <v/>
      </c>
      <c r="AC171" s="88" t="str">
        <f>IF($AB171&lt;&gt;"x","",IF(AND($I171&lt;&gt;AC$4, IFERROR(MATCH("c",$AB171:AB171,0),0)=0),"x", IF(IFERROR(MATCH("c",$AB171:AB171,0),0)=0,"c","")))</f>
        <v/>
      </c>
      <c r="AD171" s="88" t="str">
        <f>IF($AB171&lt;&gt;"x","",IF(AND($I171&lt;&gt;AD$4, IFERROR(MATCH("c",$AB171:AC171,0),0)=0),"x", IF(IFERROR(MATCH("c",$AB171:AC171,0),0)=0,"c","")))</f>
        <v/>
      </c>
      <c r="AE171" s="88" t="str">
        <f>IF($AB171&lt;&gt;"x","",IF(AND($I171&lt;&gt;AE$4, IFERROR(MATCH("c",$AB171:AD171,0),0)=0),"x", IF(IFERROR(MATCH("c",$AB171:AD171,0),0)=0,"c","")))</f>
        <v/>
      </c>
      <c r="AF171" s="88" t="str">
        <f>IF($AB171&lt;&gt;"x","",IF(AND($I171&lt;&gt;AF$4, IFERROR(MATCH("c",$AB171:AE171,0),0)=0),"x", IF(IFERROR(MATCH("c",$AB171:AE171,0),0)=0,"c","")))</f>
        <v/>
      </c>
      <c r="AG171" s="88" t="str">
        <f>IF($AB171&lt;&gt;"x","",IF(AND($I171&lt;&gt;AG$4, IFERROR(MATCH("c",$AB171:AF171,0),0)=0),"x", IF(IFERROR(MATCH("c",$AB171:AF171,0),0)=0,"c","")))</f>
        <v/>
      </c>
      <c r="AH171" s="88" t="str">
        <f>IF($AB171&lt;&gt;"x","",IF(AND($I171&lt;&gt;AH$4, IFERROR(MATCH("c",$AB171:AG171,0),0)=0),"x", IF(IFERROR(MATCH("c",$AB171:AG171,0),0)=0,"c","")))</f>
        <v/>
      </c>
      <c r="AI171" s="88" t="str">
        <f>IF($AB171&lt;&gt;"x","",IF(AND($I171&lt;&gt;AI$4, IFERROR(MATCH("c",$AB171:AH171,0),0)=0),"x", IF(IFERROR(MATCH("c",$AB171:AH171,0),0)=0,"c","")))</f>
        <v/>
      </c>
      <c r="AJ171" s="88" t="str">
        <f>IF($AB171&lt;&gt;"x","",IF(AND($I171&lt;&gt;AJ$4, IFERROR(MATCH("c",$AB171:AI171,0),0)=0),"x", IF(IFERROR(MATCH("c",$AB171:AI171,0),0)=0,"c","")))</f>
        <v/>
      </c>
      <c r="AK171" s="88" t="str">
        <f>IF($AB171&lt;&gt;"x","",IF(AND($I171&lt;&gt;AK$4, IFERROR(MATCH("c",$AB171:AJ171,0),0)=0),"x", IF(IFERROR(MATCH("c",$AB171:AJ171,0),0)=0,"c","")))</f>
        <v/>
      </c>
      <c r="AL171" s="88" t="str">
        <f>IF($AB171&lt;&gt;"x","",IF(AND($I171&lt;&gt;AL$4, IFERROR(MATCH("c",$AB171:AK171,0),0)=0),"x", IF(IFERROR(MATCH("c",$AB171:AK171,0),0)=0,"c","")))</f>
        <v/>
      </c>
      <c r="AM171" s="88" t="str">
        <f>IF($AB171&lt;&gt;"x","",IF(AND($I171&lt;&gt;AM$4, IFERROR(MATCH("c",$AB171:AL171,0),0)=0),"x", IF(IFERROR(MATCH("c",$AB171:AL171,0),0)=0,"c","")))</f>
        <v/>
      </c>
      <c r="AN171" s="88" t="str">
        <f>IF($AB171&lt;&gt;"x","",IF(AND($I171&lt;&gt;AN$4, IFERROR(MATCH("c",$AB171:AM171,0),0)=0),"x", IF(IFERROR(MATCH("c",$AB171:AM171,0),0)=0,"c","")))</f>
        <v/>
      </c>
      <c r="AO171" s="88" t="str">
        <f>IF($AB171&lt;&gt;"x","",IF(AND($I171&lt;&gt;AO$4, IFERROR(MATCH("c",$AB171:AN171,0),0)=0),"x", IF(IFERROR(MATCH("c",$AB171:AN171,0),0)=0,"c","")))</f>
        <v/>
      </c>
      <c r="AP171" s="88" t="str">
        <f>IF($AB171&lt;&gt;"x","",IF(AND($I171&lt;&gt;AP$4, IFERROR(MATCH("c",$AB171:AO171,0),0)=0),"x", IF(IFERROR(MATCH("c",$AB171:AO171,0),0)=0,"c","")))</f>
        <v/>
      </c>
      <c r="AQ171" s="88" t="str">
        <f>IF($AB171&lt;&gt;"x","",IF(AND($I171&lt;&gt;AQ$4, IFERROR(MATCH("c",$AB171:AP171,0),0)=0),"x", IF(IFERROR(MATCH("c",$AB171:AP171,0),0)=0,"c","")))</f>
        <v/>
      </c>
    </row>
    <row r="172" spans="2:96" x14ac:dyDescent="0.25">
      <c r="B172" s="88">
        <f>IF(AND(OR(Pipeline!$F$5=H172,Pipeline!$F$5="",Pipeline!$F$5="All"), OR(Pipeline!$F$6=J172,Pipeline!$F$6="",Pipeline!$F$6="All"),  OR(Pipeline!$J$5&lt;=K172,Pipeline!$J$5=""), OR(Pipeline!$J$6&gt;=K172,Pipeline!$J$6=""),  OR(Pipeline!$N$5&lt;=O172,Pipeline!$N$5=""), OR(Pipeline!$N$6&gt;=O172,Pipeline!$N$6="")),1,0)</f>
        <v>1</v>
      </c>
      <c r="C172" s="99">
        <f>IF(B172&lt;&gt;1,"",COUNTIFS($I$6:I171,I172,$B$6:B171,1)+1)</f>
        <v>160</v>
      </c>
      <c r="D172" s="100" t="str">
        <f>IF(LEN(INDEX(Input!B$6:B$1005,ROW($C172)-ROW($C$5),1))=0,"-",INDEX(Input!B$6:B$1005,ROW($C172)-ROW($C$5),1))</f>
        <v>-</v>
      </c>
      <c r="E172" s="100" t="str">
        <f>IF(LEN(INDEX(Input!C$6:C$1005,ROW($C172)-ROW($C$5),1))=0,"-",INDEX(Input!C$6:C$1005,ROW($C172)-ROW($C$5),1))</f>
        <v>-</v>
      </c>
      <c r="F172" s="100" t="str">
        <f>IF(LEN(INDEX(Input!D$6:D$1005,ROW($C172)-ROW($C$5),1))=0,"-",INDEX(Input!D$6:D$1005,ROW($C172)-ROW($C$5),1))</f>
        <v>-</v>
      </c>
      <c r="G172" s="100" t="str">
        <f>IF(LEN(INDEX(Input!E$6:E$1005,ROW($C172)-ROW($C$5),1))=0,"-",INDEX(Input!E$6:E$1005,ROW($C172)-ROW($C$5),1))</f>
        <v>-</v>
      </c>
      <c r="H172" s="100" t="str">
        <f>IF(LEN(INDEX(Input!F$6:F$1005,ROW($C172)-ROW($C$5),1))=0,"-",INDEX(Input!F$6:F$1005,ROW($C172)-ROW($C$5),1))</f>
        <v>-</v>
      </c>
      <c r="I172" s="100" t="str">
        <f>IF(LEN(INDEX(Input!G$6:G$1005,ROW($C172)-ROW($C$5),1))=0,"",INDEX(Input!G$6:G$1005,ROW($C172)-ROW($C$5),1))</f>
        <v/>
      </c>
      <c r="J172" s="100" t="str">
        <f>IF(LEN(INDEX(Input!B$6:B$1005,ROW($C172)-ROW($C$5),1))=0,"-",IF(INDEX(Input!H$6:H$1005,ROW($C172)-ROW($C$5),1)="","Not set",INDEX(Input!H$6:H$1005,ROW($C172)-ROW($C$5),1)) )</f>
        <v>-</v>
      </c>
      <c r="K172" s="101" t="str">
        <f>IF(LEN(INDEX(Input!I$6:I$1005,ROW($C172)-ROW($C$5),1))=0,"",INDEX(Input!I$6:I$1005,ROW($C172)-ROW($C$5),1))</f>
        <v/>
      </c>
      <c r="L172" s="101" t="str">
        <f t="array" ref="L172">IFERROR(IF($AY$24=123,DAY(K172)&amp;connector&amp;IF($AZ$24="Extended",INDEX($AT$24:$AT$35,MONTH(K172),1),MONTH(K172))&amp;connector&amp;IF($AZ$24="Short", RIGHT(YEAR(K172),2),YEAR(K172)),IF($AY$24=213, MONTH(K172)&amp;connector&amp;DAY(K172)&amp;connector&amp;IF($AZ$24="Short", RIGHT(YEAR(K172),2),YEAR(K172)),IF($AZ$24="Short", RIGHT(YEAR(K172),2),YEAR(K172))&amp;connector&amp;MONTH(K172)&amp;connector&amp;DAY(K172))),"-")</f>
        <v>-</v>
      </c>
      <c r="M172" s="101" t="str">
        <f>IF(LEN(INDEX(Input!J$6:J$1005,ROW($C172)-ROW($C$5),1))=0,"",INDEX(Input!J$6:J$1005,ROW($C172)-ROW($C$5),1))</f>
        <v/>
      </c>
      <c r="N172" s="101" t="str">
        <f t="array" ref="N172">IFERROR(IF($AY$24=123,DAY(M172)&amp;connector&amp;IF($AZ$24="Extended",INDEX($AT$24:$AT$35,MONTH(M172),1),MONTH(M172))&amp;connector&amp;IF($AZ$24="Short", RIGHT(YEAR(M172),2),YEAR(M172)),IF($AY$24=213, MONTH(M172)&amp;connector&amp;DAY(M172)&amp;connector&amp;IF($AZ$24="Short", RIGHT(YEAR(M172),2),YEAR(M172)),IF($AZ$24="Short", RIGHT(YEAR(M172),2),YEAR(M172))&amp;connector&amp;MONTH(M172)&amp;connector&amp;DAY(M172))),"-")</f>
        <v>-</v>
      </c>
      <c r="O172" s="156" t="str">
        <f>IF(LEN(INDEX(Input!K$6:K$1005,ROW($C172)-ROW($C$5),1))=0,"",INDEX(Input!K$6:K$1005,ROW($C172)-ROW($C$5),1))</f>
        <v/>
      </c>
      <c r="P172" s="100" t="str">
        <f t="shared" si="26"/>
        <v>-</v>
      </c>
      <c r="Q172" s="156" t="str">
        <f>IF(LEN(INDEX(Input!L$6:L$1005,ROW($C172)-ROW($C$5),1))=0,"",INDEX(Input!L$6:L$1005,ROW($C172)-ROW($C$5),1))</f>
        <v/>
      </c>
      <c r="R172" s="100" t="str">
        <f t="shared" si="27"/>
        <v>-</v>
      </c>
      <c r="S172" s="156" t="str">
        <f>IF(LEN(INDEX(Input!M$6:M$1005,ROW($C172)-ROW($C$5),1))=0,"-",INDEX(Input!M$6:M$1005,ROW($C172)-ROW($C$5),1))</f>
        <v>-</v>
      </c>
      <c r="T172" s="156" t="str">
        <f t="shared" si="28"/>
        <v/>
      </c>
      <c r="U172" s="100" t="str">
        <f t="shared" si="29"/>
        <v>-</v>
      </c>
      <c r="V172" s="156" t="str">
        <f>IF(LEN(INDEX(Input!O$6:O$1005,ROW($C172)-ROW($C$5),1))=0,"",INDEX(Input!O$6:O$1005,ROW($C172)-ROW($C$5),1))</f>
        <v/>
      </c>
      <c r="W172" s="100" t="str">
        <f t="shared" si="30"/>
        <v>-</v>
      </c>
      <c r="X172" s="104" t="str">
        <f t="shared" si="31"/>
        <v/>
      </c>
      <c r="Y172" s="102" t="str">
        <f t="shared" si="32"/>
        <v/>
      </c>
      <c r="Z172" s="102" t="str">
        <f>IF(AND(OR(Dashboard!$D$7=J172,Dashboard!$D$7=""),  OR(Dashboard!$G$6&lt;=K172,Dashboard!$G$6=""), OR(Dashboard!$G$7&gt;=K172,Dashboard!$G$7=""),  OR(Dashboard!$J$6&lt;=O172,Dashboard!$J$6=""), OR(Dashboard!$J$7&gt;=O172,Dashboard!$J$7=""),D172&lt;&gt;""),"x","")</f>
        <v>x</v>
      </c>
      <c r="AA172" s="102" t="str">
        <f>IF(AND(OR(Dashboard!$D$6=H172,Dashboard!$D$6="",Dashboard!$D$6="All"), Z172="x"),"x","")</f>
        <v>x</v>
      </c>
      <c r="AB172" s="103" t="str">
        <f>IF(AND(OR(Dashboard!$D$6=H172,Dashboard!$D$6="",Dashboard!$D$6="All"), OR(Dashboard!$D$7=J172,Dashboard!$D$7=""),  OR(Dashboard!$G$6&lt;=K172,Dashboard!$G$6=""), OR(Dashboard!$G$7&gt;=K172,Dashboard!$G$7=""),  OR(Dashboard!$J$6&lt;=O172,Dashboard!$J$6=""), OR(Dashboard!$J$7&gt;=O172,Dashboard!$J$7=""),I172&lt;&gt;""),"x","")</f>
        <v/>
      </c>
      <c r="AC172" s="88" t="str">
        <f>IF($AB172&lt;&gt;"x","",IF(AND($I172&lt;&gt;AC$4, IFERROR(MATCH("c",$AB172:AB172,0),0)=0),"x", IF(IFERROR(MATCH("c",$AB172:AB172,0),0)=0,"c","")))</f>
        <v/>
      </c>
      <c r="AD172" s="88" t="str">
        <f>IF($AB172&lt;&gt;"x","",IF(AND($I172&lt;&gt;AD$4, IFERROR(MATCH("c",$AB172:AC172,0),0)=0),"x", IF(IFERROR(MATCH("c",$AB172:AC172,0),0)=0,"c","")))</f>
        <v/>
      </c>
      <c r="AE172" s="88" t="str">
        <f>IF($AB172&lt;&gt;"x","",IF(AND($I172&lt;&gt;AE$4, IFERROR(MATCH("c",$AB172:AD172,0),0)=0),"x", IF(IFERROR(MATCH("c",$AB172:AD172,0),0)=0,"c","")))</f>
        <v/>
      </c>
      <c r="AF172" s="88" t="str">
        <f>IF($AB172&lt;&gt;"x","",IF(AND($I172&lt;&gt;AF$4, IFERROR(MATCH("c",$AB172:AE172,0),0)=0),"x", IF(IFERROR(MATCH("c",$AB172:AE172,0),0)=0,"c","")))</f>
        <v/>
      </c>
      <c r="AG172" s="88" t="str">
        <f>IF($AB172&lt;&gt;"x","",IF(AND($I172&lt;&gt;AG$4, IFERROR(MATCH("c",$AB172:AF172,0),0)=0),"x", IF(IFERROR(MATCH("c",$AB172:AF172,0),0)=0,"c","")))</f>
        <v/>
      </c>
      <c r="AH172" s="88" t="str">
        <f>IF($AB172&lt;&gt;"x","",IF(AND($I172&lt;&gt;AH$4, IFERROR(MATCH("c",$AB172:AG172,0),0)=0),"x", IF(IFERROR(MATCH("c",$AB172:AG172,0),0)=0,"c","")))</f>
        <v/>
      </c>
      <c r="AI172" s="88" t="str">
        <f>IF($AB172&lt;&gt;"x","",IF(AND($I172&lt;&gt;AI$4, IFERROR(MATCH("c",$AB172:AH172,0),0)=0),"x", IF(IFERROR(MATCH("c",$AB172:AH172,0),0)=0,"c","")))</f>
        <v/>
      </c>
      <c r="AJ172" s="88" t="str">
        <f>IF($AB172&lt;&gt;"x","",IF(AND($I172&lt;&gt;AJ$4, IFERROR(MATCH("c",$AB172:AI172,0),0)=0),"x", IF(IFERROR(MATCH("c",$AB172:AI172,0),0)=0,"c","")))</f>
        <v/>
      </c>
      <c r="AK172" s="88" t="str">
        <f>IF($AB172&lt;&gt;"x","",IF(AND($I172&lt;&gt;AK$4, IFERROR(MATCH("c",$AB172:AJ172,0),0)=0),"x", IF(IFERROR(MATCH("c",$AB172:AJ172,0),0)=0,"c","")))</f>
        <v/>
      </c>
      <c r="AL172" s="88" t="str">
        <f>IF($AB172&lt;&gt;"x","",IF(AND($I172&lt;&gt;AL$4, IFERROR(MATCH("c",$AB172:AK172,0),0)=0),"x", IF(IFERROR(MATCH("c",$AB172:AK172,0),0)=0,"c","")))</f>
        <v/>
      </c>
      <c r="AM172" s="88" t="str">
        <f>IF($AB172&lt;&gt;"x","",IF(AND($I172&lt;&gt;AM$4, IFERROR(MATCH("c",$AB172:AL172,0),0)=0),"x", IF(IFERROR(MATCH("c",$AB172:AL172,0),0)=0,"c","")))</f>
        <v/>
      </c>
      <c r="AN172" s="88" t="str">
        <f>IF($AB172&lt;&gt;"x","",IF(AND($I172&lt;&gt;AN$4, IFERROR(MATCH("c",$AB172:AM172,0),0)=0),"x", IF(IFERROR(MATCH("c",$AB172:AM172,0),0)=0,"c","")))</f>
        <v/>
      </c>
      <c r="AO172" s="88" t="str">
        <f>IF($AB172&lt;&gt;"x","",IF(AND($I172&lt;&gt;AO$4, IFERROR(MATCH("c",$AB172:AN172,0),0)=0),"x", IF(IFERROR(MATCH("c",$AB172:AN172,0),0)=0,"c","")))</f>
        <v/>
      </c>
      <c r="AP172" s="88" t="str">
        <f>IF($AB172&lt;&gt;"x","",IF(AND($I172&lt;&gt;AP$4, IFERROR(MATCH("c",$AB172:AO172,0),0)=0),"x", IF(IFERROR(MATCH("c",$AB172:AO172,0),0)=0,"c","")))</f>
        <v/>
      </c>
      <c r="AQ172" s="88" t="str">
        <f>IF($AB172&lt;&gt;"x","",IF(AND($I172&lt;&gt;AQ$4, IFERROR(MATCH("c",$AB172:AP172,0),0)=0),"x", IF(IFERROR(MATCH("c",$AB172:AP172,0),0)=0,"c","")))</f>
        <v/>
      </c>
    </row>
    <row r="173" spans="2:96" x14ac:dyDescent="0.25">
      <c r="B173" s="88">
        <f>IF(AND(OR(Pipeline!$F$5=H173,Pipeline!$F$5="",Pipeline!$F$5="All"), OR(Pipeline!$F$6=J173,Pipeline!$F$6="",Pipeline!$F$6="All"),  OR(Pipeline!$J$5&lt;=K173,Pipeline!$J$5=""), OR(Pipeline!$J$6&gt;=K173,Pipeline!$J$6=""),  OR(Pipeline!$N$5&lt;=O173,Pipeline!$N$5=""), OR(Pipeline!$N$6&gt;=O173,Pipeline!$N$6="")),1,0)</f>
        <v>1</v>
      </c>
      <c r="C173" s="99">
        <f>IF(B173&lt;&gt;1,"",COUNTIFS($I$6:I172,I173,$B$6:B172,1)+1)</f>
        <v>161</v>
      </c>
      <c r="D173" s="100" t="str">
        <f>IF(LEN(INDEX(Input!B$6:B$1005,ROW($C173)-ROW($C$5),1))=0,"-",INDEX(Input!B$6:B$1005,ROW($C173)-ROW($C$5),1))</f>
        <v>-</v>
      </c>
      <c r="E173" s="100" t="str">
        <f>IF(LEN(INDEX(Input!C$6:C$1005,ROW($C173)-ROW($C$5),1))=0,"-",INDEX(Input!C$6:C$1005,ROW($C173)-ROW($C$5),1))</f>
        <v>-</v>
      </c>
      <c r="F173" s="100" t="str">
        <f>IF(LEN(INDEX(Input!D$6:D$1005,ROW($C173)-ROW($C$5),1))=0,"-",INDEX(Input!D$6:D$1005,ROW($C173)-ROW($C$5),1))</f>
        <v>-</v>
      </c>
      <c r="G173" s="100" t="str">
        <f>IF(LEN(INDEX(Input!E$6:E$1005,ROW($C173)-ROW($C$5),1))=0,"-",INDEX(Input!E$6:E$1005,ROW($C173)-ROW($C$5),1))</f>
        <v>-</v>
      </c>
      <c r="H173" s="100" t="str">
        <f>IF(LEN(INDEX(Input!F$6:F$1005,ROW($C173)-ROW($C$5),1))=0,"-",INDEX(Input!F$6:F$1005,ROW($C173)-ROW($C$5),1))</f>
        <v>-</v>
      </c>
      <c r="I173" s="100" t="str">
        <f>IF(LEN(INDEX(Input!G$6:G$1005,ROW($C173)-ROW($C$5),1))=0,"",INDEX(Input!G$6:G$1005,ROW($C173)-ROW($C$5),1))</f>
        <v/>
      </c>
      <c r="J173" s="100" t="str">
        <f>IF(LEN(INDEX(Input!B$6:B$1005,ROW($C173)-ROW($C$5),1))=0,"-",IF(INDEX(Input!H$6:H$1005,ROW($C173)-ROW($C$5),1)="","Not set",INDEX(Input!H$6:H$1005,ROW($C173)-ROW($C$5),1)) )</f>
        <v>-</v>
      </c>
      <c r="K173" s="101" t="str">
        <f>IF(LEN(INDEX(Input!I$6:I$1005,ROW($C173)-ROW($C$5),1))=0,"",INDEX(Input!I$6:I$1005,ROW($C173)-ROW($C$5),1))</f>
        <v/>
      </c>
      <c r="L173" s="101" t="str">
        <f t="array" ref="L173">IFERROR(IF($AY$24=123,DAY(K173)&amp;connector&amp;IF($AZ$24="Extended",INDEX($AT$24:$AT$35,MONTH(K173),1),MONTH(K173))&amp;connector&amp;IF($AZ$24="Short", RIGHT(YEAR(K173),2),YEAR(K173)),IF($AY$24=213, MONTH(K173)&amp;connector&amp;DAY(K173)&amp;connector&amp;IF($AZ$24="Short", RIGHT(YEAR(K173),2),YEAR(K173)),IF($AZ$24="Short", RIGHT(YEAR(K173),2),YEAR(K173))&amp;connector&amp;MONTH(K173)&amp;connector&amp;DAY(K173))),"-")</f>
        <v>-</v>
      </c>
      <c r="M173" s="101" t="str">
        <f>IF(LEN(INDEX(Input!J$6:J$1005,ROW($C173)-ROW($C$5),1))=0,"",INDEX(Input!J$6:J$1005,ROW($C173)-ROW($C$5),1))</f>
        <v/>
      </c>
      <c r="N173" s="101" t="str">
        <f t="array" ref="N173">IFERROR(IF($AY$24=123,DAY(M173)&amp;connector&amp;IF($AZ$24="Extended",INDEX($AT$24:$AT$35,MONTH(M173),1),MONTH(M173))&amp;connector&amp;IF($AZ$24="Short", RIGHT(YEAR(M173),2),YEAR(M173)),IF($AY$24=213, MONTH(M173)&amp;connector&amp;DAY(M173)&amp;connector&amp;IF($AZ$24="Short", RIGHT(YEAR(M173),2),YEAR(M173)),IF($AZ$24="Short", RIGHT(YEAR(M173),2),YEAR(M173))&amp;connector&amp;MONTH(M173)&amp;connector&amp;DAY(M173))),"-")</f>
        <v>-</v>
      </c>
      <c r="O173" s="156" t="str">
        <f>IF(LEN(INDEX(Input!K$6:K$1005,ROW($C173)-ROW($C$5),1))=0,"",INDEX(Input!K$6:K$1005,ROW($C173)-ROW($C$5),1))</f>
        <v/>
      </c>
      <c r="P173" s="100" t="str">
        <f t="shared" si="26"/>
        <v>-</v>
      </c>
      <c r="Q173" s="156" t="str">
        <f>IF(LEN(INDEX(Input!L$6:L$1005,ROW($C173)-ROW($C$5),1))=0,"",INDEX(Input!L$6:L$1005,ROW($C173)-ROW($C$5),1))</f>
        <v/>
      </c>
      <c r="R173" s="100" t="str">
        <f t="shared" si="27"/>
        <v>-</v>
      </c>
      <c r="S173" s="156" t="str">
        <f>IF(LEN(INDEX(Input!M$6:M$1005,ROW($C173)-ROW($C$5),1))=0,"-",INDEX(Input!M$6:M$1005,ROW($C173)-ROW($C$5),1))</f>
        <v>-</v>
      </c>
      <c r="T173" s="156" t="str">
        <f t="shared" si="28"/>
        <v/>
      </c>
      <c r="U173" s="100" t="str">
        <f t="shared" si="29"/>
        <v>-</v>
      </c>
      <c r="V173" s="156" t="str">
        <f>IF(LEN(INDEX(Input!O$6:O$1005,ROW($C173)-ROW($C$5),1))=0,"",INDEX(Input!O$6:O$1005,ROW($C173)-ROW($C$5),1))</f>
        <v/>
      </c>
      <c r="W173" s="100" t="str">
        <f t="shared" si="30"/>
        <v>-</v>
      </c>
      <c r="X173" s="104" t="str">
        <f t="shared" si="31"/>
        <v/>
      </c>
      <c r="Y173" s="102" t="str">
        <f t="shared" si="32"/>
        <v/>
      </c>
      <c r="Z173" s="102" t="str">
        <f>IF(AND(OR(Dashboard!$D$7=J173,Dashboard!$D$7=""),  OR(Dashboard!$G$6&lt;=K173,Dashboard!$G$6=""), OR(Dashboard!$G$7&gt;=K173,Dashboard!$G$7=""),  OR(Dashboard!$J$6&lt;=O173,Dashboard!$J$6=""), OR(Dashboard!$J$7&gt;=O173,Dashboard!$J$7=""),D173&lt;&gt;""),"x","")</f>
        <v>x</v>
      </c>
      <c r="AA173" s="102" t="str">
        <f>IF(AND(OR(Dashboard!$D$6=H173,Dashboard!$D$6="",Dashboard!$D$6="All"), Z173="x"),"x","")</f>
        <v>x</v>
      </c>
      <c r="AB173" s="103" t="str">
        <f>IF(AND(OR(Dashboard!$D$6=H173,Dashboard!$D$6="",Dashboard!$D$6="All"), OR(Dashboard!$D$7=J173,Dashboard!$D$7=""),  OR(Dashboard!$G$6&lt;=K173,Dashboard!$G$6=""), OR(Dashboard!$G$7&gt;=K173,Dashboard!$G$7=""),  OR(Dashboard!$J$6&lt;=O173,Dashboard!$J$6=""), OR(Dashboard!$J$7&gt;=O173,Dashboard!$J$7=""),I173&lt;&gt;""),"x","")</f>
        <v/>
      </c>
      <c r="AC173" s="88" t="str">
        <f>IF($AB173&lt;&gt;"x","",IF(AND($I173&lt;&gt;AC$4, IFERROR(MATCH("c",$AB173:AB173,0),0)=0),"x", IF(IFERROR(MATCH("c",$AB173:AB173,0),0)=0,"c","")))</f>
        <v/>
      </c>
      <c r="AD173" s="88" t="str">
        <f>IF($AB173&lt;&gt;"x","",IF(AND($I173&lt;&gt;AD$4, IFERROR(MATCH("c",$AB173:AC173,0),0)=0),"x", IF(IFERROR(MATCH("c",$AB173:AC173,0),0)=0,"c","")))</f>
        <v/>
      </c>
      <c r="AE173" s="88" t="str">
        <f>IF($AB173&lt;&gt;"x","",IF(AND($I173&lt;&gt;AE$4, IFERROR(MATCH("c",$AB173:AD173,0),0)=0),"x", IF(IFERROR(MATCH("c",$AB173:AD173,0),0)=0,"c","")))</f>
        <v/>
      </c>
      <c r="AF173" s="88" t="str">
        <f>IF($AB173&lt;&gt;"x","",IF(AND($I173&lt;&gt;AF$4, IFERROR(MATCH("c",$AB173:AE173,0),0)=0),"x", IF(IFERROR(MATCH("c",$AB173:AE173,0),0)=0,"c","")))</f>
        <v/>
      </c>
      <c r="AG173" s="88" t="str">
        <f>IF($AB173&lt;&gt;"x","",IF(AND($I173&lt;&gt;AG$4, IFERROR(MATCH("c",$AB173:AF173,0),0)=0),"x", IF(IFERROR(MATCH("c",$AB173:AF173,0),0)=0,"c","")))</f>
        <v/>
      </c>
      <c r="AH173" s="88" t="str">
        <f>IF($AB173&lt;&gt;"x","",IF(AND($I173&lt;&gt;AH$4, IFERROR(MATCH("c",$AB173:AG173,0),0)=0),"x", IF(IFERROR(MATCH("c",$AB173:AG173,0),0)=0,"c","")))</f>
        <v/>
      </c>
      <c r="AI173" s="88" t="str">
        <f>IF($AB173&lt;&gt;"x","",IF(AND($I173&lt;&gt;AI$4, IFERROR(MATCH("c",$AB173:AH173,0),0)=0),"x", IF(IFERROR(MATCH("c",$AB173:AH173,0),0)=0,"c","")))</f>
        <v/>
      </c>
      <c r="AJ173" s="88" t="str">
        <f>IF($AB173&lt;&gt;"x","",IF(AND($I173&lt;&gt;AJ$4, IFERROR(MATCH("c",$AB173:AI173,0),0)=0),"x", IF(IFERROR(MATCH("c",$AB173:AI173,0),0)=0,"c","")))</f>
        <v/>
      </c>
      <c r="AK173" s="88" t="str">
        <f>IF($AB173&lt;&gt;"x","",IF(AND($I173&lt;&gt;AK$4, IFERROR(MATCH("c",$AB173:AJ173,0),0)=0),"x", IF(IFERROR(MATCH("c",$AB173:AJ173,0),0)=0,"c","")))</f>
        <v/>
      </c>
      <c r="AL173" s="88" t="str">
        <f>IF($AB173&lt;&gt;"x","",IF(AND($I173&lt;&gt;AL$4, IFERROR(MATCH("c",$AB173:AK173,0),0)=0),"x", IF(IFERROR(MATCH("c",$AB173:AK173,0),0)=0,"c","")))</f>
        <v/>
      </c>
      <c r="AM173" s="88" t="str">
        <f>IF($AB173&lt;&gt;"x","",IF(AND($I173&lt;&gt;AM$4, IFERROR(MATCH("c",$AB173:AL173,0),0)=0),"x", IF(IFERROR(MATCH("c",$AB173:AL173,0),0)=0,"c","")))</f>
        <v/>
      </c>
      <c r="AN173" s="88" t="str">
        <f>IF($AB173&lt;&gt;"x","",IF(AND($I173&lt;&gt;AN$4, IFERROR(MATCH("c",$AB173:AM173,0),0)=0),"x", IF(IFERROR(MATCH("c",$AB173:AM173,0),0)=0,"c","")))</f>
        <v/>
      </c>
      <c r="AO173" s="88" t="str">
        <f>IF($AB173&lt;&gt;"x","",IF(AND($I173&lt;&gt;AO$4, IFERROR(MATCH("c",$AB173:AN173,0),0)=0),"x", IF(IFERROR(MATCH("c",$AB173:AN173,0),0)=0,"c","")))</f>
        <v/>
      </c>
      <c r="AP173" s="88" t="str">
        <f>IF($AB173&lt;&gt;"x","",IF(AND($I173&lt;&gt;AP$4, IFERROR(MATCH("c",$AB173:AO173,0),0)=0),"x", IF(IFERROR(MATCH("c",$AB173:AO173,0),0)=0,"c","")))</f>
        <v/>
      </c>
      <c r="AQ173" s="88" t="str">
        <f>IF($AB173&lt;&gt;"x","",IF(AND($I173&lt;&gt;AQ$4, IFERROR(MATCH("c",$AB173:AP173,0),0)=0),"x", IF(IFERROR(MATCH("c",$AB173:AP173,0),0)=0,"c","")))</f>
        <v/>
      </c>
    </row>
    <row r="174" spans="2:96" x14ac:dyDescent="0.25">
      <c r="B174" s="88">
        <f>IF(AND(OR(Pipeline!$F$5=H174,Pipeline!$F$5="",Pipeline!$F$5="All"), OR(Pipeline!$F$6=J174,Pipeline!$F$6="",Pipeline!$F$6="All"),  OR(Pipeline!$J$5&lt;=K174,Pipeline!$J$5=""), OR(Pipeline!$J$6&gt;=K174,Pipeline!$J$6=""),  OR(Pipeline!$N$5&lt;=O174,Pipeline!$N$5=""), OR(Pipeline!$N$6&gt;=O174,Pipeline!$N$6="")),1,0)</f>
        <v>1</v>
      </c>
      <c r="C174" s="99">
        <f>IF(B174&lt;&gt;1,"",COUNTIFS($I$6:I173,I174,$B$6:B173,1)+1)</f>
        <v>162</v>
      </c>
      <c r="D174" s="100" t="str">
        <f>IF(LEN(INDEX(Input!B$6:B$1005,ROW($C174)-ROW($C$5),1))=0,"-",INDEX(Input!B$6:B$1005,ROW($C174)-ROW($C$5),1))</f>
        <v>-</v>
      </c>
      <c r="E174" s="100" t="str">
        <f>IF(LEN(INDEX(Input!C$6:C$1005,ROW($C174)-ROW($C$5),1))=0,"-",INDEX(Input!C$6:C$1005,ROW($C174)-ROW($C$5),1))</f>
        <v>-</v>
      </c>
      <c r="F174" s="100" t="str">
        <f>IF(LEN(INDEX(Input!D$6:D$1005,ROW($C174)-ROW($C$5),1))=0,"-",INDEX(Input!D$6:D$1005,ROW($C174)-ROW($C$5),1))</f>
        <v>-</v>
      </c>
      <c r="G174" s="100" t="str">
        <f>IF(LEN(INDEX(Input!E$6:E$1005,ROW($C174)-ROW($C$5),1))=0,"-",INDEX(Input!E$6:E$1005,ROW($C174)-ROW($C$5),1))</f>
        <v>-</v>
      </c>
      <c r="H174" s="100" t="str">
        <f>IF(LEN(INDEX(Input!F$6:F$1005,ROW($C174)-ROW($C$5),1))=0,"-",INDEX(Input!F$6:F$1005,ROW($C174)-ROW($C$5),1))</f>
        <v>-</v>
      </c>
      <c r="I174" s="100" t="str">
        <f>IF(LEN(INDEX(Input!G$6:G$1005,ROW($C174)-ROW($C$5),1))=0,"",INDEX(Input!G$6:G$1005,ROW($C174)-ROW($C$5),1))</f>
        <v/>
      </c>
      <c r="J174" s="100" t="str">
        <f>IF(LEN(INDEX(Input!B$6:B$1005,ROW($C174)-ROW($C$5),1))=0,"-",IF(INDEX(Input!H$6:H$1005,ROW($C174)-ROW($C$5),1)="","Not set",INDEX(Input!H$6:H$1005,ROW($C174)-ROW($C$5),1)) )</f>
        <v>-</v>
      </c>
      <c r="K174" s="101" t="str">
        <f>IF(LEN(INDEX(Input!I$6:I$1005,ROW($C174)-ROW($C$5),1))=0,"",INDEX(Input!I$6:I$1005,ROW($C174)-ROW($C$5),1))</f>
        <v/>
      </c>
      <c r="L174" s="101" t="str">
        <f t="array" ref="L174">IFERROR(IF($AY$24=123,DAY(K174)&amp;connector&amp;IF($AZ$24="Extended",INDEX($AT$24:$AT$35,MONTH(K174),1),MONTH(K174))&amp;connector&amp;IF($AZ$24="Short", RIGHT(YEAR(K174),2),YEAR(K174)),IF($AY$24=213, MONTH(K174)&amp;connector&amp;DAY(K174)&amp;connector&amp;IF($AZ$24="Short", RIGHT(YEAR(K174),2),YEAR(K174)),IF($AZ$24="Short", RIGHT(YEAR(K174),2),YEAR(K174))&amp;connector&amp;MONTH(K174)&amp;connector&amp;DAY(K174))),"-")</f>
        <v>-</v>
      </c>
      <c r="M174" s="101" t="str">
        <f>IF(LEN(INDEX(Input!J$6:J$1005,ROW($C174)-ROW($C$5),1))=0,"",INDEX(Input!J$6:J$1005,ROW($C174)-ROW($C$5),1))</f>
        <v/>
      </c>
      <c r="N174" s="101" t="str">
        <f t="array" ref="N174">IFERROR(IF($AY$24=123,DAY(M174)&amp;connector&amp;IF($AZ$24="Extended",INDEX($AT$24:$AT$35,MONTH(M174),1),MONTH(M174))&amp;connector&amp;IF($AZ$24="Short", RIGHT(YEAR(M174),2),YEAR(M174)),IF($AY$24=213, MONTH(M174)&amp;connector&amp;DAY(M174)&amp;connector&amp;IF($AZ$24="Short", RIGHT(YEAR(M174),2),YEAR(M174)),IF($AZ$24="Short", RIGHT(YEAR(M174),2),YEAR(M174))&amp;connector&amp;MONTH(M174)&amp;connector&amp;DAY(M174))),"-")</f>
        <v>-</v>
      </c>
      <c r="O174" s="156" t="str">
        <f>IF(LEN(INDEX(Input!K$6:K$1005,ROW($C174)-ROW($C$5),1))=0,"",INDEX(Input!K$6:K$1005,ROW($C174)-ROW($C$5),1))</f>
        <v/>
      </c>
      <c r="P174" s="100" t="str">
        <f t="shared" si="26"/>
        <v>-</v>
      </c>
      <c r="Q174" s="156" t="str">
        <f>IF(LEN(INDEX(Input!L$6:L$1005,ROW($C174)-ROW($C$5),1))=0,"",INDEX(Input!L$6:L$1005,ROW($C174)-ROW($C$5),1))</f>
        <v/>
      </c>
      <c r="R174" s="100" t="str">
        <f t="shared" si="27"/>
        <v>-</v>
      </c>
      <c r="S174" s="156" t="str">
        <f>IF(LEN(INDEX(Input!M$6:M$1005,ROW($C174)-ROW($C$5),1))=0,"-",INDEX(Input!M$6:M$1005,ROW($C174)-ROW($C$5),1))</f>
        <v>-</v>
      </c>
      <c r="T174" s="156" t="str">
        <f t="shared" si="28"/>
        <v/>
      </c>
      <c r="U174" s="100" t="str">
        <f t="shared" si="29"/>
        <v>-</v>
      </c>
      <c r="V174" s="156" t="str">
        <f>IF(LEN(INDEX(Input!O$6:O$1005,ROW($C174)-ROW($C$5),1))=0,"",INDEX(Input!O$6:O$1005,ROW($C174)-ROW($C$5),1))</f>
        <v/>
      </c>
      <c r="W174" s="100" t="str">
        <f t="shared" si="30"/>
        <v>-</v>
      </c>
      <c r="X174" s="104" t="str">
        <f t="shared" si="31"/>
        <v/>
      </c>
      <c r="Y174" s="102" t="str">
        <f t="shared" si="32"/>
        <v/>
      </c>
      <c r="Z174" s="102" t="str">
        <f>IF(AND(OR(Dashboard!$D$7=J174,Dashboard!$D$7=""),  OR(Dashboard!$G$6&lt;=K174,Dashboard!$G$6=""), OR(Dashboard!$G$7&gt;=K174,Dashboard!$G$7=""),  OR(Dashboard!$J$6&lt;=O174,Dashboard!$J$6=""), OR(Dashboard!$J$7&gt;=O174,Dashboard!$J$7=""),D174&lt;&gt;""),"x","")</f>
        <v>x</v>
      </c>
      <c r="AA174" s="102" t="str">
        <f>IF(AND(OR(Dashboard!$D$6=H174,Dashboard!$D$6="",Dashboard!$D$6="All"), Z174="x"),"x","")</f>
        <v>x</v>
      </c>
      <c r="AB174" s="103" t="str">
        <f>IF(AND(OR(Dashboard!$D$6=H174,Dashboard!$D$6="",Dashboard!$D$6="All"), OR(Dashboard!$D$7=J174,Dashboard!$D$7=""),  OR(Dashboard!$G$6&lt;=K174,Dashboard!$G$6=""), OR(Dashboard!$G$7&gt;=K174,Dashboard!$G$7=""),  OR(Dashboard!$J$6&lt;=O174,Dashboard!$J$6=""), OR(Dashboard!$J$7&gt;=O174,Dashboard!$J$7=""),I174&lt;&gt;""),"x","")</f>
        <v/>
      </c>
      <c r="AC174" s="88" t="str">
        <f>IF($AB174&lt;&gt;"x","",IF(AND($I174&lt;&gt;AC$4, IFERROR(MATCH("c",$AB174:AB174,0),0)=0),"x", IF(IFERROR(MATCH("c",$AB174:AB174,0),0)=0,"c","")))</f>
        <v/>
      </c>
      <c r="AD174" s="88" t="str">
        <f>IF($AB174&lt;&gt;"x","",IF(AND($I174&lt;&gt;AD$4, IFERROR(MATCH("c",$AB174:AC174,0),0)=0),"x", IF(IFERROR(MATCH("c",$AB174:AC174,0),0)=0,"c","")))</f>
        <v/>
      </c>
      <c r="AE174" s="88" t="str">
        <f>IF($AB174&lt;&gt;"x","",IF(AND($I174&lt;&gt;AE$4, IFERROR(MATCH("c",$AB174:AD174,0),0)=0),"x", IF(IFERROR(MATCH("c",$AB174:AD174,0),0)=0,"c","")))</f>
        <v/>
      </c>
      <c r="AF174" s="88" t="str">
        <f>IF($AB174&lt;&gt;"x","",IF(AND($I174&lt;&gt;AF$4, IFERROR(MATCH("c",$AB174:AE174,0),0)=0),"x", IF(IFERROR(MATCH("c",$AB174:AE174,0),0)=0,"c","")))</f>
        <v/>
      </c>
      <c r="AG174" s="88" t="str">
        <f>IF($AB174&lt;&gt;"x","",IF(AND($I174&lt;&gt;AG$4, IFERROR(MATCH("c",$AB174:AF174,0),0)=0),"x", IF(IFERROR(MATCH("c",$AB174:AF174,0),0)=0,"c","")))</f>
        <v/>
      </c>
      <c r="AH174" s="88" t="str">
        <f>IF($AB174&lt;&gt;"x","",IF(AND($I174&lt;&gt;AH$4, IFERROR(MATCH("c",$AB174:AG174,0),0)=0),"x", IF(IFERROR(MATCH("c",$AB174:AG174,0),0)=0,"c","")))</f>
        <v/>
      </c>
      <c r="AI174" s="88" t="str">
        <f>IF($AB174&lt;&gt;"x","",IF(AND($I174&lt;&gt;AI$4, IFERROR(MATCH("c",$AB174:AH174,0),0)=0),"x", IF(IFERROR(MATCH("c",$AB174:AH174,0),0)=0,"c","")))</f>
        <v/>
      </c>
      <c r="AJ174" s="88" t="str">
        <f>IF($AB174&lt;&gt;"x","",IF(AND($I174&lt;&gt;AJ$4, IFERROR(MATCH("c",$AB174:AI174,0),0)=0),"x", IF(IFERROR(MATCH("c",$AB174:AI174,0),0)=0,"c","")))</f>
        <v/>
      </c>
      <c r="AK174" s="88" t="str">
        <f>IF($AB174&lt;&gt;"x","",IF(AND($I174&lt;&gt;AK$4, IFERROR(MATCH("c",$AB174:AJ174,0),0)=0),"x", IF(IFERROR(MATCH("c",$AB174:AJ174,0),0)=0,"c","")))</f>
        <v/>
      </c>
      <c r="AL174" s="88" t="str">
        <f>IF($AB174&lt;&gt;"x","",IF(AND($I174&lt;&gt;AL$4, IFERROR(MATCH("c",$AB174:AK174,0),0)=0),"x", IF(IFERROR(MATCH("c",$AB174:AK174,0),0)=0,"c","")))</f>
        <v/>
      </c>
      <c r="AM174" s="88" t="str">
        <f>IF($AB174&lt;&gt;"x","",IF(AND($I174&lt;&gt;AM$4, IFERROR(MATCH("c",$AB174:AL174,0),0)=0),"x", IF(IFERROR(MATCH("c",$AB174:AL174,0),0)=0,"c","")))</f>
        <v/>
      </c>
      <c r="AN174" s="88" t="str">
        <f>IF($AB174&lt;&gt;"x","",IF(AND($I174&lt;&gt;AN$4, IFERROR(MATCH("c",$AB174:AM174,0),0)=0),"x", IF(IFERROR(MATCH("c",$AB174:AM174,0),0)=0,"c","")))</f>
        <v/>
      </c>
      <c r="AO174" s="88" t="str">
        <f>IF($AB174&lt;&gt;"x","",IF(AND($I174&lt;&gt;AO$4, IFERROR(MATCH("c",$AB174:AN174,0),0)=0),"x", IF(IFERROR(MATCH("c",$AB174:AN174,0),0)=0,"c","")))</f>
        <v/>
      </c>
      <c r="AP174" s="88" t="str">
        <f>IF($AB174&lt;&gt;"x","",IF(AND($I174&lt;&gt;AP$4, IFERROR(MATCH("c",$AB174:AO174,0),0)=0),"x", IF(IFERROR(MATCH("c",$AB174:AO174,0),0)=0,"c","")))</f>
        <v/>
      </c>
      <c r="AQ174" s="88" t="str">
        <f>IF($AB174&lt;&gt;"x","",IF(AND($I174&lt;&gt;AQ$4, IFERROR(MATCH("c",$AB174:AP174,0),0)=0),"x", IF(IFERROR(MATCH("c",$AB174:AP174,0),0)=0,"c","")))</f>
        <v/>
      </c>
    </row>
    <row r="175" spans="2:96" x14ac:dyDescent="0.25">
      <c r="B175" s="88">
        <f>IF(AND(OR(Pipeline!$F$5=H175,Pipeline!$F$5="",Pipeline!$F$5="All"), OR(Pipeline!$F$6=J175,Pipeline!$F$6="",Pipeline!$F$6="All"),  OR(Pipeline!$J$5&lt;=K175,Pipeline!$J$5=""), OR(Pipeline!$J$6&gt;=K175,Pipeline!$J$6=""),  OR(Pipeline!$N$5&lt;=O175,Pipeline!$N$5=""), OR(Pipeline!$N$6&gt;=O175,Pipeline!$N$6="")),1,0)</f>
        <v>1</v>
      </c>
      <c r="C175" s="99">
        <f>IF(B175&lt;&gt;1,"",COUNTIFS($I$6:I174,I175,$B$6:B174,1)+1)</f>
        <v>163</v>
      </c>
      <c r="D175" s="100" t="str">
        <f>IF(LEN(INDEX(Input!B$6:B$1005,ROW($C175)-ROW($C$5),1))=0,"-",INDEX(Input!B$6:B$1005,ROW($C175)-ROW($C$5),1))</f>
        <v>-</v>
      </c>
      <c r="E175" s="100" t="str">
        <f>IF(LEN(INDEX(Input!C$6:C$1005,ROW($C175)-ROW($C$5),1))=0,"-",INDEX(Input!C$6:C$1005,ROW($C175)-ROW($C$5),1))</f>
        <v>-</v>
      </c>
      <c r="F175" s="100" t="str">
        <f>IF(LEN(INDEX(Input!D$6:D$1005,ROW($C175)-ROW($C$5),1))=0,"-",INDEX(Input!D$6:D$1005,ROW($C175)-ROW($C$5),1))</f>
        <v>-</v>
      </c>
      <c r="G175" s="100" t="str">
        <f>IF(LEN(INDEX(Input!E$6:E$1005,ROW($C175)-ROW($C$5),1))=0,"-",INDEX(Input!E$6:E$1005,ROW($C175)-ROW($C$5),1))</f>
        <v>-</v>
      </c>
      <c r="H175" s="100" t="str">
        <f>IF(LEN(INDEX(Input!F$6:F$1005,ROW($C175)-ROW($C$5),1))=0,"-",INDEX(Input!F$6:F$1005,ROW($C175)-ROW($C$5),1))</f>
        <v>-</v>
      </c>
      <c r="I175" s="100" t="str">
        <f>IF(LEN(INDEX(Input!G$6:G$1005,ROW($C175)-ROW($C$5),1))=0,"",INDEX(Input!G$6:G$1005,ROW($C175)-ROW($C$5),1))</f>
        <v/>
      </c>
      <c r="J175" s="100" t="str">
        <f>IF(LEN(INDEX(Input!B$6:B$1005,ROW($C175)-ROW($C$5),1))=0,"-",IF(INDEX(Input!H$6:H$1005,ROW($C175)-ROW($C$5),1)="","Not set",INDEX(Input!H$6:H$1005,ROW($C175)-ROW($C$5),1)) )</f>
        <v>-</v>
      </c>
      <c r="K175" s="101" t="str">
        <f>IF(LEN(INDEX(Input!I$6:I$1005,ROW($C175)-ROW($C$5),1))=0,"",INDEX(Input!I$6:I$1005,ROW($C175)-ROW($C$5),1))</f>
        <v/>
      </c>
      <c r="L175" s="101" t="str">
        <f t="array" ref="L175">IFERROR(IF($AY$24=123,DAY(K175)&amp;connector&amp;IF($AZ$24="Extended",INDEX($AT$24:$AT$35,MONTH(K175),1),MONTH(K175))&amp;connector&amp;IF($AZ$24="Short", RIGHT(YEAR(K175),2),YEAR(K175)),IF($AY$24=213, MONTH(K175)&amp;connector&amp;DAY(K175)&amp;connector&amp;IF($AZ$24="Short", RIGHT(YEAR(K175),2),YEAR(K175)),IF($AZ$24="Short", RIGHT(YEAR(K175),2),YEAR(K175))&amp;connector&amp;MONTH(K175)&amp;connector&amp;DAY(K175))),"-")</f>
        <v>-</v>
      </c>
      <c r="M175" s="101" t="str">
        <f>IF(LEN(INDEX(Input!J$6:J$1005,ROW($C175)-ROW($C$5),1))=0,"",INDEX(Input!J$6:J$1005,ROW($C175)-ROW($C$5),1))</f>
        <v/>
      </c>
      <c r="N175" s="101" t="str">
        <f t="array" ref="N175">IFERROR(IF($AY$24=123,DAY(M175)&amp;connector&amp;IF($AZ$24="Extended",INDEX($AT$24:$AT$35,MONTH(M175),1),MONTH(M175))&amp;connector&amp;IF($AZ$24="Short", RIGHT(YEAR(M175),2),YEAR(M175)),IF($AY$24=213, MONTH(M175)&amp;connector&amp;DAY(M175)&amp;connector&amp;IF($AZ$24="Short", RIGHT(YEAR(M175),2),YEAR(M175)),IF($AZ$24="Short", RIGHT(YEAR(M175),2),YEAR(M175))&amp;connector&amp;MONTH(M175)&amp;connector&amp;DAY(M175))),"-")</f>
        <v>-</v>
      </c>
      <c r="O175" s="156" t="str">
        <f>IF(LEN(INDEX(Input!K$6:K$1005,ROW($C175)-ROW($C$5),1))=0,"",INDEX(Input!K$6:K$1005,ROW($C175)-ROW($C$5),1))</f>
        <v/>
      </c>
      <c r="P175" s="100" t="str">
        <f t="shared" si="26"/>
        <v>-</v>
      </c>
      <c r="Q175" s="156" t="str">
        <f>IF(LEN(INDEX(Input!L$6:L$1005,ROW($C175)-ROW($C$5),1))=0,"",INDEX(Input!L$6:L$1005,ROW($C175)-ROW($C$5),1))</f>
        <v/>
      </c>
      <c r="R175" s="100" t="str">
        <f t="shared" si="27"/>
        <v>-</v>
      </c>
      <c r="S175" s="156" t="str">
        <f>IF(LEN(INDEX(Input!M$6:M$1005,ROW($C175)-ROW($C$5),1))=0,"-",INDEX(Input!M$6:M$1005,ROW($C175)-ROW($C$5),1))</f>
        <v>-</v>
      </c>
      <c r="T175" s="156" t="str">
        <f t="shared" si="28"/>
        <v/>
      </c>
      <c r="U175" s="100" t="str">
        <f t="shared" si="29"/>
        <v>-</v>
      </c>
      <c r="V175" s="156" t="str">
        <f>IF(LEN(INDEX(Input!O$6:O$1005,ROW($C175)-ROW($C$5),1))=0,"",INDEX(Input!O$6:O$1005,ROW($C175)-ROW($C$5),1))</f>
        <v/>
      </c>
      <c r="W175" s="100" t="str">
        <f t="shared" si="30"/>
        <v>-</v>
      </c>
      <c r="X175" s="104" t="str">
        <f t="shared" si="31"/>
        <v/>
      </c>
      <c r="Y175" s="102" t="str">
        <f t="shared" si="32"/>
        <v/>
      </c>
      <c r="Z175" s="102" t="str">
        <f>IF(AND(OR(Dashboard!$D$7=J175,Dashboard!$D$7=""),  OR(Dashboard!$G$6&lt;=K175,Dashboard!$G$6=""), OR(Dashboard!$G$7&gt;=K175,Dashboard!$G$7=""),  OR(Dashboard!$J$6&lt;=O175,Dashboard!$J$6=""), OR(Dashboard!$J$7&gt;=O175,Dashboard!$J$7=""),D175&lt;&gt;""),"x","")</f>
        <v>x</v>
      </c>
      <c r="AA175" s="102" t="str">
        <f>IF(AND(OR(Dashboard!$D$6=H175,Dashboard!$D$6="",Dashboard!$D$6="All"), Z175="x"),"x","")</f>
        <v>x</v>
      </c>
      <c r="AB175" s="103" t="str">
        <f>IF(AND(OR(Dashboard!$D$6=H175,Dashboard!$D$6="",Dashboard!$D$6="All"), OR(Dashboard!$D$7=J175,Dashboard!$D$7=""),  OR(Dashboard!$G$6&lt;=K175,Dashboard!$G$6=""), OR(Dashboard!$G$7&gt;=K175,Dashboard!$G$7=""),  OR(Dashboard!$J$6&lt;=O175,Dashboard!$J$6=""), OR(Dashboard!$J$7&gt;=O175,Dashboard!$J$7=""),I175&lt;&gt;""),"x","")</f>
        <v/>
      </c>
      <c r="AC175" s="88" t="str">
        <f>IF($AB175&lt;&gt;"x","",IF(AND($I175&lt;&gt;AC$4, IFERROR(MATCH("c",$AB175:AB175,0),0)=0),"x", IF(IFERROR(MATCH("c",$AB175:AB175,0),0)=0,"c","")))</f>
        <v/>
      </c>
      <c r="AD175" s="88" t="str">
        <f>IF($AB175&lt;&gt;"x","",IF(AND($I175&lt;&gt;AD$4, IFERROR(MATCH("c",$AB175:AC175,0),0)=0),"x", IF(IFERROR(MATCH("c",$AB175:AC175,0),0)=0,"c","")))</f>
        <v/>
      </c>
      <c r="AE175" s="88" t="str">
        <f>IF($AB175&lt;&gt;"x","",IF(AND($I175&lt;&gt;AE$4, IFERROR(MATCH("c",$AB175:AD175,0),0)=0),"x", IF(IFERROR(MATCH("c",$AB175:AD175,0),0)=0,"c","")))</f>
        <v/>
      </c>
      <c r="AF175" s="88" t="str">
        <f>IF($AB175&lt;&gt;"x","",IF(AND($I175&lt;&gt;AF$4, IFERROR(MATCH("c",$AB175:AE175,0),0)=0),"x", IF(IFERROR(MATCH("c",$AB175:AE175,0),0)=0,"c","")))</f>
        <v/>
      </c>
      <c r="AG175" s="88" t="str">
        <f>IF($AB175&lt;&gt;"x","",IF(AND($I175&lt;&gt;AG$4, IFERROR(MATCH("c",$AB175:AF175,0),0)=0),"x", IF(IFERROR(MATCH("c",$AB175:AF175,0),0)=0,"c","")))</f>
        <v/>
      </c>
      <c r="AH175" s="88" t="str">
        <f>IF($AB175&lt;&gt;"x","",IF(AND($I175&lt;&gt;AH$4, IFERROR(MATCH("c",$AB175:AG175,0),0)=0),"x", IF(IFERROR(MATCH("c",$AB175:AG175,0),0)=0,"c","")))</f>
        <v/>
      </c>
      <c r="AI175" s="88" t="str">
        <f>IF($AB175&lt;&gt;"x","",IF(AND($I175&lt;&gt;AI$4, IFERROR(MATCH("c",$AB175:AH175,0),0)=0),"x", IF(IFERROR(MATCH("c",$AB175:AH175,0),0)=0,"c","")))</f>
        <v/>
      </c>
      <c r="AJ175" s="88" t="str">
        <f>IF($AB175&lt;&gt;"x","",IF(AND($I175&lt;&gt;AJ$4, IFERROR(MATCH("c",$AB175:AI175,0),0)=0),"x", IF(IFERROR(MATCH("c",$AB175:AI175,0),0)=0,"c","")))</f>
        <v/>
      </c>
      <c r="AK175" s="88" t="str">
        <f>IF($AB175&lt;&gt;"x","",IF(AND($I175&lt;&gt;AK$4, IFERROR(MATCH("c",$AB175:AJ175,0),0)=0),"x", IF(IFERROR(MATCH("c",$AB175:AJ175,0),0)=0,"c","")))</f>
        <v/>
      </c>
      <c r="AL175" s="88" t="str">
        <f>IF($AB175&lt;&gt;"x","",IF(AND($I175&lt;&gt;AL$4, IFERROR(MATCH("c",$AB175:AK175,0),0)=0),"x", IF(IFERROR(MATCH("c",$AB175:AK175,0),0)=0,"c","")))</f>
        <v/>
      </c>
      <c r="AM175" s="88" t="str">
        <f>IF($AB175&lt;&gt;"x","",IF(AND($I175&lt;&gt;AM$4, IFERROR(MATCH("c",$AB175:AL175,0),0)=0),"x", IF(IFERROR(MATCH("c",$AB175:AL175,0),0)=0,"c","")))</f>
        <v/>
      </c>
      <c r="AN175" s="88" t="str">
        <f>IF($AB175&lt;&gt;"x","",IF(AND($I175&lt;&gt;AN$4, IFERROR(MATCH("c",$AB175:AM175,0),0)=0),"x", IF(IFERROR(MATCH("c",$AB175:AM175,0),0)=0,"c","")))</f>
        <v/>
      </c>
      <c r="AO175" s="88" t="str">
        <f>IF($AB175&lt;&gt;"x","",IF(AND($I175&lt;&gt;AO$4, IFERROR(MATCH("c",$AB175:AN175,0),0)=0),"x", IF(IFERROR(MATCH("c",$AB175:AN175,0),0)=0,"c","")))</f>
        <v/>
      </c>
      <c r="AP175" s="88" t="str">
        <f>IF($AB175&lt;&gt;"x","",IF(AND($I175&lt;&gt;AP$4, IFERROR(MATCH("c",$AB175:AO175,0),0)=0),"x", IF(IFERROR(MATCH("c",$AB175:AO175,0),0)=0,"c","")))</f>
        <v/>
      </c>
      <c r="AQ175" s="88" t="str">
        <f>IF($AB175&lt;&gt;"x","",IF(AND($I175&lt;&gt;AQ$4, IFERROR(MATCH("c",$AB175:AP175,0),0)=0),"x", IF(IFERROR(MATCH("c",$AB175:AP175,0),0)=0,"c","")))</f>
        <v/>
      </c>
    </row>
    <row r="176" spans="2:96" x14ac:dyDescent="0.25">
      <c r="B176" s="88">
        <f>IF(AND(OR(Pipeline!$F$5=H176,Pipeline!$F$5="",Pipeline!$F$5="All"), OR(Pipeline!$F$6=J176,Pipeline!$F$6="",Pipeline!$F$6="All"),  OR(Pipeline!$J$5&lt;=K176,Pipeline!$J$5=""), OR(Pipeline!$J$6&gt;=K176,Pipeline!$J$6=""),  OR(Pipeline!$N$5&lt;=O176,Pipeline!$N$5=""), OR(Pipeline!$N$6&gt;=O176,Pipeline!$N$6="")),1,0)</f>
        <v>1</v>
      </c>
      <c r="C176" s="99">
        <f>IF(B176&lt;&gt;1,"",COUNTIFS($I$6:I175,I176,$B$6:B175,1)+1)</f>
        <v>164</v>
      </c>
      <c r="D176" s="100" t="str">
        <f>IF(LEN(INDEX(Input!B$6:B$1005,ROW($C176)-ROW($C$5),1))=0,"-",INDEX(Input!B$6:B$1005,ROW($C176)-ROW($C$5),1))</f>
        <v>-</v>
      </c>
      <c r="E176" s="100" t="str">
        <f>IF(LEN(INDEX(Input!C$6:C$1005,ROW($C176)-ROW($C$5),1))=0,"-",INDEX(Input!C$6:C$1005,ROW($C176)-ROW($C$5),1))</f>
        <v>-</v>
      </c>
      <c r="F176" s="100" t="str">
        <f>IF(LEN(INDEX(Input!D$6:D$1005,ROW($C176)-ROW($C$5),1))=0,"-",INDEX(Input!D$6:D$1005,ROW($C176)-ROW($C$5),1))</f>
        <v>-</v>
      </c>
      <c r="G176" s="100" t="str">
        <f>IF(LEN(INDEX(Input!E$6:E$1005,ROW($C176)-ROW($C$5),1))=0,"-",INDEX(Input!E$6:E$1005,ROW($C176)-ROW($C$5),1))</f>
        <v>-</v>
      </c>
      <c r="H176" s="100" t="str">
        <f>IF(LEN(INDEX(Input!F$6:F$1005,ROW($C176)-ROW($C$5),1))=0,"-",INDEX(Input!F$6:F$1005,ROW($C176)-ROW($C$5),1))</f>
        <v>-</v>
      </c>
      <c r="I176" s="100" t="str">
        <f>IF(LEN(INDEX(Input!G$6:G$1005,ROW($C176)-ROW($C$5),1))=0,"",INDEX(Input!G$6:G$1005,ROW($C176)-ROW($C$5),1))</f>
        <v/>
      </c>
      <c r="J176" s="100" t="str">
        <f>IF(LEN(INDEX(Input!B$6:B$1005,ROW($C176)-ROW($C$5),1))=0,"-",IF(INDEX(Input!H$6:H$1005,ROW($C176)-ROW($C$5),1)="","Not set",INDEX(Input!H$6:H$1005,ROW($C176)-ROW($C$5),1)) )</f>
        <v>-</v>
      </c>
      <c r="K176" s="101" t="str">
        <f>IF(LEN(INDEX(Input!I$6:I$1005,ROW($C176)-ROW($C$5),1))=0,"",INDEX(Input!I$6:I$1005,ROW($C176)-ROW($C$5),1))</f>
        <v/>
      </c>
      <c r="L176" s="101" t="str">
        <f t="array" ref="L176">IFERROR(IF($AY$24=123,DAY(K176)&amp;connector&amp;IF($AZ$24="Extended",INDEX($AT$24:$AT$35,MONTH(K176),1),MONTH(K176))&amp;connector&amp;IF($AZ$24="Short", RIGHT(YEAR(K176),2),YEAR(K176)),IF($AY$24=213, MONTH(K176)&amp;connector&amp;DAY(K176)&amp;connector&amp;IF($AZ$24="Short", RIGHT(YEAR(K176),2),YEAR(K176)),IF($AZ$24="Short", RIGHT(YEAR(K176),2),YEAR(K176))&amp;connector&amp;MONTH(K176)&amp;connector&amp;DAY(K176))),"-")</f>
        <v>-</v>
      </c>
      <c r="M176" s="101" t="str">
        <f>IF(LEN(INDEX(Input!J$6:J$1005,ROW($C176)-ROW($C$5),1))=0,"",INDEX(Input!J$6:J$1005,ROW($C176)-ROW($C$5),1))</f>
        <v/>
      </c>
      <c r="N176" s="101" t="str">
        <f t="array" ref="N176">IFERROR(IF($AY$24=123,DAY(M176)&amp;connector&amp;IF($AZ$24="Extended",INDEX($AT$24:$AT$35,MONTH(M176),1),MONTH(M176))&amp;connector&amp;IF($AZ$24="Short", RIGHT(YEAR(M176),2),YEAR(M176)),IF($AY$24=213, MONTH(M176)&amp;connector&amp;DAY(M176)&amp;connector&amp;IF($AZ$24="Short", RIGHT(YEAR(M176),2),YEAR(M176)),IF($AZ$24="Short", RIGHT(YEAR(M176),2),YEAR(M176))&amp;connector&amp;MONTH(M176)&amp;connector&amp;DAY(M176))),"-")</f>
        <v>-</v>
      </c>
      <c r="O176" s="156" t="str">
        <f>IF(LEN(INDEX(Input!K$6:K$1005,ROW($C176)-ROW($C$5),1))=0,"",INDEX(Input!K$6:K$1005,ROW($C176)-ROW($C$5),1))</f>
        <v/>
      </c>
      <c r="P176" s="100" t="str">
        <f t="shared" si="26"/>
        <v>-</v>
      </c>
      <c r="Q176" s="156" t="str">
        <f>IF(LEN(INDEX(Input!L$6:L$1005,ROW($C176)-ROW($C$5),1))=0,"",INDEX(Input!L$6:L$1005,ROW($C176)-ROW($C$5),1))</f>
        <v/>
      </c>
      <c r="R176" s="100" t="str">
        <f t="shared" si="27"/>
        <v>-</v>
      </c>
      <c r="S176" s="156" t="str">
        <f>IF(LEN(INDEX(Input!M$6:M$1005,ROW($C176)-ROW($C$5),1))=0,"-",INDEX(Input!M$6:M$1005,ROW($C176)-ROW($C$5),1))</f>
        <v>-</v>
      </c>
      <c r="T176" s="156" t="str">
        <f t="shared" si="28"/>
        <v/>
      </c>
      <c r="U176" s="100" t="str">
        <f t="shared" si="29"/>
        <v>-</v>
      </c>
      <c r="V176" s="156" t="str">
        <f>IF(LEN(INDEX(Input!O$6:O$1005,ROW($C176)-ROW($C$5),1))=0,"",INDEX(Input!O$6:O$1005,ROW($C176)-ROW($C$5),1))</f>
        <v/>
      </c>
      <c r="W176" s="100" t="str">
        <f t="shared" si="30"/>
        <v>-</v>
      </c>
      <c r="X176" s="104" t="str">
        <f t="shared" si="31"/>
        <v/>
      </c>
      <c r="Y176" s="102" t="str">
        <f t="shared" si="32"/>
        <v/>
      </c>
      <c r="Z176" s="102" t="str">
        <f>IF(AND(OR(Dashboard!$D$7=J176,Dashboard!$D$7=""),  OR(Dashboard!$G$6&lt;=K176,Dashboard!$G$6=""), OR(Dashboard!$G$7&gt;=K176,Dashboard!$G$7=""),  OR(Dashboard!$J$6&lt;=O176,Dashboard!$J$6=""), OR(Dashboard!$J$7&gt;=O176,Dashboard!$J$7=""),D176&lt;&gt;""),"x","")</f>
        <v>x</v>
      </c>
      <c r="AA176" s="102" t="str">
        <f>IF(AND(OR(Dashboard!$D$6=H176,Dashboard!$D$6="",Dashboard!$D$6="All"), Z176="x"),"x","")</f>
        <v>x</v>
      </c>
      <c r="AB176" s="103" t="str">
        <f>IF(AND(OR(Dashboard!$D$6=H176,Dashboard!$D$6="",Dashboard!$D$6="All"), OR(Dashboard!$D$7=J176,Dashboard!$D$7=""),  OR(Dashboard!$G$6&lt;=K176,Dashboard!$G$6=""), OR(Dashboard!$G$7&gt;=K176,Dashboard!$G$7=""),  OR(Dashboard!$J$6&lt;=O176,Dashboard!$J$6=""), OR(Dashboard!$J$7&gt;=O176,Dashboard!$J$7=""),I176&lt;&gt;""),"x","")</f>
        <v/>
      </c>
      <c r="AC176" s="88" t="str">
        <f>IF($AB176&lt;&gt;"x","",IF(AND($I176&lt;&gt;AC$4, IFERROR(MATCH("c",$AB176:AB176,0),0)=0),"x", IF(IFERROR(MATCH("c",$AB176:AB176,0),0)=0,"c","")))</f>
        <v/>
      </c>
      <c r="AD176" s="88" t="str">
        <f>IF($AB176&lt;&gt;"x","",IF(AND($I176&lt;&gt;AD$4, IFERROR(MATCH("c",$AB176:AC176,0),0)=0),"x", IF(IFERROR(MATCH("c",$AB176:AC176,0),0)=0,"c","")))</f>
        <v/>
      </c>
      <c r="AE176" s="88" t="str">
        <f>IF($AB176&lt;&gt;"x","",IF(AND($I176&lt;&gt;AE$4, IFERROR(MATCH("c",$AB176:AD176,0),0)=0),"x", IF(IFERROR(MATCH("c",$AB176:AD176,0),0)=0,"c","")))</f>
        <v/>
      </c>
      <c r="AF176" s="88" t="str">
        <f>IF($AB176&lt;&gt;"x","",IF(AND($I176&lt;&gt;AF$4, IFERROR(MATCH("c",$AB176:AE176,0),0)=0),"x", IF(IFERROR(MATCH("c",$AB176:AE176,0),0)=0,"c","")))</f>
        <v/>
      </c>
      <c r="AG176" s="88" t="str">
        <f>IF($AB176&lt;&gt;"x","",IF(AND($I176&lt;&gt;AG$4, IFERROR(MATCH("c",$AB176:AF176,0),0)=0),"x", IF(IFERROR(MATCH("c",$AB176:AF176,0),0)=0,"c","")))</f>
        <v/>
      </c>
      <c r="AH176" s="88" t="str">
        <f>IF($AB176&lt;&gt;"x","",IF(AND($I176&lt;&gt;AH$4, IFERROR(MATCH("c",$AB176:AG176,0),0)=0),"x", IF(IFERROR(MATCH("c",$AB176:AG176,0),0)=0,"c","")))</f>
        <v/>
      </c>
      <c r="AI176" s="88" t="str">
        <f>IF($AB176&lt;&gt;"x","",IF(AND($I176&lt;&gt;AI$4, IFERROR(MATCH("c",$AB176:AH176,0),0)=0),"x", IF(IFERROR(MATCH("c",$AB176:AH176,0),0)=0,"c","")))</f>
        <v/>
      </c>
      <c r="AJ176" s="88" t="str">
        <f>IF($AB176&lt;&gt;"x","",IF(AND($I176&lt;&gt;AJ$4, IFERROR(MATCH("c",$AB176:AI176,0),0)=0),"x", IF(IFERROR(MATCH("c",$AB176:AI176,0),0)=0,"c","")))</f>
        <v/>
      </c>
      <c r="AK176" s="88" t="str">
        <f>IF($AB176&lt;&gt;"x","",IF(AND($I176&lt;&gt;AK$4, IFERROR(MATCH("c",$AB176:AJ176,0),0)=0),"x", IF(IFERROR(MATCH("c",$AB176:AJ176,0),0)=0,"c","")))</f>
        <v/>
      </c>
      <c r="AL176" s="88" t="str">
        <f>IF($AB176&lt;&gt;"x","",IF(AND($I176&lt;&gt;AL$4, IFERROR(MATCH("c",$AB176:AK176,0),0)=0),"x", IF(IFERROR(MATCH("c",$AB176:AK176,0),0)=0,"c","")))</f>
        <v/>
      </c>
      <c r="AM176" s="88" t="str">
        <f>IF($AB176&lt;&gt;"x","",IF(AND($I176&lt;&gt;AM$4, IFERROR(MATCH("c",$AB176:AL176,0),0)=0),"x", IF(IFERROR(MATCH("c",$AB176:AL176,0),0)=0,"c","")))</f>
        <v/>
      </c>
      <c r="AN176" s="88" t="str">
        <f>IF($AB176&lt;&gt;"x","",IF(AND($I176&lt;&gt;AN$4, IFERROR(MATCH("c",$AB176:AM176,0),0)=0),"x", IF(IFERROR(MATCH("c",$AB176:AM176,0),0)=0,"c","")))</f>
        <v/>
      </c>
      <c r="AO176" s="88" t="str">
        <f>IF($AB176&lt;&gt;"x","",IF(AND($I176&lt;&gt;AO$4, IFERROR(MATCH("c",$AB176:AN176,0),0)=0),"x", IF(IFERROR(MATCH("c",$AB176:AN176,0),0)=0,"c","")))</f>
        <v/>
      </c>
      <c r="AP176" s="88" t="str">
        <f>IF($AB176&lt;&gt;"x","",IF(AND($I176&lt;&gt;AP$4, IFERROR(MATCH("c",$AB176:AO176,0),0)=0),"x", IF(IFERROR(MATCH("c",$AB176:AO176,0),0)=0,"c","")))</f>
        <v/>
      </c>
      <c r="AQ176" s="88" t="str">
        <f>IF($AB176&lt;&gt;"x","",IF(AND($I176&lt;&gt;AQ$4, IFERROR(MATCH("c",$AB176:AP176,0),0)=0),"x", IF(IFERROR(MATCH("c",$AB176:AP176,0),0)=0,"c","")))</f>
        <v/>
      </c>
    </row>
    <row r="177" spans="2:43" x14ac:dyDescent="0.25">
      <c r="B177" s="88">
        <f>IF(AND(OR(Pipeline!$F$5=H177,Pipeline!$F$5="",Pipeline!$F$5="All"), OR(Pipeline!$F$6=J177,Pipeline!$F$6="",Pipeline!$F$6="All"),  OR(Pipeline!$J$5&lt;=K177,Pipeline!$J$5=""), OR(Pipeline!$J$6&gt;=K177,Pipeline!$J$6=""),  OR(Pipeline!$N$5&lt;=O177,Pipeline!$N$5=""), OR(Pipeline!$N$6&gt;=O177,Pipeline!$N$6="")),1,0)</f>
        <v>1</v>
      </c>
      <c r="C177" s="99">
        <f>IF(B177&lt;&gt;1,"",COUNTIFS($I$6:I176,I177,$B$6:B176,1)+1)</f>
        <v>165</v>
      </c>
      <c r="D177" s="100" t="str">
        <f>IF(LEN(INDEX(Input!B$6:B$1005,ROW($C177)-ROW($C$5),1))=0,"-",INDEX(Input!B$6:B$1005,ROW($C177)-ROW($C$5),1))</f>
        <v>-</v>
      </c>
      <c r="E177" s="100" t="str">
        <f>IF(LEN(INDEX(Input!C$6:C$1005,ROW($C177)-ROW($C$5),1))=0,"-",INDEX(Input!C$6:C$1005,ROW($C177)-ROW($C$5),1))</f>
        <v>-</v>
      </c>
      <c r="F177" s="100" t="str">
        <f>IF(LEN(INDEX(Input!D$6:D$1005,ROW($C177)-ROW($C$5),1))=0,"-",INDEX(Input!D$6:D$1005,ROW($C177)-ROW($C$5),1))</f>
        <v>-</v>
      </c>
      <c r="G177" s="100" t="str">
        <f>IF(LEN(INDEX(Input!E$6:E$1005,ROW($C177)-ROW($C$5),1))=0,"-",INDEX(Input!E$6:E$1005,ROW($C177)-ROW($C$5),1))</f>
        <v>-</v>
      </c>
      <c r="H177" s="100" t="str">
        <f>IF(LEN(INDEX(Input!F$6:F$1005,ROW($C177)-ROW($C$5),1))=0,"-",INDEX(Input!F$6:F$1005,ROW($C177)-ROW($C$5),1))</f>
        <v>-</v>
      </c>
      <c r="I177" s="100" t="str">
        <f>IF(LEN(INDEX(Input!G$6:G$1005,ROW($C177)-ROW($C$5),1))=0,"",INDEX(Input!G$6:G$1005,ROW($C177)-ROW($C$5),1))</f>
        <v/>
      </c>
      <c r="J177" s="100" t="str">
        <f>IF(LEN(INDEX(Input!B$6:B$1005,ROW($C177)-ROW($C$5),1))=0,"-",IF(INDEX(Input!H$6:H$1005,ROW($C177)-ROW($C$5),1)="","Not set",INDEX(Input!H$6:H$1005,ROW($C177)-ROW($C$5),1)) )</f>
        <v>-</v>
      </c>
      <c r="K177" s="101" t="str">
        <f>IF(LEN(INDEX(Input!I$6:I$1005,ROW($C177)-ROW($C$5),1))=0,"",INDEX(Input!I$6:I$1005,ROW($C177)-ROW($C$5),1))</f>
        <v/>
      </c>
      <c r="L177" s="101" t="str">
        <f t="array" ref="L177">IFERROR(IF($AY$24=123,DAY(K177)&amp;connector&amp;IF($AZ$24="Extended",INDEX($AT$24:$AT$35,MONTH(K177),1),MONTH(K177))&amp;connector&amp;IF($AZ$24="Short", RIGHT(YEAR(K177),2),YEAR(K177)),IF($AY$24=213, MONTH(K177)&amp;connector&amp;DAY(K177)&amp;connector&amp;IF($AZ$24="Short", RIGHT(YEAR(K177),2),YEAR(K177)),IF($AZ$24="Short", RIGHT(YEAR(K177),2),YEAR(K177))&amp;connector&amp;MONTH(K177)&amp;connector&amp;DAY(K177))),"-")</f>
        <v>-</v>
      </c>
      <c r="M177" s="101" t="str">
        <f>IF(LEN(INDEX(Input!J$6:J$1005,ROW($C177)-ROW($C$5),1))=0,"",INDEX(Input!J$6:J$1005,ROW($C177)-ROW($C$5),1))</f>
        <v/>
      </c>
      <c r="N177" s="101" t="str">
        <f t="array" ref="N177">IFERROR(IF($AY$24=123,DAY(M177)&amp;connector&amp;IF($AZ$24="Extended",INDEX($AT$24:$AT$35,MONTH(M177),1),MONTH(M177))&amp;connector&amp;IF($AZ$24="Short", RIGHT(YEAR(M177),2),YEAR(M177)),IF($AY$24=213, MONTH(M177)&amp;connector&amp;DAY(M177)&amp;connector&amp;IF($AZ$24="Short", RIGHT(YEAR(M177),2),YEAR(M177)),IF($AZ$24="Short", RIGHT(YEAR(M177),2),YEAR(M177))&amp;connector&amp;MONTH(M177)&amp;connector&amp;DAY(M177))),"-")</f>
        <v>-</v>
      </c>
      <c r="O177" s="156" t="str">
        <f>IF(LEN(INDEX(Input!K$6:K$1005,ROW($C177)-ROW($C$5),1))=0,"",INDEX(Input!K$6:K$1005,ROW($C177)-ROW($C$5),1))</f>
        <v/>
      </c>
      <c r="P177" s="100" t="str">
        <f t="shared" si="26"/>
        <v>-</v>
      </c>
      <c r="Q177" s="156" t="str">
        <f>IF(LEN(INDEX(Input!L$6:L$1005,ROW($C177)-ROW($C$5),1))=0,"",INDEX(Input!L$6:L$1005,ROW($C177)-ROW($C$5),1))</f>
        <v/>
      </c>
      <c r="R177" s="100" t="str">
        <f t="shared" si="27"/>
        <v>-</v>
      </c>
      <c r="S177" s="156" t="str">
        <f>IF(LEN(INDEX(Input!M$6:M$1005,ROW($C177)-ROW($C$5),1))=0,"-",INDEX(Input!M$6:M$1005,ROW($C177)-ROW($C$5),1))</f>
        <v>-</v>
      </c>
      <c r="T177" s="156" t="str">
        <f t="shared" si="28"/>
        <v/>
      </c>
      <c r="U177" s="100" t="str">
        <f t="shared" si="29"/>
        <v>-</v>
      </c>
      <c r="V177" s="156" t="str">
        <f>IF(LEN(INDEX(Input!O$6:O$1005,ROW($C177)-ROW($C$5),1))=0,"",INDEX(Input!O$6:O$1005,ROW($C177)-ROW($C$5),1))</f>
        <v/>
      </c>
      <c r="W177" s="100" t="str">
        <f t="shared" si="30"/>
        <v>-</v>
      </c>
      <c r="X177" s="104" t="str">
        <f t="shared" si="31"/>
        <v/>
      </c>
      <c r="Y177" s="102" t="str">
        <f t="shared" si="32"/>
        <v/>
      </c>
      <c r="Z177" s="102" t="str">
        <f>IF(AND(OR(Dashboard!$D$7=J177,Dashboard!$D$7=""),  OR(Dashboard!$G$6&lt;=K177,Dashboard!$G$6=""), OR(Dashboard!$G$7&gt;=K177,Dashboard!$G$7=""),  OR(Dashboard!$J$6&lt;=O177,Dashboard!$J$6=""), OR(Dashboard!$J$7&gt;=O177,Dashboard!$J$7=""),D177&lt;&gt;""),"x","")</f>
        <v>x</v>
      </c>
      <c r="AA177" s="102" t="str">
        <f>IF(AND(OR(Dashboard!$D$6=H177,Dashboard!$D$6="",Dashboard!$D$6="All"), Z177="x"),"x","")</f>
        <v>x</v>
      </c>
      <c r="AB177" s="103" t="str">
        <f>IF(AND(OR(Dashboard!$D$6=H177,Dashboard!$D$6="",Dashboard!$D$6="All"), OR(Dashboard!$D$7=J177,Dashboard!$D$7=""),  OR(Dashboard!$G$6&lt;=K177,Dashboard!$G$6=""), OR(Dashboard!$G$7&gt;=K177,Dashboard!$G$7=""),  OR(Dashboard!$J$6&lt;=O177,Dashboard!$J$6=""), OR(Dashboard!$J$7&gt;=O177,Dashboard!$J$7=""),I177&lt;&gt;""),"x","")</f>
        <v/>
      </c>
      <c r="AC177" s="88" t="str">
        <f>IF($AB177&lt;&gt;"x","",IF(AND($I177&lt;&gt;AC$4, IFERROR(MATCH("c",$AB177:AB177,0),0)=0),"x", IF(IFERROR(MATCH("c",$AB177:AB177,0),0)=0,"c","")))</f>
        <v/>
      </c>
      <c r="AD177" s="88" t="str">
        <f>IF($AB177&lt;&gt;"x","",IF(AND($I177&lt;&gt;AD$4, IFERROR(MATCH("c",$AB177:AC177,0),0)=0),"x", IF(IFERROR(MATCH("c",$AB177:AC177,0),0)=0,"c","")))</f>
        <v/>
      </c>
      <c r="AE177" s="88" t="str">
        <f>IF($AB177&lt;&gt;"x","",IF(AND($I177&lt;&gt;AE$4, IFERROR(MATCH("c",$AB177:AD177,0),0)=0),"x", IF(IFERROR(MATCH("c",$AB177:AD177,0),0)=0,"c","")))</f>
        <v/>
      </c>
      <c r="AF177" s="88" t="str">
        <f>IF($AB177&lt;&gt;"x","",IF(AND($I177&lt;&gt;AF$4, IFERROR(MATCH("c",$AB177:AE177,0),0)=0),"x", IF(IFERROR(MATCH("c",$AB177:AE177,0),0)=0,"c","")))</f>
        <v/>
      </c>
      <c r="AG177" s="88" t="str">
        <f>IF($AB177&lt;&gt;"x","",IF(AND($I177&lt;&gt;AG$4, IFERROR(MATCH("c",$AB177:AF177,0),0)=0),"x", IF(IFERROR(MATCH("c",$AB177:AF177,0),0)=0,"c","")))</f>
        <v/>
      </c>
      <c r="AH177" s="88" t="str">
        <f>IF($AB177&lt;&gt;"x","",IF(AND($I177&lt;&gt;AH$4, IFERROR(MATCH("c",$AB177:AG177,0),0)=0),"x", IF(IFERROR(MATCH("c",$AB177:AG177,0),0)=0,"c","")))</f>
        <v/>
      </c>
      <c r="AI177" s="88" t="str">
        <f>IF($AB177&lt;&gt;"x","",IF(AND($I177&lt;&gt;AI$4, IFERROR(MATCH("c",$AB177:AH177,0),0)=0),"x", IF(IFERROR(MATCH("c",$AB177:AH177,0),0)=0,"c","")))</f>
        <v/>
      </c>
      <c r="AJ177" s="88" t="str">
        <f>IF($AB177&lt;&gt;"x","",IF(AND($I177&lt;&gt;AJ$4, IFERROR(MATCH("c",$AB177:AI177,0),0)=0),"x", IF(IFERROR(MATCH("c",$AB177:AI177,0),0)=0,"c","")))</f>
        <v/>
      </c>
      <c r="AK177" s="88" t="str">
        <f>IF($AB177&lt;&gt;"x","",IF(AND($I177&lt;&gt;AK$4, IFERROR(MATCH("c",$AB177:AJ177,0),0)=0),"x", IF(IFERROR(MATCH("c",$AB177:AJ177,0),0)=0,"c","")))</f>
        <v/>
      </c>
      <c r="AL177" s="88" t="str">
        <f>IF($AB177&lt;&gt;"x","",IF(AND($I177&lt;&gt;AL$4, IFERROR(MATCH("c",$AB177:AK177,0),0)=0),"x", IF(IFERROR(MATCH("c",$AB177:AK177,0),0)=0,"c","")))</f>
        <v/>
      </c>
      <c r="AM177" s="88" t="str">
        <f>IF($AB177&lt;&gt;"x","",IF(AND($I177&lt;&gt;AM$4, IFERROR(MATCH("c",$AB177:AL177,0),0)=0),"x", IF(IFERROR(MATCH("c",$AB177:AL177,0),0)=0,"c","")))</f>
        <v/>
      </c>
      <c r="AN177" s="88" t="str">
        <f>IF($AB177&lt;&gt;"x","",IF(AND($I177&lt;&gt;AN$4, IFERROR(MATCH("c",$AB177:AM177,0),0)=0),"x", IF(IFERROR(MATCH("c",$AB177:AM177,0),0)=0,"c","")))</f>
        <v/>
      </c>
      <c r="AO177" s="88" t="str">
        <f>IF($AB177&lt;&gt;"x","",IF(AND($I177&lt;&gt;AO$4, IFERROR(MATCH("c",$AB177:AN177,0),0)=0),"x", IF(IFERROR(MATCH("c",$AB177:AN177,0),0)=0,"c","")))</f>
        <v/>
      </c>
      <c r="AP177" s="88" t="str">
        <f>IF($AB177&lt;&gt;"x","",IF(AND($I177&lt;&gt;AP$4, IFERROR(MATCH("c",$AB177:AO177,0),0)=0),"x", IF(IFERROR(MATCH("c",$AB177:AO177,0),0)=0,"c","")))</f>
        <v/>
      </c>
      <c r="AQ177" s="88" t="str">
        <f>IF($AB177&lt;&gt;"x","",IF(AND($I177&lt;&gt;AQ$4, IFERROR(MATCH("c",$AB177:AP177,0),0)=0),"x", IF(IFERROR(MATCH("c",$AB177:AP177,0),0)=0,"c","")))</f>
        <v/>
      </c>
    </row>
    <row r="178" spans="2:43" x14ac:dyDescent="0.25">
      <c r="B178" s="88">
        <f>IF(AND(OR(Pipeline!$F$5=H178,Pipeline!$F$5="",Pipeline!$F$5="All"), OR(Pipeline!$F$6=J178,Pipeline!$F$6="",Pipeline!$F$6="All"),  OR(Pipeline!$J$5&lt;=K178,Pipeline!$J$5=""), OR(Pipeline!$J$6&gt;=K178,Pipeline!$J$6=""),  OR(Pipeline!$N$5&lt;=O178,Pipeline!$N$5=""), OR(Pipeline!$N$6&gt;=O178,Pipeline!$N$6="")),1,0)</f>
        <v>1</v>
      </c>
      <c r="C178" s="99">
        <f>IF(B178&lt;&gt;1,"",COUNTIFS($I$6:I177,I178,$B$6:B177,1)+1)</f>
        <v>166</v>
      </c>
      <c r="D178" s="100" t="str">
        <f>IF(LEN(INDEX(Input!B$6:B$1005,ROW($C178)-ROW($C$5),1))=0,"-",INDEX(Input!B$6:B$1005,ROW($C178)-ROW($C$5),1))</f>
        <v>-</v>
      </c>
      <c r="E178" s="100" t="str">
        <f>IF(LEN(INDEX(Input!C$6:C$1005,ROW($C178)-ROW($C$5),1))=0,"-",INDEX(Input!C$6:C$1005,ROW($C178)-ROW($C$5),1))</f>
        <v>-</v>
      </c>
      <c r="F178" s="100" t="str">
        <f>IF(LEN(INDEX(Input!D$6:D$1005,ROW($C178)-ROW($C$5),1))=0,"-",INDEX(Input!D$6:D$1005,ROW($C178)-ROW($C$5),1))</f>
        <v>-</v>
      </c>
      <c r="G178" s="100" t="str">
        <f>IF(LEN(INDEX(Input!E$6:E$1005,ROW($C178)-ROW($C$5),1))=0,"-",INDEX(Input!E$6:E$1005,ROW($C178)-ROW($C$5),1))</f>
        <v>-</v>
      </c>
      <c r="H178" s="100" t="str">
        <f>IF(LEN(INDEX(Input!F$6:F$1005,ROW($C178)-ROW($C$5),1))=0,"-",INDEX(Input!F$6:F$1005,ROW($C178)-ROW($C$5),1))</f>
        <v>-</v>
      </c>
      <c r="I178" s="100" t="str">
        <f>IF(LEN(INDEX(Input!G$6:G$1005,ROW($C178)-ROW($C$5),1))=0,"",INDEX(Input!G$6:G$1005,ROW($C178)-ROW($C$5),1))</f>
        <v/>
      </c>
      <c r="J178" s="100" t="str">
        <f>IF(LEN(INDEX(Input!B$6:B$1005,ROW($C178)-ROW($C$5),1))=0,"-",IF(INDEX(Input!H$6:H$1005,ROW($C178)-ROW($C$5),1)="","Not set",INDEX(Input!H$6:H$1005,ROW($C178)-ROW($C$5),1)) )</f>
        <v>-</v>
      </c>
      <c r="K178" s="101" t="str">
        <f>IF(LEN(INDEX(Input!I$6:I$1005,ROW($C178)-ROW($C$5),1))=0,"",INDEX(Input!I$6:I$1005,ROW($C178)-ROW($C$5),1))</f>
        <v/>
      </c>
      <c r="L178" s="101" t="str">
        <f t="array" ref="L178">IFERROR(IF($AY$24=123,DAY(K178)&amp;connector&amp;IF($AZ$24="Extended",INDEX($AT$24:$AT$35,MONTH(K178),1),MONTH(K178))&amp;connector&amp;IF($AZ$24="Short", RIGHT(YEAR(K178),2),YEAR(K178)),IF($AY$24=213, MONTH(K178)&amp;connector&amp;DAY(K178)&amp;connector&amp;IF($AZ$24="Short", RIGHT(YEAR(K178),2),YEAR(K178)),IF($AZ$24="Short", RIGHT(YEAR(K178),2),YEAR(K178))&amp;connector&amp;MONTH(K178)&amp;connector&amp;DAY(K178))),"-")</f>
        <v>-</v>
      </c>
      <c r="M178" s="101" t="str">
        <f>IF(LEN(INDEX(Input!J$6:J$1005,ROW($C178)-ROW($C$5),1))=0,"",INDEX(Input!J$6:J$1005,ROW($C178)-ROW($C$5),1))</f>
        <v/>
      </c>
      <c r="N178" s="101" t="str">
        <f t="array" ref="N178">IFERROR(IF($AY$24=123,DAY(M178)&amp;connector&amp;IF($AZ$24="Extended",INDEX($AT$24:$AT$35,MONTH(M178),1),MONTH(M178))&amp;connector&amp;IF($AZ$24="Short", RIGHT(YEAR(M178),2),YEAR(M178)),IF($AY$24=213, MONTH(M178)&amp;connector&amp;DAY(M178)&amp;connector&amp;IF($AZ$24="Short", RIGHT(YEAR(M178),2),YEAR(M178)),IF($AZ$24="Short", RIGHT(YEAR(M178),2),YEAR(M178))&amp;connector&amp;MONTH(M178)&amp;connector&amp;DAY(M178))),"-")</f>
        <v>-</v>
      </c>
      <c r="O178" s="156" t="str">
        <f>IF(LEN(INDEX(Input!K$6:K$1005,ROW($C178)-ROW($C$5),1))=0,"",INDEX(Input!K$6:K$1005,ROW($C178)-ROW($C$5),1))</f>
        <v/>
      </c>
      <c r="P178" s="100" t="str">
        <f t="shared" si="26"/>
        <v>-</v>
      </c>
      <c r="Q178" s="156" t="str">
        <f>IF(LEN(INDEX(Input!L$6:L$1005,ROW($C178)-ROW($C$5),1))=0,"",INDEX(Input!L$6:L$1005,ROW($C178)-ROW($C$5),1))</f>
        <v/>
      </c>
      <c r="R178" s="100" t="str">
        <f t="shared" si="27"/>
        <v>-</v>
      </c>
      <c r="S178" s="156" t="str">
        <f>IF(LEN(INDEX(Input!M$6:M$1005,ROW($C178)-ROW($C$5),1))=0,"-",INDEX(Input!M$6:M$1005,ROW($C178)-ROW($C$5),1))</f>
        <v>-</v>
      </c>
      <c r="T178" s="156" t="str">
        <f t="shared" si="28"/>
        <v/>
      </c>
      <c r="U178" s="100" t="str">
        <f t="shared" si="29"/>
        <v>-</v>
      </c>
      <c r="V178" s="156" t="str">
        <f>IF(LEN(INDEX(Input!O$6:O$1005,ROW($C178)-ROW($C$5),1))=0,"",INDEX(Input!O$6:O$1005,ROW($C178)-ROW($C$5),1))</f>
        <v/>
      </c>
      <c r="W178" s="100" t="str">
        <f t="shared" si="30"/>
        <v>-</v>
      </c>
      <c r="X178" s="104" t="str">
        <f t="shared" si="31"/>
        <v/>
      </c>
      <c r="Y178" s="102" t="str">
        <f t="shared" si="32"/>
        <v/>
      </c>
      <c r="Z178" s="102" t="str">
        <f>IF(AND(OR(Dashboard!$D$7=J178,Dashboard!$D$7=""),  OR(Dashboard!$G$6&lt;=K178,Dashboard!$G$6=""), OR(Dashboard!$G$7&gt;=K178,Dashboard!$G$7=""),  OR(Dashboard!$J$6&lt;=O178,Dashboard!$J$6=""), OR(Dashboard!$J$7&gt;=O178,Dashboard!$J$7=""),D178&lt;&gt;""),"x","")</f>
        <v>x</v>
      </c>
      <c r="AA178" s="102" t="str">
        <f>IF(AND(OR(Dashboard!$D$6=H178,Dashboard!$D$6="",Dashboard!$D$6="All"), Z178="x"),"x","")</f>
        <v>x</v>
      </c>
      <c r="AB178" s="103" t="str">
        <f>IF(AND(OR(Dashboard!$D$6=H178,Dashboard!$D$6="",Dashboard!$D$6="All"), OR(Dashboard!$D$7=J178,Dashboard!$D$7=""),  OR(Dashboard!$G$6&lt;=K178,Dashboard!$G$6=""), OR(Dashboard!$G$7&gt;=K178,Dashboard!$G$7=""),  OR(Dashboard!$J$6&lt;=O178,Dashboard!$J$6=""), OR(Dashboard!$J$7&gt;=O178,Dashboard!$J$7=""),I178&lt;&gt;""),"x","")</f>
        <v/>
      </c>
      <c r="AC178" s="88" t="str">
        <f>IF($AB178&lt;&gt;"x","",IF(AND($I178&lt;&gt;AC$4, IFERROR(MATCH("c",$AB178:AB178,0),0)=0),"x", IF(IFERROR(MATCH("c",$AB178:AB178,0),0)=0,"c","")))</f>
        <v/>
      </c>
      <c r="AD178" s="88" t="str">
        <f>IF($AB178&lt;&gt;"x","",IF(AND($I178&lt;&gt;AD$4, IFERROR(MATCH("c",$AB178:AC178,0),0)=0),"x", IF(IFERROR(MATCH("c",$AB178:AC178,0),0)=0,"c","")))</f>
        <v/>
      </c>
      <c r="AE178" s="88" t="str">
        <f>IF($AB178&lt;&gt;"x","",IF(AND($I178&lt;&gt;AE$4, IFERROR(MATCH("c",$AB178:AD178,0),0)=0),"x", IF(IFERROR(MATCH("c",$AB178:AD178,0),0)=0,"c","")))</f>
        <v/>
      </c>
      <c r="AF178" s="88" t="str">
        <f>IF($AB178&lt;&gt;"x","",IF(AND($I178&lt;&gt;AF$4, IFERROR(MATCH("c",$AB178:AE178,0),0)=0),"x", IF(IFERROR(MATCH("c",$AB178:AE178,0),0)=0,"c","")))</f>
        <v/>
      </c>
      <c r="AG178" s="88" t="str">
        <f>IF($AB178&lt;&gt;"x","",IF(AND($I178&lt;&gt;AG$4, IFERROR(MATCH("c",$AB178:AF178,0),0)=0),"x", IF(IFERROR(MATCH("c",$AB178:AF178,0),0)=0,"c","")))</f>
        <v/>
      </c>
      <c r="AH178" s="88" t="str">
        <f>IF($AB178&lt;&gt;"x","",IF(AND($I178&lt;&gt;AH$4, IFERROR(MATCH("c",$AB178:AG178,0),0)=0),"x", IF(IFERROR(MATCH("c",$AB178:AG178,0),0)=0,"c","")))</f>
        <v/>
      </c>
      <c r="AI178" s="88" t="str">
        <f>IF($AB178&lt;&gt;"x","",IF(AND($I178&lt;&gt;AI$4, IFERROR(MATCH("c",$AB178:AH178,0),0)=0),"x", IF(IFERROR(MATCH("c",$AB178:AH178,0),0)=0,"c","")))</f>
        <v/>
      </c>
      <c r="AJ178" s="88" t="str">
        <f>IF($AB178&lt;&gt;"x","",IF(AND($I178&lt;&gt;AJ$4, IFERROR(MATCH("c",$AB178:AI178,0),0)=0),"x", IF(IFERROR(MATCH("c",$AB178:AI178,0),0)=0,"c","")))</f>
        <v/>
      </c>
      <c r="AK178" s="88" t="str">
        <f>IF($AB178&lt;&gt;"x","",IF(AND($I178&lt;&gt;AK$4, IFERROR(MATCH("c",$AB178:AJ178,0),0)=0),"x", IF(IFERROR(MATCH("c",$AB178:AJ178,0),0)=0,"c","")))</f>
        <v/>
      </c>
      <c r="AL178" s="88" t="str">
        <f>IF($AB178&lt;&gt;"x","",IF(AND($I178&lt;&gt;AL$4, IFERROR(MATCH("c",$AB178:AK178,0),0)=0),"x", IF(IFERROR(MATCH("c",$AB178:AK178,0),0)=0,"c","")))</f>
        <v/>
      </c>
      <c r="AM178" s="88" t="str">
        <f>IF($AB178&lt;&gt;"x","",IF(AND($I178&lt;&gt;AM$4, IFERROR(MATCH("c",$AB178:AL178,0),0)=0),"x", IF(IFERROR(MATCH("c",$AB178:AL178,0),0)=0,"c","")))</f>
        <v/>
      </c>
      <c r="AN178" s="88" t="str">
        <f>IF($AB178&lt;&gt;"x","",IF(AND($I178&lt;&gt;AN$4, IFERROR(MATCH("c",$AB178:AM178,0),0)=0),"x", IF(IFERROR(MATCH("c",$AB178:AM178,0),0)=0,"c","")))</f>
        <v/>
      </c>
      <c r="AO178" s="88" t="str">
        <f>IF($AB178&lt;&gt;"x","",IF(AND($I178&lt;&gt;AO$4, IFERROR(MATCH("c",$AB178:AN178,0),0)=0),"x", IF(IFERROR(MATCH("c",$AB178:AN178,0),0)=0,"c","")))</f>
        <v/>
      </c>
      <c r="AP178" s="88" t="str">
        <f>IF($AB178&lt;&gt;"x","",IF(AND($I178&lt;&gt;AP$4, IFERROR(MATCH("c",$AB178:AO178,0),0)=0),"x", IF(IFERROR(MATCH("c",$AB178:AO178,0),0)=0,"c","")))</f>
        <v/>
      </c>
      <c r="AQ178" s="88" t="str">
        <f>IF($AB178&lt;&gt;"x","",IF(AND($I178&lt;&gt;AQ$4, IFERROR(MATCH("c",$AB178:AP178,0),0)=0),"x", IF(IFERROR(MATCH("c",$AB178:AP178,0),0)=0,"c","")))</f>
        <v/>
      </c>
    </row>
    <row r="179" spans="2:43" x14ac:dyDescent="0.25">
      <c r="B179" s="88">
        <f>IF(AND(OR(Pipeline!$F$5=H179,Pipeline!$F$5="",Pipeline!$F$5="All"), OR(Pipeline!$F$6=J179,Pipeline!$F$6="",Pipeline!$F$6="All"),  OR(Pipeline!$J$5&lt;=K179,Pipeline!$J$5=""), OR(Pipeline!$J$6&gt;=K179,Pipeline!$J$6=""),  OR(Pipeline!$N$5&lt;=O179,Pipeline!$N$5=""), OR(Pipeline!$N$6&gt;=O179,Pipeline!$N$6="")),1,0)</f>
        <v>1</v>
      </c>
      <c r="C179" s="99">
        <f>IF(B179&lt;&gt;1,"",COUNTIFS($I$6:I178,I179,$B$6:B178,1)+1)</f>
        <v>167</v>
      </c>
      <c r="D179" s="100" t="str">
        <f>IF(LEN(INDEX(Input!B$6:B$1005,ROW($C179)-ROW($C$5),1))=0,"-",INDEX(Input!B$6:B$1005,ROW($C179)-ROW($C$5),1))</f>
        <v>-</v>
      </c>
      <c r="E179" s="100" t="str">
        <f>IF(LEN(INDEX(Input!C$6:C$1005,ROW($C179)-ROW($C$5),1))=0,"-",INDEX(Input!C$6:C$1005,ROW($C179)-ROW($C$5),1))</f>
        <v>-</v>
      </c>
      <c r="F179" s="100" t="str">
        <f>IF(LEN(INDEX(Input!D$6:D$1005,ROW($C179)-ROW($C$5),1))=0,"-",INDEX(Input!D$6:D$1005,ROW($C179)-ROW($C$5),1))</f>
        <v>-</v>
      </c>
      <c r="G179" s="100" t="str">
        <f>IF(LEN(INDEX(Input!E$6:E$1005,ROW($C179)-ROW($C$5),1))=0,"-",INDEX(Input!E$6:E$1005,ROW($C179)-ROW($C$5),1))</f>
        <v>-</v>
      </c>
      <c r="H179" s="100" t="str">
        <f>IF(LEN(INDEX(Input!F$6:F$1005,ROW($C179)-ROW($C$5),1))=0,"-",INDEX(Input!F$6:F$1005,ROW($C179)-ROW($C$5),1))</f>
        <v>-</v>
      </c>
      <c r="I179" s="100" t="str">
        <f>IF(LEN(INDEX(Input!G$6:G$1005,ROW($C179)-ROW($C$5),1))=0,"",INDEX(Input!G$6:G$1005,ROW($C179)-ROW($C$5),1))</f>
        <v/>
      </c>
      <c r="J179" s="100" t="str">
        <f>IF(LEN(INDEX(Input!B$6:B$1005,ROW($C179)-ROW($C$5),1))=0,"-",IF(INDEX(Input!H$6:H$1005,ROW($C179)-ROW($C$5),1)="","Not set",INDEX(Input!H$6:H$1005,ROW($C179)-ROW($C$5),1)) )</f>
        <v>-</v>
      </c>
      <c r="K179" s="101" t="str">
        <f>IF(LEN(INDEX(Input!I$6:I$1005,ROW($C179)-ROW($C$5),1))=0,"",INDEX(Input!I$6:I$1005,ROW($C179)-ROW($C$5),1))</f>
        <v/>
      </c>
      <c r="L179" s="101" t="str">
        <f t="array" ref="L179">IFERROR(IF($AY$24=123,DAY(K179)&amp;connector&amp;IF($AZ$24="Extended",INDEX($AT$24:$AT$35,MONTH(K179),1),MONTH(K179))&amp;connector&amp;IF($AZ$24="Short", RIGHT(YEAR(K179),2),YEAR(K179)),IF($AY$24=213, MONTH(K179)&amp;connector&amp;DAY(K179)&amp;connector&amp;IF($AZ$24="Short", RIGHT(YEAR(K179),2),YEAR(K179)),IF($AZ$24="Short", RIGHT(YEAR(K179),2),YEAR(K179))&amp;connector&amp;MONTH(K179)&amp;connector&amp;DAY(K179))),"-")</f>
        <v>-</v>
      </c>
      <c r="M179" s="101" t="str">
        <f>IF(LEN(INDEX(Input!J$6:J$1005,ROW($C179)-ROW($C$5),1))=0,"",INDEX(Input!J$6:J$1005,ROW($C179)-ROW($C$5),1))</f>
        <v/>
      </c>
      <c r="N179" s="101" t="str">
        <f t="array" ref="N179">IFERROR(IF($AY$24=123,DAY(M179)&amp;connector&amp;IF($AZ$24="Extended",INDEX($AT$24:$AT$35,MONTH(M179),1),MONTH(M179))&amp;connector&amp;IF($AZ$24="Short", RIGHT(YEAR(M179),2),YEAR(M179)),IF($AY$24=213, MONTH(M179)&amp;connector&amp;DAY(M179)&amp;connector&amp;IF($AZ$24="Short", RIGHT(YEAR(M179),2),YEAR(M179)),IF($AZ$24="Short", RIGHT(YEAR(M179),2),YEAR(M179))&amp;connector&amp;MONTH(M179)&amp;connector&amp;DAY(M179))),"-")</f>
        <v>-</v>
      </c>
      <c r="O179" s="156" t="str">
        <f>IF(LEN(INDEX(Input!K$6:K$1005,ROW($C179)-ROW($C$5),1))=0,"",INDEX(Input!K$6:K$1005,ROW($C179)-ROW($C$5),1))</f>
        <v/>
      </c>
      <c r="P179" s="100" t="str">
        <f t="shared" si="26"/>
        <v>-</v>
      </c>
      <c r="Q179" s="156" t="str">
        <f>IF(LEN(INDEX(Input!L$6:L$1005,ROW($C179)-ROW($C$5),1))=0,"",INDEX(Input!L$6:L$1005,ROW($C179)-ROW($C$5),1))</f>
        <v/>
      </c>
      <c r="R179" s="100" t="str">
        <f t="shared" si="27"/>
        <v>-</v>
      </c>
      <c r="S179" s="156" t="str">
        <f>IF(LEN(INDEX(Input!M$6:M$1005,ROW($C179)-ROW($C$5),1))=0,"-",INDEX(Input!M$6:M$1005,ROW($C179)-ROW($C$5),1))</f>
        <v>-</v>
      </c>
      <c r="T179" s="156" t="str">
        <f t="shared" si="28"/>
        <v/>
      </c>
      <c r="U179" s="100" t="str">
        <f t="shared" si="29"/>
        <v>-</v>
      </c>
      <c r="V179" s="156" t="str">
        <f>IF(LEN(INDEX(Input!O$6:O$1005,ROW($C179)-ROW($C$5),1))=0,"",INDEX(Input!O$6:O$1005,ROW($C179)-ROW($C$5),1))</f>
        <v/>
      </c>
      <c r="W179" s="100" t="str">
        <f t="shared" si="30"/>
        <v>-</v>
      </c>
      <c r="X179" s="104" t="str">
        <f t="shared" si="31"/>
        <v/>
      </c>
      <c r="Y179" s="102" t="str">
        <f t="shared" si="32"/>
        <v/>
      </c>
      <c r="Z179" s="102" t="str">
        <f>IF(AND(OR(Dashboard!$D$7=J179,Dashboard!$D$7=""),  OR(Dashboard!$G$6&lt;=K179,Dashboard!$G$6=""), OR(Dashboard!$G$7&gt;=K179,Dashboard!$G$7=""),  OR(Dashboard!$J$6&lt;=O179,Dashboard!$J$6=""), OR(Dashboard!$J$7&gt;=O179,Dashboard!$J$7=""),D179&lt;&gt;""),"x","")</f>
        <v>x</v>
      </c>
      <c r="AA179" s="102" t="str">
        <f>IF(AND(OR(Dashboard!$D$6=H179,Dashboard!$D$6="",Dashboard!$D$6="All"), Z179="x"),"x","")</f>
        <v>x</v>
      </c>
      <c r="AB179" s="103" t="str">
        <f>IF(AND(OR(Dashboard!$D$6=H179,Dashboard!$D$6="",Dashboard!$D$6="All"), OR(Dashboard!$D$7=J179,Dashboard!$D$7=""),  OR(Dashboard!$G$6&lt;=K179,Dashboard!$G$6=""), OR(Dashboard!$G$7&gt;=K179,Dashboard!$G$7=""),  OR(Dashboard!$J$6&lt;=O179,Dashboard!$J$6=""), OR(Dashboard!$J$7&gt;=O179,Dashboard!$J$7=""),I179&lt;&gt;""),"x","")</f>
        <v/>
      </c>
      <c r="AC179" s="88" t="str">
        <f>IF($AB179&lt;&gt;"x","",IF(AND($I179&lt;&gt;AC$4, IFERROR(MATCH("c",$AB179:AB179,0),0)=0),"x", IF(IFERROR(MATCH("c",$AB179:AB179,0),0)=0,"c","")))</f>
        <v/>
      </c>
      <c r="AD179" s="88" t="str">
        <f>IF($AB179&lt;&gt;"x","",IF(AND($I179&lt;&gt;AD$4, IFERROR(MATCH("c",$AB179:AC179,0),0)=0),"x", IF(IFERROR(MATCH("c",$AB179:AC179,0),0)=0,"c","")))</f>
        <v/>
      </c>
      <c r="AE179" s="88" t="str">
        <f>IF($AB179&lt;&gt;"x","",IF(AND($I179&lt;&gt;AE$4, IFERROR(MATCH("c",$AB179:AD179,0),0)=0),"x", IF(IFERROR(MATCH("c",$AB179:AD179,0),0)=0,"c","")))</f>
        <v/>
      </c>
      <c r="AF179" s="88" t="str">
        <f>IF($AB179&lt;&gt;"x","",IF(AND($I179&lt;&gt;AF$4, IFERROR(MATCH("c",$AB179:AE179,0),0)=0),"x", IF(IFERROR(MATCH("c",$AB179:AE179,0),0)=0,"c","")))</f>
        <v/>
      </c>
      <c r="AG179" s="88" t="str">
        <f>IF($AB179&lt;&gt;"x","",IF(AND($I179&lt;&gt;AG$4, IFERROR(MATCH("c",$AB179:AF179,0),0)=0),"x", IF(IFERROR(MATCH("c",$AB179:AF179,0),0)=0,"c","")))</f>
        <v/>
      </c>
      <c r="AH179" s="88" t="str">
        <f>IF($AB179&lt;&gt;"x","",IF(AND($I179&lt;&gt;AH$4, IFERROR(MATCH("c",$AB179:AG179,0),0)=0),"x", IF(IFERROR(MATCH("c",$AB179:AG179,0),0)=0,"c","")))</f>
        <v/>
      </c>
      <c r="AI179" s="88" t="str">
        <f>IF($AB179&lt;&gt;"x","",IF(AND($I179&lt;&gt;AI$4, IFERROR(MATCH("c",$AB179:AH179,0),0)=0),"x", IF(IFERROR(MATCH("c",$AB179:AH179,0),0)=0,"c","")))</f>
        <v/>
      </c>
      <c r="AJ179" s="88" t="str">
        <f>IF($AB179&lt;&gt;"x","",IF(AND($I179&lt;&gt;AJ$4, IFERROR(MATCH("c",$AB179:AI179,0),0)=0),"x", IF(IFERROR(MATCH("c",$AB179:AI179,0),0)=0,"c","")))</f>
        <v/>
      </c>
      <c r="AK179" s="88" t="str">
        <f>IF($AB179&lt;&gt;"x","",IF(AND($I179&lt;&gt;AK$4, IFERROR(MATCH("c",$AB179:AJ179,0),0)=0),"x", IF(IFERROR(MATCH("c",$AB179:AJ179,0),0)=0,"c","")))</f>
        <v/>
      </c>
      <c r="AL179" s="88" t="str">
        <f>IF($AB179&lt;&gt;"x","",IF(AND($I179&lt;&gt;AL$4, IFERROR(MATCH("c",$AB179:AK179,0),0)=0),"x", IF(IFERROR(MATCH("c",$AB179:AK179,0),0)=0,"c","")))</f>
        <v/>
      </c>
      <c r="AM179" s="88" t="str">
        <f>IF($AB179&lt;&gt;"x","",IF(AND($I179&lt;&gt;AM$4, IFERROR(MATCH("c",$AB179:AL179,0),0)=0),"x", IF(IFERROR(MATCH("c",$AB179:AL179,0),0)=0,"c","")))</f>
        <v/>
      </c>
      <c r="AN179" s="88" t="str">
        <f>IF($AB179&lt;&gt;"x","",IF(AND($I179&lt;&gt;AN$4, IFERROR(MATCH("c",$AB179:AM179,0),0)=0),"x", IF(IFERROR(MATCH("c",$AB179:AM179,0),0)=0,"c","")))</f>
        <v/>
      </c>
      <c r="AO179" s="88" t="str">
        <f>IF($AB179&lt;&gt;"x","",IF(AND($I179&lt;&gt;AO$4, IFERROR(MATCH("c",$AB179:AN179,0),0)=0),"x", IF(IFERROR(MATCH("c",$AB179:AN179,0),0)=0,"c","")))</f>
        <v/>
      </c>
      <c r="AP179" s="88" t="str">
        <f>IF($AB179&lt;&gt;"x","",IF(AND($I179&lt;&gt;AP$4, IFERROR(MATCH("c",$AB179:AO179,0),0)=0),"x", IF(IFERROR(MATCH("c",$AB179:AO179,0),0)=0,"c","")))</f>
        <v/>
      </c>
      <c r="AQ179" s="88" t="str">
        <f>IF($AB179&lt;&gt;"x","",IF(AND($I179&lt;&gt;AQ$4, IFERROR(MATCH("c",$AB179:AP179,0),0)=0),"x", IF(IFERROR(MATCH("c",$AB179:AP179,0),0)=0,"c","")))</f>
        <v/>
      </c>
    </row>
    <row r="180" spans="2:43" x14ac:dyDescent="0.25">
      <c r="B180" s="88">
        <f>IF(AND(OR(Pipeline!$F$5=H180,Pipeline!$F$5="",Pipeline!$F$5="All"), OR(Pipeline!$F$6=J180,Pipeline!$F$6="",Pipeline!$F$6="All"),  OR(Pipeline!$J$5&lt;=K180,Pipeline!$J$5=""), OR(Pipeline!$J$6&gt;=K180,Pipeline!$J$6=""),  OR(Pipeline!$N$5&lt;=O180,Pipeline!$N$5=""), OR(Pipeline!$N$6&gt;=O180,Pipeline!$N$6="")),1,0)</f>
        <v>1</v>
      </c>
      <c r="C180" s="99">
        <f>IF(B180&lt;&gt;1,"",COUNTIFS($I$6:I179,I180,$B$6:B179,1)+1)</f>
        <v>168</v>
      </c>
      <c r="D180" s="100" t="str">
        <f>IF(LEN(INDEX(Input!B$6:B$1005,ROW($C180)-ROW($C$5),1))=0,"-",INDEX(Input!B$6:B$1005,ROW($C180)-ROW($C$5),1))</f>
        <v>-</v>
      </c>
      <c r="E180" s="100" t="str">
        <f>IF(LEN(INDEX(Input!C$6:C$1005,ROW($C180)-ROW($C$5),1))=0,"-",INDEX(Input!C$6:C$1005,ROW($C180)-ROW($C$5),1))</f>
        <v>-</v>
      </c>
      <c r="F180" s="100" t="str">
        <f>IF(LEN(INDEX(Input!D$6:D$1005,ROW($C180)-ROW($C$5),1))=0,"-",INDEX(Input!D$6:D$1005,ROW($C180)-ROW($C$5),1))</f>
        <v>-</v>
      </c>
      <c r="G180" s="100" t="str">
        <f>IF(LEN(INDEX(Input!E$6:E$1005,ROW($C180)-ROW($C$5),1))=0,"-",INDEX(Input!E$6:E$1005,ROW($C180)-ROW($C$5),1))</f>
        <v>-</v>
      </c>
      <c r="H180" s="100" t="str">
        <f>IF(LEN(INDEX(Input!F$6:F$1005,ROW($C180)-ROW($C$5),1))=0,"-",INDEX(Input!F$6:F$1005,ROW($C180)-ROW($C$5),1))</f>
        <v>-</v>
      </c>
      <c r="I180" s="100" t="str">
        <f>IF(LEN(INDEX(Input!G$6:G$1005,ROW($C180)-ROW($C$5),1))=0,"",INDEX(Input!G$6:G$1005,ROW($C180)-ROW($C$5),1))</f>
        <v/>
      </c>
      <c r="J180" s="100" t="str">
        <f>IF(LEN(INDEX(Input!B$6:B$1005,ROW($C180)-ROW($C$5),1))=0,"-",IF(INDEX(Input!H$6:H$1005,ROW($C180)-ROW($C$5),1)="","Not set",INDEX(Input!H$6:H$1005,ROW($C180)-ROW($C$5),1)) )</f>
        <v>-</v>
      </c>
      <c r="K180" s="101" t="str">
        <f>IF(LEN(INDEX(Input!I$6:I$1005,ROW($C180)-ROW($C$5),1))=0,"",INDEX(Input!I$6:I$1005,ROW($C180)-ROW($C$5),1))</f>
        <v/>
      </c>
      <c r="L180" s="101" t="str">
        <f t="array" ref="L180">IFERROR(IF($AY$24=123,DAY(K180)&amp;connector&amp;IF($AZ$24="Extended",INDEX($AT$24:$AT$35,MONTH(K180),1),MONTH(K180))&amp;connector&amp;IF($AZ$24="Short", RIGHT(YEAR(K180),2),YEAR(K180)),IF($AY$24=213, MONTH(K180)&amp;connector&amp;DAY(K180)&amp;connector&amp;IF($AZ$24="Short", RIGHT(YEAR(K180),2),YEAR(K180)),IF($AZ$24="Short", RIGHT(YEAR(K180),2),YEAR(K180))&amp;connector&amp;MONTH(K180)&amp;connector&amp;DAY(K180))),"-")</f>
        <v>-</v>
      </c>
      <c r="M180" s="101" t="str">
        <f>IF(LEN(INDEX(Input!J$6:J$1005,ROW($C180)-ROW($C$5),1))=0,"",INDEX(Input!J$6:J$1005,ROW($C180)-ROW($C$5),1))</f>
        <v/>
      </c>
      <c r="N180" s="101" t="str">
        <f t="array" ref="N180">IFERROR(IF($AY$24=123,DAY(M180)&amp;connector&amp;IF($AZ$24="Extended",INDEX($AT$24:$AT$35,MONTH(M180),1),MONTH(M180))&amp;connector&amp;IF($AZ$24="Short", RIGHT(YEAR(M180),2),YEAR(M180)),IF($AY$24=213, MONTH(M180)&amp;connector&amp;DAY(M180)&amp;connector&amp;IF($AZ$24="Short", RIGHT(YEAR(M180),2),YEAR(M180)),IF($AZ$24="Short", RIGHT(YEAR(M180),2),YEAR(M180))&amp;connector&amp;MONTH(M180)&amp;connector&amp;DAY(M180))),"-")</f>
        <v>-</v>
      </c>
      <c r="O180" s="156" t="str">
        <f>IF(LEN(INDEX(Input!K$6:K$1005,ROW($C180)-ROW($C$5),1))=0,"",INDEX(Input!K$6:K$1005,ROW($C180)-ROW($C$5),1))</f>
        <v/>
      </c>
      <c r="P180" s="100" t="str">
        <f t="shared" si="26"/>
        <v>-</v>
      </c>
      <c r="Q180" s="156" t="str">
        <f>IF(LEN(INDEX(Input!L$6:L$1005,ROW($C180)-ROW($C$5),1))=0,"",INDEX(Input!L$6:L$1005,ROW($C180)-ROW($C$5),1))</f>
        <v/>
      </c>
      <c r="R180" s="100" t="str">
        <f t="shared" si="27"/>
        <v>-</v>
      </c>
      <c r="S180" s="156" t="str">
        <f>IF(LEN(INDEX(Input!M$6:M$1005,ROW($C180)-ROW($C$5),1))=0,"-",INDEX(Input!M$6:M$1005,ROW($C180)-ROW($C$5),1))</f>
        <v>-</v>
      </c>
      <c r="T180" s="156" t="str">
        <f t="shared" si="28"/>
        <v/>
      </c>
      <c r="U180" s="100" t="str">
        <f t="shared" si="29"/>
        <v>-</v>
      </c>
      <c r="V180" s="156" t="str">
        <f>IF(LEN(INDEX(Input!O$6:O$1005,ROW($C180)-ROW($C$5),1))=0,"",INDEX(Input!O$6:O$1005,ROW($C180)-ROW($C$5),1))</f>
        <v/>
      </c>
      <c r="W180" s="100" t="str">
        <f t="shared" si="30"/>
        <v>-</v>
      </c>
      <c r="X180" s="104" t="str">
        <f t="shared" si="31"/>
        <v/>
      </c>
      <c r="Y180" s="102" t="str">
        <f t="shared" si="32"/>
        <v/>
      </c>
      <c r="Z180" s="102" t="str">
        <f>IF(AND(OR(Dashboard!$D$7=J180,Dashboard!$D$7=""),  OR(Dashboard!$G$6&lt;=K180,Dashboard!$G$6=""), OR(Dashboard!$G$7&gt;=K180,Dashboard!$G$7=""),  OR(Dashboard!$J$6&lt;=O180,Dashboard!$J$6=""), OR(Dashboard!$J$7&gt;=O180,Dashboard!$J$7=""),D180&lt;&gt;""),"x","")</f>
        <v>x</v>
      </c>
      <c r="AA180" s="102" t="str">
        <f>IF(AND(OR(Dashboard!$D$6=H180,Dashboard!$D$6="",Dashboard!$D$6="All"), Z180="x"),"x","")</f>
        <v>x</v>
      </c>
      <c r="AB180" s="103" t="str">
        <f>IF(AND(OR(Dashboard!$D$6=H180,Dashboard!$D$6="",Dashboard!$D$6="All"), OR(Dashboard!$D$7=J180,Dashboard!$D$7=""),  OR(Dashboard!$G$6&lt;=K180,Dashboard!$G$6=""), OR(Dashboard!$G$7&gt;=K180,Dashboard!$G$7=""),  OR(Dashboard!$J$6&lt;=O180,Dashboard!$J$6=""), OR(Dashboard!$J$7&gt;=O180,Dashboard!$J$7=""),I180&lt;&gt;""),"x","")</f>
        <v/>
      </c>
      <c r="AC180" s="88" t="str">
        <f>IF($AB180&lt;&gt;"x","",IF(AND($I180&lt;&gt;AC$4, IFERROR(MATCH("c",$AB180:AB180,0),0)=0),"x", IF(IFERROR(MATCH("c",$AB180:AB180,0),0)=0,"c","")))</f>
        <v/>
      </c>
      <c r="AD180" s="88" t="str">
        <f>IF($AB180&lt;&gt;"x","",IF(AND($I180&lt;&gt;AD$4, IFERROR(MATCH("c",$AB180:AC180,0),0)=0),"x", IF(IFERROR(MATCH("c",$AB180:AC180,0),0)=0,"c","")))</f>
        <v/>
      </c>
      <c r="AE180" s="88" t="str">
        <f>IF($AB180&lt;&gt;"x","",IF(AND($I180&lt;&gt;AE$4, IFERROR(MATCH("c",$AB180:AD180,0),0)=0),"x", IF(IFERROR(MATCH("c",$AB180:AD180,0),0)=0,"c","")))</f>
        <v/>
      </c>
      <c r="AF180" s="88" t="str">
        <f>IF($AB180&lt;&gt;"x","",IF(AND($I180&lt;&gt;AF$4, IFERROR(MATCH("c",$AB180:AE180,0),0)=0),"x", IF(IFERROR(MATCH("c",$AB180:AE180,0),0)=0,"c","")))</f>
        <v/>
      </c>
      <c r="AG180" s="88" t="str">
        <f>IF($AB180&lt;&gt;"x","",IF(AND($I180&lt;&gt;AG$4, IFERROR(MATCH("c",$AB180:AF180,0),0)=0),"x", IF(IFERROR(MATCH("c",$AB180:AF180,0),0)=0,"c","")))</f>
        <v/>
      </c>
      <c r="AH180" s="88" t="str">
        <f>IF($AB180&lt;&gt;"x","",IF(AND($I180&lt;&gt;AH$4, IFERROR(MATCH("c",$AB180:AG180,0),0)=0),"x", IF(IFERROR(MATCH("c",$AB180:AG180,0),0)=0,"c","")))</f>
        <v/>
      </c>
      <c r="AI180" s="88" t="str">
        <f>IF($AB180&lt;&gt;"x","",IF(AND($I180&lt;&gt;AI$4, IFERROR(MATCH("c",$AB180:AH180,0),0)=0),"x", IF(IFERROR(MATCH("c",$AB180:AH180,0),0)=0,"c","")))</f>
        <v/>
      </c>
      <c r="AJ180" s="88" t="str">
        <f>IF($AB180&lt;&gt;"x","",IF(AND($I180&lt;&gt;AJ$4, IFERROR(MATCH("c",$AB180:AI180,0),0)=0),"x", IF(IFERROR(MATCH("c",$AB180:AI180,0),0)=0,"c","")))</f>
        <v/>
      </c>
      <c r="AK180" s="88" t="str">
        <f>IF($AB180&lt;&gt;"x","",IF(AND($I180&lt;&gt;AK$4, IFERROR(MATCH("c",$AB180:AJ180,0),0)=0),"x", IF(IFERROR(MATCH("c",$AB180:AJ180,0),0)=0,"c","")))</f>
        <v/>
      </c>
      <c r="AL180" s="88" t="str">
        <f>IF($AB180&lt;&gt;"x","",IF(AND($I180&lt;&gt;AL$4, IFERROR(MATCH("c",$AB180:AK180,0),0)=0),"x", IF(IFERROR(MATCH("c",$AB180:AK180,0),0)=0,"c","")))</f>
        <v/>
      </c>
      <c r="AM180" s="88" t="str">
        <f>IF($AB180&lt;&gt;"x","",IF(AND($I180&lt;&gt;AM$4, IFERROR(MATCH("c",$AB180:AL180,0),0)=0),"x", IF(IFERROR(MATCH("c",$AB180:AL180,0),0)=0,"c","")))</f>
        <v/>
      </c>
      <c r="AN180" s="88" t="str">
        <f>IF($AB180&lt;&gt;"x","",IF(AND($I180&lt;&gt;AN$4, IFERROR(MATCH("c",$AB180:AM180,0),0)=0),"x", IF(IFERROR(MATCH("c",$AB180:AM180,0),0)=0,"c","")))</f>
        <v/>
      </c>
      <c r="AO180" s="88" t="str">
        <f>IF($AB180&lt;&gt;"x","",IF(AND($I180&lt;&gt;AO$4, IFERROR(MATCH("c",$AB180:AN180,0),0)=0),"x", IF(IFERROR(MATCH("c",$AB180:AN180,0),0)=0,"c","")))</f>
        <v/>
      </c>
      <c r="AP180" s="88" t="str">
        <f>IF($AB180&lt;&gt;"x","",IF(AND($I180&lt;&gt;AP$4, IFERROR(MATCH("c",$AB180:AO180,0),0)=0),"x", IF(IFERROR(MATCH("c",$AB180:AO180,0),0)=0,"c","")))</f>
        <v/>
      </c>
      <c r="AQ180" s="88" t="str">
        <f>IF($AB180&lt;&gt;"x","",IF(AND($I180&lt;&gt;AQ$4, IFERROR(MATCH("c",$AB180:AP180,0),0)=0),"x", IF(IFERROR(MATCH("c",$AB180:AP180,0),0)=0,"c","")))</f>
        <v/>
      </c>
    </row>
    <row r="181" spans="2:43" x14ac:dyDescent="0.25">
      <c r="B181" s="88">
        <f>IF(AND(OR(Pipeline!$F$5=H181,Pipeline!$F$5="",Pipeline!$F$5="All"), OR(Pipeline!$F$6=J181,Pipeline!$F$6="",Pipeline!$F$6="All"),  OR(Pipeline!$J$5&lt;=K181,Pipeline!$J$5=""), OR(Pipeline!$J$6&gt;=K181,Pipeline!$J$6=""),  OR(Pipeline!$N$5&lt;=O181,Pipeline!$N$5=""), OR(Pipeline!$N$6&gt;=O181,Pipeline!$N$6="")),1,0)</f>
        <v>1</v>
      </c>
      <c r="C181" s="99">
        <f>IF(B181&lt;&gt;1,"",COUNTIFS($I$6:I180,I181,$B$6:B180,1)+1)</f>
        <v>169</v>
      </c>
      <c r="D181" s="100" t="str">
        <f>IF(LEN(INDEX(Input!B$6:B$1005,ROW($C181)-ROW($C$5),1))=0,"-",INDEX(Input!B$6:B$1005,ROW($C181)-ROW($C$5),1))</f>
        <v>-</v>
      </c>
      <c r="E181" s="100" t="str">
        <f>IF(LEN(INDEX(Input!C$6:C$1005,ROW($C181)-ROW($C$5),1))=0,"-",INDEX(Input!C$6:C$1005,ROW($C181)-ROW($C$5),1))</f>
        <v>-</v>
      </c>
      <c r="F181" s="100" t="str">
        <f>IF(LEN(INDEX(Input!D$6:D$1005,ROW($C181)-ROW($C$5),1))=0,"-",INDEX(Input!D$6:D$1005,ROW($C181)-ROW($C$5),1))</f>
        <v>-</v>
      </c>
      <c r="G181" s="100" t="str">
        <f>IF(LEN(INDEX(Input!E$6:E$1005,ROW($C181)-ROW($C$5),1))=0,"-",INDEX(Input!E$6:E$1005,ROW($C181)-ROW($C$5),1))</f>
        <v>-</v>
      </c>
      <c r="H181" s="100" t="str">
        <f>IF(LEN(INDEX(Input!F$6:F$1005,ROW($C181)-ROW($C$5),1))=0,"-",INDEX(Input!F$6:F$1005,ROW($C181)-ROW($C$5),1))</f>
        <v>-</v>
      </c>
      <c r="I181" s="100" t="str">
        <f>IF(LEN(INDEX(Input!G$6:G$1005,ROW($C181)-ROW($C$5),1))=0,"",INDEX(Input!G$6:G$1005,ROW($C181)-ROW($C$5),1))</f>
        <v/>
      </c>
      <c r="J181" s="100" t="str">
        <f>IF(LEN(INDEX(Input!B$6:B$1005,ROW($C181)-ROW($C$5),1))=0,"-",IF(INDEX(Input!H$6:H$1005,ROW($C181)-ROW($C$5),1)="","Not set",INDEX(Input!H$6:H$1005,ROW($C181)-ROW($C$5),1)) )</f>
        <v>-</v>
      </c>
      <c r="K181" s="101" t="str">
        <f>IF(LEN(INDEX(Input!I$6:I$1005,ROW($C181)-ROW($C$5),1))=0,"",INDEX(Input!I$6:I$1005,ROW($C181)-ROW($C$5),1))</f>
        <v/>
      </c>
      <c r="L181" s="101" t="str">
        <f t="array" ref="L181">IFERROR(IF($AY$24=123,DAY(K181)&amp;connector&amp;IF($AZ$24="Extended",INDEX($AT$24:$AT$35,MONTH(K181),1),MONTH(K181))&amp;connector&amp;IF($AZ$24="Short", RIGHT(YEAR(K181),2),YEAR(K181)),IF($AY$24=213, MONTH(K181)&amp;connector&amp;DAY(K181)&amp;connector&amp;IF($AZ$24="Short", RIGHT(YEAR(K181),2),YEAR(K181)),IF($AZ$24="Short", RIGHT(YEAR(K181),2),YEAR(K181))&amp;connector&amp;MONTH(K181)&amp;connector&amp;DAY(K181))),"-")</f>
        <v>-</v>
      </c>
      <c r="M181" s="101" t="str">
        <f>IF(LEN(INDEX(Input!J$6:J$1005,ROW($C181)-ROW($C$5),1))=0,"",INDEX(Input!J$6:J$1005,ROW($C181)-ROW($C$5),1))</f>
        <v/>
      </c>
      <c r="N181" s="101" t="str">
        <f t="array" ref="N181">IFERROR(IF($AY$24=123,DAY(M181)&amp;connector&amp;IF($AZ$24="Extended",INDEX($AT$24:$AT$35,MONTH(M181),1),MONTH(M181))&amp;connector&amp;IF($AZ$24="Short", RIGHT(YEAR(M181),2),YEAR(M181)),IF($AY$24=213, MONTH(M181)&amp;connector&amp;DAY(M181)&amp;connector&amp;IF($AZ$24="Short", RIGHT(YEAR(M181),2),YEAR(M181)),IF($AZ$24="Short", RIGHT(YEAR(M181),2),YEAR(M181))&amp;connector&amp;MONTH(M181)&amp;connector&amp;DAY(M181))),"-")</f>
        <v>-</v>
      </c>
      <c r="O181" s="156" t="str">
        <f>IF(LEN(INDEX(Input!K$6:K$1005,ROW($C181)-ROW($C$5),1))=0,"",INDEX(Input!K$6:K$1005,ROW($C181)-ROW($C$5),1))</f>
        <v/>
      </c>
      <c r="P181" s="100" t="str">
        <f t="shared" si="26"/>
        <v>-</v>
      </c>
      <c r="Q181" s="156" t="str">
        <f>IF(LEN(INDEX(Input!L$6:L$1005,ROW($C181)-ROW($C$5),1))=0,"",INDEX(Input!L$6:L$1005,ROW($C181)-ROW($C$5),1))</f>
        <v/>
      </c>
      <c r="R181" s="100" t="str">
        <f t="shared" si="27"/>
        <v>-</v>
      </c>
      <c r="S181" s="156" t="str">
        <f>IF(LEN(INDEX(Input!M$6:M$1005,ROW($C181)-ROW($C$5),1))=0,"-",INDEX(Input!M$6:M$1005,ROW($C181)-ROW($C$5),1))</f>
        <v>-</v>
      </c>
      <c r="T181" s="156" t="str">
        <f t="shared" si="28"/>
        <v/>
      </c>
      <c r="U181" s="100" t="str">
        <f t="shared" si="29"/>
        <v>-</v>
      </c>
      <c r="V181" s="156" t="str">
        <f>IF(LEN(INDEX(Input!O$6:O$1005,ROW($C181)-ROW($C$5),1))=0,"",INDEX(Input!O$6:O$1005,ROW($C181)-ROW($C$5),1))</f>
        <v/>
      </c>
      <c r="W181" s="100" t="str">
        <f t="shared" si="30"/>
        <v>-</v>
      </c>
      <c r="X181" s="104" t="str">
        <f t="shared" si="31"/>
        <v/>
      </c>
      <c r="Y181" s="102" t="str">
        <f t="shared" si="32"/>
        <v/>
      </c>
      <c r="Z181" s="102" t="str">
        <f>IF(AND(OR(Dashboard!$D$7=J181,Dashboard!$D$7=""),  OR(Dashboard!$G$6&lt;=K181,Dashboard!$G$6=""), OR(Dashboard!$G$7&gt;=K181,Dashboard!$G$7=""),  OR(Dashboard!$J$6&lt;=O181,Dashboard!$J$6=""), OR(Dashboard!$J$7&gt;=O181,Dashboard!$J$7=""),D181&lt;&gt;""),"x","")</f>
        <v>x</v>
      </c>
      <c r="AA181" s="102" t="str">
        <f>IF(AND(OR(Dashboard!$D$6=H181,Dashboard!$D$6="",Dashboard!$D$6="All"), Z181="x"),"x","")</f>
        <v>x</v>
      </c>
      <c r="AB181" s="103" t="str">
        <f>IF(AND(OR(Dashboard!$D$6=H181,Dashboard!$D$6="",Dashboard!$D$6="All"), OR(Dashboard!$D$7=J181,Dashboard!$D$7=""),  OR(Dashboard!$G$6&lt;=K181,Dashboard!$G$6=""), OR(Dashboard!$G$7&gt;=K181,Dashboard!$G$7=""),  OR(Dashboard!$J$6&lt;=O181,Dashboard!$J$6=""), OR(Dashboard!$J$7&gt;=O181,Dashboard!$J$7=""),I181&lt;&gt;""),"x","")</f>
        <v/>
      </c>
      <c r="AC181" s="88" t="str">
        <f>IF($AB181&lt;&gt;"x","",IF(AND($I181&lt;&gt;AC$4, IFERROR(MATCH("c",$AB181:AB181,0),0)=0),"x", IF(IFERROR(MATCH("c",$AB181:AB181,0),0)=0,"c","")))</f>
        <v/>
      </c>
      <c r="AD181" s="88" t="str">
        <f>IF($AB181&lt;&gt;"x","",IF(AND($I181&lt;&gt;AD$4, IFERROR(MATCH("c",$AB181:AC181,0),0)=0),"x", IF(IFERROR(MATCH("c",$AB181:AC181,0),0)=0,"c","")))</f>
        <v/>
      </c>
      <c r="AE181" s="88" t="str">
        <f>IF($AB181&lt;&gt;"x","",IF(AND($I181&lt;&gt;AE$4, IFERROR(MATCH("c",$AB181:AD181,0),0)=0),"x", IF(IFERROR(MATCH("c",$AB181:AD181,0),0)=0,"c","")))</f>
        <v/>
      </c>
      <c r="AF181" s="88" t="str">
        <f>IF($AB181&lt;&gt;"x","",IF(AND($I181&lt;&gt;AF$4, IFERROR(MATCH("c",$AB181:AE181,0),0)=0),"x", IF(IFERROR(MATCH("c",$AB181:AE181,0),0)=0,"c","")))</f>
        <v/>
      </c>
      <c r="AG181" s="88" t="str">
        <f>IF($AB181&lt;&gt;"x","",IF(AND($I181&lt;&gt;AG$4, IFERROR(MATCH("c",$AB181:AF181,0),0)=0),"x", IF(IFERROR(MATCH("c",$AB181:AF181,0),0)=0,"c","")))</f>
        <v/>
      </c>
      <c r="AH181" s="88" t="str">
        <f>IF($AB181&lt;&gt;"x","",IF(AND($I181&lt;&gt;AH$4, IFERROR(MATCH("c",$AB181:AG181,0),0)=0),"x", IF(IFERROR(MATCH("c",$AB181:AG181,0),0)=0,"c","")))</f>
        <v/>
      </c>
      <c r="AI181" s="88" t="str">
        <f>IF($AB181&lt;&gt;"x","",IF(AND($I181&lt;&gt;AI$4, IFERROR(MATCH("c",$AB181:AH181,0),0)=0),"x", IF(IFERROR(MATCH("c",$AB181:AH181,0),0)=0,"c","")))</f>
        <v/>
      </c>
      <c r="AJ181" s="88" t="str">
        <f>IF($AB181&lt;&gt;"x","",IF(AND($I181&lt;&gt;AJ$4, IFERROR(MATCH("c",$AB181:AI181,0),0)=0),"x", IF(IFERROR(MATCH("c",$AB181:AI181,0),0)=0,"c","")))</f>
        <v/>
      </c>
      <c r="AK181" s="88" t="str">
        <f>IF($AB181&lt;&gt;"x","",IF(AND($I181&lt;&gt;AK$4, IFERROR(MATCH("c",$AB181:AJ181,0),0)=0),"x", IF(IFERROR(MATCH("c",$AB181:AJ181,0),0)=0,"c","")))</f>
        <v/>
      </c>
      <c r="AL181" s="88" t="str">
        <f>IF($AB181&lt;&gt;"x","",IF(AND($I181&lt;&gt;AL$4, IFERROR(MATCH("c",$AB181:AK181,0),0)=0),"x", IF(IFERROR(MATCH("c",$AB181:AK181,0),0)=0,"c","")))</f>
        <v/>
      </c>
      <c r="AM181" s="88" t="str">
        <f>IF($AB181&lt;&gt;"x","",IF(AND($I181&lt;&gt;AM$4, IFERROR(MATCH("c",$AB181:AL181,0),0)=0),"x", IF(IFERROR(MATCH("c",$AB181:AL181,0),0)=0,"c","")))</f>
        <v/>
      </c>
      <c r="AN181" s="88" t="str">
        <f>IF($AB181&lt;&gt;"x","",IF(AND($I181&lt;&gt;AN$4, IFERROR(MATCH("c",$AB181:AM181,0),0)=0),"x", IF(IFERROR(MATCH("c",$AB181:AM181,0),0)=0,"c","")))</f>
        <v/>
      </c>
      <c r="AO181" s="88" t="str">
        <f>IF($AB181&lt;&gt;"x","",IF(AND($I181&lt;&gt;AO$4, IFERROR(MATCH("c",$AB181:AN181,0),0)=0),"x", IF(IFERROR(MATCH("c",$AB181:AN181,0),0)=0,"c","")))</f>
        <v/>
      </c>
      <c r="AP181" s="88" t="str">
        <f>IF($AB181&lt;&gt;"x","",IF(AND($I181&lt;&gt;AP$4, IFERROR(MATCH("c",$AB181:AO181,0),0)=0),"x", IF(IFERROR(MATCH("c",$AB181:AO181,0),0)=0,"c","")))</f>
        <v/>
      </c>
      <c r="AQ181" s="88" t="str">
        <f>IF($AB181&lt;&gt;"x","",IF(AND($I181&lt;&gt;AQ$4, IFERROR(MATCH("c",$AB181:AP181,0),0)=0),"x", IF(IFERROR(MATCH("c",$AB181:AP181,0),0)=0,"c","")))</f>
        <v/>
      </c>
    </row>
    <row r="182" spans="2:43" x14ac:dyDescent="0.25">
      <c r="B182" s="88">
        <f>IF(AND(OR(Pipeline!$F$5=H182,Pipeline!$F$5="",Pipeline!$F$5="All"), OR(Pipeline!$F$6=J182,Pipeline!$F$6="",Pipeline!$F$6="All"),  OR(Pipeline!$J$5&lt;=K182,Pipeline!$J$5=""), OR(Pipeline!$J$6&gt;=K182,Pipeline!$J$6=""),  OR(Pipeline!$N$5&lt;=O182,Pipeline!$N$5=""), OR(Pipeline!$N$6&gt;=O182,Pipeline!$N$6="")),1,0)</f>
        <v>1</v>
      </c>
      <c r="C182" s="99">
        <f>IF(B182&lt;&gt;1,"",COUNTIFS($I$6:I181,I182,$B$6:B181,1)+1)</f>
        <v>170</v>
      </c>
      <c r="D182" s="100" t="str">
        <f>IF(LEN(INDEX(Input!B$6:B$1005,ROW($C182)-ROW($C$5),1))=0,"-",INDEX(Input!B$6:B$1005,ROW($C182)-ROW($C$5),1))</f>
        <v>-</v>
      </c>
      <c r="E182" s="100" t="str">
        <f>IF(LEN(INDEX(Input!C$6:C$1005,ROW($C182)-ROW($C$5),1))=0,"-",INDEX(Input!C$6:C$1005,ROW($C182)-ROW($C$5),1))</f>
        <v>-</v>
      </c>
      <c r="F182" s="100" t="str">
        <f>IF(LEN(INDEX(Input!D$6:D$1005,ROW($C182)-ROW($C$5),1))=0,"-",INDEX(Input!D$6:D$1005,ROW($C182)-ROW($C$5),1))</f>
        <v>-</v>
      </c>
      <c r="G182" s="100" t="str">
        <f>IF(LEN(INDEX(Input!E$6:E$1005,ROW($C182)-ROW($C$5),1))=0,"-",INDEX(Input!E$6:E$1005,ROW($C182)-ROW($C$5),1))</f>
        <v>-</v>
      </c>
      <c r="H182" s="100" t="str">
        <f>IF(LEN(INDEX(Input!F$6:F$1005,ROW($C182)-ROW($C$5),1))=0,"-",INDEX(Input!F$6:F$1005,ROW($C182)-ROW($C$5),1))</f>
        <v>-</v>
      </c>
      <c r="I182" s="100" t="str">
        <f>IF(LEN(INDEX(Input!G$6:G$1005,ROW($C182)-ROW($C$5),1))=0,"",INDEX(Input!G$6:G$1005,ROW($C182)-ROW($C$5),1))</f>
        <v/>
      </c>
      <c r="J182" s="100" t="str">
        <f>IF(LEN(INDEX(Input!B$6:B$1005,ROW($C182)-ROW($C$5),1))=0,"-",IF(INDEX(Input!H$6:H$1005,ROW($C182)-ROW($C$5),1)="","Not set",INDEX(Input!H$6:H$1005,ROW($C182)-ROW($C$5),1)) )</f>
        <v>-</v>
      </c>
      <c r="K182" s="101" t="str">
        <f>IF(LEN(INDEX(Input!I$6:I$1005,ROW($C182)-ROW($C$5),1))=0,"",INDEX(Input!I$6:I$1005,ROW($C182)-ROW($C$5),1))</f>
        <v/>
      </c>
      <c r="L182" s="101" t="str">
        <f t="array" ref="L182">IFERROR(IF($AY$24=123,DAY(K182)&amp;connector&amp;IF($AZ$24="Extended",INDEX($AT$24:$AT$35,MONTH(K182),1),MONTH(K182))&amp;connector&amp;IF($AZ$24="Short", RIGHT(YEAR(K182),2),YEAR(K182)),IF($AY$24=213, MONTH(K182)&amp;connector&amp;DAY(K182)&amp;connector&amp;IF($AZ$24="Short", RIGHT(YEAR(K182),2),YEAR(K182)),IF($AZ$24="Short", RIGHT(YEAR(K182),2),YEAR(K182))&amp;connector&amp;MONTH(K182)&amp;connector&amp;DAY(K182))),"-")</f>
        <v>-</v>
      </c>
      <c r="M182" s="101" t="str">
        <f>IF(LEN(INDEX(Input!J$6:J$1005,ROW($C182)-ROW($C$5),1))=0,"",INDEX(Input!J$6:J$1005,ROW($C182)-ROW($C$5),1))</f>
        <v/>
      </c>
      <c r="N182" s="101" t="str">
        <f t="array" ref="N182">IFERROR(IF($AY$24=123,DAY(M182)&amp;connector&amp;IF($AZ$24="Extended",INDEX($AT$24:$AT$35,MONTH(M182),1),MONTH(M182))&amp;connector&amp;IF($AZ$24="Short", RIGHT(YEAR(M182),2),YEAR(M182)),IF($AY$24=213, MONTH(M182)&amp;connector&amp;DAY(M182)&amp;connector&amp;IF($AZ$24="Short", RIGHT(YEAR(M182),2),YEAR(M182)),IF($AZ$24="Short", RIGHT(YEAR(M182),2),YEAR(M182))&amp;connector&amp;MONTH(M182)&amp;connector&amp;DAY(M182))),"-")</f>
        <v>-</v>
      </c>
      <c r="O182" s="156" t="str">
        <f>IF(LEN(INDEX(Input!K$6:K$1005,ROW($C182)-ROW($C$5),1))=0,"",INDEX(Input!K$6:K$1005,ROW($C182)-ROW($C$5),1))</f>
        <v/>
      </c>
      <c r="P182" s="100" t="str">
        <f t="shared" si="26"/>
        <v>-</v>
      </c>
      <c r="Q182" s="156" t="str">
        <f>IF(LEN(INDEX(Input!L$6:L$1005,ROW($C182)-ROW($C$5),1))=0,"",INDEX(Input!L$6:L$1005,ROW($C182)-ROW($C$5),1))</f>
        <v/>
      </c>
      <c r="R182" s="100" t="str">
        <f t="shared" si="27"/>
        <v>-</v>
      </c>
      <c r="S182" s="156" t="str">
        <f>IF(LEN(INDEX(Input!M$6:M$1005,ROW($C182)-ROW($C$5),1))=0,"-",INDEX(Input!M$6:M$1005,ROW($C182)-ROW($C$5),1))</f>
        <v>-</v>
      </c>
      <c r="T182" s="156" t="str">
        <f t="shared" si="28"/>
        <v/>
      </c>
      <c r="U182" s="100" t="str">
        <f t="shared" si="29"/>
        <v>-</v>
      </c>
      <c r="V182" s="156" t="str">
        <f>IF(LEN(INDEX(Input!O$6:O$1005,ROW($C182)-ROW($C$5),1))=0,"",INDEX(Input!O$6:O$1005,ROW($C182)-ROW($C$5),1))</f>
        <v/>
      </c>
      <c r="W182" s="100" t="str">
        <f t="shared" si="30"/>
        <v>-</v>
      </c>
      <c r="X182" s="104" t="str">
        <f t="shared" si="31"/>
        <v/>
      </c>
      <c r="Y182" s="102" t="str">
        <f t="shared" si="32"/>
        <v/>
      </c>
      <c r="Z182" s="102" t="str">
        <f>IF(AND(OR(Dashboard!$D$7=J182,Dashboard!$D$7=""),  OR(Dashboard!$G$6&lt;=K182,Dashboard!$G$6=""), OR(Dashboard!$G$7&gt;=K182,Dashboard!$G$7=""),  OR(Dashboard!$J$6&lt;=O182,Dashboard!$J$6=""), OR(Dashboard!$J$7&gt;=O182,Dashboard!$J$7=""),D182&lt;&gt;""),"x","")</f>
        <v>x</v>
      </c>
      <c r="AA182" s="102" t="str">
        <f>IF(AND(OR(Dashboard!$D$6=H182,Dashboard!$D$6="",Dashboard!$D$6="All"), Z182="x"),"x","")</f>
        <v>x</v>
      </c>
      <c r="AB182" s="103" t="str">
        <f>IF(AND(OR(Dashboard!$D$6=H182,Dashboard!$D$6="",Dashboard!$D$6="All"), OR(Dashboard!$D$7=J182,Dashboard!$D$7=""),  OR(Dashboard!$G$6&lt;=K182,Dashboard!$G$6=""), OR(Dashboard!$G$7&gt;=K182,Dashboard!$G$7=""),  OR(Dashboard!$J$6&lt;=O182,Dashboard!$J$6=""), OR(Dashboard!$J$7&gt;=O182,Dashboard!$J$7=""),I182&lt;&gt;""),"x","")</f>
        <v/>
      </c>
      <c r="AC182" s="88" t="str">
        <f>IF($AB182&lt;&gt;"x","",IF(AND($I182&lt;&gt;AC$4, IFERROR(MATCH("c",$AB182:AB182,0),0)=0),"x", IF(IFERROR(MATCH("c",$AB182:AB182,0),0)=0,"c","")))</f>
        <v/>
      </c>
      <c r="AD182" s="88" t="str">
        <f>IF($AB182&lt;&gt;"x","",IF(AND($I182&lt;&gt;AD$4, IFERROR(MATCH("c",$AB182:AC182,0),0)=0),"x", IF(IFERROR(MATCH("c",$AB182:AC182,0),0)=0,"c","")))</f>
        <v/>
      </c>
      <c r="AE182" s="88" t="str">
        <f>IF($AB182&lt;&gt;"x","",IF(AND($I182&lt;&gt;AE$4, IFERROR(MATCH("c",$AB182:AD182,0),0)=0),"x", IF(IFERROR(MATCH("c",$AB182:AD182,0),0)=0,"c","")))</f>
        <v/>
      </c>
      <c r="AF182" s="88" t="str">
        <f>IF($AB182&lt;&gt;"x","",IF(AND($I182&lt;&gt;AF$4, IFERROR(MATCH("c",$AB182:AE182,0),0)=0),"x", IF(IFERROR(MATCH("c",$AB182:AE182,0),0)=0,"c","")))</f>
        <v/>
      </c>
      <c r="AG182" s="88" t="str">
        <f>IF($AB182&lt;&gt;"x","",IF(AND($I182&lt;&gt;AG$4, IFERROR(MATCH("c",$AB182:AF182,0),0)=0),"x", IF(IFERROR(MATCH("c",$AB182:AF182,0),0)=0,"c","")))</f>
        <v/>
      </c>
      <c r="AH182" s="88" t="str">
        <f>IF($AB182&lt;&gt;"x","",IF(AND($I182&lt;&gt;AH$4, IFERROR(MATCH("c",$AB182:AG182,0),0)=0),"x", IF(IFERROR(MATCH("c",$AB182:AG182,0),0)=0,"c","")))</f>
        <v/>
      </c>
      <c r="AI182" s="88" t="str">
        <f>IF($AB182&lt;&gt;"x","",IF(AND($I182&lt;&gt;AI$4, IFERROR(MATCH("c",$AB182:AH182,0),0)=0),"x", IF(IFERROR(MATCH("c",$AB182:AH182,0),0)=0,"c","")))</f>
        <v/>
      </c>
      <c r="AJ182" s="88" t="str">
        <f>IF($AB182&lt;&gt;"x","",IF(AND($I182&lt;&gt;AJ$4, IFERROR(MATCH("c",$AB182:AI182,0),0)=0),"x", IF(IFERROR(MATCH("c",$AB182:AI182,0),0)=0,"c","")))</f>
        <v/>
      </c>
      <c r="AK182" s="88" t="str">
        <f>IF($AB182&lt;&gt;"x","",IF(AND($I182&lt;&gt;AK$4, IFERROR(MATCH("c",$AB182:AJ182,0),0)=0),"x", IF(IFERROR(MATCH("c",$AB182:AJ182,0),0)=0,"c","")))</f>
        <v/>
      </c>
      <c r="AL182" s="88" t="str">
        <f>IF($AB182&lt;&gt;"x","",IF(AND($I182&lt;&gt;AL$4, IFERROR(MATCH("c",$AB182:AK182,0),0)=0),"x", IF(IFERROR(MATCH("c",$AB182:AK182,0),0)=0,"c","")))</f>
        <v/>
      </c>
      <c r="AM182" s="88" t="str">
        <f>IF($AB182&lt;&gt;"x","",IF(AND($I182&lt;&gt;AM$4, IFERROR(MATCH("c",$AB182:AL182,0),0)=0),"x", IF(IFERROR(MATCH("c",$AB182:AL182,0),0)=0,"c","")))</f>
        <v/>
      </c>
      <c r="AN182" s="88" t="str">
        <f>IF($AB182&lt;&gt;"x","",IF(AND($I182&lt;&gt;AN$4, IFERROR(MATCH("c",$AB182:AM182,0),0)=0),"x", IF(IFERROR(MATCH("c",$AB182:AM182,0),0)=0,"c","")))</f>
        <v/>
      </c>
      <c r="AO182" s="88" t="str">
        <f>IF($AB182&lt;&gt;"x","",IF(AND($I182&lt;&gt;AO$4, IFERROR(MATCH("c",$AB182:AN182,0),0)=0),"x", IF(IFERROR(MATCH("c",$AB182:AN182,0),0)=0,"c","")))</f>
        <v/>
      </c>
      <c r="AP182" s="88" t="str">
        <f>IF($AB182&lt;&gt;"x","",IF(AND($I182&lt;&gt;AP$4, IFERROR(MATCH("c",$AB182:AO182,0),0)=0),"x", IF(IFERROR(MATCH("c",$AB182:AO182,0),0)=0,"c","")))</f>
        <v/>
      </c>
      <c r="AQ182" s="88" t="str">
        <f>IF($AB182&lt;&gt;"x","",IF(AND($I182&lt;&gt;AQ$4, IFERROR(MATCH("c",$AB182:AP182,0),0)=0),"x", IF(IFERROR(MATCH("c",$AB182:AP182,0),0)=0,"c","")))</f>
        <v/>
      </c>
    </row>
    <row r="183" spans="2:43" x14ac:dyDescent="0.25">
      <c r="B183" s="88">
        <f>IF(AND(OR(Pipeline!$F$5=H183,Pipeline!$F$5="",Pipeline!$F$5="All"), OR(Pipeline!$F$6=J183,Pipeline!$F$6="",Pipeline!$F$6="All"),  OR(Pipeline!$J$5&lt;=K183,Pipeline!$J$5=""), OR(Pipeline!$J$6&gt;=K183,Pipeline!$J$6=""),  OR(Pipeline!$N$5&lt;=O183,Pipeline!$N$5=""), OR(Pipeline!$N$6&gt;=O183,Pipeline!$N$6="")),1,0)</f>
        <v>1</v>
      </c>
      <c r="C183" s="99">
        <f>IF(B183&lt;&gt;1,"",COUNTIFS($I$6:I182,I183,$B$6:B182,1)+1)</f>
        <v>171</v>
      </c>
      <c r="D183" s="100" t="str">
        <f>IF(LEN(INDEX(Input!B$6:B$1005,ROW($C183)-ROW($C$5),1))=0,"-",INDEX(Input!B$6:B$1005,ROW($C183)-ROW($C$5),1))</f>
        <v>-</v>
      </c>
      <c r="E183" s="100" t="str">
        <f>IF(LEN(INDEX(Input!C$6:C$1005,ROW($C183)-ROW($C$5),1))=0,"-",INDEX(Input!C$6:C$1005,ROW($C183)-ROW($C$5),1))</f>
        <v>-</v>
      </c>
      <c r="F183" s="100" t="str">
        <f>IF(LEN(INDEX(Input!D$6:D$1005,ROW($C183)-ROW($C$5),1))=0,"-",INDEX(Input!D$6:D$1005,ROW($C183)-ROW($C$5),1))</f>
        <v>-</v>
      </c>
      <c r="G183" s="100" t="str">
        <f>IF(LEN(INDEX(Input!E$6:E$1005,ROW($C183)-ROW($C$5),1))=0,"-",INDEX(Input!E$6:E$1005,ROW($C183)-ROW($C$5),1))</f>
        <v>-</v>
      </c>
      <c r="H183" s="100" t="str">
        <f>IF(LEN(INDEX(Input!F$6:F$1005,ROW($C183)-ROW($C$5),1))=0,"-",INDEX(Input!F$6:F$1005,ROW($C183)-ROW($C$5),1))</f>
        <v>-</v>
      </c>
      <c r="I183" s="100" t="str">
        <f>IF(LEN(INDEX(Input!G$6:G$1005,ROW($C183)-ROW($C$5),1))=0,"",INDEX(Input!G$6:G$1005,ROW($C183)-ROW($C$5),1))</f>
        <v/>
      </c>
      <c r="J183" s="100" t="str">
        <f>IF(LEN(INDEX(Input!B$6:B$1005,ROW($C183)-ROW($C$5),1))=0,"-",IF(INDEX(Input!H$6:H$1005,ROW($C183)-ROW($C$5),1)="","Not set",INDEX(Input!H$6:H$1005,ROW($C183)-ROW($C$5),1)) )</f>
        <v>-</v>
      </c>
      <c r="K183" s="101" t="str">
        <f>IF(LEN(INDEX(Input!I$6:I$1005,ROW($C183)-ROW($C$5),1))=0,"",INDEX(Input!I$6:I$1005,ROW($C183)-ROW($C$5),1))</f>
        <v/>
      </c>
      <c r="L183" s="101" t="str">
        <f t="array" ref="L183">IFERROR(IF($AY$24=123,DAY(K183)&amp;connector&amp;IF($AZ$24="Extended",INDEX($AT$24:$AT$35,MONTH(K183),1),MONTH(K183))&amp;connector&amp;IF($AZ$24="Short", RIGHT(YEAR(K183),2),YEAR(K183)),IF($AY$24=213, MONTH(K183)&amp;connector&amp;DAY(K183)&amp;connector&amp;IF($AZ$24="Short", RIGHT(YEAR(K183),2),YEAR(K183)),IF($AZ$24="Short", RIGHT(YEAR(K183),2),YEAR(K183))&amp;connector&amp;MONTH(K183)&amp;connector&amp;DAY(K183))),"-")</f>
        <v>-</v>
      </c>
      <c r="M183" s="101" t="str">
        <f>IF(LEN(INDEX(Input!J$6:J$1005,ROW($C183)-ROW($C$5),1))=0,"",INDEX(Input!J$6:J$1005,ROW($C183)-ROW($C$5),1))</f>
        <v/>
      </c>
      <c r="N183" s="101" t="str">
        <f t="array" ref="N183">IFERROR(IF($AY$24=123,DAY(M183)&amp;connector&amp;IF($AZ$24="Extended",INDEX($AT$24:$AT$35,MONTH(M183),1),MONTH(M183))&amp;connector&amp;IF($AZ$24="Short", RIGHT(YEAR(M183),2),YEAR(M183)),IF($AY$24=213, MONTH(M183)&amp;connector&amp;DAY(M183)&amp;connector&amp;IF($AZ$24="Short", RIGHT(YEAR(M183),2),YEAR(M183)),IF($AZ$24="Short", RIGHT(YEAR(M183),2),YEAR(M183))&amp;connector&amp;MONTH(M183)&amp;connector&amp;DAY(M183))),"-")</f>
        <v>-</v>
      </c>
      <c r="O183" s="156" t="str">
        <f>IF(LEN(INDEX(Input!K$6:K$1005,ROW($C183)-ROW($C$5),1))=0,"",INDEX(Input!K$6:K$1005,ROW($C183)-ROW($C$5),1))</f>
        <v/>
      </c>
      <c r="P183" s="100" t="str">
        <f t="shared" si="26"/>
        <v>-</v>
      </c>
      <c r="Q183" s="156" t="str">
        <f>IF(LEN(INDEX(Input!L$6:L$1005,ROW($C183)-ROW($C$5),1))=0,"",INDEX(Input!L$6:L$1005,ROW($C183)-ROW($C$5),1))</f>
        <v/>
      </c>
      <c r="R183" s="100" t="str">
        <f t="shared" si="27"/>
        <v>-</v>
      </c>
      <c r="S183" s="156" t="str">
        <f>IF(LEN(INDEX(Input!M$6:M$1005,ROW($C183)-ROW($C$5),1))=0,"-",INDEX(Input!M$6:M$1005,ROW($C183)-ROW($C$5),1))</f>
        <v>-</v>
      </c>
      <c r="T183" s="156" t="str">
        <f t="shared" si="28"/>
        <v/>
      </c>
      <c r="U183" s="100" t="str">
        <f t="shared" si="29"/>
        <v>-</v>
      </c>
      <c r="V183" s="156" t="str">
        <f>IF(LEN(INDEX(Input!O$6:O$1005,ROW($C183)-ROW($C$5),1))=0,"",INDEX(Input!O$6:O$1005,ROW($C183)-ROW($C$5),1))</f>
        <v/>
      </c>
      <c r="W183" s="100" t="str">
        <f t="shared" si="30"/>
        <v>-</v>
      </c>
      <c r="X183" s="104" t="str">
        <f t="shared" si="31"/>
        <v/>
      </c>
      <c r="Y183" s="102" t="str">
        <f t="shared" si="32"/>
        <v/>
      </c>
      <c r="Z183" s="102" t="str">
        <f>IF(AND(OR(Dashboard!$D$7=J183,Dashboard!$D$7=""),  OR(Dashboard!$G$6&lt;=K183,Dashboard!$G$6=""), OR(Dashboard!$G$7&gt;=K183,Dashboard!$G$7=""),  OR(Dashboard!$J$6&lt;=O183,Dashboard!$J$6=""), OR(Dashboard!$J$7&gt;=O183,Dashboard!$J$7=""),D183&lt;&gt;""),"x","")</f>
        <v>x</v>
      </c>
      <c r="AA183" s="102" t="str">
        <f>IF(AND(OR(Dashboard!$D$6=H183,Dashboard!$D$6="",Dashboard!$D$6="All"), Z183="x"),"x","")</f>
        <v>x</v>
      </c>
      <c r="AB183" s="103" t="str">
        <f>IF(AND(OR(Dashboard!$D$6=H183,Dashboard!$D$6="",Dashboard!$D$6="All"), OR(Dashboard!$D$7=J183,Dashboard!$D$7=""),  OR(Dashboard!$G$6&lt;=K183,Dashboard!$G$6=""), OR(Dashboard!$G$7&gt;=K183,Dashboard!$G$7=""),  OR(Dashboard!$J$6&lt;=O183,Dashboard!$J$6=""), OR(Dashboard!$J$7&gt;=O183,Dashboard!$J$7=""),I183&lt;&gt;""),"x","")</f>
        <v/>
      </c>
      <c r="AC183" s="88" t="str">
        <f>IF($AB183&lt;&gt;"x","",IF(AND($I183&lt;&gt;AC$4, IFERROR(MATCH("c",$AB183:AB183,0),0)=0),"x", IF(IFERROR(MATCH("c",$AB183:AB183,0),0)=0,"c","")))</f>
        <v/>
      </c>
      <c r="AD183" s="88" t="str">
        <f>IF($AB183&lt;&gt;"x","",IF(AND($I183&lt;&gt;AD$4, IFERROR(MATCH("c",$AB183:AC183,0),0)=0),"x", IF(IFERROR(MATCH("c",$AB183:AC183,0),0)=0,"c","")))</f>
        <v/>
      </c>
      <c r="AE183" s="88" t="str">
        <f>IF($AB183&lt;&gt;"x","",IF(AND($I183&lt;&gt;AE$4, IFERROR(MATCH("c",$AB183:AD183,0),0)=0),"x", IF(IFERROR(MATCH("c",$AB183:AD183,0),0)=0,"c","")))</f>
        <v/>
      </c>
      <c r="AF183" s="88" t="str">
        <f>IF($AB183&lt;&gt;"x","",IF(AND($I183&lt;&gt;AF$4, IFERROR(MATCH("c",$AB183:AE183,0),0)=0),"x", IF(IFERROR(MATCH("c",$AB183:AE183,0),0)=0,"c","")))</f>
        <v/>
      </c>
      <c r="AG183" s="88" t="str">
        <f>IF($AB183&lt;&gt;"x","",IF(AND($I183&lt;&gt;AG$4, IFERROR(MATCH("c",$AB183:AF183,0),0)=0),"x", IF(IFERROR(MATCH("c",$AB183:AF183,0),0)=0,"c","")))</f>
        <v/>
      </c>
      <c r="AH183" s="88" t="str">
        <f>IF($AB183&lt;&gt;"x","",IF(AND($I183&lt;&gt;AH$4, IFERROR(MATCH("c",$AB183:AG183,0),0)=0),"x", IF(IFERROR(MATCH("c",$AB183:AG183,0),0)=0,"c","")))</f>
        <v/>
      </c>
      <c r="AI183" s="88" t="str">
        <f>IF($AB183&lt;&gt;"x","",IF(AND($I183&lt;&gt;AI$4, IFERROR(MATCH("c",$AB183:AH183,0),0)=0),"x", IF(IFERROR(MATCH("c",$AB183:AH183,0),0)=0,"c","")))</f>
        <v/>
      </c>
      <c r="AJ183" s="88" t="str">
        <f>IF($AB183&lt;&gt;"x","",IF(AND($I183&lt;&gt;AJ$4, IFERROR(MATCH("c",$AB183:AI183,0),0)=0),"x", IF(IFERROR(MATCH("c",$AB183:AI183,0),0)=0,"c","")))</f>
        <v/>
      </c>
      <c r="AK183" s="88" t="str">
        <f>IF($AB183&lt;&gt;"x","",IF(AND($I183&lt;&gt;AK$4, IFERROR(MATCH("c",$AB183:AJ183,0),0)=0),"x", IF(IFERROR(MATCH("c",$AB183:AJ183,0),0)=0,"c","")))</f>
        <v/>
      </c>
      <c r="AL183" s="88" t="str">
        <f>IF($AB183&lt;&gt;"x","",IF(AND($I183&lt;&gt;AL$4, IFERROR(MATCH("c",$AB183:AK183,0),0)=0),"x", IF(IFERROR(MATCH("c",$AB183:AK183,0),0)=0,"c","")))</f>
        <v/>
      </c>
      <c r="AM183" s="88" t="str">
        <f>IF($AB183&lt;&gt;"x","",IF(AND($I183&lt;&gt;AM$4, IFERROR(MATCH("c",$AB183:AL183,0),0)=0),"x", IF(IFERROR(MATCH("c",$AB183:AL183,0),0)=0,"c","")))</f>
        <v/>
      </c>
      <c r="AN183" s="88" t="str">
        <f>IF($AB183&lt;&gt;"x","",IF(AND($I183&lt;&gt;AN$4, IFERROR(MATCH("c",$AB183:AM183,0),0)=0),"x", IF(IFERROR(MATCH("c",$AB183:AM183,0),0)=0,"c","")))</f>
        <v/>
      </c>
      <c r="AO183" s="88" t="str">
        <f>IF($AB183&lt;&gt;"x","",IF(AND($I183&lt;&gt;AO$4, IFERROR(MATCH("c",$AB183:AN183,0),0)=0),"x", IF(IFERROR(MATCH("c",$AB183:AN183,0),0)=0,"c","")))</f>
        <v/>
      </c>
      <c r="AP183" s="88" t="str">
        <f>IF($AB183&lt;&gt;"x","",IF(AND($I183&lt;&gt;AP$4, IFERROR(MATCH("c",$AB183:AO183,0),0)=0),"x", IF(IFERROR(MATCH("c",$AB183:AO183,0),0)=0,"c","")))</f>
        <v/>
      </c>
      <c r="AQ183" s="88" t="str">
        <f>IF($AB183&lt;&gt;"x","",IF(AND($I183&lt;&gt;AQ$4, IFERROR(MATCH("c",$AB183:AP183,0),0)=0),"x", IF(IFERROR(MATCH("c",$AB183:AP183,0),0)=0,"c","")))</f>
        <v/>
      </c>
    </row>
    <row r="184" spans="2:43" x14ac:dyDescent="0.25">
      <c r="B184" s="88">
        <f>IF(AND(OR(Pipeline!$F$5=H184,Pipeline!$F$5="",Pipeline!$F$5="All"), OR(Pipeline!$F$6=J184,Pipeline!$F$6="",Pipeline!$F$6="All"),  OR(Pipeline!$J$5&lt;=K184,Pipeline!$J$5=""), OR(Pipeline!$J$6&gt;=K184,Pipeline!$J$6=""),  OR(Pipeline!$N$5&lt;=O184,Pipeline!$N$5=""), OR(Pipeline!$N$6&gt;=O184,Pipeline!$N$6="")),1,0)</f>
        <v>1</v>
      </c>
      <c r="C184" s="99">
        <f>IF(B184&lt;&gt;1,"",COUNTIFS($I$6:I183,I184,$B$6:B183,1)+1)</f>
        <v>172</v>
      </c>
      <c r="D184" s="100" t="str">
        <f>IF(LEN(INDEX(Input!B$6:B$1005,ROW($C184)-ROW($C$5),1))=0,"-",INDEX(Input!B$6:B$1005,ROW($C184)-ROW($C$5),1))</f>
        <v>-</v>
      </c>
      <c r="E184" s="100" t="str">
        <f>IF(LEN(INDEX(Input!C$6:C$1005,ROW($C184)-ROW($C$5),1))=0,"-",INDEX(Input!C$6:C$1005,ROW($C184)-ROW($C$5),1))</f>
        <v>-</v>
      </c>
      <c r="F184" s="100" t="str">
        <f>IF(LEN(INDEX(Input!D$6:D$1005,ROW($C184)-ROW($C$5),1))=0,"-",INDEX(Input!D$6:D$1005,ROW($C184)-ROW($C$5),1))</f>
        <v>-</v>
      </c>
      <c r="G184" s="100" t="str">
        <f>IF(LEN(INDEX(Input!E$6:E$1005,ROW($C184)-ROW($C$5),1))=0,"-",INDEX(Input!E$6:E$1005,ROW($C184)-ROW($C$5),1))</f>
        <v>-</v>
      </c>
      <c r="H184" s="100" t="str">
        <f>IF(LEN(INDEX(Input!F$6:F$1005,ROW($C184)-ROW($C$5),1))=0,"-",INDEX(Input!F$6:F$1005,ROW($C184)-ROW($C$5),1))</f>
        <v>-</v>
      </c>
      <c r="I184" s="100" t="str">
        <f>IF(LEN(INDEX(Input!G$6:G$1005,ROW($C184)-ROW($C$5),1))=0,"",INDEX(Input!G$6:G$1005,ROW($C184)-ROW($C$5),1))</f>
        <v/>
      </c>
      <c r="J184" s="100" t="str">
        <f>IF(LEN(INDEX(Input!B$6:B$1005,ROW($C184)-ROW($C$5),1))=0,"-",IF(INDEX(Input!H$6:H$1005,ROW($C184)-ROW($C$5),1)="","Not set",INDEX(Input!H$6:H$1005,ROW($C184)-ROW($C$5),1)) )</f>
        <v>-</v>
      </c>
      <c r="K184" s="101" t="str">
        <f>IF(LEN(INDEX(Input!I$6:I$1005,ROW($C184)-ROW($C$5),1))=0,"",INDEX(Input!I$6:I$1005,ROW($C184)-ROW($C$5),1))</f>
        <v/>
      </c>
      <c r="L184" s="101" t="str">
        <f t="array" ref="L184">IFERROR(IF($AY$24=123,DAY(K184)&amp;connector&amp;IF($AZ$24="Extended",INDEX($AT$24:$AT$35,MONTH(K184),1),MONTH(K184))&amp;connector&amp;IF($AZ$24="Short", RIGHT(YEAR(K184),2),YEAR(K184)),IF($AY$24=213, MONTH(K184)&amp;connector&amp;DAY(K184)&amp;connector&amp;IF($AZ$24="Short", RIGHT(YEAR(K184),2),YEAR(K184)),IF($AZ$24="Short", RIGHT(YEAR(K184),2),YEAR(K184))&amp;connector&amp;MONTH(K184)&amp;connector&amp;DAY(K184))),"-")</f>
        <v>-</v>
      </c>
      <c r="M184" s="101" t="str">
        <f>IF(LEN(INDEX(Input!J$6:J$1005,ROW($C184)-ROW($C$5),1))=0,"",INDEX(Input!J$6:J$1005,ROW($C184)-ROW($C$5),1))</f>
        <v/>
      </c>
      <c r="N184" s="101" t="str">
        <f t="array" ref="N184">IFERROR(IF($AY$24=123,DAY(M184)&amp;connector&amp;IF($AZ$24="Extended",INDEX($AT$24:$AT$35,MONTH(M184),1),MONTH(M184))&amp;connector&amp;IF($AZ$24="Short", RIGHT(YEAR(M184),2),YEAR(M184)),IF($AY$24=213, MONTH(M184)&amp;connector&amp;DAY(M184)&amp;connector&amp;IF($AZ$24="Short", RIGHT(YEAR(M184),2),YEAR(M184)),IF($AZ$24="Short", RIGHT(YEAR(M184),2),YEAR(M184))&amp;connector&amp;MONTH(M184)&amp;connector&amp;DAY(M184))),"-")</f>
        <v>-</v>
      </c>
      <c r="O184" s="156" t="str">
        <f>IF(LEN(INDEX(Input!K$6:K$1005,ROW($C184)-ROW($C$5),1))=0,"",INDEX(Input!K$6:K$1005,ROW($C184)-ROW($C$5),1))</f>
        <v/>
      </c>
      <c r="P184" s="100" t="str">
        <f t="shared" si="26"/>
        <v>-</v>
      </c>
      <c r="Q184" s="156" t="str">
        <f>IF(LEN(INDEX(Input!L$6:L$1005,ROW($C184)-ROW($C$5),1))=0,"",INDEX(Input!L$6:L$1005,ROW($C184)-ROW($C$5),1))</f>
        <v/>
      </c>
      <c r="R184" s="100" t="str">
        <f t="shared" si="27"/>
        <v>-</v>
      </c>
      <c r="S184" s="156" t="str">
        <f>IF(LEN(INDEX(Input!M$6:M$1005,ROW($C184)-ROW($C$5),1))=0,"-",INDEX(Input!M$6:M$1005,ROW($C184)-ROW($C$5),1))</f>
        <v>-</v>
      </c>
      <c r="T184" s="156" t="str">
        <f t="shared" si="28"/>
        <v/>
      </c>
      <c r="U184" s="100" t="str">
        <f t="shared" si="29"/>
        <v>-</v>
      </c>
      <c r="V184" s="156" t="str">
        <f>IF(LEN(INDEX(Input!O$6:O$1005,ROW($C184)-ROW($C$5),1))=0,"",INDEX(Input!O$6:O$1005,ROW($C184)-ROW($C$5),1))</f>
        <v/>
      </c>
      <c r="W184" s="100" t="str">
        <f t="shared" si="30"/>
        <v>-</v>
      </c>
      <c r="X184" s="104" t="str">
        <f t="shared" si="31"/>
        <v/>
      </c>
      <c r="Y184" s="102" t="str">
        <f t="shared" si="32"/>
        <v/>
      </c>
      <c r="Z184" s="102" t="str">
        <f>IF(AND(OR(Dashboard!$D$7=J184,Dashboard!$D$7=""),  OR(Dashboard!$G$6&lt;=K184,Dashboard!$G$6=""), OR(Dashboard!$G$7&gt;=K184,Dashboard!$G$7=""),  OR(Dashboard!$J$6&lt;=O184,Dashboard!$J$6=""), OR(Dashboard!$J$7&gt;=O184,Dashboard!$J$7=""),D184&lt;&gt;""),"x","")</f>
        <v>x</v>
      </c>
      <c r="AA184" s="102" t="str">
        <f>IF(AND(OR(Dashboard!$D$6=H184,Dashboard!$D$6="",Dashboard!$D$6="All"), Z184="x"),"x","")</f>
        <v>x</v>
      </c>
      <c r="AB184" s="103" t="str">
        <f>IF(AND(OR(Dashboard!$D$6=H184,Dashboard!$D$6="",Dashboard!$D$6="All"), OR(Dashboard!$D$7=J184,Dashboard!$D$7=""),  OR(Dashboard!$G$6&lt;=K184,Dashboard!$G$6=""), OR(Dashboard!$G$7&gt;=K184,Dashboard!$G$7=""),  OR(Dashboard!$J$6&lt;=O184,Dashboard!$J$6=""), OR(Dashboard!$J$7&gt;=O184,Dashboard!$J$7=""),I184&lt;&gt;""),"x","")</f>
        <v/>
      </c>
      <c r="AC184" s="88" t="str">
        <f>IF($AB184&lt;&gt;"x","",IF(AND($I184&lt;&gt;AC$4, IFERROR(MATCH("c",$AB184:AB184,0),0)=0),"x", IF(IFERROR(MATCH("c",$AB184:AB184,0),0)=0,"c","")))</f>
        <v/>
      </c>
      <c r="AD184" s="88" t="str">
        <f>IF($AB184&lt;&gt;"x","",IF(AND($I184&lt;&gt;AD$4, IFERROR(MATCH("c",$AB184:AC184,0),0)=0),"x", IF(IFERROR(MATCH("c",$AB184:AC184,0),0)=0,"c","")))</f>
        <v/>
      </c>
      <c r="AE184" s="88" t="str">
        <f>IF($AB184&lt;&gt;"x","",IF(AND($I184&lt;&gt;AE$4, IFERROR(MATCH("c",$AB184:AD184,0),0)=0),"x", IF(IFERROR(MATCH("c",$AB184:AD184,0),0)=0,"c","")))</f>
        <v/>
      </c>
      <c r="AF184" s="88" t="str">
        <f>IF($AB184&lt;&gt;"x","",IF(AND($I184&lt;&gt;AF$4, IFERROR(MATCH("c",$AB184:AE184,0),0)=0),"x", IF(IFERROR(MATCH("c",$AB184:AE184,0),0)=0,"c","")))</f>
        <v/>
      </c>
      <c r="AG184" s="88" t="str">
        <f>IF($AB184&lt;&gt;"x","",IF(AND($I184&lt;&gt;AG$4, IFERROR(MATCH("c",$AB184:AF184,0),0)=0),"x", IF(IFERROR(MATCH("c",$AB184:AF184,0),0)=0,"c","")))</f>
        <v/>
      </c>
      <c r="AH184" s="88" t="str">
        <f>IF($AB184&lt;&gt;"x","",IF(AND($I184&lt;&gt;AH$4, IFERROR(MATCH("c",$AB184:AG184,0),0)=0),"x", IF(IFERROR(MATCH("c",$AB184:AG184,0),0)=0,"c","")))</f>
        <v/>
      </c>
      <c r="AI184" s="88" t="str">
        <f>IF($AB184&lt;&gt;"x","",IF(AND($I184&lt;&gt;AI$4, IFERROR(MATCH("c",$AB184:AH184,0),0)=0),"x", IF(IFERROR(MATCH("c",$AB184:AH184,0),0)=0,"c","")))</f>
        <v/>
      </c>
      <c r="AJ184" s="88" t="str">
        <f>IF($AB184&lt;&gt;"x","",IF(AND($I184&lt;&gt;AJ$4, IFERROR(MATCH("c",$AB184:AI184,0),0)=0),"x", IF(IFERROR(MATCH("c",$AB184:AI184,0),0)=0,"c","")))</f>
        <v/>
      </c>
      <c r="AK184" s="88" t="str">
        <f>IF($AB184&lt;&gt;"x","",IF(AND($I184&lt;&gt;AK$4, IFERROR(MATCH("c",$AB184:AJ184,0),0)=0),"x", IF(IFERROR(MATCH("c",$AB184:AJ184,0),0)=0,"c","")))</f>
        <v/>
      </c>
      <c r="AL184" s="88" t="str">
        <f>IF($AB184&lt;&gt;"x","",IF(AND($I184&lt;&gt;AL$4, IFERROR(MATCH("c",$AB184:AK184,0),0)=0),"x", IF(IFERROR(MATCH("c",$AB184:AK184,0),0)=0,"c","")))</f>
        <v/>
      </c>
      <c r="AM184" s="88" t="str">
        <f>IF($AB184&lt;&gt;"x","",IF(AND($I184&lt;&gt;AM$4, IFERROR(MATCH("c",$AB184:AL184,0),0)=0),"x", IF(IFERROR(MATCH("c",$AB184:AL184,0),0)=0,"c","")))</f>
        <v/>
      </c>
      <c r="AN184" s="88" t="str">
        <f>IF($AB184&lt;&gt;"x","",IF(AND($I184&lt;&gt;AN$4, IFERROR(MATCH("c",$AB184:AM184,0),0)=0),"x", IF(IFERROR(MATCH("c",$AB184:AM184,0),0)=0,"c","")))</f>
        <v/>
      </c>
      <c r="AO184" s="88" t="str">
        <f>IF($AB184&lt;&gt;"x","",IF(AND($I184&lt;&gt;AO$4, IFERROR(MATCH("c",$AB184:AN184,0),0)=0),"x", IF(IFERROR(MATCH("c",$AB184:AN184,0),0)=0,"c","")))</f>
        <v/>
      </c>
      <c r="AP184" s="88" t="str">
        <f>IF($AB184&lt;&gt;"x","",IF(AND($I184&lt;&gt;AP$4, IFERROR(MATCH("c",$AB184:AO184,0),0)=0),"x", IF(IFERROR(MATCH("c",$AB184:AO184,0),0)=0,"c","")))</f>
        <v/>
      </c>
      <c r="AQ184" s="88" t="str">
        <f>IF($AB184&lt;&gt;"x","",IF(AND($I184&lt;&gt;AQ$4, IFERROR(MATCH("c",$AB184:AP184,0),0)=0),"x", IF(IFERROR(MATCH("c",$AB184:AP184,0),0)=0,"c","")))</f>
        <v/>
      </c>
    </row>
    <row r="185" spans="2:43" x14ac:dyDescent="0.25">
      <c r="B185" s="88">
        <f>IF(AND(OR(Pipeline!$F$5=H185,Pipeline!$F$5="",Pipeline!$F$5="All"), OR(Pipeline!$F$6=J185,Pipeline!$F$6="",Pipeline!$F$6="All"),  OR(Pipeline!$J$5&lt;=K185,Pipeline!$J$5=""), OR(Pipeline!$J$6&gt;=K185,Pipeline!$J$6=""),  OR(Pipeline!$N$5&lt;=O185,Pipeline!$N$5=""), OR(Pipeline!$N$6&gt;=O185,Pipeline!$N$6="")),1,0)</f>
        <v>1</v>
      </c>
      <c r="C185" s="99">
        <f>IF(B185&lt;&gt;1,"",COUNTIFS($I$6:I184,I185,$B$6:B184,1)+1)</f>
        <v>173</v>
      </c>
      <c r="D185" s="100" t="str">
        <f>IF(LEN(INDEX(Input!B$6:B$1005,ROW($C185)-ROW($C$5),1))=0,"-",INDEX(Input!B$6:B$1005,ROW($C185)-ROW($C$5),1))</f>
        <v>-</v>
      </c>
      <c r="E185" s="100" t="str">
        <f>IF(LEN(INDEX(Input!C$6:C$1005,ROW($C185)-ROW($C$5),1))=0,"-",INDEX(Input!C$6:C$1005,ROW($C185)-ROW($C$5),1))</f>
        <v>-</v>
      </c>
      <c r="F185" s="100" t="str">
        <f>IF(LEN(INDEX(Input!D$6:D$1005,ROW($C185)-ROW($C$5),1))=0,"-",INDEX(Input!D$6:D$1005,ROW($C185)-ROW($C$5),1))</f>
        <v>-</v>
      </c>
      <c r="G185" s="100" t="str">
        <f>IF(LEN(INDEX(Input!E$6:E$1005,ROW($C185)-ROW($C$5),1))=0,"-",INDEX(Input!E$6:E$1005,ROW($C185)-ROW($C$5),1))</f>
        <v>-</v>
      </c>
      <c r="H185" s="100" t="str">
        <f>IF(LEN(INDEX(Input!F$6:F$1005,ROW($C185)-ROW($C$5),1))=0,"-",INDEX(Input!F$6:F$1005,ROW($C185)-ROW($C$5),1))</f>
        <v>-</v>
      </c>
      <c r="I185" s="100" t="str">
        <f>IF(LEN(INDEX(Input!G$6:G$1005,ROW($C185)-ROW($C$5),1))=0,"",INDEX(Input!G$6:G$1005,ROW($C185)-ROW($C$5),1))</f>
        <v/>
      </c>
      <c r="J185" s="100" t="str">
        <f>IF(LEN(INDEX(Input!B$6:B$1005,ROW($C185)-ROW($C$5),1))=0,"-",IF(INDEX(Input!H$6:H$1005,ROW($C185)-ROW($C$5),1)="","Not set",INDEX(Input!H$6:H$1005,ROW($C185)-ROW($C$5),1)) )</f>
        <v>-</v>
      </c>
      <c r="K185" s="101" t="str">
        <f>IF(LEN(INDEX(Input!I$6:I$1005,ROW($C185)-ROW($C$5),1))=0,"",INDEX(Input!I$6:I$1005,ROW($C185)-ROW($C$5),1))</f>
        <v/>
      </c>
      <c r="L185" s="101" t="str">
        <f t="array" ref="L185">IFERROR(IF($AY$24=123,DAY(K185)&amp;connector&amp;IF($AZ$24="Extended",INDEX($AT$24:$AT$35,MONTH(K185),1),MONTH(K185))&amp;connector&amp;IF($AZ$24="Short", RIGHT(YEAR(K185),2),YEAR(K185)),IF($AY$24=213, MONTH(K185)&amp;connector&amp;DAY(K185)&amp;connector&amp;IF($AZ$24="Short", RIGHT(YEAR(K185),2),YEAR(K185)),IF($AZ$24="Short", RIGHT(YEAR(K185),2),YEAR(K185))&amp;connector&amp;MONTH(K185)&amp;connector&amp;DAY(K185))),"-")</f>
        <v>-</v>
      </c>
      <c r="M185" s="101" t="str">
        <f>IF(LEN(INDEX(Input!J$6:J$1005,ROW($C185)-ROW($C$5),1))=0,"",INDEX(Input!J$6:J$1005,ROW($C185)-ROW($C$5),1))</f>
        <v/>
      </c>
      <c r="N185" s="101" t="str">
        <f t="array" ref="N185">IFERROR(IF($AY$24=123,DAY(M185)&amp;connector&amp;IF($AZ$24="Extended",INDEX($AT$24:$AT$35,MONTH(M185),1),MONTH(M185))&amp;connector&amp;IF($AZ$24="Short", RIGHT(YEAR(M185),2),YEAR(M185)),IF($AY$24=213, MONTH(M185)&amp;connector&amp;DAY(M185)&amp;connector&amp;IF($AZ$24="Short", RIGHT(YEAR(M185),2),YEAR(M185)),IF($AZ$24="Short", RIGHT(YEAR(M185),2),YEAR(M185))&amp;connector&amp;MONTH(M185)&amp;connector&amp;DAY(M185))),"-")</f>
        <v>-</v>
      </c>
      <c r="O185" s="156" t="str">
        <f>IF(LEN(INDEX(Input!K$6:K$1005,ROW($C185)-ROW($C$5),1))=0,"",INDEX(Input!K$6:K$1005,ROW($C185)-ROW($C$5),1))</f>
        <v/>
      </c>
      <c r="P185" s="100" t="str">
        <f t="shared" si="26"/>
        <v>-</v>
      </c>
      <c r="Q185" s="156" t="str">
        <f>IF(LEN(INDEX(Input!L$6:L$1005,ROW($C185)-ROW($C$5),1))=0,"",INDEX(Input!L$6:L$1005,ROW($C185)-ROW($C$5),1))</f>
        <v/>
      </c>
      <c r="R185" s="100" t="str">
        <f t="shared" si="27"/>
        <v>-</v>
      </c>
      <c r="S185" s="156" t="str">
        <f>IF(LEN(INDEX(Input!M$6:M$1005,ROW($C185)-ROW($C$5),1))=0,"-",INDEX(Input!M$6:M$1005,ROW($C185)-ROW($C$5),1))</f>
        <v>-</v>
      </c>
      <c r="T185" s="156" t="str">
        <f t="shared" si="28"/>
        <v/>
      </c>
      <c r="U185" s="100" t="str">
        <f t="shared" si="29"/>
        <v>-</v>
      </c>
      <c r="V185" s="156" t="str">
        <f>IF(LEN(INDEX(Input!O$6:O$1005,ROW($C185)-ROW($C$5),1))=0,"",INDEX(Input!O$6:O$1005,ROW($C185)-ROW($C$5),1))</f>
        <v/>
      </c>
      <c r="W185" s="100" t="str">
        <f t="shared" si="30"/>
        <v>-</v>
      </c>
      <c r="X185" s="104" t="str">
        <f t="shared" si="31"/>
        <v/>
      </c>
      <c r="Y185" s="102" t="str">
        <f t="shared" si="32"/>
        <v/>
      </c>
      <c r="Z185" s="102" t="str">
        <f>IF(AND(OR(Dashboard!$D$7=J185,Dashboard!$D$7=""),  OR(Dashboard!$G$6&lt;=K185,Dashboard!$G$6=""), OR(Dashboard!$G$7&gt;=K185,Dashboard!$G$7=""),  OR(Dashboard!$J$6&lt;=O185,Dashboard!$J$6=""), OR(Dashboard!$J$7&gt;=O185,Dashboard!$J$7=""),D185&lt;&gt;""),"x","")</f>
        <v>x</v>
      </c>
      <c r="AA185" s="102" t="str">
        <f>IF(AND(OR(Dashboard!$D$6=H185,Dashboard!$D$6="",Dashboard!$D$6="All"), Z185="x"),"x","")</f>
        <v>x</v>
      </c>
      <c r="AB185" s="103" t="str">
        <f>IF(AND(OR(Dashboard!$D$6=H185,Dashboard!$D$6="",Dashboard!$D$6="All"), OR(Dashboard!$D$7=J185,Dashboard!$D$7=""),  OR(Dashboard!$G$6&lt;=K185,Dashboard!$G$6=""), OR(Dashboard!$G$7&gt;=K185,Dashboard!$G$7=""),  OR(Dashboard!$J$6&lt;=O185,Dashboard!$J$6=""), OR(Dashboard!$J$7&gt;=O185,Dashboard!$J$7=""),I185&lt;&gt;""),"x","")</f>
        <v/>
      </c>
      <c r="AC185" s="88" t="str">
        <f>IF($AB185&lt;&gt;"x","",IF(AND($I185&lt;&gt;AC$4, IFERROR(MATCH("c",$AB185:AB185,0),0)=0),"x", IF(IFERROR(MATCH("c",$AB185:AB185,0),0)=0,"c","")))</f>
        <v/>
      </c>
      <c r="AD185" s="88" t="str">
        <f>IF($AB185&lt;&gt;"x","",IF(AND($I185&lt;&gt;AD$4, IFERROR(MATCH("c",$AB185:AC185,0),0)=0),"x", IF(IFERROR(MATCH("c",$AB185:AC185,0),0)=0,"c","")))</f>
        <v/>
      </c>
      <c r="AE185" s="88" t="str">
        <f>IF($AB185&lt;&gt;"x","",IF(AND($I185&lt;&gt;AE$4, IFERROR(MATCH("c",$AB185:AD185,0),0)=0),"x", IF(IFERROR(MATCH("c",$AB185:AD185,0),0)=0,"c","")))</f>
        <v/>
      </c>
      <c r="AF185" s="88" t="str">
        <f>IF($AB185&lt;&gt;"x","",IF(AND($I185&lt;&gt;AF$4, IFERROR(MATCH("c",$AB185:AE185,0),0)=0),"x", IF(IFERROR(MATCH("c",$AB185:AE185,0),0)=0,"c","")))</f>
        <v/>
      </c>
      <c r="AG185" s="88" t="str">
        <f>IF($AB185&lt;&gt;"x","",IF(AND($I185&lt;&gt;AG$4, IFERROR(MATCH("c",$AB185:AF185,0),0)=0),"x", IF(IFERROR(MATCH("c",$AB185:AF185,0),0)=0,"c","")))</f>
        <v/>
      </c>
      <c r="AH185" s="88" t="str">
        <f>IF($AB185&lt;&gt;"x","",IF(AND($I185&lt;&gt;AH$4, IFERROR(MATCH("c",$AB185:AG185,0),0)=0),"x", IF(IFERROR(MATCH("c",$AB185:AG185,0),0)=0,"c","")))</f>
        <v/>
      </c>
      <c r="AI185" s="88" t="str">
        <f>IF($AB185&lt;&gt;"x","",IF(AND($I185&lt;&gt;AI$4, IFERROR(MATCH("c",$AB185:AH185,0),0)=0),"x", IF(IFERROR(MATCH("c",$AB185:AH185,0),0)=0,"c","")))</f>
        <v/>
      </c>
      <c r="AJ185" s="88" t="str">
        <f>IF($AB185&lt;&gt;"x","",IF(AND($I185&lt;&gt;AJ$4, IFERROR(MATCH("c",$AB185:AI185,0),0)=0),"x", IF(IFERROR(MATCH("c",$AB185:AI185,0),0)=0,"c","")))</f>
        <v/>
      </c>
      <c r="AK185" s="88" t="str">
        <f>IF($AB185&lt;&gt;"x","",IF(AND($I185&lt;&gt;AK$4, IFERROR(MATCH("c",$AB185:AJ185,0),0)=0),"x", IF(IFERROR(MATCH("c",$AB185:AJ185,0),0)=0,"c","")))</f>
        <v/>
      </c>
      <c r="AL185" s="88" t="str">
        <f>IF($AB185&lt;&gt;"x","",IF(AND($I185&lt;&gt;AL$4, IFERROR(MATCH("c",$AB185:AK185,0),0)=0),"x", IF(IFERROR(MATCH("c",$AB185:AK185,0),0)=0,"c","")))</f>
        <v/>
      </c>
      <c r="AM185" s="88" t="str">
        <f>IF($AB185&lt;&gt;"x","",IF(AND($I185&lt;&gt;AM$4, IFERROR(MATCH("c",$AB185:AL185,0),0)=0),"x", IF(IFERROR(MATCH("c",$AB185:AL185,0),0)=0,"c","")))</f>
        <v/>
      </c>
      <c r="AN185" s="88" t="str">
        <f>IF($AB185&lt;&gt;"x","",IF(AND($I185&lt;&gt;AN$4, IFERROR(MATCH("c",$AB185:AM185,0),0)=0),"x", IF(IFERROR(MATCH("c",$AB185:AM185,0),0)=0,"c","")))</f>
        <v/>
      </c>
      <c r="AO185" s="88" t="str">
        <f>IF($AB185&lt;&gt;"x","",IF(AND($I185&lt;&gt;AO$4, IFERROR(MATCH("c",$AB185:AN185,0),0)=0),"x", IF(IFERROR(MATCH("c",$AB185:AN185,0),0)=0,"c","")))</f>
        <v/>
      </c>
      <c r="AP185" s="88" t="str">
        <f>IF($AB185&lt;&gt;"x","",IF(AND($I185&lt;&gt;AP$4, IFERROR(MATCH("c",$AB185:AO185,0),0)=0),"x", IF(IFERROR(MATCH("c",$AB185:AO185,0),0)=0,"c","")))</f>
        <v/>
      </c>
      <c r="AQ185" s="88" t="str">
        <f>IF($AB185&lt;&gt;"x","",IF(AND($I185&lt;&gt;AQ$4, IFERROR(MATCH("c",$AB185:AP185,0),0)=0),"x", IF(IFERROR(MATCH("c",$AB185:AP185,0),0)=0,"c","")))</f>
        <v/>
      </c>
    </row>
    <row r="186" spans="2:43" x14ac:dyDescent="0.25">
      <c r="B186" s="88">
        <f>IF(AND(OR(Pipeline!$F$5=H186,Pipeline!$F$5="",Pipeline!$F$5="All"), OR(Pipeline!$F$6=J186,Pipeline!$F$6="",Pipeline!$F$6="All"),  OR(Pipeline!$J$5&lt;=K186,Pipeline!$J$5=""), OR(Pipeline!$J$6&gt;=K186,Pipeline!$J$6=""),  OR(Pipeline!$N$5&lt;=O186,Pipeline!$N$5=""), OR(Pipeline!$N$6&gt;=O186,Pipeline!$N$6="")),1,0)</f>
        <v>1</v>
      </c>
      <c r="C186" s="99">
        <f>IF(B186&lt;&gt;1,"",COUNTIFS($I$6:I185,I186,$B$6:B185,1)+1)</f>
        <v>174</v>
      </c>
      <c r="D186" s="100" t="str">
        <f>IF(LEN(INDEX(Input!B$6:B$1005,ROW($C186)-ROW($C$5),1))=0,"-",INDEX(Input!B$6:B$1005,ROW($C186)-ROW($C$5),1))</f>
        <v>-</v>
      </c>
      <c r="E186" s="100" t="str">
        <f>IF(LEN(INDEX(Input!C$6:C$1005,ROW($C186)-ROW($C$5),1))=0,"-",INDEX(Input!C$6:C$1005,ROW($C186)-ROW($C$5),1))</f>
        <v>-</v>
      </c>
      <c r="F186" s="100" t="str">
        <f>IF(LEN(INDEX(Input!D$6:D$1005,ROW($C186)-ROW($C$5),1))=0,"-",INDEX(Input!D$6:D$1005,ROW($C186)-ROW($C$5),1))</f>
        <v>-</v>
      </c>
      <c r="G186" s="100" t="str">
        <f>IF(LEN(INDEX(Input!E$6:E$1005,ROW($C186)-ROW($C$5),1))=0,"-",INDEX(Input!E$6:E$1005,ROW($C186)-ROW($C$5),1))</f>
        <v>-</v>
      </c>
      <c r="H186" s="100" t="str">
        <f>IF(LEN(INDEX(Input!F$6:F$1005,ROW($C186)-ROW($C$5),1))=0,"-",INDEX(Input!F$6:F$1005,ROW($C186)-ROW($C$5),1))</f>
        <v>-</v>
      </c>
      <c r="I186" s="100" t="str">
        <f>IF(LEN(INDEX(Input!G$6:G$1005,ROW($C186)-ROW($C$5),1))=0,"",INDEX(Input!G$6:G$1005,ROW($C186)-ROW($C$5),1))</f>
        <v/>
      </c>
      <c r="J186" s="100" t="str">
        <f>IF(LEN(INDEX(Input!B$6:B$1005,ROW($C186)-ROW($C$5),1))=0,"-",IF(INDEX(Input!H$6:H$1005,ROW($C186)-ROW($C$5),1)="","Not set",INDEX(Input!H$6:H$1005,ROW($C186)-ROW($C$5),1)) )</f>
        <v>-</v>
      </c>
      <c r="K186" s="101" t="str">
        <f>IF(LEN(INDEX(Input!I$6:I$1005,ROW($C186)-ROW($C$5),1))=0,"",INDEX(Input!I$6:I$1005,ROW($C186)-ROW($C$5),1))</f>
        <v/>
      </c>
      <c r="L186" s="101" t="str">
        <f t="array" ref="L186">IFERROR(IF($AY$24=123,DAY(K186)&amp;connector&amp;IF($AZ$24="Extended",INDEX($AT$24:$AT$35,MONTH(K186),1),MONTH(K186))&amp;connector&amp;IF($AZ$24="Short", RIGHT(YEAR(K186),2),YEAR(K186)),IF($AY$24=213, MONTH(K186)&amp;connector&amp;DAY(K186)&amp;connector&amp;IF($AZ$24="Short", RIGHT(YEAR(K186),2),YEAR(K186)),IF($AZ$24="Short", RIGHT(YEAR(K186),2),YEAR(K186))&amp;connector&amp;MONTH(K186)&amp;connector&amp;DAY(K186))),"-")</f>
        <v>-</v>
      </c>
      <c r="M186" s="101" t="str">
        <f>IF(LEN(INDEX(Input!J$6:J$1005,ROW($C186)-ROW($C$5),1))=0,"",INDEX(Input!J$6:J$1005,ROW($C186)-ROW($C$5),1))</f>
        <v/>
      </c>
      <c r="N186" s="101" t="str">
        <f t="array" ref="N186">IFERROR(IF($AY$24=123,DAY(M186)&amp;connector&amp;IF($AZ$24="Extended",INDEX($AT$24:$AT$35,MONTH(M186),1),MONTH(M186))&amp;connector&amp;IF($AZ$24="Short", RIGHT(YEAR(M186),2),YEAR(M186)),IF($AY$24=213, MONTH(M186)&amp;connector&amp;DAY(M186)&amp;connector&amp;IF($AZ$24="Short", RIGHT(YEAR(M186),2),YEAR(M186)),IF($AZ$24="Short", RIGHT(YEAR(M186),2),YEAR(M186))&amp;connector&amp;MONTH(M186)&amp;connector&amp;DAY(M186))),"-")</f>
        <v>-</v>
      </c>
      <c r="O186" s="156" t="str">
        <f>IF(LEN(INDEX(Input!K$6:K$1005,ROW($C186)-ROW($C$5),1))=0,"",INDEX(Input!K$6:K$1005,ROW($C186)-ROW($C$5),1))</f>
        <v/>
      </c>
      <c r="P186" s="100" t="str">
        <f t="shared" si="26"/>
        <v>-</v>
      </c>
      <c r="Q186" s="156" t="str">
        <f>IF(LEN(INDEX(Input!L$6:L$1005,ROW($C186)-ROW($C$5),1))=0,"",INDEX(Input!L$6:L$1005,ROW($C186)-ROW($C$5),1))</f>
        <v/>
      </c>
      <c r="R186" s="100" t="str">
        <f t="shared" si="27"/>
        <v>-</v>
      </c>
      <c r="S186" s="156" t="str">
        <f>IF(LEN(INDEX(Input!M$6:M$1005,ROW($C186)-ROW($C$5),1))=0,"-",INDEX(Input!M$6:M$1005,ROW($C186)-ROW($C$5),1))</f>
        <v>-</v>
      </c>
      <c r="T186" s="156" t="str">
        <f t="shared" si="28"/>
        <v/>
      </c>
      <c r="U186" s="100" t="str">
        <f t="shared" si="29"/>
        <v>-</v>
      </c>
      <c r="V186" s="156" t="str">
        <f>IF(LEN(INDEX(Input!O$6:O$1005,ROW($C186)-ROW($C$5),1))=0,"",INDEX(Input!O$6:O$1005,ROW($C186)-ROW($C$5),1))</f>
        <v/>
      </c>
      <c r="W186" s="100" t="str">
        <f t="shared" si="30"/>
        <v>-</v>
      </c>
      <c r="X186" s="104" t="str">
        <f t="shared" si="31"/>
        <v/>
      </c>
      <c r="Y186" s="102" t="str">
        <f t="shared" si="32"/>
        <v/>
      </c>
      <c r="Z186" s="102" t="str">
        <f>IF(AND(OR(Dashboard!$D$7=J186,Dashboard!$D$7=""),  OR(Dashboard!$G$6&lt;=K186,Dashboard!$G$6=""), OR(Dashboard!$G$7&gt;=K186,Dashboard!$G$7=""),  OR(Dashboard!$J$6&lt;=O186,Dashboard!$J$6=""), OR(Dashboard!$J$7&gt;=O186,Dashboard!$J$7=""),D186&lt;&gt;""),"x","")</f>
        <v>x</v>
      </c>
      <c r="AA186" s="102" t="str">
        <f>IF(AND(OR(Dashboard!$D$6=H186,Dashboard!$D$6="",Dashboard!$D$6="All"), Z186="x"),"x","")</f>
        <v>x</v>
      </c>
      <c r="AB186" s="103" t="str">
        <f>IF(AND(OR(Dashboard!$D$6=H186,Dashboard!$D$6="",Dashboard!$D$6="All"), OR(Dashboard!$D$7=J186,Dashboard!$D$7=""),  OR(Dashboard!$G$6&lt;=K186,Dashboard!$G$6=""), OR(Dashboard!$G$7&gt;=K186,Dashboard!$G$7=""),  OR(Dashboard!$J$6&lt;=O186,Dashboard!$J$6=""), OR(Dashboard!$J$7&gt;=O186,Dashboard!$J$7=""),I186&lt;&gt;""),"x","")</f>
        <v/>
      </c>
      <c r="AC186" s="88" t="str">
        <f>IF($AB186&lt;&gt;"x","",IF(AND($I186&lt;&gt;AC$4, IFERROR(MATCH("c",$AB186:AB186,0),0)=0),"x", IF(IFERROR(MATCH("c",$AB186:AB186,0),0)=0,"c","")))</f>
        <v/>
      </c>
      <c r="AD186" s="88" t="str">
        <f>IF($AB186&lt;&gt;"x","",IF(AND($I186&lt;&gt;AD$4, IFERROR(MATCH("c",$AB186:AC186,0),0)=0),"x", IF(IFERROR(MATCH("c",$AB186:AC186,0),0)=0,"c","")))</f>
        <v/>
      </c>
      <c r="AE186" s="88" t="str">
        <f>IF($AB186&lt;&gt;"x","",IF(AND($I186&lt;&gt;AE$4, IFERROR(MATCH("c",$AB186:AD186,0),0)=0),"x", IF(IFERROR(MATCH("c",$AB186:AD186,0),0)=0,"c","")))</f>
        <v/>
      </c>
      <c r="AF186" s="88" t="str">
        <f>IF($AB186&lt;&gt;"x","",IF(AND($I186&lt;&gt;AF$4, IFERROR(MATCH("c",$AB186:AE186,0),0)=0),"x", IF(IFERROR(MATCH("c",$AB186:AE186,0),0)=0,"c","")))</f>
        <v/>
      </c>
      <c r="AG186" s="88" t="str">
        <f>IF($AB186&lt;&gt;"x","",IF(AND($I186&lt;&gt;AG$4, IFERROR(MATCH("c",$AB186:AF186,0),0)=0),"x", IF(IFERROR(MATCH("c",$AB186:AF186,0),0)=0,"c","")))</f>
        <v/>
      </c>
      <c r="AH186" s="88" t="str">
        <f>IF($AB186&lt;&gt;"x","",IF(AND($I186&lt;&gt;AH$4, IFERROR(MATCH("c",$AB186:AG186,0),0)=0),"x", IF(IFERROR(MATCH("c",$AB186:AG186,0),0)=0,"c","")))</f>
        <v/>
      </c>
      <c r="AI186" s="88" t="str">
        <f>IF($AB186&lt;&gt;"x","",IF(AND($I186&lt;&gt;AI$4, IFERROR(MATCH("c",$AB186:AH186,0),0)=0),"x", IF(IFERROR(MATCH("c",$AB186:AH186,0),0)=0,"c","")))</f>
        <v/>
      </c>
      <c r="AJ186" s="88" t="str">
        <f>IF($AB186&lt;&gt;"x","",IF(AND($I186&lt;&gt;AJ$4, IFERROR(MATCH("c",$AB186:AI186,0),0)=0),"x", IF(IFERROR(MATCH("c",$AB186:AI186,0),0)=0,"c","")))</f>
        <v/>
      </c>
      <c r="AK186" s="88" t="str">
        <f>IF($AB186&lt;&gt;"x","",IF(AND($I186&lt;&gt;AK$4, IFERROR(MATCH("c",$AB186:AJ186,0),0)=0),"x", IF(IFERROR(MATCH("c",$AB186:AJ186,0),0)=0,"c","")))</f>
        <v/>
      </c>
      <c r="AL186" s="88" t="str">
        <f>IF($AB186&lt;&gt;"x","",IF(AND($I186&lt;&gt;AL$4, IFERROR(MATCH("c",$AB186:AK186,0),0)=0),"x", IF(IFERROR(MATCH("c",$AB186:AK186,0),0)=0,"c","")))</f>
        <v/>
      </c>
      <c r="AM186" s="88" t="str">
        <f>IF($AB186&lt;&gt;"x","",IF(AND($I186&lt;&gt;AM$4, IFERROR(MATCH("c",$AB186:AL186,0),0)=0),"x", IF(IFERROR(MATCH("c",$AB186:AL186,0),0)=0,"c","")))</f>
        <v/>
      </c>
      <c r="AN186" s="88" t="str">
        <f>IF($AB186&lt;&gt;"x","",IF(AND($I186&lt;&gt;AN$4, IFERROR(MATCH("c",$AB186:AM186,0),0)=0),"x", IF(IFERROR(MATCH("c",$AB186:AM186,0),0)=0,"c","")))</f>
        <v/>
      </c>
      <c r="AO186" s="88" t="str">
        <f>IF($AB186&lt;&gt;"x","",IF(AND($I186&lt;&gt;AO$4, IFERROR(MATCH("c",$AB186:AN186,0),0)=0),"x", IF(IFERROR(MATCH("c",$AB186:AN186,0),0)=0,"c","")))</f>
        <v/>
      </c>
      <c r="AP186" s="88" t="str">
        <f>IF($AB186&lt;&gt;"x","",IF(AND($I186&lt;&gt;AP$4, IFERROR(MATCH("c",$AB186:AO186,0),0)=0),"x", IF(IFERROR(MATCH("c",$AB186:AO186,0),0)=0,"c","")))</f>
        <v/>
      </c>
      <c r="AQ186" s="88" t="str">
        <f>IF($AB186&lt;&gt;"x","",IF(AND($I186&lt;&gt;AQ$4, IFERROR(MATCH("c",$AB186:AP186,0),0)=0),"x", IF(IFERROR(MATCH("c",$AB186:AP186,0),0)=0,"c","")))</f>
        <v/>
      </c>
    </row>
    <row r="187" spans="2:43" x14ac:dyDescent="0.25">
      <c r="B187" s="88">
        <f>IF(AND(OR(Pipeline!$F$5=H187,Pipeline!$F$5="",Pipeline!$F$5="All"), OR(Pipeline!$F$6=J187,Pipeline!$F$6="",Pipeline!$F$6="All"),  OR(Pipeline!$J$5&lt;=K187,Pipeline!$J$5=""), OR(Pipeline!$J$6&gt;=K187,Pipeline!$J$6=""),  OR(Pipeline!$N$5&lt;=O187,Pipeline!$N$5=""), OR(Pipeline!$N$6&gt;=O187,Pipeline!$N$6="")),1,0)</f>
        <v>1</v>
      </c>
      <c r="C187" s="99">
        <f>IF(B187&lt;&gt;1,"",COUNTIFS($I$6:I186,I187,$B$6:B186,1)+1)</f>
        <v>175</v>
      </c>
      <c r="D187" s="100" t="str">
        <f>IF(LEN(INDEX(Input!B$6:B$1005,ROW($C187)-ROW($C$5),1))=0,"-",INDEX(Input!B$6:B$1005,ROW($C187)-ROW($C$5),1))</f>
        <v>-</v>
      </c>
      <c r="E187" s="100" t="str">
        <f>IF(LEN(INDEX(Input!C$6:C$1005,ROW($C187)-ROW($C$5),1))=0,"-",INDEX(Input!C$6:C$1005,ROW($C187)-ROW($C$5),1))</f>
        <v>-</v>
      </c>
      <c r="F187" s="100" t="str">
        <f>IF(LEN(INDEX(Input!D$6:D$1005,ROW($C187)-ROW($C$5),1))=0,"-",INDEX(Input!D$6:D$1005,ROW($C187)-ROW($C$5),1))</f>
        <v>-</v>
      </c>
      <c r="G187" s="100" t="str">
        <f>IF(LEN(INDEX(Input!E$6:E$1005,ROW($C187)-ROW($C$5),1))=0,"-",INDEX(Input!E$6:E$1005,ROW($C187)-ROW($C$5),1))</f>
        <v>-</v>
      </c>
      <c r="H187" s="100" t="str">
        <f>IF(LEN(INDEX(Input!F$6:F$1005,ROW($C187)-ROW($C$5),1))=0,"-",INDEX(Input!F$6:F$1005,ROW($C187)-ROW($C$5),1))</f>
        <v>-</v>
      </c>
      <c r="I187" s="100" t="str">
        <f>IF(LEN(INDEX(Input!G$6:G$1005,ROW($C187)-ROW($C$5),1))=0,"",INDEX(Input!G$6:G$1005,ROW($C187)-ROW($C$5),1))</f>
        <v/>
      </c>
      <c r="J187" s="100" t="str">
        <f>IF(LEN(INDEX(Input!B$6:B$1005,ROW($C187)-ROW($C$5),1))=0,"-",IF(INDEX(Input!H$6:H$1005,ROW($C187)-ROW($C$5),1)="","Not set",INDEX(Input!H$6:H$1005,ROW($C187)-ROW($C$5),1)) )</f>
        <v>-</v>
      </c>
      <c r="K187" s="101" t="str">
        <f>IF(LEN(INDEX(Input!I$6:I$1005,ROW($C187)-ROW($C$5),1))=0,"",INDEX(Input!I$6:I$1005,ROW($C187)-ROW($C$5),1))</f>
        <v/>
      </c>
      <c r="L187" s="101" t="str">
        <f t="array" ref="L187">IFERROR(IF($AY$24=123,DAY(K187)&amp;connector&amp;IF($AZ$24="Extended",INDEX($AT$24:$AT$35,MONTH(K187),1),MONTH(K187))&amp;connector&amp;IF($AZ$24="Short", RIGHT(YEAR(K187),2),YEAR(K187)),IF($AY$24=213, MONTH(K187)&amp;connector&amp;DAY(K187)&amp;connector&amp;IF($AZ$24="Short", RIGHT(YEAR(K187),2),YEAR(K187)),IF($AZ$24="Short", RIGHT(YEAR(K187),2),YEAR(K187))&amp;connector&amp;MONTH(K187)&amp;connector&amp;DAY(K187))),"-")</f>
        <v>-</v>
      </c>
      <c r="M187" s="101" t="str">
        <f>IF(LEN(INDEX(Input!J$6:J$1005,ROW($C187)-ROW($C$5),1))=0,"",INDEX(Input!J$6:J$1005,ROW($C187)-ROW($C$5),1))</f>
        <v/>
      </c>
      <c r="N187" s="101" t="str">
        <f t="array" ref="N187">IFERROR(IF($AY$24=123,DAY(M187)&amp;connector&amp;IF($AZ$24="Extended",INDEX($AT$24:$AT$35,MONTH(M187),1),MONTH(M187))&amp;connector&amp;IF($AZ$24="Short", RIGHT(YEAR(M187),2),YEAR(M187)),IF($AY$24=213, MONTH(M187)&amp;connector&amp;DAY(M187)&amp;connector&amp;IF($AZ$24="Short", RIGHT(YEAR(M187),2),YEAR(M187)),IF($AZ$24="Short", RIGHT(YEAR(M187),2),YEAR(M187))&amp;connector&amp;MONTH(M187)&amp;connector&amp;DAY(M187))),"-")</f>
        <v>-</v>
      </c>
      <c r="O187" s="156" t="str">
        <f>IF(LEN(INDEX(Input!K$6:K$1005,ROW($C187)-ROW($C$5),1))=0,"",INDEX(Input!K$6:K$1005,ROW($C187)-ROW($C$5),1))</f>
        <v/>
      </c>
      <c r="P187" s="100" t="str">
        <f t="shared" si="26"/>
        <v>-</v>
      </c>
      <c r="Q187" s="156" t="str">
        <f>IF(LEN(INDEX(Input!L$6:L$1005,ROW($C187)-ROW($C$5),1))=0,"",INDEX(Input!L$6:L$1005,ROW($C187)-ROW($C$5),1))</f>
        <v/>
      </c>
      <c r="R187" s="100" t="str">
        <f t="shared" si="27"/>
        <v>-</v>
      </c>
      <c r="S187" s="156" t="str">
        <f>IF(LEN(INDEX(Input!M$6:M$1005,ROW($C187)-ROW($C$5),1))=0,"-",INDEX(Input!M$6:M$1005,ROW($C187)-ROW($C$5),1))</f>
        <v>-</v>
      </c>
      <c r="T187" s="156" t="str">
        <f t="shared" si="28"/>
        <v/>
      </c>
      <c r="U187" s="100" t="str">
        <f t="shared" si="29"/>
        <v>-</v>
      </c>
      <c r="V187" s="156" t="str">
        <f>IF(LEN(INDEX(Input!O$6:O$1005,ROW($C187)-ROW($C$5),1))=0,"",INDEX(Input!O$6:O$1005,ROW($C187)-ROW($C$5),1))</f>
        <v/>
      </c>
      <c r="W187" s="100" t="str">
        <f t="shared" si="30"/>
        <v>-</v>
      </c>
      <c r="X187" s="104" t="str">
        <f t="shared" si="31"/>
        <v/>
      </c>
      <c r="Y187" s="102" t="str">
        <f t="shared" si="32"/>
        <v/>
      </c>
      <c r="Z187" s="102" t="str">
        <f>IF(AND(OR(Dashboard!$D$7=J187,Dashboard!$D$7=""),  OR(Dashboard!$G$6&lt;=K187,Dashboard!$G$6=""), OR(Dashboard!$G$7&gt;=K187,Dashboard!$G$7=""),  OR(Dashboard!$J$6&lt;=O187,Dashboard!$J$6=""), OR(Dashboard!$J$7&gt;=O187,Dashboard!$J$7=""),D187&lt;&gt;""),"x","")</f>
        <v>x</v>
      </c>
      <c r="AA187" s="102" t="str">
        <f>IF(AND(OR(Dashboard!$D$6=H187,Dashboard!$D$6="",Dashboard!$D$6="All"), Z187="x"),"x","")</f>
        <v>x</v>
      </c>
      <c r="AB187" s="103" t="str">
        <f>IF(AND(OR(Dashboard!$D$6=H187,Dashboard!$D$6="",Dashboard!$D$6="All"), OR(Dashboard!$D$7=J187,Dashboard!$D$7=""),  OR(Dashboard!$G$6&lt;=K187,Dashboard!$G$6=""), OR(Dashboard!$G$7&gt;=K187,Dashboard!$G$7=""),  OR(Dashboard!$J$6&lt;=O187,Dashboard!$J$6=""), OR(Dashboard!$J$7&gt;=O187,Dashboard!$J$7=""),I187&lt;&gt;""),"x","")</f>
        <v/>
      </c>
      <c r="AC187" s="88" t="str">
        <f>IF($AB187&lt;&gt;"x","",IF(AND($I187&lt;&gt;AC$4, IFERROR(MATCH("c",$AB187:AB187,0),0)=0),"x", IF(IFERROR(MATCH("c",$AB187:AB187,0),0)=0,"c","")))</f>
        <v/>
      </c>
      <c r="AD187" s="88" t="str">
        <f>IF($AB187&lt;&gt;"x","",IF(AND($I187&lt;&gt;AD$4, IFERROR(MATCH("c",$AB187:AC187,0),0)=0),"x", IF(IFERROR(MATCH("c",$AB187:AC187,0),0)=0,"c","")))</f>
        <v/>
      </c>
      <c r="AE187" s="88" t="str">
        <f>IF($AB187&lt;&gt;"x","",IF(AND($I187&lt;&gt;AE$4, IFERROR(MATCH("c",$AB187:AD187,0),0)=0),"x", IF(IFERROR(MATCH("c",$AB187:AD187,0),0)=0,"c","")))</f>
        <v/>
      </c>
      <c r="AF187" s="88" t="str">
        <f>IF($AB187&lt;&gt;"x","",IF(AND($I187&lt;&gt;AF$4, IFERROR(MATCH("c",$AB187:AE187,0),0)=0),"x", IF(IFERROR(MATCH("c",$AB187:AE187,0),0)=0,"c","")))</f>
        <v/>
      </c>
      <c r="AG187" s="88" t="str">
        <f>IF($AB187&lt;&gt;"x","",IF(AND($I187&lt;&gt;AG$4, IFERROR(MATCH("c",$AB187:AF187,0),0)=0),"x", IF(IFERROR(MATCH("c",$AB187:AF187,0),0)=0,"c","")))</f>
        <v/>
      </c>
      <c r="AH187" s="88" t="str">
        <f>IF($AB187&lt;&gt;"x","",IF(AND($I187&lt;&gt;AH$4, IFERROR(MATCH("c",$AB187:AG187,0),0)=0),"x", IF(IFERROR(MATCH("c",$AB187:AG187,0),0)=0,"c","")))</f>
        <v/>
      </c>
      <c r="AI187" s="88" t="str">
        <f>IF($AB187&lt;&gt;"x","",IF(AND($I187&lt;&gt;AI$4, IFERROR(MATCH("c",$AB187:AH187,0),0)=0),"x", IF(IFERROR(MATCH("c",$AB187:AH187,0),0)=0,"c","")))</f>
        <v/>
      </c>
      <c r="AJ187" s="88" t="str">
        <f>IF($AB187&lt;&gt;"x","",IF(AND($I187&lt;&gt;AJ$4, IFERROR(MATCH("c",$AB187:AI187,0),0)=0),"x", IF(IFERROR(MATCH("c",$AB187:AI187,0),0)=0,"c","")))</f>
        <v/>
      </c>
      <c r="AK187" s="88" t="str">
        <f>IF($AB187&lt;&gt;"x","",IF(AND($I187&lt;&gt;AK$4, IFERROR(MATCH("c",$AB187:AJ187,0),0)=0),"x", IF(IFERROR(MATCH("c",$AB187:AJ187,0),0)=0,"c","")))</f>
        <v/>
      </c>
      <c r="AL187" s="88" t="str">
        <f>IF($AB187&lt;&gt;"x","",IF(AND($I187&lt;&gt;AL$4, IFERROR(MATCH("c",$AB187:AK187,0),0)=0),"x", IF(IFERROR(MATCH("c",$AB187:AK187,0),0)=0,"c","")))</f>
        <v/>
      </c>
      <c r="AM187" s="88" t="str">
        <f>IF($AB187&lt;&gt;"x","",IF(AND($I187&lt;&gt;AM$4, IFERROR(MATCH("c",$AB187:AL187,0),0)=0),"x", IF(IFERROR(MATCH("c",$AB187:AL187,0),0)=0,"c","")))</f>
        <v/>
      </c>
      <c r="AN187" s="88" t="str">
        <f>IF($AB187&lt;&gt;"x","",IF(AND($I187&lt;&gt;AN$4, IFERROR(MATCH("c",$AB187:AM187,0),0)=0),"x", IF(IFERROR(MATCH("c",$AB187:AM187,0),0)=0,"c","")))</f>
        <v/>
      </c>
      <c r="AO187" s="88" t="str">
        <f>IF($AB187&lt;&gt;"x","",IF(AND($I187&lt;&gt;AO$4, IFERROR(MATCH("c",$AB187:AN187,0),0)=0),"x", IF(IFERROR(MATCH("c",$AB187:AN187,0),0)=0,"c","")))</f>
        <v/>
      </c>
      <c r="AP187" s="88" t="str">
        <f>IF($AB187&lt;&gt;"x","",IF(AND($I187&lt;&gt;AP$4, IFERROR(MATCH("c",$AB187:AO187,0),0)=0),"x", IF(IFERROR(MATCH("c",$AB187:AO187,0),0)=0,"c","")))</f>
        <v/>
      </c>
      <c r="AQ187" s="88" t="str">
        <f>IF($AB187&lt;&gt;"x","",IF(AND($I187&lt;&gt;AQ$4, IFERROR(MATCH("c",$AB187:AP187,0),0)=0),"x", IF(IFERROR(MATCH("c",$AB187:AP187,0),0)=0,"c","")))</f>
        <v/>
      </c>
    </row>
    <row r="188" spans="2:43" x14ac:dyDescent="0.25">
      <c r="B188" s="88">
        <f>IF(AND(OR(Pipeline!$F$5=H188,Pipeline!$F$5="",Pipeline!$F$5="All"), OR(Pipeline!$F$6=J188,Pipeline!$F$6="",Pipeline!$F$6="All"),  OR(Pipeline!$J$5&lt;=K188,Pipeline!$J$5=""), OR(Pipeline!$J$6&gt;=K188,Pipeline!$J$6=""),  OR(Pipeline!$N$5&lt;=O188,Pipeline!$N$5=""), OR(Pipeline!$N$6&gt;=O188,Pipeline!$N$6="")),1,0)</f>
        <v>1</v>
      </c>
      <c r="C188" s="99">
        <f>IF(B188&lt;&gt;1,"",COUNTIFS($I$6:I187,I188,$B$6:B187,1)+1)</f>
        <v>176</v>
      </c>
      <c r="D188" s="100" t="str">
        <f>IF(LEN(INDEX(Input!B$6:B$1005,ROW($C188)-ROW($C$5),1))=0,"-",INDEX(Input!B$6:B$1005,ROW($C188)-ROW($C$5),1))</f>
        <v>-</v>
      </c>
      <c r="E188" s="100" t="str">
        <f>IF(LEN(INDEX(Input!C$6:C$1005,ROW($C188)-ROW($C$5),1))=0,"-",INDEX(Input!C$6:C$1005,ROW($C188)-ROW($C$5),1))</f>
        <v>-</v>
      </c>
      <c r="F188" s="100" t="str">
        <f>IF(LEN(INDEX(Input!D$6:D$1005,ROW($C188)-ROW($C$5),1))=0,"-",INDEX(Input!D$6:D$1005,ROW($C188)-ROW($C$5),1))</f>
        <v>-</v>
      </c>
      <c r="G188" s="100" t="str">
        <f>IF(LEN(INDEX(Input!E$6:E$1005,ROW($C188)-ROW($C$5),1))=0,"-",INDEX(Input!E$6:E$1005,ROW($C188)-ROW($C$5),1))</f>
        <v>-</v>
      </c>
      <c r="H188" s="100" t="str">
        <f>IF(LEN(INDEX(Input!F$6:F$1005,ROW($C188)-ROW($C$5),1))=0,"-",INDEX(Input!F$6:F$1005,ROW($C188)-ROW($C$5),1))</f>
        <v>-</v>
      </c>
      <c r="I188" s="100" t="str">
        <f>IF(LEN(INDEX(Input!G$6:G$1005,ROW($C188)-ROW($C$5),1))=0,"",INDEX(Input!G$6:G$1005,ROW($C188)-ROW($C$5),1))</f>
        <v/>
      </c>
      <c r="J188" s="100" t="str">
        <f>IF(LEN(INDEX(Input!B$6:B$1005,ROW($C188)-ROW($C$5),1))=0,"-",IF(INDEX(Input!H$6:H$1005,ROW($C188)-ROW($C$5),1)="","Not set",INDEX(Input!H$6:H$1005,ROW($C188)-ROW($C$5),1)) )</f>
        <v>-</v>
      </c>
      <c r="K188" s="101" t="str">
        <f>IF(LEN(INDEX(Input!I$6:I$1005,ROW($C188)-ROW($C$5),1))=0,"",INDEX(Input!I$6:I$1005,ROW($C188)-ROW($C$5),1))</f>
        <v/>
      </c>
      <c r="L188" s="101" t="str">
        <f t="array" ref="L188">IFERROR(IF($AY$24=123,DAY(K188)&amp;connector&amp;IF($AZ$24="Extended",INDEX($AT$24:$AT$35,MONTH(K188),1),MONTH(K188))&amp;connector&amp;IF($AZ$24="Short", RIGHT(YEAR(K188),2),YEAR(K188)),IF($AY$24=213, MONTH(K188)&amp;connector&amp;DAY(K188)&amp;connector&amp;IF($AZ$24="Short", RIGHT(YEAR(K188),2),YEAR(K188)),IF($AZ$24="Short", RIGHT(YEAR(K188),2),YEAR(K188))&amp;connector&amp;MONTH(K188)&amp;connector&amp;DAY(K188))),"-")</f>
        <v>-</v>
      </c>
      <c r="M188" s="101" t="str">
        <f>IF(LEN(INDEX(Input!J$6:J$1005,ROW($C188)-ROW($C$5),1))=0,"",INDEX(Input!J$6:J$1005,ROW($C188)-ROW($C$5),1))</f>
        <v/>
      </c>
      <c r="N188" s="101" t="str">
        <f t="array" ref="N188">IFERROR(IF($AY$24=123,DAY(M188)&amp;connector&amp;IF($AZ$24="Extended",INDEX($AT$24:$AT$35,MONTH(M188),1),MONTH(M188))&amp;connector&amp;IF($AZ$24="Short", RIGHT(YEAR(M188),2),YEAR(M188)),IF($AY$24=213, MONTH(M188)&amp;connector&amp;DAY(M188)&amp;connector&amp;IF($AZ$24="Short", RIGHT(YEAR(M188),2),YEAR(M188)),IF($AZ$24="Short", RIGHT(YEAR(M188),2),YEAR(M188))&amp;connector&amp;MONTH(M188)&amp;connector&amp;DAY(M188))),"-")</f>
        <v>-</v>
      </c>
      <c r="O188" s="156" t="str">
        <f>IF(LEN(INDEX(Input!K$6:K$1005,ROW($C188)-ROW($C$5),1))=0,"",INDEX(Input!K$6:K$1005,ROW($C188)-ROW($C$5),1))</f>
        <v/>
      </c>
      <c r="P188" s="100" t="str">
        <f t="shared" si="26"/>
        <v>-</v>
      </c>
      <c r="Q188" s="156" t="str">
        <f>IF(LEN(INDEX(Input!L$6:L$1005,ROW($C188)-ROW($C$5),1))=0,"",INDEX(Input!L$6:L$1005,ROW($C188)-ROW($C$5),1))</f>
        <v/>
      </c>
      <c r="R188" s="100" t="str">
        <f t="shared" si="27"/>
        <v>-</v>
      </c>
      <c r="S188" s="156" t="str">
        <f>IF(LEN(INDEX(Input!M$6:M$1005,ROW($C188)-ROW($C$5),1))=0,"-",INDEX(Input!M$6:M$1005,ROW($C188)-ROW($C$5),1))</f>
        <v>-</v>
      </c>
      <c r="T188" s="156" t="str">
        <f t="shared" si="28"/>
        <v/>
      </c>
      <c r="U188" s="100" t="str">
        <f t="shared" si="29"/>
        <v>-</v>
      </c>
      <c r="V188" s="156" t="str">
        <f>IF(LEN(INDEX(Input!O$6:O$1005,ROW($C188)-ROW($C$5),1))=0,"",INDEX(Input!O$6:O$1005,ROW($C188)-ROW($C$5),1))</f>
        <v/>
      </c>
      <c r="W188" s="100" t="str">
        <f t="shared" si="30"/>
        <v>-</v>
      </c>
      <c r="X188" s="104" t="str">
        <f t="shared" si="31"/>
        <v/>
      </c>
      <c r="Y188" s="102" t="str">
        <f t="shared" si="32"/>
        <v/>
      </c>
      <c r="Z188" s="102" t="str">
        <f>IF(AND(OR(Dashboard!$D$7=J188,Dashboard!$D$7=""),  OR(Dashboard!$G$6&lt;=K188,Dashboard!$G$6=""), OR(Dashboard!$G$7&gt;=K188,Dashboard!$G$7=""),  OR(Dashboard!$J$6&lt;=O188,Dashboard!$J$6=""), OR(Dashboard!$J$7&gt;=O188,Dashboard!$J$7=""),D188&lt;&gt;""),"x","")</f>
        <v>x</v>
      </c>
      <c r="AA188" s="102" t="str">
        <f>IF(AND(OR(Dashboard!$D$6=H188,Dashboard!$D$6="",Dashboard!$D$6="All"), Z188="x"),"x","")</f>
        <v>x</v>
      </c>
      <c r="AB188" s="103" t="str">
        <f>IF(AND(OR(Dashboard!$D$6=H188,Dashboard!$D$6="",Dashboard!$D$6="All"), OR(Dashboard!$D$7=J188,Dashboard!$D$7=""),  OR(Dashboard!$G$6&lt;=K188,Dashboard!$G$6=""), OR(Dashboard!$G$7&gt;=K188,Dashboard!$G$7=""),  OR(Dashboard!$J$6&lt;=O188,Dashboard!$J$6=""), OR(Dashboard!$J$7&gt;=O188,Dashboard!$J$7=""),I188&lt;&gt;""),"x","")</f>
        <v/>
      </c>
      <c r="AC188" s="88" t="str">
        <f>IF($AB188&lt;&gt;"x","",IF(AND($I188&lt;&gt;AC$4, IFERROR(MATCH("c",$AB188:AB188,0),0)=0),"x", IF(IFERROR(MATCH("c",$AB188:AB188,0),0)=0,"c","")))</f>
        <v/>
      </c>
      <c r="AD188" s="88" t="str">
        <f>IF($AB188&lt;&gt;"x","",IF(AND($I188&lt;&gt;AD$4, IFERROR(MATCH("c",$AB188:AC188,0),0)=0),"x", IF(IFERROR(MATCH("c",$AB188:AC188,0),0)=0,"c","")))</f>
        <v/>
      </c>
      <c r="AE188" s="88" t="str">
        <f>IF($AB188&lt;&gt;"x","",IF(AND($I188&lt;&gt;AE$4, IFERROR(MATCH("c",$AB188:AD188,0),0)=0),"x", IF(IFERROR(MATCH("c",$AB188:AD188,0),0)=0,"c","")))</f>
        <v/>
      </c>
      <c r="AF188" s="88" t="str">
        <f>IF($AB188&lt;&gt;"x","",IF(AND($I188&lt;&gt;AF$4, IFERROR(MATCH("c",$AB188:AE188,0),0)=0),"x", IF(IFERROR(MATCH("c",$AB188:AE188,0),0)=0,"c","")))</f>
        <v/>
      </c>
      <c r="AG188" s="88" t="str">
        <f>IF($AB188&lt;&gt;"x","",IF(AND($I188&lt;&gt;AG$4, IFERROR(MATCH("c",$AB188:AF188,0),0)=0),"x", IF(IFERROR(MATCH("c",$AB188:AF188,0),0)=0,"c","")))</f>
        <v/>
      </c>
      <c r="AH188" s="88" t="str">
        <f>IF($AB188&lt;&gt;"x","",IF(AND($I188&lt;&gt;AH$4, IFERROR(MATCH("c",$AB188:AG188,0),0)=0),"x", IF(IFERROR(MATCH("c",$AB188:AG188,0),0)=0,"c","")))</f>
        <v/>
      </c>
      <c r="AI188" s="88" t="str">
        <f>IF($AB188&lt;&gt;"x","",IF(AND($I188&lt;&gt;AI$4, IFERROR(MATCH("c",$AB188:AH188,0),0)=0),"x", IF(IFERROR(MATCH("c",$AB188:AH188,0),0)=0,"c","")))</f>
        <v/>
      </c>
      <c r="AJ188" s="88" t="str">
        <f>IF($AB188&lt;&gt;"x","",IF(AND($I188&lt;&gt;AJ$4, IFERROR(MATCH("c",$AB188:AI188,0),0)=0),"x", IF(IFERROR(MATCH("c",$AB188:AI188,0),0)=0,"c","")))</f>
        <v/>
      </c>
      <c r="AK188" s="88" t="str">
        <f>IF($AB188&lt;&gt;"x","",IF(AND($I188&lt;&gt;AK$4, IFERROR(MATCH("c",$AB188:AJ188,0),0)=0),"x", IF(IFERROR(MATCH("c",$AB188:AJ188,0),0)=0,"c","")))</f>
        <v/>
      </c>
      <c r="AL188" s="88" t="str">
        <f>IF($AB188&lt;&gt;"x","",IF(AND($I188&lt;&gt;AL$4, IFERROR(MATCH("c",$AB188:AK188,0),0)=0),"x", IF(IFERROR(MATCH("c",$AB188:AK188,0),0)=0,"c","")))</f>
        <v/>
      </c>
      <c r="AM188" s="88" t="str">
        <f>IF($AB188&lt;&gt;"x","",IF(AND($I188&lt;&gt;AM$4, IFERROR(MATCH("c",$AB188:AL188,0),0)=0),"x", IF(IFERROR(MATCH("c",$AB188:AL188,0),0)=0,"c","")))</f>
        <v/>
      </c>
      <c r="AN188" s="88" t="str">
        <f>IF($AB188&lt;&gt;"x","",IF(AND($I188&lt;&gt;AN$4, IFERROR(MATCH("c",$AB188:AM188,0),0)=0),"x", IF(IFERROR(MATCH("c",$AB188:AM188,0),0)=0,"c","")))</f>
        <v/>
      </c>
      <c r="AO188" s="88" t="str">
        <f>IF($AB188&lt;&gt;"x","",IF(AND($I188&lt;&gt;AO$4, IFERROR(MATCH("c",$AB188:AN188,0),0)=0),"x", IF(IFERROR(MATCH("c",$AB188:AN188,0),0)=0,"c","")))</f>
        <v/>
      </c>
      <c r="AP188" s="88" t="str">
        <f>IF($AB188&lt;&gt;"x","",IF(AND($I188&lt;&gt;AP$4, IFERROR(MATCH("c",$AB188:AO188,0),0)=0),"x", IF(IFERROR(MATCH("c",$AB188:AO188,0),0)=0,"c","")))</f>
        <v/>
      </c>
      <c r="AQ188" s="88" t="str">
        <f>IF($AB188&lt;&gt;"x","",IF(AND($I188&lt;&gt;AQ$4, IFERROR(MATCH("c",$AB188:AP188,0),0)=0),"x", IF(IFERROR(MATCH("c",$AB188:AP188,0),0)=0,"c","")))</f>
        <v/>
      </c>
    </row>
    <row r="189" spans="2:43" x14ac:dyDescent="0.25">
      <c r="B189" s="88">
        <f>IF(AND(OR(Pipeline!$F$5=H189,Pipeline!$F$5="",Pipeline!$F$5="All"), OR(Pipeline!$F$6=J189,Pipeline!$F$6="",Pipeline!$F$6="All"),  OR(Pipeline!$J$5&lt;=K189,Pipeline!$J$5=""), OR(Pipeline!$J$6&gt;=K189,Pipeline!$J$6=""),  OR(Pipeline!$N$5&lt;=O189,Pipeline!$N$5=""), OR(Pipeline!$N$6&gt;=O189,Pipeline!$N$6="")),1,0)</f>
        <v>1</v>
      </c>
      <c r="C189" s="99">
        <f>IF(B189&lt;&gt;1,"",COUNTIFS($I$6:I188,I189,$B$6:B188,1)+1)</f>
        <v>177</v>
      </c>
      <c r="D189" s="100" t="str">
        <f>IF(LEN(INDEX(Input!B$6:B$1005,ROW($C189)-ROW($C$5),1))=0,"-",INDEX(Input!B$6:B$1005,ROW($C189)-ROW($C$5),1))</f>
        <v>-</v>
      </c>
      <c r="E189" s="100" t="str">
        <f>IF(LEN(INDEX(Input!C$6:C$1005,ROW($C189)-ROW($C$5),1))=0,"-",INDEX(Input!C$6:C$1005,ROW($C189)-ROW($C$5),1))</f>
        <v>-</v>
      </c>
      <c r="F189" s="100" t="str">
        <f>IF(LEN(INDEX(Input!D$6:D$1005,ROW($C189)-ROW($C$5),1))=0,"-",INDEX(Input!D$6:D$1005,ROW($C189)-ROW($C$5),1))</f>
        <v>-</v>
      </c>
      <c r="G189" s="100" t="str">
        <f>IF(LEN(INDEX(Input!E$6:E$1005,ROW($C189)-ROW($C$5),1))=0,"-",INDEX(Input!E$6:E$1005,ROW($C189)-ROW($C$5),1))</f>
        <v>-</v>
      </c>
      <c r="H189" s="100" t="str">
        <f>IF(LEN(INDEX(Input!F$6:F$1005,ROW($C189)-ROW($C$5),1))=0,"-",INDEX(Input!F$6:F$1005,ROW($C189)-ROW($C$5),1))</f>
        <v>-</v>
      </c>
      <c r="I189" s="100" t="str">
        <f>IF(LEN(INDEX(Input!G$6:G$1005,ROW($C189)-ROW($C$5),1))=0,"",INDEX(Input!G$6:G$1005,ROW($C189)-ROW($C$5),1))</f>
        <v/>
      </c>
      <c r="J189" s="100" t="str">
        <f>IF(LEN(INDEX(Input!B$6:B$1005,ROW($C189)-ROW($C$5),1))=0,"-",IF(INDEX(Input!H$6:H$1005,ROW($C189)-ROW($C$5),1)="","Not set",INDEX(Input!H$6:H$1005,ROW($C189)-ROW($C$5),1)) )</f>
        <v>-</v>
      </c>
      <c r="K189" s="101" t="str">
        <f>IF(LEN(INDEX(Input!I$6:I$1005,ROW($C189)-ROW($C$5),1))=0,"",INDEX(Input!I$6:I$1005,ROW($C189)-ROW($C$5),1))</f>
        <v/>
      </c>
      <c r="L189" s="101" t="str">
        <f t="array" ref="L189">IFERROR(IF($AY$24=123,DAY(K189)&amp;connector&amp;IF($AZ$24="Extended",INDEX($AT$24:$AT$35,MONTH(K189),1),MONTH(K189))&amp;connector&amp;IF($AZ$24="Short", RIGHT(YEAR(K189),2),YEAR(K189)),IF($AY$24=213, MONTH(K189)&amp;connector&amp;DAY(K189)&amp;connector&amp;IF($AZ$24="Short", RIGHT(YEAR(K189),2),YEAR(K189)),IF($AZ$24="Short", RIGHT(YEAR(K189),2),YEAR(K189))&amp;connector&amp;MONTH(K189)&amp;connector&amp;DAY(K189))),"-")</f>
        <v>-</v>
      </c>
      <c r="M189" s="101" t="str">
        <f>IF(LEN(INDEX(Input!J$6:J$1005,ROW($C189)-ROW($C$5),1))=0,"",INDEX(Input!J$6:J$1005,ROW($C189)-ROW($C$5),1))</f>
        <v/>
      </c>
      <c r="N189" s="101" t="str">
        <f t="array" ref="N189">IFERROR(IF($AY$24=123,DAY(M189)&amp;connector&amp;IF($AZ$24="Extended",INDEX($AT$24:$AT$35,MONTH(M189),1),MONTH(M189))&amp;connector&amp;IF($AZ$24="Short", RIGHT(YEAR(M189),2),YEAR(M189)),IF($AY$24=213, MONTH(M189)&amp;connector&amp;DAY(M189)&amp;connector&amp;IF($AZ$24="Short", RIGHT(YEAR(M189),2),YEAR(M189)),IF($AZ$24="Short", RIGHT(YEAR(M189),2),YEAR(M189))&amp;connector&amp;MONTH(M189)&amp;connector&amp;DAY(M189))),"-")</f>
        <v>-</v>
      </c>
      <c r="O189" s="156" t="str">
        <f>IF(LEN(INDEX(Input!K$6:K$1005,ROW($C189)-ROW($C$5),1))=0,"",INDEX(Input!K$6:K$1005,ROW($C189)-ROW($C$5),1))</f>
        <v/>
      </c>
      <c r="P189" s="100" t="str">
        <f t="shared" si="26"/>
        <v>-</v>
      </c>
      <c r="Q189" s="156" t="str">
        <f>IF(LEN(INDEX(Input!L$6:L$1005,ROW($C189)-ROW($C$5),1))=0,"",INDEX(Input!L$6:L$1005,ROW($C189)-ROW($C$5),1))</f>
        <v/>
      </c>
      <c r="R189" s="100" t="str">
        <f t="shared" si="27"/>
        <v>-</v>
      </c>
      <c r="S189" s="156" t="str">
        <f>IF(LEN(INDEX(Input!M$6:M$1005,ROW($C189)-ROW($C$5),1))=0,"-",INDEX(Input!M$6:M$1005,ROW($C189)-ROW($C$5),1))</f>
        <v>-</v>
      </c>
      <c r="T189" s="156" t="str">
        <f t="shared" si="28"/>
        <v/>
      </c>
      <c r="U189" s="100" t="str">
        <f t="shared" si="29"/>
        <v>-</v>
      </c>
      <c r="V189" s="156" t="str">
        <f>IF(LEN(INDEX(Input!O$6:O$1005,ROW($C189)-ROW($C$5),1))=0,"",INDEX(Input!O$6:O$1005,ROW($C189)-ROW($C$5),1))</f>
        <v/>
      </c>
      <c r="W189" s="100" t="str">
        <f t="shared" si="30"/>
        <v>-</v>
      </c>
      <c r="X189" s="104" t="str">
        <f t="shared" si="31"/>
        <v/>
      </c>
      <c r="Y189" s="102" t="str">
        <f t="shared" si="32"/>
        <v/>
      </c>
      <c r="Z189" s="102" t="str">
        <f>IF(AND(OR(Dashboard!$D$7=J189,Dashboard!$D$7=""),  OR(Dashboard!$G$6&lt;=K189,Dashboard!$G$6=""), OR(Dashboard!$G$7&gt;=K189,Dashboard!$G$7=""),  OR(Dashboard!$J$6&lt;=O189,Dashboard!$J$6=""), OR(Dashboard!$J$7&gt;=O189,Dashboard!$J$7=""),D189&lt;&gt;""),"x","")</f>
        <v>x</v>
      </c>
      <c r="AA189" s="102" t="str">
        <f>IF(AND(OR(Dashboard!$D$6=H189,Dashboard!$D$6="",Dashboard!$D$6="All"), Z189="x"),"x","")</f>
        <v>x</v>
      </c>
      <c r="AB189" s="103" t="str">
        <f>IF(AND(OR(Dashboard!$D$6=H189,Dashboard!$D$6="",Dashboard!$D$6="All"), OR(Dashboard!$D$7=J189,Dashboard!$D$7=""),  OR(Dashboard!$G$6&lt;=K189,Dashboard!$G$6=""), OR(Dashboard!$G$7&gt;=K189,Dashboard!$G$7=""),  OR(Dashboard!$J$6&lt;=O189,Dashboard!$J$6=""), OR(Dashboard!$J$7&gt;=O189,Dashboard!$J$7=""),I189&lt;&gt;""),"x","")</f>
        <v/>
      </c>
      <c r="AC189" s="88" t="str">
        <f>IF($AB189&lt;&gt;"x","",IF(AND($I189&lt;&gt;AC$4, IFERROR(MATCH("c",$AB189:AB189,0),0)=0),"x", IF(IFERROR(MATCH("c",$AB189:AB189,0),0)=0,"c","")))</f>
        <v/>
      </c>
      <c r="AD189" s="88" t="str">
        <f>IF($AB189&lt;&gt;"x","",IF(AND($I189&lt;&gt;AD$4, IFERROR(MATCH("c",$AB189:AC189,0),0)=0),"x", IF(IFERROR(MATCH("c",$AB189:AC189,0),0)=0,"c","")))</f>
        <v/>
      </c>
      <c r="AE189" s="88" t="str">
        <f>IF($AB189&lt;&gt;"x","",IF(AND($I189&lt;&gt;AE$4, IFERROR(MATCH("c",$AB189:AD189,0),0)=0),"x", IF(IFERROR(MATCH("c",$AB189:AD189,0),0)=0,"c","")))</f>
        <v/>
      </c>
      <c r="AF189" s="88" t="str">
        <f>IF($AB189&lt;&gt;"x","",IF(AND($I189&lt;&gt;AF$4, IFERROR(MATCH("c",$AB189:AE189,0),0)=0),"x", IF(IFERROR(MATCH("c",$AB189:AE189,0),0)=0,"c","")))</f>
        <v/>
      </c>
      <c r="AG189" s="88" t="str">
        <f>IF($AB189&lt;&gt;"x","",IF(AND($I189&lt;&gt;AG$4, IFERROR(MATCH("c",$AB189:AF189,0),0)=0),"x", IF(IFERROR(MATCH("c",$AB189:AF189,0),0)=0,"c","")))</f>
        <v/>
      </c>
      <c r="AH189" s="88" t="str">
        <f>IF($AB189&lt;&gt;"x","",IF(AND($I189&lt;&gt;AH$4, IFERROR(MATCH("c",$AB189:AG189,0),0)=0),"x", IF(IFERROR(MATCH("c",$AB189:AG189,0),0)=0,"c","")))</f>
        <v/>
      </c>
      <c r="AI189" s="88" t="str">
        <f>IF($AB189&lt;&gt;"x","",IF(AND($I189&lt;&gt;AI$4, IFERROR(MATCH("c",$AB189:AH189,0),0)=0),"x", IF(IFERROR(MATCH("c",$AB189:AH189,0),0)=0,"c","")))</f>
        <v/>
      </c>
      <c r="AJ189" s="88" t="str">
        <f>IF($AB189&lt;&gt;"x","",IF(AND($I189&lt;&gt;AJ$4, IFERROR(MATCH("c",$AB189:AI189,0),0)=0),"x", IF(IFERROR(MATCH("c",$AB189:AI189,0),0)=0,"c","")))</f>
        <v/>
      </c>
      <c r="AK189" s="88" t="str">
        <f>IF($AB189&lt;&gt;"x","",IF(AND($I189&lt;&gt;AK$4, IFERROR(MATCH("c",$AB189:AJ189,0),0)=0),"x", IF(IFERROR(MATCH("c",$AB189:AJ189,0),0)=0,"c","")))</f>
        <v/>
      </c>
      <c r="AL189" s="88" t="str">
        <f>IF($AB189&lt;&gt;"x","",IF(AND($I189&lt;&gt;AL$4, IFERROR(MATCH("c",$AB189:AK189,0),0)=0),"x", IF(IFERROR(MATCH("c",$AB189:AK189,0),0)=0,"c","")))</f>
        <v/>
      </c>
      <c r="AM189" s="88" t="str">
        <f>IF($AB189&lt;&gt;"x","",IF(AND($I189&lt;&gt;AM$4, IFERROR(MATCH("c",$AB189:AL189,0),0)=0),"x", IF(IFERROR(MATCH("c",$AB189:AL189,0),0)=0,"c","")))</f>
        <v/>
      </c>
      <c r="AN189" s="88" t="str">
        <f>IF($AB189&lt;&gt;"x","",IF(AND($I189&lt;&gt;AN$4, IFERROR(MATCH("c",$AB189:AM189,0),0)=0),"x", IF(IFERROR(MATCH("c",$AB189:AM189,0),0)=0,"c","")))</f>
        <v/>
      </c>
      <c r="AO189" s="88" t="str">
        <f>IF($AB189&lt;&gt;"x","",IF(AND($I189&lt;&gt;AO$4, IFERROR(MATCH("c",$AB189:AN189,0),0)=0),"x", IF(IFERROR(MATCH("c",$AB189:AN189,0),0)=0,"c","")))</f>
        <v/>
      </c>
      <c r="AP189" s="88" t="str">
        <f>IF($AB189&lt;&gt;"x","",IF(AND($I189&lt;&gt;AP$4, IFERROR(MATCH("c",$AB189:AO189,0),0)=0),"x", IF(IFERROR(MATCH("c",$AB189:AO189,0),0)=0,"c","")))</f>
        <v/>
      </c>
      <c r="AQ189" s="88" t="str">
        <f>IF($AB189&lt;&gt;"x","",IF(AND($I189&lt;&gt;AQ$4, IFERROR(MATCH("c",$AB189:AP189,0),0)=0),"x", IF(IFERROR(MATCH("c",$AB189:AP189,0),0)=0,"c","")))</f>
        <v/>
      </c>
    </row>
    <row r="190" spans="2:43" x14ac:dyDescent="0.25">
      <c r="B190" s="88">
        <f>IF(AND(OR(Pipeline!$F$5=H190,Pipeline!$F$5="",Pipeline!$F$5="All"), OR(Pipeline!$F$6=J190,Pipeline!$F$6="",Pipeline!$F$6="All"),  OR(Pipeline!$J$5&lt;=K190,Pipeline!$J$5=""), OR(Pipeline!$J$6&gt;=K190,Pipeline!$J$6=""),  OR(Pipeline!$N$5&lt;=O190,Pipeline!$N$5=""), OR(Pipeline!$N$6&gt;=O190,Pipeline!$N$6="")),1,0)</f>
        <v>1</v>
      </c>
      <c r="C190" s="99">
        <f>IF(B190&lt;&gt;1,"",COUNTIFS($I$6:I189,I190,$B$6:B189,1)+1)</f>
        <v>178</v>
      </c>
      <c r="D190" s="100" t="str">
        <f>IF(LEN(INDEX(Input!B$6:B$1005,ROW($C190)-ROW($C$5),1))=0,"-",INDEX(Input!B$6:B$1005,ROW($C190)-ROW($C$5),1))</f>
        <v>-</v>
      </c>
      <c r="E190" s="100" t="str">
        <f>IF(LEN(INDEX(Input!C$6:C$1005,ROW($C190)-ROW($C$5),1))=0,"-",INDEX(Input!C$6:C$1005,ROW($C190)-ROW($C$5),1))</f>
        <v>-</v>
      </c>
      <c r="F190" s="100" t="str">
        <f>IF(LEN(INDEX(Input!D$6:D$1005,ROW($C190)-ROW($C$5),1))=0,"-",INDEX(Input!D$6:D$1005,ROW($C190)-ROW($C$5),1))</f>
        <v>-</v>
      </c>
      <c r="G190" s="100" t="str">
        <f>IF(LEN(INDEX(Input!E$6:E$1005,ROW($C190)-ROW($C$5),1))=0,"-",INDEX(Input!E$6:E$1005,ROW($C190)-ROW($C$5),1))</f>
        <v>-</v>
      </c>
      <c r="H190" s="100" t="str">
        <f>IF(LEN(INDEX(Input!F$6:F$1005,ROW($C190)-ROW($C$5),1))=0,"-",INDEX(Input!F$6:F$1005,ROW($C190)-ROW($C$5),1))</f>
        <v>-</v>
      </c>
      <c r="I190" s="100" t="str">
        <f>IF(LEN(INDEX(Input!G$6:G$1005,ROW($C190)-ROW($C$5),1))=0,"",INDEX(Input!G$6:G$1005,ROW($C190)-ROW($C$5),1))</f>
        <v/>
      </c>
      <c r="J190" s="100" t="str">
        <f>IF(LEN(INDEX(Input!B$6:B$1005,ROW($C190)-ROW($C$5),1))=0,"-",IF(INDEX(Input!H$6:H$1005,ROW($C190)-ROW($C$5),1)="","Not set",INDEX(Input!H$6:H$1005,ROW($C190)-ROW($C$5),1)) )</f>
        <v>-</v>
      </c>
      <c r="K190" s="101" t="str">
        <f>IF(LEN(INDEX(Input!I$6:I$1005,ROW($C190)-ROW($C$5),1))=0,"",INDEX(Input!I$6:I$1005,ROW($C190)-ROW($C$5),1))</f>
        <v/>
      </c>
      <c r="L190" s="101" t="str">
        <f t="array" ref="L190">IFERROR(IF($AY$24=123,DAY(K190)&amp;connector&amp;IF($AZ$24="Extended",INDEX($AT$24:$AT$35,MONTH(K190),1),MONTH(K190))&amp;connector&amp;IF($AZ$24="Short", RIGHT(YEAR(K190),2),YEAR(K190)),IF($AY$24=213, MONTH(K190)&amp;connector&amp;DAY(K190)&amp;connector&amp;IF($AZ$24="Short", RIGHT(YEAR(K190),2),YEAR(K190)),IF($AZ$24="Short", RIGHT(YEAR(K190),2),YEAR(K190))&amp;connector&amp;MONTH(K190)&amp;connector&amp;DAY(K190))),"-")</f>
        <v>-</v>
      </c>
      <c r="M190" s="101" t="str">
        <f>IF(LEN(INDEX(Input!J$6:J$1005,ROW($C190)-ROW($C$5),1))=0,"",INDEX(Input!J$6:J$1005,ROW($C190)-ROW($C$5),1))</f>
        <v/>
      </c>
      <c r="N190" s="101" t="str">
        <f t="array" ref="N190">IFERROR(IF($AY$24=123,DAY(M190)&amp;connector&amp;IF($AZ$24="Extended",INDEX($AT$24:$AT$35,MONTH(M190),1),MONTH(M190))&amp;connector&amp;IF($AZ$24="Short", RIGHT(YEAR(M190),2),YEAR(M190)),IF($AY$24=213, MONTH(M190)&amp;connector&amp;DAY(M190)&amp;connector&amp;IF($AZ$24="Short", RIGHT(YEAR(M190),2),YEAR(M190)),IF($AZ$24="Short", RIGHT(YEAR(M190),2),YEAR(M190))&amp;connector&amp;MONTH(M190)&amp;connector&amp;DAY(M190))),"-")</f>
        <v>-</v>
      </c>
      <c r="O190" s="156" t="str">
        <f>IF(LEN(INDEX(Input!K$6:K$1005,ROW($C190)-ROW($C$5),1))=0,"",INDEX(Input!K$6:K$1005,ROW($C190)-ROW($C$5),1))</f>
        <v/>
      </c>
      <c r="P190" s="100" t="str">
        <f t="shared" si="26"/>
        <v>-</v>
      </c>
      <c r="Q190" s="156" t="str">
        <f>IF(LEN(INDEX(Input!L$6:L$1005,ROW($C190)-ROW($C$5),1))=0,"",INDEX(Input!L$6:L$1005,ROW($C190)-ROW($C$5),1))</f>
        <v/>
      </c>
      <c r="R190" s="100" t="str">
        <f t="shared" si="27"/>
        <v>-</v>
      </c>
      <c r="S190" s="156" t="str">
        <f>IF(LEN(INDEX(Input!M$6:M$1005,ROW($C190)-ROW($C$5),1))=0,"-",INDEX(Input!M$6:M$1005,ROW($C190)-ROW($C$5),1))</f>
        <v>-</v>
      </c>
      <c r="T190" s="156" t="str">
        <f t="shared" si="28"/>
        <v/>
      </c>
      <c r="U190" s="100" t="str">
        <f t="shared" si="29"/>
        <v>-</v>
      </c>
      <c r="V190" s="156" t="str">
        <f>IF(LEN(INDEX(Input!O$6:O$1005,ROW($C190)-ROW($C$5),1))=0,"",INDEX(Input!O$6:O$1005,ROW($C190)-ROW($C$5),1))</f>
        <v/>
      </c>
      <c r="W190" s="100" t="str">
        <f t="shared" si="30"/>
        <v>-</v>
      </c>
      <c r="X190" s="104" t="str">
        <f t="shared" si="31"/>
        <v/>
      </c>
      <c r="Y190" s="102" t="str">
        <f t="shared" si="32"/>
        <v/>
      </c>
      <c r="Z190" s="102" t="str">
        <f>IF(AND(OR(Dashboard!$D$7=J190,Dashboard!$D$7=""),  OR(Dashboard!$G$6&lt;=K190,Dashboard!$G$6=""), OR(Dashboard!$G$7&gt;=K190,Dashboard!$G$7=""),  OR(Dashboard!$J$6&lt;=O190,Dashboard!$J$6=""), OR(Dashboard!$J$7&gt;=O190,Dashboard!$J$7=""),D190&lt;&gt;""),"x","")</f>
        <v>x</v>
      </c>
      <c r="AA190" s="102" t="str">
        <f>IF(AND(OR(Dashboard!$D$6=H190,Dashboard!$D$6="",Dashboard!$D$6="All"), Z190="x"),"x","")</f>
        <v>x</v>
      </c>
      <c r="AB190" s="103" t="str">
        <f>IF(AND(OR(Dashboard!$D$6=H190,Dashboard!$D$6="",Dashboard!$D$6="All"), OR(Dashboard!$D$7=J190,Dashboard!$D$7=""),  OR(Dashboard!$G$6&lt;=K190,Dashboard!$G$6=""), OR(Dashboard!$G$7&gt;=K190,Dashboard!$G$7=""),  OR(Dashboard!$J$6&lt;=O190,Dashboard!$J$6=""), OR(Dashboard!$J$7&gt;=O190,Dashboard!$J$7=""),I190&lt;&gt;""),"x","")</f>
        <v/>
      </c>
      <c r="AC190" s="88" t="str">
        <f>IF($AB190&lt;&gt;"x","",IF(AND($I190&lt;&gt;AC$4, IFERROR(MATCH("c",$AB190:AB190,0),0)=0),"x", IF(IFERROR(MATCH("c",$AB190:AB190,0),0)=0,"c","")))</f>
        <v/>
      </c>
      <c r="AD190" s="88" t="str">
        <f>IF($AB190&lt;&gt;"x","",IF(AND($I190&lt;&gt;AD$4, IFERROR(MATCH("c",$AB190:AC190,0),0)=0),"x", IF(IFERROR(MATCH("c",$AB190:AC190,0),0)=0,"c","")))</f>
        <v/>
      </c>
      <c r="AE190" s="88" t="str">
        <f>IF($AB190&lt;&gt;"x","",IF(AND($I190&lt;&gt;AE$4, IFERROR(MATCH("c",$AB190:AD190,0),0)=0),"x", IF(IFERROR(MATCH("c",$AB190:AD190,0),0)=0,"c","")))</f>
        <v/>
      </c>
      <c r="AF190" s="88" t="str">
        <f>IF($AB190&lt;&gt;"x","",IF(AND($I190&lt;&gt;AF$4, IFERROR(MATCH("c",$AB190:AE190,0),0)=0),"x", IF(IFERROR(MATCH("c",$AB190:AE190,0),0)=0,"c","")))</f>
        <v/>
      </c>
      <c r="AG190" s="88" t="str">
        <f>IF($AB190&lt;&gt;"x","",IF(AND($I190&lt;&gt;AG$4, IFERROR(MATCH("c",$AB190:AF190,0),0)=0),"x", IF(IFERROR(MATCH("c",$AB190:AF190,0),0)=0,"c","")))</f>
        <v/>
      </c>
      <c r="AH190" s="88" t="str">
        <f>IF($AB190&lt;&gt;"x","",IF(AND($I190&lt;&gt;AH$4, IFERROR(MATCH("c",$AB190:AG190,0),0)=0),"x", IF(IFERROR(MATCH("c",$AB190:AG190,0),0)=0,"c","")))</f>
        <v/>
      </c>
      <c r="AI190" s="88" t="str">
        <f>IF($AB190&lt;&gt;"x","",IF(AND($I190&lt;&gt;AI$4, IFERROR(MATCH("c",$AB190:AH190,0),0)=0),"x", IF(IFERROR(MATCH("c",$AB190:AH190,0),0)=0,"c","")))</f>
        <v/>
      </c>
      <c r="AJ190" s="88" t="str">
        <f>IF($AB190&lt;&gt;"x","",IF(AND($I190&lt;&gt;AJ$4, IFERROR(MATCH("c",$AB190:AI190,0),0)=0),"x", IF(IFERROR(MATCH("c",$AB190:AI190,0),0)=0,"c","")))</f>
        <v/>
      </c>
      <c r="AK190" s="88" t="str">
        <f>IF($AB190&lt;&gt;"x","",IF(AND($I190&lt;&gt;AK$4, IFERROR(MATCH("c",$AB190:AJ190,0),0)=0),"x", IF(IFERROR(MATCH("c",$AB190:AJ190,0),0)=0,"c","")))</f>
        <v/>
      </c>
      <c r="AL190" s="88" t="str">
        <f>IF($AB190&lt;&gt;"x","",IF(AND($I190&lt;&gt;AL$4, IFERROR(MATCH("c",$AB190:AK190,0),0)=0),"x", IF(IFERROR(MATCH("c",$AB190:AK190,0),0)=0,"c","")))</f>
        <v/>
      </c>
      <c r="AM190" s="88" t="str">
        <f>IF($AB190&lt;&gt;"x","",IF(AND($I190&lt;&gt;AM$4, IFERROR(MATCH("c",$AB190:AL190,0),0)=0),"x", IF(IFERROR(MATCH("c",$AB190:AL190,0),0)=0,"c","")))</f>
        <v/>
      </c>
      <c r="AN190" s="88" t="str">
        <f>IF($AB190&lt;&gt;"x","",IF(AND($I190&lt;&gt;AN$4, IFERROR(MATCH("c",$AB190:AM190,0),0)=0),"x", IF(IFERROR(MATCH("c",$AB190:AM190,0),0)=0,"c","")))</f>
        <v/>
      </c>
      <c r="AO190" s="88" t="str">
        <f>IF($AB190&lt;&gt;"x","",IF(AND($I190&lt;&gt;AO$4, IFERROR(MATCH("c",$AB190:AN190,0),0)=0),"x", IF(IFERROR(MATCH("c",$AB190:AN190,0),0)=0,"c","")))</f>
        <v/>
      </c>
      <c r="AP190" s="88" t="str">
        <f>IF($AB190&lt;&gt;"x","",IF(AND($I190&lt;&gt;AP$4, IFERROR(MATCH("c",$AB190:AO190,0),0)=0),"x", IF(IFERROR(MATCH("c",$AB190:AO190,0),0)=0,"c","")))</f>
        <v/>
      </c>
      <c r="AQ190" s="88" t="str">
        <f>IF($AB190&lt;&gt;"x","",IF(AND($I190&lt;&gt;AQ$4, IFERROR(MATCH("c",$AB190:AP190,0),0)=0),"x", IF(IFERROR(MATCH("c",$AB190:AP190,0),0)=0,"c","")))</f>
        <v/>
      </c>
    </row>
    <row r="191" spans="2:43" x14ac:dyDescent="0.25">
      <c r="B191" s="88">
        <f>IF(AND(OR(Pipeline!$F$5=H191,Pipeline!$F$5="",Pipeline!$F$5="All"), OR(Pipeline!$F$6=J191,Pipeline!$F$6="",Pipeline!$F$6="All"),  OR(Pipeline!$J$5&lt;=K191,Pipeline!$J$5=""), OR(Pipeline!$J$6&gt;=K191,Pipeline!$J$6=""),  OR(Pipeline!$N$5&lt;=O191,Pipeline!$N$5=""), OR(Pipeline!$N$6&gt;=O191,Pipeline!$N$6="")),1,0)</f>
        <v>1</v>
      </c>
      <c r="C191" s="99">
        <f>IF(B191&lt;&gt;1,"",COUNTIFS($I$6:I190,I191,$B$6:B190,1)+1)</f>
        <v>179</v>
      </c>
      <c r="D191" s="100" t="str">
        <f>IF(LEN(INDEX(Input!B$6:B$1005,ROW($C191)-ROW($C$5),1))=0,"-",INDEX(Input!B$6:B$1005,ROW($C191)-ROW($C$5),1))</f>
        <v>-</v>
      </c>
      <c r="E191" s="100" t="str">
        <f>IF(LEN(INDEX(Input!C$6:C$1005,ROW($C191)-ROW($C$5),1))=0,"-",INDEX(Input!C$6:C$1005,ROW($C191)-ROW($C$5),1))</f>
        <v>-</v>
      </c>
      <c r="F191" s="100" t="str">
        <f>IF(LEN(INDEX(Input!D$6:D$1005,ROW($C191)-ROW($C$5),1))=0,"-",INDEX(Input!D$6:D$1005,ROW($C191)-ROW($C$5),1))</f>
        <v>-</v>
      </c>
      <c r="G191" s="100" t="str">
        <f>IF(LEN(INDEX(Input!E$6:E$1005,ROW($C191)-ROW($C$5),1))=0,"-",INDEX(Input!E$6:E$1005,ROW($C191)-ROW($C$5),1))</f>
        <v>-</v>
      </c>
      <c r="H191" s="100" t="str">
        <f>IF(LEN(INDEX(Input!F$6:F$1005,ROW($C191)-ROW($C$5),1))=0,"-",INDEX(Input!F$6:F$1005,ROW($C191)-ROW($C$5),1))</f>
        <v>-</v>
      </c>
      <c r="I191" s="100" t="str">
        <f>IF(LEN(INDEX(Input!G$6:G$1005,ROW($C191)-ROW($C$5),1))=0,"",INDEX(Input!G$6:G$1005,ROW($C191)-ROW($C$5),1))</f>
        <v/>
      </c>
      <c r="J191" s="100" t="str">
        <f>IF(LEN(INDEX(Input!B$6:B$1005,ROW($C191)-ROW($C$5),1))=0,"-",IF(INDEX(Input!H$6:H$1005,ROW($C191)-ROW($C$5),1)="","Not set",INDEX(Input!H$6:H$1005,ROW($C191)-ROW($C$5),1)) )</f>
        <v>-</v>
      </c>
      <c r="K191" s="101" t="str">
        <f>IF(LEN(INDEX(Input!I$6:I$1005,ROW($C191)-ROW($C$5),1))=0,"",INDEX(Input!I$6:I$1005,ROW($C191)-ROW($C$5),1))</f>
        <v/>
      </c>
      <c r="L191" s="101" t="str">
        <f t="array" ref="L191">IFERROR(IF($AY$24=123,DAY(K191)&amp;connector&amp;IF($AZ$24="Extended",INDEX($AT$24:$AT$35,MONTH(K191),1),MONTH(K191))&amp;connector&amp;IF($AZ$24="Short", RIGHT(YEAR(K191),2),YEAR(K191)),IF($AY$24=213, MONTH(K191)&amp;connector&amp;DAY(K191)&amp;connector&amp;IF($AZ$24="Short", RIGHT(YEAR(K191),2),YEAR(K191)),IF($AZ$24="Short", RIGHT(YEAR(K191),2),YEAR(K191))&amp;connector&amp;MONTH(K191)&amp;connector&amp;DAY(K191))),"-")</f>
        <v>-</v>
      </c>
      <c r="M191" s="101" t="str">
        <f>IF(LEN(INDEX(Input!J$6:J$1005,ROW($C191)-ROW($C$5),1))=0,"",INDEX(Input!J$6:J$1005,ROW($C191)-ROW($C$5),1))</f>
        <v/>
      </c>
      <c r="N191" s="101" t="str">
        <f t="array" ref="N191">IFERROR(IF($AY$24=123,DAY(M191)&amp;connector&amp;IF($AZ$24="Extended",INDEX($AT$24:$AT$35,MONTH(M191),1),MONTH(M191))&amp;connector&amp;IF($AZ$24="Short", RIGHT(YEAR(M191),2),YEAR(M191)),IF($AY$24=213, MONTH(M191)&amp;connector&amp;DAY(M191)&amp;connector&amp;IF($AZ$24="Short", RIGHT(YEAR(M191),2),YEAR(M191)),IF($AZ$24="Short", RIGHT(YEAR(M191),2),YEAR(M191))&amp;connector&amp;MONTH(M191)&amp;connector&amp;DAY(M191))),"-")</f>
        <v>-</v>
      </c>
      <c r="O191" s="156" t="str">
        <f>IF(LEN(INDEX(Input!K$6:K$1005,ROW($C191)-ROW($C$5),1))=0,"",INDEX(Input!K$6:K$1005,ROW($C191)-ROW($C$5),1))</f>
        <v/>
      </c>
      <c r="P191" s="100" t="str">
        <f t="shared" si="26"/>
        <v>-</v>
      </c>
      <c r="Q191" s="156" t="str">
        <f>IF(LEN(INDEX(Input!L$6:L$1005,ROW($C191)-ROW($C$5),1))=0,"",INDEX(Input!L$6:L$1005,ROW($C191)-ROW($C$5),1))</f>
        <v/>
      </c>
      <c r="R191" s="100" t="str">
        <f t="shared" si="27"/>
        <v>-</v>
      </c>
      <c r="S191" s="156" t="str">
        <f>IF(LEN(INDEX(Input!M$6:M$1005,ROW($C191)-ROW($C$5),1))=0,"-",INDEX(Input!M$6:M$1005,ROW($C191)-ROW($C$5),1))</f>
        <v>-</v>
      </c>
      <c r="T191" s="156" t="str">
        <f t="shared" si="28"/>
        <v/>
      </c>
      <c r="U191" s="100" t="str">
        <f t="shared" si="29"/>
        <v>-</v>
      </c>
      <c r="V191" s="156" t="str">
        <f>IF(LEN(INDEX(Input!O$6:O$1005,ROW($C191)-ROW($C$5),1))=0,"",INDEX(Input!O$6:O$1005,ROW($C191)-ROW($C$5),1))</f>
        <v/>
      </c>
      <c r="W191" s="100" t="str">
        <f t="shared" si="30"/>
        <v>-</v>
      </c>
      <c r="X191" s="104" t="str">
        <f t="shared" si="31"/>
        <v/>
      </c>
      <c r="Y191" s="102" t="str">
        <f t="shared" si="32"/>
        <v/>
      </c>
      <c r="Z191" s="102" t="str">
        <f>IF(AND(OR(Dashboard!$D$7=J191,Dashboard!$D$7=""),  OR(Dashboard!$G$6&lt;=K191,Dashboard!$G$6=""), OR(Dashboard!$G$7&gt;=K191,Dashboard!$G$7=""),  OR(Dashboard!$J$6&lt;=O191,Dashboard!$J$6=""), OR(Dashboard!$J$7&gt;=O191,Dashboard!$J$7=""),D191&lt;&gt;""),"x","")</f>
        <v>x</v>
      </c>
      <c r="AA191" s="102" t="str">
        <f>IF(AND(OR(Dashboard!$D$6=H191,Dashboard!$D$6="",Dashboard!$D$6="All"), Z191="x"),"x","")</f>
        <v>x</v>
      </c>
      <c r="AB191" s="103" t="str">
        <f>IF(AND(OR(Dashboard!$D$6=H191,Dashboard!$D$6="",Dashboard!$D$6="All"), OR(Dashboard!$D$7=J191,Dashboard!$D$7=""),  OR(Dashboard!$G$6&lt;=K191,Dashboard!$G$6=""), OR(Dashboard!$G$7&gt;=K191,Dashboard!$G$7=""),  OR(Dashboard!$J$6&lt;=O191,Dashboard!$J$6=""), OR(Dashboard!$J$7&gt;=O191,Dashboard!$J$7=""),I191&lt;&gt;""),"x","")</f>
        <v/>
      </c>
      <c r="AC191" s="88" t="str">
        <f>IF($AB191&lt;&gt;"x","",IF(AND($I191&lt;&gt;AC$4, IFERROR(MATCH("c",$AB191:AB191,0),0)=0),"x", IF(IFERROR(MATCH("c",$AB191:AB191,0),0)=0,"c","")))</f>
        <v/>
      </c>
      <c r="AD191" s="88" t="str">
        <f>IF($AB191&lt;&gt;"x","",IF(AND($I191&lt;&gt;AD$4, IFERROR(MATCH("c",$AB191:AC191,0),0)=0),"x", IF(IFERROR(MATCH("c",$AB191:AC191,0),0)=0,"c","")))</f>
        <v/>
      </c>
      <c r="AE191" s="88" t="str">
        <f>IF($AB191&lt;&gt;"x","",IF(AND($I191&lt;&gt;AE$4, IFERROR(MATCH("c",$AB191:AD191,0),0)=0),"x", IF(IFERROR(MATCH("c",$AB191:AD191,0),0)=0,"c","")))</f>
        <v/>
      </c>
      <c r="AF191" s="88" t="str">
        <f>IF($AB191&lt;&gt;"x","",IF(AND($I191&lt;&gt;AF$4, IFERROR(MATCH("c",$AB191:AE191,0),0)=0),"x", IF(IFERROR(MATCH("c",$AB191:AE191,0),0)=0,"c","")))</f>
        <v/>
      </c>
      <c r="AG191" s="88" t="str">
        <f>IF($AB191&lt;&gt;"x","",IF(AND($I191&lt;&gt;AG$4, IFERROR(MATCH("c",$AB191:AF191,0),0)=0),"x", IF(IFERROR(MATCH("c",$AB191:AF191,0),0)=0,"c","")))</f>
        <v/>
      </c>
      <c r="AH191" s="88" t="str">
        <f>IF($AB191&lt;&gt;"x","",IF(AND($I191&lt;&gt;AH$4, IFERROR(MATCH("c",$AB191:AG191,0),0)=0),"x", IF(IFERROR(MATCH("c",$AB191:AG191,0),0)=0,"c","")))</f>
        <v/>
      </c>
      <c r="AI191" s="88" t="str">
        <f>IF($AB191&lt;&gt;"x","",IF(AND($I191&lt;&gt;AI$4, IFERROR(MATCH("c",$AB191:AH191,0),0)=0),"x", IF(IFERROR(MATCH("c",$AB191:AH191,0),0)=0,"c","")))</f>
        <v/>
      </c>
      <c r="AJ191" s="88" t="str">
        <f>IF($AB191&lt;&gt;"x","",IF(AND($I191&lt;&gt;AJ$4, IFERROR(MATCH("c",$AB191:AI191,0),0)=0),"x", IF(IFERROR(MATCH("c",$AB191:AI191,0),0)=0,"c","")))</f>
        <v/>
      </c>
      <c r="AK191" s="88" t="str">
        <f>IF($AB191&lt;&gt;"x","",IF(AND($I191&lt;&gt;AK$4, IFERROR(MATCH("c",$AB191:AJ191,0),0)=0),"x", IF(IFERROR(MATCH("c",$AB191:AJ191,0),0)=0,"c","")))</f>
        <v/>
      </c>
      <c r="AL191" s="88" t="str">
        <f>IF($AB191&lt;&gt;"x","",IF(AND($I191&lt;&gt;AL$4, IFERROR(MATCH("c",$AB191:AK191,0),0)=0),"x", IF(IFERROR(MATCH("c",$AB191:AK191,0),0)=0,"c","")))</f>
        <v/>
      </c>
      <c r="AM191" s="88" t="str">
        <f>IF($AB191&lt;&gt;"x","",IF(AND($I191&lt;&gt;AM$4, IFERROR(MATCH("c",$AB191:AL191,0),0)=0),"x", IF(IFERROR(MATCH("c",$AB191:AL191,0),0)=0,"c","")))</f>
        <v/>
      </c>
      <c r="AN191" s="88" t="str">
        <f>IF($AB191&lt;&gt;"x","",IF(AND($I191&lt;&gt;AN$4, IFERROR(MATCH("c",$AB191:AM191,0),0)=0),"x", IF(IFERROR(MATCH("c",$AB191:AM191,0),0)=0,"c","")))</f>
        <v/>
      </c>
      <c r="AO191" s="88" t="str">
        <f>IF($AB191&lt;&gt;"x","",IF(AND($I191&lt;&gt;AO$4, IFERROR(MATCH("c",$AB191:AN191,0),0)=0),"x", IF(IFERROR(MATCH("c",$AB191:AN191,0),0)=0,"c","")))</f>
        <v/>
      </c>
      <c r="AP191" s="88" t="str">
        <f>IF($AB191&lt;&gt;"x","",IF(AND($I191&lt;&gt;AP$4, IFERROR(MATCH("c",$AB191:AO191,0),0)=0),"x", IF(IFERROR(MATCH("c",$AB191:AO191,0),0)=0,"c","")))</f>
        <v/>
      </c>
      <c r="AQ191" s="88" t="str">
        <f>IF($AB191&lt;&gt;"x","",IF(AND($I191&lt;&gt;AQ$4, IFERROR(MATCH("c",$AB191:AP191,0),0)=0),"x", IF(IFERROR(MATCH("c",$AB191:AP191,0),0)=0,"c","")))</f>
        <v/>
      </c>
    </row>
    <row r="192" spans="2:43" x14ac:dyDescent="0.25">
      <c r="B192" s="88">
        <f>IF(AND(OR(Pipeline!$F$5=H192,Pipeline!$F$5="",Pipeline!$F$5="All"), OR(Pipeline!$F$6=J192,Pipeline!$F$6="",Pipeline!$F$6="All"),  OR(Pipeline!$J$5&lt;=K192,Pipeline!$J$5=""), OR(Pipeline!$J$6&gt;=K192,Pipeline!$J$6=""),  OR(Pipeline!$N$5&lt;=O192,Pipeline!$N$5=""), OR(Pipeline!$N$6&gt;=O192,Pipeline!$N$6="")),1,0)</f>
        <v>1</v>
      </c>
      <c r="C192" s="99">
        <f>IF(B192&lt;&gt;1,"",COUNTIFS($I$6:I191,I192,$B$6:B191,1)+1)</f>
        <v>180</v>
      </c>
      <c r="D192" s="100" t="str">
        <f>IF(LEN(INDEX(Input!B$6:B$1005,ROW($C192)-ROW($C$5),1))=0,"-",INDEX(Input!B$6:B$1005,ROW($C192)-ROW($C$5),1))</f>
        <v>-</v>
      </c>
      <c r="E192" s="100" t="str">
        <f>IF(LEN(INDEX(Input!C$6:C$1005,ROW($C192)-ROW($C$5),1))=0,"-",INDEX(Input!C$6:C$1005,ROW($C192)-ROW($C$5),1))</f>
        <v>-</v>
      </c>
      <c r="F192" s="100" t="str">
        <f>IF(LEN(INDEX(Input!D$6:D$1005,ROW($C192)-ROW($C$5),1))=0,"-",INDEX(Input!D$6:D$1005,ROW($C192)-ROW($C$5),1))</f>
        <v>-</v>
      </c>
      <c r="G192" s="100" t="str">
        <f>IF(LEN(INDEX(Input!E$6:E$1005,ROW($C192)-ROW($C$5),1))=0,"-",INDEX(Input!E$6:E$1005,ROW($C192)-ROW($C$5),1))</f>
        <v>-</v>
      </c>
      <c r="H192" s="100" t="str">
        <f>IF(LEN(INDEX(Input!F$6:F$1005,ROW($C192)-ROW($C$5),1))=0,"-",INDEX(Input!F$6:F$1005,ROW($C192)-ROW($C$5),1))</f>
        <v>-</v>
      </c>
      <c r="I192" s="100" t="str">
        <f>IF(LEN(INDEX(Input!G$6:G$1005,ROW($C192)-ROW($C$5),1))=0,"",INDEX(Input!G$6:G$1005,ROW($C192)-ROW($C$5),1))</f>
        <v/>
      </c>
      <c r="J192" s="100" t="str">
        <f>IF(LEN(INDEX(Input!B$6:B$1005,ROW($C192)-ROW($C$5),1))=0,"-",IF(INDEX(Input!H$6:H$1005,ROW($C192)-ROW($C$5),1)="","Not set",INDEX(Input!H$6:H$1005,ROW($C192)-ROW($C$5),1)) )</f>
        <v>-</v>
      </c>
      <c r="K192" s="101" t="str">
        <f>IF(LEN(INDEX(Input!I$6:I$1005,ROW($C192)-ROW($C$5),1))=0,"",INDEX(Input!I$6:I$1005,ROW($C192)-ROW($C$5),1))</f>
        <v/>
      </c>
      <c r="L192" s="101" t="str">
        <f t="array" ref="L192">IFERROR(IF($AY$24=123,DAY(K192)&amp;connector&amp;IF($AZ$24="Extended",INDEX($AT$24:$AT$35,MONTH(K192),1),MONTH(K192))&amp;connector&amp;IF($AZ$24="Short", RIGHT(YEAR(K192),2),YEAR(K192)),IF($AY$24=213, MONTH(K192)&amp;connector&amp;DAY(K192)&amp;connector&amp;IF($AZ$24="Short", RIGHT(YEAR(K192),2),YEAR(K192)),IF($AZ$24="Short", RIGHT(YEAR(K192),2),YEAR(K192))&amp;connector&amp;MONTH(K192)&amp;connector&amp;DAY(K192))),"-")</f>
        <v>-</v>
      </c>
      <c r="M192" s="101" t="str">
        <f>IF(LEN(INDEX(Input!J$6:J$1005,ROW($C192)-ROW($C$5),1))=0,"",INDEX(Input!J$6:J$1005,ROW($C192)-ROW($C$5),1))</f>
        <v/>
      </c>
      <c r="N192" s="101" t="str">
        <f t="array" ref="N192">IFERROR(IF($AY$24=123,DAY(M192)&amp;connector&amp;IF($AZ$24="Extended",INDEX($AT$24:$AT$35,MONTH(M192),1),MONTH(M192))&amp;connector&amp;IF($AZ$24="Short", RIGHT(YEAR(M192),2),YEAR(M192)),IF($AY$24=213, MONTH(M192)&amp;connector&amp;DAY(M192)&amp;connector&amp;IF($AZ$24="Short", RIGHT(YEAR(M192),2),YEAR(M192)),IF($AZ$24="Short", RIGHT(YEAR(M192),2),YEAR(M192))&amp;connector&amp;MONTH(M192)&amp;connector&amp;DAY(M192))),"-")</f>
        <v>-</v>
      </c>
      <c r="O192" s="156" t="str">
        <f>IF(LEN(INDEX(Input!K$6:K$1005,ROW($C192)-ROW($C$5),1))=0,"",INDEX(Input!K$6:K$1005,ROW($C192)-ROW($C$5),1))</f>
        <v/>
      </c>
      <c r="P192" s="100" t="str">
        <f t="shared" si="26"/>
        <v>-</v>
      </c>
      <c r="Q192" s="156" t="str">
        <f>IF(LEN(INDEX(Input!L$6:L$1005,ROW($C192)-ROW($C$5),1))=0,"",INDEX(Input!L$6:L$1005,ROW($C192)-ROW($C$5),1))</f>
        <v/>
      </c>
      <c r="R192" s="100" t="str">
        <f t="shared" si="27"/>
        <v>-</v>
      </c>
      <c r="S192" s="156" t="str">
        <f>IF(LEN(INDEX(Input!M$6:M$1005,ROW($C192)-ROW($C$5),1))=0,"-",INDEX(Input!M$6:M$1005,ROW($C192)-ROW($C$5),1))</f>
        <v>-</v>
      </c>
      <c r="T192" s="156" t="str">
        <f t="shared" si="28"/>
        <v/>
      </c>
      <c r="U192" s="100" t="str">
        <f t="shared" si="29"/>
        <v>-</v>
      </c>
      <c r="V192" s="156" t="str">
        <f>IF(LEN(INDEX(Input!O$6:O$1005,ROW($C192)-ROW($C$5),1))=0,"",INDEX(Input!O$6:O$1005,ROW($C192)-ROW($C$5),1))</f>
        <v/>
      </c>
      <c r="W192" s="100" t="str">
        <f t="shared" si="30"/>
        <v>-</v>
      </c>
      <c r="X192" s="104" t="str">
        <f t="shared" si="31"/>
        <v/>
      </c>
      <c r="Y192" s="102" t="str">
        <f t="shared" si="32"/>
        <v/>
      </c>
      <c r="Z192" s="102" t="str">
        <f>IF(AND(OR(Dashboard!$D$7=J192,Dashboard!$D$7=""),  OR(Dashboard!$G$6&lt;=K192,Dashboard!$G$6=""), OR(Dashboard!$G$7&gt;=K192,Dashboard!$G$7=""),  OR(Dashboard!$J$6&lt;=O192,Dashboard!$J$6=""), OR(Dashboard!$J$7&gt;=O192,Dashboard!$J$7=""),D192&lt;&gt;""),"x","")</f>
        <v>x</v>
      </c>
      <c r="AA192" s="102" t="str">
        <f>IF(AND(OR(Dashboard!$D$6=H192,Dashboard!$D$6="",Dashboard!$D$6="All"), Z192="x"),"x","")</f>
        <v>x</v>
      </c>
      <c r="AB192" s="103" t="str">
        <f>IF(AND(OR(Dashboard!$D$6=H192,Dashboard!$D$6="",Dashboard!$D$6="All"), OR(Dashboard!$D$7=J192,Dashboard!$D$7=""),  OR(Dashboard!$G$6&lt;=K192,Dashboard!$G$6=""), OR(Dashboard!$G$7&gt;=K192,Dashboard!$G$7=""),  OR(Dashboard!$J$6&lt;=O192,Dashboard!$J$6=""), OR(Dashboard!$J$7&gt;=O192,Dashboard!$J$7=""),I192&lt;&gt;""),"x","")</f>
        <v/>
      </c>
      <c r="AC192" s="88" t="str">
        <f>IF($AB192&lt;&gt;"x","",IF(AND($I192&lt;&gt;AC$4, IFERROR(MATCH("c",$AB192:AB192,0),0)=0),"x", IF(IFERROR(MATCH("c",$AB192:AB192,0),0)=0,"c","")))</f>
        <v/>
      </c>
      <c r="AD192" s="88" t="str">
        <f>IF($AB192&lt;&gt;"x","",IF(AND($I192&lt;&gt;AD$4, IFERROR(MATCH("c",$AB192:AC192,0),0)=0),"x", IF(IFERROR(MATCH("c",$AB192:AC192,0),0)=0,"c","")))</f>
        <v/>
      </c>
      <c r="AE192" s="88" t="str">
        <f>IF($AB192&lt;&gt;"x","",IF(AND($I192&lt;&gt;AE$4, IFERROR(MATCH("c",$AB192:AD192,0),0)=0),"x", IF(IFERROR(MATCH("c",$AB192:AD192,0),0)=0,"c","")))</f>
        <v/>
      </c>
      <c r="AF192" s="88" t="str">
        <f>IF($AB192&lt;&gt;"x","",IF(AND($I192&lt;&gt;AF$4, IFERROR(MATCH("c",$AB192:AE192,0),0)=0),"x", IF(IFERROR(MATCH("c",$AB192:AE192,0),0)=0,"c","")))</f>
        <v/>
      </c>
      <c r="AG192" s="88" t="str">
        <f>IF($AB192&lt;&gt;"x","",IF(AND($I192&lt;&gt;AG$4, IFERROR(MATCH("c",$AB192:AF192,0),0)=0),"x", IF(IFERROR(MATCH("c",$AB192:AF192,0),0)=0,"c","")))</f>
        <v/>
      </c>
      <c r="AH192" s="88" t="str">
        <f>IF($AB192&lt;&gt;"x","",IF(AND($I192&lt;&gt;AH$4, IFERROR(MATCH("c",$AB192:AG192,0),0)=0),"x", IF(IFERROR(MATCH("c",$AB192:AG192,0),0)=0,"c","")))</f>
        <v/>
      </c>
      <c r="AI192" s="88" t="str">
        <f>IF($AB192&lt;&gt;"x","",IF(AND($I192&lt;&gt;AI$4, IFERROR(MATCH("c",$AB192:AH192,0),0)=0),"x", IF(IFERROR(MATCH("c",$AB192:AH192,0),0)=0,"c","")))</f>
        <v/>
      </c>
      <c r="AJ192" s="88" t="str">
        <f>IF($AB192&lt;&gt;"x","",IF(AND($I192&lt;&gt;AJ$4, IFERROR(MATCH("c",$AB192:AI192,0),0)=0),"x", IF(IFERROR(MATCH("c",$AB192:AI192,0),0)=0,"c","")))</f>
        <v/>
      </c>
      <c r="AK192" s="88" t="str">
        <f>IF($AB192&lt;&gt;"x","",IF(AND($I192&lt;&gt;AK$4, IFERROR(MATCH("c",$AB192:AJ192,0),0)=0),"x", IF(IFERROR(MATCH("c",$AB192:AJ192,0),0)=0,"c","")))</f>
        <v/>
      </c>
      <c r="AL192" s="88" t="str">
        <f>IF($AB192&lt;&gt;"x","",IF(AND($I192&lt;&gt;AL$4, IFERROR(MATCH("c",$AB192:AK192,0),0)=0),"x", IF(IFERROR(MATCH("c",$AB192:AK192,0),0)=0,"c","")))</f>
        <v/>
      </c>
      <c r="AM192" s="88" t="str">
        <f>IF($AB192&lt;&gt;"x","",IF(AND($I192&lt;&gt;AM$4, IFERROR(MATCH("c",$AB192:AL192,0),0)=0),"x", IF(IFERROR(MATCH("c",$AB192:AL192,0),0)=0,"c","")))</f>
        <v/>
      </c>
      <c r="AN192" s="88" t="str">
        <f>IF($AB192&lt;&gt;"x","",IF(AND($I192&lt;&gt;AN$4, IFERROR(MATCH("c",$AB192:AM192,0),0)=0),"x", IF(IFERROR(MATCH("c",$AB192:AM192,0),0)=0,"c","")))</f>
        <v/>
      </c>
      <c r="AO192" s="88" t="str">
        <f>IF($AB192&lt;&gt;"x","",IF(AND($I192&lt;&gt;AO$4, IFERROR(MATCH("c",$AB192:AN192,0),0)=0),"x", IF(IFERROR(MATCH("c",$AB192:AN192,0),0)=0,"c","")))</f>
        <v/>
      </c>
      <c r="AP192" s="88" t="str">
        <f>IF($AB192&lt;&gt;"x","",IF(AND($I192&lt;&gt;AP$4, IFERROR(MATCH("c",$AB192:AO192,0),0)=0),"x", IF(IFERROR(MATCH("c",$AB192:AO192,0),0)=0,"c","")))</f>
        <v/>
      </c>
      <c r="AQ192" s="88" t="str">
        <f>IF($AB192&lt;&gt;"x","",IF(AND($I192&lt;&gt;AQ$4, IFERROR(MATCH("c",$AB192:AP192,0),0)=0),"x", IF(IFERROR(MATCH("c",$AB192:AP192,0),0)=0,"c","")))</f>
        <v/>
      </c>
    </row>
    <row r="193" spans="2:43" x14ac:dyDescent="0.25">
      <c r="B193" s="88">
        <f>IF(AND(OR(Pipeline!$F$5=H193,Pipeline!$F$5="",Pipeline!$F$5="All"), OR(Pipeline!$F$6=J193,Pipeline!$F$6="",Pipeline!$F$6="All"),  OR(Pipeline!$J$5&lt;=K193,Pipeline!$J$5=""), OR(Pipeline!$J$6&gt;=K193,Pipeline!$J$6=""),  OR(Pipeline!$N$5&lt;=O193,Pipeline!$N$5=""), OR(Pipeline!$N$6&gt;=O193,Pipeline!$N$6="")),1,0)</f>
        <v>1</v>
      </c>
      <c r="C193" s="99">
        <f>IF(B193&lt;&gt;1,"",COUNTIFS($I$6:I192,I193,$B$6:B192,1)+1)</f>
        <v>181</v>
      </c>
      <c r="D193" s="100" t="str">
        <f>IF(LEN(INDEX(Input!B$6:B$1005,ROW($C193)-ROW($C$5),1))=0,"-",INDEX(Input!B$6:B$1005,ROW($C193)-ROW($C$5),1))</f>
        <v>-</v>
      </c>
      <c r="E193" s="100" t="str">
        <f>IF(LEN(INDEX(Input!C$6:C$1005,ROW($C193)-ROW($C$5),1))=0,"-",INDEX(Input!C$6:C$1005,ROW($C193)-ROW($C$5),1))</f>
        <v>-</v>
      </c>
      <c r="F193" s="100" t="str">
        <f>IF(LEN(INDEX(Input!D$6:D$1005,ROW($C193)-ROW($C$5),1))=0,"-",INDEX(Input!D$6:D$1005,ROW($C193)-ROW($C$5),1))</f>
        <v>-</v>
      </c>
      <c r="G193" s="100" t="str">
        <f>IF(LEN(INDEX(Input!E$6:E$1005,ROW($C193)-ROW($C$5),1))=0,"-",INDEX(Input!E$6:E$1005,ROW($C193)-ROW($C$5),1))</f>
        <v>-</v>
      </c>
      <c r="H193" s="100" t="str">
        <f>IF(LEN(INDEX(Input!F$6:F$1005,ROW($C193)-ROW($C$5),1))=0,"-",INDEX(Input!F$6:F$1005,ROW($C193)-ROW($C$5),1))</f>
        <v>-</v>
      </c>
      <c r="I193" s="100" t="str">
        <f>IF(LEN(INDEX(Input!G$6:G$1005,ROW($C193)-ROW($C$5),1))=0,"",INDEX(Input!G$6:G$1005,ROW($C193)-ROW($C$5),1))</f>
        <v/>
      </c>
      <c r="J193" s="100" t="str">
        <f>IF(LEN(INDEX(Input!B$6:B$1005,ROW($C193)-ROW($C$5),1))=0,"-",IF(INDEX(Input!H$6:H$1005,ROW($C193)-ROW($C$5),1)="","Not set",INDEX(Input!H$6:H$1005,ROW($C193)-ROW($C$5),1)) )</f>
        <v>-</v>
      </c>
      <c r="K193" s="101" t="str">
        <f>IF(LEN(INDEX(Input!I$6:I$1005,ROW($C193)-ROW($C$5),1))=0,"",INDEX(Input!I$6:I$1005,ROW($C193)-ROW($C$5),1))</f>
        <v/>
      </c>
      <c r="L193" s="101" t="str">
        <f t="array" ref="L193">IFERROR(IF($AY$24=123,DAY(K193)&amp;connector&amp;IF($AZ$24="Extended",INDEX($AT$24:$AT$35,MONTH(K193),1),MONTH(K193))&amp;connector&amp;IF($AZ$24="Short", RIGHT(YEAR(K193),2),YEAR(K193)),IF($AY$24=213, MONTH(K193)&amp;connector&amp;DAY(K193)&amp;connector&amp;IF($AZ$24="Short", RIGHT(YEAR(K193),2),YEAR(K193)),IF($AZ$24="Short", RIGHT(YEAR(K193),2),YEAR(K193))&amp;connector&amp;MONTH(K193)&amp;connector&amp;DAY(K193))),"-")</f>
        <v>-</v>
      </c>
      <c r="M193" s="101" t="str">
        <f>IF(LEN(INDEX(Input!J$6:J$1005,ROW($C193)-ROW($C$5),1))=0,"",INDEX(Input!J$6:J$1005,ROW($C193)-ROW($C$5),1))</f>
        <v/>
      </c>
      <c r="N193" s="101" t="str">
        <f t="array" ref="N193">IFERROR(IF($AY$24=123,DAY(M193)&amp;connector&amp;IF($AZ$24="Extended",INDEX($AT$24:$AT$35,MONTH(M193),1),MONTH(M193))&amp;connector&amp;IF($AZ$24="Short", RIGHT(YEAR(M193),2),YEAR(M193)),IF($AY$24=213, MONTH(M193)&amp;connector&amp;DAY(M193)&amp;connector&amp;IF($AZ$24="Short", RIGHT(YEAR(M193),2),YEAR(M193)),IF($AZ$24="Short", RIGHT(YEAR(M193),2),YEAR(M193))&amp;connector&amp;MONTH(M193)&amp;connector&amp;DAY(M193))),"-")</f>
        <v>-</v>
      </c>
      <c r="O193" s="156" t="str">
        <f>IF(LEN(INDEX(Input!K$6:K$1005,ROW($C193)-ROW($C$5),1))=0,"",INDEX(Input!K$6:K$1005,ROW($C193)-ROW($C$5),1))</f>
        <v/>
      </c>
      <c r="P193" s="100" t="str">
        <f t="shared" si="26"/>
        <v>-</v>
      </c>
      <c r="Q193" s="156" t="str">
        <f>IF(LEN(INDEX(Input!L$6:L$1005,ROW($C193)-ROW($C$5),1))=0,"",INDEX(Input!L$6:L$1005,ROW($C193)-ROW($C$5),1))</f>
        <v/>
      </c>
      <c r="R193" s="100" t="str">
        <f t="shared" si="27"/>
        <v>-</v>
      </c>
      <c r="S193" s="156" t="str">
        <f>IF(LEN(INDEX(Input!M$6:M$1005,ROW($C193)-ROW($C$5),1))=0,"-",INDEX(Input!M$6:M$1005,ROW($C193)-ROW($C$5),1))</f>
        <v>-</v>
      </c>
      <c r="T193" s="156" t="str">
        <f t="shared" si="28"/>
        <v/>
      </c>
      <c r="U193" s="100" t="str">
        <f t="shared" si="29"/>
        <v>-</v>
      </c>
      <c r="V193" s="156" t="str">
        <f>IF(LEN(INDEX(Input!O$6:O$1005,ROW($C193)-ROW($C$5),1))=0,"",INDEX(Input!O$6:O$1005,ROW($C193)-ROW($C$5),1))</f>
        <v/>
      </c>
      <c r="W193" s="100" t="str">
        <f t="shared" si="30"/>
        <v>-</v>
      </c>
      <c r="X193" s="104" t="str">
        <f t="shared" si="31"/>
        <v/>
      </c>
      <c r="Y193" s="102" t="str">
        <f t="shared" si="32"/>
        <v/>
      </c>
      <c r="Z193" s="102" t="str">
        <f>IF(AND(OR(Dashboard!$D$7=J193,Dashboard!$D$7=""),  OR(Dashboard!$G$6&lt;=K193,Dashboard!$G$6=""), OR(Dashboard!$G$7&gt;=K193,Dashboard!$G$7=""),  OR(Dashboard!$J$6&lt;=O193,Dashboard!$J$6=""), OR(Dashboard!$J$7&gt;=O193,Dashboard!$J$7=""),D193&lt;&gt;""),"x","")</f>
        <v>x</v>
      </c>
      <c r="AA193" s="102" t="str">
        <f>IF(AND(OR(Dashboard!$D$6=H193,Dashboard!$D$6="",Dashboard!$D$6="All"), Z193="x"),"x","")</f>
        <v>x</v>
      </c>
      <c r="AB193" s="103" t="str">
        <f>IF(AND(OR(Dashboard!$D$6=H193,Dashboard!$D$6="",Dashboard!$D$6="All"), OR(Dashboard!$D$7=J193,Dashboard!$D$7=""),  OR(Dashboard!$G$6&lt;=K193,Dashboard!$G$6=""), OR(Dashboard!$G$7&gt;=K193,Dashboard!$G$7=""),  OR(Dashboard!$J$6&lt;=O193,Dashboard!$J$6=""), OR(Dashboard!$J$7&gt;=O193,Dashboard!$J$7=""),I193&lt;&gt;""),"x","")</f>
        <v/>
      </c>
      <c r="AC193" s="88" t="str">
        <f>IF($AB193&lt;&gt;"x","",IF(AND($I193&lt;&gt;AC$4, IFERROR(MATCH("c",$AB193:AB193,0),0)=0),"x", IF(IFERROR(MATCH("c",$AB193:AB193,0),0)=0,"c","")))</f>
        <v/>
      </c>
      <c r="AD193" s="88" t="str">
        <f>IF($AB193&lt;&gt;"x","",IF(AND($I193&lt;&gt;AD$4, IFERROR(MATCH("c",$AB193:AC193,0),0)=0),"x", IF(IFERROR(MATCH("c",$AB193:AC193,0),0)=0,"c","")))</f>
        <v/>
      </c>
      <c r="AE193" s="88" t="str">
        <f>IF($AB193&lt;&gt;"x","",IF(AND($I193&lt;&gt;AE$4, IFERROR(MATCH("c",$AB193:AD193,0),0)=0),"x", IF(IFERROR(MATCH("c",$AB193:AD193,0),0)=0,"c","")))</f>
        <v/>
      </c>
      <c r="AF193" s="88" t="str">
        <f>IF($AB193&lt;&gt;"x","",IF(AND($I193&lt;&gt;AF$4, IFERROR(MATCH("c",$AB193:AE193,0),0)=0),"x", IF(IFERROR(MATCH("c",$AB193:AE193,0),0)=0,"c","")))</f>
        <v/>
      </c>
      <c r="AG193" s="88" t="str">
        <f>IF($AB193&lt;&gt;"x","",IF(AND($I193&lt;&gt;AG$4, IFERROR(MATCH("c",$AB193:AF193,0),0)=0),"x", IF(IFERROR(MATCH("c",$AB193:AF193,0),0)=0,"c","")))</f>
        <v/>
      </c>
      <c r="AH193" s="88" t="str">
        <f>IF($AB193&lt;&gt;"x","",IF(AND($I193&lt;&gt;AH$4, IFERROR(MATCH("c",$AB193:AG193,0),0)=0),"x", IF(IFERROR(MATCH("c",$AB193:AG193,0),0)=0,"c","")))</f>
        <v/>
      </c>
      <c r="AI193" s="88" t="str">
        <f>IF($AB193&lt;&gt;"x","",IF(AND($I193&lt;&gt;AI$4, IFERROR(MATCH("c",$AB193:AH193,0),0)=0),"x", IF(IFERROR(MATCH("c",$AB193:AH193,0),0)=0,"c","")))</f>
        <v/>
      </c>
      <c r="AJ193" s="88" t="str">
        <f>IF($AB193&lt;&gt;"x","",IF(AND($I193&lt;&gt;AJ$4, IFERROR(MATCH("c",$AB193:AI193,0),0)=0),"x", IF(IFERROR(MATCH("c",$AB193:AI193,0),0)=0,"c","")))</f>
        <v/>
      </c>
      <c r="AK193" s="88" t="str">
        <f>IF($AB193&lt;&gt;"x","",IF(AND($I193&lt;&gt;AK$4, IFERROR(MATCH("c",$AB193:AJ193,0),0)=0),"x", IF(IFERROR(MATCH("c",$AB193:AJ193,0),0)=0,"c","")))</f>
        <v/>
      </c>
      <c r="AL193" s="88" t="str">
        <f>IF($AB193&lt;&gt;"x","",IF(AND($I193&lt;&gt;AL$4, IFERROR(MATCH("c",$AB193:AK193,0),0)=0),"x", IF(IFERROR(MATCH("c",$AB193:AK193,0),0)=0,"c","")))</f>
        <v/>
      </c>
      <c r="AM193" s="88" t="str">
        <f>IF($AB193&lt;&gt;"x","",IF(AND($I193&lt;&gt;AM$4, IFERROR(MATCH("c",$AB193:AL193,0),0)=0),"x", IF(IFERROR(MATCH("c",$AB193:AL193,0),0)=0,"c","")))</f>
        <v/>
      </c>
      <c r="AN193" s="88" t="str">
        <f>IF($AB193&lt;&gt;"x","",IF(AND($I193&lt;&gt;AN$4, IFERROR(MATCH("c",$AB193:AM193,0),0)=0),"x", IF(IFERROR(MATCH("c",$AB193:AM193,0),0)=0,"c","")))</f>
        <v/>
      </c>
      <c r="AO193" s="88" t="str">
        <f>IF($AB193&lt;&gt;"x","",IF(AND($I193&lt;&gt;AO$4, IFERROR(MATCH("c",$AB193:AN193,0),0)=0),"x", IF(IFERROR(MATCH("c",$AB193:AN193,0),0)=0,"c","")))</f>
        <v/>
      </c>
      <c r="AP193" s="88" t="str">
        <f>IF($AB193&lt;&gt;"x","",IF(AND($I193&lt;&gt;AP$4, IFERROR(MATCH("c",$AB193:AO193,0),0)=0),"x", IF(IFERROR(MATCH("c",$AB193:AO193,0),0)=0,"c","")))</f>
        <v/>
      </c>
      <c r="AQ193" s="88" t="str">
        <f>IF($AB193&lt;&gt;"x","",IF(AND($I193&lt;&gt;AQ$4, IFERROR(MATCH("c",$AB193:AP193,0),0)=0),"x", IF(IFERROR(MATCH("c",$AB193:AP193,0),0)=0,"c","")))</f>
        <v/>
      </c>
    </row>
    <row r="194" spans="2:43" x14ac:dyDescent="0.25">
      <c r="B194" s="88">
        <f>IF(AND(OR(Pipeline!$F$5=H194,Pipeline!$F$5="",Pipeline!$F$5="All"), OR(Pipeline!$F$6=J194,Pipeline!$F$6="",Pipeline!$F$6="All"),  OR(Pipeline!$J$5&lt;=K194,Pipeline!$J$5=""), OR(Pipeline!$J$6&gt;=K194,Pipeline!$J$6=""),  OR(Pipeline!$N$5&lt;=O194,Pipeline!$N$5=""), OR(Pipeline!$N$6&gt;=O194,Pipeline!$N$6="")),1,0)</f>
        <v>1</v>
      </c>
      <c r="C194" s="99">
        <f>IF(B194&lt;&gt;1,"",COUNTIFS($I$6:I193,I194,$B$6:B193,1)+1)</f>
        <v>182</v>
      </c>
      <c r="D194" s="100" t="str">
        <f>IF(LEN(INDEX(Input!B$6:B$1005,ROW($C194)-ROW($C$5),1))=0,"-",INDEX(Input!B$6:B$1005,ROW($C194)-ROW($C$5),1))</f>
        <v>-</v>
      </c>
      <c r="E194" s="100" t="str">
        <f>IF(LEN(INDEX(Input!C$6:C$1005,ROW($C194)-ROW($C$5),1))=0,"-",INDEX(Input!C$6:C$1005,ROW($C194)-ROW($C$5),1))</f>
        <v>-</v>
      </c>
      <c r="F194" s="100" t="str">
        <f>IF(LEN(INDEX(Input!D$6:D$1005,ROW($C194)-ROW($C$5),1))=0,"-",INDEX(Input!D$6:D$1005,ROW($C194)-ROW($C$5),1))</f>
        <v>-</v>
      </c>
      <c r="G194" s="100" t="str">
        <f>IF(LEN(INDEX(Input!E$6:E$1005,ROW($C194)-ROW($C$5),1))=0,"-",INDEX(Input!E$6:E$1005,ROW($C194)-ROW($C$5),1))</f>
        <v>-</v>
      </c>
      <c r="H194" s="100" t="str">
        <f>IF(LEN(INDEX(Input!F$6:F$1005,ROW($C194)-ROW($C$5),1))=0,"-",INDEX(Input!F$6:F$1005,ROW($C194)-ROW($C$5),1))</f>
        <v>-</v>
      </c>
      <c r="I194" s="100" t="str">
        <f>IF(LEN(INDEX(Input!G$6:G$1005,ROW($C194)-ROW($C$5),1))=0,"",INDEX(Input!G$6:G$1005,ROW($C194)-ROW($C$5),1))</f>
        <v/>
      </c>
      <c r="J194" s="100" t="str">
        <f>IF(LEN(INDEX(Input!B$6:B$1005,ROW($C194)-ROW($C$5),1))=0,"-",IF(INDEX(Input!H$6:H$1005,ROW($C194)-ROW($C$5),1)="","Not set",INDEX(Input!H$6:H$1005,ROW($C194)-ROW($C$5),1)) )</f>
        <v>-</v>
      </c>
      <c r="K194" s="101" t="str">
        <f>IF(LEN(INDEX(Input!I$6:I$1005,ROW($C194)-ROW($C$5),1))=0,"",INDEX(Input!I$6:I$1005,ROW($C194)-ROW($C$5),1))</f>
        <v/>
      </c>
      <c r="L194" s="101" t="str">
        <f t="array" ref="L194">IFERROR(IF($AY$24=123,DAY(K194)&amp;connector&amp;IF($AZ$24="Extended",INDEX($AT$24:$AT$35,MONTH(K194),1),MONTH(K194))&amp;connector&amp;IF($AZ$24="Short", RIGHT(YEAR(K194),2),YEAR(K194)),IF($AY$24=213, MONTH(K194)&amp;connector&amp;DAY(K194)&amp;connector&amp;IF($AZ$24="Short", RIGHT(YEAR(K194),2),YEAR(K194)),IF($AZ$24="Short", RIGHT(YEAR(K194),2),YEAR(K194))&amp;connector&amp;MONTH(K194)&amp;connector&amp;DAY(K194))),"-")</f>
        <v>-</v>
      </c>
      <c r="M194" s="101" t="str">
        <f>IF(LEN(INDEX(Input!J$6:J$1005,ROW($C194)-ROW($C$5),1))=0,"",INDEX(Input!J$6:J$1005,ROW($C194)-ROW($C$5),1))</f>
        <v/>
      </c>
      <c r="N194" s="101" t="str">
        <f t="array" ref="N194">IFERROR(IF($AY$24=123,DAY(M194)&amp;connector&amp;IF($AZ$24="Extended",INDEX($AT$24:$AT$35,MONTH(M194),1),MONTH(M194))&amp;connector&amp;IF($AZ$24="Short", RIGHT(YEAR(M194),2),YEAR(M194)),IF($AY$24=213, MONTH(M194)&amp;connector&amp;DAY(M194)&amp;connector&amp;IF($AZ$24="Short", RIGHT(YEAR(M194),2),YEAR(M194)),IF($AZ$24="Short", RIGHT(YEAR(M194),2),YEAR(M194))&amp;connector&amp;MONTH(M194)&amp;connector&amp;DAY(M194))),"-")</f>
        <v>-</v>
      </c>
      <c r="O194" s="156" t="str">
        <f>IF(LEN(INDEX(Input!K$6:K$1005,ROW($C194)-ROW($C$5),1))=0,"",INDEX(Input!K$6:K$1005,ROW($C194)-ROW($C$5),1))</f>
        <v/>
      </c>
      <c r="P194" s="100" t="str">
        <f t="shared" si="26"/>
        <v>-</v>
      </c>
      <c r="Q194" s="156" t="str">
        <f>IF(LEN(INDEX(Input!L$6:L$1005,ROW($C194)-ROW($C$5),1))=0,"",INDEX(Input!L$6:L$1005,ROW($C194)-ROW($C$5),1))</f>
        <v/>
      </c>
      <c r="R194" s="100" t="str">
        <f t="shared" si="27"/>
        <v>-</v>
      </c>
      <c r="S194" s="156" t="str">
        <f>IF(LEN(INDEX(Input!M$6:M$1005,ROW($C194)-ROW($C$5),1))=0,"-",INDEX(Input!M$6:M$1005,ROW($C194)-ROW($C$5),1))</f>
        <v>-</v>
      </c>
      <c r="T194" s="156" t="str">
        <f t="shared" si="28"/>
        <v/>
      </c>
      <c r="U194" s="100" t="str">
        <f t="shared" si="29"/>
        <v>-</v>
      </c>
      <c r="V194" s="156" t="str">
        <f>IF(LEN(INDEX(Input!O$6:O$1005,ROW($C194)-ROW($C$5),1))=0,"",INDEX(Input!O$6:O$1005,ROW($C194)-ROW($C$5),1))</f>
        <v/>
      </c>
      <c r="W194" s="100" t="str">
        <f t="shared" si="30"/>
        <v>-</v>
      </c>
      <c r="X194" s="104" t="str">
        <f t="shared" si="31"/>
        <v/>
      </c>
      <c r="Y194" s="102" t="str">
        <f t="shared" si="32"/>
        <v/>
      </c>
      <c r="Z194" s="102" t="str">
        <f>IF(AND(OR(Dashboard!$D$7=J194,Dashboard!$D$7=""),  OR(Dashboard!$G$6&lt;=K194,Dashboard!$G$6=""), OR(Dashboard!$G$7&gt;=K194,Dashboard!$G$7=""),  OR(Dashboard!$J$6&lt;=O194,Dashboard!$J$6=""), OR(Dashboard!$J$7&gt;=O194,Dashboard!$J$7=""),D194&lt;&gt;""),"x","")</f>
        <v>x</v>
      </c>
      <c r="AA194" s="102" t="str">
        <f>IF(AND(OR(Dashboard!$D$6=H194,Dashboard!$D$6="",Dashboard!$D$6="All"), Z194="x"),"x","")</f>
        <v>x</v>
      </c>
      <c r="AB194" s="103" t="str">
        <f>IF(AND(OR(Dashboard!$D$6=H194,Dashboard!$D$6="",Dashboard!$D$6="All"), OR(Dashboard!$D$7=J194,Dashboard!$D$7=""),  OR(Dashboard!$G$6&lt;=K194,Dashboard!$G$6=""), OR(Dashboard!$G$7&gt;=K194,Dashboard!$G$7=""),  OR(Dashboard!$J$6&lt;=O194,Dashboard!$J$6=""), OR(Dashboard!$J$7&gt;=O194,Dashboard!$J$7=""),I194&lt;&gt;""),"x","")</f>
        <v/>
      </c>
      <c r="AC194" s="88" t="str">
        <f>IF($AB194&lt;&gt;"x","",IF(AND($I194&lt;&gt;AC$4, IFERROR(MATCH("c",$AB194:AB194,0),0)=0),"x", IF(IFERROR(MATCH("c",$AB194:AB194,0),0)=0,"c","")))</f>
        <v/>
      </c>
      <c r="AD194" s="88" t="str">
        <f>IF($AB194&lt;&gt;"x","",IF(AND($I194&lt;&gt;AD$4, IFERROR(MATCH("c",$AB194:AC194,0),0)=0),"x", IF(IFERROR(MATCH("c",$AB194:AC194,0),0)=0,"c","")))</f>
        <v/>
      </c>
      <c r="AE194" s="88" t="str">
        <f>IF($AB194&lt;&gt;"x","",IF(AND($I194&lt;&gt;AE$4, IFERROR(MATCH("c",$AB194:AD194,0),0)=0),"x", IF(IFERROR(MATCH("c",$AB194:AD194,0),0)=0,"c","")))</f>
        <v/>
      </c>
      <c r="AF194" s="88" t="str">
        <f>IF($AB194&lt;&gt;"x","",IF(AND($I194&lt;&gt;AF$4, IFERROR(MATCH("c",$AB194:AE194,0),0)=0),"x", IF(IFERROR(MATCH("c",$AB194:AE194,0),0)=0,"c","")))</f>
        <v/>
      </c>
      <c r="AG194" s="88" t="str">
        <f>IF($AB194&lt;&gt;"x","",IF(AND($I194&lt;&gt;AG$4, IFERROR(MATCH("c",$AB194:AF194,0),0)=0),"x", IF(IFERROR(MATCH("c",$AB194:AF194,0),0)=0,"c","")))</f>
        <v/>
      </c>
      <c r="AH194" s="88" t="str">
        <f>IF($AB194&lt;&gt;"x","",IF(AND($I194&lt;&gt;AH$4, IFERROR(MATCH("c",$AB194:AG194,0),0)=0),"x", IF(IFERROR(MATCH("c",$AB194:AG194,0),0)=0,"c","")))</f>
        <v/>
      </c>
      <c r="AI194" s="88" t="str">
        <f>IF($AB194&lt;&gt;"x","",IF(AND($I194&lt;&gt;AI$4, IFERROR(MATCH("c",$AB194:AH194,0),0)=0),"x", IF(IFERROR(MATCH("c",$AB194:AH194,0),0)=0,"c","")))</f>
        <v/>
      </c>
      <c r="AJ194" s="88" t="str">
        <f>IF($AB194&lt;&gt;"x","",IF(AND($I194&lt;&gt;AJ$4, IFERROR(MATCH("c",$AB194:AI194,0),0)=0),"x", IF(IFERROR(MATCH("c",$AB194:AI194,0),0)=0,"c","")))</f>
        <v/>
      </c>
      <c r="AK194" s="88" t="str">
        <f>IF($AB194&lt;&gt;"x","",IF(AND($I194&lt;&gt;AK$4, IFERROR(MATCH("c",$AB194:AJ194,0),0)=0),"x", IF(IFERROR(MATCH("c",$AB194:AJ194,0),0)=0,"c","")))</f>
        <v/>
      </c>
      <c r="AL194" s="88" t="str">
        <f>IF($AB194&lt;&gt;"x","",IF(AND($I194&lt;&gt;AL$4, IFERROR(MATCH("c",$AB194:AK194,0),0)=0),"x", IF(IFERROR(MATCH("c",$AB194:AK194,0),0)=0,"c","")))</f>
        <v/>
      </c>
      <c r="AM194" s="88" t="str">
        <f>IF($AB194&lt;&gt;"x","",IF(AND($I194&lt;&gt;AM$4, IFERROR(MATCH("c",$AB194:AL194,0),0)=0),"x", IF(IFERROR(MATCH("c",$AB194:AL194,0),0)=0,"c","")))</f>
        <v/>
      </c>
      <c r="AN194" s="88" t="str">
        <f>IF($AB194&lt;&gt;"x","",IF(AND($I194&lt;&gt;AN$4, IFERROR(MATCH("c",$AB194:AM194,0),0)=0),"x", IF(IFERROR(MATCH("c",$AB194:AM194,0),0)=0,"c","")))</f>
        <v/>
      </c>
      <c r="AO194" s="88" t="str">
        <f>IF($AB194&lt;&gt;"x","",IF(AND($I194&lt;&gt;AO$4, IFERROR(MATCH("c",$AB194:AN194,0),0)=0),"x", IF(IFERROR(MATCH("c",$AB194:AN194,0),0)=0,"c","")))</f>
        <v/>
      </c>
      <c r="AP194" s="88" t="str">
        <f>IF($AB194&lt;&gt;"x","",IF(AND($I194&lt;&gt;AP$4, IFERROR(MATCH("c",$AB194:AO194,0),0)=0),"x", IF(IFERROR(MATCH("c",$AB194:AO194,0),0)=0,"c","")))</f>
        <v/>
      </c>
      <c r="AQ194" s="88" t="str">
        <f>IF($AB194&lt;&gt;"x","",IF(AND($I194&lt;&gt;AQ$4, IFERROR(MATCH("c",$AB194:AP194,0),0)=0),"x", IF(IFERROR(MATCH("c",$AB194:AP194,0),0)=0,"c","")))</f>
        <v/>
      </c>
    </row>
    <row r="195" spans="2:43" x14ac:dyDescent="0.25">
      <c r="B195" s="88">
        <f>IF(AND(OR(Pipeline!$F$5=H195,Pipeline!$F$5="",Pipeline!$F$5="All"), OR(Pipeline!$F$6=J195,Pipeline!$F$6="",Pipeline!$F$6="All"),  OR(Pipeline!$J$5&lt;=K195,Pipeline!$J$5=""), OR(Pipeline!$J$6&gt;=K195,Pipeline!$J$6=""),  OR(Pipeline!$N$5&lt;=O195,Pipeline!$N$5=""), OR(Pipeline!$N$6&gt;=O195,Pipeline!$N$6="")),1,0)</f>
        <v>1</v>
      </c>
      <c r="C195" s="99">
        <f>IF(B195&lt;&gt;1,"",COUNTIFS($I$6:I194,I195,$B$6:B194,1)+1)</f>
        <v>183</v>
      </c>
      <c r="D195" s="100" t="str">
        <f>IF(LEN(INDEX(Input!B$6:B$1005,ROW($C195)-ROW($C$5),1))=0,"-",INDEX(Input!B$6:B$1005,ROW($C195)-ROW($C$5),1))</f>
        <v>-</v>
      </c>
      <c r="E195" s="100" t="str">
        <f>IF(LEN(INDEX(Input!C$6:C$1005,ROW($C195)-ROW($C$5),1))=0,"-",INDEX(Input!C$6:C$1005,ROW($C195)-ROW($C$5),1))</f>
        <v>-</v>
      </c>
      <c r="F195" s="100" t="str">
        <f>IF(LEN(INDEX(Input!D$6:D$1005,ROW($C195)-ROW($C$5),1))=0,"-",INDEX(Input!D$6:D$1005,ROW($C195)-ROW($C$5),1))</f>
        <v>-</v>
      </c>
      <c r="G195" s="100" t="str">
        <f>IF(LEN(INDEX(Input!E$6:E$1005,ROW($C195)-ROW($C$5),1))=0,"-",INDEX(Input!E$6:E$1005,ROW($C195)-ROW($C$5),1))</f>
        <v>-</v>
      </c>
      <c r="H195" s="100" t="str">
        <f>IF(LEN(INDEX(Input!F$6:F$1005,ROW($C195)-ROW($C$5),1))=0,"-",INDEX(Input!F$6:F$1005,ROW($C195)-ROW($C$5),1))</f>
        <v>-</v>
      </c>
      <c r="I195" s="100" t="str">
        <f>IF(LEN(INDEX(Input!G$6:G$1005,ROW($C195)-ROW($C$5),1))=0,"",INDEX(Input!G$6:G$1005,ROW($C195)-ROW($C$5),1))</f>
        <v/>
      </c>
      <c r="J195" s="100" t="str">
        <f>IF(LEN(INDEX(Input!B$6:B$1005,ROW($C195)-ROW($C$5),1))=0,"-",IF(INDEX(Input!H$6:H$1005,ROW($C195)-ROW($C$5),1)="","Not set",INDEX(Input!H$6:H$1005,ROW($C195)-ROW($C$5),1)) )</f>
        <v>-</v>
      </c>
      <c r="K195" s="101" t="str">
        <f>IF(LEN(INDEX(Input!I$6:I$1005,ROW($C195)-ROW($C$5),1))=0,"",INDEX(Input!I$6:I$1005,ROW($C195)-ROW($C$5),1))</f>
        <v/>
      </c>
      <c r="L195" s="101" t="str">
        <f t="array" ref="L195">IFERROR(IF($AY$24=123,DAY(K195)&amp;connector&amp;IF($AZ$24="Extended",INDEX($AT$24:$AT$35,MONTH(K195),1),MONTH(K195))&amp;connector&amp;IF($AZ$24="Short", RIGHT(YEAR(K195),2),YEAR(K195)),IF($AY$24=213, MONTH(K195)&amp;connector&amp;DAY(K195)&amp;connector&amp;IF($AZ$24="Short", RIGHT(YEAR(K195),2),YEAR(K195)),IF($AZ$24="Short", RIGHT(YEAR(K195),2),YEAR(K195))&amp;connector&amp;MONTH(K195)&amp;connector&amp;DAY(K195))),"-")</f>
        <v>-</v>
      </c>
      <c r="M195" s="101" t="str">
        <f>IF(LEN(INDEX(Input!J$6:J$1005,ROW($C195)-ROW($C$5),1))=0,"",INDEX(Input!J$6:J$1005,ROW($C195)-ROW($C$5),1))</f>
        <v/>
      </c>
      <c r="N195" s="101" t="str">
        <f t="array" ref="N195">IFERROR(IF($AY$24=123,DAY(M195)&amp;connector&amp;IF($AZ$24="Extended",INDEX($AT$24:$AT$35,MONTH(M195),1),MONTH(M195))&amp;connector&amp;IF($AZ$24="Short", RIGHT(YEAR(M195),2),YEAR(M195)),IF($AY$24=213, MONTH(M195)&amp;connector&amp;DAY(M195)&amp;connector&amp;IF($AZ$24="Short", RIGHT(YEAR(M195),2),YEAR(M195)),IF($AZ$24="Short", RIGHT(YEAR(M195),2),YEAR(M195))&amp;connector&amp;MONTH(M195)&amp;connector&amp;DAY(M195))),"-")</f>
        <v>-</v>
      </c>
      <c r="O195" s="156" t="str">
        <f>IF(LEN(INDEX(Input!K$6:K$1005,ROW($C195)-ROW($C$5),1))=0,"",INDEX(Input!K$6:K$1005,ROW($C195)-ROW($C$5),1))</f>
        <v/>
      </c>
      <c r="P195" s="100" t="str">
        <f t="shared" si="26"/>
        <v>-</v>
      </c>
      <c r="Q195" s="156" t="str">
        <f>IF(LEN(INDEX(Input!L$6:L$1005,ROW($C195)-ROW($C$5),1))=0,"",INDEX(Input!L$6:L$1005,ROW($C195)-ROW($C$5),1))</f>
        <v/>
      </c>
      <c r="R195" s="100" t="str">
        <f t="shared" si="27"/>
        <v>-</v>
      </c>
      <c r="S195" s="156" t="str">
        <f>IF(LEN(INDEX(Input!M$6:M$1005,ROW($C195)-ROW($C$5),1))=0,"-",INDEX(Input!M$6:M$1005,ROW($C195)-ROW($C$5),1))</f>
        <v>-</v>
      </c>
      <c r="T195" s="156" t="str">
        <f t="shared" si="28"/>
        <v/>
      </c>
      <c r="U195" s="100" t="str">
        <f t="shared" si="29"/>
        <v>-</v>
      </c>
      <c r="V195" s="156" t="str">
        <f>IF(LEN(INDEX(Input!O$6:O$1005,ROW($C195)-ROW($C$5),1))=0,"",INDEX(Input!O$6:O$1005,ROW($C195)-ROW($C$5),1))</f>
        <v/>
      </c>
      <c r="W195" s="100" t="str">
        <f t="shared" si="30"/>
        <v>-</v>
      </c>
      <c r="X195" s="104" t="str">
        <f t="shared" si="31"/>
        <v/>
      </c>
      <c r="Y195" s="102" t="str">
        <f t="shared" si="32"/>
        <v/>
      </c>
      <c r="Z195" s="102" t="str">
        <f>IF(AND(OR(Dashboard!$D$7=J195,Dashboard!$D$7=""),  OR(Dashboard!$G$6&lt;=K195,Dashboard!$G$6=""), OR(Dashboard!$G$7&gt;=K195,Dashboard!$G$7=""),  OR(Dashboard!$J$6&lt;=O195,Dashboard!$J$6=""), OR(Dashboard!$J$7&gt;=O195,Dashboard!$J$7=""),D195&lt;&gt;""),"x","")</f>
        <v>x</v>
      </c>
      <c r="AA195" s="102" t="str">
        <f>IF(AND(OR(Dashboard!$D$6=H195,Dashboard!$D$6="",Dashboard!$D$6="All"), Z195="x"),"x","")</f>
        <v>x</v>
      </c>
      <c r="AB195" s="103" t="str">
        <f>IF(AND(OR(Dashboard!$D$6=H195,Dashboard!$D$6="",Dashboard!$D$6="All"), OR(Dashboard!$D$7=J195,Dashboard!$D$7=""),  OR(Dashboard!$G$6&lt;=K195,Dashboard!$G$6=""), OR(Dashboard!$G$7&gt;=K195,Dashboard!$G$7=""),  OR(Dashboard!$J$6&lt;=O195,Dashboard!$J$6=""), OR(Dashboard!$J$7&gt;=O195,Dashboard!$J$7=""),I195&lt;&gt;""),"x","")</f>
        <v/>
      </c>
      <c r="AC195" s="88" t="str">
        <f>IF($AB195&lt;&gt;"x","",IF(AND($I195&lt;&gt;AC$4, IFERROR(MATCH("c",$AB195:AB195,0),0)=0),"x", IF(IFERROR(MATCH("c",$AB195:AB195,0),0)=0,"c","")))</f>
        <v/>
      </c>
      <c r="AD195" s="88" t="str">
        <f>IF($AB195&lt;&gt;"x","",IF(AND($I195&lt;&gt;AD$4, IFERROR(MATCH("c",$AB195:AC195,0),0)=0),"x", IF(IFERROR(MATCH("c",$AB195:AC195,0),0)=0,"c","")))</f>
        <v/>
      </c>
      <c r="AE195" s="88" t="str">
        <f>IF($AB195&lt;&gt;"x","",IF(AND($I195&lt;&gt;AE$4, IFERROR(MATCH("c",$AB195:AD195,0),0)=0),"x", IF(IFERROR(MATCH("c",$AB195:AD195,0),0)=0,"c","")))</f>
        <v/>
      </c>
      <c r="AF195" s="88" t="str">
        <f>IF($AB195&lt;&gt;"x","",IF(AND($I195&lt;&gt;AF$4, IFERROR(MATCH("c",$AB195:AE195,0),0)=0),"x", IF(IFERROR(MATCH("c",$AB195:AE195,0),0)=0,"c","")))</f>
        <v/>
      </c>
      <c r="AG195" s="88" t="str">
        <f>IF($AB195&lt;&gt;"x","",IF(AND($I195&lt;&gt;AG$4, IFERROR(MATCH("c",$AB195:AF195,0),0)=0),"x", IF(IFERROR(MATCH("c",$AB195:AF195,0),0)=0,"c","")))</f>
        <v/>
      </c>
      <c r="AH195" s="88" t="str">
        <f>IF($AB195&lt;&gt;"x","",IF(AND($I195&lt;&gt;AH$4, IFERROR(MATCH("c",$AB195:AG195,0),0)=0),"x", IF(IFERROR(MATCH("c",$AB195:AG195,0),0)=0,"c","")))</f>
        <v/>
      </c>
      <c r="AI195" s="88" t="str">
        <f>IF($AB195&lt;&gt;"x","",IF(AND($I195&lt;&gt;AI$4, IFERROR(MATCH("c",$AB195:AH195,0),0)=0),"x", IF(IFERROR(MATCH("c",$AB195:AH195,0),0)=0,"c","")))</f>
        <v/>
      </c>
      <c r="AJ195" s="88" t="str">
        <f>IF($AB195&lt;&gt;"x","",IF(AND($I195&lt;&gt;AJ$4, IFERROR(MATCH("c",$AB195:AI195,0),0)=0),"x", IF(IFERROR(MATCH("c",$AB195:AI195,0),0)=0,"c","")))</f>
        <v/>
      </c>
      <c r="AK195" s="88" t="str">
        <f>IF($AB195&lt;&gt;"x","",IF(AND($I195&lt;&gt;AK$4, IFERROR(MATCH("c",$AB195:AJ195,0),0)=0),"x", IF(IFERROR(MATCH("c",$AB195:AJ195,0),0)=0,"c","")))</f>
        <v/>
      </c>
      <c r="AL195" s="88" t="str">
        <f>IF($AB195&lt;&gt;"x","",IF(AND($I195&lt;&gt;AL$4, IFERROR(MATCH("c",$AB195:AK195,0),0)=0),"x", IF(IFERROR(MATCH("c",$AB195:AK195,0),0)=0,"c","")))</f>
        <v/>
      </c>
      <c r="AM195" s="88" t="str">
        <f>IF($AB195&lt;&gt;"x","",IF(AND($I195&lt;&gt;AM$4, IFERROR(MATCH("c",$AB195:AL195,0),0)=0),"x", IF(IFERROR(MATCH("c",$AB195:AL195,0),0)=0,"c","")))</f>
        <v/>
      </c>
      <c r="AN195" s="88" t="str">
        <f>IF($AB195&lt;&gt;"x","",IF(AND($I195&lt;&gt;AN$4, IFERROR(MATCH("c",$AB195:AM195,0),0)=0),"x", IF(IFERROR(MATCH("c",$AB195:AM195,0),0)=0,"c","")))</f>
        <v/>
      </c>
      <c r="AO195" s="88" t="str">
        <f>IF($AB195&lt;&gt;"x","",IF(AND($I195&lt;&gt;AO$4, IFERROR(MATCH("c",$AB195:AN195,0),0)=0),"x", IF(IFERROR(MATCH("c",$AB195:AN195,0),0)=0,"c","")))</f>
        <v/>
      </c>
      <c r="AP195" s="88" t="str">
        <f>IF($AB195&lt;&gt;"x","",IF(AND($I195&lt;&gt;AP$4, IFERROR(MATCH("c",$AB195:AO195,0),0)=0),"x", IF(IFERROR(MATCH("c",$AB195:AO195,0),0)=0,"c","")))</f>
        <v/>
      </c>
      <c r="AQ195" s="88" t="str">
        <f>IF($AB195&lt;&gt;"x","",IF(AND($I195&lt;&gt;AQ$4, IFERROR(MATCH("c",$AB195:AP195,0),0)=0),"x", IF(IFERROR(MATCH("c",$AB195:AP195,0),0)=0,"c","")))</f>
        <v/>
      </c>
    </row>
    <row r="196" spans="2:43" x14ac:dyDescent="0.25">
      <c r="B196" s="88">
        <f>IF(AND(OR(Pipeline!$F$5=H196,Pipeline!$F$5="",Pipeline!$F$5="All"), OR(Pipeline!$F$6=J196,Pipeline!$F$6="",Pipeline!$F$6="All"),  OR(Pipeline!$J$5&lt;=K196,Pipeline!$J$5=""), OR(Pipeline!$J$6&gt;=K196,Pipeline!$J$6=""),  OR(Pipeline!$N$5&lt;=O196,Pipeline!$N$5=""), OR(Pipeline!$N$6&gt;=O196,Pipeline!$N$6="")),1,0)</f>
        <v>1</v>
      </c>
      <c r="C196" s="99">
        <f>IF(B196&lt;&gt;1,"",COUNTIFS($I$6:I195,I196,$B$6:B195,1)+1)</f>
        <v>184</v>
      </c>
      <c r="D196" s="100" t="str">
        <f>IF(LEN(INDEX(Input!B$6:B$1005,ROW($C196)-ROW($C$5),1))=0,"-",INDEX(Input!B$6:B$1005,ROW($C196)-ROW($C$5),1))</f>
        <v>-</v>
      </c>
      <c r="E196" s="100" t="str">
        <f>IF(LEN(INDEX(Input!C$6:C$1005,ROW($C196)-ROW($C$5),1))=0,"-",INDEX(Input!C$6:C$1005,ROW($C196)-ROW($C$5),1))</f>
        <v>-</v>
      </c>
      <c r="F196" s="100" t="str">
        <f>IF(LEN(INDEX(Input!D$6:D$1005,ROW($C196)-ROW($C$5),1))=0,"-",INDEX(Input!D$6:D$1005,ROW($C196)-ROW($C$5),1))</f>
        <v>-</v>
      </c>
      <c r="G196" s="100" t="str">
        <f>IF(LEN(INDEX(Input!E$6:E$1005,ROW($C196)-ROW($C$5),1))=0,"-",INDEX(Input!E$6:E$1005,ROW($C196)-ROW($C$5),1))</f>
        <v>-</v>
      </c>
      <c r="H196" s="100" t="str">
        <f>IF(LEN(INDEX(Input!F$6:F$1005,ROW($C196)-ROW($C$5),1))=0,"-",INDEX(Input!F$6:F$1005,ROW($C196)-ROW($C$5),1))</f>
        <v>-</v>
      </c>
      <c r="I196" s="100" t="str">
        <f>IF(LEN(INDEX(Input!G$6:G$1005,ROW($C196)-ROW($C$5),1))=0,"",INDEX(Input!G$6:G$1005,ROW($C196)-ROW($C$5),1))</f>
        <v/>
      </c>
      <c r="J196" s="100" t="str">
        <f>IF(LEN(INDEX(Input!B$6:B$1005,ROW($C196)-ROW($C$5),1))=0,"-",IF(INDEX(Input!H$6:H$1005,ROW($C196)-ROW($C$5),1)="","Not set",INDEX(Input!H$6:H$1005,ROW($C196)-ROW($C$5),1)) )</f>
        <v>-</v>
      </c>
      <c r="K196" s="101" t="str">
        <f>IF(LEN(INDEX(Input!I$6:I$1005,ROW($C196)-ROW($C$5),1))=0,"",INDEX(Input!I$6:I$1005,ROW($C196)-ROW($C$5),1))</f>
        <v/>
      </c>
      <c r="L196" s="101" t="str">
        <f t="array" ref="L196">IFERROR(IF($AY$24=123,DAY(K196)&amp;connector&amp;IF($AZ$24="Extended",INDEX($AT$24:$AT$35,MONTH(K196),1),MONTH(K196))&amp;connector&amp;IF($AZ$24="Short", RIGHT(YEAR(K196),2),YEAR(K196)),IF($AY$24=213, MONTH(K196)&amp;connector&amp;DAY(K196)&amp;connector&amp;IF($AZ$24="Short", RIGHT(YEAR(K196),2),YEAR(K196)),IF($AZ$24="Short", RIGHT(YEAR(K196),2),YEAR(K196))&amp;connector&amp;MONTH(K196)&amp;connector&amp;DAY(K196))),"-")</f>
        <v>-</v>
      </c>
      <c r="M196" s="101" t="str">
        <f>IF(LEN(INDEX(Input!J$6:J$1005,ROW($C196)-ROW($C$5),1))=0,"",INDEX(Input!J$6:J$1005,ROW($C196)-ROW($C$5),1))</f>
        <v/>
      </c>
      <c r="N196" s="101" t="str">
        <f t="array" ref="N196">IFERROR(IF($AY$24=123,DAY(M196)&amp;connector&amp;IF($AZ$24="Extended",INDEX($AT$24:$AT$35,MONTH(M196),1),MONTH(M196))&amp;connector&amp;IF($AZ$24="Short", RIGHT(YEAR(M196),2),YEAR(M196)),IF($AY$24=213, MONTH(M196)&amp;connector&amp;DAY(M196)&amp;connector&amp;IF($AZ$24="Short", RIGHT(YEAR(M196),2),YEAR(M196)),IF($AZ$24="Short", RIGHT(YEAR(M196),2),YEAR(M196))&amp;connector&amp;MONTH(M196)&amp;connector&amp;DAY(M196))),"-")</f>
        <v>-</v>
      </c>
      <c r="O196" s="156" t="str">
        <f>IF(LEN(INDEX(Input!K$6:K$1005,ROW($C196)-ROW($C$5),1))=0,"",INDEX(Input!K$6:K$1005,ROW($C196)-ROW($C$5),1))</f>
        <v/>
      </c>
      <c r="P196" s="100" t="str">
        <f t="shared" si="26"/>
        <v>-</v>
      </c>
      <c r="Q196" s="156" t="str">
        <f>IF(LEN(INDEX(Input!L$6:L$1005,ROW($C196)-ROW($C$5),1))=0,"",INDEX(Input!L$6:L$1005,ROW($C196)-ROW($C$5),1))</f>
        <v/>
      </c>
      <c r="R196" s="100" t="str">
        <f t="shared" si="27"/>
        <v>-</v>
      </c>
      <c r="S196" s="156" t="str">
        <f>IF(LEN(INDEX(Input!M$6:M$1005,ROW($C196)-ROW($C$5),1))=0,"-",INDEX(Input!M$6:M$1005,ROW($C196)-ROW($C$5),1))</f>
        <v>-</v>
      </c>
      <c r="T196" s="156" t="str">
        <f t="shared" si="28"/>
        <v/>
      </c>
      <c r="U196" s="100" t="str">
        <f t="shared" si="29"/>
        <v>-</v>
      </c>
      <c r="V196" s="156" t="str">
        <f>IF(LEN(INDEX(Input!O$6:O$1005,ROW($C196)-ROW($C$5),1))=0,"",INDEX(Input!O$6:O$1005,ROW($C196)-ROW($C$5),1))</f>
        <v/>
      </c>
      <c r="W196" s="100" t="str">
        <f t="shared" si="30"/>
        <v>-</v>
      </c>
      <c r="X196" s="104" t="str">
        <f t="shared" si="31"/>
        <v/>
      </c>
      <c r="Y196" s="102" t="str">
        <f t="shared" si="32"/>
        <v/>
      </c>
      <c r="Z196" s="102" t="str">
        <f>IF(AND(OR(Dashboard!$D$7=J196,Dashboard!$D$7=""),  OR(Dashboard!$G$6&lt;=K196,Dashboard!$G$6=""), OR(Dashboard!$G$7&gt;=K196,Dashboard!$G$7=""),  OR(Dashboard!$J$6&lt;=O196,Dashboard!$J$6=""), OR(Dashboard!$J$7&gt;=O196,Dashboard!$J$7=""),D196&lt;&gt;""),"x","")</f>
        <v>x</v>
      </c>
      <c r="AA196" s="102" t="str">
        <f>IF(AND(OR(Dashboard!$D$6=H196,Dashboard!$D$6="",Dashboard!$D$6="All"), Z196="x"),"x","")</f>
        <v>x</v>
      </c>
      <c r="AB196" s="103" t="str">
        <f>IF(AND(OR(Dashboard!$D$6=H196,Dashboard!$D$6="",Dashboard!$D$6="All"), OR(Dashboard!$D$7=J196,Dashboard!$D$7=""),  OR(Dashboard!$G$6&lt;=K196,Dashboard!$G$6=""), OR(Dashboard!$G$7&gt;=K196,Dashboard!$G$7=""),  OR(Dashboard!$J$6&lt;=O196,Dashboard!$J$6=""), OR(Dashboard!$J$7&gt;=O196,Dashboard!$J$7=""),I196&lt;&gt;""),"x","")</f>
        <v/>
      </c>
      <c r="AC196" s="88" t="str">
        <f>IF($AB196&lt;&gt;"x","",IF(AND($I196&lt;&gt;AC$4, IFERROR(MATCH("c",$AB196:AB196,0),0)=0),"x", IF(IFERROR(MATCH("c",$AB196:AB196,0),0)=0,"c","")))</f>
        <v/>
      </c>
      <c r="AD196" s="88" t="str">
        <f>IF($AB196&lt;&gt;"x","",IF(AND($I196&lt;&gt;AD$4, IFERROR(MATCH("c",$AB196:AC196,0),0)=0),"x", IF(IFERROR(MATCH("c",$AB196:AC196,0),0)=0,"c","")))</f>
        <v/>
      </c>
      <c r="AE196" s="88" t="str">
        <f>IF($AB196&lt;&gt;"x","",IF(AND($I196&lt;&gt;AE$4, IFERROR(MATCH("c",$AB196:AD196,0),0)=0),"x", IF(IFERROR(MATCH("c",$AB196:AD196,0),0)=0,"c","")))</f>
        <v/>
      </c>
      <c r="AF196" s="88" t="str">
        <f>IF($AB196&lt;&gt;"x","",IF(AND($I196&lt;&gt;AF$4, IFERROR(MATCH("c",$AB196:AE196,0),0)=0),"x", IF(IFERROR(MATCH("c",$AB196:AE196,0),0)=0,"c","")))</f>
        <v/>
      </c>
      <c r="AG196" s="88" t="str">
        <f>IF($AB196&lt;&gt;"x","",IF(AND($I196&lt;&gt;AG$4, IFERROR(MATCH("c",$AB196:AF196,0),0)=0),"x", IF(IFERROR(MATCH("c",$AB196:AF196,0),0)=0,"c","")))</f>
        <v/>
      </c>
      <c r="AH196" s="88" t="str">
        <f>IF($AB196&lt;&gt;"x","",IF(AND($I196&lt;&gt;AH$4, IFERROR(MATCH("c",$AB196:AG196,0),0)=0),"x", IF(IFERROR(MATCH("c",$AB196:AG196,0),0)=0,"c","")))</f>
        <v/>
      </c>
      <c r="AI196" s="88" t="str">
        <f>IF($AB196&lt;&gt;"x","",IF(AND($I196&lt;&gt;AI$4, IFERROR(MATCH("c",$AB196:AH196,0),0)=0),"x", IF(IFERROR(MATCH("c",$AB196:AH196,0),0)=0,"c","")))</f>
        <v/>
      </c>
      <c r="AJ196" s="88" t="str">
        <f>IF($AB196&lt;&gt;"x","",IF(AND($I196&lt;&gt;AJ$4, IFERROR(MATCH("c",$AB196:AI196,0),0)=0),"x", IF(IFERROR(MATCH("c",$AB196:AI196,0),0)=0,"c","")))</f>
        <v/>
      </c>
      <c r="AK196" s="88" t="str">
        <f>IF($AB196&lt;&gt;"x","",IF(AND($I196&lt;&gt;AK$4, IFERROR(MATCH("c",$AB196:AJ196,0),0)=0),"x", IF(IFERROR(MATCH("c",$AB196:AJ196,0),0)=0,"c","")))</f>
        <v/>
      </c>
      <c r="AL196" s="88" t="str">
        <f>IF($AB196&lt;&gt;"x","",IF(AND($I196&lt;&gt;AL$4, IFERROR(MATCH("c",$AB196:AK196,0),0)=0),"x", IF(IFERROR(MATCH("c",$AB196:AK196,0),0)=0,"c","")))</f>
        <v/>
      </c>
      <c r="AM196" s="88" t="str">
        <f>IF($AB196&lt;&gt;"x","",IF(AND($I196&lt;&gt;AM$4, IFERROR(MATCH("c",$AB196:AL196,0),0)=0),"x", IF(IFERROR(MATCH("c",$AB196:AL196,0),0)=0,"c","")))</f>
        <v/>
      </c>
      <c r="AN196" s="88" t="str">
        <f>IF($AB196&lt;&gt;"x","",IF(AND($I196&lt;&gt;AN$4, IFERROR(MATCH("c",$AB196:AM196,0),0)=0),"x", IF(IFERROR(MATCH("c",$AB196:AM196,0),0)=0,"c","")))</f>
        <v/>
      </c>
      <c r="AO196" s="88" t="str">
        <f>IF($AB196&lt;&gt;"x","",IF(AND($I196&lt;&gt;AO$4, IFERROR(MATCH("c",$AB196:AN196,0),0)=0),"x", IF(IFERROR(MATCH("c",$AB196:AN196,0),0)=0,"c","")))</f>
        <v/>
      </c>
      <c r="AP196" s="88" t="str">
        <f>IF($AB196&lt;&gt;"x","",IF(AND($I196&lt;&gt;AP$4, IFERROR(MATCH("c",$AB196:AO196,0),0)=0),"x", IF(IFERROR(MATCH("c",$AB196:AO196,0),0)=0,"c","")))</f>
        <v/>
      </c>
      <c r="AQ196" s="88" t="str">
        <f>IF($AB196&lt;&gt;"x","",IF(AND($I196&lt;&gt;AQ$4, IFERROR(MATCH("c",$AB196:AP196,0),0)=0),"x", IF(IFERROR(MATCH("c",$AB196:AP196,0),0)=0,"c","")))</f>
        <v/>
      </c>
    </row>
    <row r="197" spans="2:43" x14ac:dyDescent="0.25">
      <c r="B197" s="88">
        <f>IF(AND(OR(Pipeline!$F$5=H197,Pipeline!$F$5="",Pipeline!$F$5="All"), OR(Pipeline!$F$6=J197,Pipeline!$F$6="",Pipeline!$F$6="All"),  OR(Pipeline!$J$5&lt;=K197,Pipeline!$J$5=""), OR(Pipeline!$J$6&gt;=K197,Pipeline!$J$6=""),  OR(Pipeline!$N$5&lt;=O197,Pipeline!$N$5=""), OR(Pipeline!$N$6&gt;=O197,Pipeline!$N$6="")),1,0)</f>
        <v>1</v>
      </c>
      <c r="C197" s="99">
        <f>IF(B197&lt;&gt;1,"",COUNTIFS($I$6:I196,I197,$B$6:B196,1)+1)</f>
        <v>185</v>
      </c>
      <c r="D197" s="100" t="str">
        <f>IF(LEN(INDEX(Input!B$6:B$1005,ROW($C197)-ROW($C$5),1))=0,"-",INDEX(Input!B$6:B$1005,ROW($C197)-ROW($C$5),1))</f>
        <v>-</v>
      </c>
      <c r="E197" s="100" t="str">
        <f>IF(LEN(INDEX(Input!C$6:C$1005,ROW($C197)-ROW($C$5),1))=0,"-",INDEX(Input!C$6:C$1005,ROW($C197)-ROW($C$5),1))</f>
        <v>-</v>
      </c>
      <c r="F197" s="100" t="str">
        <f>IF(LEN(INDEX(Input!D$6:D$1005,ROW($C197)-ROW($C$5),1))=0,"-",INDEX(Input!D$6:D$1005,ROW($C197)-ROW($C$5),1))</f>
        <v>-</v>
      </c>
      <c r="G197" s="100" t="str">
        <f>IF(LEN(INDEX(Input!E$6:E$1005,ROW($C197)-ROW($C$5),1))=0,"-",INDEX(Input!E$6:E$1005,ROW($C197)-ROW($C$5),1))</f>
        <v>-</v>
      </c>
      <c r="H197" s="100" t="str">
        <f>IF(LEN(INDEX(Input!F$6:F$1005,ROW($C197)-ROW($C$5),1))=0,"-",INDEX(Input!F$6:F$1005,ROW($C197)-ROW($C$5),1))</f>
        <v>-</v>
      </c>
      <c r="I197" s="100" t="str">
        <f>IF(LEN(INDEX(Input!G$6:G$1005,ROW($C197)-ROW($C$5),1))=0,"",INDEX(Input!G$6:G$1005,ROW($C197)-ROW($C$5),1))</f>
        <v/>
      </c>
      <c r="J197" s="100" t="str">
        <f>IF(LEN(INDEX(Input!B$6:B$1005,ROW($C197)-ROW($C$5),1))=0,"-",IF(INDEX(Input!H$6:H$1005,ROW($C197)-ROW($C$5),1)="","Not set",INDEX(Input!H$6:H$1005,ROW($C197)-ROW($C$5),1)) )</f>
        <v>-</v>
      </c>
      <c r="K197" s="101" t="str">
        <f>IF(LEN(INDEX(Input!I$6:I$1005,ROW($C197)-ROW($C$5),1))=0,"",INDEX(Input!I$6:I$1005,ROW($C197)-ROW($C$5),1))</f>
        <v/>
      </c>
      <c r="L197" s="101" t="str">
        <f t="array" ref="L197">IFERROR(IF($AY$24=123,DAY(K197)&amp;connector&amp;IF($AZ$24="Extended",INDEX($AT$24:$AT$35,MONTH(K197),1),MONTH(K197))&amp;connector&amp;IF($AZ$24="Short", RIGHT(YEAR(K197),2),YEAR(K197)),IF($AY$24=213, MONTH(K197)&amp;connector&amp;DAY(K197)&amp;connector&amp;IF($AZ$24="Short", RIGHT(YEAR(K197),2),YEAR(K197)),IF($AZ$24="Short", RIGHT(YEAR(K197),2),YEAR(K197))&amp;connector&amp;MONTH(K197)&amp;connector&amp;DAY(K197))),"-")</f>
        <v>-</v>
      </c>
      <c r="M197" s="101" t="str">
        <f>IF(LEN(INDEX(Input!J$6:J$1005,ROW($C197)-ROW($C$5),1))=0,"",INDEX(Input!J$6:J$1005,ROW($C197)-ROW($C$5),1))</f>
        <v/>
      </c>
      <c r="N197" s="101" t="str">
        <f t="array" ref="N197">IFERROR(IF($AY$24=123,DAY(M197)&amp;connector&amp;IF($AZ$24="Extended",INDEX($AT$24:$AT$35,MONTH(M197),1),MONTH(M197))&amp;connector&amp;IF($AZ$24="Short", RIGHT(YEAR(M197),2),YEAR(M197)),IF($AY$24=213, MONTH(M197)&amp;connector&amp;DAY(M197)&amp;connector&amp;IF($AZ$24="Short", RIGHT(YEAR(M197),2),YEAR(M197)),IF($AZ$24="Short", RIGHT(YEAR(M197),2),YEAR(M197))&amp;connector&amp;MONTH(M197)&amp;connector&amp;DAY(M197))),"-")</f>
        <v>-</v>
      </c>
      <c r="O197" s="156" t="str">
        <f>IF(LEN(INDEX(Input!K$6:K$1005,ROW($C197)-ROW($C$5),1))=0,"",INDEX(Input!K$6:K$1005,ROW($C197)-ROW($C$5),1))</f>
        <v/>
      </c>
      <c r="P197" s="100" t="str">
        <f t="shared" si="26"/>
        <v>-</v>
      </c>
      <c r="Q197" s="156" t="str">
        <f>IF(LEN(INDEX(Input!L$6:L$1005,ROW($C197)-ROW($C$5),1))=0,"",INDEX(Input!L$6:L$1005,ROW($C197)-ROW($C$5),1))</f>
        <v/>
      </c>
      <c r="R197" s="100" t="str">
        <f t="shared" si="27"/>
        <v>-</v>
      </c>
      <c r="S197" s="156" t="str">
        <f>IF(LEN(INDEX(Input!M$6:M$1005,ROW($C197)-ROW($C$5),1))=0,"-",INDEX(Input!M$6:M$1005,ROW($C197)-ROW($C$5),1))</f>
        <v>-</v>
      </c>
      <c r="T197" s="156" t="str">
        <f t="shared" si="28"/>
        <v/>
      </c>
      <c r="U197" s="100" t="str">
        <f t="shared" si="29"/>
        <v>-</v>
      </c>
      <c r="V197" s="156" t="str">
        <f>IF(LEN(INDEX(Input!O$6:O$1005,ROW($C197)-ROW($C$5),1))=0,"",INDEX(Input!O$6:O$1005,ROW($C197)-ROW($C$5),1))</f>
        <v/>
      </c>
      <c r="W197" s="100" t="str">
        <f t="shared" si="30"/>
        <v>-</v>
      </c>
      <c r="X197" s="104" t="str">
        <f t="shared" si="31"/>
        <v/>
      </c>
      <c r="Y197" s="102" t="str">
        <f t="shared" si="32"/>
        <v/>
      </c>
      <c r="Z197" s="102" t="str">
        <f>IF(AND(OR(Dashboard!$D$7=J197,Dashboard!$D$7=""),  OR(Dashboard!$G$6&lt;=K197,Dashboard!$G$6=""), OR(Dashboard!$G$7&gt;=K197,Dashboard!$G$7=""),  OR(Dashboard!$J$6&lt;=O197,Dashboard!$J$6=""), OR(Dashboard!$J$7&gt;=O197,Dashboard!$J$7=""),D197&lt;&gt;""),"x","")</f>
        <v>x</v>
      </c>
      <c r="AA197" s="102" t="str">
        <f>IF(AND(OR(Dashboard!$D$6=H197,Dashboard!$D$6="",Dashboard!$D$6="All"), Z197="x"),"x","")</f>
        <v>x</v>
      </c>
      <c r="AB197" s="103" t="str">
        <f>IF(AND(OR(Dashboard!$D$6=H197,Dashboard!$D$6="",Dashboard!$D$6="All"), OR(Dashboard!$D$7=J197,Dashboard!$D$7=""),  OR(Dashboard!$G$6&lt;=K197,Dashboard!$G$6=""), OR(Dashboard!$G$7&gt;=K197,Dashboard!$G$7=""),  OR(Dashboard!$J$6&lt;=O197,Dashboard!$J$6=""), OR(Dashboard!$J$7&gt;=O197,Dashboard!$J$7=""),I197&lt;&gt;""),"x","")</f>
        <v/>
      </c>
      <c r="AC197" s="88" t="str">
        <f>IF($AB197&lt;&gt;"x","",IF(AND($I197&lt;&gt;AC$4, IFERROR(MATCH("c",$AB197:AB197,0),0)=0),"x", IF(IFERROR(MATCH("c",$AB197:AB197,0),0)=0,"c","")))</f>
        <v/>
      </c>
      <c r="AD197" s="88" t="str">
        <f>IF($AB197&lt;&gt;"x","",IF(AND($I197&lt;&gt;AD$4, IFERROR(MATCH("c",$AB197:AC197,0),0)=0),"x", IF(IFERROR(MATCH("c",$AB197:AC197,0),0)=0,"c","")))</f>
        <v/>
      </c>
      <c r="AE197" s="88" t="str">
        <f>IF($AB197&lt;&gt;"x","",IF(AND($I197&lt;&gt;AE$4, IFERROR(MATCH("c",$AB197:AD197,0),0)=0),"x", IF(IFERROR(MATCH("c",$AB197:AD197,0),0)=0,"c","")))</f>
        <v/>
      </c>
      <c r="AF197" s="88" t="str">
        <f>IF($AB197&lt;&gt;"x","",IF(AND($I197&lt;&gt;AF$4, IFERROR(MATCH("c",$AB197:AE197,0),0)=0),"x", IF(IFERROR(MATCH("c",$AB197:AE197,0),0)=0,"c","")))</f>
        <v/>
      </c>
      <c r="AG197" s="88" t="str">
        <f>IF($AB197&lt;&gt;"x","",IF(AND($I197&lt;&gt;AG$4, IFERROR(MATCH("c",$AB197:AF197,0),0)=0),"x", IF(IFERROR(MATCH("c",$AB197:AF197,0),0)=0,"c","")))</f>
        <v/>
      </c>
      <c r="AH197" s="88" t="str">
        <f>IF($AB197&lt;&gt;"x","",IF(AND($I197&lt;&gt;AH$4, IFERROR(MATCH("c",$AB197:AG197,0),0)=0),"x", IF(IFERROR(MATCH("c",$AB197:AG197,0),0)=0,"c","")))</f>
        <v/>
      </c>
      <c r="AI197" s="88" t="str">
        <f>IF($AB197&lt;&gt;"x","",IF(AND($I197&lt;&gt;AI$4, IFERROR(MATCH("c",$AB197:AH197,0),0)=0),"x", IF(IFERROR(MATCH("c",$AB197:AH197,0),0)=0,"c","")))</f>
        <v/>
      </c>
      <c r="AJ197" s="88" t="str">
        <f>IF($AB197&lt;&gt;"x","",IF(AND($I197&lt;&gt;AJ$4, IFERROR(MATCH("c",$AB197:AI197,0),0)=0),"x", IF(IFERROR(MATCH("c",$AB197:AI197,0),0)=0,"c","")))</f>
        <v/>
      </c>
      <c r="AK197" s="88" t="str">
        <f>IF($AB197&lt;&gt;"x","",IF(AND($I197&lt;&gt;AK$4, IFERROR(MATCH("c",$AB197:AJ197,0),0)=0),"x", IF(IFERROR(MATCH("c",$AB197:AJ197,0),0)=0,"c","")))</f>
        <v/>
      </c>
      <c r="AL197" s="88" t="str">
        <f>IF($AB197&lt;&gt;"x","",IF(AND($I197&lt;&gt;AL$4, IFERROR(MATCH("c",$AB197:AK197,0),0)=0),"x", IF(IFERROR(MATCH("c",$AB197:AK197,0),0)=0,"c","")))</f>
        <v/>
      </c>
      <c r="AM197" s="88" t="str">
        <f>IF($AB197&lt;&gt;"x","",IF(AND($I197&lt;&gt;AM$4, IFERROR(MATCH("c",$AB197:AL197,0),0)=0),"x", IF(IFERROR(MATCH("c",$AB197:AL197,0),0)=0,"c","")))</f>
        <v/>
      </c>
      <c r="AN197" s="88" t="str">
        <f>IF($AB197&lt;&gt;"x","",IF(AND($I197&lt;&gt;AN$4, IFERROR(MATCH("c",$AB197:AM197,0),0)=0),"x", IF(IFERROR(MATCH("c",$AB197:AM197,0),0)=0,"c","")))</f>
        <v/>
      </c>
      <c r="AO197" s="88" t="str">
        <f>IF($AB197&lt;&gt;"x","",IF(AND($I197&lt;&gt;AO$4, IFERROR(MATCH("c",$AB197:AN197,0),0)=0),"x", IF(IFERROR(MATCH("c",$AB197:AN197,0),0)=0,"c","")))</f>
        <v/>
      </c>
      <c r="AP197" s="88" t="str">
        <f>IF($AB197&lt;&gt;"x","",IF(AND($I197&lt;&gt;AP$4, IFERROR(MATCH("c",$AB197:AO197,0),0)=0),"x", IF(IFERROR(MATCH("c",$AB197:AO197,0),0)=0,"c","")))</f>
        <v/>
      </c>
      <c r="AQ197" s="88" t="str">
        <f>IF($AB197&lt;&gt;"x","",IF(AND($I197&lt;&gt;AQ$4, IFERROR(MATCH("c",$AB197:AP197,0),0)=0),"x", IF(IFERROR(MATCH("c",$AB197:AP197,0),0)=0,"c","")))</f>
        <v/>
      </c>
    </row>
    <row r="198" spans="2:43" x14ac:dyDescent="0.25">
      <c r="B198" s="88">
        <f>IF(AND(OR(Pipeline!$F$5=H198,Pipeline!$F$5="",Pipeline!$F$5="All"), OR(Pipeline!$F$6=J198,Pipeline!$F$6="",Pipeline!$F$6="All"),  OR(Pipeline!$J$5&lt;=K198,Pipeline!$J$5=""), OR(Pipeline!$J$6&gt;=K198,Pipeline!$J$6=""),  OR(Pipeline!$N$5&lt;=O198,Pipeline!$N$5=""), OR(Pipeline!$N$6&gt;=O198,Pipeline!$N$6="")),1,0)</f>
        <v>1</v>
      </c>
      <c r="C198" s="99">
        <f>IF(B198&lt;&gt;1,"",COUNTIFS($I$6:I197,I198,$B$6:B197,1)+1)</f>
        <v>186</v>
      </c>
      <c r="D198" s="100" t="str">
        <f>IF(LEN(INDEX(Input!B$6:B$1005,ROW($C198)-ROW($C$5),1))=0,"-",INDEX(Input!B$6:B$1005,ROW($C198)-ROW($C$5),1))</f>
        <v>-</v>
      </c>
      <c r="E198" s="100" t="str">
        <f>IF(LEN(INDEX(Input!C$6:C$1005,ROW($C198)-ROW($C$5),1))=0,"-",INDEX(Input!C$6:C$1005,ROW($C198)-ROW($C$5),1))</f>
        <v>-</v>
      </c>
      <c r="F198" s="100" t="str">
        <f>IF(LEN(INDEX(Input!D$6:D$1005,ROW($C198)-ROW($C$5),1))=0,"-",INDEX(Input!D$6:D$1005,ROW($C198)-ROW($C$5),1))</f>
        <v>-</v>
      </c>
      <c r="G198" s="100" t="str">
        <f>IF(LEN(INDEX(Input!E$6:E$1005,ROW($C198)-ROW($C$5),1))=0,"-",INDEX(Input!E$6:E$1005,ROW($C198)-ROW($C$5),1))</f>
        <v>-</v>
      </c>
      <c r="H198" s="100" t="str">
        <f>IF(LEN(INDEX(Input!F$6:F$1005,ROW($C198)-ROW($C$5),1))=0,"-",INDEX(Input!F$6:F$1005,ROW($C198)-ROW($C$5),1))</f>
        <v>-</v>
      </c>
      <c r="I198" s="100" t="str">
        <f>IF(LEN(INDEX(Input!G$6:G$1005,ROW($C198)-ROW($C$5),1))=0,"",INDEX(Input!G$6:G$1005,ROW($C198)-ROW($C$5),1))</f>
        <v/>
      </c>
      <c r="J198" s="100" t="str">
        <f>IF(LEN(INDEX(Input!B$6:B$1005,ROW($C198)-ROW($C$5),1))=0,"-",IF(INDEX(Input!H$6:H$1005,ROW($C198)-ROW($C$5),1)="","Not set",INDEX(Input!H$6:H$1005,ROW($C198)-ROW($C$5),1)) )</f>
        <v>-</v>
      </c>
      <c r="K198" s="101" t="str">
        <f>IF(LEN(INDEX(Input!I$6:I$1005,ROW($C198)-ROW($C$5),1))=0,"",INDEX(Input!I$6:I$1005,ROW($C198)-ROW($C$5),1))</f>
        <v/>
      </c>
      <c r="L198" s="101" t="str">
        <f t="array" ref="L198">IFERROR(IF($AY$24=123,DAY(K198)&amp;connector&amp;IF($AZ$24="Extended",INDEX($AT$24:$AT$35,MONTH(K198),1),MONTH(K198))&amp;connector&amp;IF($AZ$24="Short", RIGHT(YEAR(K198),2),YEAR(K198)),IF($AY$24=213, MONTH(K198)&amp;connector&amp;DAY(K198)&amp;connector&amp;IF($AZ$24="Short", RIGHT(YEAR(K198),2),YEAR(K198)),IF($AZ$24="Short", RIGHT(YEAR(K198),2),YEAR(K198))&amp;connector&amp;MONTH(K198)&amp;connector&amp;DAY(K198))),"-")</f>
        <v>-</v>
      </c>
      <c r="M198" s="101" t="str">
        <f>IF(LEN(INDEX(Input!J$6:J$1005,ROW($C198)-ROW($C$5),1))=0,"",INDEX(Input!J$6:J$1005,ROW($C198)-ROW($C$5),1))</f>
        <v/>
      </c>
      <c r="N198" s="101" t="str">
        <f t="array" ref="N198">IFERROR(IF($AY$24=123,DAY(M198)&amp;connector&amp;IF($AZ$24="Extended",INDEX($AT$24:$AT$35,MONTH(M198),1),MONTH(M198))&amp;connector&amp;IF($AZ$24="Short", RIGHT(YEAR(M198),2),YEAR(M198)),IF($AY$24=213, MONTH(M198)&amp;connector&amp;DAY(M198)&amp;connector&amp;IF($AZ$24="Short", RIGHT(YEAR(M198),2),YEAR(M198)),IF($AZ$24="Short", RIGHT(YEAR(M198),2),YEAR(M198))&amp;connector&amp;MONTH(M198)&amp;connector&amp;DAY(M198))),"-")</f>
        <v>-</v>
      </c>
      <c r="O198" s="156" t="str">
        <f>IF(LEN(INDEX(Input!K$6:K$1005,ROW($C198)-ROW($C$5),1))=0,"",INDEX(Input!K$6:K$1005,ROW($C198)-ROW($C$5),1))</f>
        <v/>
      </c>
      <c r="P198" s="100" t="str">
        <f t="shared" ref="P198:P261" si="33">IF(O198="","-","Value: " &amp;O198&amp;"$")</f>
        <v>-</v>
      </c>
      <c r="Q198" s="156" t="str">
        <f>IF(LEN(INDEX(Input!L$6:L$1005,ROW($C198)-ROW($C$5),1))=0,"",INDEX(Input!L$6:L$1005,ROW($C198)-ROW($C$5),1))</f>
        <v/>
      </c>
      <c r="R198" s="100" t="str">
        <f t="shared" ref="R198:R261" si="34">IFERROR("Win Probability: "&amp;Q198*100&amp;"%","-")</f>
        <v>-</v>
      </c>
      <c r="S198" s="156" t="str">
        <f>IF(LEN(INDEX(Input!M$6:M$1005,ROW($C198)-ROW($C$5),1))=0,"-",INDEX(Input!M$6:M$1005,ROW($C198)-ROW($C$5),1))</f>
        <v>-</v>
      </c>
      <c r="T198" s="156" t="str">
        <f t="shared" ref="T198:T261" si="35">IFERROR(O198*Q198,"")</f>
        <v/>
      </c>
      <c r="U198" s="100" t="str">
        <f t="shared" ref="U198:U261" si="36">IF(T198="","-","Forecast: "&amp;T198&amp; " " &amp;currency)</f>
        <v>-</v>
      </c>
      <c r="V198" s="156" t="str">
        <f>IF(LEN(INDEX(Input!O$6:O$1005,ROW($C198)-ROW($C$5),1))=0,"",INDEX(Input!O$6:O$1005,ROW($C198)-ROW($C$5),1))</f>
        <v/>
      </c>
      <c r="W198" s="100" t="str">
        <f t="shared" ref="W198:W261" si="37">IF(V198="","-","Earned: " &amp;V198)</f>
        <v>-</v>
      </c>
      <c r="X198" s="104" t="str">
        <f t="shared" ref="X198:X261" si="38">IFERROR(IF(K198&lt;&gt;"",MONTH(K198),""),"")</f>
        <v/>
      </c>
      <c r="Y198" s="102" t="str">
        <f t="shared" si="32"/>
        <v/>
      </c>
      <c r="Z198" s="102" t="str">
        <f>IF(AND(OR(Dashboard!$D$7=J198,Dashboard!$D$7=""),  OR(Dashboard!$G$6&lt;=K198,Dashboard!$G$6=""), OR(Dashboard!$G$7&gt;=K198,Dashboard!$G$7=""),  OR(Dashboard!$J$6&lt;=O198,Dashboard!$J$6=""), OR(Dashboard!$J$7&gt;=O198,Dashboard!$J$7=""),D198&lt;&gt;""),"x","")</f>
        <v>x</v>
      </c>
      <c r="AA198" s="102" t="str">
        <f>IF(AND(OR(Dashboard!$D$6=H198,Dashboard!$D$6="",Dashboard!$D$6="All"), Z198="x"),"x","")</f>
        <v>x</v>
      </c>
      <c r="AB198" s="103" t="str">
        <f>IF(AND(OR(Dashboard!$D$6=H198,Dashboard!$D$6="",Dashboard!$D$6="All"), OR(Dashboard!$D$7=J198,Dashboard!$D$7=""),  OR(Dashboard!$G$6&lt;=K198,Dashboard!$G$6=""), OR(Dashboard!$G$7&gt;=K198,Dashboard!$G$7=""),  OR(Dashboard!$J$6&lt;=O198,Dashboard!$J$6=""), OR(Dashboard!$J$7&gt;=O198,Dashboard!$J$7=""),I198&lt;&gt;""),"x","")</f>
        <v/>
      </c>
      <c r="AC198" s="88" t="str">
        <f>IF($AB198&lt;&gt;"x","",IF(AND($I198&lt;&gt;AC$4, IFERROR(MATCH("c",$AB198:AB198,0),0)=0),"x", IF(IFERROR(MATCH("c",$AB198:AB198,0),0)=0,"c","")))</f>
        <v/>
      </c>
      <c r="AD198" s="88" t="str">
        <f>IF($AB198&lt;&gt;"x","",IF(AND($I198&lt;&gt;AD$4, IFERROR(MATCH("c",$AB198:AC198,0),0)=0),"x", IF(IFERROR(MATCH("c",$AB198:AC198,0),0)=0,"c","")))</f>
        <v/>
      </c>
      <c r="AE198" s="88" t="str">
        <f>IF($AB198&lt;&gt;"x","",IF(AND($I198&lt;&gt;AE$4, IFERROR(MATCH("c",$AB198:AD198,0),0)=0),"x", IF(IFERROR(MATCH("c",$AB198:AD198,0),0)=0,"c","")))</f>
        <v/>
      </c>
      <c r="AF198" s="88" t="str">
        <f>IF($AB198&lt;&gt;"x","",IF(AND($I198&lt;&gt;AF$4, IFERROR(MATCH("c",$AB198:AE198,0),0)=0),"x", IF(IFERROR(MATCH("c",$AB198:AE198,0),0)=0,"c","")))</f>
        <v/>
      </c>
      <c r="AG198" s="88" t="str">
        <f>IF($AB198&lt;&gt;"x","",IF(AND($I198&lt;&gt;AG$4, IFERROR(MATCH("c",$AB198:AF198,0),0)=0),"x", IF(IFERROR(MATCH("c",$AB198:AF198,0),0)=0,"c","")))</f>
        <v/>
      </c>
      <c r="AH198" s="88" t="str">
        <f>IF($AB198&lt;&gt;"x","",IF(AND($I198&lt;&gt;AH$4, IFERROR(MATCH("c",$AB198:AG198,0),0)=0),"x", IF(IFERROR(MATCH("c",$AB198:AG198,0),0)=0,"c","")))</f>
        <v/>
      </c>
      <c r="AI198" s="88" t="str">
        <f>IF($AB198&lt;&gt;"x","",IF(AND($I198&lt;&gt;AI$4, IFERROR(MATCH("c",$AB198:AH198,0),0)=0),"x", IF(IFERROR(MATCH("c",$AB198:AH198,0),0)=0,"c","")))</f>
        <v/>
      </c>
      <c r="AJ198" s="88" t="str">
        <f>IF($AB198&lt;&gt;"x","",IF(AND($I198&lt;&gt;AJ$4, IFERROR(MATCH("c",$AB198:AI198,0),0)=0),"x", IF(IFERROR(MATCH("c",$AB198:AI198,0),0)=0,"c","")))</f>
        <v/>
      </c>
      <c r="AK198" s="88" t="str">
        <f>IF($AB198&lt;&gt;"x","",IF(AND($I198&lt;&gt;AK$4, IFERROR(MATCH("c",$AB198:AJ198,0),0)=0),"x", IF(IFERROR(MATCH("c",$AB198:AJ198,0),0)=0,"c","")))</f>
        <v/>
      </c>
      <c r="AL198" s="88" t="str">
        <f>IF($AB198&lt;&gt;"x","",IF(AND($I198&lt;&gt;AL$4, IFERROR(MATCH("c",$AB198:AK198,0),0)=0),"x", IF(IFERROR(MATCH("c",$AB198:AK198,0),0)=0,"c","")))</f>
        <v/>
      </c>
      <c r="AM198" s="88" t="str">
        <f>IF($AB198&lt;&gt;"x","",IF(AND($I198&lt;&gt;AM$4, IFERROR(MATCH("c",$AB198:AL198,0),0)=0),"x", IF(IFERROR(MATCH("c",$AB198:AL198,0),0)=0,"c","")))</f>
        <v/>
      </c>
      <c r="AN198" s="88" t="str">
        <f>IF($AB198&lt;&gt;"x","",IF(AND($I198&lt;&gt;AN$4, IFERROR(MATCH("c",$AB198:AM198,0),0)=0),"x", IF(IFERROR(MATCH("c",$AB198:AM198,0),0)=0,"c","")))</f>
        <v/>
      </c>
      <c r="AO198" s="88" t="str">
        <f>IF($AB198&lt;&gt;"x","",IF(AND($I198&lt;&gt;AO$4, IFERROR(MATCH("c",$AB198:AN198,0),0)=0),"x", IF(IFERROR(MATCH("c",$AB198:AN198,0),0)=0,"c","")))</f>
        <v/>
      </c>
      <c r="AP198" s="88" t="str">
        <f>IF($AB198&lt;&gt;"x","",IF(AND($I198&lt;&gt;AP$4, IFERROR(MATCH("c",$AB198:AO198,0),0)=0),"x", IF(IFERROR(MATCH("c",$AB198:AO198,0),0)=0,"c","")))</f>
        <v/>
      </c>
      <c r="AQ198" s="88" t="str">
        <f>IF($AB198&lt;&gt;"x","",IF(AND($I198&lt;&gt;AQ$4, IFERROR(MATCH("c",$AB198:AP198,0),0)=0),"x", IF(IFERROR(MATCH("c",$AB198:AP198,0),0)=0,"c","")))</f>
        <v/>
      </c>
    </row>
    <row r="199" spans="2:43" x14ac:dyDescent="0.25">
      <c r="B199" s="88">
        <f>IF(AND(OR(Pipeline!$F$5=H199,Pipeline!$F$5="",Pipeline!$F$5="All"), OR(Pipeline!$F$6=J199,Pipeline!$F$6="",Pipeline!$F$6="All"),  OR(Pipeline!$J$5&lt;=K199,Pipeline!$J$5=""), OR(Pipeline!$J$6&gt;=K199,Pipeline!$J$6=""),  OR(Pipeline!$N$5&lt;=O199,Pipeline!$N$5=""), OR(Pipeline!$N$6&gt;=O199,Pipeline!$N$6="")),1,0)</f>
        <v>1</v>
      </c>
      <c r="C199" s="99">
        <f>IF(B199&lt;&gt;1,"",COUNTIFS($I$6:I198,I199,$B$6:B198,1)+1)</f>
        <v>187</v>
      </c>
      <c r="D199" s="100" t="str">
        <f>IF(LEN(INDEX(Input!B$6:B$1005,ROW($C199)-ROW($C$5),1))=0,"-",INDEX(Input!B$6:B$1005,ROW($C199)-ROW($C$5),1))</f>
        <v>-</v>
      </c>
      <c r="E199" s="100" t="str">
        <f>IF(LEN(INDEX(Input!C$6:C$1005,ROW($C199)-ROW($C$5),1))=0,"-",INDEX(Input!C$6:C$1005,ROW($C199)-ROW($C$5),1))</f>
        <v>-</v>
      </c>
      <c r="F199" s="100" t="str">
        <f>IF(LEN(INDEX(Input!D$6:D$1005,ROW($C199)-ROW($C$5),1))=0,"-",INDEX(Input!D$6:D$1005,ROW($C199)-ROW($C$5),1))</f>
        <v>-</v>
      </c>
      <c r="G199" s="100" t="str">
        <f>IF(LEN(INDEX(Input!E$6:E$1005,ROW($C199)-ROW($C$5),1))=0,"-",INDEX(Input!E$6:E$1005,ROW($C199)-ROW($C$5),1))</f>
        <v>-</v>
      </c>
      <c r="H199" s="100" t="str">
        <f>IF(LEN(INDEX(Input!F$6:F$1005,ROW($C199)-ROW($C$5),1))=0,"-",INDEX(Input!F$6:F$1005,ROW($C199)-ROW($C$5),1))</f>
        <v>-</v>
      </c>
      <c r="I199" s="100" t="str">
        <f>IF(LEN(INDEX(Input!G$6:G$1005,ROW($C199)-ROW($C$5),1))=0,"",INDEX(Input!G$6:G$1005,ROW($C199)-ROW($C$5),1))</f>
        <v/>
      </c>
      <c r="J199" s="100" t="str">
        <f>IF(LEN(INDEX(Input!B$6:B$1005,ROW($C199)-ROW($C$5),1))=0,"-",IF(INDEX(Input!H$6:H$1005,ROW($C199)-ROW($C$5),1)="","Not set",INDEX(Input!H$6:H$1005,ROW($C199)-ROW($C$5),1)) )</f>
        <v>-</v>
      </c>
      <c r="K199" s="101" t="str">
        <f>IF(LEN(INDEX(Input!I$6:I$1005,ROW($C199)-ROW($C$5),1))=0,"",INDEX(Input!I$6:I$1005,ROW($C199)-ROW($C$5),1))</f>
        <v/>
      </c>
      <c r="L199" s="101" t="str">
        <f t="array" ref="L199">IFERROR(IF($AY$24=123,DAY(K199)&amp;connector&amp;IF($AZ$24="Extended",INDEX($AT$24:$AT$35,MONTH(K199),1),MONTH(K199))&amp;connector&amp;IF($AZ$24="Short", RIGHT(YEAR(K199),2),YEAR(K199)),IF($AY$24=213, MONTH(K199)&amp;connector&amp;DAY(K199)&amp;connector&amp;IF($AZ$24="Short", RIGHT(YEAR(K199),2),YEAR(K199)),IF($AZ$24="Short", RIGHT(YEAR(K199),2),YEAR(K199))&amp;connector&amp;MONTH(K199)&amp;connector&amp;DAY(K199))),"-")</f>
        <v>-</v>
      </c>
      <c r="M199" s="101" t="str">
        <f>IF(LEN(INDEX(Input!J$6:J$1005,ROW($C199)-ROW($C$5),1))=0,"",INDEX(Input!J$6:J$1005,ROW($C199)-ROW($C$5),1))</f>
        <v/>
      </c>
      <c r="N199" s="101" t="str">
        <f t="array" ref="N199">IFERROR(IF($AY$24=123,DAY(M199)&amp;connector&amp;IF($AZ$24="Extended",INDEX($AT$24:$AT$35,MONTH(M199),1),MONTH(M199))&amp;connector&amp;IF($AZ$24="Short", RIGHT(YEAR(M199),2),YEAR(M199)),IF($AY$24=213, MONTH(M199)&amp;connector&amp;DAY(M199)&amp;connector&amp;IF($AZ$24="Short", RIGHT(YEAR(M199),2),YEAR(M199)),IF($AZ$24="Short", RIGHT(YEAR(M199),2),YEAR(M199))&amp;connector&amp;MONTH(M199)&amp;connector&amp;DAY(M199))),"-")</f>
        <v>-</v>
      </c>
      <c r="O199" s="156" t="str">
        <f>IF(LEN(INDEX(Input!K$6:K$1005,ROW($C199)-ROW($C$5),1))=0,"",INDEX(Input!K$6:K$1005,ROW($C199)-ROW($C$5),1))</f>
        <v/>
      </c>
      <c r="P199" s="100" t="str">
        <f t="shared" si="33"/>
        <v>-</v>
      </c>
      <c r="Q199" s="156" t="str">
        <f>IF(LEN(INDEX(Input!L$6:L$1005,ROW($C199)-ROW($C$5),1))=0,"",INDEX(Input!L$6:L$1005,ROW($C199)-ROW($C$5),1))</f>
        <v/>
      </c>
      <c r="R199" s="100" t="str">
        <f t="shared" si="34"/>
        <v>-</v>
      </c>
      <c r="S199" s="156" t="str">
        <f>IF(LEN(INDEX(Input!M$6:M$1005,ROW($C199)-ROW($C$5),1))=0,"-",INDEX(Input!M$6:M$1005,ROW($C199)-ROW($C$5),1))</f>
        <v>-</v>
      </c>
      <c r="T199" s="156" t="str">
        <f t="shared" si="35"/>
        <v/>
      </c>
      <c r="U199" s="100" t="str">
        <f t="shared" si="36"/>
        <v>-</v>
      </c>
      <c r="V199" s="156" t="str">
        <f>IF(LEN(INDEX(Input!O$6:O$1005,ROW($C199)-ROW($C$5),1))=0,"",INDEX(Input!O$6:O$1005,ROW($C199)-ROW($C$5),1))</f>
        <v/>
      </c>
      <c r="W199" s="100" t="str">
        <f t="shared" si="37"/>
        <v>-</v>
      </c>
      <c r="X199" s="104" t="str">
        <f t="shared" si="38"/>
        <v/>
      </c>
      <c r="Y199" s="102" t="str">
        <f t="shared" si="32"/>
        <v/>
      </c>
      <c r="Z199" s="102" t="str">
        <f>IF(AND(OR(Dashboard!$D$7=J199,Dashboard!$D$7=""),  OR(Dashboard!$G$6&lt;=K199,Dashboard!$G$6=""), OR(Dashboard!$G$7&gt;=K199,Dashboard!$G$7=""),  OR(Dashboard!$J$6&lt;=O199,Dashboard!$J$6=""), OR(Dashboard!$J$7&gt;=O199,Dashboard!$J$7=""),D199&lt;&gt;""),"x","")</f>
        <v>x</v>
      </c>
      <c r="AA199" s="102" t="str">
        <f>IF(AND(OR(Dashboard!$D$6=H199,Dashboard!$D$6="",Dashboard!$D$6="All"), Z199="x"),"x","")</f>
        <v>x</v>
      </c>
      <c r="AB199" s="103" t="str">
        <f>IF(AND(OR(Dashboard!$D$6=H199,Dashboard!$D$6="",Dashboard!$D$6="All"), OR(Dashboard!$D$7=J199,Dashboard!$D$7=""),  OR(Dashboard!$G$6&lt;=K199,Dashboard!$G$6=""), OR(Dashboard!$G$7&gt;=K199,Dashboard!$G$7=""),  OR(Dashboard!$J$6&lt;=O199,Dashboard!$J$6=""), OR(Dashboard!$J$7&gt;=O199,Dashboard!$J$7=""),I199&lt;&gt;""),"x","")</f>
        <v/>
      </c>
      <c r="AC199" s="88" t="str">
        <f>IF($AB199&lt;&gt;"x","",IF(AND($I199&lt;&gt;AC$4, IFERROR(MATCH("c",$AB199:AB199,0),0)=0),"x", IF(IFERROR(MATCH("c",$AB199:AB199,0),0)=0,"c","")))</f>
        <v/>
      </c>
      <c r="AD199" s="88" t="str">
        <f>IF($AB199&lt;&gt;"x","",IF(AND($I199&lt;&gt;AD$4, IFERROR(MATCH("c",$AB199:AC199,0),0)=0),"x", IF(IFERROR(MATCH("c",$AB199:AC199,0),0)=0,"c","")))</f>
        <v/>
      </c>
      <c r="AE199" s="88" t="str">
        <f>IF($AB199&lt;&gt;"x","",IF(AND($I199&lt;&gt;AE$4, IFERROR(MATCH("c",$AB199:AD199,0),0)=0),"x", IF(IFERROR(MATCH("c",$AB199:AD199,0),0)=0,"c","")))</f>
        <v/>
      </c>
      <c r="AF199" s="88" t="str">
        <f>IF($AB199&lt;&gt;"x","",IF(AND($I199&lt;&gt;AF$4, IFERROR(MATCH("c",$AB199:AE199,0),0)=0),"x", IF(IFERROR(MATCH("c",$AB199:AE199,0),0)=0,"c","")))</f>
        <v/>
      </c>
      <c r="AG199" s="88" t="str">
        <f>IF($AB199&lt;&gt;"x","",IF(AND($I199&lt;&gt;AG$4, IFERROR(MATCH("c",$AB199:AF199,0),0)=0),"x", IF(IFERROR(MATCH("c",$AB199:AF199,0),0)=0,"c","")))</f>
        <v/>
      </c>
      <c r="AH199" s="88" t="str">
        <f>IF($AB199&lt;&gt;"x","",IF(AND($I199&lt;&gt;AH$4, IFERROR(MATCH("c",$AB199:AG199,0),0)=0),"x", IF(IFERROR(MATCH("c",$AB199:AG199,0),0)=0,"c","")))</f>
        <v/>
      </c>
      <c r="AI199" s="88" t="str">
        <f>IF($AB199&lt;&gt;"x","",IF(AND($I199&lt;&gt;AI$4, IFERROR(MATCH("c",$AB199:AH199,0),0)=0),"x", IF(IFERROR(MATCH("c",$AB199:AH199,0),0)=0,"c","")))</f>
        <v/>
      </c>
      <c r="AJ199" s="88" t="str">
        <f>IF($AB199&lt;&gt;"x","",IF(AND($I199&lt;&gt;AJ$4, IFERROR(MATCH("c",$AB199:AI199,0),0)=0),"x", IF(IFERROR(MATCH("c",$AB199:AI199,0),0)=0,"c","")))</f>
        <v/>
      </c>
      <c r="AK199" s="88" t="str">
        <f>IF($AB199&lt;&gt;"x","",IF(AND($I199&lt;&gt;AK$4, IFERROR(MATCH("c",$AB199:AJ199,0),0)=0),"x", IF(IFERROR(MATCH("c",$AB199:AJ199,0),0)=0,"c","")))</f>
        <v/>
      </c>
      <c r="AL199" s="88" t="str">
        <f>IF($AB199&lt;&gt;"x","",IF(AND($I199&lt;&gt;AL$4, IFERROR(MATCH("c",$AB199:AK199,0),0)=0),"x", IF(IFERROR(MATCH("c",$AB199:AK199,0),0)=0,"c","")))</f>
        <v/>
      </c>
      <c r="AM199" s="88" t="str">
        <f>IF($AB199&lt;&gt;"x","",IF(AND($I199&lt;&gt;AM$4, IFERROR(MATCH("c",$AB199:AL199,0),0)=0),"x", IF(IFERROR(MATCH("c",$AB199:AL199,0),0)=0,"c","")))</f>
        <v/>
      </c>
      <c r="AN199" s="88" t="str">
        <f>IF($AB199&lt;&gt;"x","",IF(AND($I199&lt;&gt;AN$4, IFERROR(MATCH("c",$AB199:AM199,0),0)=0),"x", IF(IFERROR(MATCH("c",$AB199:AM199,0),0)=0,"c","")))</f>
        <v/>
      </c>
      <c r="AO199" s="88" t="str">
        <f>IF($AB199&lt;&gt;"x","",IF(AND($I199&lt;&gt;AO$4, IFERROR(MATCH("c",$AB199:AN199,0),0)=0),"x", IF(IFERROR(MATCH("c",$AB199:AN199,0),0)=0,"c","")))</f>
        <v/>
      </c>
      <c r="AP199" s="88" t="str">
        <f>IF($AB199&lt;&gt;"x","",IF(AND($I199&lt;&gt;AP$4, IFERROR(MATCH("c",$AB199:AO199,0),0)=0),"x", IF(IFERROR(MATCH("c",$AB199:AO199,0),0)=0,"c","")))</f>
        <v/>
      </c>
      <c r="AQ199" s="88" t="str">
        <f>IF($AB199&lt;&gt;"x","",IF(AND($I199&lt;&gt;AQ$4, IFERROR(MATCH("c",$AB199:AP199,0),0)=0),"x", IF(IFERROR(MATCH("c",$AB199:AP199,0),0)=0,"c","")))</f>
        <v/>
      </c>
    </row>
    <row r="200" spans="2:43" x14ac:dyDescent="0.25">
      <c r="B200" s="88">
        <f>IF(AND(OR(Pipeline!$F$5=H200,Pipeline!$F$5="",Pipeline!$F$5="All"), OR(Pipeline!$F$6=J200,Pipeline!$F$6="",Pipeline!$F$6="All"),  OR(Pipeline!$J$5&lt;=K200,Pipeline!$J$5=""), OR(Pipeline!$J$6&gt;=K200,Pipeline!$J$6=""),  OR(Pipeline!$N$5&lt;=O200,Pipeline!$N$5=""), OR(Pipeline!$N$6&gt;=O200,Pipeline!$N$6="")),1,0)</f>
        <v>1</v>
      </c>
      <c r="C200" s="99">
        <f>IF(B200&lt;&gt;1,"",COUNTIFS($I$6:I199,I200,$B$6:B199,1)+1)</f>
        <v>188</v>
      </c>
      <c r="D200" s="100" t="str">
        <f>IF(LEN(INDEX(Input!B$6:B$1005,ROW($C200)-ROW($C$5),1))=0,"-",INDEX(Input!B$6:B$1005,ROW($C200)-ROW($C$5),1))</f>
        <v>-</v>
      </c>
      <c r="E200" s="100" t="str">
        <f>IF(LEN(INDEX(Input!C$6:C$1005,ROW($C200)-ROW($C$5),1))=0,"-",INDEX(Input!C$6:C$1005,ROW($C200)-ROW($C$5),1))</f>
        <v>-</v>
      </c>
      <c r="F200" s="100" t="str">
        <f>IF(LEN(INDEX(Input!D$6:D$1005,ROW($C200)-ROW($C$5),1))=0,"-",INDEX(Input!D$6:D$1005,ROW($C200)-ROW($C$5),1))</f>
        <v>-</v>
      </c>
      <c r="G200" s="100" t="str">
        <f>IF(LEN(INDEX(Input!E$6:E$1005,ROW($C200)-ROW($C$5),1))=0,"-",INDEX(Input!E$6:E$1005,ROW($C200)-ROW($C$5),1))</f>
        <v>-</v>
      </c>
      <c r="H200" s="100" t="str">
        <f>IF(LEN(INDEX(Input!F$6:F$1005,ROW($C200)-ROW($C$5),1))=0,"-",INDEX(Input!F$6:F$1005,ROW($C200)-ROW($C$5),1))</f>
        <v>-</v>
      </c>
      <c r="I200" s="100" t="str">
        <f>IF(LEN(INDEX(Input!G$6:G$1005,ROW($C200)-ROW($C$5),1))=0,"",INDEX(Input!G$6:G$1005,ROW($C200)-ROW($C$5),1))</f>
        <v/>
      </c>
      <c r="J200" s="100" t="str">
        <f>IF(LEN(INDEX(Input!B$6:B$1005,ROW($C200)-ROW($C$5),1))=0,"-",IF(INDEX(Input!H$6:H$1005,ROW($C200)-ROW($C$5),1)="","Not set",INDEX(Input!H$6:H$1005,ROW($C200)-ROW($C$5),1)) )</f>
        <v>-</v>
      </c>
      <c r="K200" s="101" t="str">
        <f>IF(LEN(INDEX(Input!I$6:I$1005,ROW($C200)-ROW($C$5),1))=0,"",INDEX(Input!I$6:I$1005,ROW($C200)-ROW($C$5),1))</f>
        <v/>
      </c>
      <c r="L200" s="101" t="str">
        <f t="array" ref="L200">IFERROR(IF($AY$24=123,DAY(K200)&amp;connector&amp;IF($AZ$24="Extended",INDEX($AT$24:$AT$35,MONTH(K200),1),MONTH(K200))&amp;connector&amp;IF($AZ$24="Short", RIGHT(YEAR(K200),2),YEAR(K200)),IF($AY$24=213, MONTH(K200)&amp;connector&amp;DAY(K200)&amp;connector&amp;IF($AZ$24="Short", RIGHT(YEAR(K200),2),YEAR(K200)),IF($AZ$24="Short", RIGHT(YEAR(K200),2),YEAR(K200))&amp;connector&amp;MONTH(K200)&amp;connector&amp;DAY(K200))),"-")</f>
        <v>-</v>
      </c>
      <c r="M200" s="101" t="str">
        <f>IF(LEN(INDEX(Input!J$6:J$1005,ROW($C200)-ROW($C$5),1))=0,"",INDEX(Input!J$6:J$1005,ROW($C200)-ROW($C$5),1))</f>
        <v/>
      </c>
      <c r="N200" s="101" t="str">
        <f t="array" ref="N200">IFERROR(IF($AY$24=123,DAY(M200)&amp;connector&amp;IF($AZ$24="Extended",INDEX($AT$24:$AT$35,MONTH(M200),1),MONTH(M200))&amp;connector&amp;IF($AZ$24="Short", RIGHT(YEAR(M200),2),YEAR(M200)),IF($AY$24=213, MONTH(M200)&amp;connector&amp;DAY(M200)&amp;connector&amp;IF($AZ$24="Short", RIGHT(YEAR(M200),2),YEAR(M200)),IF($AZ$24="Short", RIGHT(YEAR(M200),2),YEAR(M200))&amp;connector&amp;MONTH(M200)&amp;connector&amp;DAY(M200))),"-")</f>
        <v>-</v>
      </c>
      <c r="O200" s="156" t="str">
        <f>IF(LEN(INDEX(Input!K$6:K$1005,ROW($C200)-ROW($C$5),1))=0,"",INDEX(Input!K$6:K$1005,ROW($C200)-ROW($C$5),1))</f>
        <v/>
      </c>
      <c r="P200" s="100" t="str">
        <f t="shared" si="33"/>
        <v>-</v>
      </c>
      <c r="Q200" s="156" t="str">
        <f>IF(LEN(INDEX(Input!L$6:L$1005,ROW($C200)-ROW($C$5),1))=0,"",INDEX(Input!L$6:L$1005,ROW($C200)-ROW($C$5),1))</f>
        <v/>
      </c>
      <c r="R200" s="100" t="str">
        <f t="shared" si="34"/>
        <v>-</v>
      </c>
      <c r="S200" s="156" t="str">
        <f>IF(LEN(INDEX(Input!M$6:M$1005,ROW($C200)-ROW($C$5),1))=0,"-",INDEX(Input!M$6:M$1005,ROW($C200)-ROW($C$5),1))</f>
        <v>-</v>
      </c>
      <c r="T200" s="156" t="str">
        <f t="shared" si="35"/>
        <v/>
      </c>
      <c r="U200" s="100" t="str">
        <f t="shared" si="36"/>
        <v>-</v>
      </c>
      <c r="V200" s="156" t="str">
        <f>IF(LEN(INDEX(Input!O$6:O$1005,ROW($C200)-ROW($C$5),1))=0,"",INDEX(Input!O$6:O$1005,ROW($C200)-ROW($C$5),1))</f>
        <v/>
      </c>
      <c r="W200" s="100" t="str">
        <f t="shared" si="37"/>
        <v>-</v>
      </c>
      <c r="X200" s="104" t="str">
        <f t="shared" si="38"/>
        <v/>
      </c>
      <c r="Y200" s="102" t="str">
        <f t="shared" si="32"/>
        <v/>
      </c>
      <c r="Z200" s="102" t="str">
        <f>IF(AND(OR(Dashboard!$D$7=J200,Dashboard!$D$7=""),  OR(Dashboard!$G$6&lt;=K200,Dashboard!$G$6=""), OR(Dashboard!$G$7&gt;=K200,Dashboard!$G$7=""),  OR(Dashboard!$J$6&lt;=O200,Dashboard!$J$6=""), OR(Dashboard!$J$7&gt;=O200,Dashboard!$J$7=""),D200&lt;&gt;""),"x","")</f>
        <v>x</v>
      </c>
      <c r="AA200" s="102" t="str">
        <f>IF(AND(OR(Dashboard!$D$6=H200,Dashboard!$D$6="",Dashboard!$D$6="All"), Z200="x"),"x","")</f>
        <v>x</v>
      </c>
      <c r="AB200" s="103" t="str">
        <f>IF(AND(OR(Dashboard!$D$6=H200,Dashboard!$D$6="",Dashboard!$D$6="All"), OR(Dashboard!$D$7=J200,Dashboard!$D$7=""),  OR(Dashboard!$G$6&lt;=K200,Dashboard!$G$6=""), OR(Dashboard!$G$7&gt;=K200,Dashboard!$G$7=""),  OR(Dashboard!$J$6&lt;=O200,Dashboard!$J$6=""), OR(Dashboard!$J$7&gt;=O200,Dashboard!$J$7=""),I200&lt;&gt;""),"x","")</f>
        <v/>
      </c>
      <c r="AC200" s="88" t="str">
        <f>IF($AB200&lt;&gt;"x","",IF(AND($I200&lt;&gt;AC$4, IFERROR(MATCH("c",$AB200:AB200,0),0)=0),"x", IF(IFERROR(MATCH("c",$AB200:AB200,0),0)=0,"c","")))</f>
        <v/>
      </c>
      <c r="AD200" s="88" t="str">
        <f>IF($AB200&lt;&gt;"x","",IF(AND($I200&lt;&gt;AD$4, IFERROR(MATCH("c",$AB200:AC200,0),0)=0),"x", IF(IFERROR(MATCH("c",$AB200:AC200,0),0)=0,"c","")))</f>
        <v/>
      </c>
      <c r="AE200" s="88" t="str">
        <f>IF($AB200&lt;&gt;"x","",IF(AND($I200&lt;&gt;AE$4, IFERROR(MATCH("c",$AB200:AD200,0),0)=0),"x", IF(IFERROR(MATCH("c",$AB200:AD200,0),0)=0,"c","")))</f>
        <v/>
      </c>
      <c r="AF200" s="88" t="str">
        <f>IF($AB200&lt;&gt;"x","",IF(AND($I200&lt;&gt;AF$4, IFERROR(MATCH("c",$AB200:AE200,0),0)=0),"x", IF(IFERROR(MATCH("c",$AB200:AE200,0),0)=0,"c","")))</f>
        <v/>
      </c>
      <c r="AG200" s="88" t="str">
        <f>IF($AB200&lt;&gt;"x","",IF(AND($I200&lt;&gt;AG$4, IFERROR(MATCH("c",$AB200:AF200,0),0)=0),"x", IF(IFERROR(MATCH("c",$AB200:AF200,0),0)=0,"c","")))</f>
        <v/>
      </c>
      <c r="AH200" s="88" t="str">
        <f>IF($AB200&lt;&gt;"x","",IF(AND($I200&lt;&gt;AH$4, IFERROR(MATCH("c",$AB200:AG200,0),0)=0),"x", IF(IFERROR(MATCH("c",$AB200:AG200,0),0)=0,"c","")))</f>
        <v/>
      </c>
      <c r="AI200" s="88" t="str">
        <f>IF($AB200&lt;&gt;"x","",IF(AND($I200&lt;&gt;AI$4, IFERROR(MATCH("c",$AB200:AH200,0),0)=0),"x", IF(IFERROR(MATCH("c",$AB200:AH200,0),0)=0,"c","")))</f>
        <v/>
      </c>
      <c r="AJ200" s="88" t="str">
        <f>IF($AB200&lt;&gt;"x","",IF(AND($I200&lt;&gt;AJ$4, IFERROR(MATCH("c",$AB200:AI200,0),0)=0),"x", IF(IFERROR(MATCH("c",$AB200:AI200,0),0)=0,"c","")))</f>
        <v/>
      </c>
      <c r="AK200" s="88" t="str">
        <f>IF($AB200&lt;&gt;"x","",IF(AND($I200&lt;&gt;AK$4, IFERROR(MATCH("c",$AB200:AJ200,0),0)=0),"x", IF(IFERROR(MATCH("c",$AB200:AJ200,0),0)=0,"c","")))</f>
        <v/>
      </c>
      <c r="AL200" s="88" t="str">
        <f>IF($AB200&lt;&gt;"x","",IF(AND($I200&lt;&gt;AL$4, IFERROR(MATCH("c",$AB200:AK200,0),0)=0),"x", IF(IFERROR(MATCH("c",$AB200:AK200,0),0)=0,"c","")))</f>
        <v/>
      </c>
      <c r="AM200" s="88" t="str">
        <f>IF($AB200&lt;&gt;"x","",IF(AND($I200&lt;&gt;AM$4, IFERROR(MATCH("c",$AB200:AL200,0),0)=0),"x", IF(IFERROR(MATCH("c",$AB200:AL200,0),0)=0,"c","")))</f>
        <v/>
      </c>
      <c r="AN200" s="88" t="str">
        <f>IF($AB200&lt;&gt;"x","",IF(AND($I200&lt;&gt;AN$4, IFERROR(MATCH("c",$AB200:AM200,0),0)=0),"x", IF(IFERROR(MATCH("c",$AB200:AM200,0),0)=0,"c","")))</f>
        <v/>
      </c>
      <c r="AO200" s="88" t="str">
        <f>IF($AB200&lt;&gt;"x","",IF(AND($I200&lt;&gt;AO$4, IFERROR(MATCH("c",$AB200:AN200,0),0)=0),"x", IF(IFERROR(MATCH("c",$AB200:AN200,0),0)=0,"c","")))</f>
        <v/>
      </c>
      <c r="AP200" s="88" t="str">
        <f>IF($AB200&lt;&gt;"x","",IF(AND($I200&lt;&gt;AP$4, IFERROR(MATCH("c",$AB200:AO200,0),0)=0),"x", IF(IFERROR(MATCH("c",$AB200:AO200,0),0)=0,"c","")))</f>
        <v/>
      </c>
      <c r="AQ200" s="88" t="str">
        <f>IF($AB200&lt;&gt;"x","",IF(AND($I200&lt;&gt;AQ$4, IFERROR(MATCH("c",$AB200:AP200,0),0)=0),"x", IF(IFERROR(MATCH("c",$AB200:AP200,0),0)=0,"c","")))</f>
        <v/>
      </c>
    </row>
    <row r="201" spans="2:43" x14ac:dyDescent="0.25">
      <c r="B201" s="88">
        <f>IF(AND(OR(Pipeline!$F$5=H201,Pipeline!$F$5="",Pipeline!$F$5="All"), OR(Pipeline!$F$6=J201,Pipeline!$F$6="",Pipeline!$F$6="All"),  OR(Pipeline!$J$5&lt;=K201,Pipeline!$J$5=""), OR(Pipeline!$J$6&gt;=K201,Pipeline!$J$6=""),  OR(Pipeline!$N$5&lt;=O201,Pipeline!$N$5=""), OR(Pipeline!$N$6&gt;=O201,Pipeline!$N$6="")),1,0)</f>
        <v>1</v>
      </c>
      <c r="C201" s="99">
        <f>IF(B201&lt;&gt;1,"",COUNTIFS($I$6:I200,I201,$B$6:B200,1)+1)</f>
        <v>189</v>
      </c>
      <c r="D201" s="100" t="str">
        <f>IF(LEN(INDEX(Input!B$6:B$1005,ROW($C201)-ROW($C$5),1))=0,"-",INDEX(Input!B$6:B$1005,ROW($C201)-ROW($C$5),1))</f>
        <v>-</v>
      </c>
      <c r="E201" s="100" t="str">
        <f>IF(LEN(INDEX(Input!C$6:C$1005,ROW($C201)-ROW($C$5),1))=0,"-",INDEX(Input!C$6:C$1005,ROW($C201)-ROW($C$5),1))</f>
        <v>-</v>
      </c>
      <c r="F201" s="100" t="str">
        <f>IF(LEN(INDEX(Input!D$6:D$1005,ROW($C201)-ROW($C$5),1))=0,"-",INDEX(Input!D$6:D$1005,ROW($C201)-ROW($C$5),1))</f>
        <v>-</v>
      </c>
      <c r="G201" s="100" t="str">
        <f>IF(LEN(INDEX(Input!E$6:E$1005,ROW($C201)-ROW($C$5),1))=0,"-",INDEX(Input!E$6:E$1005,ROW($C201)-ROW($C$5),1))</f>
        <v>-</v>
      </c>
      <c r="H201" s="100" t="str">
        <f>IF(LEN(INDEX(Input!F$6:F$1005,ROW($C201)-ROW($C$5),1))=0,"-",INDEX(Input!F$6:F$1005,ROW($C201)-ROW($C$5),1))</f>
        <v>-</v>
      </c>
      <c r="I201" s="100" t="str">
        <f>IF(LEN(INDEX(Input!G$6:G$1005,ROW($C201)-ROW($C$5),1))=0,"",INDEX(Input!G$6:G$1005,ROW($C201)-ROW($C$5),1))</f>
        <v/>
      </c>
      <c r="J201" s="100" t="str">
        <f>IF(LEN(INDEX(Input!B$6:B$1005,ROW($C201)-ROW($C$5),1))=0,"-",IF(INDEX(Input!H$6:H$1005,ROW($C201)-ROW($C$5),1)="","Not set",INDEX(Input!H$6:H$1005,ROW($C201)-ROW($C$5),1)) )</f>
        <v>-</v>
      </c>
      <c r="K201" s="101" t="str">
        <f>IF(LEN(INDEX(Input!I$6:I$1005,ROW($C201)-ROW($C$5),1))=0,"",INDEX(Input!I$6:I$1005,ROW($C201)-ROW($C$5),1))</f>
        <v/>
      </c>
      <c r="L201" s="101" t="str">
        <f t="array" ref="L201">IFERROR(IF($AY$24=123,DAY(K201)&amp;connector&amp;IF($AZ$24="Extended",INDEX($AT$24:$AT$35,MONTH(K201),1),MONTH(K201))&amp;connector&amp;IF($AZ$24="Short", RIGHT(YEAR(K201),2),YEAR(K201)),IF($AY$24=213, MONTH(K201)&amp;connector&amp;DAY(K201)&amp;connector&amp;IF($AZ$24="Short", RIGHT(YEAR(K201),2),YEAR(K201)),IF($AZ$24="Short", RIGHT(YEAR(K201),2),YEAR(K201))&amp;connector&amp;MONTH(K201)&amp;connector&amp;DAY(K201))),"-")</f>
        <v>-</v>
      </c>
      <c r="M201" s="101" t="str">
        <f>IF(LEN(INDEX(Input!J$6:J$1005,ROW($C201)-ROW($C$5),1))=0,"",INDEX(Input!J$6:J$1005,ROW($C201)-ROW($C$5),1))</f>
        <v/>
      </c>
      <c r="N201" s="101" t="str">
        <f t="array" ref="N201">IFERROR(IF($AY$24=123,DAY(M201)&amp;connector&amp;IF($AZ$24="Extended",INDEX($AT$24:$AT$35,MONTH(M201),1),MONTH(M201))&amp;connector&amp;IF($AZ$24="Short", RIGHT(YEAR(M201),2),YEAR(M201)),IF($AY$24=213, MONTH(M201)&amp;connector&amp;DAY(M201)&amp;connector&amp;IF($AZ$24="Short", RIGHT(YEAR(M201),2),YEAR(M201)),IF($AZ$24="Short", RIGHT(YEAR(M201),2),YEAR(M201))&amp;connector&amp;MONTH(M201)&amp;connector&amp;DAY(M201))),"-")</f>
        <v>-</v>
      </c>
      <c r="O201" s="156" t="str">
        <f>IF(LEN(INDEX(Input!K$6:K$1005,ROW($C201)-ROW($C$5),1))=0,"",INDEX(Input!K$6:K$1005,ROW($C201)-ROW($C$5),1))</f>
        <v/>
      </c>
      <c r="P201" s="100" t="str">
        <f t="shared" si="33"/>
        <v>-</v>
      </c>
      <c r="Q201" s="156" t="str">
        <f>IF(LEN(INDEX(Input!L$6:L$1005,ROW($C201)-ROW($C$5),1))=0,"",INDEX(Input!L$6:L$1005,ROW($C201)-ROW($C$5),1))</f>
        <v/>
      </c>
      <c r="R201" s="100" t="str">
        <f t="shared" si="34"/>
        <v>-</v>
      </c>
      <c r="S201" s="156" t="str">
        <f>IF(LEN(INDEX(Input!M$6:M$1005,ROW($C201)-ROW($C$5),1))=0,"-",INDEX(Input!M$6:M$1005,ROW($C201)-ROW($C$5),1))</f>
        <v>-</v>
      </c>
      <c r="T201" s="156" t="str">
        <f t="shared" si="35"/>
        <v/>
      </c>
      <c r="U201" s="100" t="str">
        <f t="shared" si="36"/>
        <v>-</v>
      </c>
      <c r="V201" s="156" t="str">
        <f>IF(LEN(INDEX(Input!O$6:O$1005,ROW($C201)-ROW($C$5),1))=0,"",INDEX(Input!O$6:O$1005,ROW($C201)-ROW($C$5),1))</f>
        <v/>
      </c>
      <c r="W201" s="100" t="str">
        <f t="shared" si="37"/>
        <v>-</v>
      </c>
      <c r="X201" s="104" t="str">
        <f t="shared" si="38"/>
        <v/>
      </c>
      <c r="Y201" s="102" t="str">
        <f t="shared" si="32"/>
        <v/>
      </c>
      <c r="Z201" s="102" t="str">
        <f>IF(AND(OR(Dashboard!$D$7=J201,Dashboard!$D$7=""),  OR(Dashboard!$G$6&lt;=K201,Dashboard!$G$6=""), OR(Dashboard!$G$7&gt;=K201,Dashboard!$G$7=""),  OR(Dashboard!$J$6&lt;=O201,Dashboard!$J$6=""), OR(Dashboard!$J$7&gt;=O201,Dashboard!$J$7=""),D201&lt;&gt;""),"x","")</f>
        <v>x</v>
      </c>
      <c r="AA201" s="102" t="str">
        <f>IF(AND(OR(Dashboard!$D$6=H201,Dashboard!$D$6="",Dashboard!$D$6="All"), Z201="x"),"x","")</f>
        <v>x</v>
      </c>
      <c r="AB201" s="103" t="str">
        <f>IF(AND(OR(Dashboard!$D$6=H201,Dashboard!$D$6="",Dashboard!$D$6="All"), OR(Dashboard!$D$7=J201,Dashboard!$D$7=""),  OR(Dashboard!$G$6&lt;=K201,Dashboard!$G$6=""), OR(Dashboard!$G$7&gt;=K201,Dashboard!$G$7=""),  OR(Dashboard!$J$6&lt;=O201,Dashboard!$J$6=""), OR(Dashboard!$J$7&gt;=O201,Dashboard!$J$7=""),I201&lt;&gt;""),"x","")</f>
        <v/>
      </c>
      <c r="AC201" s="88" t="str">
        <f>IF($AB201&lt;&gt;"x","",IF(AND($I201&lt;&gt;AC$4, IFERROR(MATCH("c",$AB201:AB201,0),0)=0),"x", IF(IFERROR(MATCH("c",$AB201:AB201,0),0)=0,"c","")))</f>
        <v/>
      </c>
      <c r="AD201" s="88" t="str">
        <f>IF($AB201&lt;&gt;"x","",IF(AND($I201&lt;&gt;AD$4, IFERROR(MATCH("c",$AB201:AC201,0),0)=0),"x", IF(IFERROR(MATCH("c",$AB201:AC201,0),0)=0,"c","")))</f>
        <v/>
      </c>
      <c r="AE201" s="88" t="str">
        <f>IF($AB201&lt;&gt;"x","",IF(AND($I201&lt;&gt;AE$4, IFERROR(MATCH("c",$AB201:AD201,0),0)=0),"x", IF(IFERROR(MATCH("c",$AB201:AD201,0),0)=0,"c","")))</f>
        <v/>
      </c>
      <c r="AF201" s="88" t="str">
        <f>IF($AB201&lt;&gt;"x","",IF(AND($I201&lt;&gt;AF$4, IFERROR(MATCH("c",$AB201:AE201,0),0)=0),"x", IF(IFERROR(MATCH("c",$AB201:AE201,0),0)=0,"c","")))</f>
        <v/>
      </c>
      <c r="AG201" s="88" t="str">
        <f>IF($AB201&lt;&gt;"x","",IF(AND($I201&lt;&gt;AG$4, IFERROR(MATCH("c",$AB201:AF201,0),0)=0),"x", IF(IFERROR(MATCH("c",$AB201:AF201,0),0)=0,"c","")))</f>
        <v/>
      </c>
      <c r="AH201" s="88" t="str">
        <f>IF($AB201&lt;&gt;"x","",IF(AND($I201&lt;&gt;AH$4, IFERROR(MATCH("c",$AB201:AG201,0),0)=0),"x", IF(IFERROR(MATCH("c",$AB201:AG201,0),0)=0,"c","")))</f>
        <v/>
      </c>
      <c r="AI201" s="88" t="str">
        <f>IF($AB201&lt;&gt;"x","",IF(AND($I201&lt;&gt;AI$4, IFERROR(MATCH("c",$AB201:AH201,0),0)=0),"x", IF(IFERROR(MATCH("c",$AB201:AH201,0),0)=0,"c","")))</f>
        <v/>
      </c>
      <c r="AJ201" s="88" t="str">
        <f>IF($AB201&lt;&gt;"x","",IF(AND($I201&lt;&gt;AJ$4, IFERROR(MATCH("c",$AB201:AI201,0),0)=0),"x", IF(IFERROR(MATCH("c",$AB201:AI201,0),0)=0,"c","")))</f>
        <v/>
      </c>
      <c r="AK201" s="88" t="str">
        <f>IF($AB201&lt;&gt;"x","",IF(AND($I201&lt;&gt;AK$4, IFERROR(MATCH("c",$AB201:AJ201,0),0)=0),"x", IF(IFERROR(MATCH("c",$AB201:AJ201,0),0)=0,"c","")))</f>
        <v/>
      </c>
      <c r="AL201" s="88" t="str">
        <f>IF($AB201&lt;&gt;"x","",IF(AND($I201&lt;&gt;AL$4, IFERROR(MATCH("c",$AB201:AK201,0),0)=0),"x", IF(IFERROR(MATCH("c",$AB201:AK201,0),0)=0,"c","")))</f>
        <v/>
      </c>
      <c r="AM201" s="88" t="str">
        <f>IF($AB201&lt;&gt;"x","",IF(AND($I201&lt;&gt;AM$4, IFERROR(MATCH("c",$AB201:AL201,0),0)=0),"x", IF(IFERROR(MATCH("c",$AB201:AL201,0),0)=0,"c","")))</f>
        <v/>
      </c>
      <c r="AN201" s="88" t="str">
        <f>IF($AB201&lt;&gt;"x","",IF(AND($I201&lt;&gt;AN$4, IFERROR(MATCH("c",$AB201:AM201,0),0)=0),"x", IF(IFERROR(MATCH("c",$AB201:AM201,0),0)=0,"c","")))</f>
        <v/>
      </c>
      <c r="AO201" s="88" t="str">
        <f>IF($AB201&lt;&gt;"x","",IF(AND($I201&lt;&gt;AO$4, IFERROR(MATCH("c",$AB201:AN201,0),0)=0),"x", IF(IFERROR(MATCH("c",$AB201:AN201,0),0)=0,"c","")))</f>
        <v/>
      </c>
      <c r="AP201" s="88" t="str">
        <f>IF($AB201&lt;&gt;"x","",IF(AND($I201&lt;&gt;AP$4, IFERROR(MATCH("c",$AB201:AO201,0),0)=0),"x", IF(IFERROR(MATCH("c",$AB201:AO201,0),0)=0,"c","")))</f>
        <v/>
      </c>
      <c r="AQ201" s="88" t="str">
        <f>IF($AB201&lt;&gt;"x","",IF(AND($I201&lt;&gt;AQ$4, IFERROR(MATCH("c",$AB201:AP201,0),0)=0),"x", IF(IFERROR(MATCH("c",$AB201:AP201,0),0)=0,"c","")))</f>
        <v/>
      </c>
    </row>
    <row r="202" spans="2:43" x14ac:dyDescent="0.25">
      <c r="B202" s="88">
        <f>IF(AND(OR(Pipeline!$F$5=H202,Pipeline!$F$5="",Pipeline!$F$5="All"), OR(Pipeline!$F$6=J202,Pipeline!$F$6="",Pipeline!$F$6="All"),  OR(Pipeline!$J$5&lt;=K202,Pipeline!$J$5=""), OR(Pipeline!$J$6&gt;=K202,Pipeline!$J$6=""),  OR(Pipeline!$N$5&lt;=O202,Pipeline!$N$5=""), OR(Pipeline!$N$6&gt;=O202,Pipeline!$N$6="")),1,0)</f>
        <v>1</v>
      </c>
      <c r="C202" s="99">
        <f>IF(B202&lt;&gt;1,"",COUNTIFS($I$6:I201,I202,$B$6:B201,1)+1)</f>
        <v>190</v>
      </c>
      <c r="D202" s="100" t="str">
        <f>IF(LEN(INDEX(Input!B$6:B$1005,ROW($C202)-ROW($C$5),1))=0,"-",INDEX(Input!B$6:B$1005,ROW($C202)-ROW($C$5),1))</f>
        <v>-</v>
      </c>
      <c r="E202" s="100" t="str">
        <f>IF(LEN(INDEX(Input!C$6:C$1005,ROW($C202)-ROW($C$5),1))=0,"-",INDEX(Input!C$6:C$1005,ROW($C202)-ROW($C$5),1))</f>
        <v>-</v>
      </c>
      <c r="F202" s="100" t="str">
        <f>IF(LEN(INDEX(Input!D$6:D$1005,ROW($C202)-ROW($C$5),1))=0,"-",INDEX(Input!D$6:D$1005,ROW($C202)-ROW($C$5),1))</f>
        <v>-</v>
      </c>
      <c r="G202" s="100" t="str">
        <f>IF(LEN(INDEX(Input!E$6:E$1005,ROW($C202)-ROW($C$5),1))=0,"-",INDEX(Input!E$6:E$1005,ROW($C202)-ROW($C$5),1))</f>
        <v>-</v>
      </c>
      <c r="H202" s="100" t="str">
        <f>IF(LEN(INDEX(Input!F$6:F$1005,ROW($C202)-ROW($C$5),1))=0,"-",INDEX(Input!F$6:F$1005,ROW($C202)-ROW($C$5),1))</f>
        <v>-</v>
      </c>
      <c r="I202" s="100" t="str">
        <f>IF(LEN(INDEX(Input!G$6:G$1005,ROW($C202)-ROW($C$5),1))=0,"",INDEX(Input!G$6:G$1005,ROW($C202)-ROW($C$5),1))</f>
        <v/>
      </c>
      <c r="J202" s="100" t="str">
        <f>IF(LEN(INDEX(Input!B$6:B$1005,ROW($C202)-ROW($C$5),1))=0,"-",IF(INDEX(Input!H$6:H$1005,ROW($C202)-ROW($C$5),1)="","Not set",INDEX(Input!H$6:H$1005,ROW($C202)-ROW($C$5),1)) )</f>
        <v>-</v>
      </c>
      <c r="K202" s="101" t="str">
        <f>IF(LEN(INDEX(Input!I$6:I$1005,ROW($C202)-ROW($C$5),1))=0,"",INDEX(Input!I$6:I$1005,ROW($C202)-ROW($C$5),1))</f>
        <v/>
      </c>
      <c r="L202" s="101" t="str">
        <f t="array" ref="L202">IFERROR(IF($AY$24=123,DAY(K202)&amp;connector&amp;IF($AZ$24="Extended",INDEX($AT$24:$AT$35,MONTH(K202),1),MONTH(K202))&amp;connector&amp;IF($AZ$24="Short", RIGHT(YEAR(K202),2),YEAR(K202)),IF($AY$24=213, MONTH(K202)&amp;connector&amp;DAY(K202)&amp;connector&amp;IF($AZ$24="Short", RIGHT(YEAR(K202),2),YEAR(K202)),IF($AZ$24="Short", RIGHT(YEAR(K202),2),YEAR(K202))&amp;connector&amp;MONTH(K202)&amp;connector&amp;DAY(K202))),"-")</f>
        <v>-</v>
      </c>
      <c r="M202" s="101" t="str">
        <f>IF(LEN(INDEX(Input!J$6:J$1005,ROW($C202)-ROW($C$5),1))=0,"",INDEX(Input!J$6:J$1005,ROW($C202)-ROW($C$5),1))</f>
        <v/>
      </c>
      <c r="N202" s="101" t="str">
        <f t="array" ref="N202">IFERROR(IF($AY$24=123,DAY(M202)&amp;connector&amp;IF($AZ$24="Extended",INDEX($AT$24:$AT$35,MONTH(M202),1),MONTH(M202))&amp;connector&amp;IF($AZ$24="Short", RIGHT(YEAR(M202),2),YEAR(M202)),IF($AY$24=213, MONTH(M202)&amp;connector&amp;DAY(M202)&amp;connector&amp;IF($AZ$24="Short", RIGHT(YEAR(M202),2),YEAR(M202)),IF($AZ$24="Short", RIGHT(YEAR(M202),2),YEAR(M202))&amp;connector&amp;MONTH(M202)&amp;connector&amp;DAY(M202))),"-")</f>
        <v>-</v>
      </c>
      <c r="O202" s="156" t="str">
        <f>IF(LEN(INDEX(Input!K$6:K$1005,ROW($C202)-ROW($C$5),1))=0,"",INDEX(Input!K$6:K$1005,ROW($C202)-ROW($C$5),1))</f>
        <v/>
      </c>
      <c r="P202" s="100" t="str">
        <f t="shared" si="33"/>
        <v>-</v>
      </c>
      <c r="Q202" s="156" t="str">
        <f>IF(LEN(INDEX(Input!L$6:L$1005,ROW($C202)-ROW($C$5),1))=0,"",INDEX(Input!L$6:L$1005,ROW($C202)-ROW($C$5),1))</f>
        <v/>
      </c>
      <c r="R202" s="100" t="str">
        <f t="shared" si="34"/>
        <v>-</v>
      </c>
      <c r="S202" s="156" t="str">
        <f>IF(LEN(INDEX(Input!M$6:M$1005,ROW($C202)-ROW($C$5),1))=0,"-",INDEX(Input!M$6:M$1005,ROW($C202)-ROW($C$5),1))</f>
        <v>-</v>
      </c>
      <c r="T202" s="156" t="str">
        <f t="shared" si="35"/>
        <v/>
      </c>
      <c r="U202" s="100" t="str">
        <f t="shared" si="36"/>
        <v>-</v>
      </c>
      <c r="V202" s="156" t="str">
        <f>IF(LEN(INDEX(Input!O$6:O$1005,ROW($C202)-ROW($C$5),1))=0,"",INDEX(Input!O$6:O$1005,ROW($C202)-ROW($C$5),1))</f>
        <v/>
      </c>
      <c r="W202" s="100" t="str">
        <f t="shared" si="37"/>
        <v>-</v>
      </c>
      <c r="X202" s="104" t="str">
        <f t="shared" si="38"/>
        <v/>
      </c>
      <c r="Y202" s="102" t="str">
        <f t="shared" si="32"/>
        <v/>
      </c>
      <c r="Z202" s="102" t="str">
        <f>IF(AND(OR(Dashboard!$D$7=J202,Dashboard!$D$7=""),  OR(Dashboard!$G$6&lt;=K202,Dashboard!$G$6=""), OR(Dashboard!$G$7&gt;=K202,Dashboard!$G$7=""),  OR(Dashboard!$J$6&lt;=O202,Dashboard!$J$6=""), OR(Dashboard!$J$7&gt;=O202,Dashboard!$J$7=""),D202&lt;&gt;""),"x","")</f>
        <v>x</v>
      </c>
      <c r="AA202" s="102" t="str">
        <f>IF(AND(OR(Dashboard!$D$6=H202,Dashboard!$D$6="",Dashboard!$D$6="All"), Z202="x"),"x","")</f>
        <v>x</v>
      </c>
      <c r="AB202" s="103" t="str">
        <f>IF(AND(OR(Dashboard!$D$6=H202,Dashboard!$D$6="",Dashboard!$D$6="All"), OR(Dashboard!$D$7=J202,Dashboard!$D$7=""),  OR(Dashboard!$G$6&lt;=K202,Dashboard!$G$6=""), OR(Dashboard!$G$7&gt;=K202,Dashboard!$G$7=""),  OR(Dashboard!$J$6&lt;=O202,Dashboard!$J$6=""), OR(Dashboard!$J$7&gt;=O202,Dashboard!$J$7=""),I202&lt;&gt;""),"x","")</f>
        <v/>
      </c>
      <c r="AC202" s="88" t="str">
        <f>IF($AB202&lt;&gt;"x","",IF(AND($I202&lt;&gt;AC$4, IFERROR(MATCH("c",$AB202:AB202,0),0)=0),"x", IF(IFERROR(MATCH("c",$AB202:AB202,0),0)=0,"c","")))</f>
        <v/>
      </c>
      <c r="AD202" s="88" t="str">
        <f>IF($AB202&lt;&gt;"x","",IF(AND($I202&lt;&gt;AD$4, IFERROR(MATCH("c",$AB202:AC202,0),0)=0),"x", IF(IFERROR(MATCH("c",$AB202:AC202,0),0)=0,"c","")))</f>
        <v/>
      </c>
      <c r="AE202" s="88" t="str">
        <f>IF($AB202&lt;&gt;"x","",IF(AND($I202&lt;&gt;AE$4, IFERROR(MATCH("c",$AB202:AD202,0),0)=0),"x", IF(IFERROR(MATCH("c",$AB202:AD202,0),0)=0,"c","")))</f>
        <v/>
      </c>
      <c r="AF202" s="88" t="str">
        <f>IF($AB202&lt;&gt;"x","",IF(AND($I202&lt;&gt;AF$4, IFERROR(MATCH("c",$AB202:AE202,0),0)=0),"x", IF(IFERROR(MATCH("c",$AB202:AE202,0),0)=0,"c","")))</f>
        <v/>
      </c>
      <c r="AG202" s="88" t="str">
        <f>IF($AB202&lt;&gt;"x","",IF(AND($I202&lt;&gt;AG$4, IFERROR(MATCH("c",$AB202:AF202,0),0)=0),"x", IF(IFERROR(MATCH("c",$AB202:AF202,0),0)=0,"c","")))</f>
        <v/>
      </c>
      <c r="AH202" s="88" t="str">
        <f>IF($AB202&lt;&gt;"x","",IF(AND($I202&lt;&gt;AH$4, IFERROR(MATCH("c",$AB202:AG202,0),0)=0),"x", IF(IFERROR(MATCH("c",$AB202:AG202,0),0)=0,"c","")))</f>
        <v/>
      </c>
      <c r="AI202" s="88" t="str">
        <f>IF($AB202&lt;&gt;"x","",IF(AND($I202&lt;&gt;AI$4, IFERROR(MATCH("c",$AB202:AH202,0),0)=0),"x", IF(IFERROR(MATCH("c",$AB202:AH202,0),0)=0,"c","")))</f>
        <v/>
      </c>
      <c r="AJ202" s="88" t="str">
        <f>IF($AB202&lt;&gt;"x","",IF(AND($I202&lt;&gt;AJ$4, IFERROR(MATCH("c",$AB202:AI202,0),0)=0),"x", IF(IFERROR(MATCH("c",$AB202:AI202,0),0)=0,"c","")))</f>
        <v/>
      </c>
      <c r="AK202" s="88" t="str">
        <f>IF($AB202&lt;&gt;"x","",IF(AND($I202&lt;&gt;AK$4, IFERROR(MATCH("c",$AB202:AJ202,0),0)=0),"x", IF(IFERROR(MATCH("c",$AB202:AJ202,0),0)=0,"c","")))</f>
        <v/>
      </c>
      <c r="AL202" s="88" t="str">
        <f>IF($AB202&lt;&gt;"x","",IF(AND($I202&lt;&gt;AL$4, IFERROR(MATCH("c",$AB202:AK202,0),0)=0),"x", IF(IFERROR(MATCH("c",$AB202:AK202,0),0)=0,"c","")))</f>
        <v/>
      </c>
      <c r="AM202" s="88" t="str">
        <f>IF($AB202&lt;&gt;"x","",IF(AND($I202&lt;&gt;AM$4, IFERROR(MATCH("c",$AB202:AL202,0),0)=0),"x", IF(IFERROR(MATCH("c",$AB202:AL202,0),0)=0,"c","")))</f>
        <v/>
      </c>
      <c r="AN202" s="88" t="str">
        <f>IF($AB202&lt;&gt;"x","",IF(AND($I202&lt;&gt;AN$4, IFERROR(MATCH("c",$AB202:AM202,0),0)=0),"x", IF(IFERROR(MATCH("c",$AB202:AM202,0),0)=0,"c","")))</f>
        <v/>
      </c>
      <c r="AO202" s="88" t="str">
        <f>IF($AB202&lt;&gt;"x","",IF(AND($I202&lt;&gt;AO$4, IFERROR(MATCH("c",$AB202:AN202,0),0)=0),"x", IF(IFERROR(MATCH("c",$AB202:AN202,0),0)=0,"c","")))</f>
        <v/>
      </c>
      <c r="AP202" s="88" t="str">
        <f>IF($AB202&lt;&gt;"x","",IF(AND($I202&lt;&gt;AP$4, IFERROR(MATCH("c",$AB202:AO202,0),0)=0),"x", IF(IFERROR(MATCH("c",$AB202:AO202,0),0)=0,"c","")))</f>
        <v/>
      </c>
      <c r="AQ202" s="88" t="str">
        <f>IF($AB202&lt;&gt;"x","",IF(AND($I202&lt;&gt;AQ$4, IFERROR(MATCH("c",$AB202:AP202,0),0)=0),"x", IF(IFERROR(MATCH("c",$AB202:AP202,0),0)=0,"c","")))</f>
        <v/>
      </c>
    </row>
    <row r="203" spans="2:43" x14ac:dyDescent="0.25">
      <c r="B203" s="88">
        <f>IF(AND(OR(Pipeline!$F$5=H203,Pipeline!$F$5="",Pipeline!$F$5="All"), OR(Pipeline!$F$6=J203,Pipeline!$F$6="",Pipeline!$F$6="All"),  OR(Pipeline!$J$5&lt;=K203,Pipeline!$J$5=""), OR(Pipeline!$J$6&gt;=K203,Pipeline!$J$6=""),  OR(Pipeline!$N$5&lt;=O203,Pipeline!$N$5=""), OR(Pipeline!$N$6&gt;=O203,Pipeline!$N$6="")),1,0)</f>
        <v>1</v>
      </c>
      <c r="C203" s="99">
        <f>IF(B203&lt;&gt;1,"",COUNTIFS($I$6:I202,I203,$B$6:B202,1)+1)</f>
        <v>191</v>
      </c>
      <c r="D203" s="100" t="str">
        <f>IF(LEN(INDEX(Input!B$6:B$1005,ROW($C203)-ROW($C$5),1))=0,"-",INDEX(Input!B$6:B$1005,ROW($C203)-ROW($C$5),1))</f>
        <v>-</v>
      </c>
      <c r="E203" s="100" t="str">
        <f>IF(LEN(INDEX(Input!C$6:C$1005,ROW($C203)-ROW($C$5),1))=0,"-",INDEX(Input!C$6:C$1005,ROW($C203)-ROW($C$5),1))</f>
        <v>-</v>
      </c>
      <c r="F203" s="100" t="str">
        <f>IF(LEN(INDEX(Input!D$6:D$1005,ROW($C203)-ROW($C$5),1))=0,"-",INDEX(Input!D$6:D$1005,ROW($C203)-ROW($C$5),1))</f>
        <v>-</v>
      </c>
      <c r="G203" s="100" t="str">
        <f>IF(LEN(INDEX(Input!E$6:E$1005,ROW($C203)-ROW($C$5),1))=0,"-",INDEX(Input!E$6:E$1005,ROW($C203)-ROW($C$5),1))</f>
        <v>-</v>
      </c>
      <c r="H203" s="100" t="str">
        <f>IF(LEN(INDEX(Input!F$6:F$1005,ROW($C203)-ROW($C$5),1))=0,"-",INDEX(Input!F$6:F$1005,ROW($C203)-ROW($C$5),1))</f>
        <v>-</v>
      </c>
      <c r="I203" s="100" t="str">
        <f>IF(LEN(INDEX(Input!G$6:G$1005,ROW($C203)-ROW($C$5),1))=0,"",INDEX(Input!G$6:G$1005,ROW($C203)-ROW($C$5),1))</f>
        <v/>
      </c>
      <c r="J203" s="100" t="str">
        <f>IF(LEN(INDEX(Input!B$6:B$1005,ROW($C203)-ROW($C$5),1))=0,"-",IF(INDEX(Input!H$6:H$1005,ROW($C203)-ROW($C$5),1)="","Not set",INDEX(Input!H$6:H$1005,ROW($C203)-ROW($C$5),1)) )</f>
        <v>-</v>
      </c>
      <c r="K203" s="101" t="str">
        <f>IF(LEN(INDEX(Input!I$6:I$1005,ROW($C203)-ROW($C$5),1))=0,"",INDEX(Input!I$6:I$1005,ROW($C203)-ROW($C$5),1))</f>
        <v/>
      </c>
      <c r="L203" s="101" t="str">
        <f t="array" ref="L203">IFERROR(IF($AY$24=123,DAY(K203)&amp;connector&amp;IF($AZ$24="Extended",INDEX($AT$24:$AT$35,MONTH(K203),1),MONTH(K203))&amp;connector&amp;IF($AZ$24="Short", RIGHT(YEAR(K203),2),YEAR(K203)),IF($AY$24=213, MONTH(K203)&amp;connector&amp;DAY(K203)&amp;connector&amp;IF($AZ$24="Short", RIGHT(YEAR(K203),2),YEAR(K203)),IF($AZ$24="Short", RIGHT(YEAR(K203),2),YEAR(K203))&amp;connector&amp;MONTH(K203)&amp;connector&amp;DAY(K203))),"-")</f>
        <v>-</v>
      </c>
      <c r="M203" s="101" t="str">
        <f>IF(LEN(INDEX(Input!J$6:J$1005,ROW($C203)-ROW($C$5),1))=0,"",INDEX(Input!J$6:J$1005,ROW($C203)-ROW($C$5),1))</f>
        <v/>
      </c>
      <c r="N203" s="101" t="str">
        <f t="array" ref="N203">IFERROR(IF($AY$24=123,DAY(M203)&amp;connector&amp;IF($AZ$24="Extended",INDEX($AT$24:$AT$35,MONTH(M203),1),MONTH(M203))&amp;connector&amp;IF($AZ$24="Short", RIGHT(YEAR(M203),2),YEAR(M203)),IF($AY$24=213, MONTH(M203)&amp;connector&amp;DAY(M203)&amp;connector&amp;IF($AZ$24="Short", RIGHT(YEAR(M203),2),YEAR(M203)),IF($AZ$24="Short", RIGHT(YEAR(M203),2),YEAR(M203))&amp;connector&amp;MONTH(M203)&amp;connector&amp;DAY(M203))),"-")</f>
        <v>-</v>
      </c>
      <c r="O203" s="156" t="str">
        <f>IF(LEN(INDEX(Input!K$6:K$1005,ROW($C203)-ROW($C$5),1))=0,"",INDEX(Input!K$6:K$1005,ROW($C203)-ROW($C$5),1))</f>
        <v/>
      </c>
      <c r="P203" s="100" t="str">
        <f t="shared" si="33"/>
        <v>-</v>
      </c>
      <c r="Q203" s="156" t="str">
        <f>IF(LEN(INDEX(Input!L$6:L$1005,ROW($C203)-ROW($C$5),1))=0,"",INDEX(Input!L$6:L$1005,ROW($C203)-ROW($C$5),1))</f>
        <v/>
      </c>
      <c r="R203" s="100" t="str">
        <f t="shared" si="34"/>
        <v>-</v>
      </c>
      <c r="S203" s="156" t="str">
        <f>IF(LEN(INDEX(Input!M$6:M$1005,ROW($C203)-ROW($C$5),1))=0,"-",INDEX(Input!M$6:M$1005,ROW($C203)-ROW($C$5),1))</f>
        <v>-</v>
      </c>
      <c r="T203" s="156" t="str">
        <f t="shared" si="35"/>
        <v/>
      </c>
      <c r="U203" s="100" t="str">
        <f t="shared" si="36"/>
        <v>-</v>
      </c>
      <c r="V203" s="156" t="str">
        <f>IF(LEN(INDEX(Input!O$6:O$1005,ROW($C203)-ROW($C$5),1))=0,"",INDEX(Input!O$6:O$1005,ROW($C203)-ROW($C$5),1))</f>
        <v/>
      </c>
      <c r="W203" s="100" t="str">
        <f t="shared" si="37"/>
        <v>-</v>
      </c>
      <c r="X203" s="104" t="str">
        <f t="shared" si="38"/>
        <v/>
      </c>
      <c r="Y203" s="102" t="str">
        <f t="shared" si="32"/>
        <v/>
      </c>
      <c r="Z203" s="102" t="str">
        <f>IF(AND(OR(Dashboard!$D$7=J203,Dashboard!$D$7=""),  OR(Dashboard!$G$6&lt;=K203,Dashboard!$G$6=""), OR(Dashboard!$G$7&gt;=K203,Dashboard!$G$7=""),  OR(Dashboard!$J$6&lt;=O203,Dashboard!$J$6=""), OR(Dashboard!$J$7&gt;=O203,Dashboard!$J$7=""),D203&lt;&gt;""),"x","")</f>
        <v>x</v>
      </c>
      <c r="AA203" s="102" t="str">
        <f>IF(AND(OR(Dashboard!$D$6=H203,Dashboard!$D$6="",Dashboard!$D$6="All"), Z203="x"),"x","")</f>
        <v>x</v>
      </c>
      <c r="AB203" s="103" t="str">
        <f>IF(AND(OR(Dashboard!$D$6=H203,Dashboard!$D$6="",Dashboard!$D$6="All"), OR(Dashboard!$D$7=J203,Dashboard!$D$7=""),  OR(Dashboard!$G$6&lt;=K203,Dashboard!$G$6=""), OR(Dashboard!$G$7&gt;=K203,Dashboard!$G$7=""),  OR(Dashboard!$J$6&lt;=O203,Dashboard!$J$6=""), OR(Dashboard!$J$7&gt;=O203,Dashboard!$J$7=""),I203&lt;&gt;""),"x","")</f>
        <v/>
      </c>
      <c r="AC203" s="88" t="str">
        <f>IF($AB203&lt;&gt;"x","",IF(AND($I203&lt;&gt;AC$4, IFERROR(MATCH("c",$AB203:AB203,0),0)=0),"x", IF(IFERROR(MATCH("c",$AB203:AB203,0),0)=0,"c","")))</f>
        <v/>
      </c>
      <c r="AD203" s="88" t="str">
        <f>IF($AB203&lt;&gt;"x","",IF(AND($I203&lt;&gt;AD$4, IFERROR(MATCH("c",$AB203:AC203,0),0)=0),"x", IF(IFERROR(MATCH("c",$AB203:AC203,0),0)=0,"c","")))</f>
        <v/>
      </c>
      <c r="AE203" s="88" t="str">
        <f>IF($AB203&lt;&gt;"x","",IF(AND($I203&lt;&gt;AE$4, IFERROR(MATCH("c",$AB203:AD203,0),0)=0),"x", IF(IFERROR(MATCH("c",$AB203:AD203,0),0)=0,"c","")))</f>
        <v/>
      </c>
      <c r="AF203" s="88" t="str">
        <f>IF($AB203&lt;&gt;"x","",IF(AND($I203&lt;&gt;AF$4, IFERROR(MATCH("c",$AB203:AE203,0),0)=0),"x", IF(IFERROR(MATCH("c",$AB203:AE203,0),0)=0,"c","")))</f>
        <v/>
      </c>
      <c r="AG203" s="88" t="str">
        <f>IF($AB203&lt;&gt;"x","",IF(AND($I203&lt;&gt;AG$4, IFERROR(MATCH("c",$AB203:AF203,0),0)=0),"x", IF(IFERROR(MATCH("c",$AB203:AF203,0),0)=0,"c","")))</f>
        <v/>
      </c>
      <c r="AH203" s="88" t="str">
        <f>IF($AB203&lt;&gt;"x","",IF(AND($I203&lt;&gt;AH$4, IFERROR(MATCH("c",$AB203:AG203,0),0)=0),"x", IF(IFERROR(MATCH("c",$AB203:AG203,0),0)=0,"c","")))</f>
        <v/>
      </c>
      <c r="AI203" s="88" t="str">
        <f>IF($AB203&lt;&gt;"x","",IF(AND($I203&lt;&gt;AI$4, IFERROR(MATCH("c",$AB203:AH203,0),0)=0),"x", IF(IFERROR(MATCH("c",$AB203:AH203,0),0)=0,"c","")))</f>
        <v/>
      </c>
      <c r="AJ203" s="88" t="str">
        <f>IF($AB203&lt;&gt;"x","",IF(AND($I203&lt;&gt;AJ$4, IFERROR(MATCH("c",$AB203:AI203,0),0)=0),"x", IF(IFERROR(MATCH("c",$AB203:AI203,0),0)=0,"c","")))</f>
        <v/>
      </c>
      <c r="AK203" s="88" t="str">
        <f>IF($AB203&lt;&gt;"x","",IF(AND($I203&lt;&gt;AK$4, IFERROR(MATCH("c",$AB203:AJ203,0),0)=0),"x", IF(IFERROR(MATCH("c",$AB203:AJ203,0),0)=0,"c","")))</f>
        <v/>
      </c>
      <c r="AL203" s="88" t="str">
        <f>IF($AB203&lt;&gt;"x","",IF(AND($I203&lt;&gt;AL$4, IFERROR(MATCH("c",$AB203:AK203,0),0)=0),"x", IF(IFERROR(MATCH("c",$AB203:AK203,0),0)=0,"c","")))</f>
        <v/>
      </c>
      <c r="AM203" s="88" t="str">
        <f>IF($AB203&lt;&gt;"x","",IF(AND($I203&lt;&gt;AM$4, IFERROR(MATCH("c",$AB203:AL203,0),0)=0),"x", IF(IFERROR(MATCH("c",$AB203:AL203,0),0)=0,"c","")))</f>
        <v/>
      </c>
      <c r="AN203" s="88" t="str">
        <f>IF($AB203&lt;&gt;"x","",IF(AND($I203&lt;&gt;AN$4, IFERROR(MATCH("c",$AB203:AM203,0),0)=0),"x", IF(IFERROR(MATCH("c",$AB203:AM203,0),0)=0,"c","")))</f>
        <v/>
      </c>
      <c r="AO203" s="88" t="str">
        <f>IF($AB203&lt;&gt;"x","",IF(AND($I203&lt;&gt;AO$4, IFERROR(MATCH("c",$AB203:AN203,0),0)=0),"x", IF(IFERROR(MATCH("c",$AB203:AN203,0),0)=0,"c","")))</f>
        <v/>
      </c>
      <c r="AP203" s="88" t="str">
        <f>IF($AB203&lt;&gt;"x","",IF(AND($I203&lt;&gt;AP$4, IFERROR(MATCH("c",$AB203:AO203,0),0)=0),"x", IF(IFERROR(MATCH("c",$AB203:AO203,0),0)=0,"c","")))</f>
        <v/>
      </c>
      <c r="AQ203" s="88" t="str">
        <f>IF($AB203&lt;&gt;"x","",IF(AND($I203&lt;&gt;AQ$4, IFERROR(MATCH("c",$AB203:AP203,0),0)=0),"x", IF(IFERROR(MATCH("c",$AB203:AP203,0),0)=0,"c","")))</f>
        <v/>
      </c>
    </row>
    <row r="204" spans="2:43" x14ac:dyDescent="0.25">
      <c r="B204" s="88">
        <f>IF(AND(OR(Pipeline!$F$5=H204,Pipeline!$F$5="",Pipeline!$F$5="All"), OR(Pipeline!$F$6=J204,Pipeline!$F$6="",Pipeline!$F$6="All"),  OR(Pipeline!$J$5&lt;=K204,Pipeline!$J$5=""), OR(Pipeline!$J$6&gt;=K204,Pipeline!$J$6=""),  OR(Pipeline!$N$5&lt;=O204,Pipeline!$N$5=""), OR(Pipeline!$N$6&gt;=O204,Pipeline!$N$6="")),1,0)</f>
        <v>1</v>
      </c>
      <c r="C204" s="99">
        <f>IF(B204&lt;&gt;1,"",COUNTIFS($I$6:I203,I204,$B$6:B203,1)+1)</f>
        <v>192</v>
      </c>
      <c r="D204" s="100" t="str">
        <f>IF(LEN(INDEX(Input!B$6:B$1005,ROW($C204)-ROW($C$5),1))=0,"-",INDEX(Input!B$6:B$1005,ROW($C204)-ROW($C$5),1))</f>
        <v>-</v>
      </c>
      <c r="E204" s="100" t="str">
        <f>IF(LEN(INDEX(Input!C$6:C$1005,ROW($C204)-ROW($C$5),1))=0,"-",INDEX(Input!C$6:C$1005,ROW($C204)-ROW($C$5),1))</f>
        <v>-</v>
      </c>
      <c r="F204" s="100" t="str">
        <f>IF(LEN(INDEX(Input!D$6:D$1005,ROW($C204)-ROW($C$5),1))=0,"-",INDEX(Input!D$6:D$1005,ROW($C204)-ROW($C$5),1))</f>
        <v>-</v>
      </c>
      <c r="G204" s="100" t="str">
        <f>IF(LEN(INDEX(Input!E$6:E$1005,ROW($C204)-ROW($C$5),1))=0,"-",INDEX(Input!E$6:E$1005,ROW($C204)-ROW($C$5),1))</f>
        <v>-</v>
      </c>
      <c r="H204" s="100" t="str">
        <f>IF(LEN(INDEX(Input!F$6:F$1005,ROW($C204)-ROW($C$5),1))=0,"-",INDEX(Input!F$6:F$1005,ROW($C204)-ROW($C$5),1))</f>
        <v>-</v>
      </c>
      <c r="I204" s="100" t="str">
        <f>IF(LEN(INDEX(Input!G$6:G$1005,ROW($C204)-ROW($C$5),1))=0,"",INDEX(Input!G$6:G$1005,ROW($C204)-ROW($C$5),1))</f>
        <v/>
      </c>
      <c r="J204" s="100" t="str">
        <f>IF(LEN(INDEX(Input!B$6:B$1005,ROW($C204)-ROW($C$5),1))=0,"-",IF(INDEX(Input!H$6:H$1005,ROW($C204)-ROW($C$5),1)="","Not set",INDEX(Input!H$6:H$1005,ROW($C204)-ROW($C$5),1)) )</f>
        <v>-</v>
      </c>
      <c r="K204" s="101" t="str">
        <f>IF(LEN(INDEX(Input!I$6:I$1005,ROW($C204)-ROW($C$5),1))=0,"",INDEX(Input!I$6:I$1005,ROW($C204)-ROW($C$5),1))</f>
        <v/>
      </c>
      <c r="L204" s="101" t="str">
        <f t="array" ref="L204">IFERROR(IF($AY$24=123,DAY(K204)&amp;connector&amp;IF($AZ$24="Extended",INDEX($AT$24:$AT$35,MONTH(K204),1),MONTH(K204))&amp;connector&amp;IF($AZ$24="Short", RIGHT(YEAR(K204),2),YEAR(K204)),IF($AY$24=213, MONTH(K204)&amp;connector&amp;DAY(K204)&amp;connector&amp;IF($AZ$24="Short", RIGHT(YEAR(K204),2),YEAR(K204)),IF($AZ$24="Short", RIGHT(YEAR(K204),2),YEAR(K204))&amp;connector&amp;MONTH(K204)&amp;connector&amp;DAY(K204))),"-")</f>
        <v>-</v>
      </c>
      <c r="M204" s="101" t="str">
        <f>IF(LEN(INDEX(Input!J$6:J$1005,ROW($C204)-ROW($C$5),1))=0,"",INDEX(Input!J$6:J$1005,ROW($C204)-ROW($C$5),1))</f>
        <v/>
      </c>
      <c r="N204" s="101" t="str">
        <f t="array" ref="N204">IFERROR(IF($AY$24=123,DAY(M204)&amp;connector&amp;IF($AZ$24="Extended",INDEX($AT$24:$AT$35,MONTH(M204),1),MONTH(M204))&amp;connector&amp;IF($AZ$24="Short", RIGHT(YEAR(M204),2),YEAR(M204)),IF($AY$24=213, MONTH(M204)&amp;connector&amp;DAY(M204)&amp;connector&amp;IF($AZ$24="Short", RIGHT(YEAR(M204),2),YEAR(M204)),IF($AZ$24="Short", RIGHT(YEAR(M204),2),YEAR(M204))&amp;connector&amp;MONTH(M204)&amp;connector&amp;DAY(M204))),"-")</f>
        <v>-</v>
      </c>
      <c r="O204" s="156" t="str">
        <f>IF(LEN(INDEX(Input!K$6:K$1005,ROW($C204)-ROW($C$5),1))=0,"",INDEX(Input!K$6:K$1005,ROW($C204)-ROW($C$5),1))</f>
        <v/>
      </c>
      <c r="P204" s="100" t="str">
        <f t="shared" si="33"/>
        <v>-</v>
      </c>
      <c r="Q204" s="156" t="str">
        <f>IF(LEN(INDEX(Input!L$6:L$1005,ROW($C204)-ROW($C$5),1))=0,"",INDEX(Input!L$6:L$1005,ROW($C204)-ROW($C$5),1))</f>
        <v/>
      </c>
      <c r="R204" s="100" t="str">
        <f t="shared" si="34"/>
        <v>-</v>
      </c>
      <c r="S204" s="156" t="str">
        <f>IF(LEN(INDEX(Input!M$6:M$1005,ROW($C204)-ROW($C$5),1))=0,"-",INDEX(Input!M$6:M$1005,ROW($C204)-ROW($C$5),1))</f>
        <v>-</v>
      </c>
      <c r="T204" s="156" t="str">
        <f t="shared" si="35"/>
        <v/>
      </c>
      <c r="U204" s="100" t="str">
        <f t="shared" si="36"/>
        <v>-</v>
      </c>
      <c r="V204" s="156" t="str">
        <f>IF(LEN(INDEX(Input!O$6:O$1005,ROW($C204)-ROW($C$5),1))=0,"",INDEX(Input!O$6:O$1005,ROW($C204)-ROW($C$5),1))</f>
        <v/>
      </c>
      <c r="W204" s="100" t="str">
        <f t="shared" si="37"/>
        <v>-</v>
      </c>
      <c r="X204" s="104" t="str">
        <f t="shared" si="38"/>
        <v/>
      </c>
      <c r="Y204" s="102" t="str">
        <f t="shared" si="32"/>
        <v/>
      </c>
      <c r="Z204" s="102" t="str">
        <f>IF(AND(OR(Dashboard!$D$7=J204,Dashboard!$D$7=""),  OR(Dashboard!$G$6&lt;=K204,Dashboard!$G$6=""), OR(Dashboard!$G$7&gt;=K204,Dashboard!$G$7=""),  OR(Dashboard!$J$6&lt;=O204,Dashboard!$J$6=""), OR(Dashboard!$J$7&gt;=O204,Dashboard!$J$7=""),D204&lt;&gt;""),"x","")</f>
        <v>x</v>
      </c>
      <c r="AA204" s="102" t="str">
        <f>IF(AND(OR(Dashboard!$D$6=H204,Dashboard!$D$6="",Dashboard!$D$6="All"), Z204="x"),"x","")</f>
        <v>x</v>
      </c>
      <c r="AB204" s="103" t="str">
        <f>IF(AND(OR(Dashboard!$D$6=H204,Dashboard!$D$6="",Dashboard!$D$6="All"), OR(Dashboard!$D$7=J204,Dashboard!$D$7=""),  OR(Dashboard!$G$6&lt;=K204,Dashboard!$G$6=""), OR(Dashboard!$G$7&gt;=K204,Dashboard!$G$7=""),  OR(Dashboard!$J$6&lt;=O204,Dashboard!$J$6=""), OR(Dashboard!$J$7&gt;=O204,Dashboard!$J$7=""),I204&lt;&gt;""),"x","")</f>
        <v/>
      </c>
      <c r="AC204" s="88" t="str">
        <f>IF($AB204&lt;&gt;"x","",IF(AND($I204&lt;&gt;AC$4, IFERROR(MATCH("c",$AB204:AB204,0),0)=0),"x", IF(IFERROR(MATCH("c",$AB204:AB204,0),0)=0,"c","")))</f>
        <v/>
      </c>
      <c r="AD204" s="88" t="str">
        <f>IF($AB204&lt;&gt;"x","",IF(AND($I204&lt;&gt;AD$4, IFERROR(MATCH("c",$AB204:AC204,0),0)=0),"x", IF(IFERROR(MATCH("c",$AB204:AC204,0),0)=0,"c","")))</f>
        <v/>
      </c>
      <c r="AE204" s="88" t="str">
        <f>IF($AB204&lt;&gt;"x","",IF(AND($I204&lt;&gt;AE$4, IFERROR(MATCH("c",$AB204:AD204,0),0)=0),"x", IF(IFERROR(MATCH("c",$AB204:AD204,0),0)=0,"c","")))</f>
        <v/>
      </c>
      <c r="AF204" s="88" t="str">
        <f>IF($AB204&lt;&gt;"x","",IF(AND($I204&lt;&gt;AF$4, IFERROR(MATCH("c",$AB204:AE204,0),0)=0),"x", IF(IFERROR(MATCH("c",$AB204:AE204,0),0)=0,"c","")))</f>
        <v/>
      </c>
      <c r="AG204" s="88" t="str">
        <f>IF($AB204&lt;&gt;"x","",IF(AND($I204&lt;&gt;AG$4, IFERROR(MATCH("c",$AB204:AF204,0),0)=0),"x", IF(IFERROR(MATCH("c",$AB204:AF204,0),0)=0,"c","")))</f>
        <v/>
      </c>
      <c r="AH204" s="88" t="str">
        <f>IF($AB204&lt;&gt;"x","",IF(AND($I204&lt;&gt;AH$4, IFERROR(MATCH("c",$AB204:AG204,0),0)=0),"x", IF(IFERROR(MATCH("c",$AB204:AG204,0),0)=0,"c","")))</f>
        <v/>
      </c>
      <c r="AI204" s="88" t="str">
        <f>IF($AB204&lt;&gt;"x","",IF(AND($I204&lt;&gt;AI$4, IFERROR(MATCH("c",$AB204:AH204,0),0)=0),"x", IF(IFERROR(MATCH("c",$AB204:AH204,0),0)=0,"c","")))</f>
        <v/>
      </c>
      <c r="AJ204" s="88" t="str">
        <f>IF($AB204&lt;&gt;"x","",IF(AND($I204&lt;&gt;AJ$4, IFERROR(MATCH("c",$AB204:AI204,0),0)=0),"x", IF(IFERROR(MATCH("c",$AB204:AI204,0),0)=0,"c","")))</f>
        <v/>
      </c>
      <c r="AK204" s="88" t="str">
        <f>IF($AB204&lt;&gt;"x","",IF(AND($I204&lt;&gt;AK$4, IFERROR(MATCH("c",$AB204:AJ204,0),0)=0),"x", IF(IFERROR(MATCH("c",$AB204:AJ204,0),0)=0,"c","")))</f>
        <v/>
      </c>
      <c r="AL204" s="88" t="str">
        <f>IF($AB204&lt;&gt;"x","",IF(AND($I204&lt;&gt;AL$4, IFERROR(MATCH("c",$AB204:AK204,0),0)=0),"x", IF(IFERROR(MATCH("c",$AB204:AK204,0),0)=0,"c","")))</f>
        <v/>
      </c>
      <c r="AM204" s="88" t="str">
        <f>IF($AB204&lt;&gt;"x","",IF(AND($I204&lt;&gt;AM$4, IFERROR(MATCH("c",$AB204:AL204,0),0)=0),"x", IF(IFERROR(MATCH("c",$AB204:AL204,0),0)=0,"c","")))</f>
        <v/>
      </c>
      <c r="AN204" s="88" t="str">
        <f>IF($AB204&lt;&gt;"x","",IF(AND($I204&lt;&gt;AN$4, IFERROR(MATCH("c",$AB204:AM204,0),0)=0),"x", IF(IFERROR(MATCH("c",$AB204:AM204,0),0)=0,"c","")))</f>
        <v/>
      </c>
      <c r="AO204" s="88" t="str">
        <f>IF($AB204&lt;&gt;"x","",IF(AND($I204&lt;&gt;AO$4, IFERROR(MATCH("c",$AB204:AN204,0),0)=0),"x", IF(IFERROR(MATCH("c",$AB204:AN204,0),0)=0,"c","")))</f>
        <v/>
      </c>
      <c r="AP204" s="88" t="str">
        <f>IF($AB204&lt;&gt;"x","",IF(AND($I204&lt;&gt;AP$4, IFERROR(MATCH("c",$AB204:AO204,0),0)=0),"x", IF(IFERROR(MATCH("c",$AB204:AO204,0),0)=0,"c","")))</f>
        <v/>
      </c>
      <c r="AQ204" s="88" t="str">
        <f>IF($AB204&lt;&gt;"x","",IF(AND($I204&lt;&gt;AQ$4, IFERROR(MATCH("c",$AB204:AP204,0),0)=0),"x", IF(IFERROR(MATCH("c",$AB204:AP204,0),0)=0,"c","")))</f>
        <v/>
      </c>
    </row>
    <row r="205" spans="2:43" x14ac:dyDescent="0.25">
      <c r="B205" s="88">
        <f>IF(AND(OR(Pipeline!$F$5=H205,Pipeline!$F$5="",Pipeline!$F$5="All"), OR(Pipeline!$F$6=J205,Pipeline!$F$6="",Pipeline!$F$6="All"),  OR(Pipeline!$J$5&lt;=K205,Pipeline!$J$5=""), OR(Pipeline!$J$6&gt;=K205,Pipeline!$J$6=""),  OR(Pipeline!$N$5&lt;=O205,Pipeline!$N$5=""), OR(Pipeline!$N$6&gt;=O205,Pipeline!$N$6="")),1,0)</f>
        <v>1</v>
      </c>
      <c r="C205" s="99">
        <f>IF(B205&lt;&gt;1,"",COUNTIFS($I$6:I204,I205,$B$6:B204,1)+1)</f>
        <v>193</v>
      </c>
      <c r="D205" s="100" t="str">
        <f>IF(LEN(INDEX(Input!B$6:B$1005,ROW($C205)-ROW($C$5),1))=0,"-",INDEX(Input!B$6:B$1005,ROW($C205)-ROW($C$5),1))</f>
        <v>-</v>
      </c>
      <c r="E205" s="100" t="str">
        <f>IF(LEN(INDEX(Input!C$6:C$1005,ROW($C205)-ROW($C$5),1))=0,"-",INDEX(Input!C$6:C$1005,ROW($C205)-ROW($C$5),1))</f>
        <v>-</v>
      </c>
      <c r="F205" s="100" t="str">
        <f>IF(LEN(INDEX(Input!D$6:D$1005,ROW($C205)-ROW($C$5),1))=0,"-",INDEX(Input!D$6:D$1005,ROW($C205)-ROW($C$5),1))</f>
        <v>-</v>
      </c>
      <c r="G205" s="100" t="str">
        <f>IF(LEN(INDEX(Input!E$6:E$1005,ROW($C205)-ROW($C$5),1))=0,"-",INDEX(Input!E$6:E$1005,ROW($C205)-ROW($C$5),1))</f>
        <v>-</v>
      </c>
      <c r="H205" s="100" t="str">
        <f>IF(LEN(INDEX(Input!F$6:F$1005,ROW($C205)-ROW($C$5),1))=0,"-",INDEX(Input!F$6:F$1005,ROW($C205)-ROW($C$5),1))</f>
        <v>-</v>
      </c>
      <c r="I205" s="100" t="str">
        <f>IF(LEN(INDEX(Input!G$6:G$1005,ROW($C205)-ROW($C$5),1))=0,"",INDEX(Input!G$6:G$1005,ROW($C205)-ROW($C$5),1))</f>
        <v/>
      </c>
      <c r="J205" s="100" t="str">
        <f>IF(LEN(INDEX(Input!B$6:B$1005,ROW($C205)-ROW($C$5),1))=0,"-",IF(INDEX(Input!H$6:H$1005,ROW($C205)-ROW($C$5),1)="","Not set",INDEX(Input!H$6:H$1005,ROW($C205)-ROW($C$5),1)) )</f>
        <v>-</v>
      </c>
      <c r="K205" s="101" t="str">
        <f>IF(LEN(INDEX(Input!I$6:I$1005,ROW($C205)-ROW($C$5),1))=0,"",INDEX(Input!I$6:I$1005,ROW($C205)-ROW($C$5),1))</f>
        <v/>
      </c>
      <c r="L205" s="101" t="str">
        <f t="array" ref="L205">IFERROR(IF($AY$24=123,DAY(K205)&amp;connector&amp;IF($AZ$24="Extended",INDEX($AT$24:$AT$35,MONTH(K205),1),MONTH(K205))&amp;connector&amp;IF($AZ$24="Short", RIGHT(YEAR(K205),2),YEAR(K205)),IF($AY$24=213, MONTH(K205)&amp;connector&amp;DAY(K205)&amp;connector&amp;IF($AZ$24="Short", RIGHT(YEAR(K205),2),YEAR(K205)),IF($AZ$24="Short", RIGHT(YEAR(K205),2),YEAR(K205))&amp;connector&amp;MONTH(K205)&amp;connector&amp;DAY(K205))),"-")</f>
        <v>-</v>
      </c>
      <c r="M205" s="101" t="str">
        <f>IF(LEN(INDEX(Input!J$6:J$1005,ROW($C205)-ROW($C$5),1))=0,"",INDEX(Input!J$6:J$1005,ROW($C205)-ROW($C$5),1))</f>
        <v/>
      </c>
      <c r="N205" s="101" t="str">
        <f t="array" ref="N205">IFERROR(IF($AY$24=123,DAY(M205)&amp;connector&amp;IF($AZ$24="Extended",INDEX($AT$24:$AT$35,MONTH(M205),1),MONTH(M205))&amp;connector&amp;IF($AZ$24="Short", RIGHT(YEAR(M205),2),YEAR(M205)),IF($AY$24=213, MONTH(M205)&amp;connector&amp;DAY(M205)&amp;connector&amp;IF($AZ$24="Short", RIGHT(YEAR(M205),2),YEAR(M205)),IF($AZ$24="Short", RIGHT(YEAR(M205),2),YEAR(M205))&amp;connector&amp;MONTH(M205)&amp;connector&amp;DAY(M205))),"-")</f>
        <v>-</v>
      </c>
      <c r="O205" s="156" t="str">
        <f>IF(LEN(INDEX(Input!K$6:K$1005,ROW($C205)-ROW($C$5),1))=0,"",INDEX(Input!K$6:K$1005,ROW($C205)-ROW($C$5),1))</f>
        <v/>
      </c>
      <c r="P205" s="100" t="str">
        <f t="shared" si="33"/>
        <v>-</v>
      </c>
      <c r="Q205" s="156" t="str">
        <f>IF(LEN(INDEX(Input!L$6:L$1005,ROW($C205)-ROW($C$5),1))=0,"",INDEX(Input!L$6:L$1005,ROW($C205)-ROW($C$5),1))</f>
        <v/>
      </c>
      <c r="R205" s="100" t="str">
        <f t="shared" si="34"/>
        <v>-</v>
      </c>
      <c r="S205" s="156" t="str">
        <f>IF(LEN(INDEX(Input!M$6:M$1005,ROW($C205)-ROW($C$5),1))=0,"-",INDEX(Input!M$6:M$1005,ROW($C205)-ROW($C$5),1))</f>
        <v>-</v>
      </c>
      <c r="T205" s="156" t="str">
        <f t="shared" si="35"/>
        <v/>
      </c>
      <c r="U205" s="100" t="str">
        <f t="shared" si="36"/>
        <v>-</v>
      </c>
      <c r="V205" s="156" t="str">
        <f>IF(LEN(INDEX(Input!O$6:O$1005,ROW($C205)-ROW($C$5),1))=0,"",INDEX(Input!O$6:O$1005,ROW($C205)-ROW($C$5),1))</f>
        <v/>
      </c>
      <c r="W205" s="100" t="str">
        <f t="shared" si="37"/>
        <v>-</v>
      </c>
      <c r="X205" s="104" t="str">
        <f t="shared" si="38"/>
        <v/>
      </c>
      <c r="Y205" s="102" t="str">
        <f t="shared" si="32"/>
        <v/>
      </c>
      <c r="Z205" s="102" t="str">
        <f>IF(AND(OR(Dashboard!$D$7=J205,Dashboard!$D$7=""),  OR(Dashboard!$G$6&lt;=K205,Dashboard!$G$6=""), OR(Dashboard!$G$7&gt;=K205,Dashboard!$G$7=""),  OR(Dashboard!$J$6&lt;=O205,Dashboard!$J$6=""), OR(Dashboard!$J$7&gt;=O205,Dashboard!$J$7=""),D205&lt;&gt;""),"x","")</f>
        <v>x</v>
      </c>
      <c r="AA205" s="102" t="str">
        <f>IF(AND(OR(Dashboard!$D$6=H205,Dashboard!$D$6="",Dashboard!$D$6="All"), Z205="x"),"x","")</f>
        <v>x</v>
      </c>
      <c r="AB205" s="103" t="str">
        <f>IF(AND(OR(Dashboard!$D$6=H205,Dashboard!$D$6="",Dashboard!$D$6="All"), OR(Dashboard!$D$7=J205,Dashboard!$D$7=""),  OR(Dashboard!$G$6&lt;=K205,Dashboard!$G$6=""), OR(Dashboard!$G$7&gt;=K205,Dashboard!$G$7=""),  OR(Dashboard!$J$6&lt;=O205,Dashboard!$J$6=""), OR(Dashboard!$J$7&gt;=O205,Dashboard!$J$7=""),I205&lt;&gt;""),"x","")</f>
        <v/>
      </c>
      <c r="AC205" s="88" t="str">
        <f>IF($AB205&lt;&gt;"x","",IF(AND($I205&lt;&gt;AC$4, IFERROR(MATCH("c",$AB205:AB205,0),0)=0),"x", IF(IFERROR(MATCH("c",$AB205:AB205,0),0)=0,"c","")))</f>
        <v/>
      </c>
      <c r="AD205" s="88" t="str">
        <f>IF($AB205&lt;&gt;"x","",IF(AND($I205&lt;&gt;AD$4, IFERROR(MATCH("c",$AB205:AC205,0),0)=0),"x", IF(IFERROR(MATCH("c",$AB205:AC205,0),0)=0,"c","")))</f>
        <v/>
      </c>
      <c r="AE205" s="88" t="str">
        <f>IF($AB205&lt;&gt;"x","",IF(AND($I205&lt;&gt;AE$4, IFERROR(MATCH("c",$AB205:AD205,0),0)=0),"x", IF(IFERROR(MATCH("c",$AB205:AD205,0),0)=0,"c","")))</f>
        <v/>
      </c>
      <c r="AF205" s="88" t="str">
        <f>IF($AB205&lt;&gt;"x","",IF(AND($I205&lt;&gt;AF$4, IFERROR(MATCH("c",$AB205:AE205,0),0)=0),"x", IF(IFERROR(MATCH("c",$AB205:AE205,0),0)=0,"c","")))</f>
        <v/>
      </c>
      <c r="AG205" s="88" t="str">
        <f>IF($AB205&lt;&gt;"x","",IF(AND($I205&lt;&gt;AG$4, IFERROR(MATCH("c",$AB205:AF205,0),0)=0),"x", IF(IFERROR(MATCH("c",$AB205:AF205,0),0)=0,"c","")))</f>
        <v/>
      </c>
      <c r="AH205" s="88" t="str">
        <f>IF($AB205&lt;&gt;"x","",IF(AND($I205&lt;&gt;AH$4, IFERROR(MATCH("c",$AB205:AG205,0),0)=0),"x", IF(IFERROR(MATCH("c",$AB205:AG205,0),0)=0,"c","")))</f>
        <v/>
      </c>
      <c r="AI205" s="88" t="str">
        <f>IF($AB205&lt;&gt;"x","",IF(AND($I205&lt;&gt;AI$4, IFERROR(MATCH("c",$AB205:AH205,0),0)=0),"x", IF(IFERROR(MATCH("c",$AB205:AH205,0),0)=0,"c","")))</f>
        <v/>
      </c>
      <c r="AJ205" s="88" t="str">
        <f>IF($AB205&lt;&gt;"x","",IF(AND($I205&lt;&gt;AJ$4, IFERROR(MATCH("c",$AB205:AI205,0),0)=0),"x", IF(IFERROR(MATCH("c",$AB205:AI205,0),0)=0,"c","")))</f>
        <v/>
      </c>
      <c r="AK205" s="88" t="str">
        <f>IF($AB205&lt;&gt;"x","",IF(AND($I205&lt;&gt;AK$4, IFERROR(MATCH("c",$AB205:AJ205,0),0)=0),"x", IF(IFERROR(MATCH("c",$AB205:AJ205,0),0)=0,"c","")))</f>
        <v/>
      </c>
      <c r="AL205" s="88" t="str">
        <f>IF($AB205&lt;&gt;"x","",IF(AND($I205&lt;&gt;AL$4, IFERROR(MATCH("c",$AB205:AK205,0),0)=0),"x", IF(IFERROR(MATCH("c",$AB205:AK205,0),0)=0,"c","")))</f>
        <v/>
      </c>
      <c r="AM205" s="88" t="str">
        <f>IF($AB205&lt;&gt;"x","",IF(AND($I205&lt;&gt;AM$4, IFERROR(MATCH("c",$AB205:AL205,0),0)=0),"x", IF(IFERROR(MATCH("c",$AB205:AL205,0),0)=0,"c","")))</f>
        <v/>
      </c>
      <c r="AN205" s="88" t="str">
        <f>IF($AB205&lt;&gt;"x","",IF(AND($I205&lt;&gt;AN$4, IFERROR(MATCH("c",$AB205:AM205,0),0)=0),"x", IF(IFERROR(MATCH("c",$AB205:AM205,0),0)=0,"c","")))</f>
        <v/>
      </c>
      <c r="AO205" s="88" t="str">
        <f>IF($AB205&lt;&gt;"x","",IF(AND($I205&lt;&gt;AO$4, IFERROR(MATCH("c",$AB205:AN205,0),0)=0),"x", IF(IFERROR(MATCH("c",$AB205:AN205,0),0)=0,"c","")))</f>
        <v/>
      </c>
      <c r="AP205" s="88" t="str">
        <f>IF($AB205&lt;&gt;"x","",IF(AND($I205&lt;&gt;AP$4, IFERROR(MATCH("c",$AB205:AO205,0),0)=0),"x", IF(IFERROR(MATCH("c",$AB205:AO205,0),0)=0,"c","")))</f>
        <v/>
      </c>
      <c r="AQ205" s="88" t="str">
        <f>IF($AB205&lt;&gt;"x","",IF(AND($I205&lt;&gt;AQ$4, IFERROR(MATCH("c",$AB205:AP205,0),0)=0),"x", IF(IFERROR(MATCH("c",$AB205:AP205,0),0)=0,"c","")))</f>
        <v/>
      </c>
    </row>
    <row r="206" spans="2:43" x14ac:dyDescent="0.25">
      <c r="B206" s="88">
        <f>IF(AND(OR(Pipeline!$F$5=H206,Pipeline!$F$5="",Pipeline!$F$5="All"), OR(Pipeline!$F$6=J206,Pipeline!$F$6="",Pipeline!$F$6="All"),  OR(Pipeline!$J$5&lt;=K206,Pipeline!$J$5=""), OR(Pipeline!$J$6&gt;=K206,Pipeline!$J$6=""),  OR(Pipeline!$N$5&lt;=O206,Pipeline!$N$5=""), OR(Pipeline!$N$6&gt;=O206,Pipeline!$N$6="")),1,0)</f>
        <v>1</v>
      </c>
      <c r="C206" s="99">
        <f>IF(B206&lt;&gt;1,"",COUNTIFS($I$6:I205,I206,$B$6:B205,1)+1)</f>
        <v>194</v>
      </c>
      <c r="D206" s="100" t="str">
        <f>IF(LEN(INDEX(Input!B$6:B$1005,ROW($C206)-ROW($C$5),1))=0,"-",INDEX(Input!B$6:B$1005,ROW($C206)-ROW($C$5),1))</f>
        <v>-</v>
      </c>
      <c r="E206" s="100" t="str">
        <f>IF(LEN(INDEX(Input!C$6:C$1005,ROW($C206)-ROW($C$5),1))=0,"-",INDEX(Input!C$6:C$1005,ROW($C206)-ROW($C$5),1))</f>
        <v>-</v>
      </c>
      <c r="F206" s="100" t="str">
        <f>IF(LEN(INDEX(Input!D$6:D$1005,ROW($C206)-ROW($C$5),1))=0,"-",INDEX(Input!D$6:D$1005,ROW($C206)-ROW($C$5),1))</f>
        <v>-</v>
      </c>
      <c r="G206" s="100" t="str">
        <f>IF(LEN(INDEX(Input!E$6:E$1005,ROW($C206)-ROW($C$5),1))=0,"-",INDEX(Input!E$6:E$1005,ROW($C206)-ROW($C$5),1))</f>
        <v>-</v>
      </c>
      <c r="H206" s="100" t="str">
        <f>IF(LEN(INDEX(Input!F$6:F$1005,ROW($C206)-ROW($C$5),1))=0,"-",INDEX(Input!F$6:F$1005,ROW($C206)-ROW($C$5),1))</f>
        <v>-</v>
      </c>
      <c r="I206" s="100" t="str">
        <f>IF(LEN(INDEX(Input!G$6:G$1005,ROW($C206)-ROW($C$5),1))=0,"",INDEX(Input!G$6:G$1005,ROW($C206)-ROW($C$5),1))</f>
        <v/>
      </c>
      <c r="J206" s="100" t="str">
        <f>IF(LEN(INDEX(Input!B$6:B$1005,ROW($C206)-ROW($C$5),1))=0,"-",IF(INDEX(Input!H$6:H$1005,ROW($C206)-ROW($C$5),1)="","Not set",INDEX(Input!H$6:H$1005,ROW($C206)-ROW($C$5),1)) )</f>
        <v>-</v>
      </c>
      <c r="K206" s="101" t="str">
        <f>IF(LEN(INDEX(Input!I$6:I$1005,ROW($C206)-ROW($C$5),1))=0,"",INDEX(Input!I$6:I$1005,ROW($C206)-ROW($C$5),1))</f>
        <v/>
      </c>
      <c r="L206" s="101" t="str">
        <f t="array" ref="L206">IFERROR(IF($AY$24=123,DAY(K206)&amp;connector&amp;IF($AZ$24="Extended",INDEX($AT$24:$AT$35,MONTH(K206),1),MONTH(K206))&amp;connector&amp;IF($AZ$24="Short", RIGHT(YEAR(K206),2),YEAR(K206)),IF($AY$24=213, MONTH(K206)&amp;connector&amp;DAY(K206)&amp;connector&amp;IF($AZ$24="Short", RIGHT(YEAR(K206),2),YEAR(K206)),IF($AZ$24="Short", RIGHT(YEAR(K206),2),YEAR(K206))&amp;connector&amp;MONTH(K206)&amp;connector&amp;DAY(K206))),"-")</f>
        <v>-</v>
      </c>
      <c r="M206" s="101" t="str">
        <f>IF(LEN(INDEX(Input!J$6:J$1005,ROW($C206)-ROW($C$5),1))=0,"",INDEX(Input!J$6:J$1005,ROW($C206)-ROW($C$5),1))</f>
        <v/>
      </c>
      <c r="N206" s="101" t="str">
        <f t="array" ref="N206">IFERROR(IF($AY$24=123,DAY(M206)&amp;connector&amp;IF($AZ$24="Extended",INDEX($AT$24:$AT$35,MONTH(M206),1),MONTH(M206))&amp;connector&amp;IF($AZ$24="Short", RIGHT(YEAR(M206),2),YEAR(M206)),IF($AY$24=213, MONTH(M206)&amp;connector&amp;DAY(M206)&amp;connector&amp;IF($AZ$24="Short", RIGHT(YEAR(M206),2),YEAR(M206)),IF($AZ$24="Short", RIGHT(YEAR(M206),2),YEAR(M206))&amp;connector&amp;MONTH(M206)&amp;connector&amp;DAY(M206))),"-")</f>
        <v>-</v>
      </c>
      <c r="O206" s="156" t="str">
        <f>IF(LEN(INDEX(Input!K$6:K$1005,ROW($C206)-ROW($C$5),1))=0,"",INDEX(Input!K$6:K$1005,ROW($C206)-ROW($C$5),1))</f>
        <v/>
      </c>
      <c r="P206" s="100" t="str">
        <f t="shared" si="33"/>
        <v>-</v>
      </c>
      <c r="Q206" s="156" t="str">
        <f>IF(LEN(INDEX(Input!L$6:L$1005,ROW($C206)-ROW($C$5),1))=0,"",INDEX(Input!L$6:L$1005,ROW($C206)-ROW($C$5),1))</f>
        <v/>
      </c>
      <c r="R206" s="100" t="str">
        <f t="shared" si="34"/>
        <v>-</v>
      </c>
      <c r="S206" s="156" t="str">
        <f>IF(LEN(INDEX(Input!M$6:M$1005,ROW($C206)-ROW($C$5),1))=0,"-",INDEX(Input!M$6:M$1005,ROW($C206)-ROW($C$5),1))</f>
        <v>-</v>
      </c>
      <c r="T206" s="156" t="str">
        <f t="shared" si="35"/>
        <v/>
      </c>
      <c r="U206" s="100" t="str">
        <f t="shared" si="36"/>
        <v>-</v>
      </c>
      <c r="V206" s="156" t="str">
        <f>IF(LEN(INDEX(Input!O$6:O$1005,ROW($C206)-ROW($C$5),1))=0,"",INDEX(Input!O$6:O$1005,ROW($C206)-ROW($C$5),1))</f>
        <v/>
      </c>
      <c r="W206" s="100" t="str">
        <f t="shared" si="37"/>
        <v>-</v>
      </c>
      <c r="X206" s="104" t="str">
        <f t="shared" si="38"/>
        <v/>
      </c>
      <c r="Y206" s="102" t="str">
        <f t="shared" si="32"/>
        <v/>
      </c>
      <c r="Z206" s="102" t="str">
        <f>IF(AND(OR(Dashboard!$D$7=J206,Dashboard!$D$7=""),  OR(Dashboard!$G$6&lt;=K206,Dashboard!$G$6=""), OR(Dashboard!$G$7&gt;=K206,Dashboard!$G$7=""),  OR(Dashboard!$J$6&lt;=O206,Dashboard!$J$6=""), OR(Dashboard!$J$7&gt;=O206,Dashboard!$J$7=""),D206&lt;&gt;""),"x","")</f>
        <v>x</v>
      </c>
      <c r="AA206" s="102" t="str">
        <f>IF(AND(OR(Dashboard!$D$6=H206,Dashboard!$D$6="",Dashboard!$D$6="All"), Z206="x"),"x","")</f>
        <v>x</v>
      </c>
      <c r="AB206" s="103" t="str">
        <f>IF(AND(OR(Dashboard!$D$6=H206,Dashboard!$D$6="",Dashboard!$D$6="All"), OR(Dashboard!$D$7=J206,Dashboard!$D$7=""),  OR(Dashboard!$G$6&lt;=K206,Dashboard!$G$6=""), OR(Dashboard!$G$7&gt;=K206,Dashboard!$G$7=""),  OR(Dashboard!$J$6&lt;=O206,Dashboard!$J$6=""), OR(Dashboard!$J$7&gt;=O206,Dashboard!$J$7=""),I206&lt;&gt;""),"x","")</f>
        <v/>
      </c>
      <c r="AC206" s="88" t="str">
        <f>IF($AB206&lt;&gt;"x","",IF(AND($I206&lt;&gt;AC$4, IFERROR(MATCH("c",$AB206:AB206,0),0)=0),"x", IF(IFERROR(MATCH("c",$AB206:AB206,0),0)=0,"c","")))</f>
        <v/>
      </c>
      <c r="AD206" s="88" t="str">
        <f>IF($AB206&lt;&gt;"x","",IF(AND($I206&lt;&gt;AD$4, IFERROR(MATCH("c",$AB206:AC206,0),0)=0),"x", IF(IFERROR(MATCH("c",$AB206:AC206,0),0)=0,"c","")))</f>
        <v/>
      </c>
      <c r="AE206" s="88" t="str">
        <f>IF($AB206&lt;&gt;"x","",IF(AND($I206&lt;&gt;AE$4, IFERROR(MATCH("c",$AB206:AD206,0),0)=0),"x", IF(IFERROR(MATCH("c",$AB206:AD206,0),0)=0,"c","")))</f>
        <v/>
      </c>
      <c r="AF206" s="88" t="str">
        <f>IF($AB206&lt;&gt;"x","",IF(AND($I206&lt;&gt;AF$4, IFERROR(MATCH("c",$AB206:AE206,0),0)=0),"x", IF(IFERROR(MATCH("c",$AB206:AE206,0),0)=0,"c","")))</f>
        <v/>
      </c>
      <c r="AG206" s="88" t="str">
        <f>IF($AB206&lt;&gt;"x","",IF(AND($I206&lt;&gt;AG$4, IFERROR(MATCH("c",$AB206:AF206,0),0)=0),"x", IF(IFERROR(MATCH("c",$AB206:AF206,0),0)=0,"c","")))</f>
        <v/>
      </c>
      <c r="AH206" s="88" t="str">
        <f>IF($AB206&lt;&gt;"x","",IF(AND($I206&lt;&gt;AH$4, IFERROR(MATCH("c",$AB206:AG206,0),0)=0),"x", IF(IFERROR(MATCH("c",$AB206:AG206,0),0)=0,"c","")))</f>
        <v/>
      </c>
      <c r="AI206" s="88" t="str">
        <f>IF($AB206&lt;&gt;"x","",IF(AND($I206&lt;&gt;AI$4, IFERROR(MATCH("c",$AB206:AH206,0),0)=0),"x", IF(IFERROR(MATCH("c",$AB206:AH206,0),0)=0,"c","")))</f>
        <v/>
      </c>
      <c r="AJ206" s="88" t="str">
        <f>IF($AB206&lt;&gt;"x","",IF(AND($I206&lt;&gt;AJ$4, IFERROR(MATCH("c",$AB206:AI206,0),0)=0),"x", IF(IFERROR(MATCH("c",$AB206:AI206,0),0)=0,"c","")))</f>
        <v/>
      </c>
      <c r="AK206" s="88" t="str">
        <f>IF($AB206&lt;&gt;"x","",IF(AND($I206&lt;&gt;AK$4, IFERROR(MATCH("c",$AB206:AJ206,0),0)=0),"x", IF(IFERROR(MATCH("c",$AB206:AJ206,0),0)=0,"c","")))</f>
        <v/>
      </c>
      <c r="AL206" s="88" t="str">
        <f>IF($AB206&lt;&gt;"x","",IF(AND($I206&lt;&gt;AL$4, IFERROR(MATCH("c",$AB206:AK206,0),0)=0),"x", IF(IFERROR(MATCH("c",$AB206:AK206,0),0)=0,"c","")))</f>
        <v/>
      </c>
      <c r="AM206" s="88" t="str">
        <f>IF($AB206&lt;&gt;"x","",IF(AND($I206&lt;&gt;AM$4, IFERROR(MATCH("c",$AB206:AL206,0),0)=0),"x", IF(IFERROR(MATCH("c",$AB206:AL206,0),0)=0,"c","")))</f>
        <v/>
      </c>
      <c r="AN206" s="88" t="str">
        <f>IF($AB206&lt;&gt;"x","",IF(AND($I206&lt;&gt;AN$4, IFERROR(MATCH("c",$AB206:AM206,0),0)=0),"x", IF(IFERROR(MATCH("c",$AB206:AM206,0),0)=0,"c","")))</f>
        <v/>
      </c>
      <c r="AO206" s="88" t="str">
        <f>IF($AB206&lt;&gt;"x","",IF(AND($I206&lt;&gt;AO$4, IFERROR(MATCH("c",$AB206:AN206,0),0)=0),"x", IF(IFERROR(MATCH("c",$AB206:AN206,0),0)=0,"c","")))</f>
        <v/>
      </c>
      <c r="AP206" s="88" t="str">
        <f>IF($AB206&lt;&gt;"x","",IF(AND($I206&lt;&gt;AP$4, IFERROR(MATCH("c",$AB206:AO206,0),0)=0),"x", IF(IFERROR(MATCH("c",$AB206:AO206,0),0)=0,"c","")))</f>
        <v/>
      </c>
      <c r="AQ206" s="88" t="str">
        <f>IF($AB206&lt;&gt;"x","",IF(AND($I206&lt;&gt;AQ$4, IFERROR(MATCH("c",$AB206:AP206,0),0)=0),"x", IF(IFERROR(MATCH("c",$AB206:AP206,0),0)=0,"c","")))</f>
        <v/>
      </c>
    </row>
    <row r="207" spans="2:43" x14ac:dyDescent="0.25">
      <c r="B207" s="88">
        <f>IF(AND(OR(Pipeline!$F$5=H207,Pipeline!$F$5="",Pipeline!$F$5="All"), OR(Pipeline!$F$6=J207,Pipeline!$F$6="",Pipeline!$F$6="All"),  OR(Pipeline!$J$5&lt;=K207,Pipeline!$J$5=""), OR(Pipeline!$J$6&gt;=K207,Pipeline!$J$6=""),  OR(Pipeline!$N$5&lt;=O207,Pipeline!$N$5=""), OR(Pipeline!$N$6&gt;=O207,Pipeline!$N$6="")),1,0)</f>
        <v>1</v>
      </c>
      <c r="C207" s="99">
        <f>IF(B207&lt;&gt;1,"",COUNTIFS($I$6:I206,I207,$B$6:B206,1)+1)</f>
        <v>195</v>
      </c>
      <c r="D207" s="100" t="str">
        <f>IF(LEN(INDEX(Input!B$6:B$1005,ROW($C207)-ROW($C$5),1))=0,"-",INDEX(Input!B$6:B$1005,ROW($C207)-ROW($C$5),1))</f>
        <v>-</v>
      </c>
      <c r="E207" s="100" t="str">
        <f>IF(LEN(INDEX(Input!C$6:C$1005,ROW($C207)-ROW($C$5),1))=0,"-",INDEX(Input!C$6:C$1005,ROW($C207)-ROW($C$5),1))</f>
        <v>-</v>
      </c>
      <c r="F207" s="100" t="str">
        <f>IF(LEN(INDEX(Input!D$6:D$1005,ROW($C207)-ROW($C$5),1))=0,"-",INDEX(Input!D$6:D$1005,ROW($C207)-ROW($C$5),1))</f>
        <v>-</v>
      </c>
      <c r="G207" s="100" t="str">
        <f>IF(LEN(INDEX(Input!E$6:E$1005,ROW($C207)-ROW($C$5),1))=0,"-",INDEX(Input!E$6:E$1005,ROW($C207)-ROW($C$5),1))</f>
        <v>-</v>
      </c>
      <c r="H207" s="100" t="str">
        <f>IF(LEN(INDEX(Input!F$6:F$1005,ROW($C207)-ROW($C$5),1))=0,"-",INDEX(Input!F$6:F$1005,ROW($C207)-ROW($C$5),1))</f>
        <v>-</v>
      </c>
      <c r="I207" s="100" t="str">
        <f>IF(LEN(INDEX(Input!G$6:G$1005,ROW($C207)-ROW($C$5),1))=0,"",INDEX(Input!G$6:G$1005,ROW($C207)-ROW($C$5),1))</f>
        <v/>
      </c>
      <c r="J207" s="100" t="str">
        <f>IF(LEN(INDEX(Input!B$6:B$1005,ROW($C207)-ROW($C$5),1))=0,"-",IF(INDEX(Input!H$6:H$1005,ROW($C207)-ROW($C$5),1)="","Not set",INDEX(Input!H$6:H$1005,ROW($C207)-ROW($C$5),1)) )</f>
        <v>-</v>
      </c>
      <c r="K207" s="101" t="str">
        <f>IF(LEN(INDEX(Input!I$6:I$1005,ROW($C207)-ROW($C$5),1))=0,"",INDEX(Input!I$6:I$1005,ROW($C207)-ROW($C$5),1))</f>
        <v/>
      </c>
      <c r="L207" s="101" t="str">
        <f t="array" ref="L207">IFERROR(IF($AY$24=123,DAY(K207)&amp;connector&amp;IF($AZ$24="Extended",INDEX($AT$24:$AT$35,MONTH(K207),1),MONTH(K207))&amp;connector&amp;IF($AZ$24="Short", RIGHT(YEAR(K207),2),YEAR(K207)),IF($AY$24=213, MONTH(K207)&amp;connector&amp;DAY(K207)&amp;connector&amp;IF($AZ$24="Short", RIGHT(YEAR(K207),2),YEAR(K207)),IF($AZ$24="Short", RIGHT(YEAR(K207),2),YEAR(K207))&amp;connector&amp;MONTH(K207)&amp;connector&amp;DAY(K207))),"-")</f>
        <v>-</v>
      </c>
      <c r="M207" s="101" t="str">
        <f>IF(LEN(INDEX(Input!J$6:J$1005,ROW($C207)-ROW($C$5),1))=0,"",INDEX(Input!J$6:J$1005,ROW($C207)-ROW($C$5),1))</f>
        <v/>
      </c>
      <c r="N207" s="101" t="str">
        <f t="array" ref="N207">IFERROR(IF($AY$24=123,DAY(M207)&amp;connector&amp;IF($AZ$24="Extended",INDEX($AT$24:$AT$35,MONTH(M207),1),MONTH(M207))&amp;connector&amp;IF($AZ$24="Short", RIGHT(YEAR(M207),2),YEAR(M207)),IF($AY$24=213, MONTH(M207)&amp;connector&amp;DAY(M207)&amp;connector&amp;IF($AZ$24="Short", RIGHT(YEAR(M207),2),YEAR(M207)),IF($AZ$24="Short", RIGHT(YEAR(M207),2),YEAR(M207))&amp;connector&amp;MONTH(M207)&amp;connector&amp;DAY(M207))),"-")</f>
        <v>-</v>
      </c>
      <c r="O207" s="156" t="str">
        <f>IF(LEN(INDEX(Input!K$6:K$1005,ROW($C207)-ROW($C$5),1))=0,"",INDEX(Input!K$6:K$1005,ROW($C207)-ROW($C$5),1))</f>
        <v/>
      </c>
      <c r="P207" s="100" t="str">
        <f t="shared" si="33"/>
        <v>-</v>
      </c>
      <c r="Q207" s="156" t="str">
        <f>IF(LEN(INDEX(Input!L$6:L$1005,ROW($C207)-ROW($C$5),1))=0,"",INDEX(Input!L$6:L$1005,ROW($C207)-ROW($C$5),1))</f>
        <v/>
      </c>
      <c r="R207" s="100" t="str">
        <f t="shared" si="34"/>
        <v>-</v>
      </c>
      <c r="S207" s="156" t="str">
        <f>IF(LEN(INDEX(Input!M$6:M$1005,ROW($C207)-ROW($C$5),1))=0,"-",INDEX(Input!M$6:M$1005,ROW($C207)-ROW($C$5),1))</f>
        <v>-</v>
      </c>
      <c r="T207" s="156" t="str">
        <f t="shared" si="35"/>
        <v/>
      </c>
      <c r="U207" s="100" t="str">
        <f t="shared" si="36"/>
        <v>-</v>
      </c>
      <c r="V207" s="156" t="str">
        <f>IF(LEN(INDEX(Input!O$6:O$1005,ROW($C207)-ROW($C$5),1))=0,"",INDEX(Input!O$6:O$1005,ROW($C207)-ROW($C$5),1))</f>
        <v/>
      </c>
      <c r="W207" s="100" t="str">
        <f t="shared" si="37"/>
        <v>-</v>
      </c>
      <c r="X207" s="104" t="str">
        <f t="shared" si="38"/>
        <v/>
      </c>
      <c r="Y207" s="102" t="str">
        <f t="shared" si="32"/>
        <v/>
      </c>
      <c r="Z207" s="102" t="str">
        <f>IF(AND(OR(Dashboard!$D$7=J207,Dashboard!$D$7=""),  OR(Dashboard!$G$6&lt;=K207,Dashboard!$G$6=""), OR(Dashboard!$G$7&gt;=K207,Dashboard!$G$7=""),  OR(Dashboard!$J$6&lt;=O207,Dashboard!$J$6=""), OR(Dashboard!$J$7&gt;=O207,Dashboard!$J$7=""),D207&lt;&gt;""),"x","")</f>
        <v>x</v>
      </c>
      <c r="AA207" s="102" t="str">
        <f>IF(AND(OR(Dashboard!$D$6=H207,Dashboard!$D$6="",Dashboard!$D$6="All"), Z207="x"),"x","")</f>
        <v>x</v>
      </c>
      <c r="AB207" s="103" t="str">
        <f>IF(AND(OR(Dashboard!$D$6=H207,Dashboard!$D$6="",Dashboard!$D$6="All"), OR(Dashboard!$D$7=J207,Dashboard!$D$7=""),  OR(Dashboard!$G$6&lt;=K207,Dashboard!$G$6=""), OR(Dashboard!$G$7&gt;=K207,Dashboard!$G$7=""),  OR(Dashboard!$J$6&lt;=O207,Dashboard!$J$6=""), OR(Dashboard!$J$7&gt;=O207,Dashboard!$J$7=""),I207&lt;&gt;""),"x","")</f>
        <v/>
      </c>
      <c r="AC207" s="88" t="str">
        <f>IF($AB207&lt;&gt;"x","",IF(AND($I207&lt;&gt;AC$4, IFERROR(MATCH("c",$AB207:AB207,0),0)=0),"x", IF(IFERROR(MATCH("c",$AB207:AB207,0),0)=0,"c","")))</f>
        <v/>
      </c>
      <c r="AD207" s="88" t="str">
        <f>IF($AB207&lt;&gt;"x","",IF(AND($I207&lt;&gt;AD$4, IFERROR(MATCH("c",$AB207:AC207,0),0)=0),"x", IF(IFERROR(MATCH("c",$AB207:AC207,0),0)=0,"c","")))</f>
        <v/>
      </c>
      <c r="AE207" s="88" t="str">
        <f>IF($AB207&lt;&gt;"x","",IF(AND($I207&lt;&gt;AE$4, IFERROR(MATCH("c",$AB207:AD207,0),0)=0),"x", IF(IFERROR(MATCH("c",$AB207:AD207,0),0)=0,"c","")))</f>
        <v/>
      </c>
      <c r="AF207" s="88" t="str">
        <f>IF($AB207&lt;&gt;"x","",IF(AND($I207&lt;&gt;AF$4, IFERROR(MATCH("c",$AB207:AE207,0),0)=0),"x", IF(IFERROR(MATCH("c",$AB207:AE207,0),0)=0,"c","")))</f>
        <v/>
      </c>
      <c r="AG207" s="88" t="str">
        <f>IF($AB207&lt;&gt;"x","",IF(AND($I207&lt;&gt;AG$4, IFERROR(MATCH("c",$AB207:AF207,0),0)=0),"x", IF(IFERROR(MATCH("c",$AB207:AF207,0),0)=0,"c","")))</f>
        <v/>
      </c>
      <c r="AH207" s="88" t="str">
        <f>IF($AB207&lt;&gt;"x","",IF(AND($I207&lt;&gt;AH$4, IFERROR(MATCH("c",$AB207:AG207,0),0)=0),"x", IF(IFERROR(MATCH("c",$AB207:AG207,0),0)=0,"c","")))</f>
        <v/>
      </c>
      <c r="AI207" s="88" t="str">
        <f>IF($AB207&lt;&gt;"x","",IF(AND($I207&lt;&gt;AI$4, IFERROR(MATCH("c",$AB207:AH207,0),0)=0),"x", IF(IFERROR(MATCH("c",$AB207:AH207,0),0)=0,"c","")))</f>
        <v/>
      </c>
      <c r="AJ207" s="88" t="str">
        <f>IF($AB207&lt;&gt;"x","",IF(AND($I207&lt;&gt;AJ$4, IFERROR(MATCH("c",$AB207:AI207,0),0)=0),"x", IF(IFERROR(MATCH("c",$AB207:AI207,0),0)=0,"c","")))</f>
        <v/>
      </c>
      <c r="AK207" s="88" t="str">
        <f>IF($AB207&lt;&gt;"x","",IF(AND($I207&lt;&gt;AK$4, IFERROR(MATCH("c",$AB207:AJ207,0),0)=0),"x", IF(IFERROR(MATCH("c",$AB207:AJ207,0),0)=0,"c","")))</f>
        <v/>
      </c>
      <c r="AL207" s="88" t="str">
        <f>IF($AB207&lt;&gt;"x","",IF(AND($I207&lt;&gt;AL$4, IFERROR(MATCH("c",$AB207:AK207,0),0)=0),"x", IF(IFERROR(MATCH("c",$AB207:AK207,0),0)=0,"c","")))</f>
        <v/>
      </c>
      <c r="AM207" s="88" t="str">
        <f>IF($AB207&lt;&gt;"x","",IF(AND($I207&lt;&gt;AM$4, IFERROR(MATCH("c",$AB207:AL207,0),0)=0),"x", IF(IFERROR(MATCH("c",$AB207:AL207,0),0)=0,"c","")))</f>
        <v/>
      </c>
      <c r="AN207" s="88" t="str">
        <f>IF($AB207&lt;&gt;"x","",IF(AND($I207&lt;&gt;AN$4, IFERROR(MATCH("c",$AB207:AM207,0),0)=0),"x", IF(IFERROR(MATCH("c",$AB207:AM207,0),0)=0,"c","")))</f>
        <v/>
      </c>
      <c r="AO207" s="88" t="str">
        <f>IF($AB207&lt;&gt;"x","",IF(AND($I207&lt;&gt;AO$4, IFERROR(MATCH("c",$AB207:AN207,0),0)=0),"x", IF(IFERROR(MATCH("c",$AB207:AN207,0),0)=0,"c","")))</f>
        <v/>
      </c>
      <c r="AP207" s="88" t="str">
        <f>IF($AB207&lt;&gt;"x","",IF(AND($I207&lt;&gt;AP$4, IFERROR(MATCH("c",$AB207:AO207,0),0)=0),"x", IF(IFERROR(MATCH("c",$AB207:AO207,0),0)=0,"c","")))</f>
        <v/>
      </c>
      <c r="AQ207" s="88" t="str">
        <f>IF($AB207&lt;&gt;"x","",IF(AND($I207&lt;&gt;AQ$4, IFERROR(MATCH("c",$AB207:AP207,0),0)=0),"x", IF(IFERROR(MATCH("c",$AB207:AP207,0),0)=0,"c","")))</f>
        <v/>
      </c>
    </row>
    <row r="208" spans="2:43" x14ac:dyDescent="0.25">
      <c r="B208" s="88">
        <f>IF(AND(OR(Pipeline!$F$5=H208,Pipeline!$F$5="",Pipeline!$F$5="All"), OR(Pipeline!$F$6=J208,Pipeline!$F$6="",Pipeline!$F$6="All"),  OR(Pipeline!$J$5&lt;=K208,Pipeline!$J$5=""), OR(Pipeline!$J$6&gt;=K208,Pipeline!$J$6=""),  OR(Pipeline!$N$5&lt;=O208,Pipeline!$N$5=""), OR(Pipeline!$N$6&gt;=O208,Pipeline!$N$6="")),1,0)</f>
        <v>1</v>
      </c>
      <c r="C208" s="99">
        <f>IF(B208&lt;&gt;1,"",COUNTIFS($I$6:I207,I208,$B$6:B207,1)+1)</f>
        <v>196</v>
      </c>
      <c r="D208" s="100" t="str">
        <f>IF(LEN(INDEX(Input!B$6:B$1005,ROW($C208)-ROW($C$5),1))=0,"-",INDEX(Input!B$6:B$1005,ROW($C208)-ROW($C$5),1))</f>
        <v>-</v>
      </c>
      <c r="E208" s="100" t="str">
        <f>IF(LEN(INDEX(Input!C$6:C$1005,ROW($C208)-ROW($C$5),1))=0,"-",INDEX(Input!C$6:C$1005,ROW($C208)-ROW($C$5),1))</f>
        <v>-</v>
      </c>
      <c r="F208" s="100" t="str">
        <f>IF(LEN(INDEX(Input!D$6:D$1005,ROW($C208)-ROW($C$5),1))=0,"-",INDEX(Input!D$6:D$1005,ROW($C208)-ROW($C$5),1))</f>
        <v>-</v>
      </c>
      <c r="G208" s="100" t="str">
        <f>IF(LEN(INDEX(Input!E$6:E$1005,ROW($C208)-ROW($C$5),1))=0,"-",INDEX(Input!E$6:E$1005,ROW($C208)-ROW($C$5),1))</f>
        <v>-</v>
      </c>
      <c r="H208" s="100" t="str">
        <f>IF(LEN(INDEX(Input!F$6:F$1005,ROW($C208)-ROW($C$5),1))=0,"-",INDEX(Input!F$6:F$1005,ROW($C208)-ROW($C$5),1))</f>
        <v>-</v>
      </c>
      <c r="I208" s="100" t="str">
        <f>IF(LEN(INDEX(Input!G$6:G$1005,ROW($C208)-ROW($C$5),1))=0,"",INDEX(Input!G$6:G$1005,ROW($C208)-ROW($C$5),1))</f>
        <v/>
      </c>
      <c r="J208" s="100" t="str">
        <f>IF(LEN(INDEX(Input!B$6:B$1005,ROW($C208)-ROW($C$5),1))=0,"-",IF(INDEX(Input!H$6:H$1005,ROW($C208)-ROW($C$5),1)="","Not set",INDEX(Input!H$6:H$1005,ROW($C208)-ROW($C$5),1)) )</f>
        <v>-</v>
      </c>
      <c r="K208" s="101" t="str">
        <f>IF(LEN(INDEX(Input!I$6:I$1005,ROW($C208)-ROW($C$5),1))=0,"",INDEX(Input!I$6:I$1005,ROW($C208)-ROW($C$5),1))</f>
        <v/>
      </c>
      <c r="L208" s="101" t="str">
        <f t="array" ref="L208">IFERROR(IF($AY$24=123,DAY(K208)&amp;connector&amp;IF($AZ$24="Extended",INDEX($AT$24:$AT$35,MONTH(K208),1),MONTH(K208))&amp;connector&amp;IF($AZ$24="Short", RIGHT(YEAR(K208),2),YEAR(K208)),IF($AY$24=213, MONTH(K208)&amp;connector&amp;DAY(K208)&amp;connector&amp;IF($AZ$24="Short", RIGHT(YEAR(K208),2),YEAR(K208)),IF($AZ$24="Short", RIGHT(YEAR(K208),2),YEAR(K208))&amp;connector&amp;MONTH(K208)&amp;connector&amp;DAY(K208))),"-")</f>
        <v>-</v>
      </c>
      <c r="M208" s="101" t="str">
        <f>IF(LEN(INDEX(Input!J$6:J$1005,ROW($C208)-ROW($C$5),1))=0,"",INDEX(Input!J$6:J$1005,ROW($C208)-ROW($C$5),1))</f>
        <v/>
      </c>
      <c r="N208" s="101" t="str">
        <f t="array" ref="N208">IFERROR(IF($AY$24=123,DAY(M208)&amp;connector&amp;IF($AZ$24="Extended",INDEX($AT$24:$AT$35,MONTH(M208),1),MONTH(M208))&amp;connector&amp;IF($AZ$24="Short", RIGHT(YEAR(M208),2),YEAR(M208)),IF($AY$24=213, MONTH(M208)&amp;connector&amp;DAY(M208)&amp;connector&amp;IF($AZ$24="Short", RIGHT(YEAR(M208),2),YEAR(M208)),IF($AZ$24="Short", RIGHT(YEAR(M208),2),YEAR(M208))&amp;connector&amp;MONTH(M208)&amp;connector&amp;DAY(M208))),"-")</f>
        <v>-</v>
      </c>
      <c r="O208" s="156" t="str">
        <f>IF(LEN(INDEX(Input!K$6:K$1005,ROW($C208)-ROW($C$5),1))=0,"",INDEX(Input!K$6:K$1005,ROW($C208)-ROW($C$5),1))</f>
        <v/>
      </c>
      <c r="P208" s="100" t="str">
        <f t="shared" si="33"/>
        <v>-</v>
      </c>
      <c r="Q208" s="156" t="str">
        <f>IF(LEN(INDEX(Input!L$6:L$1005,ROW($C208)-ROW($C$5),1))=0,"",INDEX(Input!L$6:L$1005,ROW($C208)-ROW($C$5),1))</f>
        <v/>
      </c>
      <c r="R208" s="100" t="str">
        <f t="shared" si="34"/>
        <v>-</v>
      </c>
      <c r="S208" s="156" t="str">
        <f>IF(LEN(INDEX(Input!M$6:M$1005,ROW($C208)-ROW($C$5),1))=0,"-",INDEX(Input!M$6:M$1005,ROW($C208)-ROW($C$5),1))</f>
        <v>-</v>
      </c>
      <c r="T208" s="156" t="str">
        <f t="shared" si="35"/>
        <v/>
      </c>
      <c r="U208" s="100" t="str">
        <f t="shared" si="36"/>
        <v>-</v>
      </c>
      <c r="V208" s="156" t="str">
        <f>IF(LEN(INDEX(Input!O$6:O$1005,ROW($C208)-ROW($C$5),1))=0,"",INDEX(Input!O$6:O$1005,ROW($C208)-ROW($C$5),1))</f>
        <v/>
      </c>
      <c r="W208" s="100" t="str">
        <f t="shared" si="37"/>
        <v>-</v>
      </c>
      <c r="X208" s="104" t="str">
        <f t="shared" si="38"/>
        <v/>
      </c>
      <c r="Y208" s="102" t="str">
        <f t="shared" si="32"/>
        <v/>
      </c>
      <c r="Z208" s="102" t="str">
        <f>IF(AND(OR(Dashboard!$D$7=J208,Dashboard!$D$7=""),  OR(Dashboard!$G$6&lt;=K208,Dashboard!$G$6=""), OR(Dashboard!$G$7&gt;=K208,Dashboard!$G$7=""),  OR(Dashboard!$J$6&lt;=O208,Dashboard!$J$6=""), OR(Dashboard!$J$7&gt;=O208,Dashboard!$J$7=""),D208&lt;&gt;""),"x","")</f>
        <v>x</v>
      </c>
      <c r="AA208" s="102" t="str">
        <f>IF(AND(OR(Dashboard!$D$6=H208,Dashboard!$D$6="",Dashboard!$D$6="All"), Z208="x"),"x","")</f>
        <v>x</v>
      </c>
      <c r="AB208" s="103" t="str">
        <f>IF(AND(OR(Dashboard!$D$6=H208,Dashboard!$D$6="",Dashboard!$D$6="All"), OR(Dashboard!$D$7=J208,Dashboard!$D$7=""),  OR(Dashboard!$G$6&lt;=K208,Dashboard!$G$6=""), OR(Dashboard!$G$7&gt;=K208,Dashboard!$G$7=""),  OR(Dashboard!$J$6&lt;=O208,Dashboard!$J$6=""), OR(Dashboard!$J$7&gt;=O208,Dashboard!$J$7=""),I208&lt;&gt;""),"x","")</f>
        <v/>
      </c>
      <c r="AC208" s="88" t="str">
        <f>IF($AB208&lt;&gt;"x","",IF(AND($I208&lt;&gt;AC$4, IFERROR(MATCH("c",$AB208:AB208,0),0)=0),"x", IF(IFERROR(MATCH("c",$AB208:AB208,0),0)=0,"c","")))</f>
        <v/>
      </c>
      <c r="AD208" s="88" t="str">
        <f>IF($AB208&lt;&gt;"x","",IF(AND($I208&lt;&gt;AD$4, IFERROR(MATCH("c",$AB208:AC208,0),0)=0),"x", IF(IFERROR(MATCH("c",$AB208:AC208,0),0)=0,"c","")))</f>
        <v/>
      </c>
      <c r="AE208" s="88" t="str">
        <f>IF($AB208&lt;&gt;"x","",IF(AND($I208&lt;&gt;AE$4, IFERROR(MATCH("c",$AB208:AD208,0),0)=0),"x", IF(IFERROR(MATCH("c",$AB208:AD208,0),0)=0,"c","")))</f>
        <v/>
      </c>
      <c r="AF208" s="88" t="str">
        <f>IF($AB208&lt;&gt;"x","",IF(AND($I208&lt;&gt;AF$4, IFERROR(MATCH("c",$AB208:AE208,0),0)=0),"x", IF(IFERROR(MATCH("c",$AB208:AE208,0),0)=0,"c","")))</f>
        <v/>
      </c>
      <c r="AG208" s="88" t="str">
        <f>IF($AB208&lt;&gt;"x","",IF(AND($I208&lt;&gt;AG$4, IFERROR(MATCH("c",$AB208:AF208,0),0)=0),"x", IF(IFERROR(MATCH("c",$AB208:AF208,0),0)=0,"c","")))</f>
        <v/>
      </c>
      <c r="AH208" s="88" t="str">
        <f>IF($AB208&lt;&gt;"x","",IF(AND($I208&lt;&gt;AH$4, IFERROR(MATCH("c",$AB208:AG208,0),0)=0),"x", IF(IFERROR(MATCH("c",$AB208:AG208,0),0)=0,"c","")))</f>
        <v/>
      </c>
      <c r="AI208" s="88" t="str">
        <f>IF($AB208&lt;&gt;"x","",IF(AND($I208&lt;&gt;AI$4, IFERROR(MATCH("c",$AB208:AH208,0),0)=0),"x", IF(IFERROR(MATCH("c",$AB208:AH208,0),0)=0,"c","")))</f>
        <v/>
      </c>
      <c r="AJ208" s="88" t="str">
        <f>IF($AB208&lt;&gt;"x","",IF(AND($I208&lt;&gt;AJ$4, IFERROR(MATCH("c",$AB208:AI208,0),0)=0),"x", IF(IFERROR(MATCH("c",$AB208:AI208,0),0)=0,"c","")))</f>
        <v/>
      </c>
      <c r="AK208" s="88" t="str">
        <f>IF($AB208&lt;&gt;"x","",IF(AND($I208&lt;&gt;AK$4, IFERROR(MATCH("c",$AB208:AJ208,0),0)=0),"x", IF(IFERROR(MATCH("c",$AB208:AJ208,0),0)=0,"c","")))</f>
        <v/>
      </c>
      <c r="AL208" s="88" t="str">
        <f>IF($AB208&lt;&gt;"x","",IF(AND($I208&lt;&gt;AL$4, IFERROR(MATCH("c",$AB208:AK208,0),0)=0),"x", IF(IFERROR(MATCH("c",$AB208:AK208,0),0)=0,"c","")))</f>
        <v/>
      </c>
      <c r="AM208" s="88" t="str">
        <f>IF($AB208&lt;&gt;"x","",IF(AND($I208&lt;&gt;AM$4, IFERROR(MATCH("c",$AB208:AL208,0),0)=0),"x", IF(IFERROR(MATCH("c",$AB208:AL208,0),0)=0,"c","")))</f>
        <v/>
      </c>
      <c r="AN208" s="88" t="str">
        <f>IF($AB208&lt;&gt;"x","",IF(AND($I208&lt;&gt;AN$4, IFERROR(MATCH("c",$AB208:AM208,0),0)=0),"x", IF(IFERROR(MATCH("c",$AB208:AM208,0),0)=0,"c","")))</f>
        <v/>
      </c>
      <c r="AO208" s="88" t="str">
        <f>IF($AB208&lt;&gt;"x","",IF(AND($I208&lt;&gt;AO$4, IFERROR(MATCH("c",$AB208:AN208,0),0)=0),"x", IF(IFERROR(MATCH("c",$AB208:AN208,0),0)=0,"c","")))</f>
        <v/>
      </c>
      <c r="AP208" s="88" t="str">
        <f>IF($AB208&lt;&gt;"x","",IF(AND($I208&lt;&gt;AP$4, IFERROR(MATCH("c",$AB208:AO208,0),0)=0),"x", IF(IFERROR(MATCH("c",$AB208:AO208,0),0)=0,"c","")))</f>
        <v/>
      </c>
      <c r="AQ208" s="88" t="str">
        <f>IF($AB208&lt;&gt;"x","",IF(AND($I208&lt;&gt;AQ$4, IFERROR(MATCH("c",$AB208:AP208,0),0)=0),"x", IF(IFERROR(MATCH("c",$AB208:AP208,0),0)=0,"c","")))</f>
        <v/>
      </c>
    </row>
    <row r="209" spans="2:43" x14ac:dyDescent="0.25">
      <c r="B209" s="88">
        <f>IF(AND(OR(Pipeline!$F$5=H209,Pipeline!$F$5="",Pipeline!$F$5="All"), OR(Pipeline!$F$6=J209,Pipeline!$F$6="",Pipeline!$F$6="All"),  OR(Pipeline!$J$5&lt;=K209,Pipeline!$J$5=""), OR(Pipeline!$J$6&gt;=K209,Pipeline!$J$6=""),  OR(Pipeline!$N$5&lt;=O209,Pipeline!$N$5=""), OR(Pipeline!$N$6&gt;=O209,Pipeline!$N$6="")),1,0)</f>
        <v>1</v>
      </c>
      <c r="C209" s="99">
        <f>IF(B209&lt;&gt;1,"",COUNTIFS($I$6:I208,I209,$B$6:B208,1)+1)</f>
        <v>197</v>
      </c>
      <c r="D209" s="100" t="str">
        <f>IF(LEN(INDEX(Input!B$6:B$1005,ROW($C209)-ROW($C$5),1))=0,"-",INDEX(Input!B$6:B$1005,ROW($C209)-ROW($C$5),1))</f>
        <v>-</v>
      </c>
      <c r="E209" s="100" t="str">
        <f>IF(LEN(INDEX(Input!C$6:C$1005,ROW($C209)-ROW($C$5),1))=0,"-",INDEX(Input!C$6:C$1005,ROW($C209)-ROW($C$5),1))</f>
        <v>-</v>
      </c>
      <c r="F209" s="100" t="str">
        <f>IF(LEN(INDEX(Input!D$6:D$1005,ROW($C209)-ROW($C$5),1))=0,"-",INDEX(Input!D$6:D$1005,ROW($C209)-ROW($C$5),1))</f>
        <v>-</v>
      </c>
      <c r="G209" s="100" t="str">
        <f>IF(LEN(INDEX(Input!E$6:E$1005,ROW($C209)-ROW($C$5),1))=0,"-",INDEX(Input!E$6:E$1005,ROW($C209)-ROW($C$5),1))</f>
        <v>-</v>
      </c>
      <c r="H209" s="100" t="str">
        <f>IF(LEN(INDEX(Input!F$6:F$1005,ROW($C209)-ROW($C$5),1))=0,"-",INDEX(Input!F$6:F$1005,ROW($C209)-ROW($C$5),1))</f>
        <v>-</v>
      </c>
      <c r="I209" s="100" t="str">
        <f>IF(LEN(INDEX(Input!G$6:G$1005,ROW($C209)-ROW($C$5),1))=0,"",INDEX(Input!G$6:G$1005,ROW($C209)-ROW($C$5),1))</f>
        <v/>
      </c>
      <c r="J209" s="100" t="str">
        <f>IF(LEN(INDEX(Input!B$6:B$1005,ROW($C209)-ROW($C$5),1))=0,"-",IF(INDEX(Input!H$6:H$1005,ROW($C209)-ROW($C$5),1)="","Not set",INDEX(Input!H$6:H$1005,ROW($C209)-ROW($C$5),1)) )</f>
        <v>-</v>
      </c>
      <c r="K209" s="101" t="str">
        <f>IF(LEN(INDEX(Input!I$6:I$1005,ROW($C209)-ROW($C$5),1))=0,"",INDEX(Input!I$6:I$1005,ROW($C209)-ROW($C$5),1))</f>
        <v/>
      </c>
      <c r="L209" s="101" t="str">
        <f t="array" ref="L209">IFERROR(IF($AY$24=123,DAY(K209)&amp;connector&amp;IF($AZ$24="Extended",INDEX($AT$24:$AT$35,MONTH(K209),1),MONTH(K209))&amp;connector&amp;IF($AZ$24="Short", RIGHT(YEAR(K209),2),YEAR(K209)),IF($AY$24=213, MONTH(K209)&amp;connector&amp;DAY(K209)&amp;connector&amp;IF($AZ$24="Short", RIGHT(YEAR(K209),2),YEAR(K209)),IF($AZ$24="Short", RIGHT(YEAR(K209),2),YEAR(K209))&amp;connector&amp;MONTH(K209)&amp;connector&amp;DAY(K209))),"-")</f>
        <v>-</v>
      </c>
      <c r="M209" s="101" t="str">
        <f>IF(LEN(INDEX(Input!J$6:J$1005,ROW($C209)-ROW($C$5),1))=0,"",INDEX(Input!J$6:J$1005,ROW($C209)-ROW($C$5),1))</f>
        <v/>
      </c>
      <c r="N209" s="101" t="str">
        <f t="array" ref="N209">IFERROR(IF($AY$24=123,DAY(M209)&amp;connector&amp;IF($AZ$24="Extended",INDEX($AT$24:$AT$35,MONTH(M209),1),MONTH(M209))&amp;connector&amp;IF($AZ$24="Short", RIGHT(YEAR(M209),2),YEAR(M209)),IF($AY$24=213, MONTH(M209)&amp;connector&amp;DAY(M209)&amp;connector&amp;IF($AZ$24="Short", RIGHT(YEAR(M209),2),YEAR(M209)),IF($AZ$24="Short", RIGHT(YEAR(M209),2),YEAR(M209))&amp;connector&amp;MONTH(M209)&amp;connector&amp;DAY(M209))),"-")</f>
        <v>-</v>
      </c>
      <c r="O209" s="156" t="str">
        <f>IF(LEN(INDEX(Input!K$6:K$1005,ROW($C209)-ROW($C$5),1))=0,"",INDEX(Input!K$6:K$1005,ROW($C209)-ROW($C$5),1))</f>
        <v/>
      </c>
      <c r="P209" s="100" t="str">
        <f t="shared" si="33"/>
        <v>-</v>
      </c>
      <c r="Q209" s="156" t="str">
        <f>IF(LEN(INDEX(Input!L$6:L$1005,ROW($C209)-ROW($C$5),1))=0,"",INDEX(Input!L$6:L$1005,ROW($C209)-ROW($C$5),1))</f>
        <v/>
      </c>
      <c r="R209" s="100" t="str">
        <f t="shared" si="34"/>
        <v>-</v>
      </c>
      <c r="S209" s="156" t="str">
        <f>IF(LEN(INDEX(Input!M$6:M$1005,ROW($C209)-ROW($C$5),1))=0,"-",INDEX(Input!M$6:M$1005,ROW($C209)-ROW($C$5),1))</f>
        <v>-</v>
      </c>
      <c r="T209" s="156" t="str">
        <f t="shared" si="35"/>
        <v/>
      </c>
      <c r="U209" s="100" t="str">
        <f t="shared" si="36"/>
        <v>-</v>
      </c>
      <c r="V209" s="156" t="str">
        <f>IF(LEN(INDEX(Input!O$6:O$1005,ROW($C209)-ROW($C$5),1))=0,"",INDEX(Input!O$6:O$1005,ROW($C209)-ROW($C$5),1))</f>
        <v/>
      </c>
      <c r="W209" s="100" t="str">
        <f t="shared" si="37"/>
        <v>-</v>
      </c>
      <c r="X209" s="104" t="str">
        <f t="shared" si="38"/>
        <v/>
      </c>
      <c r="Y209" s="102" t="str">
        <f t="shared" si="32"/>
        <v/>
      </c>
      <c r="Z209" s="102" t="str">
        <f>IF(AND(OR(Dashboard!$D$7=J209,Dashboard!$D$7=""),  OR(Dashboard!$G$6&lt;=K209,Dashboard!$G$6=""), OR(Dashboard!$G$7&gt;=K209,Dashboard!$G$7=""),  OR(Dashboard!$J$6&lt;=O209,Dashboard!$J$6=""), OR(Dashboard!$J$7&gt;=O209,Dashboard!$J$7=""),D209&lt;&gt;""),"x","")</f>
        <v>x</v>
      </c>
      <c r="AA209" s="102" t="str">
        <f>IF(AND(OR(Dashboard!$D$6=H209,Dashboard!$D$6="",Dashboard!$D$6="All"), Z209="x"),"x","")</f>
        <v>x</v>
      </c>
      <c r="AB209" s="103" t="str">
        <f>IF(AND(OR(Dashboard!$D$6=H209,Dashboard!$D$6="",Dashboard!$D$6="All"), OR(Dashboard!$D$7=J209,Dashboard!$D$7=""),  OR(Dashboard!$G$6&lt;=K209,Dashboard!$G$6=""), OR(Dashboard!$G$7&gt;=K209,Dashboard!$G$7=""),  OR(Dashboard!$J$6&lt;=O209,Dashboard!$J$6=""), OR(Dashboard!$J$7&gt;=O209,Dashboard!$J$7=""),I209&lt;&gt;""),"x","")</f>
        <v/>
      </c>
      <c r="AC209" s="88" t="str">
        <f>IF($AB209&lt;&gt;"x","",IF(AND($I209&lt;&gt;AC$4, IFERROR(MATCH("c",$AB209:AB209,0),0)=0),"x", IF(IFERROR(MATCH("c",$AB209:AB209,0),0)=0,"c","")))</f>
        <v/>
      </c>
      <c r="AD209" s="88" t="str">
        <f>IF($AB209&lt;&gt;"x","",IF(AND($I209&lt;&gt;AD$4, IFERROR(MATCH("c",$AB209:AC209,0),0)=0),"x", IF(IFERROR(MATCH("c",$AB209:AC209,0),0)=0,"c","")))</f>
        <v/>
      </c>
      <c r="AE209" s="88" t="str">
        <f>IF($AB209&lt;&gt;"x","",IF(AND($I209&lt;&gt;AE$4, IFERROR(MATCH("c",$AB209:AD209,0),0)=0),"x", IF(IFERROR(MATCH("c",$AB209:AD209,0),0)=0,"c","")))</f>
        <v/>
      </c>
      <c r="AF209" s="88" t="str">
        <f>IF($AB209&lt;&gt;"x","",IF(AND($I209&lt;&gt;AF$4, IFERROR(MATCH("c",$AB209:AE209,0),0)=0),"x", IF(IFERROR(MATCH("c",$AB209:AE209,0),0)=0,"c","")))</f>
        <v/>
      </c>
      <c r="AG209" s="88" t="str">
        <f>IF($AB209&lt;&gt;"x","",IF(AND($I209&lt;&gt;AG$4, IFERROR(MATCH("c",$AB209:AF209,0),0)=0),"x", IF(IFERROR(MATCH("c",$AB209:AF209,0),0)=0,"c","")))</f>
        <v/>
      </c>
      <c r="AH209" s="88" t="str">
        <f>IF($AB209&lt;&gt;"x","",IF(AND($I209&lt;&gt;AH$4, IFERROR(MATCH("c",$AB209:AG209,0),0)=0),"x", IF(IFERROR(MATCH("c",$AB209:AG209,0),0)=0,"c","")))</f>
        <v/>
      </c>
      <c r="AI209" s="88" t="str">
        <f>IF($AB209&lt;&gt;"x","",IF(AND($I209&lt;&gt;AI$4, IFERROR(MATCH("c",$AB209:AH209,0),0)=0),"x", IF(IFERROR(MATCH("c",$AB209:AH209,0),0)=0,"c","")))</f>
        <v/>
      </c>
      <c r="AJ209" s="88" t="str">
        <f>IF($AB209&lt;&gt;"x","",IF(AND($I209&lt;&gt;AJ$4, IFERROR(MATCH("c",$AB209:AI209,0),0)=0),"x", IF(IFERROR(MATCH("c",$AB209:AI209,0),0)=0,"c","")))</f>
        <v/>
      </c>
      <c r="AK209" s="88" t="str">
        <f>IF($AB209&lt;&gt;"x","",IF(AND($I209&lt;&gt;AK$4, IFERROR(MATCH("c",$AB209:AJ209,0),0)=0),"x", IF(IFERROR(MATCH("c",$AB209:AJ209,0),0)=0,"c","")))</f>
        <v/>
      </c>
      <c r="AL209" s="88" t="str">
        <f>IF($AB209&lt;&gt;"x","",IF(AND($I209&lt;&gt;AL$4, IFERROR(MATCH("c",$AB209:AK209,0),0)=0),"x", IF(IFERROR(MATCH("c",$AB209:AK209,0),0)=0,"c","")))</f>
        <v/>
      </c>
      <c r="AM209" s="88" t="str">
        <f>IF($AB209&lt;&gt;"x","",IF(AND($I209&lt;&gt;AM$4, IFERROR(MATCH("c",$AB209:AL209,0),0)=0),"x", IF(IFERROR(MATCH("c",$AB209:AL209,0),0)=0,"c","")))</f>
        <v/>
      </c>
      <c r="AN209" s="88" t="str">
        <f>IF($AB209&lt;&gt;"x","",IF(AND($I209&lt;&gt;AN$4, IFERROR(MATCH("c",$AB209:AM209,0),0)=0),"x", IF(IFERROR(MATCH("c",$AB209:AM209,0),0)=0,"c","")))</f>
        <v/>
      </c>
      <c r="AO209" s="88" t="str">
        <f>IF($AB209&lt;&gt;"x","",IF(AND($I209&lt;&gt;AO$4, IFERROR(MATCH("c",$AB209:AN209,0),0)=0),"x", IF(IFERROR(MATCH("c",$AB209:AN209,0),0)=0,"c","")))</f>
        <v/>
      </c>
      <c r="AP209" s="88" t="str">
        <f>IF($AB209&lt;&gt;"x","",IF(AND($I209&lt;&gt;AP$4, IFERROR(MATCH("c",$AB209:AO209,0),0)=0),"x", IF(IFERROR(MATCH("c",$AB209:AO209,0),0)=0,"c","")))</f>
        <v/>
      </c>
      <c r="AQ209" s="88" t="str">
        <f>IF($AB209&lt;&gt;"x","",IF(AND($I209&lt;&gt;AQ$4, IFERROR(MATCH("c",$AB209:AP209,0),0)=0),"x", IF(IFERROR(MATCH("c",$AB209:AP209,0),0)=0,"c","")))</f>
        <v/>
      </c>
    </row>
    <row r="210" spans="2:43" x14ac:dyDescent="0.25">
      <c r="B210" s="88">
        <f>IF(AND(OR(Pipeline!$F$5=H210,Pipeline!$F$5="",Pipeline!$F$5="All"), OR(Pipeline!$F$6=J210,Pipeline!$F$6="",Pipeline!$F$6="All"),  OR(Pipeline!$J$5&lt;=K210,Pipeline!$J$5=""), OR(Pipeline!$J$6&gt;=K210,Pipeline!$J$6=""),  OR(Pipeline!$N$5&lt;=O210,Pipeline!$N$5=""), OR(Pipeline!$N$6&gt;=O210,Pipeline!$N$6="")),1,0)</f>
        <v>1</v>
      </c>
      <c r="C210" s="99">
        <f>IF(B210&lt;&gt;1,"",COUNTIFS($I$6:I209,I210,$B$6:B209,1)+1)</f>
        <v>198</v>
      </c>
      <c r="D210" s="100" t="str">
        <f>IF(LEN(INDEX(Input!B$6:B$1005,ROW($C210)-ROW($C$5),1))=0,"-",INDEX(Input!B$6:B$1005,ROW($C210)-ROW($C$5),1))</f>
        <v>-</v>
      </c>
      <c r="E210" s="100" t="str">
        <f>IF(LEN(INDEX(Input!C$6:C$1005,ROW($C210)-ROW($C$5),1))=0,"-",INDEX(Input!C$6:C$1005,ROW($C210)-ROW($C$5),1))</f>
        <v>-</v>
      </c>
      <c r="F210" s="100" t="str">
        <f>IF(LEN(INDEX(Input!D$6:D$1005,ROW($C210)-ROW($C$5),1))=0,"-",INDEX(Input!D$6:D$1005,ROW($C210)-ROW($C$5),1))</f>
        <v>-</v>
      </c>
      <c r="G210" s="100" t="str">
        <f>IF(LEN(INDEX(Input!E$6:E$1005,ROW($C210)-ROW($C$5),1))=0,"-",INDEX(Input!E$6:E$1005,ROW($C210)-ROW($C$5),1))</f>
        <v>-</v>
      </c>
      <c r="H210" s="100" t="str">
        <f>IF(LEN(INDEX(Input!F$6:F$1005,ROW($C210)-ROW($C$5),1))=0,"-",INDEX(Input!F$6:F$1005,ROW($C210)-ROW($C$5),1))</f>
        <v>-</v>
      </c>
      <c r="I210" s="100" t="str">
        <f>IF(LEN(INDEX(Input!G$6:G$1005,ROW($C210)-ROW($C$5),1))=0,"",INDEX(Input!G$6:G$1005,ROW($C210)-ROW($C$5),1))</f>
        <v/>
      </c>
      <c r="J210" s="100" t="str">
        <f>IF(LEN(INDEX(Input!B$6:B$1005,ROW($C210)-ROW($C$5),1))=0,"-",IF(INDEX(Input!H$6:H$1005,ROW($C210)-ROW($C$5),1)="","Not set",INDEX(Input!H$6:H$1005,ROW($C210)-ROW($C$5),1)) )</f>
        <v>-</v>
      </c>
      <c r="K210" s="101" t="str">
        <f>IF(LEN(INDEX(Input!I$6:I$1005,ROW($C210)-ROW($C$5),1))=0,"",INDEX(Input!I$6:I$1005,ROW($C210)-ROW($C$5),1))</f>
        <v/>
      </c>
      <c r="L210" s="101" t="str">
        <f t="array" ref="L210">IFERROR(IF($AY$24=123,DAY(K210)&amp;connector&amp;IF($AZ$24="Extended",INDEX($AT$24:$AT$35,MONTH(K210),1),MONTH(K210))&amp;connector&amp;IF($AZ$24="Short", RIGHT(YEAR(K210),2),YEAR(K210)),IF($AY$24=213, MONTH(K210)&amp;connector&amp;DAY(K210)&amp;connector&amp;IF($AZ$24="Short", RIGHT(YEAR(K210),2),YEAR(K210)),IF($AZ$24="Short", RIGHT(YEAR(K210),2),YEAR(K210))&amp;connector&amp;MONTH(K210)&amp;connector&amp;DAY(K210))),"-")</f>
        <v>-</v>
      </c>
      <c r="M210" s="101" t="str">
        <f>IF(LEN(INDEX(Input!J$6:J$1005,ROW($C210)-ROW($C$5),1))=0,"",INDEX(Input!J$6:J$1005,ROW($C210)-ROW($C$5),1))</f>
        <v/>
      </c>
      <c r="N210" s="101" t="str">
        <f t="array" ref="N210">IFERROR(IF($AY$24=123,DAY(M210)&amp;connector&amp;IF($AZ$24="Extended",INDEX($AT$24:$AT$35,MONTH(M210),1),MONTH(M210))&amp;connector&amp;IF($AZ$24="Short", RIGHT(YEAR(M210),2),YEAR(M210)),IF($AY$24=213, MONTH(M210)&amp;connector&amp;DAY(M210)&amp;connector&amp;IF($AZ$24="Short", RIGHT(YEAR(M210),2),YEAR(M210)),IF($AZ$24="Short", RIGHT(YEAR(M210),2),YEAR(M210))&amp;connector&amp;MONTH(M210)&amp;connector&amp;DAY(M210))),"-")</f>
        <v>-</v>
      </c>
      <c r="O210" s="156" t="str">
        <f>IF(LEN(INDEX(Input!K$6:K$1005,ROW($C210)-ROW($C$5),1))=0,"",INDEX(Input!K$6:K$1005,ROW($C210)-ROW($C$5),1))</f>
        <v/>
      </c>
      <c r="P210" s="100" t="str">
        <f t="shared" si="33"/>
        <v>-</v>
      </c>
      <c r="Q210" s="156" t="str">
        <f>IF(LEN(INDEX(Input!L$6:L$1005,ROW($C210)-ROW($C$5),1))=0,"",INDEX(Input!L$6:L$1005,ROW($C210)-ROW($C$5),1))</f>
        <v/>
      </c>
      <c r="R210" s="100" t="str">
        <f t="shared" si="34"/>
        <v>-</v>
      </c>
      <c r="S210" s="156" t="str">
        <f>IF(LEN(INDEX(Input!M$6:M$1005,ROW($C210)-ROW($C$5),1))=0,"-",INDEX(Input!M$6:M$1005,ROW($C210)-ROW($C$5),1))</f>
        <v>-</v>
      </c>
      <c r="T210" s="156" t="str">
        <f t="shared" si="35"/>
        <v/>
      </c>
      <c r="U210" s="100" t="str">
        <f t="shared" si="36"/>
        <v>-</v>
      </c>
      <c r="V210" s="156" t="str">
        <f>IF(LEN(INDEX(Input!O$6:O$1005,ROW($C210)-ROW($C$5),1))=0,"",INDEX(Input!O$6:O$1005,ROW($C210)-ROW($C$5),1))</f>
        <v/>
      </c>
      <c r="W210" s="100" t="str">
        <f t="shared" si="37"/>
        <v>-</v>
      </c>
      <c r="X210" s="104" t="str">
        <f t="shared" si="38"/>
        <v/>
      </c>
      <c r="Y210" s="102" t="str">
        <f t="shared" si="32"/>
        <v/>
      </c>
      <c r="Z210" s="102" t="str">
        <f>IF(AND(OR(Dashboard!$D$7=J210,Dashboard!$D$7=""),  OR(Dashboard!$G$6&lt;=K210,Dashboard!$G$6=""), OR(Dashboard!$G$7&gt;=K210,Dashboard!$G$7=""),  OR(Dashboard!$J$6&lt;=O210,Dashboard!$J$6=""), OR(Dashboard!$J$7&gt;=O210,Dashboard!$J$7=""),D210&lt;&gt;""),"x","")</f>
        <v>x</v>
      </c>
      <c r="AA210" s="102" t="str">
        <f>IF(AND(OR(Dashboard!$D$6=H210,Dashboard!$D$6="",Dashboard!$D$6="All"), Z210="x"),"x","")</f>
        <v>x</v>
      </c>
      <c r="AB210" s="103" t="str">
        <f>IF(AND(OR(Dashboard!$D$6=H210,Dashboard!$D$6="",Dashboard!$D$6="All"), OR(Dashboard!$D$7=J210,Dashboard!$D$7=""),  OR(Dashboard!$G$6&lt;=K210,Dashboard!$G$6=""), OR(Dashboard!$G$7&gt;=K210,Dashboard!$G$7=""),  OR(Dashboard!$J$6&lt;=O210,Dashboard!$J$6=""), OR(Dashboard!$J$7&gt;=O210,Dashboard!$J$7=""),I210&lt;&gt;""),"x","")</f>
        <v/>
      </c>
      <c r="AC210" s="88" t="str">
        <f>IF($AB210&lt;&gt;"x","",IF(AND($I210&lt;&gt;AC$4, IFERROR(MATCH("c",$AB210:AB210,0),0)=0),"x", IF(IFERROR(MATCH("c",$AB210:AB210,0),0)=0,"c","")))</f>
        <v/>
      </c>
      <c r="AD210" s="88" t="str">
        <f>IF($AB210&lt;&gt;"x","",IF(AND($I210&lt;&gt;AD$4, IFERROR(MATCH("c",$AB210:AC210,0),0)=0),"x", IF(IFERROR(MATCH("c",$AB210:AC210,0),0)=0,"c","")))</f>
        <v/>
      </c>
      <c r="AE210" s="88" t="str">
        <f>IF($AB210&lt;&gt;"x","",IF(AND($I210&lt;&gt;AE$4, IFERROR(MATCH("c",$AB210:AD210,0),0)=0),"x", IF(IFERROR(MATCH("c",$AB210:AD210,0),0)=0,"c","")))</f>
        <v/>
      </c>
      <c r="AF210" s="88" t="str">
        <f>IF($AB210&lt;&gt;"x","",IF(AND($I210&lt;&gt;AF$4, IFERROR(MATCH("c",$AB210:AE210,0),0)=0),"x", IF(IFERROR(MATCH("c",$AB210:AE210,0),0)=0,"c","")))</f>
        <v/>
      </c>
      <c r="AG210" s="88" t="str">
        <f>IF($AB210&lt;&gt;"x","",IF(AND($I210&lt;&gt;AG$4, IFERROR(MATCH("c",$AB210:AF210,0),0)=0),"x", IF(IFERROR(MATCH("c",$AB210:AF210,0),0)=0,"c","")))</f>
        <v/>
      </c>
      <c r="AH210" s="88" t="str">
        <f>IF($AB210&lt;&gt;"x","",IF(AND($I210&lt;&gt;AH$4, IFERROR(MATCH("c",$AB210:AG210,0),0)=0),"x", IF(IFERROR(MATCH("c",$AB210:AG210,0),0)=0,"c","")))</f>
        <v/>
      </c>
      <c r="AI210" s="88" t="str">
        <f>IF($AB210&lt;&gt;"x","",IF(AND($I210&lt;&gt;AI$4, IFERROR(MATCH("c",$AB210:AH210,0),0)=0),"x", IF(IFERROR(MATCH("c",$AB210:AH210,0),0)=0,"c","")))</f>
        <v/>
      </c>
      <c r="AJ210" s="88" t="str">
        <f>IF($AB210&lt;&gt;"x","",IF(AND($I210&lt;&gt;AJ$4, IFERROR(MATCH("c",$AB210:AI210,0),0)=0),"x", IF(IFERROR(MATCH("c",$AB210:AI210,0),0)=0,"c","")))</f>
        <v/>
      </c>
      <c r="AK210" s="88" t="str">
        <f>IF($AB210&lt;&gt;"x","",IF(AND($I210&lt;&gt;AK$4, IFERROR(MATCH("c",$AB210:AJ210,0),0)=0),"x", IF(IFERROR(MATCH("c",$AB210:AJ210,0),0)=0,"c","")))</f>
        <v/>
      </c>
      <c r="AL210" s="88" t="str">
        <f>IF($AB210&lt;&gt;"x","",IF(AND($I210&lt;&gt;AL$4, IFERROR(MATCH("c",$AB210:AK210,0),0)=0),"x", IF(IFERROR(MATCH("c",$AB210:AK210,0),0)=0,"c","")))</f>
        <v/>
      </c>
      <c r="AM210" s="88" t="str">
        <f>IF($AB210&lt;&gt;"x","",IF(AND($I210&lt;&gt;AM$4, IFERROR(MATCH("c",$AB210:AL210,0),0)=0),"x", IF(IFERROR(MATCH("c",$AB210:AL210,0),0)=0,"c","")))</f>
        <v/>
      </c>
      <c r="AN210" s="88" t="str">
        <f>IF($AB210&lt;&gt;"x","",IF(AND($I210&lt;&gt;AN$4, IFERROR(MATCH("c",$AB210:AM210,0),0)=0),"x", IF(IFERROR(MATCH("c",$AB210:AM210,0),0)=0,"c","")))</f>
        <v/>
      </c>
      <c r="AO210" s="88" t="str">
        <f>IF($AB210&lt;&gt;"x","",IF(AND($I210&lt;&gt;AO$4, IFERROR(MATCH("c",$AB210:AN210,0),0)=0),"x", IF(IFERROR(MATCH("c",$AB210:AN210,0),0)=0,"c","")))</f>
        <v/>
      </c>
      <c r="AP210" s="88" t="str">
        <f>IF($AB210&lt;&gt;"x","",IF(AND($I210&lt;&gt;AP$4, IFERROR(MATCH("c",$AB210:AO210,0),0)=0),"x", IF(IFERROR(MATCH("c",$AB210:AO210,0),0)=0,"c","")))</f>
        <v/>
      </c>
      <c r="AQ210" s="88" t="str">
        <f>IF($AB210&lt;&gt;"x","",IF(AND($I210&lt;&gt;AQ$4, IFERROR(MATCH("c",$AB210:AP210,0),0)=0),"x", IF(IFERROR(MATCH("c",$AB210:AP210,0),0)=0,"c","")))</f>
        <v/>
      </c>
    </row>
    <row r="211" spans="2:43" x14ac:dyDescent="0.25">
      <c r="B211" s="88">
        <f>IF(AND(OR(Pipeline!$F$5=H211,Pipeline!$F$5="",Pipeline!$F$5="All"), OR(Pipeline!$F$6=J211,Pipeline!$F$6="",Pipeline!$F$6="All"),  OR(Pipeline!$J$5&lt;=K211,Pipeline!$J$5=""), OR(Pipeline!$J$6&gt;=K211,Pipeline!$J$6=""),  OR(Pipeline!$N$5&lt;=O211,Pipeline!$N$5=""), OR(Pipeline!$N$6&gt;=O211,Pipeline!$N$6="")),1,0)</f>
        <v>1</v>
      </c>
      <c r="C211" s="99">
        <f>IF(B211&lt;&gt;1,"",COUNTIFS($I$6:I210,I211,$B$6:B210,1)+1)</f>
        <v>199</v>
      </c>
      <c r="D211" s="100" t="str">
        <f>IF(LEN(INDEX(Input!B$6:B$1005,ROW($C211)-ROW($C$5),1))=0,"-",INDEX(Input!B$6:B$1005,ROW($C211)-ROW($C$5),1))</f>
        <v>-</v>
      </c>
      <c r="E211" s="100" t="str">
        <f>IF(LEN(INDEX(Input!C$6:C$1005,ROW($C211)-ROW($C$5),1))=0,"-",INDEX(Input!C$6:C$1005,ROW($C211)-ROW($C$5),1))</f>
        <v>-</v>
      </c>
      <c r="F211" s="100" t="str">
        <f>IF(LEN(INDEX(Input!D$6:D$1005,ROW($C211)-ROW($C$5),1))=0,"-",INDEX(Input!D$6:D$1005,ROW($C211)-ROW($C$5),1))</f>
        <v>-</v>
      </c>
      <c r="G211" s="100" t="str">
        <f>IF(LEN(INDEX(Input!E$6:E$1005,ROW($C211)-ROW($C$5),1))=0,"-",INDEX(Input!E$6:E$1005,ROW($C211)-ROW($C$5),1))</f>
        <v>-</v>
      </c>
      <c r="H211" s="100" t="str">
        <f>IF(LEN(INDEX(Input!F$6:F$1005,ROW($C211)-ROW($C$5),1))=0,"-",INDEX(Input!F$6:F$1005,ROW($C211)-ROW($C$5),1))</f>
        <v>-</v>
      </c>
      <c r="I211" s="100" t="str">
        <f>IF(LEN(INDEX(Input!G$6:G$1005,ROW($C211)-ROW($C$5),1))=0,"",INDEX(Input!G$6:G$1005,ROW($C211)-ROW($C$5),1))</f>
        <v/>
      </c>
      <c r="J211" s="100" t="str">
        <f>IF(LEN(INDEX(Input!B$6:B$1005,ROW($C211)-ROW($C$5),1))=0,"-",IF(INDEX(Input!H$6:H$1005,ROW($C211)-ROW($C$5),1)="","Not set",INDEX(Input!H$6:H$1005,ROW($C211)-ROW($C$5),1)) )</f>
        <v>-</v>
      </c>
      <c r="K211" s="101" t="str">
        <f>IF(LEN(INDEX(Input!I$6:I$1005,ROW($C211)-ROW($C$5),1))=0,"",INDEX(Input!I$6:I$1005,ROW($C211)-ROW($C$5),1))</f>
        <v/>
      </c>
      <c r="L211" s="101" t="str">
        <f t="array" ref="L211">IFERROR(IF($AY$24=123,DAY(K211)&amp;connector&amp;IF($AZ$24="Extended",INDEX($AT$24:$AT$35,MONTH(K211),1),MONTH(K211))&amp;connector&amp;IF($AZ$24="Short", RIGHT(YEAR(K211),2),YEAR(K211)),IF($AY$24=213, MONTH(K211)&amp;connector&amp;DAY(K211)&amp;connector&amp;IF($AZ$24="Short", RIGHT(YEAR(K211),2),YEAR(K211)),IF($AZ$24="Short", RIGHT(YEAR(K211),2),YEAR(K211))&amp;connector&amp;MONTH(K211)&amp;connector&amp;DAY(K211))),"-")</f>
        <v>-</v>
      </c>
      <c r="M211" s="101" t="str">
        <f>IF(LEN(INDEX(Input!J$6:J$1005,ROW($C211)-ROW($C$5),1))=0,"",INDEX(Input!J$6:J$1005,ROW($C211)-ROW($C$5),1))</f>
        <v/>
      </c>
      <c r="N211" s="101" t="str">
        <f t="array" ref="N211">IFERROR(IF($AY$24=123,DAY(M211)&amp;connector&amp;IF($AZ$24="Extended",INDEX($AT$24:$AT$35,MONTH(M211),1),MONTH(M211))&amp;connector&amp;IF($AZ$24="Short", RIGHT(YEAR(M211),2),YEAR(M211)),IF($AY$24=213, MONTH(M211)&amp;connector&amp;DAY(M211)&amp;connector&amp;IF($AZ$24="Short", RIGHT(YEAR(M211),2),YEAR(M211)),IF($AZ$24="Short", RIGHT(YEAR(M211),2),YEAR(M211))&amp;connector&amp;MONTH(M211)&amp;connector&amp;DAY(M211))),"-")</f>
        <v>-</v>
      </c>
      <c r="O211" s="156" t="str">
        <f>IF(LEN(INDEX(Input!K$6:K$1005,ROW($C211)-ROW($C$5),1))=0,"",INDEX(Input!K$6:K$1005,ROW($C211)-ROW($C$5),1))</f>
        <v/>
      </c>
      <c r="P211" s="100" t="str">
        <f t="shared" si="33"/>
        <v>-</v>
      </c>
      <c r="Q211" s="156" t="str">
        <f>IF(LEN(INDEX(Input!L$6:L$1005,ROW($C211)-ROW($C$5),1))=0,"",INDEX(Input!L$6:L$1005,ROW($C211)-ROW($C$5),1))</f>
        <v/>
      </c>
      <c r="R211" s="100" t="str">
        <f t="shared" si="34"/>
        <v>-</v>
      </c>
      <c r="S211" s="156" t="str">
        <f>IF(LEN(INDEX(Input!M$6:M$1005,ROW($C211)-ROW($C$5),1))=0,"-",INDEX(Input!M$6:M$1005,ROW($C211)-ROW($C$5),1))</f>
        <v>-</v>
      </c>
      <c r="T211" s="156" t="str">
        <f t="shared" si="35"/>
        <v/>
      </c>
      <c r="U211" s="100" t="str">
        <f t="shared" si="36"/>
        <v>-</v>
      </c>
      <c r="V211" s="156" t="str">
        <f>IF(LEN(INDEX(Input!O$6:O$1005,ROW($C211)-ROW($C$5),1))=0,"",INDEX(Input!O$6:O$1005,ROW($C211)-ROW($C$5),1))</f>
        <v/>
      </c>
      <c r="W211" s="100" t="str">
        <f t="shared" si="37"/>
        <v>-</v>
      </c>
      <c r="X211" s="104" t="str">
        <f t="shared" si="38"/>
        <v/>
      </c>
      <c r="Y211" s="102" t="str">
        <f t="shared" si="32"/>
        <v/>
      </c>
      <c r="Z211" s="102" t="str">
        <f>IF(AND(OR(Dashboard!$D$7=J211,Dashboard!$D$7=""),  OR(Dashboard!$G$6&lt;=K211,Dashboard!$G$6=""), OR(Dashboard!$G$7&gt;=K211,Dashboard!$G$7=""),  OR(Dashboard!$J$6&lt;=O211,Dashboard!$J$6=""), OR(Dashboard!$J$7&gt;=O211,Dashboard!$J$7=""),D211&lt;&gt;""),"x","")</f>
        <v>x</v>
      </c>
      <c r="AA211" s="102" t="str">
        <f>IF(AND(OR(Dashboard!$D$6=H211,Dashboard!$D$6="",Dashboard!$D$6="All"), Z211="x"),"x","")</f>
        <v>x</v>
      </c>
      <c r="AB211" s="103" t="str">
        <f>IF(AND(OR(Dashboard!$D$6=H211,Dashboard!$D$6="",Dashboard!$D$6="All"), OR(Dashboard!$D$7=J211,Dashboard!$D$7=""),  OR(Dashboard!$G$6&lt;=K211,Dashboard!$G$6=""), OR(Dashboard!$G$7&gt;=K211,Dashboard!$G$7=""),  OR(Dashboard!$J$6&lt;=O211,Dashboard!$J$6=""), OR(Dashboard!$J$7&gt;=O211,Dashboard!$J$7=""),I211&lt;&gt;""),"x","")</f>
        <v/>
      </c>
      <c r="AC211" s="88" t="str">
        <f>IF($AB211&lt;&gt;"x","",IF(AND($I211&lt;&gt;AC$4, IFERROR(MATCH("c",$AB211:AB211,0),0)=0),"x", IF(IFERROR(MATCH("c",$AB211:AB211,0),0)=0,"c","")))</f>
        <v/>
      </c>
      <c r="AD211" s="88" t="str">
        <f>IF($AB211&lt;&gt;"x","",IF(AND($I211&lt;&gt;AD$4, IFERROR(MATCH("c",$AB211:AC211,0),0)=0),"x", IF(IFERROR(MATCH("c",$AB211:AC211,0),0)=0,"c","")))</f>
        <v/>
      </c>
      <c r="AE211" s="88" t="str">
        <f>IF($AB211&lt;&gt;"x","",IF(AND($I211&lt;&gt;AE$4, IFERROR(MATCH("c",$AB211:AD211,0),0)=0),"x", IF(IFERROR(MATCH("c",$AB211:AD211,0),0)=0,"c","")))</f>
        <v/>
      </c>
      <c r="AF211" s="88" t="str">
        <f>IF($AB211&lt;&gt;"x","",IF(AND($I211&lt;&gt;AF$4, IFERROR(MATCH("c",$AB211:AE211,0),0)=0),"x", IF(IFERROR(MATCH("c",$AB211:AE211,0),0)=0,"c","")))</f>
        <v/>
      </c>
      <c r="AG211" s="88" t="str">
        <f>IF($AB211&lt;&gt;"x","",IF(AND($I211&lt;&gt;AG$4, IFERROR(MATCH("c",$AB211:AF211,0),0)=0),"x", IF(IFERROR(MATCH("c",$AB211:AF211,0),0)=0,"c","")))</f>
        <v/>
      </c>
      <c r="AH211" s="88" t="str">
        <f>IF($AB211&lt;&gt;"x","",IF(AND($I211&lt;&gt;AH$4, IFERROR(MATCH("c",$AB211:AG211,0),0)=0),"x", IF(IFERROR(MATCH("c",$AB211:AG211,0),0)=0,"c","")))</f>
        <v/>
      </c>
      <c r="AI211" s="88" t="str">
        <f>IF($AB211&lt;&gt;"x","",IF(AND($I211&lt;&gt;AI$4, IFERROR(MATCH("c",$AB211:AH211,0),0)=0),"x", IF(IFERROR(MATCH("c",$AB211:AH211,0),0)=0,"c","")))</f>
        <v/>
      </c>
      <c r="AJ211" s="88" t="str">
        <f>IF($AB211&lt;&gt;"x","",IF(AND($I211&lt;&gt;AJ$4, IFERROR(MATCH("c",$AB211:AI211,0),0)=0),"x", IF(IFERROR(MATCH("c",$AB211:AI211,0),0)=0,"c","")))</f>
        <v/>
      </c>
      <c r="AK211" s="88" t="str">
        <f>IF($AB211&lt;&gt;"x","",IF(AND($I211&lt;&gt;AK$4, IFERROR(MATCH("c",$AB211:AJ211,0),0)=0),"x", IF(IFERROR(MATCH("c",$AB211:AJ211,0),0)=0,"c","")))</f>
        <v/>
      </c>
      <c r="AL211" s="88" t="str">
        <f>IF($AB211&lt;&gt;"x","",IF(AND($I211&lt;&gt;AL$4, IFERROR(MATCH("c",$AB211:AK211,0),0)=0),"x", IF(IFERROR(MATCH("c",$AB211:AK211,0),0)=0,"c","")))</f>
        <v/>
      </c>
      <c r="AM211" s="88" t="str">
        <f>IF($AB211&lt;&gt;"x","",IF(AND($I211&lt;&gt;AM$4, IFERROR(MATCH("c",$AB211:AL211,0),0)=0),"x", IF(IFERROR(MATCH("c",$AB211:AL211,0),0)=0,"c","")))</f>
        <v/>
      </c>
      <c r="AN211" s="88" t="str">
        <f>IF($AB211&lt;&gt;"x","",IF(AND($I211&lt;&gt;AN$4, IFERROR(MATCH("c",$AB211:AM211,0),0)=0),"x", IF(IFERROR(MATCH("c",$AB211:AM211,0),0)=0,"c","")))</f>
        <v/>
      </c>
      <c r="AO211" s="88" t="str">
        <f>IF($AB211&lt;&gt;"x","",IF(AND($I211&lt;&gt;AO$4, IFERROR(MATCH("c",$AB211:AN211,0),0)=0),"x", IF(IFERROR(MATCH("c",$AB211:AN211,0),0)=0,"c","")))</f>
        <v/>
      </c>
      <c r="AP211" s="88" t="str">
        <f>IF($AB211&lt;&gt;"x","",IF(AND($I211&lt;&gt;AP$4, IFERROR(MATCH("c",$AB211:AO211,0),0)=0),"x", IF(IFERROR(MATCH("c",$AB211:AO211,0),0)=0,"c","")))</f>
        <v/>
      </c>
      <c r="AQ211" s="88" t="str">
        <f>IF($AB211&lt;&gt;"x","",IF(AND($I211&lt;&gt;AQ$4, IFERROR(MATCH("c",$AB211:AP211,0),0)=0),"x", IF(IFERROR(MATCH("c",$AB211:AP211,0),0)=0,"c","")))</f>
        <v/>
      </c>
    </row>
    <row r="212" spans="2:43" x14ac:dyDescent="0.25">
      <c r="B212" s="88">
        <f>IF(AND(OR(Pipeline!$F$5=H212,Pipeline!$F$5="",Pipeline!$F$5="All"), OR(Pipeline!$F$6=J212,Pipeline!$F$6="",Pipeline!$F$6="All"),  OR(Pipeline!$J$5&lt;=K212,Pipeline!$J$5=""), OR(Pipeline!$J$6&gt;=K212,Pipeline!$J$6=""),  OR(Pipeline!$N$5&lt;=O212,Pipeline!$N$5=""), OR(Pipeline!$N$6&gt;=O212,Pipeline!$N$6="")),1,0)</f>
        <v>1</v>
      </c>
      <c r="C212" s="99">
        <f>IF(B212&lt;&gt;1,"",COUNTIFS($I$6:I211,I212,$B$6:B211,1)+1)</f>
        <v>200</v>
      </c>
      <c r="D212" s="100" t="str">
        <f>IF(LEN(INDEX(Input!B$6:B$1005,ROW($C212)-ROW($C$5),1))=0,"-",INDEX(Input!B$6:B$1005,ROW($C212)-ROW($C$5),1))</f>
        <v>-</v>
      </c>
      <c r="E212" s="100" t="str">
        <f>IF(LEN(INDEX(Input!C$6:C$1005,ROW($C212)-ROW($C$5),1))=0,"-",INDEX(Input!C$6:C$1005,ROW($C212)-ROW($C$5),1))</f>
        <v>-</v>
      </c>
      <c r="F212" s="100" t="str">
        <f>IF(LEN(INDEX(Input!D$6:D$1005,ROW($C212)-ROW($C$5),1))=0,"-",INDEX(Input!D$6:D$1005,ROW($C212)-ROW($C$5),1))</f>
        <v>-</v>
      </c>
      <c r="G212" s="100" t="str">
        <f>IF(LEN(INDEX(Input!E$6:E$1005,ROW($C212)-ROW($C$5),1))=0,"-",INDEX(Input!E$6:E$1005,ROW($C212)-ROW($C$5),1))</f>
        <v>-</v>
      </c>
      <c r="H212" s="100" t="str">
        <f>IF(LEN(INDEX(Input!F$6:F$1005,ROW($C212)-ROW($C$5),1))=0,"-",INDEX(Input!F$6:F$1005,ROW($C212)-ROW($C$5),1))</f>
        <v>-</v>
      </c>
      <c r="I212" s="100" t="str">
        <f>IF(LEN(INDEX(Input!G$6:G$1005,ROW($C212)-ROW($C$5),1))=0,"",INDEX(Input!G$6:G$1005,ROW($C212)-ROW($C$5),1))</f>
        <v/>
      </c>
      <c r="J212" s="100" t="str">
        <f>IF(LEN(INDEX(Input!B$6:B$1005,ROW($C212)-ROW($C$5),1))=0,"-",IF(INDEX(Input!H$6:H$1005,ROW($C212)-ROW($C$5),1)="","Not set",INDEX(Input!H$6:H$1005,ROW($C212)-ROW($C$5),1)) )</f>
        <v>-</v>
      </c>
      <c r="K212" s="101" t="str">
        <f>IF(LEN(INDEX(Input!I$6:I$1005,ROW($C212)-ROW($C$5),1))=0,"",INDEX(Input!I$6:I$1005,ROW($C212)-ROW($C$5),1))</f>
        <v/>
      </c>
      <c r="L212" s="101" t="str">
        <f t="array" ref="L212">IFERROR(IF($AY$24=123,DAY(K212)&amp;connector&amp;IF($AZ$24="Extended",INDEX($AT$24:$AT$35,MONTH(K212),1),MONTH(K212))&amp;connector&amp;IF($AZ$24="Short", RIGHT(YEAR(K212),2),YEAR(K212)),IF($AY$24=213, MONTH(K212)&amp;connector&amp;DAY(K212)&amp;connector&amp;IF($AZ$24="Short", RIGHT(YEAR(K212),2),YEAR(K212)),IF($AZ$24="Short", RIGHT(YEAR(K212),2),YEAR(K212))&amp;connector&amp;MONTH(K212)&amp;connector&amp;DAY(K212))),"-")</f>
        <v>-</v>
      </c>
      <c r="M212" s="101" t="str">
        <f>IF(LEN(INDEX(Input!J$6:J$1005,ROW($C212)-ROW($C$5),1))=0,"",INDEX(Input!J$6:J$1005,ROW($C212)-ROW($C$5),1))</f>
        <v/>
      </c>
      <c r="N212" s="101" t="str">
        <f t="array" ref="N212">IFERROR(IF($AY$24=123,DAY(M212)&amp;connector&amp;IF($AZ$24="Extended",INDEX($AT$24:$AT$35,MONTH(M212),1),MONTH(M212))&amp;connector&amp;IF($AZ$24="Short", RIGHT(YEAR(M212),2),YEAR(M212)),IF($AY$24=213, MONTH(M212)&amp;connector&amp;DAY(M212)&amp;connector&amp;IF($AZ$24="Short", RIGHT(YEAR(M212),2),YEAR(M212)),IF($AZ$24="Short", RIGHT(YEAR(M212),2),YEAR(M212))&amp;connector&amp;MONTH(M212)&amp;connector&amp;DAY(M212))),"-")</f>
        <v>-</v>
      </c>
      <c r="O212" s="156" t="str">
        <f>IF(LEN(INDEX(Input!K$6:K$1005,ROW($C212)-ROW($C$5),1))=0,"",INDEX(Input!K$6:K$1005,ROW($C212)-ROW($C$5),1))</f>
        <v/>
      </c>
      <c r="P212" s="100" t="str">
        <f t="shared" si="33"/>
        <v>-</v>
      </c>
      <c r="Q212" s="156" t="str">
        <f>IF(LEN(INDEX(Input!L$6:L$1005,ROW($C212)-ROW($C$5),1))=0,"",INDEX(Input!L$6:L$1005,ROW($C212)-ROW($C$5),1))</f>
        <v/>
      </c>
      <c r="R212" s="100" t="str">
        <f t="shared" si="34"/>
        <v>-</v>
      </c>
      <c r="S212" s="156" t="str">
        <f>IF(LEN(INDEX(Input!M$6:M$1005,ROW($C212)-ROW($C$5),1))=0,"-",INDEX(Input!M$6:M$1005,ROW($C212)-ROW($C$5),1))</f>
        <v>-</v>
      </c>
      <c r="T212" s="156" t="str">
        <f t="shared" si="35"/>
        <v/>
      </c>
      <c r="U212" s="100" t="str">
        <f t="shared" si="36"/>
        <v>-</v>
      </c>
      <c r="V212" s="156" t="str">
        <f>IF(LEN(INDEX(Input!O$6:O$1005,ROW($C212)-ROW($C$5),1))=0,"",INDEX(Input!O$6:O$1005,ROW($C212)-ROW($C$5),1))</f>
        <v/>
      </c>
      <c r="W212" s="100" t="str">
        <f t="shared" si="37"/>
        <v>-</v>
      </c>
      <c r="X212" s="104" t="str">
        <f t="shared" si="38"/>
        <v/>
      </c>
      <c r="Y212" s="102" t="str">
        <f t="shared" si="32"/>
        <v/>
      </c>
      <c r="Z212" s="102" t="str">
        <f>IF(AND(OR(Dashboard!$D$7=J212,Dashboard!$D$7=""),  OR(Dashboard!$G$6&lt;=K212,Dashboard!$G$6=""), OR(Dashboard!$G$7&gt;=K212,Dashboard!$G$7=""),  OR(Dashboard!$J$6&lt;=O212,Dashboard!$J$6=""), OR(Dashboard!$J$7&gt;=O212,Dashboard!$J$7=""),D212&lt;&gt;""),"x","")</f>
        <v>x</v>
      </c>
      <c r="AA212" s="102" t="str">
        <f>IF(AND(OR(Dashboard!$D$6=H212,Dashboard!$D$6="",Dashboard!$D$6="All"), Z212="x"),"x","")</f>
        <v>x</v>
      </c>
      <c r="AB212" s="103" t="str">
        <f>IF(AND(OR(Dashboard!$D$6=H212,Dashboard!$D$6="",Dashboard!$D$6="All"), OR(Dashboard!$D$7=J212,Dashboard!$D$7=""),  OR(Dashboard!$G$6&lt;=K212,Dashboard!$G$6=""), OR(Dashboard!$G$7&gt;=K212,Dashboard!$G$7=""),  OR(Dashboard!$J$6&lt;=O212,Dashboard!$J$6=""), OR(Dashboard!$J$7&gt;=O212,Dashboard!$J$7=""),I212&lt;&gt;""),"x","")</f>
        <v/>
      </c>
      <c r="AC212" s="88" t="str">
        <f>IF($AB212&lt;&gt;"x","",IF(AND($I212&lt;&gt;AC$4, IFERROR(MATCH("c",$AB212:AB212,0),0)=0),"x", IF(IFERROR(MATCH("c",$AB212:AB212,0),0)=0,"c","")))</f>
        <v/>
      </c>
      <c r="AD212" s="88" t="str">
        <f>IF($AB212&lt;&gt;"x","",IF(AND($I212&lt;&gt;AD$4, IFERROR(MATCH("c",$AB212:AC212,0),0)=0),"x", IF(IFERROR(MATCH("c",$AB212:AC212,0),0)=0,"c","")))</f>
        <v/>
      </c>
      <c r="AE212" s="88" t="str">
        <f>IF($AB212&lt;&gt;"x","",IF(AND($I212&lt;&gt;AE$4, IFERROR(MATCH("c",$AB212:AD212,0),0)=0),"x", IF(IFERROR(MATCH("c",$AB212:AD212,0),0)=0,"c","")))</f>
        <v/>
      </c>
      <c r="AF212" s="88" t="str">
        <f>IF($AB212&lt;&gt;"x","",IF(AND($I212&lt;&gt;AF$4, IFERROR(MATCH("c",$AB212:AE212,0),0)=0),"x", IF(IFERROR(MATCH("c",$AB212:AE212,0),0)=0,"c","")))</f>
        <v/>
      </c>
      <c r="AG212" s="88" t="str">
        <f>IF($AB212&lt;&gt;"x","",IF(AND($I212&lt;&gt;AG$4, IFERROR(MATCH("c",$AB212:AF212,0),0)=0),"x", IF(IFERROR(MATCH("c",$AB212:AF212,0),0)=0,"c","")))</f>
        <v/>
      </c>
      <c r="AH212" s="88" t="str">
        <f>IF($AB212&lt;&gt;"x","",IF(AND($I212&lt;&gt;AH$4, IFERROR(MATCH("c",$AB212:AG212,0),0)=0),"x", IF(IFERROR(MATCH("c",$AB212:AG212,0),0)=0,"c","")))</f>
        <v/>
      </c>
      <c r="AI212" s="88" t="str">
        <f>IF($AB212&lt;&gt;"x","",IF(AND($I212&lt;&gt;AI$4, IFERROR(MATCH("c",$AB212:AH212,0),0)=0),"x", IF(IFERROR(MATCH("c",$AB212:AH212,0),0)=0,"c","")))</f>
        <v/>
      </c>
      <c r="AJ212" s="88" t="str">
        <f>IF($AB212&lt;&gt;"x","",IF(AND($I212&lt;&gt;AJ$4, IFERROR(MATCH("c",$AB212:AI212,0),0)=0),"x", IF(IFERROR(MATCH("c",$AB212:AI212,0),0)=0,"c","")))</f>
        <v/>
      </c>
      <c r="AK212" s="88" t="str">
        <f>IF($AB212&lt;&gt;"x","",IF(AND($I212&lt;&gt;AK$4, IFERROR(MATCH("c",$AB212:AJ212,0),0)=0),"x", IF(IFERROR(MATCH("c",$AB212:AJ212,0),0)=0,"c","")))</f>
        <v/>
      </c>
      <c r="AL212" s="88" t="str">
        <f>IF($AB212&lt;&gt;"x","",IF(AND($I212&lt;&gt;AL$4, IFERROR(MATCH("c",$AB212:AK212,0),0)=0),"x", IF(IFERROR(MATCH("c",$AB212:AK212,0),0)=0,"c","")))</f>
        <v/>
      </c>
      <c r="AM212" s="88" t="str">
        <f>IF($AB212&lt;&gt;"x","",IF(AND($I212&lt;&gt;AM$4, IFERROR(MATCH("c",$AB212:AL212,0),0)=0),"x", IF(IFERROR(MATCH("c",$AB212:AL212,0),0)=0,"c","")))</f>
        <v/>
      </c>
      <c r="AN212" s="88" t="str">
        <f>IF($AB212&lt;&gt;"x","",IF(AND($I212&lt;&gt;AN$4, IFERROR(MATCH("c",$AB212:AM212,0),0)=0),"x", IF(IFERROR(MATCH("c",$AB212:AM212,0),0)=0,"c","")))</f>
        <v/>
      </c>
      <c r="AO212" s="88" t="str">
        <f>IF($AB212&lt;&gt;"x","",IF(AND($I212&lt;&gt;AO$4, IFERROR(MATCH("c",$AB212:AN212,0),0)=0),"x", IF(IFERROR(MATCH("c",$AB212:AN212,0),0)=0,"c","")))</f>
        <v/>
      </c>
      <c r="AP212" s="88" t="str">
        <f>IF($AB212&lt;&gt;"x","",IF(AND($I212&lt;&gt;AP$4, IFERROR(MATCH("c",$AB212:AO212,0),0)=0),"x", IF(IFERROR(MATCH("c",$AB212:AO212,0),0)=0,"c","")))</f>
        <v/>
      </c>
      <c r="AQ212" s="88" t="str">
        <f>IF($AB212&lt;&gt;"x","",IF(AND($I212&lt;&gt;AQ$4, IFERROR(MATCH("c",$AB212:AP212,0),0)=0),"x", IF(IFERROR(MATCH("c",$AB212:AP212,0),0)=0,"c","")))</f>
        <v/>
      </c>
    </row>
    <row r="213" spans="2:43" x14ac:dyDescent="0.25">
      <c r="B213" s="88">
        <f>IF(AND(OR(Pipeline!$F$5=H213,Pipeline!$F$5="",Pipeline!$F$5="All"), OR(Pipeline!$F$6=J213,Pipeline!$F$6="",Pipeline!$F$6="All"),  OR(Pipeline!$J$5&lt;=K213,Pipeline!$J$5=""), OR(Pipeline!$J$6&gt;=K213,Pipeline!$J$6=""),  OR(Pipeline!$N$5&lt;=O213,Pipeline!$N$5=""), OR(Pipeline!$N$6&gt;=O213,Pipeline!$N$6="")),1,0)</f>
        <v>1</v>
      </c>
      <c r="C213" s="99">
        <f>IF(B213&lt;&gt;1,"",COUNTIFS($I$6:I212,I213,$B$6:B212,1)+1)</f>
        <v>201</v>
      </c>
      <c r="D213" s="100" t="str">
        <f>IF(LEN(INDEX(Input!B$6:B$1005,ROW($C213)-ROW($C$5),1))=0,"-",INDEX(Input!B$6:B$1005,ROW($C213)-ROW($C$5),1))</f>
        <v>-</v>
      </c>
      <c r="E213" s="100" t="str">
        <f>IF(LEN(INDEX(Input!C$6:C$1005,ROW($C213)-ROW($C$5),1))=0,"-",INDEX(Input!C$6:C$1005,ROW($C213)-ROW($C$5),1))</f>
        <v>-</v>
      </c>
      <c r="F213" s="100" t="str">
        <f>IF(LEN(INDEX(Input!D$6:D$1005,ROW($C213)-ROW($C$5),1))=0,"-",INDEX(Input!D$6:D$1005,ROW($C213)-ROW($C$5),1))</f>
        <v>-</v>
      </c>
      <c r="G213" s="100" t="str">
        <f>IF(LEN(INDEX(Input!E$6:E$1005,ROW($C213)-ROW($C$5),1))=0,"-",INDEX(Input!E$6:E$1005,ROW($C213)-ROW($C$5),1))</f>
        <v>-</v>
      </c>
      <c r="H213" s="100" t="str">
        <f>IF(LEN(INDEX(Input!F$6:F$1005,ROW($C213)-ROW($C$5),1))=0,"-",INDEX(Input!F$6:F$1005,ROW($C213)-ROW($C$5),1))</f>
        <v>-</v>
      </c>
      <c r="I213" s="100" t="str">
        <f>IF(LEN(INDEX(Input!G$6:G$1005,ROW($C213)-ROW($C$5),1))=0,"",INDEX(Input!G$6:G$1005,ROW($C213)-ROW($C$5),1))</f>
        <v/>
      </c>
      <c r="J213" s="100" t="str">
        <f>IF(LEN(INDEX(Input!B$6:B$1005,ROW($C213)-ROW($C$5),1))=0,"-",IF(INDEX(Input!H$6:H$1005,ROW($C213)-ROW($C$5),1)="","Not set",INDEX(Input!H$6:H$1005,ROW($C213)-ROW($C$5),1)) )</f>
        <v>-</v>
      </c>
      <c r="K213" s="101" t="str">
        <f>IF(LEN(INDEX(Input!I$6:I$1005,ROW($C213)-ROW($C$5),1))=0,"",INDEX(Input!I$6:I$1005,ROW($C213)-ROW($C$5),1))</f>
        <v/>
      </c>
      <c r="L213" s="101" t="str">
        <f t="array" ref="L213">IFERROR(IF($AY$24=123,DAY(K213)&amp;connector&amp;IF($AZ$24="Extended",INDEX($AT$24:$AT$35,MONTH(K213),1),MONTH(K213))&amp;connector&amp;IF($AZ$24="Short", RIGHT(YEAR(K213),2),YEAR(K213)),IF($AY$24=213, MONTH(K213)&amp;connector&amp;DAY(K213)&amp;connector&amp;IF($AZ$24="Short", RIGHT(YEAR(K213),2),YEAR(K213)),IF($AZ$24="Short", RIGHT(YEAR(K213),2),YEAR(K213))&amp;connector&amp;MONTH(K213)&amp;connector&amp;DAY(K213))),"-")</f>
        <v>-</v>
      </c>
      <c r="M213" s="101" t="str">
        <f>IF(LEN(INDEX(Input!J$6:J$1005,ROW($C213)-ROW($C$5),1))=0,"",INDEX(Input!J$6:J$1005,ROW($C213)-ROW($C$5),1))</f>
        <v/>
      </c>
      <c r="N213" s="101" t="str">
        <f t="array" ref="N213">IFERROR(IF($AY$24=123,DAY(M213)&amp;connector&amp;IF($AZ$24="Extended",INDEX($AT$24:$AT$35,MONTH(M213),1),MONTH(M213))&amp;connector&amp;IF($AZ$24="Short", RIGHT(YEAR(M213),2),YEAR(M213)),IF($AY$24=213, MONTH(M213)&amp;connector&amp;DAY(M213)&amp;connector&amp;IF($AZ$24="Short", RIGHT(YEAR(M213),2),YEAR(M213)),IF($AZ$24="Short", RIGHT(YEAR(M213),2),YEAR(M213))&amp;connector&amp;MONTH(M213)&amp;connector&amp;DAY(M213))),"-")</f>
        <v>-</v>
      </c>
      <c r="O213" s="156" t="str">
        <f>IF(LEN(INDEX(Input!K$6:K$1005,ROW($C213)-ROW($C$5),1))=0,"",INDEX(Input!K$6:K$1005,ROW($C213)-ROW($C$5),1))</f>
        <v/>
      </c>
      <c r="P213" s="100" t="str">
        <f t="shared" si="33"/>
        <v>-</v>
      </c>
      <c r="Q213" s="156" t="str">
        <f>IF(LEN(INDEX(Input!L$6:L$1005,ROW($C213)-ROW($C$5),1))=0,"",INDEX(Input!L$6:L$1005,ROW($C213)-ROW($C$5),1))</f>
        <v/>
      </c>
      <c r="R213" s="100" t="str">
        <f t="shared" si="34"/>
        <v>-</v>
      </c>
      <c r="S213" s="156" t="str">
        <f>IF(LEN(INDEX(Input!M$6:M$1005,ROW($C213)-ROW($C$5),1))=0,"-",INDEX(Input!M$6:M$1005,ROW($C213)-ROW($C$5),1))</f>
        <v>-</v>
      </c>
      <c r="T213" s="156" t="str">
        <f t="shared" si="35"/>
        <v/>
      </c>
      <c r="U213" s="100" t="str">
        <f t="shared" si="36"/>
        <v>-</v>
      </c>
      <c r="V213" s="156" t="str">
        <f>IF(LEN(INDEX(Input!O$6:O$1005,ROW($C213)-ROW($C$5),1))=0,"",INDEX(Input!O$6:O$1005,ROW($C213)-ROW($C$5),1))</f>
        <v/>
      </c>
      <c r="W213" s="100" t="str">
        <f t="shared" si="37"/>
        <v>-</v>
      </c>
      <c r="X213" s="104" t="str">
        <f t="shared" si="38"/>
        <v/>
      </c>
      <c r="Y213" s="102" t="str">
        <f t="shared" si="32"/>
        <v/>
      </c>
      <c r="Z213" s="102" t="str">
        <f>IF(AND(OR(Dashboard!$D$7=J213,Dashboard!$D$7=""),  OR(Dashboard!$G$6&lt;=K213,Dashboard!$G$6=""), OR(Dashboard!$G$7&gt;=K213,Dashboard!$G$7=""),  OR(Dashboard!$J$6&lt;=O213,Dashboard!$J$6=""), OR(Dashboard!$J$7&gt;=O213,Dashboard!$J$7=""),D213&lt;&gt;""),"x","")</f>
        <v>x</v>
      </c>
      <c r="AA213" s="102" t="str">
        <f>IF(AND(OR(Dashboard!$D$6=H213,Dashboard!$D$6="",Dashboard!$D$6="All"), Z213="x"),"x","")</f>
        <v>x</v>
      </c>
      <c r="AB213" s="103" t="str">
        <f>IF(AND(OR(Dashboard!$D$6=H213,Dashboard!$D$6="",Dashboard!$D$6="All"), OR(Dashboard!$D$7=J213,Dashboard!$D$7=""),  OR(Dashboard!$G$6&lt;=K213,Dashboard!$G$6=""), OR(Dashboard!$G$7&gt;=K213,Dashboard!$G$7=""),  OR(Dashboard!$J$6&lt;=O213,Dashboard!$J$6=""), OR(Dashboard!$J$7&gt;=O213,Dashboard!$J$7=""),I213&lt;&gt;""),"x","")</f>
        <v/>
      </c>
      <c r="AC213" s="88" t="str">
        <f>IF($AB213&lt;&gt;"x","",IF(AND($I213&lt;&gt;AC$4, IFERROR(MATCH("c",$AB213:AB213,0),0)=0),"x", IF(IFERROR(MATCH("c",$AB213:AB213,0),0)=0,"c","")))</f>
        <v/>
      </c>
      <c r="AD213" s="88" t="str">
        <f>IF($AB213&lt;&gt;"x","",IF(AND($I213&lt;&gt;AD$4, IFERROR(MATCH("c",$AB213:AC213,0),0)=0),"x", IF(IFERROR(MATCH("c",$AB213:AC213,0),0)=0,"c","")))</f>
        <v/>
      </c>
      <c r="AE213" s="88" t="str">
        <f>IF($AB213&lt;&gt;"x","",IF(AND($I213&lt;&gt;AE$4, IFERROR(MATCH("c",$AB213:AD213,0),0)=0),"x", IF(IFERROR(MATCH("c",$AB213:AD213,0),0)=0,"c","")))</f>
        <v/>
      </c>
      <c r="AF213" s="88" t="str">
        <f>IF($AB213&lt;&gt;"x","",IF(AND($I213&lt;&gt;AF$4, IFERROR(MATCH("c",$AB213:AE213,0),0)=0),"x", IF(IFERROR(MATCH("c",$AB213:AE213,0),0)=0,"c","")))</f>
        <v/>
      </c>
      <c r="AG213" s="88" t="str">
        <f>IF($AB213&lt;&gt;"x","",IF(AND($I213&lt;&gt;AG$4, IFERROR(MATCH("c",$AB213:AF213,0),0)=0),"x", IF(IFERROR(MATCH("c",$AB213:AF213,0),0)=0,"c","")))</f>
        <v/>
      </c>
      <c r="AH213" s="88" t="str">
        <f>IF($AB213&lt;&gt;"x","",IF(AND($I213&lt;&gt;AH$4, IFERROR(MATCH("c",$AB213:AG213,0),0)=0),"x", IF(IFERROR(MATCH("c",$AB213:AG213,0),0)=0,"c","")))</f>
        <v/>
      </c>
      <c r="AI213" s="88" t="str">
        <f>IF($AB213&lt;&gt;"x","",IF(AND($I213&lt;&gt;AI$4, IFERROR(MATCH("c",$AB213:AH213,0),0)=0),"x", IF(IFERROR(MATCH("c",$AB213:AH213,0),0)=0,"c","")))</f>
        <v/>
      </c>
      <c r="AJ213" s="88" t="str">
        <f>IF($AB213&lt;&gt;"x","",IF(AND($I213&lt;&gt;AJ$4, IFERROR(MATCH("c",$AB213:AI213,0),0)=0),"x", IF(IFERROR(MATCH("c",$AB213:AI213,0),0)=0,"c","")))</f>
        <v/>
      </c>
      <c r="AK213" s="88" t="str">
        <f>IF($AB213&lt;&gt;"x","",IF(AND($I213&lt;&gt;AK$4, IFERROR(MATCH("c",$AB213:AJ213,0),0)=0),"x", IF(IFERROR(MATCH("c",$AB213:AJ213,0),0)=0,"c","")))</f>
        <v/>
      </c>
      <c r="AL213" s="88" t="str">
        <f>IF($AB213&lt;&gt;"x","",IF(AND($I213&lt;&gt;AL$4, IFERROR(MATCH("c",$AB213:AK213,0),0)=0),"x", IF(IFERROR(MATCH("c",$AB213:AK213,0),0)=0,"c","")))</f>
        <v/>
      </c>
      <c r="AM213" s="88" t="str">
        <f>IF($AB213&lt;&gt;"x","",IF(AND($I213&lt;&gt;AM$4, IFERROR(MATCH("c",$AB213:AL213,0),0)=0),"x", IF(IFERROR(MATCH("c",$AB213:AL213,0),0)=0,"c","")))</f>
        <v/>
      </c>
      <c r="AN213" s="88" t="str">
        <f>IF($AB213&lt;&gt;"x","",IF(AND($I213&lt;&gt;AN$4, IFERROR(MATCH("c",$AB213:AM213,0),0)=0),"x", IF(IFERROR(MATCH("c",$AB213:AM213,0),0)=0,"c","")))</f>
        <v/>
      </c>
      <c r="AO213" s="88" t="str">
        <f>IF($AB213&lt;&gt;"x","",IF(AND($I213&lt;&gt;AO$4, IFERROR(MATCH("c",$AB213:AN213,0),0)=0),"x", IF(IFERROR(MATCH("c",$AB213:AN213,0),0)=0,"c","")))</f>
        <v/>
      </c>
      <c r="AP213" s="88" t="str">
        <f>IF($AB213&lt;&gt;"x","",IF(AND($I213&lt;&gt;AP$4, IFERROR(MATCH("c",$AB213:AO213,0),0)=0),"x", IF(IFERROR(MATCH("c",$AB213:AO213,0),0)=0,"c","")))</f>
        <v/>
      </c>
      <c r="AQ213" s="88" t="str">
        <f>IF($AB213&lt;&gt;"x","",IF(AND($I213&lt;&gt;AQ$4, IFERROR(MATCH("c",$AB213:AP213,0),0)=0),"x", IF(IFERROR(MATCH("c",$AB213:AP213,0),0)=0,"c","")))</f>
        <v/>
      </c>
    </row>
    <row r="214" spans="2:43" x14ac:dyDescent="0.25">
      <c r="B214" s="88">
        <f>IF(AND(OR(Pipeline!$F$5=H214,Pipeline!$F$5="",Pipeline!$F$5="All"), OR(Pipeline!$F$6=J214,Pipeline!$F$6="",Pipeline!$F$6="All"),  OR(Pipeline!$J$5&lt;=K214,Pipeline!$J$5=""), OR(Pipeline!$J$6&gt;=K214,Pipeline!$J$6=""),  OR(Pipeline!$N$5&lt;=O214,Pipeline!$N$5=""), OR(Pipeline!$N$6&gt;=O214,Pipeline!$N$6="")),1,0)</f>
        <v>1</v>
      </c>
      <c r="C214" s="99">
        <f>IF(B214&lt;&gt;1,"",COUNTIFS($I$6:I213,I214,$B$6:B213,1)+1)</f>
        <v>202</v>
      </c>
      <c r="D214" s="100" t="str">
        <f>IF(LEN(INDEX(Input!B$6:B$1005,ROW($C214)-ROW($C$5),1))=0,"-",INDEX(Input!B$6:B$1005,ROW($C214)-ROW($C$5),1))</f>
        <v>-</v>
      </c>
      <c r="E214" s="100" t="str">
        <f>IF(LEN(INDEX(Input!C$6:C$1005,ROW($C214)-ROW($C$5),1))=0,"-",INDEX(Input!C$6:C$1005,ROW($C214)-ROW($C$5),1))</f>
        <v>-</v>
      </c>
      <c r="F214" s="100" t="str">
        <f>IF(LEN(INDEX(Input!D$6:D$1005,ROW($C214)-ROW($C$5),1))=0,"-",INDEX(Input!D$6:D$1005,ROW($C214)-ROW($C$5),1))</f>
        <v>-</v>
      </c>
      <c r="G214" s="100" t="str">
        <f>IF(LEN(INDEX(Input!E$6:E$1005,ROW($C214)-ROW($C$5),1))=0,"-",INDEX(Input!E$6:E$1005,ROW($C214)-ROW($C$5),1))</f>
        <v>-</v>
      </c>
      <c r="H214" s="100" t="str">
        <f>IF(LEN(INDEX(Input!F$6:F$1005,ROW($C214)-ROW($C$5),1))=0,"-",INDEX(Input!F$6:F$1005,ROW($C214)-ROW($C$5),1))</f>
        <v>-</v>
      </c>
      <c r="I214" s="100" t="str">
        <f>IF(LEN(INDEX(Input!G$6:G$1005,ROW($C214)-ROW($C$5),1))=0,"",INDEX(Input!G$6:G$1005,ROW($C214)-ROW($C$5),1))</f>
        <v/>
      </c>
      <c r="J214" s="100" t="str">
        <f>IF(LEN(INDEX(Input!B$6:B$1005,ROW($C214)-ROW($C$5),1))=0,"-",IF(INDEX(Input!H$6:H$1005,ROW($C214)-ROW($C$5),1)="","Not set",INDEX(Input!H$6:H$1005,ROW($C214)-ROW($C$5),1)) )</f>
        <v>-</v>
      </c>
      <c r="K214" s="101" t="str">
        <f>IF(LEN(INDEX(Input!I$6:I$1005,ROW($C214)-ROW($C$5),1))=0,"",INDEX(Input!I$6:I$1005,ROW($C214)-ROW($C$5),1))</f>
        <v/>
      </c>
      <c r="L214" s="101" t="str">
        <f t="array" ref="L214">IFERROR(IF($AY$24=123,DAY(K214)&amp;connector&amp;IF($AZ$24="Extended",INDEX($AT$24:$AT$35,MONTH(K214),1),MONTH(K214))&amp;connector&amp;IF($AZ$24="Short", RIGHT(YEAR(K214),2),YEAR(K214)),IF($AY$24=213, MONTH(K214)&amp;connector&amp;DAY(K214)&amp;connector&amp;IF($AZ$24="Short", RIGHT(YEAR(K214),2),YEAR(K214)),IF($AZ$24="Short", RIGHT(YEAR(K214),2),YEAR(K214))&amp;connector&amp;MONTH(K214)&amp;connector&amp;DAY(K214))),"-")</f>
        <v>-</v>
      </c>
      <c r="M214" s="101" t="str">
        <f>IF(LEN(INDEX(Input!J$6:J$1005,ROW($C214)-ROW($C$5),1))=0,"",INDEX(Input!J$6:J$1005,ROW($C214)-ROW($C$5),1))</f>
        <v/>
      </c>
      <c r="N214" s="101" t="str">
        <f t="array" ref="N214">IFERROR(IF($AY$24=123,DAY(M214)&amp;connector&amp;IF($AZ$24="Extended",INDEX($AT$24:$AT$35,MONTH(M214),1),MONTH(M214))&amp;connector&amp;IF($AZ$24="Short", RIGHT(YEAR(M214),2),YEAR(M214)),IF($AY$24=213, MONTH(M214)&amp;connector&amp;DAY(M214)&amp;connector&amp;IF($AZ$24="Short", RIGHT(YEAR(M214),2),YEAR(M214)),IF($AZ$24="Short", RIGHT(YEAR(M214),2),YEAR(M214))&amp;connector&amp;MONTH(M214)&amp;connector&amp;DAY(M214))),"-")</f>
        <v>-</v>
      </c>
      <c r="O214" s="156" t="str">
        <f>IF(LEN(INDEX(Input!K$6:K$1005,ROW($C214)-ROW($C$5),1))=0,"",INDEX(Input!K$6:K$1005,ROW($C214)-ROW($C$5),1))</f>
        <v/>
      </c>
      <c r="P214" s="100" t="str">
        <f t="shared" si="33"/>
        <v>-</v>
      </c>
      <c r="Q214" s="156" t="str">
        <f>IF(LEN(INDEX(Input!L$6:L$1005,ROW($C214)-ROW($C$5),1))=0,"",INDEX(Input!L$6:L$1005,ROW($C214)-ROW($C$5),1))</f>
        <v/>
      </c>
      <c r="R214" s="100" t="str">
        <f t="shared" si="34"/>
        <v>-</v>
      </c>
      <c r="S214" s="156" t="str">
        <f>IF(LEN(INDEX(Input!M$6:M$1005,ROW($C214)-ROW($C$5),1))=0,"-",INDEX(Input!M$6:M$1005,ROW($C214)-ROW($C$5),1))</f>
        <v>-</v>
      </c>
      <c r="T214" s="156" t="str">
        <f t="shared" si="35"/>
        <v/>
      </c>
      <c r="U214" s="100" t="str">
        <f t="shared" si="36"/>
        <v>-</v>
      </c>
      <c r="V214" s="156" t="str">
        <f>IF(LEN(INDEX(Input!O$6:O$1005,ROW($C214)-ROW($C$5),1))=0,"",INDEX(Input!O$6:O$1005,ROW($C214)-ROW($C$5),1))</f>
        <v/>
      </c>
      <c r="W214" s="100" t="str">
        <f t="shared" si="37"/>
        <v>-</v>
      </c>
      <c r="X214" s="104" t="str">
        <f t="shared" si="38"/>
        <v/>
      </c>
      <c r="Y214" s="102" t="str">
        <f t="shared" si="32"/>
        <v/>
      </c>
      <c r="Z214" s="102" t="str">
        <f>IF(AND(OR(Dashboard!$D$7=J214,Dashboard!$D$7=""),  OR(Dashboard!$G$6&lt;=K214,Dashboard!$G$6=""), OR(Dashboard!$G$7&gt;=K214,Dashboard!$G$7=""),  OR(Dashboard!$J$6&lt;=O214,Dashboard!$J$6=""), OR(Dashboard!$J$7&gt;=O214,Dashboard!$J$7=""),D214&lt;&gt;""),"x","")</f>
        <v>x</v>
      </c>
      <c r="AA214" s="102" t="str">
        <f>IF(AND(OR(Dashboard!$D$6=H214,Dashboard!$D$6="",Dashboard!$D$6="All"), Z214="x"),"x","")</f>
        <v>x</v>
      </c>
      <c r="AB214" s="103" t="str">
        <f>IF(AND(OR(Dashboard!$D$6=H214,Dashboard!$D$6="",Dashboard!$D$6="All"), OR(Dashboard!$D$7=J214,Dashboard!$D$7=""),  OR(Dashboard!$G$6&lt;=K214,Dashboard!$G$6=""), OR(Dashboard!$G$7&gt;=K214,Dashboard!$G$7=""),  OR(Dashboard!$J$6&lt;=O214,Dashboard!$J$6=""), OR(Dashboard!$J$7&gt;=O214,Dashboard!$J$7=""),I214&lt;&gt;""),"x","")</f>
        <v/>
      </c>
      <c r="AC214" s="88" t="str">
        <f>IF($AB214&lt;&gt;"x","",IF(AND($I214&lt;&gt;AC$4, IFERROR(MATCH("c",$AB214:AB214,0),0)=0),"x", IF(IFERROR(MATCH("c",$AB214:AB214,0),0)=0,"c","")))</f>
        <v/>
      </c>
      <c r="AD214" s="88" t="str">
        <f>IF($AB214&lt;&gt;"x","",IF(AND($I214&lt;&gt;AD$4, IFERROR(MATCH("c",$AB214:AC214,0),0)=0),"x", IF(IFERROR(MATCH("c",$AB214:AC214,0),0)=0,"c","")))</f>
        <v/>
      </c>
      <c r="AE214" s="88" t="str">
        <f>IF($AB214&lt;&gt;"x","",IF(AND($I214&lt;&gt;AE$4, IFERROR(MATCH("c",$AB214:AD214,0),0)=0),"x", IF(IFERROR(MATCH("c",$AB214:AD214,0),0)=0,"c","")))</f>
        <v/>
      </c>
      <c r="AF214" s="88" t="str">
        <f>IF($AB214&lt;&gt;"x","",IF(AND($I214&lt;&gt;AF$4, IFERROR(MATCH("c",$AB214:AE214,0),0)=0),"x", IF(IFERROR(MATCH("c",$AB214:AE214,0),0)=0,"c","")))</f>
        <v/>
      </c>
      <c r="AG214" s="88" t="str">
        <f>IF($AB214&lt;&gt;"x","",IF(AND($I214&lt;&gt;AG$4, IFERROR(MATCH("c",$AB214:AF214,0),0)=0),"x", IF(IFERROR(MATCH("c",$AB214:AF214,0),0)=0,"c","")))</f>
        <v/>
      </c>
      <c r="AH214" s="88" t="str">
        <f>IF($AB214&lt;&gt;"x","",IF(AND($I214&lt;&gt;AH$4, IFERROR(MATCH("c",$AB214:AG214,0),0)=0),"x", IF(IFERROR(MATCH("c",$AB214:AG214,0),0)=0,"c","")))</f>
        <v/>
      </c>
      <c r="AI214" s="88" t="str">
        <f>IF($AB214&lt;&gt;"x","",IF(AND($I214&lt;&gt;AI$4, IFERROR(MATCH("c",$AB214:AH214,0),0)=0),"x", IF(IFERROR(MATCH("c",$AB214:AH214,0),0)=0,"c","")))</f>
        <v/>
      </c>
      <c r="AJ214" s="88" t="str">
        <f>IF($AB214&lt;&gt;"x","",IF(AND($I214&lt;&gt;AJ$4, IFERROR(MATCH("c",$AB214:AI214,0),0)=0),"x", IF(IFERROR(MATCH("c",$AB214:AI214,0),0)=0,"c","")))</f>
        <v/>
      </c>
      <c r="AK214" s="88" t="str">
        <f>IF($AB214&lt;&gt;"x","",IF(AND($I214&lt;&gt;AK$4, IFERROR(MATCH("c",$AB214:AJ214,0),0)=0),"x", IF(IFERROR(MATCH("c",$AB214:AJ214,0),0)=0,"c","")))</f>
        <v/>
      </c>
      <c r="AL214" s="88" t="str">
        <f>IF($AB214&lt;&gt;"x","",IF(AND($I214&lt;&gt;AL$4, IFERROR(MATCH("c",$AB214:AK214,0),0)=0),"x", IF(IFERROR(MATCH("c",$AB214:AK214,0),0)=0,"c","")))</f>
        <v/>
      </c>
      <c r="AM214" s="88" t="str">
        <f>IF($AB214&lt;&gt;"x","",IF(AND($I214&lt;&gt;AM$4, IFERROR(MATCH("c",$AB214:AL214,0),0)=0),"x", IF(IFERROR(MATCH("c",$AB214:AL214,0),0)=0,"c","")))</f>
        <v/>
      </c>
      <c r="AN214" s="88" t="str">
        <f>IF($AB214&lt;&gt;"x","",IF(AND($I214&lt;&gt;AN$4, IFERROR(MATCH("c",$AB214:AM214,0),0)=0),"x", IF(IFERROR(MATCH("c",$AB214:AM214,0),0)=0,"c","")))</f>
        <v/>
      </c>
      <c r="AO214" s="88" t="str">
        <f>IF($AB214&lt;&gt;"x","",IF(AND($I214&lt;&gt;AO$4, IFERROR(MATCH("c",$AB214:AN214,0),0)=0),"x", IF(IFERROR(MATCH("c",$AB214:AN214,0),0)=0,"c","")))</f>
        <v/>
      </c>
      <c r="AP214" s="88" t="str">
        <f>IF($AB214&lt;&gt;"x","",IF(AND($I214&lt;&gt;AP$4, IFERROR(MATCH("c",$AB214:AO214,0),0)=0),"x", IF(IFERROR(MATCH("c",$AB214:AO214,0),0)=0,"c","")))</f>
        <v/>
      </c>
      <c r="AQ214" s="88" t="str">
        <f>IF($AB214&lt;&gt;"x","",IF(AND($I214&lt;&gt;AQ$4, IFERROR(MATCH("c",$AB214:AP214,0),0)=0),"x", IF(IFERROR(MATCH("c",$AB214:AP214,0),0)=0,"c","")))</f>
        <v/>
      </c>
    </row>
    <row r="215" spans="2:43" x14ac:dyDescent="0.25">
      <c r="B215" s="88">
        <f>IF(AND(OR(Pipeline!$F$5=H215,Pipeline!$F$5="",Pipeline!$F$5="All"), OR(Pipeline!$F$6=J215,Pipeline!$F$6="",Pipeline!$F$6="All"),  OR(Pipeline!$J$5&lt;=K215,Pipeline!$J$5=""), OR(Pipeline!$J$6&gt;=K215,Pipeline!$J$6=""),  OR(Pipeline!$N$5&lt;=O215,Pipeline!$N$5=""), OR(Pipeline!$N$6&gt;=O215,Pipeline!$N$6="")),1,0)</f>
        <v>1</v>
      </c>
      <c r="C215" s="99">
        <f>IF(B215&lt;&gt;1,"",COUNTIFS($I$6:I214,I215,$B$6:B214,1)+1)</f>
        <v>203</v>
      </c>
      <c r="D215" s="100" t="str">
        <f>IF(LEN(INDEX(Input!B$6:B$1005,ROW($C215)-ROW($C$5),1))=0,"-",INDEX(Input!B$6:B$1005,ROW($C215)-ROW($C$5),1))</f>
        <v>-</v>
      </c>
      <c r="E215" s="100" t="str">
        <f>IF(LEN(INDEX(Input!C$6:C$1005,ROW($C215)-ROW($C$5),1))=0,"-",INDEX(Input!C$6:C$1005,ROW($C215)-ROW($C$5),1))</f>
        <v>-</v>
      </c>
      <c r="F215" s="100" t="str">
        <f>IF(LEN(INDEX(Input!D$6:D$1005,ROW($C215)-ROW($C$5),1))=0,"-",INDEX(Input!D$6:D$1005,ROW($C215)-ROW($C$5),1))</f>
        <v>-</v>
      </c>
      <c r="G215" s="100" t="str">
        <f>IF(LEN(INDEX(Input!E$6:E$1005,ROW($C215)-ROW($C$5),1))=0,"-",INDEX(Input!E$6:E$1005,ROW($C215)-ROW($C$5),1))</f>
        <v>-</v>
      </c>
      <c r="H215" s="100" t="str">
        <f>IF(LEN(INDEX(Input!F$6:F$1005,ROW($C215)-ROW($C$5),1))=0,"-",INDEX(Input!F$6:F$1005,ROW($C215)-ROW($C$5),1))</f>
        <v>-</v>
      </c>
      <c r="I215" s="100" t="str">
        <f>IF(LEN(INDEX(Input!G$6:G$1005,ROW($C215)-ROW($C$5),1))=0,"",INDEX(Input!G$6:G$1005,ROW($C215)-ROW($C$5),1))</f>
        <v/>
      </c>
      <c r="J215" s="100" t="str">
        <f>IF(LEN(INDEX(Input!B$6:B$1005,ROW($C215)-ROW($C$5),1))=0,"-",IF(INDEX(Input!H$6:H$1005,ROW($C215)-ROW($C$5),1)="","Not set",INDEX(Input!H$6:H$1005,ROW($C215)-ROW($C$5),1)) )</f>
        <v>-</v>
      </c>
      <c r="K215" s="101" t="str">
        <f>IF(LEN(INDEX(Input!I$6:I$1005,ROW($C215)-ROW($C$5),1))=0,"",INDEX(Input!I$6:I$1005,ROW($C215)-ROW($C$5),1))</f>
        <v/>
      </c>
      <c r="L215" s="101" t="str">
        <f t="array" ref="L215">IFERROR(IF($AY$24=123,DAY(K215)&amp;connector&amp;IF($AZ$24="Extended",INDEX($AT$24:$AT$35,MONTH(K215),1),MONTH(K215))&amp;connector&amp;IF($AZ$24="Short", RIGHT(YEAR(K215),2),YEAR(K215)),IF($AY$24=213, MONTH(K215)&amp;connector&amp;DAY(K215)&amp;connector&amp;IF($AZ$24="Short", RIGHT(YEAR(K215),2),YEAR(K215)),IF($AZ$24="Short", RIGHT(YEAR(K215),2),YEAR(K215))&amp;connector&amp;MONTH(K215)&amp;connector&amp;DAY(K215))),"-")</f>
        <v>-</v>
      </c>
      <c r="M215" s="101" t="str">
        <f>IF(LEN(INDEX(Input!J$6:J$1005,ROW($C215)-ROW($C$5),1))=0,"",INDEX(Input!J$6:J$1005,ROW($C215)-ROW($C$5),1))</f>
        <v/>
      </c>
      <c r="N215" s="101" t="str">
        <f t="array" ref="N215">IFERROR(IF($AY$24=123,DAY(M215)&amp;connector&amp;IF($AZ$24="Extended",INDEX($AT$24:$AT$35,MONTH(M215),1),MONTH(M215))&amp;connector&amp;IF($AZ$24="Short", RIGHT(YEAR(M215),2),YEAR(M215)),IF($AY$24=213, MONTH(M215)&amp;connector&amp;DAY(M215)&amp;connector&amp;IF($AZ$24="Short", RIGHT(YEAR(M215),2),YEAR(M215)),IF($AZ$24="Short", RIGHT(YEAR(M215),2),YEAR(M215))&amp;connector&amp;MONTH(M215)&amp;connector&amp;DAY(M215))),"-")</f>
        <v>-</v>
      </c>
      <c r="O215" s="156" t="str">
        <f>IF(LEN(INDEX(Input!K$6:K$1005,ROW($C215)-ROW($C$5),1))=0,"",INDEX(Input!K$6:K$1005,ROW($C215)-ROW($C$5),1))</f>
        <v/>
      </c>
      <c r="P215" s="100" t="str">
        <f t="shared" si="33"/>
        <v>-</v>
      </c>
      <c r="Q215" s="156" t="str">
        <f>IF(LEN(INDEX(Input!L$6:L$1005,ROW($C215)-ROW($C$5),1))=0,"",INDEX(Input!L$6:L$1005,ROW($C215)-ROW($C$5),1))</f>
        <v/>
      </c>
      <c r="R215" s="100" t="str">
        <f t="shared" si="34"/>
        <v>-</v>
      </c>
      <c r="S215" s="156" t="str">
        <f>IF(LEN(INDEX(Input!M$6:M$1005,ROW($C215)-ROW($C$5),1))=0,"-",INDEX(Input!M$6:M$1005,ROW($C215)-ROW($C$5),1))</f>
        <v>-</v>
      </c>
      <c r="T215" s="156" t="str">
        <f t="shared" si="35"/>
        <v/>
      </c>
      <c r="U215" s="100" t="str">
        <f t="shared" si="36"/>
        <v>-</v>
      </c>
      <c r="V215" s="156" t="str">
        <f>IF(LEN(INDEX(Input!O$6:O$1005,ROW($C215)-ROW($C$5),1))=0,"",INDEX(Input!O$6:O$1005,ROW($C215)-ROW($C$5),1))</f>
        <v/>
      </c>
      <c r="W215" s="100" t="str">
        <f t="shared" si="37"/>
        <v>-</v>
      </c>
      <c r="X215" s="104" t="str">
        <f t="shared" si="38"/>
        <v/>
      </c>
      <c r="Y215" s="102" t="str">
        <f t="shared" si="32"/>
        <v/>
      </c>
      <c r="Z215" s="102" t="str">
        <f>IF(AND(OR(Dashboard!$D$7=J215,Dashboard!$D$7=""),  OR(Dashboard!$G$6&lt;=K215,Dashboard!$G$6=""), OR(Dashboard!$G$7&gt;=K215,Dashboard!$G$7=""),  OR(Dashboard!$J$6&lt;=O215,Dashboard!$J$6=""), OR(Dashboard!$J$7&gt;=O215,Dashboard!$J$7=""),D215&lt;&gt;""),"x","")</f>
        <v>x</v>
      </c>
      <c r="AA215" s="102" t="str">
        <f>IF(AND(OR(Dashboard!$D$6=H215,Dashboard!$D$6="",Dashboard!$D$6="All"), Z215="x"),"x","")</f>
        <v>x</v>
      </c>
      <c r="AB215" s="103" t="str">
        <f>IF(AND(OR(Dashboard!$D$6=H215,Dashboard!$D$6="",Dashboard!$D$6="All"), OR(Dashboard!$D$7=J215,Dashboard!$D$7=""),  OR(Dashboard!$G$6&lt;=K215,Dashboard!$G$6=""), OR(Dashboard!$G$7&gt;=K215,Dashboard!$G$7=""),  OR(Dashboard!$J$6&lt;=O215,Dashboard!$J$6=""), OR(Dashboard!$J$7&gt;=O215,Dashboard!$J$7=""),I215&lt;&gt;""),"x","")</f>
        <v/>
      </c>
      <c r="AC215" s="88" t="str">
        <f>IF($AB215&lt;&gt;"x","",IF(AND($I215&lt;&gt;AC$4, IFERROR(MATCH("c",$AB215:AB215,0),0)=0),"x", IF(IFERROR(MATCH("c",$AB215:AB215,0),0)=0,"c","")))</f>
        <v/>
      </c>
      <c r="AD215" s="88" t="str">
        <f>IF($AB215&lt;&gt;"x","",IF(AND($I215&lt;&gt;AD$4, IFERROR(MATCH("c",$AB215:AC215,0),0)=0),"x", IF(IFERROR(MATCH("c",$AB215:AC215,0),0)=0,"c","")))</f>
        <v/>
      </c>
      <c r="AE215" s="88" t="str">
        <f>IF($AB215&lt;&gt;"x","",IF(AND($I215&lt;&gt;AE$4, IFERROR(MATCH("c",$AB215:AD215,0),0)=0),"x", IF(IFERROR(MATCH("c",$AB215:AD215,0),0)=0,"c","")))</f>
        <v/>
      </c>
      <c r="AF215" s="88" t="str">
        <f>IF($AB215&lt;&gt;"x","",IF(AND($I215&lt;&gt;AF$4, IFERROR(MATCH("c",$AB215:AE215,0),0)=0),"x", IF(IFERROR(MATCH("c",$AB215:AE215,0),0)=0,"c","")))</f>
        <v/>
      </c>
      <c r="AG215" s="88" t="str">
        <f>IF($AB215&lt;&gt;"x","",IF(AND($I215&lt;&gt;AG$4, IFERROR(MATCH("c",$AB215:AF215,0),0)=0),"x", IF(IFERROR(MATCH("c",$AB215:AF215,0),0)=0,"c","")))</f>
        <v/>
      </c>
      <c r="AH215" s="88" t="str">
        <f>IF($AB215&lt;&gt;"x","",IF(AND($I215&lt;&gt;AH$4, IFERROR(MATCH("c",$AB215:AG215,0),0)=0),"x", IF(IFERROR(MATCH("c",$AB215:AG215,0),0)=0,"c","")))</f>
        <v/>
      </c>
      <c r="AI215" s="88" t="str">
        <f>IF($AB215&lt;&gt;"x","",IF(AND($I215&lt;&gt;AI$4, IFERROR(MATCH("c",$AB215:AH215,0),0)=0),"x", IF(IFERROR(MATCH("c",$AB215:AH215,0),0)=0,"c","")))</f>
        <v/>
      </c>
      <c r="AJ215" s="88" t="str">
        <f>IF($AB215&lt;&gt;"x","",IF(AND($I215&lt;&gt;AJ$4, IFERROR(MATCH("c",$AB215:AI215,0),0)=0),"x", IF(IFERROR(MATCH("c",$AB215:AI215,0),0)=0,"c","")))</f>
        <v/>
      </c>
      <c r="AK215" s="88" t="str">
        <f>IF($AB215&lt;&gt;"x","",IF(AND($I215&lt;&gt;AK$4, IFERROR(MATCH("c",$AB215:AJ215,0),0)=0),"x", IF(IFERROR(MATCH("c",$AB215:AJ215,0),0)=0,"c","")))</f>
        <v/>
      </c>
      <c r="AL215" s="88" t="str">
        <f>IF($AB215&lt;&gt;"x","",IF(AND($I215&lt;&gt;AL$4, IFERROR(MATCH("c",$AB215:AK215,0),0)=0),"x", IF(IFERROR(MATCH("c",$AB215:AK215,0),0)=0,"c","")))</f>
        <v/>
      </c>
      <c r="AM215" s="88" t="str">
        <f>IF($AB215&lt;&gt;"x","",IF(AND($I215&lt;&gt;AM$4, IFERROR(MATCH("c",$AB215:AL215,0),0)=0),"x", IF(IFERROR(MATCH("c",$AB215:AL215,0),0)=0,"c","")))</f>
        <v/>
      </c>
      <c r="AN215" s="88" t="str">
        <f>IF($AB215&lt;&gt;"x","",IF(AND($I215&lt;&gt;AN$4, IFERROR(MATCH("c",$AB215:AM215,0),0)=0),"x", IF(IFERROR(MATCH("c",$AB215:AM215,0),0)=0,"c","")))</f>
        <v/>
      </c>
      <c r="AO215" s="88" t="str">
        <f>IF($AB215&lt;&gt;"x","",IF(AND($I215&lt;&gt;AO$4, IFERROR(MATCH("c",$AB215:AN215,0),0)=0),"x", IF(IFERROR(MATCH("c",$AB215:AN215,0),0)=0,"c","")))</f>
        <v/>
      </c>
      <c r="AP215" s="88" t="str">
        <f>IF($AB215&lt;&gt;"x","",IF(AND($I215&lt;&gt;AP$4, IFERROR(MATCH("c",$AB215:AO215,0),0)=0),"x", IF(IFERROR(MATCH("c",$AB215:AO215,0),0)=0,"c","")))</f>
        <v/>
      </c>
      <c r="AQ215" s="88" t="str">
        <f>IF($AB215&lt;&gt;"x","",IF(AND($I215&lt;&gt;AQ$4, IFERROR(MATCH("c",$AB215:AP215,0),0)=0),"x", IF(IFERROR(MATCH("c",$AB215:AP215,0),0)=0,"c","")))</f>
        <v/>
      </c>
    </row>
    <row r="216" spans="2:43" x14ac:dyDescent="0.25">
      <c r="B216" s="88">
        <f>IF(AND(OR(Pipeline!$F$5=H216,Pipeline!$F$5="",Pipeline!$F$5="All"), OR(Pipeline!$F$6=J216,Pipeline!$F$6="",Pipeline!$F$6="All"),  OR(Pipeline!$J$5&lt;=K216,Pipeline!$J$5=""), OR(Pipeline!$J$6&gt;=K216,Pipeline!$J$6=""),  OR(Pipeline!$N$5&lt;=O216,Pipeline!$N$5=""), OR(Pipeline!$N$6&gt;=O216,Pipeline!$N$6="")),1,0)</f>
        <v>1</v>
      </c>
      <c r="C216" s="99">
        <f>IF(B216&lt;&gt;1,"",COUNTIFS($I$6:I215,I216,$B$6:B215,1)+1)</f>
        <v>204</v>
      </c>
      <c r="D216" s="100" t="str">
        <f>IF(LEN(INDEX(Input!B$6:B$1005,ROW($C216)-ROW($C$5),1))=0,"-",INDEX(Input!B$6:B$1005,ROW($C216)-ROW($C$5),1))</f>
        <v>-</v>
      </c>
      <c r="E216" s="100" t="str">
        <f>IF(LEN(INDEX(Input!C$6:C$1005,ROW($C216)-ROW($C$5),1))=0,"-",INDEX(Input!C$6:C$1005,ROW($C216)-ROW($C$5),1))</f>
        <v>-</v>
      </c>
      <c r="F216" s="100" t="str">
        <f>IF(LEN(INDEX(Input!D$6:D$1005,ROW($C216)-ROW($C$5),1))=0,"-",INDEX(Input!D$6:D$1005,ROW($C216)-ROW($C$5),1))</f>
        <v>-</v>
      </c>
      <c r="G216" s="100" t="str">
        <f>IF(LEN(INDEX(Input!E$6:E$1005,ROW($C216)-ROW($C$5),1))=0,"-",INDEX(Input!E$6:E$1005,ROW($C216)-ROW($C$5),1))</f>
        <v>-</v>
      </c>
      <c r="H216" s="100" t="str">
        <f>IF(LEN(INDEX(Input!F$6:F$1005,ROW($C216)-ROW($C$5),1))=0,"-",INDEX(Input!F$6:F$1005,ROW($C216)-ROW($C$5),1))</f>
        <v>-</v>
      </c>
      <c r="I216" s="100" t="str">
        <f>IF(LEN(INDEX(Input!G$6:G$1005,ROW($C216)-ROW($C$5),1))=0,"",INDEX(Input!G$6:G$1005,ROW($C216)-ROW($C$5),1))</f>
        <v/>
      </c>
      <c r="J216" s="100" t="str">
        <f>IF(LEN(INDEX(Input!B$6:B$1005,ROW($C216)-ROW($C$5),1))=0,"-",IF(INDEX(Input!H$6:H$1005,ROW($C216)-ROW($C$5),1)="","Not set",INDEX(Input!H$6:H$1005,ROW($C216)-ROW($C$5),1)) )</f>
        <v>-</v>
      </c>
      <c r="K216" s="101" t="str">
        <f>IF(LEN(INDEX(Input!I$6:I$1005,ROW($C216)-ROW($C$5),1))=0,"",INDEX(Input!I$6:I$1005,ROW($C216)-ROW($C$5),1))</f>
        <v/>
      </c>
      <c r="L216" s="101" t="str">
        <f t="array" ref="L216">IFERROR(IF($AY$24=123,DAY(K216)&amp;connector&amp;IF($AZ$24="Extended",INDEX($AT$24:$AT$35,MONTH(K216),1),MONTH(K216))&amp;connector&amp;IF($AZ$24="Short", RIGHT(YEAR(K216),2),YEAR(K216)),IF($AY$24=213, MONTH(K216)&amp;connector&amp;DAY(K216)&amp;connector&amp;IF($AZ$24="Short", RIGHT(YEAR(K216),2),YEAR(K216)),IF($AZ$24="Short", RIGHT(YEAR(K216),2),YEAR(K216))&amp;connector&amp;MONTH(K216)&amp;connector&amp;DAY(K216))),"-")</f>
        <v>-</v>
      </c>
      <c r="M216" s="101" t="str">
        <f>IF(LEN(INDEX(Input!J$6:J$1005,ROW($C216)-ROW($C$5),1))=0,"",INDEX(Input!J$6:J$1005,ROW($C216)-ROW($C$5),1))</f>
        <v/>
      </c>
      <c r="N216" s="101" t="str">
        <f t="array" ref="N216">IFERROR(IF($AY$24=123,DAY(M216)&amp;connector&amp;IF($AZ$24="Extended",INDEX($AT$24:$AT$35,MONTH(M216),1),MONTH(M216))&amp;connector&amp;IF($AZ$24="Short", RIGHT(YEAR(M216),2),YEAR(M216)),IF($AY$24=213, MONTH(M216)&amp;connector&amp;DAY(M216)&amp;connector&amp;IF($AZ$24="Short", RIGHT(YEAR(M216),2),YEAR(M216)),IF($AZ$24="Short", RIGHT(YEAR(M216),2),YEAR(M216))&amp;connector&amp;MONTH(M216)&amp;connector&amp;DAY(M216))),"-")</f>
        <v>-</v>
      </c>
      <c r="O216" s="156" t="str">
        <f>IF(LEN(INDEX(Input!K$6:K$1005,ROW($C216)-ROW($C$5),1))=0,"",INDEX(Input!K$6:K$1005,ROW($C216)-ROW($C$5),1))</f>
        <v/>
      </c>
      <c r="P216" s="100" t="str">
        <f t="shared" si="33"/>
        <v>-</v>
      </c>
      <c r="Q216" s="156" t="str">
        <f>IF(LEN(INDEX(Input!L$6:L$1005,ROW($C216)-ROW($C$5),1))=0,"",INDEX(Input!L$6:L$1005,ROW($C216)-ROW($C$5),1))</f>
        <v/>
      </c>
      <c r="R216" s="100" t="str">
        <f t="shared" si="34"/>
        <v>-</v>
      </c>
      <c r="S216" s="156" t="str">
        <f>IF(LEN(INDEX(Input!M$6:M$1005,ROW($C216)-ROW($C$5),1))=0,"-",INDEX(Input!M$6:M$1005,ROW($C216)-ROW($C$5),1))</f>
        <v>-</v>
      </c>
      <c r="T216" s="156" t="str">
        <f t="shared" si="35"/>
        <v/>
      </c>
      <c r="U216" s="100" t="str">
        <f t="shared" si="36"/>
        <v>-</v>
      </c>
      <c r="V216" s="156" t="str">
        <f>IF(LEN(INDEX(Input!O$6:O$1005,ROW($C216)-ROW($C$5),1))=0,"",INDEX(Input!O$6:O$1005,ROW($C216)-ROW($C$5),1))</f>
        <v/>
      </c>
      <c r="W216" s="100" t="str">
        <f t="shared" si="37"/>
        <v>-</v>
      </c>
      <c r="X216" s="104" t="str">
        <f t="shared" si="38"/>
        <v/>
      </c>
      <c r="Y216" s="102" t="str">
        <f t="shared" si="32"/>
        <v/>
      </c>
      <c r="Z216" s="102" t="str">
        <f>IF(AND(OR(Dashboard!$D$7=J216,Dashboard!$D$7=""),  OR(Dashboard!$G$6&lt;=K216,Dashboard!$G$6=""), OR(Dashboard!$G$7&gt;=K216,Dashboard!$G$7=""),  OR(Dashboard!$J$6&lt;=O216,Dashboard!$J$6=""), OR(Dashboard!$J$7&gt;=O216,Dashboard!$J$7=""),D216&lt;&gt;""),"x","")</f>
        <v>x</v>
      </c>
      <c r="AA216" s="102" t="str">
        <f>IF(AND(OR(Dashboard!$D$6=H216,Dashboard!$D$6="",Dashboard!$D$6="All"), Z216="x"),"x","")</f>
        <v>x</v>
      </c>
      <c r="AB216" s="103" t="str">
        <f>IF(AND(OR(Dashboard!$D$6=H216,Dashboard!$D$6="",Dashboard!$D$6="All"), OR(Dashboard!$D$7=J216,Dashboard!$D$7=""),  OR(Dashboard!$G$6&lt;=K216,Dashboard!$G$6=""), OR(Dashboard!$G$7&gt;=K216,Dashboard!$G$7=""),  OR(Dashboard!$J$6&lt;=O216,Dashboard!$J$6=""), OR(Dashboard!$J$7&gt;=O216,Dashboard!$J$7=""),I216&lt;&gt;""),"x","")</f>
        <v/>
      </c>
      <c r="AC216" s="88" t="str">
        <f>IF($AB216&lt;&gt;"x","",IF(AND($I216&lt;&gt;AC$4, IFERROR(MATCH("c",$AB216:AB216,0),0)=0),"x", IF(IFERROR(MATCH("c",$AB216:AB216,0),0)=0,"c","")))</f>
        <v/>
      </c>
      <c r="AD216" s="88" t="str">
        <f>IF($AB216&lt;&gt;"x","",IF(AND($I216&lt;&gt;AD$4, IFERROR(MATCH("c",$AB216:AC216,0),0)=0),"x", IF(IFERROR(MATCH("c",$AB216:AC216,0),0)=0,"c","")))</f>
        <v/>
      </c>
      <c r="AE216" s="88" t="str">
        <f>IF($AB216&lt;&gt;"x","",IF(AND($I216&lt;&gt;AE$4, IFERROR(MATCH("c",$AB216:AD216,0),0)=0),"x", IF(IFERROR(MATCH("c",$AB216:AD216,0),0)=0,"c","")))</f>
        <v/>
      </c>
      <c r="AF216" s="88" t="str">
        <f>IF($AB216&lt;&gt;"x","",IF(AND($I216&lt;&gt;AF$4, IFERROR(MATCH("c",$AB216:AE216,0),0)=0),"x", IF(IFERROR(MATCH("c",$AB216:AE216,0),0)=0,"c","")))</f>
        <v/>
      </c>
      <c r="AG216" s="88" t="str">
        <f>IF($AB216&lt;&gt;"x","",IF(AND($I216&lt;&gt;AG$4, IFERROR(MATCH("c",$AB216:AF216,0),0)=0),"x", IF(IFERROR(MATCH("c",$AB216:AF216,0),0)=0,"c","")))</f>
        <v/>
      </c>
      <c r="AH216" s="88" t="str">
        <f>IF($AB216&lt;&gt;"x","",IF(AND($I216&lt;&gt;AH$4, IFERROR(MATCH("c",$AB216:AG216,0),0)=0),"x", IF(IFERROR(MATCH("c",$AB216:AG216,0),0)=0,"c","")))</f>
        <v/>
      </c>
      <c r="AI216" s="88" t="str">
        <f>IF($AB216&lt;&gt;"x","",IF(AND($I216&lt;&gt;AI$4, IFERROR(MATCH("c",$AB216:AH216,0),0)=0),"x", IF(IFERROR(MATCH("c",$AB216:AH216,0),0)=0,"c","")))</f>
        <v/>
      </c>
      <c r="AJ216" s="88" t="str">
        <f>IF($AB216&lt;&gt;"x","",IF(AND($I216&lt;&gt;AJ$4, IFERROR(MATCH("c",$AB216:AI216,0),0)=0),"x", IF(IFERROR(MATCH("c",$AB216:AI216,0),0)=0,"c","")))</f>
        <v/>
      </c>
      <c r="AK216" s="88" t="str">
        <f>IF($AB216&lt;&gt;"x","",IF(AND($I216&lt;&gt;AK$4, IFERROR(MATCH("c",$AB216:AJ216,0),0)=0),"x", IF(IFERROR(MATCH("c",$AB216:AJ216,0),0)=0,"c","")))</f>
        <v/>
      </c>
      <c r="AL216" s="88" t="str">
        <f>IF($AB216&lt;&gt;"x","",IF(AND($I216&lt;&gt;AL$4, IFERROR(MATCH("c",$AB216:AK216,0),0)=0),"x", IF(IFERROR(MATCH("c",$AB216:AK216,0),0)=0,"c","")))</f>
        <v/>
      </c>
      <c r="AM216" s="88" t="str">
        <f>IF($AB216&lt;&gt;"x","",IF(AND($I216&lt;&gt;AM$4, IFERROR(MATCH("c",$AB216:AL216,0),0)=0),"x", IF(IFERROR(MATCH("c",$AB216:AL216,0),0)=0,"c","")))</f>
        <v/>
      </c>
      <c r="AN216" s="88" t="str">
        <f>IF($AB216&lt;&gt;"x","",IF(AND($I216&lt;&gt;AN$4, IFERROR(MATCH("c",$AB216:AM216,0),0)=0),"x", IF(IFERROR(MATCH("c",$AB216:AM216,0),0)=0,"c","")))</f>
        <v/>
      </c>
      <c r="AO216" s="88" t="str">
        <f>IF($AB216&lt;&gt;"x","",IF(AND($I216&lt;&gt;AO$4, IFERROR(MATCH("c",$AB216:AN216,0),0)=0),"x", IF(IFERROR(MATCH("c",$AB216:AN216,0),0)=0,"c","")))</f>
        <v/>
      </c>
      <c r="AP216" s="88" t="str">
        <f>IF($AB216&lt;&gt;"x","",IF(AND($I216&lt;&gt;AP$4, IFERROR(MATCH("c",$AB216:AO216,0),0)=0),"x", IF(IFERROR(MATCH("c",$AB216:AO216,0),0)=0,"c","")))</f>
        <v/>
      </c>
      <c r="AQ216" s="88" t="str">
        <f>IF($AB216&lt;&gt;"x","",IF(AND($I216&lt;&gt;AQ$4, IFERROR(MATCH("c",$AB216:AP216,0),0)=0),"x", IF(IFERROR(MATCH("c",$AB216:AP216,0),0)=0,"c","")))</f>
        <v/>
      </c>
    </row>
    <row r="217" spans="2:43" x14ac:dyDescent="0.25">
      <c r="B217" s="88">
        <f>IF(AND(OR(Pipeline!$F$5=H217,Pipeline!$F$5="",Pipeline!$F$5="All"), OR(Pipeline!$F$6=J217,Pipeline!$F$6="",Pipeline!$F$6="All"),  OR(Pipeline!$J$5&lt;=K217,Pipeline!$J$5=""), OR(Pipeline!$J$6&gt;=K217,Pipeline!$J$6=""),  OR(Pipeline!$N$5&lt;=O217,Pipeline!$N$5=""), OR(Pipeline!$N$6&gt;=O217,Pipeline!$N$6="")),1,0)</f>
        <v>1</v>
      </c>
      <c r="C217" s="99">
        <f>IF(B217&lt;&gt;1,"",COUNTIFS($I$6:I216,I217,$B$6:B216,1)+1)</f>
        <v>205</v>
      </c>
      <c r="D217" s="100" t="str">
        <f>IF(LEN(INDEX(Input!B$6:B$1005,ROW($C217)-ROW($C$5),1))=0,"-",INDEX(Input!B$6:B$1005,ROW($C217)-ROW($C$5),1))</f>
        <v>-</v>
      </c>
      <c r="E217" s="100" t="str">
        <f>IF(LEN(INDEX(Input!C$6:C$1005,ROW($C217)-ROW($C$5),1))=0,"-",INDEX(Input!C$6:C$1005,ROW($C217)-ROW($C$5),1))</f>
        <v>-</v>
      </c>
      <c r="F217" s="100" t="str">
        <f>IF(LEN(INDEX(Input!D$6:D$1005,ROW($C217)-ROW($C$5),1))=0,"-",INDEX(Input!D$6:D$1005,ROW($C217)-ROW($C$5),1))</f>
        <v>-</v>
      </c>
      <c r="G217" s="100" t="str">
        <f>IF(LEN(INDEX(Input!E$6:E$1005,ROW($C217)-ROW($C$5),1))=0,"-",INDEX(Input!E$6:E$1005,ROW($C217)-ROW($C$5),1))</f>
        <v>-</v>
      </c>
      <c r="H217" s="100" t="str">
        <f>IF(LEN(INDEX(Input!F$6:F$1005,ROW($C217)-ROW($C$5),1))=0,"-",INDEX(Input!F$6:F$1005,ROW($C217)-ROW($C$5),1))</f>
        <v>-</v>
      </c>
      <c r="I217" s="100" t="str">
        <f>IF(LEN(INDEX(Input!G$6:G$1005,ROW($C217)-ROW($C$5),1))=0,"",INDEX(Input!G$6:G$1005,ROW($C217)-ROW($C$5),1))</f>
        <v/>
      </c>
      <c r="J217" s="100" t="str">
        <f>IF(LEN(INDEX(Input!B$6:B$1005,ROW($C217)-ROW($C$5),1))=0,"-",IF(INDEX(Input!H$6:H$1005,ROW($C217)-ROW($C$5),1)="","Not set",INDEX(Input!H$6:H$1005,ROW($C217)-ROW($C$5),1)) )</f>
        <v>-</v>
      </c>
      <c r="K217" s="101" t="str">
        <f>IF(LEN(INDEX(Input!I$6:I$1005,ROW($C217)-ROW($C$5),1))=0,"",INDEX(Input!I$6:I$1005,ROW($C217)-ROW($C$5),1))</f>
        <v/>
      </c>
      <c r="L217" s="101" t="str">
        <f t="array" ref="L217">IFERROR(IF($AY$24=123,DAY(K217)&amp;connector&amp;IF($AZ$24="Extended",INDEX($AT$24:$AT$35,MONTH(K217),1),MONTH(K217))&amp;connector&amp;IF($AZ$24="Short", RIGHT(YEAR(K217),2),YEAR(K217)),IF($AY$24=213, MONTH(K217)&amp;connector&amp;DAY(K217)&amp;connector&amp;IF($AZ$24="Short", RIGHT(YEAR(K217),2),YEAR(K217)),IF($AZ$24="Short", RIGHT(YEAR(K217),2),YEAR(K217))&amp;connector&amp;MONTH(K217)&amp;connector&amp;DAY(K217))),"-")</f>
        <v>-</v>
      </c>
      <c r="M217" s="101" t="str">
        <f>IF(LEN(INDEX(Input!J$6:J$1005,ROW($C217)-ROW($C$5),1))=0,"",INDEX(Input!J$6:J$1005,ROW($C217)-ROW($C$5),1))</f>
        <v/>
      </c>
      <c r="N217" s="101" t="str">
        <f t="array" ref="N217">IFERROR(IF($AY$24=123,DAY(M217)&amp;connector&amp;IF($AZ$24="Extended",INDEX($AT$24:$AT$35,MONTH(M217),1),MONTH(M217))&amp;connector&amp;IF($AZ$24="Short", RIGHT(YEAR(M217),2),YEAR(M217)),IF($AY$24=213, MONTH(M217)&amp;connector&amp;DAY(M217)&amp;connector&amp;IF($AZ$24="Short", RIGHT(YEAR(M217),2),YEAR(M217)),IF($AZ$24="Short", RIGHT(YEAR(M217),2),YEAR(M217))&amp;connector&amp;MONTH(M217)&amp;connector&amp;DAY(M217))),"-")</f>
        <v>-</v>
      </c>
      <c r="O217" s="156" t="str">
        <f>IF(LEN(INDEX(Input!K$6:K$1005,ROW($C217)-ROW($C$5),1))=0,"",INDEX(Input!K$6:K$1005,ROW($C217)-ROW($C$5),1))</f>
        <v/>
      </c>
      <c r="P217" s="100" t="str">
        <f t="shared" si="33"/>
        <v>-</v>
      </c>
      <c r="Q217" s="156" t="str">
        <f>IF(LEN(INDEX(Input!L$6:L$1005,ROW($C217)-ROW($C$5),1))=0,"",INDEX(Input!L$6:L$1005,ROW($C217)-ROW($C$5),1))</f>
        <v/>
      </c>
      <c r="R217" s="100" t="str">
        <f t="shared" si="34"/>
        <v>-</v>
      </c>
      <c r="S217" s="156" t="str">
        <f>IF(LEN(INDEX(Input!M$6:M$1005,ROW($C217)-ROW($C$5),1))=0,"-",INDEX(Input!M$6:M$1005,ROW($C217)-ROW($C$5),1))</f>
        <v>-</v>
      </c>
      <c r="T217" s="156" t="str">
        <f t="shared" si="35"/>
        <v/>
      </c>
      <c r="U217" s="100" t="str">
        <f t="shared" si="36"/>
        <v>-</v>
      </c>
      <c r="V217" s="156" t="str">
        <f>IF(LEN(INDEX(Input!O$6:O$1005,ROW($C217)-ROW($C$5),1))=0,"",INDEX(Input!O$6:O$1005,ROW($C217)-ROW($C$5),1))</f>
        <v/>
      </c>
      <c r="W217" s="100" t="str">
        <f t="shared" si="37"/>
        <v>-</v>
      </c>
      <c r="X217" s="104" t="str">
        <f t="shared" si="38"/>
        <v/>
      </c>
      <c r="Y217" s="102" t="str">
        <f t="shared" si="32"/>
        <v/>
      </c>
      <c r="Z217" s="102" t="str">
        <f>IF(AND(OR(Dashboard!$D$7=J217,Dashboard!$D$7=""),  OR(Dashboard!$G$6&lt;=K217,Dashboard!$G$6=""), OR(Dashboard!$G$7&gt;=K217,Dashboard!$G$7=""),  OR(Dashboard!$J$6&lt;=O217,Dashboard!$J$6=""), OR(Dashboard!$J$7&gt;=O217,Dashboard!$J$7=""),D217&lt;&gt;""),"x","")</f>
        <v>x</v>
      </c>
      <c r="AA217" s="102" t="str">
        <f>IF(AND(OR(Dashboard!$D$6=H217,Dashboard!$D$6="",Dashboard!$D$6="All"), Z217="x"),"x","")</f>
        <v>x</v>
      </c>
      <c r="AB217" s="103" t="str">
        <f>IF(AND(OR(Dashboard!$D$6=H217,Dashboard!$D$6="",Dashboard!$D$6="All"), OR(Dashboard!$D$7=J217,Dashboard!$D$7=""),  OR(Dashboard!$G$6&lt;=K217,Dashboard!$G$6=""), OR(Dashboard!$G$7&gt;=K217,Dashboard!$G$7=""),  OR(Dashboard!$J$6&lt;=O217,Dashboard!$J$6=""), OR(Dashboard!$J$7&gt;=O217,Dashboard!$J$7=""),I217&lt;&gt;""),"x","")</f>
        <v/>
      </c>
      <c r="AC217" s="88" t="str">
        <f>IF($AB217&lt;&gt;"x","",IF(AND($I217&lt;&gt;AC$4, IFERROR(MATCH("c",$AB217:AB217,0),0)=0),"x", IF(IFERROR(MATCH("c",$AB217:AB217,0),0)=0,"c","")))</f>
        <v/>
      </c>
      <c r="AD217" s="88" t="str">
        <f>IF($AB217&lt;&gt;"x","",IF(AND($I217&lt;&gt;AD$4, IFERROR(MATCH("c",$AB217:AC217,0),0)=0),"x", IF(IFERROR(MATCH("c",$AB217:AC217,0),0)=0,"c","")))</f>
        <v/>
      </c>
      <c r="AE217" s="88" t="str">
        <f>IF($AB217&lt;&gt;"x","",IF(AND($I217&lt;&gt;AE$4, IFERROR(MATCH("c",$AB217:AD217,0),0)=0),"x", IF(IFERROR(MATCH("c",$AB217:AD217,0),0)=0,"c","")))</f>
        <v/>
      </c>
      <c r="AF217" s="88" t="str">
        <f>IF($AB217&lt;&gt;"x","",IF(AND($I217&lt;&gt;AF$4, IFERROR(MATCH("c",$AB217:AE217,0),0)=0),"x", IF(IFERROR(MATCH("c",$AB217:AE217,0),0)=0,"c","")))</f>
        <v/>
      </c>
      <c r="AG217" s="88" t="str">
        <f>IF($AB217&lt;&gt;"x","",IF(AND($I217&lt;&gt;AG$4, IFERROR(MATCH("c",$AB217:AF217,0),0)=0),"x", IF(IFERROR(MATCH("c",$AB217:AF217,0),0)=0,"c","")))</f>
        <v/>
      </c>
      <c r="AH217" s="88" t="str">
        <f>IF($AB217&lt;&gt;"x","",IF(AND($I217&lt;&gt;AH$4, IFERROR(MATCH("c",$AB217:AG217,0),0)=0),"x", IF(IFERROR(MATCH("c",$AB217:AG217,0),0)=0,"c","")))</f>
        <v/>
      </c>
      <c r="AI217" s="88" t="str">
        <f>IF($AB217&lt;&gt;"x","",IF(AND($I217&lt;&gt;AI$4, IFERROR(MATCH("c",$AB217:AH217,0),0)=0),"x", IF(IFERROR(MATCH("c",$AB217:AH217,0),0)=0,"c","")))</f>
        <v/>
      </c>
      <c r="AJ217" s="88" t="str">
        <f>IF($AB217&lt;&gt;"x","",IF(AND($I217&lt;&gt;AJ$4, IFERROR(MATCH("c",$AB217:AI217,0),0)=0),"x", IF(IFERROR(MATCH("c",$AB217:AI217,0),0)=0,"c","")))</f>
        <v/>
      </c>
      <c r="AK217" s="88" t="str">
        <f>IF($AB217&lt;&gt;"x","",IF(AND($I217&lt;&gt;AK$4, IFERROR(MATCH("c",$AB217:AJ217,0),0)=0),"x", IF(IFERROR(MATCH("c",$AB217:AJ217,0),0)=0,"c","")))</f>
        <v/>
      </c>
      <c r="AL217" s="88" t="str">
        <f>IF($AB217&lt;&gt;"x","",IF(AND($I217&lt;&gt;AL$4, IFERROR(MATCH("c",$AB217:AK217,0),0)=0),"x", IF(IFERROR(MATCH("c",$AB217:AK217,0),0)=0,"c","")))</f>
        <v/>
      </c>
      <c r="AM217" s="88" t="str">
        <f>IF($AB217&lt;&gt;"x","",IF(AND($I217&lt;&gt;AM$4, IFERROR(MATCH("c",$AB217:AL217,0),0)=0),"x", IF(IFERROR(MATCH("c",$AB217:AL217,0),0)=0,"c","")))</f>
        <v/>
      </c>
      <c r="AN217" s="88" t="str">
        <f>IF($AB217&lt;&gt;"x","",IF(AND($I217&lt;&gt;AN$4, IFERROR(MATCH("c",$AB217:AM217,0),0)=0),"x", IF(IFERROR(MATCH("c",$AB217:AM217,0),0)=0,"c","")))</f>
        <v/>
      </c>
      <c r="AO217" s="88" t="str">
        <f>IF($AB217&lt;&gt;"x","",IF(AND($I217&lt;&gt;AO$4, IFERROR(MATCH("c",$AB217:AN217,0),0)=0),"x", IF(IFERROR(MATCH("c",$AB217:AN217,0),0)=0,"c","")))</f>
        <v/>
      </c>
      <c r="AP217" s="88" t="str">
        <f>IF($AB217&lt;&gt;"x","",IF(AND($I217&lt;&gt;AP$4, IFERROR(MATCH("c",$AB217:AO217,0),0)=0),"x", IF(IFERROR(MATCH("c",$AB217:AO217,0),0)=0,"c","")))</f>
        <v/>
      </c>
      <c r="AQ217" s="88" t="str">
        <f>IF($AB217&lt;&gt;"x","",IF(AND($I217&lt;&gt;AQ$4, IFERROR(MATCH("c",$AB217:AP217,0),0)=0),"x", IF(IFERROR(MATCH("c",$AB217:AP217,0),0)=0,"c","")))</f>
        <v/>
      </c>
    </row>
    <row r="218" spans="2:43" x14ac:dyDescent="0.25">
      <c r="B218" s="88">
        <f>IF(AND(OR(Pipeline!$F$5=H218,Pipeline!$F$5="",Pipeline!$F$5="All"), OR(Pipeline!$F$6=J218,Pipeline!$F$6="",Pipeline!$F$6="All"),  OR(Pipeline!$J$5&lt;=K218,Pipeline!$J$5=""), OR(Pipeline!$J$6&gt;=K218,Pipeline!$J$6=""),  OR(Pipeline!$N$5&lt;=O218,Pipeline!$N$5=""), OR(Pipeline!$N$6&gt;=O218,Pipeline!$N$6="")),1,0)</f>
        <v>1</v>
      </c>
      <c r="C218" s="99">
        <f>IF(B218&lt;&gt;1,"",COUNTIFS($I$6:I217,I218,$B$6:B217,1)+1)</f>
        <v>206</v>
      </c>
      <c r="D218" s="100" t="str">
        <f>IF(LEN(INDEX(Input!B$6:B$1005,ROW($C218)-ROW($C$5),1))=0,"-",INDEX(Input!B$6:B$1005,ROW($C218)-ROW($C$5),1))</f>
        <v>-</v>
      </c>
      <c r="E218" s="100" t="str">
        <f>IF(LEN(INDEX(Input!C$6:C$1005,ROW($C218)-ROW($C$5),1))=0,"-",INDEX(Input!C$6:C$1005,ROW($C218)-ROW($C$5),1))</f>
        <v>-</v>
      </c>
      <c r="F218" s="100" t="str">
        <f>IF(LEN(INDEX(Input!D$6:D$1005,ROW($C218)-ROW($C$5),1))=0,"-",INDEX(Input!D$6:D$1005,ROW($C218)-ROW($C$5),1))</f>
        <v>-</v>
      </c>
      <c r="G218" s="100" t="str">
        <f>IF(LEN(INDEX(Input!E$6:E$1005,ROW($C218)-ROW($C$5),1))=0,"-",INDEX(Input!E$6:E$1005,ROW($C218)-ROW($C$5),1))</f>
        <v>-</v>
      </c>
      <c r="H218" s="100" t="str">
        <f>IF(LEN(INDEX(Input!F$6:F$1005,ROW($C218)-ROW($C$5),1))=0,"-",INDEX(Input!F$6:F$1005,ROW($C218)-ROW($C$5),1))</f>
        <v>-</v>
      </c>
      <c r="I218" s="100" t="str">
        <f>IF(LEN(INDEX(Input!G$6:G$1005,ROW($C218)-ROW($C$5),1))=0,"",INDEX(Input!G$6:G$1005,ROW($C218)-ROW($C$5),1))</f>
        <v/>
      </c>
      <c r="J218" s="100" t="str">
        <f>IF(LEN(INDEX(Input!B$6:B$1005,ROW($C218)-ROW($C$5),1))=0,"-",IF(INDEX(Input!H$6:H$1005,ROW($C218)-ROW($C$5),1)="","Not set",INDEX(Input!H$6:H$1005,ROW($C218)-ROW($C$5),1)) )</f>
        <v>-</v>
      </c>
      <c r="K218" s="101" t="str">
        <f>IF(LEN(INDEX(Input!I$6:I$1005,ROW($C218)-ROW($C$5),1))=0,"",INDEX(Input!I$6:I$1005,ROW($C218)-ROW($C$5),1))</f>
        <v/>
      </c>
      <c r="L218" s="101" t="str">
        <f t="array" ref="L218">IFERROR(IF($AY$24=123,DAY(K218)&amp;connector&amp;IF($AZ$24="Extended",INDEX($AT$24:$AT$35,MONTH(K218),1),MONTH(K218))&amp;connector&amp;IF($AZ$24="Short", RIGHT(YEAR(K218),2),YEAR(K218)),IF($AY$24=213, MONTH(K218)&amp;connector&amp;DAY(K218)&amp;connector&amp;IF($AZ$24="Short", RIGHT(YEAR(K218),2),YEAR(K218)),IF($AZ$24="Short", RIGHT(YEAR(K218),2),YEAR(K218))&amp;connector&amp;MONTH(K218)&amp;connector&amp;DAY(K218))),"-")</f>
        <v>-</v>
      </c>
      <c r="M218" s="101" t="str">
        <f>IF(LEN(INDEX(Input!J$6:J$1005,ROW($C218)-ROW($C$5),1))=0,"",INDEX(Input!J$6:J$1005,ROW($C218)-ROW($C$5),1))</f>
        <v/>
      </c>
      <c r="N218" s="101" t="str">
        <f t="array" ref="N218">IFERROR(IF($AY$24=123,DAY(M218)&amp;connector&amp;IF($AZ$24="Extended",INDEX($AT$24:$AT$35,MONTH(M218),1),MONTH(M218))&amp;connector&amp;IF($AZ$24="Short", RIGHT(YEAR(M218),2),YEAR(M218)),IF($AY$24=213, MONTH(M218)&amp;connector&amp;DAY(M218)&amp;connector&amp;IF($AZ$24="Short", RIGHT(YEAR(M218),2),YEAR(M218)),IF($AZ$24="Short", RIGHT(YEAR(M218),2),YEAR(M218))&amp;connector&amp;MONTH(M218)&amp;connector&amp;DAY(M218))),"-")</f>
        <v>-</v>
      </c>
      <c r="O218" s="156" t="str">
        <f>IF(LEN(INDEX(Input!K$6:K$1005,ROW($C218)-ROW($C$5),1))=0,"",INDEX(Input!K$6:K$1005,ROW($C218)-ROW($C$5),1))</f>
        <v/>
      </c>
      <c r="P218" s="100" t="str">
        <f t="shared" si="33"/>
        <v>-</v>
      </c>
      <c r="Q218" s="156" t="str">
        <f>IF(LEN(INDEX(Input!L$6:L$1005,ROW($C218)-ROW($C$5),1))=0,"",INDEX(Input!L$6:L$1005,ROW($C218)-ROW($C$5),1))</f>
        <v/>
      </c>
      <c r="R218" s="100" t="str">
        <f t="shared" si="34"/>
        <v>-</v>
      </c>
      <c r="S218" s="156" t="str">
        <f>IF(LEN(INDEX(Input!M$6:M$1005,ROW($C218)-ROW($C$5),1))=0,"-",INDEX(Input!M$6:M$1005,ROW($C218)-ROW($C$5),1))</f>
        <v>-</v>
      </c>
      <c r="T218" s="156" t="str">
        <f t="shared" si="35"/>
        <v/>
      </c>
      <c r="U218" s="100" t="str">
        <f t="shared" si="36"/>
        <v>-</v>
      </c>
      <c r="V218" s="156" t="str">
        <f>IF(LEN(INDEX(Input!O$6:O$1005,ROW($C218)-ROW($C$5),1))=0,"",INDEX(Input!O$6:O$1005,ROW($C218)-ROW($C$5),1))</f>
        <v/>
      </c>
      <c r="W218" s="100" t="str">
        <f t="shared" si="37"/>
        <v>-</v>
      </c>
      <c r="X218" s="104" t="str">
        <f t="shared" si="38"/>
        <v/>
      </c>
      <c r="Y218" s="102" t="str">
        <f t="shared" si="32"/>
        <v/>
      </c>
      <c r="Z218" s="102" t="str">
        <f>IF(AND(OR(Dashboard!$D$7=J218,Dashboard!$D$7=""),  OR(Dashboard!$G$6&lt;=K218,Dashboard!$G$6=""), OR(Dashboard!$G$7&gt;=K218,Dashboard!$G$7=""),  OR(Dashboard!$J$6&lt;=O218,Dashboard!$J$6=""), OR(Dashboard!$J$7&gt;=O218,Dashboard!$J$7=""),D218&lt;&gt;""),"x","")</f>
        <v>x</v>
      </c>
      <c r="AA218" s="102" t="str">
        <f>IF(AND(OR(Dashboard!$D$6=H218,Dashboard!$D$6="",Dashboard!$D$6="All"), Z218="x"),"x","")</f>
        <v>x</v>
      </c>
      <c r="AB218" s="103" t="str">
        <f>IF(AND(OR(Dashboard!$D$6=H218,Dashboard!$D$6="",Dashboard!$D$6="All"), OR(Dashboard!$D$7=J218,Dashboard!$D$7=""),  OR(Dashboard!$G$6&lt;=K218,Dashboard!$G$6=""), OR(Dashboard!$G$7&gt;=K218,Dashboard!$G$7=""),  OR(Dashboard!$J$6&lt;=O218,Dashboard!$J$6=""), OR(Dashboard!$J$7&gt;=O218,Dashboard!$J$7=""),I218&lt;&gt;""),"x","")</f>
        <v/>
      </c>
      <c r="AC218" s="88" t="str">
        <f>IF($AB218&lt;&gt;"x","",IF(AND($I218&lt;&gt;AC$4, IFERROR(MATCH("c",$AB218:AB218,0),0)=0),"x", IF(IFERROR(MATCH("c",$AB218:AB218,0),0)=0,"c","")))</f>
        <v/>
      </c>
      <c r="AD218" s="88" t="str">
        <f>IF($AB218&lt;&gt;"x","",IF(AND($I218&lt;&gt;AD$4, IFERROR(MATCH("c",$AB218:AC218,0),0)=0),"x", IF(IFERROR(MATCH("c",$AB218:AC218,0),0)=0,"c","")))</f>
        <v/>
      </c>
      <c r="AE218" s="88" t="str">
        <f>IF($AB218&lt;&gt;"x","",IF(AND($I218&lt;&gt;AE$4, IFERROR(MATCH("c",$AB218:AD218,0),0)=0),"x", IF(IFERROR(MATCH("c",$AB218:AD218,0),0)=0,"c","")))</f>
        <v/>
      </c>
      <c r="AF218" s="88" t="str">
        <f>IF($AB218&lt;&gt;"x","",IF(AND($I218&lt;&gt;AF$4, IFERROR(MATCH("c",$AB218:AE218,0),0)=0),"x", IF(IFERROR(MATCH("c",$AB218:AE218,0),0)=0,"c","")))</f>
        <v/>
      </c>
      <c r="AG218" s="88" t="str">
        <f>IF($AB218&lt;&gt;"x","",IF(AND($I218&lt;&gt;AG$4, IFERROR(MATCH("c",$AB218:AF218,0),0)=0),"x", IF(IFERROR(MATCH("c",$AB218:AF218,0),0)=0,"c","")))</f>
        <v/>
      </c>
      <c r="AH218" s="88" t="str">
        <f>IF($AB218&lt;&gt;"x","",IF(AND($I218&lt;&gt;AH$4, IFERROR(MATCH("c",$AB218:AG218,0),0)=0),"x", IF(IFERROR(MATCH("c",$AB218:AG218,0),0)=0,"c","")))</f>
        <v/>
      </c>
      <c r="AI218" s="88" t="str">
        <f>IF($AB218&lt;&gt;"x","",IF(AND($I218&lt;&gt;AI$4, IFERROR(MATCH("c",$AB218:AH218,0),0)=0),"x", IF(IFERROR(MATCH("c",$AB218:AH218,0),0)=0,"c","")))</f>
        <v/>
      </c>
      <c r="AJ218" s="88" t="str">
        <f>IF($AB218&lt;&gt;"x","",IF(AND($I218&lt;&gt;AJ$4, IFERROR(MATCH("c",$AB218:AI218,0),0)=0),"x", IF(IFERROR(MATCH("c",$AB218:AI218,0),0)=0,"c","")))</f>
        <v/>
      </c>
      <c r="AK218" s="88" t="str">
        <f>IF($AB218&lt;&gt;"x","",IF(AND($I218&lt;&gt;AK$4, IFERROR(MATCH("c",$AB218:AJ218,0),0)=0),"x", IF(IFERROR(MATCH("c",$AB218:AJ218,0),0)=0,"c","")))</f>
        <v/>
      </c>
      <c r="AL218" s="88" t="str">
        <f>IF($AB218&lt;&gt;"x","",IF(AND($I218&lt;&gt;AL$4, IFERROR(MATCH("c",$AB218:AK218,0),0)=0),"x", IF(IFERROR(MATCH("c",$AB218:AK218,0),0)=0,"c","")))</f>
        <v/>
      </c>
      <c r="AM218" s="88" t="str">
        <f>IF($AB218&lt;&gt;"x","",IF(AND($I218&lt;&gt;AM$4, IFERROR(MATCH("c",$AB218:AL218,0),0)=0),"x", IF(IFERROR(MATCH("c",$AB218:AL218,0),0)=0,"c","")))</f>
        <v/>
      </c>
      <c r="AN218" s="88" t="str">
        <f>IF($AB218&lt;&gt;"x","",IF(AND($I218&lt;&gt;AN$4, IFERROR(MATCH("c",$AB218:AM218,0),0)=0),"x", IF(IFERROR(MATCH("c",$AB218:AM218,0),0)=0,"c","")))</f>
        <v/>
      </c>
      <c r="AO218" s="88" t="str">
        <f>IF($AB218&lt;&gt;"x","",IF(AND($I218&lt;&gt;AO$4, IFERROR(MATCH("c",$AB218:AN218,0),0)=0),"x", IF(IFERROR(MATCH("c",$AB218:AN218,0),0)=0,"c","")))</f>
        <v/>
      </c>
      <c r="AP218" s="88" t="str">
        <f>IF($AB218&lt;&gt;"x","",IF(AND($I218&lt;&gt;AP$4, IFERROR(MATCH("c",$AB218:AO218,0),0)=0),"x", IF(IFERROR(MATCH("c",$AB218:AO218,0),0)=0,"c","")))</f>
        <v/>
      </c>
      <c r="AQ218" s="88" t="str">
        <f>IF($AB218&lt;&gt;"x","",IF(AND($I218&lt;&gt;AQ$4, IFERROR(MATCH("c",$AB218:AP218,0),0)=0),"x", IF(IFERROR(MATCH("c",$AB218:AP218,0),0)=0,"c","")))</f>
        <v/>
      </c>
    </row>
    <row r="219" spans="2:43" x14ac:dyDescent="0.25">
      <c r="B219" s="88">
        <f>IF(AND(OR(Pipeline!$F$5=H219,Pipeline!$F$5="",Pipeline!$F$5="All"), OR(Pipeline!$F$6=J219,Pipeline!$F$6="",Pipeline!$F$6="All"),  OR(Pipeline!$J$5&lt;=K219,Pipeline!$J$5=""), OR(Pipeline!$J$6&gt;=K219,Pipeline!$J$6=""),  OR(Pipeline!$N$5&lt;=O219,Pipeline!$N$5=""), OR(Pipeline!$N$6&gt;=O219,Pipeline!$N$6="")),1,0)</f>
        <v>1</v>
      </c>
      <c r="C219" s="99">
        <f>IF(B219&lt;&gt;1,"",COUNTIFS($I$6:I218,I219,$B$6:B218,1)+1)</f>
        <v>207</v>
      </c>
      <c r="D219" s="100" t="str">
        <f>IF(LEN(INDEX(Input!B$6:B$1005,ROW($C219)-ROW($C$5),1))=0,"-",INDEX(Input!B$6:B$1005,ROW($C219)-ROW($C$5),1))</f>
        <v>-</v>
      </c>
      <c r="E219" s="100" t="str">
        <f>IF(LEN(INDEX(Input!C$6:C$1005,ROW($C219)-ROW($C$5),1))=0,"-",INDEX(Input!C$6:C$1005,ROW($C219)-ROW($C$5),1))</f>
        <v>-</v>
      </c>
      <c r="F219" s="100" t="str">
        <f>IF(LEN(INDEX(Input!D$6:D$1005,ROW($C219)-ROW($C$5),1))=0,"-",INDEX(Input!D$6:D$1005,ROW($C219)-ROW($C$5),1))</f>
        <v>-</v>
      </c>
      <c r="G219" s="100" t="str">
        <f>IF(LEN(INDEX(Input!E$6:E$1005,ROW($C219)-ROW($C$5),1))=0,"-",INDEX(Input!E$6:E$1005,ROW($C219)-ROW($C$5),1))</f>
        <v>-</v>
      </c>
      <c r="H219" s="100" t="str">
        <f>IF(LEN(INDEX(Input!F$6:F$1005,ROW($C219)-ROW($C$5),1))=0,"-",INDEX(Input!F$6:F$1005,ROW($C219)-ROW($C$5),1))</f>
        <v>-</v>
      </c>
      <c r="I219" s="100" t="str">
        <f>IF(LEN(INDEX(Input!G$6:G$1005,ROW($C219)-ROW($C$5),1))=0,"",INDEX(Input!G$6:G$1005,ROW($C219)-ROW($C$5),1))</f>
        <v/>
      </c>
      <c r="J219" s="100" t="str">
        <f>IF(LEN(INDEX(Input!B$6:B$1005,ROW($C219)-ROW($C$5),1))=0,"-",IF(INDEX(Input!H$6:H$1005,ROW($C219)-ROW($C$5),1)="","Not set",INDEX(Input!H$6:H$1005,ROW($C219)-ROW($C$5),1)) )</f>
        <v>-</v>
      </c>
      <c r="K219" s="101" t="str">
        <f>IF(LEN(INDEX(Input!I$6:I$1005,ROW($C219)-ROW($C$5),1))=0,"",INDEX(Input!I$6:I$1005,ROW($C219)-ROW($C$5),1))</f>
        <v/>
      </c>
      <c r="L219" s="101" t="str">
        <f t="array" ref="L219">IFERROR(IF($AY$24=123,DAY(K219)&amp;connector&amp;IF($AZ$24="Extended",INDEX($AT$24:$AT$35,MONTH(K219),1),MONTH(K219))&amp;connector&amp;IF($AZ$24="Short", RIGHT(YEAR(K219),2),YEAR(K219)),IF($AY$24=213, MONTH(K219)&amp;connector&amp;DAY(K219)&amp;connector&amp;IF($AZ$24="Short", RIGHT(YEAR(K219),2),YEAR(K219)),IF($AZ$24="Short", RIGHT(YEAR(K219),2),YEAR(K219))&amp;connector&amp;MONTH(K219)&amp;connector&amp;DAY(K219))),"-")</f>
        <v>-</v>
      </c>
      <c r="M219" s="101" t="str">
        <f>IF(LEN(INDEX(Input!J$6:J$1005,ROW($C219)-ROW($C$5),1))=0,"",INDEX(Input!J$6:J$1005,ROW($C219)-ROW($C$5),1))</f>
        <v/>
      </c>
      <c r="N219" s="101" t="str">
        <f t="array" ref="N219">IFERROR(IF($AY$24=123,DAY(M219)&amp;connector&amp;IF($AZ$24="Extended",INDEX($AT$24:$AT$35,MONTH(M219),1),MONTH(M219))&amp;connector&amp;IF($AZ$24="Short", RIGHT(YEAR(M219),2),YEAR(M219)),IF($AY$24=213, MONTH(M219)&amp;connector&amp;DAY(M219)&amp;connector&amp;IF($AZ$24="Short", RIGHT(YEAR(M219),2),YEAR(M219)),IF($AZ$24="Short", RIGHT(YEAR(M219),2),YEAR(M219))&amp;connector&amp;MONTH(M219)&amp;connector&amp;DAY(M219))),"-")</f>
        <v>-</v>
      </c>
      <c r="O219" s="156" t="str">
        <f>IF(LEN(INDEX(Input!K$6:K$1005,ROW($C219)-ROW($C$5),1))=0,"",INDEX(Input!K$6:K$1005,ROW($C219)-ROW($C$5),1))</f>
        <v/>
      </c>
      <c r="P219" s="100" t="str">
        <f t="shared" si="33"/>
        <v>-</v>
      </c>
      <c r="Q219" s="156" t="str">
        <f>IF(LEN(INDEX(Input!L$6:L$1005,ROW($C219)-ROW($C$5),1))=0,"",INDEX(Input!L$6:L$1005,ROW($C219)-ROW($C$5),1))</f>
        <v/>
      </c>
      <c r="R219" s="100" t="str">
        <f t="shared" si="34"/>
        <v>-</v>
      </c>
      <c r="S219" s="156" t="str">
        <f>IF(LEN(INDEX(Input!M$6:M$1005,ROW($C219)-ROW($C$5),1))=0,"-",INDEX(Input!M$6:M$1005,ROW($C219)-ROW($C$5),1))</f>
        <v>-</v>
      </c>
      <c r="T219" s="156" t="str">
        <f t="shared" si="35"/>
        <v/>
      </c>
      <c r="U219" s="100" t="str">
        <f t="shared" si="36"/>
        <v>-</v>
      </c>
      <c r="V219" s="156" t="str">
        <f>IF(LEN(INDEX(Input!O$6:O$1005,ROW($C219)-ROW($C$5),1))=0,"",INDEX(Input!O$6:O$1005,ROW($C219)-ROW($C$5),1))</f>
        <v/>
      </c>
      <c r="W219" s="100" t="str">
        <f t="shared" si="37"/>
        <v>-</v>
      </c>
      <c r="X219" s="104" t="str">
        <f t="shared" si="38"/>
        <v/>
      </c>
      <c r="Y219" s="102" t="str">
        <f t="shared" si="32"/>
        <v/>
      </c>
      <c r="Z219" s="102" t="str">
        <f>IF(AND(OR(Dashboard!$D$7=J219,Dashboard!$D$7=""),  OR(Dashboard!$G$6&lt;=K219,Dashboard!$G$6=""), OR(Dashboard!$G$7&gt;=K219,Dashboard!$G$7=""),  OR(Dashboard!$J$6&lt;=O219,Dashboard!$J$6=""), OR(Dashboard!$J$7&gt;=O219,Dashboard!$J$7=""),D219&lt;&gt;""),"x","")</f>
        <v>x</v>
      </c>
      <c r="AA219" s="102" t="str">
        <f>IF(AND(OR(Dashboard!$D$6=H219,Dashboard!$D$6="",Dashboard!$D$6="All"), Z219="x"),"x","")</f>
        <v>x</v>
      </c>
      <c r="AB219" s="103" t="str">
        <f>IF(AND(OR(Dashboard!$D$6=H219,Dashboard!$D$6="",Dashboard!$D$6="All"), OR(Dashboard!$D$7=J219,Dashboard!$D$7=""),  OR(Dashboard!$G$6&lt;=K219,Dashboard!$G$6=""), OR(Dashboard!$G$7&gt;=K219,Dashboard!$G$7=""),  OR(Dashboard!$J$6&lt;=O219,Dashboard!$J$6=""), OR(Dashboard!$J$7&gt;=O219,Dashboard!$J$7=""),I219&lt;&gt;""),"x","")</f>
        <v/>
      </c>
      <c r="AC219" s="88" t="str">
        <f>IF($AB219&lt;&gt;"x","",IF(AND($I219&lt;&gt;AC$4, IFERROR(MATCH("c",$AB219:AB219,0),0)=0),"x", IF(IFERROR(MATCH("c",$AB219:AB219,0),0)=0,"c","")))</f>
        <v/>
      </c>
      <c r="AD219" s="88" t="str">
        <f>IF($AB219&lt;&gt;"x","",IF(AND($I219&lt;&gt;AD$4, IFERROR(MATCH("c",$AB219:AC219,0),0)=0),"x", IF(IFERROR(MATCH("c",$AB219:AC219,0),0)=0,"c","")))</f>
        <v/>
      </c>
      <c r="AE219" s="88" t="str">
        <f>IF($AB219&lt;&gt;"x","",IF(AND($I219&lt;&gt;AE$4, IFERROR(MATCH("c",$AB219:AD219,0),0)=0),"x", IF(IFERROR(MATCH("c",$AB219:AD219,0),0)=0,"c","")))</f>
        <v/>
      </c>
      <c r="AF219" s="88" t="str">
        <f>IF($AB219&lt;&gt;"x","",IF(AND($I219&lt;&gt;AF$4, IFERROR(MATCH("c",$AB219:AE219,0),0)=0),"x", IF(IFERROR(MATCH("c",$AB219:AE219,0),0)=0,"c","")))</f>
        <v/>
      </c>
      <c r="AG219" s="88" t="str">
        <f>IF($AB219&lt;&gt;"x","",IF(AND($I219&lt;&gt;AG$4, IFERROR(MATCH("c",$AB219:AF219,0),0)=0),"x", IF(IFERROR(MATCH("c",$AB219:AF219,0),0)=0,"c","")))</f>
        <v/>
      </c>
      <c r="AH219" s="88" t="str">
        <f>IF($AB219&lt;&gt;"x","",IF(AND($I219&lt;&gt;AH$4, IFERROR(MATCH("c",$AB219:AG219,0),0)=0),"x", IF(IFERROR(MATCH("c",$AB219:AG219,0),0)=0,"c","")))</f>
        <v/>
      </c>
      <c r="AI219" s="88" t="str">
        <f>IF($AB219&lt;&gt;"x","",IF(AND($I219&lt;&gt;AI$4, IFERROR(MATCH("c",$AB219:AH219,0),0)=0),"x", IF(IFERROR(MATCH("c",$AB219:AH219,0),0)=0,"c","")))</f>
        <v/>
      </c>
      <c r="AJ219" s="88" t="str">
        <f>IF($AB219&lt;&gt;"x","",IF(AND($I219&lt;&gt;AJ$4, IFERROR(MATCH("c",$AB219:AI219,0),0)=0),"x", IF(IFERROR(MATCH("c",$AB219:AI219,0),0)=0,"c","")))</f>
        <v/>
      </c>
      <c r="AK219" s="88" t="str">
        <f>IF($AB219&lt;&gt;"x","",IF(AND($I219&lt;&gt;AK$4, IFERROR(MATCH("c",$AB219:AJ219,0),0)=0),"x", IF(IFERROR(MATCH("c",$AB219:AJ219,0),0)=0,"c","")))</f>
        <v/>
      </c>
      <c r="AL219" s="88" t="str">
        <f>IF($AB219&lt;&gt;"x","",IF(AND($I219&lt;&gt;AL$4, IFERROR(MATCH("c",$AB219:AK219,0),0)=0),"x", IF(IFERROR(MATCH("c",$AB219:AK219,0),0)=0,"c","")))</f>
        <v/>
      </c>
      <c r="AM219" s="88" t="str">
        <f>IF($AB219&lt;&gt;"x","",IF(AND($I219&lt;&gt;AM$4, IFERROR(MATCH("c",$AB219:AL219,0),0)=0),"x", IF(IFERROR(MATCH("c",$AB219:AL219,0),0)=0,"c","")))</f>
        <v/>
      </c>
      <c r="AN219" s="88" t="str">
        <f>IF($AB219&lt;&gt;"x","",IF(AND($I219&lt;&gt;AN$4, IFERROR(MATCH("c",$AB219:AM219,0),0)=0),"x", IF(IFERROR(MATCH("c",$AB219:AM219,0),0)=0,"c","")))</f>
        <v/>
      </c>
      <c r="AO219" s="88" t="str">
        <f>IF($AB219&lt;&gt;"x","",IF(AND($I219&lt;&gt;AO$4, IFERROR(MATCH("c",$AB219:AN219,0),0)=0),"x", IF(IFERROR(MATCH("c",$AB219:AN219,0),0)=0,"c","")))</f>
        <v/>
      </c>
      <c r="AP219" s="88" t="str">
        <f>IF($AB219&lt;&gt;"x","",IF(AND($I219&lt;&gt;AP$4, IFERROR(MATCH("c",$AB219:AO219,0),0)=0),"x", IF(IFERROR(MATCH("c",$AB219:AO219,0),0)=0,"c","")))</f>
        <v/>
      </c>
      <c r="AQ219" s="88" t="str">
        <f>IF($AB219&lt;&gt;"x","",IF(AND($I219&lt;&gt;AQ$4, IFERROR(MATCH("c",$AB219:AP219,0),0)=0),"x", IF(IFERROR(MATCH("c",$AB219:AP219,0),0)=0,"c","")))</f>
        <v/>
      </c>
    </row>
    <row r="220" spans="2:43" x14ac:dyDescent="0.25">
      <c r="B220" s="88">
        <f>IF(AND(OR(Pipeline!$F$5=H220,Pipeline!$F$5="",Pipeline!$F$5="All"), OR(Pipeline!$F$6=J220,Pipeline!$F$6="",Pipeline!$F$6="All"),  OR(Pipeline!$J$5&lt;=K220,Pipeline!$J$5=""), OR(Pipeline!$J$6&gt;=K220,Pipeline!$J$6=""),  OR(Pipeline!$N$5&lt;=O220,Pipeline!$N$5=""), OR(Pipeline!$N$6&gt;=O220,Pipeline!$N$6="")),1,0)</f>
        <v>1</v>
      </c>
      <c r="C220" s="99">
        <f>IF(B220&lt;&gt;1,"",COUNTIFS($I$6:I219,I220,$B$6:B219,1)+1)</f>
        <v>208</v>
      </c>
      <c r="D220" s="100" t="str">
        <f>IF(LEN(INDEX(Input!B$6:B$1005,ROW($C220)-ROW($C$5),1))=0,"-",INDEX(Input!B$6:B$1005,ROW($C220)-ROW($C$5),1))</f>
        <v>-</v>
      </c>
      <c r="E220" s="100" t="str">
        <f>IF(LEN(INDEX(Input!C$6:C$1005,ROW($C220)-ROW($C$5),1))=0,"-",INDEX(Input!C$6:C$1005,ROW($C220)-ROW($C$5),1))</f>
        <v>-</v>
      </c>
      <c r="F220" s="100" t="str">
        <f>IF(LEN(INDEX(Input!D$6:D$1005,ROW($C220)-ROW($C$5),1))=0,"-",INDEX(Input!D$6:D$1005,ROW($C220)-ROW($C$5),1))</f>
        <v>-</v>
      </c>
      <c r="G220" s="100" t="str">
        <f>IF(LEN(INDEX(Input!E$6:E$1005,ROW($C220)-ROW($C$5),1))=0,"-",INDEX(Input!E$6:E$1005,ROW($C220)-ROW($C$5),1))</f>
        <v>-</v>
      </c>
      <c r="H220" s="100" t="str">
        <f>IF(LEN(INDEX(Input!F$6:F$1005,ROW($C220)-ROW($C$5),1))=0,"-",INDEX(Input!F$6:F$1005,ROW($C220)-ROW($C$5),1))</f>
        <v>-</v>
      </c>
      <c r="I220" s="100" t="str">
        <f>IF(LEN(INDEX(Input!G$6:G$1005,ROW($C220)-ROW($C$5),1))=0,"",INDEX(Input!G$6:G$1005,ROW($C220)-ROW($C$5),1))</f>
        <v/>
      </c>
      <c r="J220" s="100" t="str">
        <f>IF(LEN(INDEX(Input!B$6:B$1005,ROW($C220)-ROW($C$5),1))=0,"-",IF(INDEX(Input!H$6:H$1005,ROW($C220)-ROW($C$5),1)="","Not set",INDEX(Input!H$6:H$1005,ROW($C220)-ROW($C$5),1)) )</f>
        <v>-</v>
      </c>
      <c r="K220" s="101" t="str">
        <f>IF(LEN(INDEX(Input!I$6:I$1005,ROW($C220)-ROW($C$5),1))=0,"",INDEX(Input!I$6:I$1005,ROW($C220)-ROW($C$5),1))</f>
        <v/>
      </c>
      <c r="L220" s="101" t="str">
        <f t="array" ref="L220">IFERROR(IF($AY$24=123,DAY(K220)&amp;connector&amp;IF($AZ$24="Extended",INDEX($AT$24:$AT$35,MONTH(K220),1),MONTH(K220))&amp;connector&amp;IF($AZ$24="Short", RIGHT(YEAR(K220),2),YEAR(K220)),IF($AY$24=213, MONTH(K220)&amp;connector&amp;DAY(K220)&amp;connector&amp;IF($AZ$24="Short", RIGHT(YEAR(K220),2),YEAR(K220)),IF($AZ$24="Short", RIGHT(YEAR(K220),2),YEAR(K220))&amp;connector&amp;MONTH(K220)&amp;connector&amp;DAY(K220))),"-")</f>
        <v>-</v>
      </c>
      <c r="M220" s="101" t="str">
        <f>IF(LEN(INDEX(Input!J$6:J$1005,ROW($C220)-ROW($C$5),1))=0,"",INDEX(Input!J$6:J$1005,ROW($C220)-ROW($C$5),1))</f>
        <v/>
      </c>
      <c r="N220" s="101" t="str">
        <f t="array" ref="N220">IFERROR(IF($AY$24=123,DAY(M220)&amp;connector&amp;IF($AZ$24="Extended",INDEX($AT$24:$AT$35,MONTH(M220),1),MONTH(M220))&amp;connector&amp;IF($AZ$24="Short", RIGHT(YEAR(M220),2),YEAR(M220)),IF($AY$24=213, MONTH(M220)&amp;connector&amp;DAY(M220)&amp;connector&amp;IF($AZ$24="Short", RIGHT(YEAR(M220),2),YEAR(M220)),IF($AZ$24="Short", RIGHT(YEAR(M220),2),YEAR(M220))&amp;connector&amp;MONTH(M220)&amp;connector&amp;DAY(M220))),"-")</f>
        <v>-</v>
      </c>
      <c r="O220" s="156" t="str">
        <f>IF(LEN(INDEX(Input!K$6:K$1005,ROW($C220)-ROW($C$5),1))=0,"",INDEX(Input!K$6:K$1005,ROW($C220)-ROW($C$5),1))</f>
        <v/>
      </c>
      <c r="P220" s="100" t="str">
        <f t="shared" si="33"/>
        <v>-</v>
      </c>
      <c r="Q220" s="156" t="str">
        <f>IF(LEN(INDEX(Input!L$6:L$1005,ROW($C220)-ROW($C$5),1))=0,"",INDEX(Input!L$6:L$1005,ROW($C220)-ROW($C$5),1))</f>
        <v/>
      </c>
      <c r="R220" s="100" t="str">
        <f t="shared" si="34"/>
        <v>-</v>
      </c>
      <c r="S220" s="156" t="str">
        <f>IF(LEN(INDEX(Input!M$6:M$1005,ROW($C220)-ROW($C$5),1))=0,"-",INDEX(Input!M$6:M$1005,ROW($C220)-ROW($C$5),1))</f>
        <v>-</v>
      </c>
      <c r="T220" s="156" t="str">
        <f t="shared" si="35"/>
        <v/>
      </c>
      <c r="U220" s="100" t="str">
        <f t="shared" si="36"/>
        <v>-</v>
      </c>
      <c r="V220" s="156" t="str">
        <f>IF(LEN(INDEX(Input!O$6:O$1005,ROW($C220)-ROW($C$5),1))=0,"",INDEX(Input!O$6:O$1005,ROW($C220)-ROW($C$5),1))</f>
        <v/>
      </c>
      <c r="W220" s="100" t="str">
        <f t="shared" si="37"/>
        <v>-</v>
      </c>
      <c r="X220" s="104" t="str">
        <f t="shared" si="38"/>
        <v/>
      </c>
      <c r="Y220" s="102" t="str">
        <f t="shared" si="32"/>
        <v/>
      </c>
      <c r="Z220" s="102" t="str">
        <f>IF(AND(OR(Dashboard!$D$7=J220,Dashboard!$D$7=""),  OR(Dashboard!$G$6&lt;=K220,Dashboard!$G$6=""), OR(Dashboard!$G$7&gt;=K220,Dashboard!$G$7=""),  OR(Dashboard!$J$6&lt;=O220,Dashboard!$J$6=""), OR(Dashboard!$J$7&gt;=O220,Dashboard!$J$7=""),D220&lt;&gt;""),"x","")</f>
        <v>x</v>
      </c>
      <c r="AA220" s="102" t="str">
        <f>IF(AND(OR(Dashboard!$D$6=H220,Dashboard!$D$6="",Dashboard!$D$6="All"), Z220="x"),"x","")</f>
        <v>x</v>
      </c>
      <c r="AB220" s="103" t="str">
        <f>IF(AND(OR(Dashboard!$D$6=H220,Dashboard!$D$6="",Dashboard!$D$6="All"), OR(Dashboard!$D$7=J220,Dashboard!$D$7=""),  OR(Dashboard!$G$6&lt;=K220,Dashboard!$G$6=""), OR(Dashboard!$G$7&gt;=K220,Dashboard!$G$7=""),  OR(Dashboard!$J$6&lt;=O220,Dashboard!$J$6=""), OR(Dashboard!$J$7&gt;=O220,Dashboard!$J$7=""),I220&lt;&gt;""),"x","")</f>
        <v/>
      </c>
      <c r="AC220" s="88" t="str">
        <f>IF($AB220&lt;&gt;"x","",IF(AND($I220&lt;&gt;AC$4, IFERROR(MATCH("c",$AB220:AB220,0),0)=0),"x", IF(IFERROR(MATCH("c",$AB220:AB220,0),0)=0,"c","")))</f>
        <v/>
      </c>
      <c r="AD220" s="88" t="str">
        <f>IF($AB220&lt;&gt;"x","",IF(AND($I220&lt;&gt;AD$4, IFERROR(MATCH("c",$AB220:AC220,0),0)=0),"x", IF(IFERROR(MATCH("c",$AB220:AC220,0),0)=0,"c","")))</f>
        <v/>
      </c>
      <c r="AE220" s="88" t="str">
        <f>IF($AB220&lt;&gt;"x","",IF(AND($I220&lt;&gt;AE$4, IFERROR(MATCH("c",$AB220:AD220,0),0)=0),"x", IF(IFERROR(MATCH("c",$AB220:AD220,0),0)=0,"c","")))</f>
        <v/>
      </c>
      <c r="AF220" s="88" t="str">
        <f>IF($AB220&lt;&gt;"x","",IF(AND($I220&lt;&gt;AF$4, IFERROR(MATCH("c",$AB220:AE220,0),0)=0),"x", IF(IFERROR(MATCH("c",$AB220:AE220,0),0)=0,"c","")))</f>
        <v/>
      </c>
      <c r="AG220" s="88" t="str">
        <f>IF($AB220&lt;&gt;"x","",IF(AND($I220&lt;&gt;AG$4, IFERROR(MATCH("c",$AB220:AF220,0),0)=0),"x", IF(IFERROR(MATCH("c",$AB220:AF220,0),0)=0,"c","")))</f>
        <v/>
      </c>
      <c r="AH220" s="88" t="str">
        <f>IF($AB220&lt;&gt;"x","",IF(AND($I220&lt;&gt;AH$4, IFERROR(MATCH("c",$AB220:AG220,0),0)=0),"x", IF(IFERROR(MATCH("c",$AB220:AG220,0),0)=0,"c","")))</f>
        <v/>
      </c>
      <c r="AI220" s="88" t="str">
        <f>IF($AB220&lt;&gt;"x","",IF(AND($I220&lt;&gt;AI$4, IFERROR(MATCH("c",$AB220:AH220,0),0)=0),"x", IF(IFERROR(MATCH("c",$AB220:AH220,0),0)=0,"c","")))</f>
        <v/>
      </c>
      <c r="AJ220" s="88" t="str">
        <f>IF($AB220&lt;&gt;"x","",IF(AND($I220&lt;&gt;AJ$4, IFERROR(MATCH("c",$AB220:AI220,0),0)=0),"x", IF(IFERROR(MATCH("c",$AB220:AI220,0),0)=0,"c","")))</f>
        <v/>
      </c>
      <c r="AK220" s="88" t="str">
        <f>IF($AB220&lt;&gt;"x","",IF(AND($I220&lt;&gt;AK$4, IFERROR(MATCH("c",$AB220:AJ220,0),0)=0),"x", IF(IFERROR(MATCH("c",$AB220:AJ220,0),0)=0,"c","")))</f>
        <v/>
      </c>
      <c r="AL220" s="88" t="str">
        <f>IF($AB220&lt;&gt;"x","",IF(AND($I220&lt;&gt;AL$4, IFERROR(MATCH("c",$AB220:AK220,0),0)=0),"x", IF(IFERROR(MATCH("c",$AB220:AK220,0),0)=0,"c","")))</f>
        <v/>
      </c>
      <c r="AM220" s="88" t="str">
        <f>IF($AB220&lt;&gt;"x","",IF(AND($I220&lt;&gt;AM$4, IFERROR(MATCH("c",$AB220:AL220,0),0)=0),"x", IF(IFERROR(MATCH("c",$AB220:AL220,0),0)=0,"c","")))</f>
        <v/>
      </c>
      <c r="AN220" s="88" t="str">
        <f>IF($AB220&lt;&gt;"x","",IF(AND($I220&lt;&gt;AN$4, IFERROR(MATCH("c",$AB220:AM220,0),0)=0),"x", IF(IFERROR(MATCH("c",$AB220:AM220,0),0)=0,"c","")))</f>
        <v/>
      </c>
      <c r="AO220" s="88" t="str">
        <f>IF($AB220&lt;&gt;"x","",IF(AND($I220&lt;&gt;AO$4, IFERROR(MATCH("c",$AB220:AN220,0),0)=0),"x", IF(IFERROR(MATCH("c",$AB220:AN220,0),0)=0,"c","")))</f>
        <v/>
      </c>
      <c r="AP220" s="88" t="str">
        <f>IF($AB220&lt;&gt;"x","",IF(AND($I220&lt;&gt;AP$4, IFERROR(MATCH("c",$AB220:AO220,0),0)=0),"x", IF(IFERROR(MATCH("c",$AB220:AO220,0),0)=0,"c","")))</f>
        <v/>
      </c>
      <c r="AQ220" s="88" t="str">
        <f>IF($AB220&lt;&gt;"x","",IF(AND($I220&lt;&gt;AQ$4, IFERROR(MATCH("c",$AB220:AP220,0),0)=0),"x", IF(IFERROR(MATCH("c",$AB220:AP220,0),0)=0,"c","")))</f>
        <v/>
      </c>
    </row>
    <row r="221" spans="2:43" x14ac:dyDescent="0.25">
      <c r="B221" s="88">
        <f>IF(AND(OR(Pipeline!$F$5=H221,Pipeline!$F$5="",Pipeline!$F$5="All"), OR(Pipeline!$F$6=J221,Pipeline!$F$6="",Pipeline!$F$6="All"),  OR(Pipeline!$J$5&lt;=K221,Pipeline!$J$5=""), OR(Pipeline!$J$6&gt;=K221,Pipeline!$J$6=""),  OR(Pipeline!$N$5&lt;=O221,Pipeline!$N$5=""), OR(Pipeline!$N$6&gt;=O221,Pipeline!$N$6="")),1,0)</f>
        <v>1</v>
      </c>
      <c r="C221" s="99">
        <f>IF(B221&lt;&gt;1,"",COUNTIFS($I$6:I220,I221,$B$6:B220,1)+1)</f>
        <v>209</v>
      </c>
      <c r="D221" s="100" t="str">
        <f>IF(LEN(INDEX(Input!B$6:B$1005,ROW($C221)-ROW($C$5),1))=0,"-",INDEX(Input!B$6:B$1005,ROW($C221)-ROW($C$5),1))</f>
        <v>-</v>
      </c>
      <c r="E221" s="100" t="str">
        <f>IF(LEN(INDEX(Input!C$6:C$1005,ROW($C221)-ROW($C$5),1))=0,"-",INDEX(Input!C$6:C$1005,ROW($C221)-ROW($C$5),1))</f>
        <v>-</v>
      </c>
      <c r="F221" s="100" t="str">
        <f>IF(LEN(INDEX(Input!D$6:D$1005,ROW($C221)-ROW($C$5),1))=0,"-",INDEX(Input!D$6:D$1005,ROW($C221)-ROW($C$5),1))</f>
        <v>-</v>
      </c>
      <c r="G221" s="100" t="str">
        <f>IF(LEN(INDEX(Input!E$6:E$1005,ROW($C221)-ROW($C$5),1))=0,"-",INDEX(Input!E$6:E$1005,ROW($C221)-ROW($C$5),1))</f>
        <v>-</v>
      </c>
      <c r="H221" s="100" t="str">
        <f>IF(LEN(INDEX(Input!F$6:F$1005,ROW($C221)-ROW($C$5),1))=0,"-",INDEX(Input!F$6:F$1005,ROW($C221)-ROW($C$5),1))</f>
        <v>-</v>
      </c>
      <c r="I221" s="100" t="str">
        <f>IF(LEN(INDEX(Input!G$6:G$1005,ROW($C221)-ROW($C$5),1))=0,"",INDEX(Input!G$6:G$1005,ROW($C221)-ROW($C$5),1))</f>
        <v/>
      </c>
      <c r="J221" s="100" t="str">
        <f>IF(LEN(INDEX(Input!B$6:B$1005,ROW($C221)-ROW($C$5),1))=0,"-",IF(INDEX(Input!H$6:H$1005,ROW($C221)-ROW($C$5),1)="","Not set",INDEX(Input!H$6:H$1005,ROW($C221)-ROW($C$5),1)) )</f>
        <v>-</v>
      </c>
      <c r="K221" s="101" t="str">
        <f>IF(LEN(INDEX(Input!I$6:I$1005,ROW($C221)-ROW($C$5),1))=0,"",INDEX(Input!I$6:I$1005,ROW($C221)-ROW($C$5),1))</f>
        <v/>
      </c>
      <c r="L221" s="101" t="str">
        <f t="array" ref="L221">IFERROR(IF($AY$24=123,DAY(K221)&amp;connector&amp;IF($AZ$24="Extended",INDEX($AT$24:$AT$35,MONTH(K221),1),MONTH(K221))&amp;connector&amp;IF($AZ$24="Short", RIGHT(YEAR(K221),2),YEAR(K221)),IF($AY$24=213, MONTH(K221)&amp;connector&amp;DAY(K221)&amp;connector&amp;IF($AZ$24="Short", RIGHT(YEAR(K221),2),YEAR(K221)),IF($AZ$24="Short", RIGHT(YEAR(K221),2),YEAR(K221))&amp;connector&amp;MONTH(K221)&amp;connector&amp;DAY(K221))),"-")</f>
        <v>-</v>
      </c>
      <c r="M221" s="101" t="str">
        <f>IF(LEN(INDEX(Input!J$6:J$1005,ROW($C221)-ROW($C$5),1))=0,"",INDEX(Input!J$6:J$1005,ROW($C221)-ROW($C$5),1))</f>
        <v/>
      </c>
      <c r="N221" s="101" t="str">
        <f t="array" ref="N221">IFERROR(IF($AY$24=123,DAY(M221)&amp;connector&amp;IF($AZ$24="Extended",INDEX($AT$24:$AT$35,MONTH(M221),1),MONTH(M221))&amp;connector&amp;IF($AZ$24="Short", RIGHT(YEAR(M221),2),YEAR(M221)),IF($AY$24=213, MONTH(M221)&amp;connector&amp;DAY(M221)&amp;connector&amp;IF($AZ$24="Short", RIGHT(YEAR(M221),2),YEAR(M221)),IF($AZ$24="Short", RIGHT(YEAR(M221),2),YEAR(M221))&amp;connector&amp;MONTH(M221)&amp;connector&amp;DAY(M221))),"-")</f>
        <v>-</v>
      </c>
      <c r="O221" s="156" t="str">
        <f>IF(LEN(INDEX(Input!K$6:K$1005,ROW($C221)-ROW($C$5),1))=0,"",INDEX(Input!K$6:K$1005,ROW($C221)-ROW($C$5),1))</f>
        <v/>
      </c>
      <c r="P221" s="100" t="str">
        <f t="shared" si="33"/>
        <v>-</v>
      </c>
      <c r="Q221" s="156" t="str">
        <f>IF(LEN(INDEX(Input!L$6:L$1005,ROW($C221)-ROW($C$5),1))=0,"",INDEX(Input!L$6:L$1005,ROW($C221)-ROW($C$5),1))</f>
        <v/>
      </c>
      <c r="R221" s="100" t="str">
        <f t="shared" si="34"/>
        <v>-</v>
      </c>
      <c r="S221" s="156" t="str">
        <f>IF(LEN(INDEX(Input!M$6:M$1005,ROW($C221)-ROW($C$5),1))=0,"-",INDEX(Input!M$6:M$1005,ROW($C221)-ROW($C$5),1))</f>
        <v>-</v>
      </c>
      <c r="T221" s="156" t="str">
        <f t="shared" si="35"/>
        <v/>
      </c>
      <c r="U221" s="100" t="str">
        <f t="shared" si="36"/>
        <v>-</v>
      </c>
      <c r="V221" s="156" t="str">
        <f>IF(LEN(INDEX(Input!O$6:O$1005,ROW($C221)-ROW($C$5),1))=0,"",INDEX(Input!O$6:O$1005,ROW($C221)-ROW($C$5),1))</f>
        <v/>
      </c>
      <c r="W221" s="100" t="str">
        <f t="shared" si="37"/>
        <v>-</v>
      </c>
      <c r="X221" s="104" t="str">
        <f t="shared" si="38"/>
        <v/>
      </c>
      <c r="Y221" s="102" t="str">
        <f t="shared" si="32"/>
        <v/>
      </c>
      <c r="Z221" s="102" t="str">
        <f>IF(AND(OR(Dashboard!$D$7=J221,Dashboard!$D$7=""),  OR(Dashboard!$G$6&lt;=K221,Dashboard!$G$6=""), OR(Dashboard!$G$7&gt;=K221,Dashboard!$G$7=""),  OR(Dashboard!$J$6&lt;=O221,Dashboard!$J$6=""), OR(Dashboard!$J$7&gt;=O221,Dashboard!$J$7=""),D221&lt;&gt;""),"x","")</f>
        <v>x</v>
      </c>
      <c r="AA221" s="102" t="str">
        <f>IF(AND(OR(Dashboard!$D$6=H221,Dashboard!$D$6="",Dashboard!$D$6="All"), Z221="x"),"x","")</f>
        <v>x</v>
      </c>
      <c r="AB221" s="103" t="str">
        <f>IF(AND(OR(Dashboard!$D$6=H221,Dashboard!$D$6="",Dashboard!$D$6="All"), OR(Dashboard!$D$7=J221,Dashboard!$D$7=""),  OR(Dashboard!$G$6&lt;=K221,Dashboard!$G$6=""), OR(Dashboard!$G$7&gt;=K221,Dashboard!$G$7=""),  OR(Dashboard!$J$6&lt;=O221,Dashboard!$J$6=""), OR(Dashboard!$J$7&gt;=O221,Dashboard!$J$7=""),I221&lt;&gt;""),"x","")</f>
        <v/>
      </c>
      <c r="AC221" s="88" t="str">
        <f>IF($AB221&lt;&gt;"x","",IF(AND($I221&lt;&gt;AC$4, IFERROR(MATCH("c",$AB221:AB221,0),0)=0),"x", IF(IFERROR(MATCH("c",$AB221:AB221,0),0)=0,"c","")))</f>
        <v/>
      </c>
      <c r="AD221" s="88" t="str">
        <f>IF($AB221&lt;&gt;"x","",IF(AND($I221&lt;&gt;AD$4, IFERROR(MATCH("c",$AB221:AC221,0),0)=0),"x", IF(IFERROR(MATCH("c",$AB221:AC221,0),0)=0,"c","")))</f>
        <v/>
      </c>
      <c r="AE221" s="88" t="str">
        <f>IF($AB221&lt;&gt;"x","",IF(AND($I221&lt;&gt;AE$4, IFERROR(MATCH("c",$AB221:AD221,0),0)=0),"x", IF(IFERROR(MATCH("c",$AB221:AD221,0),0)=0,"c","")))</f>
        <v/>
      </c>
      <c r="AF221" s="88" t="str">
        <f>IF($AB221&lt;&gt;"x","",IF(AND($I221&lt;&gt;AF$4, IFERROR(MATCH("c",$AB221:AE221,0),0)=0),"x", IF(IFERROR(MATCH("c",$AB221:AE221,0),0)=0,"c","")))</f>
        <v/>
      </c>
      <c r="AG221" s="88" t="str">
        <f>IF($AB221&lt;&gt;"x","",IF(AND($I221&lt;&gt;AG$4, IFERROR(MATCH("c",$AB221:AF221,0),0)=0),"x", IF(IFERROR(MATCH("c",$AB221:AF221,0),0)=0,"c","")))</f>
        <v/>
      </c>
      <c r="AH221" s="88" t="str">
        <f>IF($AB221&lt;&gt;"x","",IF(AND($I221&lt;&gt;AH$4, IFERROR(MATCH("c",$AB221:AG221,0),0)=0),"x", IF(IFERROR(MATCH("c",$AB221:AG221,0),0)=0,"c","")))</f>
        <v/>
      </c>
      <c r="AI221" s="88" t="str">
        <f>IF($AB221&lt;&gt;"x","",IF(AND($I221&lt;&gt;AI$4, IFERROR(MATCH("c",$AB221:AH221,0),0)=0),"x", IF(IFERROR(MATCH("c",$AB221:AH221,0),0)=0,"c","")))</f>
        <v/>
      </c>
      <c r="AJ221" s="88" t="str">
        <f>IF($AB221&lt;&gt;"x","",IF(AND($I221&lt;&gt;AJ$4, IFERROR(MATCH("c",$AB221:AI221,0),0)=0),"x", IF(IFERROR(MATCH("c",$AB221:AI221,0),0)=0,"c","")))</f>
        <v/>
      </c>
      <c r="AK221" s="88" t="str">
        <f>IF($AB221&lt;&gt;"x","",IF(AND($I221&lt;&gt;AK$4, IFERROR(MATCH("c",$AB221:AJ221,0),0)=0),"x", IF(IFERROR(MATCH("c",$AB221:AJ221,0),0)=0,"c","")))</f>
        <v/>
      </c>
      <c r="AL221" s="88" t="str">
        <f>IF($AB221&lt;&gt;"x","",IF(AND($I221&lt;&gt;AL$4, IFERROR(MATCH("c",$AB221:AK221,0),0)=0),"x", IF(IFERROR(MATCH("c",$AB221:AK221,0),0)=0,"c","")))</f>
        <v/>
      </c>
      <c r="AM221" s="88" t="str">
        <f>IF($AB221&lt;&gt;"x","",IF(AND($I221&lt;&gt;AM$4, IFERROR(MATCH("c",$AB221:AL221,0),0)=0),"x", IF(IFERROR(MATCH("c",$AB221:AL221,0),0)=0,"c","")))</f>
        <v/>
      </c>
      <c r="AN221" s="88" t="str">
        <f>IF($AB221&lt;&gt;"x","",IF(AND($I221&lt;&gt;AN$4, IFERROR(MATCH("c",$AB221:AM221,0),0)=0),"x", IF(IFERROR(MATCH("c",$AB221:AM221,0),0)=0,"c","")))</f>
        <v/>
      </c>
      <c r="AO221" s="88" t="str">
        <f>IF($AB221&lt;&gt;"x","",IF(AND($I221&lt;&gt;AO$4, IFERROR(MATCH("c",$AB221:AN221,0),0)=0),"x", IF(IFERROR(MATCH("c",$AB221:AN221,0),0)=0,"c","")))</f>
        <v/>
      </c>
      <c r="AP221" s="88" t="str">
        <f>IF($AB221&lt;&gt;"x","",IF(AND($I221&lt;&gt;AP$4, IFERROR(MATCH("c",$AB221:AO221,0),0)=0),"x", IF(IFERROR(MATCH("c",$AB221:AO221,0),0)=0,"c","")))</f>
        <v/>
      </c>
      <c r="AQ221" s="88" t="str">
        <f>IF($AB221&lt;&gt;"x","",IF(AND($I221&lt;&gt;AQ$4, IFERROR(MATCH("c",$AB221:AP221,0),0)=0),"x", IF(IFERROR(MATCH("c",$AB221:AP221,0),0)=0,"c","")))</f>
        <v/>
      </c>
    </row>
    <row r="222" spans="2:43" x14ac:dyDescent="0.25">
      <c r="B222" s="88">
        <f>IF(AND(OR(Pipeline!$F$5=H222,Pipeline!$F$5="",Pipeline!$F$5="All"), OR(Pipeline!$F$6=J222,Pipeline!$F$6="",Pipeline!$F$6="All"),  OR(Pipeline!$J$5&lt;=K222,Pipeline!$J$5=""), OR(Pipeline!$J$6&gt;=K222,Pipeline!$J$6=""),  OR(Pipeline!$N$5&lt;=O222,Pipeline!$N$5=""), OR(Pipeline!$N$6&gt;=O222,Pipeline!$N$6="")),1,0)</f>
        <v>1</v>
      </c>
      <c r="C222" s="99">
        <f>IF(B222&lt;&gt;1,"",COUNTIFS($I$6:I221,I222,$B$6:B221,1)+1)</f>
        <v>210</v>
      </c>
      <c r="D222" s="100" t="str">
        <f>IF(LEN(INDEX(Input!B$6:B$1005,ROW($C222)-ROW($C$5),1))=0,"-",INDEX(Input!B$6:B$1005,ROW($C222)-ROW($C$5),1))</f>
        <v>-</v>
      </c>
      <c r="E222" s="100" t="str">
        <f>IF(LEN(INDEX(Input!C$6:C$1005,ROW($C222)-ROW($C$5),1))=0,"-",INDEX(Input!C$6:C$1005,ROW($C222)-ROW($C$5),1))</f>
        <v>-</v>
      </c>
      <c r="F222" s="100" t="str">
        <f>IF(LEN(INDEX(Input!D$6:D$1005,ROW($C222)-ROW($C$5),1))=0,"-",INDEX(Input!D$6:D$1005,ROW($C222)-ROW($C$5),1))</f>
        <v>-</v>
      </c>
      <c r="G222" s="100" t="str">
        <f>IF(LEN(INDEX(Input!E$6:E$1005,ROW($C222)-ROW($C$5),1))=0,"-",INDEX(Input!E$6:E$1005,ROW($C222)-ROW($C$5),1))</f>
        <v>-</v>
      </c>
      <c r="H222" s="100" t="str">
        <f>IF(LEN(INDEX(Input!F$6:F$1005,ROW($C222)-ROW($C$5),1))=0,"-",INDEX(Input!F$6:F$1005,ROW($C222)-ROW($C$5),1))</f>
        <v>-</v>
      </c>
      <c r="I222" s="100" t="str">
        <f>IF(LEN(INDEX(Input!G$6:G$1005,ROW($C222)-ROW($C$5),1))=0,"",INDEX(Input!G$6:G$1005,ROW($C222)-ROW($C$5),1))</f>
        <v/>
      </c>
      <c r="J222" s="100" t="str">
        <f>IF(LEN(INDEX(Input!B$6:B$1005,ROW($C222)-ROW($C$5),1))=0,"-",IF(INDEX(Input!H$6:H$1005,ROW($C222)-ROW($C$5),1)="","Not set",INDEX(Input!H$6:H$1005,ROW($C222)-ROW($C$5),1)) )</f>
        <v>-</v>
      </c>
      <c r="K222" s="101" t="str">
        <f>IF(LEN(INDEX(Input!I$6:I$1005,ROW($C222)-ROW($C$5),1))=0,"",INDEX(Input!I$6:I$1005,ROW($C222)-ROW($C$5),1))</f>
        <v/>
      </c>
      <c r="L222" s="101" t="str">
        <f t="array" ref="L222">IFERROR(IF($AY$24=123,DAY(K222)&amp;connector&amp;IF($AZ$24="Extended",INDEX($AT$24:$AT$35,MONTH(K222),1),MONTH(K222))&amp;connector&amp;IF($AZ$24="Short", RIGHT(YEAR(K222),2),YEAR(K222)),IF($AY$24=213, MONTH(K222)&amp;connector&amp;DAY(K222)&amp;connector&amp;IF($AZ$24="Short", RIGHT(YEAR(K222),2),YEAR(K222)),IF($AZ$24="Short", RIGHT(YEAR(K222),2),YEAR(K222))&amp;connector&amp;MONTH(K222)&amp;connector&amp;DAY(K222))),"-")</f>
        <v>-</v>
      </c>
      <c r="M222" s="101" t="str">
        <f>IF(LEN(INDEX(Input!J$6:J$1005,ROW($C222)-ROW($C$5),1))=0,"",INDEX(Input!J$6:J$1005,ROW($C222)-ROW($C$5),1))</f>
        <v/>
      </c>
      <c r="N222" s="101" t="str">
        <f t="array" ref="N222">IFERROR(IF($AY$24=123,DAY(M222)&amp;connector&amp;IF($AZ$24="Extended",INDEX($AT$24:$AT$35,MONTH(M222),1),MONTH(M222))&amp;connector&amp;IF($AZ$24="Short", RIGHT(YEAR(M222),2),YEAR(M222)),IF($AY$24=213, MONTH(M222)&amp;connector&amp;DAY(M222)&amp;connector&amp;IF($AZ$24="Short", RIGHT(YEAR(M222),2),YEAR(M222)),IF($AZ$24="Short", RIGHT(YEAR(M222),2),YEAR(M222))&amp;connector&amp;MONTH(M222)&amp;connector&amp;DAY(M222))),"-")</f>
        <v>-</v>
      </c>
      <c r="O222" s="156" t="str">
        <f>IF(LEN(INDEX(Input!K$6:K$1005,ROW($C222)-ROW($C$5),1))=0,"",INDEX(Input!K$6:K$1005,ROW($C222)-ROW($C$5),1))</f>
        <v/>
      </c>
      <c r="P222" s="100" t="str">
        <f t="shared" si="33"/>
        <v>-</v>
      </c>
      <c r="Q222" s="156" t="str">
        <f>IF(LEN(INDEX(Input!L$6:L$1005,ROW($C222)-ROW($C$5),1))=0,"",INDEX(Input!L$6:L$1005,ROW($C222)-ROW($C$5),1))</f>
        <v/>
      </c>
      <c r="R222" s="100" t="str">
        <f t="shared" si="34"/>
        <v>-</v>
      </c>
      <c r="S222" s="156" t="str">
        <f>IF(LEN(INDEX(Input!M$6:M$1005,ROW($C222)-ROW($C$5),1))=0,"-",INDEX(Input!M$6:M$1005,ROW($C222)-ROW($C$5),1))</f>
        <v>-</v>
      </c>
      <c r="T222" s="156" t="str">
        <f t="shared" si="35"/>
        <v/>
      </c>
      <c r="U222" s="100" t="str">
        <f t="shared" si="36"/>
        <v>-</v>
      </c>
      <c r="V222" s="156" t="str">
        <f>IF(LEN(INDEX(Input!O$6:O$1005,ROW($C222)-ROW($C$5),1))=0,"",INDEX(Input!O$6:O$1005,ROW($C222)-ROW($C$5),1))</f>
        <v/>
      </c>
      <c r="W222" s="100" t="str">
        <f t="shared" si="37"/>
        <v>-</v>
      </c>
      <c r="X222" s="104" t="str">
        <f t="shared" si="38"/>
        <v/>
      </c>
      <c r="Y222" s="102" t="str">
        <f t="shared" si="32"/>
        <v/>
      </c>
      <c r="Z222" s="102" t="str">
        <f>IF(AND(OR(Dashboard!$D$7=J222,Dashboard!$D$7=""),  OR(Dashboard!$G$6&lt;=K222,Dashboard!$G$6=""), OR(Dashboard!$G$7&gt;=K222,Dashboard!$G$7=""),  OR(Dashboard!$J$6&lt;=O222,Dashboard!$J$6=""), OR(Dashboard!$J$7&gt;=O222,Dashboard!$J$7=""),D222&lt;&gt;""),"x","")</f>
        <v>x</v>
      </c>
      <c r="AA222" s="102" t="str">
        <f>IF(AND(OR(Dashboard!$D$6=H222,Dashboard!$D$6="",Dashboard!$D$6="All"), Z222="x"),"x","")</f>
        <v>x</v>
      </c>
      <c r="AB222" s="103" t="str">
        <f>IF(AND(OR(Dashboard!$D$6=H222,Dashboard!$D$6="",Dashboard!$D$6="All"), OR(Dashboard!$D$7=J222,Dashboard!$D$7=""),  OR(Dashboard!$G$6&lt;=K222,Dashboard!$G$6=""), OR(Dashboard!$G$7&gt;=K222,Dashboard!$G$7=""),  OR(Dashboard!$J$6&lt;=O222,Dashboard!$J$6=""), OR(Dashboard!$J$7&gt;=O222,Dashboard!$J$7=""),I222&lt;&gt;""),"x","")</f>
        <v/>
      </c>
      <c r="AC222" s="88" t="str">
        <f>IF($AB222&lt;&gt;"x","",IF(AND($I222&lt;&gt;AC$4, IFERROR(MATCH("c",$AB222:AB222,0),0)=0),"x", IF(IFERROR(MATCH("c",$AB222:AB222,0),0)=0,"c","")))</f>
        <v/>
      </c>
      <c r="AD222" s="88" t="str">
        <f>IF($AB222&lt;&gt;"x","",IF(AND($I222&lt;&gt;AD$4, IFERROR(MATCH("c",$AB222:AC222,0),0)=0),"x", IF(IFERROR(MATCH("c",$AB222:AC222,0),0)=0,"c","")))</f>
        <v/>
      </c>
      <c r="AE222" s="88" t="str">
        <f>IF($AB222&lt;&gt;"x","",IF(AND($I222&lt;&gt;AE$4, IFERROR(MATCH("c",$AB222:AD222,0),0)=0),"x", IF(IFERROR(MATCH("c",$AB222:AD222,0),0)=0,"c","")))</f>
        <v/>
      </c>
      <c r="AF222" s="88" t="str">
        <f>IF($AB222&lt;&gt;"x","",IF(AND($I222&lt;&gt;AF$4, IFERROR(MATCH("c",$AB222:AE222,0),0)=0),"x", IF(IFERROR(MATCH("c",$AB222:AE222,0),0)=0,"c","")))</f>
        <v/>
      </c>
      <c r="AG222" s="88" t="str">
        <f>IF($AB222&lt;&gt;"x","",IF(AND($I222&lt;&gt;AG$4, IFERROR(MATCH("c",$AB222:AF222,0),0)=0),"x", IF(IFERROR(MATCH("c",$AB222:AF222,0),0)=0,"c","")))</f>
        <v/>
      </c>
      <c r="AH222" s="88" t="str">
        <f>IF($AB222&lt;&gt;"x","",IF(AND($I222&lt;&gt;AH$4, IFERROR(MATCH("c",$AB222:AG222,0),0)=0),"x", IF(IFERROR(MATCH("c",$AB222:AG222,0),0)=0,"c","")))</f>
        <v/>
      </c>
      <c r="AI222" s="88" t="str">
        <f>IF($AB222&lt;&gt;"x","",IF(AND($I222&lt;&gt;AI$4, IFERROR(MATCH("c",$AB222:AH222,0),0)=0),"x", IF(IFERROR(MATCH("c",$AB222:AH222,0),0)=0,"c","")))</f>
        <v/>
      </c>
      <c r="AJ222" s="88" t="str">
        <f>IF($AB222&lt;&gt;"x","",IF(AND($I222&lt;&gt;AJ$4, IFERROR(MATCH("c",$AB222:AI222,0),0)=0),"x", IF(IFERROR(MATCH("c",$AB222:AI222,0),0)=0,"c","")))</f>
        <v/>
      </c>
      <c r="AK222" s="88" t="str">
        <f>IF($AB222&lt;&gt;"x","",IF(AND($I222&lt;&gt;AK$4, IFERROR(MATCH("c",$AB222:AJ222,0),0)=0),"x", IF(IFERROR(MATCH("c",$AB222:AJ222,0),0)=0,"c","")))</f>
        <v/>
      </c>
      <c r="AL222" s="88" t="str">
        <f>IF($AB222&lt;&gt;"x","",IF(AND($I222&lt;&gt;AL$4, IFERROR(MATCH("c",$AB222:AK222,0),0)=0),"x", IF(IFERROR(MATCH("c",$AB222:AK222,0),0)=0,"c","")))</f>
        <v/>
      </c>
      <c r="AM222" s="88" t="str">
        <f>IF($AB222&lt;&gt;"x","",IF(AND($I222&lt;&gt;AM$4, IFERROR(MATCH("c",$AB222:AL222,0),0)=0),"x", IF(IFERROR(MATCH("c",$AB222:AL222,0),0)=0,"c","")))</f>
        <v/>
      </c>
      <c r="AN222" s="88" t="str">
        <f>IF($AB222&lt;&gt;"x","",IF(AND($I222&lt;&gt;AN$4, IFERROR(MATCH("c",$AB222:AM222,0),0)=0),"x", IF(IFERROR(MATCH("c",$AB222:AM222,0),0)=0,"c","")))</f>
        <v/>
      </c>
      <c r="AO222" s="88" t="str">
        <f>IF($AB222&lt;&gt;"x","",IF(AND($I222&lt;&gt;AO$4, IFERROR(MATCH("c",$AB222:AN222,0),0)=0),"x", IF(IFERROR(MATCH("c",$AB222:AN222,0),0)=0,"c","")))</f>
        <v/>
      </c>
      <c r="AP222" s="88" t="str">
        <f>IF($AB222&lt;&gt;"x","",IF(AND($I222&lt;&gt;AP$4, IFERROR(MATCH("c",$AB222:AO222,0),0)=0),"x", IF(IFERROR(MATCH("c",$AB222:AO222,0),0)=0,"c","")))</f>
        <v/>
      </c>
      <c r="AQ222" s="88" t="str">
        <f>IF($AB222&lt;&gt;"x","",IF(AND($I222&lt;&gt;AQ$4, IFERROR(MATCH("c",$AB222:AP222,0),0)=0),"x", IF(IFERROR(MATCH("c",$AB222:AP222,0),0)=0,"c","")))</f>
        <v/>
      </c>
    </row>
    <row r="223" spans="2:43" x14ac:dyDescent="0.25">
      <c r="B223" s="88">
        <f>IF(AND(OR(Pipeline!$F$5=H223,Pipeline!$F$5="",Pipeline!$F$5="All"), OR(Pipeline!$F$6=J223,Pipeline!$F$6="",Pipeline!$F$6="All"),  OR(Pipeline!$J$5&lt;=K223,Pipeline!$J$5=""), OR(Pipeline!$J$6&gt;=K223,Pipeline!$J$6=""),  OR(Pipeline!$N$5&lt;=O223,Pipeline!$N$5=""), OR(Pipeline!$N$6&gt;=O223,Pipeline!$N$6="")),1,0)</f>
        <v>1</v>
      </c>
      <c r="C223" s="99">
        <f>IF(B223&lt;&gt;1,"",COUNTIFS($I$6:I222,I223,$B$6:B222,1)+1)</f>
        <v>211</v>
      </c>
      <c r="D223" s="100" t="str">
        <f>IF(LEN(INDEX(Input!B$6:B$1005,ROW($C223)-ROW($C$5),1))=0,"-",INDEX(Input!B$6:B$1005,ROW($C223)-ROW($C$5),1))</f>
        <v>-</v>
      </c>
      <c r="E223" s="100" t="str">
        <f>IF(LEN(INDEX(Input!C$6:C$1005,ROW($C223)-ROW($C$5),1))=0,"-",INDEX(Input!C$6:C$1005,ROW($C223)-ROW($C$5),1))</f>
        <v>-</v>
      </c>
      <c r="F223" s="100" t="str">
        <f>IF(LEN(INDEX(Input!D$6:D$1005,ROW($C223)-ROW($C$5),1))=0,"-",INDEX(Input!D$6:D$1005,ROW($C223)-ROW($C$5),1))</f>
        <v>-</v>
      </c>
      <c r="G223" s="100" t="str">
        <f>IF(LEN(INDEX(Input!E$6:E$1005,ROW($C223)-ROW($C$5),1))=0,"-",INDEX(Input!E$6:E$1005,ROW($C223)-ROW($C$5),1))</f>
        <v>-</v>
      </c>
      <c r="H223" s="100" t="str">
        <f>IF(LEN(INDEX(Input!F$6:F$1005,ROW($C223)-ROW($C$5),1))=0,"-",INDEX(Input!F$6:F$1005,ROW($C223)-ROW($C$5),1))</f>
        <v>-</v>
      </c>
      <c r="I223" s="100" t="str">
        <f>IF(LEN(INDEX(Input!G$6:G$1005,ROW($C223)-ROW($C$5),1))=0,"",INDEX(Input!G$6:G$1005,ROW($C223)-ROW($C$5),1))</f>
        <v/>
      </c>
      <c r="J223" s="100" t="str">
        <f>IF(LEN(INDEX(Input!B$6:B$1005,ROW($C223)-ROW($C$5),1))=0,"-",IF(INDEX(Input!H$6:H$1005,ROW($C223)-ROW($C$5),1)="","Not set",INDEX(Input!H$6:H$1005,ROW($C223)-ROW($C$5),1)) )</f>
        <v>-</v>
      </c>
      <c r="K223" s="101" t="str">
        <f>IF(LEN(INDEX(Input!I$6:I$1005,ROW($C223)-ROW($C$5),1))=0,"",INDEX(Input!I$6:I$1005,ROW($C223)-ROW($C$5),1))</f>
        <v/>
      </c>
      <c r="L223" s="101" t="str">
        <f t="array" ref="L223">IFERROR(IF($AY$24=123,DAY(K223)&amp;connector&amp;IF($AZ$24="Extended",INDEX($AT$24:$AT$35,MONTH(K223),1),MONTH(K223))&amp;connector&amp;IF($AZ$24="Short", RIGHT(YEAR(K223),2),YEAR(K223)),IF($AY$24=213, MONTH(K223)&amp;connector&amp;DAY(K223)&amp;connector&amp;IF($AZ$24="Short", RIGHT(YEAR(K223),2),YEAR(K223)),IF($AZ$24="Short", RIGHT(YEAR(K223),2),YEAR(K223))&amp;connector&amp;MONTH(K223)&amp;connector&amp;DAY(K223))),"-")</f>
        <v>-</v>
      </c>
      <c r="M223" s="101" t="str">
        <f>IF(LEN(INDEX(Input!J$6:J$1005,ROW($C223)-ROW($C$5),1))=0,"",INDEX(Input!J$6:J$1005,ROW($C223)-ROW($C$5),1))</f>
        <v/>
      </c>
      <c r="N223" s="101" t="str">
        <f t="array" ref="N223">IFERROR(IF($AY$24=123,DAY(M223)&amp;connector&amp;IF($AZ$24="Extended",INDEX($AT$24:$AT$35,MONTH(M223),1),MONTH(M223))&amp;connector&amp;IF($AZ$24="Short", RIGHT(YEAR(M223),2),YEAR(M223)),IF($AY$24=213, MONTH(M223)&amp;connector&amp;DAY(M223)&amp;connector&amp;IF($AZ$24="Short", RIGHT(YEAR(M223),2),YEAR(M223)),IF($AZ$24="Short", RIGHT(YEAR(M223),2),YEAR(M223))&amp;connector&amp;MONTH(M223)&amp;connector&amp;DAY(M223))),"-")</f>
        <v>-</v>
      </c>
      <c r="O223" s="156" t="str">
        <f>IF(LEN(INDEX(Input!K$6:K$1005,ROW($C223)-ROW($C$5),1))=0,"",INDEX(Input!K$6:K$1005,ROW($C223)-ROW($C$5),1))</f>
        <v/>
      </c>
      <c r="P223" s="100" t="str">
        <f t="shared" si="33"/>
        <v>-</v>
      </c>
      <c r="Q223" s="156" t="str">
        <f>IF(LEN(INDEX(Input!L$6:L$1005,ROW($C223)-ROW($C$5),1))=0,"",INDEX(Input!L$6:L$1005,ROW($C223)-ROW($C$5),1))</f>
        <v/>
      </c>
      <c r="R223" s="100" t="str">
        <f t="shared" si="34"/>
        <v>-</v>
      </c>
      <c r="S223" s="156" t="str">
        <f>IF(LEN(INDEX(Input!M$6:M$1005,ROW($C223)-ROW($C$5),1))=0,"-",INDEX(Input!M$6:M$1005,ROW($C223)-ROW($C$5),1))</f>
        <v>-</v>
      </c>
      <c r="T223" s="156" t="str">
        <f t="shared" si="35"/>
        <v/>
      </c>
      <c r="U223" s="100" t="str">
        <f t="shared" si="36"/>
        <v>-</v>
      </c>
      <c r="V223" s="156" t="str">
        <f>IF(LEN(INDEX(Input!O$6:O$1005,ROW($C223)-ROW($C$5),1))=0,"",INDEX(Input!O$6:O$1005,ROW($C223)-ROW($C$5),1))</f>
        <v/>
      </c>
      <c r="W223" s="100" t="str">
        <f t="shared" si="37"/>
        <v>-</v>
      </c>
      <c r="X223" s="104" t="str">
        <f t="shared" si="38"/>
        <v/>
      </c>
      <c r="Y223" s="102" t="str">
        <f t="shared" ref="Y223:Y286" si="39">IFERROR(MONTH(IF(M223&lt;&gt;"",M223,K223)),"")</f>
        <v/>
      </c>
      <c r="Z223" s="102" t="str">
        <f>IF(AND(OR(Dashboard!$D$7=J223,Dashboard!$D$7=""),  OR(Dashboard!$G$6&lt;=K223,Dashboard!$G$6=""), OR(Dashboard!$G$7&gt;=K223,Dashboard!$G$7=""),  OR(Dashboard!$J$6&lt;=O223,Dashboard!$J$6=""), OR(Dashboard!$J$7&gt;=O223,Dashboard!$J$7=""),D223&lt;&gt;""),"x","")</f>
        <v>x</v>
      </c>
      <c r="AA223" s="102" t="str">
        <f>IF(AND(OR(Dashboard!$D$6=H223,Dashboard!$D$6="",Dashboard!$D$6="All"), Z223="x"),"x","")</f>
        <v>x</v>
      </c>
      <c r="AB223" s="103" t="str">
        <f>IF(AND(OR(Dashboard!$D$6=H223,Dashboard!$D$6="",Dashboard!$D$6="All"), OR(Dashboard!$D$7=J223,Dashboard!$D$7=""),  OR(Dashboard!$G$6&lt;=K223,Dashboard!$G$6=""), OR(Dashboard!$G$7&gt;=K223,Dashboard!$G$7=""),  OR(Dashboard!$J$6&lt;=O223,Dashboard!$J$6=""), OR(Dashboard!$J$7&gt;=O223,Dashboard!$J$7=""),I223&lt;&gt;""),"x","")</f>
        <v/>
      </c>
      <c r="AC223" s="88" t="str">
        <f>IF($AB223&lt;&gt;"x","",IF(AND($I223&lt;&gt;AC$4, IFERROR(MATCH("c",$AB223:AB223,0),0)=0),"x", IF(IFERROR(MATCH("c",$AB223:AB223,0),0)=0,"c","")))</f>
        <v/>
      </c>
      <c r="AD223" s="88" t="str">
        <f>IF($AB223&lt;&gt;"x","",IF(AND($I223&lt;&gt;AD$4, IFERROR(MATCH("c",$AB223:AC223,0),0)=0),"x", IF(IFERROR(MATCH("c",$AB223:AC223,0),0)=0,"c","")))</f>
        <v/>
      </c>
      <c r="AE223" s="88" t="str">
        <f>IF($AB223&lt;&gt;"x","",IF(AND($I223&lt;&gt;AE$4, IFERROR(MATCH("c",$AB223:AD223,0),0)=0),"x", IF(IFERROR(MATCH("c",$AB223:AD223,0),0)=0,"c","")))</f>
        <v/>
      </c>
      <c r="AF223" s="88" t="str">
        <f>IF($AB223&lt;&gt;"x","",IF(AND($I223&lt;&gt;AF$4, IFERROR(MATCH("c",$AB223:AE223,0),0)=0),"x", IF(IFERROR(MATCH("c",$AB223:AE223,0),0)=0,"c","")))</f>
        <v/>
      </c>
      <c r="AG223" s="88" t="str">
        <f>IF($AB223&lt;&gt;"x","",IF(AND($I223&lt;&gt;AG$4, IFERROR(MATCH("c",$AB223:AF223,0),0)=0),"x", IF(IFERROR(MATCH("c",$AB223:AF223,0),0)=0,"c","")))</f>
        <v/>
      </c>
      <c r="AH223" s="88" t="str">
        <f>IF($AB223&lt;&gt;"x","",IF(AND($I223&lt;&gt;AH$4, IFERROR(MATCH("c",$AB223:AG223,0),0)=0),"x", IF(IFERROR(MATCH("c",$AB223:AG223,0),0)=0,"c","")))</f>
        <v/>
      </c>
      <c r="AI223" s="88" t="str">
        <f>IF($AB223&lt;&gt;"x","",IF(AND($I223&lt;&gt;AI$4, IFERROR(MATCH("c",$AB223:AH223,0),0)=0),"x", IF(IFERROR(MATCH("c",$AB223:AH223,0),0)=0,"c","")))</f>
        <v/>
      </c>
      <c r="AJ223" s="88" t="str">
        <f>IF($AB223&lt;&gt;"x","",IF(AND($I223&lt;&gt;AJ$4, IFERROR(MATCH("c",$AB223:AI223,0),0)=0),"x", IF(IFERROR(MATCH("c",$AB223:AI223,0),0)=0,"c","")))</f>
        <v/>
      </c>
      <c r="AK223" s="88" t="str">
        <f>IF($AB223&lt;&gt;"x","",IF(AND($I223&lt;&gt;AK$4, IFERROR(MATCH("c",$AB223:AJ223,0),0)=0),"x", IF(IFERROR(MATCH("c",$AB223:AJ223,0),0)=0,"c","")))</f>
        <v/>
      </c>
      <c r="AL223" s="88" t="str">
        <f>IF($AB223&lt;&gt;"x","",IF(AND($I223&lt;&gt;AL$4, IFERROR(MATCH("c",$AB223:AK223,0),0)=0),"x", IF(IFERROR(MATCH("c",$AB223:AK223,0),0)=0,"c","")))</f>
        <v/>
      </c>
      <c r="AM223" s="88" t="str">
        <f>IF($AB223&lt;&gt;"x","",IF(AND($I223&lt;&gt;AM$4, IFERROR(MATCH("c",$AB223:AL223,0),0)=0),"x", IF(IFERROR(MATCH("c",$AB223:AL223,0),0)=0,"c","")))</f>
        <v/>
      </c>
      <c r="AN223" s="88" t="str">
        <f>IF($AB223&lt;&gt;"x","",IF(AND($I223&lt;&gt;AN$4, IFERROR(MATCH("c",$AB223:AM223,0),0)=0),"x", IF(IFERROR(MATCH("c",$AB223:AM223,0),0)=0,"c","")))</f>
        <v/>
      </c>
      <c r="AO223" s="88" t="str">
        <f>IF($AB223&lt;&gt;"x","",IF(AND($I223&lt;&gt;AO$4, IFERROR(MATCH("c",$AB223:AN223,0),0)=0),"x", IF(IFERROR(MATCH("c",$AB223:AN223,0),0)=0,"c","")))</f>
        <v/>
      </c>
      <c r="AP223" s="88" t="str">
        <f>IF($AB223&lt;&gt;"x","",IF(AND($I223&lt;&gt;AP$4, IFERROR(MATCH("c",$AB223:AO223,0),0)=0),"x", IF(IFERROR(MATCH("c",$AB223:AO223,0),0)=0,"c","")))</f>
        <v/>
      </c>
      <c r="AQ223" s="88" t="str">
        <f>IF($AB223&lt;&gt;"x","",IF(AND($I223&lt;&gt;AQ$4, IFERROR(MATCH("c",$AB223:AP223,0),0)=0),"x", IF(IFERROR(MATCH("c",$AB223:AP223,0),0)=0,"c","")))</f>
        <v/>
      </c>
    </row>
    <row r="224" spans="2:43" x14ac:dyDescent="0.25">
      <c r="B224" s="88">
        <f>IF(AND(OR(Pipeline!$F$5=H224,Pipeline!$F$5="",Pipeline!$F$5="All"), OR(Pipeline!$F$6=J224,Pipeline!$F$6="",Pipeline!$F$6="All"),  OR(Pipeline!$J$5&lt;=K224,Pipeline!$J$5=""), OR(Pipeline!$J$6&gt;=K224,Pipeline!$J$6=""),  OR(Pipeline!$N$5&lt;=O224,Pipeline!$N$5=""), OR(Pipeline!$N$6&gt;=O224,Pipeline!$N$6="")),1,0)</f>
        <v>1</v>
      </c>
      <c r="C224" s="99">
        <f>IF(B224&lt;&gt;1,"",COUNTIFS($I$6:I223,I224,$B$6:B223,1)+1)</f>
        <v>212</v>
      </c>
      <c r="D224" s="100" t="str">
        <f>IF(LEN(INDEX(Input!B$6:B$1005,ROW($C224)-ROW($C$5),1))=0,"-",INDEX(Input!B$6:B$1005,ROW($C224)-ROW($C$5),1))</f>
        <v>-</v>
      </c>
      <c r="E224" s="100" t="str">
        <f>IF(LEN(INDEX(Input!C$6:C$1005,ROW($C224)-ROW($C$5),1))=0,"-",INDEX(Input!C$6:C$1005,ROW($C224)-ROW($C$5),1))</f>
        <v>-</v>
      </c>
      <c r="F224" s="100" t="str">
        <f>IF(LEN(INDEX(Input!D$6:D$1005,ROW($C224)-ROW($C$5),1))=0,"-",INDEX(Input!D$6:D$1005,ROW($C224)-ROW($C$5),1))</f>
        <v>-</v>
      </c>
      <c r="G224" s="100" t="str">
        <f>IF(LEN(INDEX(Input!E$6:E$1005,ROW($C224)-ROW($C$5),1))=0,"-",INDEX(Input!E$6:E$1005,ROW($C224)-ROW($C$5),1))</f>
        <v>-</v>
      </c>
      <c r="H224" s="100" t="str">
        <f>IF(LEN(INDEX(Input!F$6:F$1005,ROW($C224)-ROW($C$5),1))=0,"-",INDEX(Input!F$6:F$1005,ROW($C224)-ROW($C$5),1))</f>
        <v>-</v>
      </c>
      <c r="I224" s="100" t="str">
        <f>IF(LEN(INDEX(Input!G$6:G$1005,ROW($C224)-ROW($C$5),1))=0,"",INDEX(Input!G$6:G$1005,ROW($C224)-ROW($C$5),1))</f>
        <v/>
      </c>
      <c r="J224" s="100" t="str">
        <f>IF(LEN(INDEX(Input!B$6:B$1005,ROW($C224)-ROW($C$5),1))=0,"-",IF(INDEX(Input!H$6:H$1005,ROW($C224)-ROW($C$5),1)="","Not set",INDEX(Input!H$6:H$1005,ROW($C224)-ROW($C$5),1)) )</f>
        <v>-</v>
      </c>
      <c r="K224" s="101" t="str">
        <f>IF(LEN(INDEX(Input!I$6:I$1005,ROW($C224)-ROW($C$5),1))=0,"",INDEX(Input!I$6:I$1005,ROW($C224)-ROW($C$5),1))</f>
        <v/>
      </c>
      <c r="L224" s="101" t="str">
        <f t="array" ref="L224">IFERROR(IF($AY$24=123,DAY(K224)&amp;connector&amp;IF($AZ$24="Extended",INDEX($AT$24:$AT$35,MONTH(K224),1),MONTH(K224))&amp;connector&amp;IF($AZ$24="Short", RIGHT(YEAR(K224),2),YEAR(K224)),IF($AY$24=213, MONTH(K224)&amp;connector&amp;DAY(K224)&amp;connector&amp;IF($AZ$24="Short", RIGHT(YEAR(K224),2),YEAR(K224)),IF($AZ$24="Short", RIGHT(YEAR(K224),2),YEAR(K224))&amp;connector&amp;MONTH(K224)&amp;connector&amp;DAY(K224))),"-")</f>
        <v>-</v>
      </c>
      <c r="M224" s="101" t="str">
        <f>IF(LEN(INDEX(Input!J$6:J$1005,ROW($C224)-ROW($C$5),1))=0,"",INDEX(Input!J$6:J$1005,ROW($C224)-ROW($C$5),1))</f>
        <v/>
      </c>
      <c r="N224" s="101" t="str">
        <f t="array" ref="N224">IFERROR(IF($AY$24=123,DAY(M224)&amp;connector&amp;IF($AZ$24="Extended",INDEX($AT$24:$AT$35,MONTH(M224),1),MONTH(M224))&amp;connector&amp;IF($AZ$24="Short", RIGHT(YEAR(M224),2),YEAR(M224)),IF($AY$24=213, MONTH(M224)&amp;connector&amp;DAY(M224)&amp;connector&amp;IF($AZ$24="Short", RIGHT(YEAR(M224),2),YEAR(M224)),IF($AZ$24="Short", RIGHT(YEAR(M224),2),YEAR(M224))&amp;connector&amp;MONTH(M224)&amp;connector&amp;DAY(M224))),"-")</f>
        <v>-</v>
      </c>
      <c r="O224" s="156" t="str">
        <f>IF(LEN(INDEX(Input!K$6:K$1005,ROW($C224)-ROW($C$5),1))=0,"",INDEX(Input!K$6:K$1005,ROW($C224)-ROW($C$5),1))</f>
        <v/>
      </c>
      <c r="P224" s="100" t="str">
        <f t="shared" si="33"/>
        <v>-</v>
      </c>
      <c r="Q224" s="156" t="str">
        <f>IF(LEN(INDEX(Input!L$6:L$1005,ROW($C224)-ROW($C$5),1))=0,"",INDEX(Input!L$6:L$1005,ROW($C224)-ROW($C$5),1))</f>
        <v/>
      </c>
      <c r="R224" s="100" t="str">
        <f t="shared" si="34"/>
        <v>-</v>
      </c>
      <c r="S224" s="156" t="str">
        <f>IF(LEN(INDEX(Input!M$6:M$1005,ROW($C224)-ROW($C$5),1))=0,"-",INDEX(Input!M$6:M$1005,ROW($C224)-ROW($C$5),1))</f>
        <v>-</v>
      </c>
      <c r="T224" s="156" t="str">
        <f t="shared" si="35"/>
        <v/>
      </c>
      <c r="U224" s="100" t="str">
        <f t="shared" si="36"/>
        <v>-</v>
      </c>
      <c r="V224" s="156" t="str">
        <f>IF(LEN(INDEX(Input!O$6:O$1005,ROW($C224)-ROW($C$5),1))=0,"",INDEX(Input!O$6:O$1005,ROW($C224)-ROW($C$5),1))</f>
        <v/>
      </c>
      <c r="W224" s="100" t="str">
        <f t="shared" si="37"/>
        <v>-</v>
      </c>
      <c r="X224" s="104" t="str">
        <f t="shared" si="38"/>
        <v/>
      </c>
      <c r="Y224" s="102" t="str">
        <f t="shared" si="39"/>
        <v/>
      </c>
      <c r="Z224" s="102" t="str">
        <f>IF(AND(OR(Dashboard!$D$7=J224,Dashboard!$D$7=""),  OR(Dashboard!$G$6&lt;=K224,Dashboard!$G$6=""), OR(Dashboard!$G$7&gt;=K224,Dashboard!$G$7=""),  OR(Dashboard!$J$6&lt;=O224,Dashboard!$J$6=""), OR(Dashboard!$J$7&gt;=O224,Dashboard!$J$7=""),D224&lt;&gt;""),"x","")</f>
        <v>x</v>
      </c>
      <c r="AA224" s="102" t="str">
        <f>IF(AND(OR(Dashboard!$D$6=H224,Dashboard!$D$6="",Dashboard!$D$6="All"), Z224="x"),"x","")</f>
        <v>x</v>
      </c>
      <c r="AB224" s="103" t="str">
        <f>IF(AND(OR(Dashboard!$D$6=H224,Dashboard!$D$6="",Dashboard!$D$6="All"), OR(Dashboard!$D$7=J224,Dashboard!$D$7=""),  OR(Dashboard!$G$6&lt;=K224,Dashboard!$G$6=""), OR(Dashboard!$G$7&gt;=K224,Dashboard!$G$7=""),  OR(Dashboard!$J$6&lt;=O224,Dashboard!$J$6=""), OR(Dashboard!$J$7&gt;=O224,Dashboard!$J$7=""),I224&lt;&gt;""),"x","")</f>
        <v/>
      </c>
      <c r="AC224" s="88" t="str">
        <f>IF($AB224&lt;&gt;"x","",IF(AND($I224&lt;&gt;AC$4, IFERROR(MATCH("c",$AB224:AB224,0),0)=0),"x", IF(IFERROR(MATCH("c",$AB224:AB224,0),0)=0,"c","")))</f>
        <v/>
      </c>
      <c r="AD224" s="88" t="str">
        <f>IF($AB224&lt;&gt;"x","",IF(AND($I224&lt;&gt;AD$4, IFERROR(MATCH("c",$AB224:AC224,0),0)=0),"x", IF(IFERROR(MATCH("c",$AB224:AC224,0),0)=0,"c","")))</f>
        <v/>
      </c>
      <c r="AE224" s="88" t="str">
        <f>IF($AB224&lt;&gt;"x","",IF(AND($I224&lt;&gt;AE$4, IFERROR(MATCH("c",$AB224:AD224,0),0)=0),"x", IF(IFERROR(MATCH("c",$AB224:AD224,0),0)=0,"c","")))</f>
        <v/>
      </c>
      <c r="AF224" s="88" t="str">
        <f>IF($AB224&lt;&gt;"x","",IF(AND($I224&lt;&gt;AF$4, IFERROR(MATCH("c",$AB224:AE224,0),0)=0),"x", IF(IFERROR(MATCH("c",$AB224:AE224,0),0)=0,"c","")))</f>
        <v/>
      </c>
      <c r="AG224" s="88" t="str">
        <f>IF($AB224&lt;&gt;"x","",IF(AND($I224&lt;&gt;AG$4, IFERROR(MATCH("c",$AB224:AF224,0),0)=0),"x", IF(IFERROR(MATCH("c",$AB224:AF224,0),0)=0,"c","")))</f>
        <v/>
      </c>
      <c r="AH224" s="88" t="str">
        <f>IF($AB224&lt;&gt;"x","",IF(AND($I224&lt;&gt;AH$4, IFERROR(MATCH("c",$AB224:AG224,0),0)=0),"x", IF(IFERROR(MATCH("c",$AB224:AG224,0),0)=0,"c","")))</f>
        <v/>
      </c>
      <c r="AI224" s="88" t="str">
        <f>IF($AB224&lt;&gt;"x","",IF(AND($I224&lt;&gt;AI$4, IFERROR(MATCH("c",$AB224:AH224,0),0)=0),"x", IF(IFERROR(MATCH("c",$AB224:AH224,0),0)=0,"c","")))</f>
        <v/>
      </c>
      <c r="AJ224" s="88" t="str">
        <f>IF($AB224&lt;&gt;"x","",IF(AND($I224&lt;&gt;AJ$4, IFERROR(MATCH("c",$AB224:AI224,0),0)=0),"x", IF(IFERROR(MATCH("c",$AB224:AI224,0),0)=0,"c","")))</f>
        <v/>
      </c>
      <c r="AK224" s="88" t="str">
        <f>IF($AB224&lt;&gt;"x","",IF(AND($I224&lt;&gt;AK$4, IFERROR(MATCH("c",$AB224:AJ224,0),0)=0),"x", IF(IFERROR(MATCH("c",$AB224:AJ224,0),0)=0,"c","")))</f>
        <v/>
      </c>
      <c r="AL224" s="88" t="str">
        <f>IF($AB224&lt;&gt;"x","",IF(AND($I224&lt;&gt;AL$4, IFERROR(MATCH("c",$AB224:AK224,0),0)=0),"x", IF(IFERROR(MATCH("c",$AB224:AK224,0),0)=0,"c","")))</f>
        <v/>
      </c>
      <c r="AM224" s="88" t="str">
        <f>IF($AB224&lt;&gt;"x","",IF(AND($I224&lt;&gt;AM$4, IFERROR(MATCH("c",$AB224:AL224,0),0)=0),"x", IF(IFERROR(MATCH("c",$AB224:AL224,0),0)=0,"c","")))</f>
        <v/>
      </c>
      <c r="AN224" s="88" t="str">
        <f>IF($AB224&lt;&gt;"x","",IF(AND($I224&lt;&gt;AN$4, IFERROR(MATCH("c",$AB224:AM224,0),0)=0),"x", IF(IFERROR(MATCH("c",$AB224:AM224,0),0)=0,"c","")))</f>
        <v/>
      </c>
      <c r="AO224" s="88" t="str">
        <f>IF($AB224&lt;&gt;"x","",IF(AND($I224&lt;&gt;AO$4, IFERROR(MATCH("c",$AB224:AN224,0),0)=0),"x", IF(IFERROR(MATCH("c",$AB224:AN224,0),0)=0,"c","")))</f>
        <v/>
      </c>
      <c r="AP224" s="88" t="str">
        <f>IF($AB224&lt;&gt;"x","",IF(AND($I224&lt;&gt;AP$4, IFERROR(MATCH("c",$AB224:AO224,0),0)=0),"x", IF(IFERROR(MATCH("c",$AB224:AO224,0),0)=0,"c","")))</f>
        <v/>
      </c>
      <c r="AQ224" s="88" t="str">
        <f>IF($AB224&lt;&gt;"x","",IF(AND($I224&lt;&gt;AQ$4, IFERROR(MATCH("c",$AB224:AP224,0),0)=0),"x", IF(IFERROR(MATCH("c",$AB224:AP224,0),0)=0,"c","")))</f>
        <v/>
      </c>
    </row>
    <row r="225" spans="2:43" x14ac:dyDescent="0.25">
      <c r="B225" s="88">
        <f>IF(AND(OR(Pipeline!$F$5=H225,Pipeline!$F$5="",Pipeline!$F$5="All"), OR(Pipeline!$F$6=J225,Pipeline!$F$6="",Pipeline!$F$6="All"),  OR(Pipeline!$J$5&lt;=K225,Pipeline!$J$5=""), OR(Pipeline!$J$6&gt;=K225,Pipeline!$J$6=""),  OR(Pipeline!$N$5&lt;=O225,Pipeline!$N$5=""), OR(Pipeline!$N$6&gt;=O225,Pipeline!$N$6="")),1,0)</f>
        <v>1</v>
      </c>
      <c r="C225" s="99">
        <f>IF(B225&lt;&gt;1,"",COUNTIFS($I$6:I224,I225,$B$6:B224,1)+1)</f>
        <v>213</v>
      </c>
      <c r="D225" s="100" t="str">
        <f>IF(LEN(INDEX(Input!B$6:B$1005,ROW($C225)-ROW($C$5),1))=0,"-",INDEX(Input!B$6:B$1005,ROW($C225)-ROW($C$5),1))</f>
        <v>-</v>
      </c>
      <c r="E225" s="100" t="str">
        <f>IF(LEN(INDEX(Input!C$6:C$1005,ROW($C225)-ROW($C$5),1))=0,"-",INDEX(Input!C$6:C$1005,ROW($C225)-ROW($C$5),1))</f>
        <v>-</v>
      </c>
      <c r="F225" s="100" t="str">
        <f>IF(LEN(INDEX(Input!D$6:D$1005,ROW($C225)-ROW($C$5),1))=0,"-",INDEX(Input!D$6:D$1005,ROW($C225)-ROW($C$5),1))</f>
        <v>-</v>
      </c>
      <c r="G225" s="100" t="str">
        <f>IF(LEN(INDEX(Input!E$6:E$1005,ROW($C225)-ROW($C$5),1))=0,"-",INDEX(Input!E$6:E$1005,ROW($C225)-ROW($C$5),1))</f>
        <v>-</v>
      </c>
      <c r="H225" s="100" t="str">
        <f>IF(LEN(INDEX(Input!F$6:F$1005,ROW($C225)-ROW($C$5),1))=0,"-",INDEX(Input!F$6:F$1005,ROW($C225)-ROW($C$5),1))</f>
        <v>-</v>
      </c>
      <c r="I225" s="100" t="str">
        <f>IF(LEN(INDEX(Input!G$6:G$1005,ROW($C225)-ROW($C$5),1))=0,"",INDEX(Input!G$6:G$1005,ROW($C225)-ROW($C$5),1))</f>
        <v/>
      </c>
      <c r="J225" s="100" t="str">
        <f>IF(LEN(INDEX(Input!B$6:B$1005,ROW($C225)-ROW($C$5),1))=0,"-",IF(INDEX(Input!H$6:H$1005,ROW($C225)-ROW($C$5),1)="","Not set",INDEX(Input!H$6:H$1005,ROW($C225)-ROW($C$5),1)) )</f>
        <v>-</v>
      </c>
      <c r="K225" s="101" t="str">
        <f>IF(LEN(INDEX(Input!I$6:I$1005,ROW($C225)-ROW($C$5),1))=0,"",INDEX(Input!I$6:I$1005,ROW($C225)-ROW($C$5),1))</f>
        <v/>
      </c>
      <c r="L225" s="101" t="str">
        <f t="array" ref="L225">IFERROR(IF($AY$24=123,DAY(K225)&amp;connector&amp;IF($AZ$24="Extended",INDEX($AT$24:$AT$35,MONTH(K225),1),MONTH(K225))&amp;connector&amp;IF($AZ$24="Short", RIGHT(YEAR(K225),2),YEAR(K225)),IF($AY$24=213, MONTH(K225)&amp;connector&amp;DAY(K225)&amp;connector&amp;IF($AZ$24="Short", RIGHT(YEAR(K225),2),YEAR(K225)),IF($AZ$24="Short", RIGHT(YEAR(K225),2),YEAR(K225))&amp;connector&amp;MONTH(K225)&amp;connector&amp;DAY(K225))),"-")</f>
        <v>-</v>
      </c>
      <c r="M225" s="101" t="str">
        <f>IF(LEN(INDEX(Input!J$6:J$1005,ROW($C225)-ROW($C$5),1))=0,"",INDEX(Input!J$6:J$1005,ROW($C225)-ROW($C$5),1))</f>
        <v/>
      </c>
      <c r="N225" s="101" t="str">
        <f t="array" ref="N225">IFERROR(IF($AY$24=123,DAY(M225)&amp;connector&amp;IF($AZ$24="Extended",INDEX($AT$24:$AT$35,MONTH(M225),1),MONTH(M225))&amp;connector&amp;IF($AZ$24="Short", RIGHT(YEAR(M225),2),YEAR(M225)),IF($AY$24=213, MONTH(M225)&amp;connector&amp;DAY(M225)&amp;connector&amp;IF($AZ$24="Short", RIGHT(YEAR(M225),2),YEAR(M225)),IF($AZ$24="Short", RIGHT(YEAR(M225),2),YEAR(M225))&amp;connector&amp;MONTH(M225)&amp;connector&amp;DAY(M225))),"-")</f>
        <v>-</v>
      </c>
      <c r="O225" s="156" t="str">
        <f>IF(LEN(INDEX(Input!K$6:K$1005,ROW($C225)-ROW($C$5),1))=0,"",INDEX(Input!K$6:K$1005,ROW($C225)-ROW($C$5),1))</f>
        <v/>
      </c>
      <c r="P225" s="100" t="str">
        <f t="shared" si="33"/>
        <v>-</v>
      </c>
      <c r="Q225" s="156" t="str">
        <f>IF(LEN(INDEX(Input!L$6:L$1005,ROW($C225)-ROW($C$5),1))=0,"",INDEX(Input!L$6:L$1005,ROW($C225)-ROW($C$5),1))</f>
        <v/>
      </c>
      <c r="R225" s="100" t="str">
        <f t="shared" si="34"/>
        <v>-</v>
      </c>
      <c r="S225" s="156" t="str">
        <f>IF(LEN(INDEX(Input!M$6:M$1005,ROW($C225)-ROW($C$5),1))=0,"-",INDEX(Input!M$6:M$1005,ROW($C225)-ROW($C$5),1))</f>
        <v>-</v>
      </c>
      <c r="T225" s="156" t="str">
        <f t="shared" si="35"/>
        <v/>
      </c>
      <c r="U225" s="100" t="str">
        <f t="shared" si="36"/>
        <v>-</v>
      </c>
      <c r="V225" s="156" t="str">
        <f>IF(LEN(INDEX(Input!O$6:O$1005,ROW($C225)-ROW($C$5),1))=0,"",INDEX(Input!O$6:O$1005,ROW($C225)-ROW($C$5),1))</f>
        <v/>
      </c>
      <c r="W225" s="100" t="str">
        <f t="shared" si="37"/>
        <v>-</v>
      </c>
      <c r="X225" s="104" t="str">
        <f t="shared" si="38"/>
        <v/>
      </c>
      <c r="Y225" s="102" t="str">
        <f t="shared" si="39"/>
        <v/>
      </c>
      <c r="Z225" s="102" t="str">
        <f>IF(AND(OR(Dashboard!$D$7=J225,Dashboard!$D$7=""),  OR(Dashboard!$G$6&lt;=K225,Dashboard!$G$6=""), OR(Dashboard!$G$7&gt;=K225,Dashboard!$G$7=""),  OR(Dashboard!$J$6&lt;=O225,Dashboard!$J$6=""), OR(Dashboard!$J$7&gt;=O225,Dashboard!$J$7=""),D225&lt;&gt;""),"x","")</f>
        <v>x</v>
      </c>
      <c r="AA225" s="102" t="str">
        <f>IF(AND(OR(Dashboard!$D$6=H225,Dashboard!$D$6="",Dashboard!$D$6="All"), Z225="x"),"x","")</f>
        <v>x</v>
      </c>
      <c r="AB225" s="103" t="str">
        <f>IF(AND(OR(Dashboard!$D$6=H225,Dashboard!$D$6="",Dashboard!$D$6="All"), OR(Dashboard!$D$7=J225,Dashboard!$D$7=""),  OR(Dashboard!$G$6&lt;=K225,Dashboard!$G$6=""), OR(Dashboard!$G$7&gt;=K225,Dashboard!$G$7=""),  OR(Dashboard!$J$6&lt;=O225,Dashboard!$J$6=""), OR(Dashboard!$J$7&gt;=O225,Dashboard!$J$7=""),I225&lt;&gt;""),"x","")</f>
        <v/>
      </c>
      <c r="AC225" s="88" t="str">
        <f>IF($AB225&lt;&gt;"x","",IF(AND($I225&lt;&gt;AC$4, IFERROR(MATCH("c",$AB225:AB225,0),0)=0),"x", IF(IFERROR(MATCH("c",$AB225:AB225,0),0)=0,"c","")))</f>
        <v/>
      </c>
      <c r="AD225" s="88" t="str">
        <f>IF($AB225&lt;&gt;"x","",IF(AND($I225&lt;&gt;AD$4, IFERROR(MATCH("c",$AB225:AC225,0),0)=0),"x", IF(IFERROR(MATCH("c",$AB225:AC225,0),0)=0,"c","")))</f>
        <v/>
      </c>
      <c r="AE225" s="88" t="str">
        <f>IF($AB225&lt;&gt;"x","",IF(AND($I225&lt;&gt;AE$4, IFERROR(MATCH("c",$AB225:AD225,0),0)=0),"x", IF(IFERROR(MATCH("c",$AB225:AD225,0),0)=0,"c","")))</f>
        <v/>
      </c>
      <c r="AF225" s="88" t="str">
        <f>IF($AB225&lt;&gt;"x","",IF(AND($I225&lt;&gt;AF$4, IFERROR(MATCH("c",$AB225:AE225,0),0)=0),"x", IF(IFERROR(MATCH("c",$AB225:AE225,0),0)=0,"c","")))</f>
        <v/>
      </c>
      <c r="AG225" s="88" t="str">
        <f>IF($AB225&lt;&gt;"x","",IF(AND($I225&lt;&gt;AG$4, IFERROR(MATCH("c",$AB225:AF225,0),0)=0),"x", IF(IFERROR(MATCH("c",$AB225:AF225,0),0)=0,"c","")))</f>
        <v/>
      </c>
      <c r="AH225" s="88" t="str">
        <f>IF($AB225&lt;&gt;"x","",IF(AND($I225&lt;&gt;AH$4, IFERROR(MATCH("c",$AB225:AG225,0),0)=0),"x", IF(IFERROR(MATCH("c",$AB225:AG225,0),0)=0,"c","")))</f>
        <v/>
      </c>
      <c r="AI225" s="88" t="str">
        <f>IF($AB225&lt;&gt;"x","",IF(AND($I225&lt;&gt;AI$4, IFERROR(MATCH("c",$AB225:AH225,0),0)=0),"x", IF(IFERROR(MATCH("c",$AB225:AH225,0),0)=0,"c","")))</f>
        <v/>
      </c>
      <c r="AJ225" s="88" t="str">
        <f>IF($AB225&lt;&gt;"x","",IF(AND($I225&lt;&gt;AJ$4, IFERROR(MATCH("c",$AB225:AI225,0),0)=0),"x", IF(IFERROR(MATCH("c",$AB225:AI225,0),0)=0,"c","")))</f>
        <v/>
      </c>
      <c r="AK225" s="88" t="str">
        <f>IF($AB225&lt;&gt;"x","",IF(AND($I225&lt;&gt;AK$4, IFERROR(MATCH("c",$AB225:AJ225,0),0)=0),"x", IF(IFERROR(MATCH("c",$AB225:AJ225,0),0)=0,"c","")))</f>
        <v/>
      </c>
      <c r="AL225" s="88" t="str">
        <f>IF($AB225&lt;&gt;"x","",IF(AND($I225&lt;&gt;AL$4, IFERROR(MATCH("c",$AB225:AK225,0),0)=0),"x", IF(IFERROR(MATCH("c",$AB225:AK225,0),0)=0,"c","")))</f>
        <v/>
      </c>
      <c r="AM225" s="88" t="str">
        <f>IF($AB225&lt;&gt;"x","",IF(AND($I225&lt;&gt;AM$4, IFERROR(MATCH("c",$AB225:AL225,0),0)=0),"x", IF(IFERROR(MATCH("c",$AB225:AL225,0),0)=0,"c","")))</f>
        <v/>
      </c>
      <c r="AN225" s="88" t="str">
        <f>IF($AB225&lt;&gt;"x","",IF(AND($I225&lt;&gt;AN$4, IFERROR(MATCH("c",$AB225:AM225,0),0)=0),"x", IF(IFERROR(MATCH("c",$AB225:AM225,0),0)=0,"c","")))</f>
        <v/>
      </c>
      <c r="AO225" s="88" t="str">
        <f>IF($AB225&lt;&gt;"x","",IF(AND($I225&lt;&gt;AO$4, IFERROR(MATCH("c",$AB225:AN225,0),0)=0),"x", IF(IFERROR(MATCH("c",$AB225:AN225,0),0)=0,"c","")))</f>
        <v/>
      </c>
      <c r="AP225" s="88" t="str">
        <f>IF($AB225&lt;&gt;"x","",IF(AND($I225&lt;&gt;AP$4, IFERROR(MATCH("c",$AB225:AO225,0),0)=0),"x", IF(IFERROR(MATCH("c",$AB225:AO225,0),0)=0,"c","")))</f>
        <v/>
      </c>
      <c r="AQ225" s="88" t="str">
        <f>IF($AB225&lt;&gt;"x","",IF(AND($I225&lt;&gt;AQ$4, IFERROR(MATCH("c",$AB225:AP225,0),0)=0),"x", IF(IFERROR(MATCH("c",$AB225:AP225,0),0)=0,"c","")))</f>
        <v/>
      </c>
    </row>
    <row r="226" spans="2:43" x14ac:dyDescent="0.25">
      <c r="B226" s="88">
        <f>IF(AND(OR(Pipeline!$F$5=H226,Pipeline!$F$5="",Pipeline!$F$5="All"), OR(Pipeline!$F$6=J226,Pipeline!$F$6="",Pipeline!$F$6="All"),  OR(Pipeline!$J$5&lt;=K226,Pipeline!$J$5=""), OR(Pipeline!$J$6&gt;=K226,Pipeline!$J$6=""),  OR(Pipeline!$N$5&lt;=O226,Pipeline!$N$5=""), OR(Pipeline!$N$6&gt;=O226,Pipeline!$N$6="")),1,0)</f>
        <v>1</v>
      </c>
      <c r="C226" s="99">
        <f>IF(B226&lt;&gt;1,"",COUNTIFS($I$6:I225,I226,$B$6:B225,1)+1)</f>
        <v>214</v>
      </c>
      <c r="D226" s="100" t="str">
        <f>IF(LEN(INDEX(Input!B$6:B$1005,ROW($C226)-ROW($C$5),1))=0,"-",INDEX(Input!B$6:B$1005,ROW($C226)-ROW($C$5),1))</f>
        <v>-</v>
      </c>
      <c r="E226" s="100" t="str">
        <f>IF(LEN(INDEX(Input!C$6:C$1005,ROW($C226)-ROW($C$5),1))=0,"-",INDEX(Input!C$6:C$1005,ROW($C226)-ROW($C$5),1))</f>
        <v>-</v>
      </c>
      <c r="F226" s="100" t="str">
        <f>IF(LEN(INDEX(Input!D$6:D$1005,ROW($C226)-ROW($C$5),1))=0,"-",INDEX(Input!D$6:D$1005,ROW($C226)-ROW($C$5),1))</f>
        <v>-</v>
      </c>
      <c r="G226" s="100" t="str">
        <f>IF(LEN(INDEX(Input!E$6:E$1005,ROW($C226)-ROW($C$5),1))=0,"-",INDEX(Input!E$6:E$1005,ROW($C226)-ROW($C$5),1))</f>
        <v>-</v>
      </c>
      <c r="H226" s="100" t="str">
        <f>IF(LEN(INDEX(Input!F$6:F$1005,ROW($C226)-ROW($C$5),1))=0,"-",INDEX(Input!F$6:F$1005,ROW($C226)-ROW($C$5),1))</f>
        <v>-</v>
      </c>
      <c r="I226" s="100" t="str">
        <f>IF(LEN(INDEX(Input!G$6:G$1005,ROW($C226)-ROW($C$5),1))=0,"",INDEX(Input!G$6:G$1005,ROW($C226)-ROW($C$5),1))</f>
        <v/>
      </c>
      <c r="J226" s="100" t="str">
        <f>IF(LEN(INDEX(Input!B$6:B$1005,ROW($C226)-ROW($C$5),1))=0,"-",IF(INDEX(Input!H$6:H$1005,ROW($C226)-ROW($C$5),1)="","Not set",INDEX(Input!H$6:H$1005,ROW($C226)-ROW($C$5),1)) )</f>
        <v>-</v>
      </c>
      <c r="K226" s="101" t="str">
        <f>IF(LEN(INDEX(Input!I$6:I$1005,ROW($C226)-ROW($C$5),1))=0,"",INDEX(Input!I$6:I$1005,ROW($C226)-ROW($C$5),1))</f>
        <v/>
      </c>
      <c r="L226" s="101" t="str">
        <f t="array" ref="L226">IFERROR(IF($AY$24=123,DAY(K226)&amp;connector&amp;IF($AZ$24="Extended",INDEX($AT$24:$AT$35,MONTH(K226),1),MONTH(K226))&amp;connector&amp;IF($AZ$24="Short", RIGHT(YEAR(K226),2),YEAR(K226)),IF($AY$24=213, MONTH(K226)&amp;connector&amp;DAY(K226)&amp;connector&amp;IF($AZ$24="Short", RIGHT(YEAR(K226),2),YEAR(K226)),IF($AZ$24="Short", RIGHT(YEAR(K226),2),YEAR(K226))&amp;connector&amp;MONTH(K226)&amp;connector&amp;DAY(K226))),"-")</f>
        <v>-</v>
      </c>
      <c r="M226" s="101" t="str">
        <f>IF(LEN(INDEX(Input!J$6:J$1005,ROW($C226)-ROW($C$5),1))=0,"",INDEX(Input!J$6:J$1005,ROW($C226)-ROW($C$5),1))</f>
        <v/>
      </c>
      <c r="N226" s="101" t="str">
        <f t="array" ref="N226">IFERROR(IF($AY$24=123,DAY(M226)&amp;connector&amp;IF($AZ$24="Extended",INDEX($AT$24:$AT$35,MONTH(M226),1),MONTH(M226))&amp;connector&amp;IF($AZ$24="Short", RIGHT(YEAR(M226),2),YEAR(M226)),IF($AY$24=213, MONTH(M226)&amp;connector&amp;DAY(M226)&amp;connector&amp;IF($AZ$24="Short", RIGHT(YEAR(M226),2),YEAR(M226)),IF($AZ$24="Short", RIGHT(YEAR(M226),2),YEAR(M226))&amp;connector&amp;MONTH(M226)&amp;connector&amp;DAY(M226))),"-")</f>
        <v>-</v>
      </c>
      <c r="O226" s="156" t="str">
        <f>IF(LEN(INDEX(Input!K$6:K$1005,ROW($C226)-ROW($C$5),1))=0,"",INDEX(Input!K$6:K$1005,ROW($C226)-ROW($C$5),1))</f>
        <v/>
      </c>
      <c r="P226" s="100" t="str">
        <f t="shared" si="33"/>
        <v>-</v>
      </c>
      <c r="Q226" s="156" t="str">
        <f>IF(LEN(INDEX(Input!L$6:L$1005,ROW($C226)-ROW($C$5),1))=0,"",INDEX(Input!L$6:L$1005,ROW($C226)-ROW($C$5),1))</f>
        <v/>
      </c>
      <c r="R226" s="100" t="str">
        <f t="shared" si="34"/>
        <v>-</v>
      </c>
      <c r="S226" s="156" t="str">
        <f>IF(LEN(INDEX(Input!M$6:M$1005,ROW($C226)-ROW($C$5),1))=0,"-",INDEX(Input!M$6:M$1005,ROW($C226)-ROW($C$5),1))</f>
        <v>-</v>
      </c>
      <c r="T226" s="156" t="str">
        <f t="shared" si="35"/>
        <v/>
      </c>
      <c r="U226" s="100" t="str">
        <f t="shared" si="36"/>
        <v>-</v>
      </c>
      <c r="V226" s="156" t="str">
        <f>IF(LEN(INDEX(Input!O$6:O$1005,ROW($C226)-ROW($C$5),1))=0,"",INDEX(Input!O$6:O$1005,ROW($C226)-ROW($C$5),1))</f>
        <v/>
      </c>
      <c r="W226" s="100" t="str">
        <f t="shared" si="37"/>
        <v>-</v>
      </c>
      <c r="X226" s="104" t="str">
        <f t="shared" si="38"/>
        <v/>
      </c>
      <c r="Y226" s="102" t="str">
        <f t="shared" si="39"/>
        <v/>
      </c>
      <c r="Z226" s="102" t="str">
        <f>IF(AND(OR(Dashboard!$D$7=J226,Dashboard!$D$7=""),  OR(Dashboard!$G$6&lt;=K226,Dashboard!$G$6=""), OR(Dashboard!$G$7&gt;=K226,Dashboard!$G$7=""),  OR(Dashboard!$J$6&lt;=O226,Dashboard!$J$6=""), OR(Dashboard!$J$7&gt;=O226,Dashboard!$J$7=""),D226&lt;&gt;""),"x","")</f>
        <v>x</v>
      </c>
      <c r="AA226" s="102" t="str">
        <f>IF(AND(OR(Dashboard!$D$6=H226,Dashboard!$D$6="",Dashboard!$D$6="All"), Z226="x"),"x","")</f>
        <v>x</v>
      </c>
      <c r="AB226" s="103" t="str">
        <f>IF(AND(OR(Dashboard!$D$6=H226,Dashboard!$D$6="",Dashboard!$D$6="All"), OR(Dashboard!$D$7=J226,Dashboard!$D$7=""),  OR(Dashboard!$G$6&lt;=K226,Dashboard!$G$6=""), OR(Dashboard!$G$7&gt;=K226,Dashboard!$G$7=""),  OR(Dashboard!$J$6&lt;=O226,Dashboard!$J$6=""), OR(Dashboard!$J$7&gt;=O226,Dashboard!$J$7=""),I226&lt;&gt;""),"x","")</f>
        <v/>
      </c>
      <c r="AC226" s="88" t="str">
        <f>IF($AB226&lt;&gt;"x","",IF(AND($I226&lt;&gt;AC$4, IFERROR(MATCH("c",$AB226:AB226,0),0)=0),"x", IF(IFERROR(MATCH("c",$AB226:AB226,0),0)=0,"c","")))</f>
        <v/>
      </c>
      <c r="AD226" s="88" t="str">
        <f>IF($AB226&lt;&gt;"x","",IF(AND($I226&lt;&gt;AD$4, IFERROR(MATCH("c",$AB226:AC226,0),0)=0),"x", IF(IFERROR(MATCH("c",$AB226:AC226,0),0)=0,"c","")))</f>
        <v/>
      </c>
      <c r="AE226" s="88" t="str">
        <f>IF($AB226&lt;&gt;"x","",IF(AND($I226&lt;&gt;AE$4, IFERROR(MATCH("c",$AB226:AD226,0),0)=0),"x", IF(IFERROR(MATCH("c",$AB226:AD226,0),0)=0,"c","")))</f>
        <v/>
      </c>
      <c r="AF226" s="88" t="str">
        <f>IF($AB226&lt;&gt;"x","",IF(AND($I226&lt;&gt;AF$4, IFERROR(MATCH("c",$AB226:AE226,0),0)=0),"x", IF(IFERROR(MATCH("c",$AB226:AE226,0),0)=0,"c","")))</f>
        <v/>
      </c>
      <c r="AG226" s="88" t="str">
        <f>IF($AB226&lt;&gt;"x","",IF(AND($I226&lt;&gt;AG$4, IFERROR(MATCH("c",$AB226:AF226,0),0)=0),"x", IF(IFERROR(MATCH("c",$AB226:AF226,0),0)=0,"c","")))</f>
        <v/>
      </c>
      <c r="AH226" s="88" t="str">
        <f>IF($AB226&lt;&gt;"x","",IF(AND($I226&lt;&gt;AH$4, IFERROR(MATCH("c",$AB226:AG226,0),0)=0),"x", IF(IFERROR(MATCH("c",$AB226:AG226,0),0)=0,"c","")))</f>
        <v/>
      </c>
      <c r="AI226" s="88" t="str">
        <f>IF($AB226&lt;&gt;"x","",IF(AND($I226&lt;&gt;AI$4, IFERROR(MATCH("c",$AB226:AH226,0),0)=0),"x", IF(IFERROR(MATCH("c",$AB226:AH226,0),0)=0,"c","")))</f>
        <v/>
      </c>
      <c r="AJ226" s="88" t="str">
        <f>IF($AB226&lt;&gt;"x","",IF(AND($I226&lt;&gt;AJ$4, IFERROR(MATCH("c",$AB226:AI226,0),0)=0),"x", IF(IFERROR(MATCH("c",$AB226:AI226,0),0)=0,"c","")))</f>
        <v/>
      </c>
      <c r="AK226" s="88" t="str">
        <f>IF($AB226&lt;&gt;"x","",IF(AND($I226&lt;&gt;AK$4, IFERROR(MATCH("c",$AB226:AJ226,0),0)=0),"x", IF(IFERROR(MATCH("c",$AB226:AJ226,0),0)=0,"c","")))</f>
        <v/>
      </c>
      <c r="AL226" s="88" t="str">
        <f>IF($AB226&lt;&gt;"x","",IF(AND($I226&lt;&gt;AL$4, IFERROR(MATCH("c",$AB226:AK226,0),0)=0),"x", IF(IFERROR(MATCH("c",$AB226:AK226,0),0)=0,"c","")))</f>
        <v/>
      </c>
      <c r="AM226" s="88" t="str">
        <f>IF($AB226&lt;&gt;"x","",IF(AND($I226&lt;&gt;AM$4, IFERROR(MATCH("c",$AB226:AL226,0),0)=0),"x", IF(IFERROR(MATCH("c",$AB226:AL226,0),0)=0,"c","")))</f>
        <v/>
      </c>
      <c r="AN226" s="88" t="str">
        <f>IF($AB226&lt;&gt;"x","",IF(AND($I226&lt;&gt;AN$4, IFERROR(MATCH("c",$AB226:AM226,0),0)=0),"x", IF(IFERROR(MATCH("c",$AB226:AM226,0),0)=0,"c","")))</f>
        <v/>
      </c>
      <c r="AO226" s="88" t="str">
        <f>IF($AB226&lt;&gt;"x","",IF(AND($I226&lt;&gt;AO$4, IFERROR(MATCH("c",$AB226:AN226,0),0)=0),"x", IF(IFERROR(MATCH("c",$AB226:AN226,0),0)=0,"c","")))</f>
        <v/>
      </c>
      <c r="AP226" s="88" t="str">
        <f>IF($AB226&lt;&gt;"x","",IF(AND($I226&lt;&gt;AP$4, IFERROR(MATCH("c",$AB226:AO226,0),0)=0),"x", IF(IFERROR(MATCH("c",$AB226:AO226,0),0)=0,"c","")))</f>
        <v/>
      </c>
      <c r="AQ226" s="88" t="str">
        <f>IF($AB226&lt;&gt;"x","",IF(AND($I226&lt;&gt;AQ$4, IFERROR(MATCH("c",$AB226:AP226,0),0)=0),"x", IF(IFERROR(MATCH("c",$AB226:AP226,0),0)=0,"c","")))</f>
        <v/>
      </c>
    </row>
    <row r="227" spans="2:43" x14ac:dyDescent="0.25">
      <c r="B227" s="88">
        <f>IF(AND(OR(Pipeline!$F$5=H227,Pipeline!$F$5="",Pipeline!$F$5="All"), OR(Pipeline!$F$6=J227,Pipeline!$F$6="",Pipeline!$F$6="All"),  OR(Pipeline!$J$5&lt;=K227,Pipeline!$J$5=""), OR(Pipeline!$J$6&gt;=K227,Pipeline!$J$6=""),  OR(Pipeline!$N$5&lt;=O227,Pipeline!$N$5=""), OR(Pipeline!$N$6&gt;=O227,Pipeline!$N$6="")),1,0)</f>
        <v>1</v>
      </c>
      <c r="C227" s="99">
        <f>IF(B227&lt;&gt;1,"",COUNTIFS($I$6:I226,I227,$B$6:B226,1)+1)</f>
        <v>215</v>
      </c>
      <c r="D227" s="100" t="str">
        <f>IF(LEN(INDEX(Input!B$6:B$1005,ROW($C227)-ROW($C$5),1))=0,"-",INDEX(Input!B$6:B$1005,ROW($C227)-ROW($C$5),1))</f>
        <v>-</v>
      </c>
      <c r="E227" s="100" t="str">
        <f>IF(LEN(INDEX(Input!C$6:C$1005,ROW($C227)-ROW($C$5),1))=0,"-",INDEX(Input!C$6:C$1005,ROW($C227)-ROW($C$5),1))</f>
        <v>-</v>
      </c>
      <c r="F227" s="100" t="str">
        <f>IF(LEN(INDEX(Input!D$6:D$1005,ROW($C227)-ROW($C$5),1))=0,"-",INDEX(Input!D$6:D$1005,ROW($C227)-ROW($C$5),1))</f>
        <v>-</v>
      </c>
      <c r="G227" s="100" t="str">
        <f>IF(LEN(INDEX(Input!E$6:E$1005,ROW($C227)-ROW($C$5),1))=0,"-",INDEX(Input!E$6:E$1005,ROW($C227)-ROW($C$5),1))</f>
        <v>-</v>
      </c>
      <c r="H227" s="100" t="str">
        <f>IF(LEN(INDEX(Input!F$6:F$1005,ROW($C227)-ROW($C$5),1))=0,"-",INDEX(Input!F$6:F$1005,ROW($C227)-ROW($C$5),1))</f>
        <v>-</v>
      </c>
      <c r="I227" s="100" t="str">
        <f>IF(LEN(INDEX(Input!G$6:G$1005,ROW($C227)-ROW($C$5),1))=0,"",INDEX(Input!G$6:G$1005,ROW($C227)-ROW($C$5),1))</f>
        <v/>
      </c>
      <c r="J227" s="100" t="str">
        <f>IF(LEN(INDEX(Input!B$6:B$1005,ROW($C227)-ROW($C$5),1))=0,"-",IF(INDEX(Input!H$6:H$1005,ROW($C227)-ROW($C$5),1)="","Not set",INDEX(Input!H$6:H$1005,ROW($C227)-ROW($C$5),1)) )</f>
        <v>-</v>
      </c>
      <c r="K227" s="101" t="str">
        <f>IF(LEN(INDEX(Input!I$6:I$1005,ROW($C227)-ROW($C$5),1))=0,"",INDEX(Input!I$6:I$1005,ROW($C227)-ROW($C$5),1))</f>
        <v/>
      </c>
      <c r="L227" s="101" t="str">
        <f t="array" ref="L227">IFERROR(IF($AY$24=123,DAY(K227)&amp;connector&amp;IF($AZ$24="Extended",INDEX($AT$24:$AT$35,MONTH(K227),1),MONTH(K227))&amp;connector&amp;IF($AZ$24="Short", RIGHT(YEAR(K227),2),YEAR(K227)),IF($AY$24=213, MONTH(K227)&amp;connector&amp;DAY(K227)&amp;connector&amp;IF($AZ$24="Short", RIGHT(YEAR(K227),2),YEAR(K227)),IF($AZ$24="Short", RIGHT(YEAR(K227),2),YEAR(K227))&amp;connector&amp;MONTH(K227)&amp;connector&amp;DAY(K227))),"-")</f>
        <v>-</v>
      </c>
      <c r="M227" s="101" t="str">
        <f>IF(LEN(INDEX(Input!J$6:J$1005,ROW($C227)-ROW($C$5),1))=0,"",INDEX(Input!J$6:J$1005,ROW($C227)-ROW($C$5),1))</f>
        <v/>
      </c>
      <c r="N227" s="101" t="str">
        <f t="array" ref="N227">IFERROR(IF($AY$24=123,DAY(M227)&amp;connector&amp;IF($AZ$24="Extended",INDEX($AT$24:$AT$35,MONTH(M227),1),MONTH(M227))&amp;connector&amp;IF($AZ$24="Short", RIGHT(YEAR(M227),2),YEAR(M227)),IF($AY$24=213, MONTH(M227)&amp;connector&amp;DAY(M227)&amp;connector&amp;IF($AZ$24="Short", RIGHT(YEAR(M227),2),YEAR(M227)),IF($AZ$24="Short", RIGHT(YEAR(M227),2),YEAR(M227))&amp;connector&amp;MONTH(M227)&amp;connector&amp;DAY(M227))),"-")</f>
        <v>-</v>
      </c>
      <c r="O227" s="156" t="str">
        <f>IF(LEN(INDEX(Input!K$6:K$1005,ROW($C227)-ROW($C$5),1))=0,"",INDEX(Input!K$6:K$1005,ROW($C227)-ROW($C$5),1))</f>
        <v/>
      </c>
      <c r="P227" s="100" t="str">
        <f t="shared" si="33"/>
        <v>-</v>
      </c>
      <c r="Q227" s="156" t="str">
        <f>IF(LEN(INDEX(Input!L$6:L$1005,ROW($C227)-ROW($C$5),1))=0,"",INDEX(Input!L$6:L$1005,ROW($C227)-ROW($C$5),1))</f>
        <v/>
      </c>
      <c r="R227" s="100" t="str">
        <f t="shared" si="34"/>
        <v>-</v>
      </c>
      <c r="S227" s="156" t="str">
        <f>IF(LEN(INDEX(Input!M$6:M$1005,ROW($C227)-ROW($C$5),1))=0,"-",INDEX(Input!M$6:M$1005,ROW($C227)-ROW($C$5),1))</f>
        <v>-</v>
      </c>
      <c r="T227" s="156" t="str">
        <f t="shared" si="35"/>
        <v/>
      </c>
      <c r="U227" s="100" t="str">
        <f t="shared" si="36"/>
        <v>-</v>
      </c>
      <c r="V227" s="156" t="str">
        <f>IF(LEN(INDEX(Input!O$6:O$1005,ROW($C227)-ROW($C$5),1))=0,"",INDEX(Input!O$6:O$1005,ROW($C227)-ROW($C$5),1))</f>
        <v/>
      </c>
      <c r="W227" s="100" t="str">
        <f t="shared" si="37"/>
        <v>-</v>
      </c>
      <c r="X227" s="104" t="str">
        <f t="shared" si="38"/>
        <v/>
      </c>
      <c r="Y227" s="102" t="str">
        <f t="shared" si="39"/>
        <v/>
      </c>
      <c r="Z227" s="102" t="str">
        <f>IF(AND(OR(Dashboard!$D$7=J227,Dashboard!$D$7=""),  OR(Dashboard!$G$6&lt;=K227,Dashboard!$G$6=""), OR(Dashboard!$G$7&gt;=K227,Dashboard!$G$7=""),  OR(Dashboard!$J$6&lt;=O227,Dashboard!$J$6=""), OR(Dashboard!$J$7&gt;=O227,Dashboard!$J$7=""),D227&lt;&gt;""),"x","")</f>
        <v>x</v>
      </c>
      <c r="AA227" s="102" t="str">
        <f>IF(AND(OR(Dashboard!$D$6=H227,Dashboard!$D$6="",Dashboard!$D$6="All"), Z227="x"),"x","")</f>
        <v>x</v>
      </c>
      <c r="AB227" s="103" t="str">
        <f>IF(AND(OR(Dashboard!$D$6=H227,Dashboard!$D$6="",Dashboard!$D$6="All"), OR(Dashboard!$D$7=J227,Dashboard!$D$7=""),  OR(Dashboard!$G$6&lt;=K227,Dashboard!$G$6=""), OR(Dashboard!$G$7&gt;=K227,Dashboard!$G$7=""),  OR(Dashboard!$J$6&lt;=O227,Dashboard!$J$6=""), OR(Dashboard!$J$7&gt;=O227,Dashboard!$J$7=""),I227&lt;&gt;""),"x","")</f>
        <v/>
      </c>
      <c r="AC227" s="88" t="str">
        <f>IF($AB227&lt;&gt;"x","",IF(AND($I227&lt;&gt;AC$4, IFERROR(MATCH("c",$AB227:AB227,0),0)=0),"x", IF(IFERROR(MATCH("c",$AB227:AB227,0),0)=0,"c","")))</f>
        <v/>
      </c>
      <c r="AD227" s="88" t="str">
        <f>IF($AB227&lt;&gt;"x","",IF(AND($I227&lt;&gt;AD$4, IFERROR(MATCH("c",$AB227:AC227,0),0)=0),"x", IF(IFERROR(MATCH("c",$AB227:AC227,0),0)=0,"c","")))</f>
        <v/>
      </c>
      <c r="AE227" s="88" t="str">
        <f>IF($AB227&lt;&gt;"x","",IF(AND($I227&lt;&gt;AE$4, IFERROR(MATCH("c",$AB227:AD227,0),0)=0),"x", IF(IFERROR(MATCH("c",$AB227:AD227,0),0)=0,"c","")))</f>
        <v/>
      </c>
      <c r="AF227" s="88" t="str">
        <f>IF($AB227&lt;&gt;"x","",IF(AND($I227&lt;&gt;AF$4, IFERROR(MATCH("c",$AB227:AE227,0),0)=0),"x", IF(IFERROR(MATCH("c",$AB227:AE227,0),0)=0,"c","")))</f>
        <v/>
      </c>
      <c r="AG227" s="88" t="str">
        <f>IF($AB227&lt;&gt;"x","",IF(AND($I227&lt;&gt;AG$4, IFERROR(MATCH("c",$AB227:AF227,0),0)=0),"x", IF(IFERROR(MATCH("c",$AB227:AF227,0),0)=0,"c","")))</f>
        <v/>
      </c>
      <c r="AH227" s="88" t="str">
        <f>IF($AB227&lt;&gt;"x","",IF(AND($I227&lt;&gt;AH$4, IFERROR(MATCH("c",$AB227:AG227,0),0)=0),"x", IF(IFERROR(MATCH("c",$AB227:AG227,0),0)=0,"c","")))</f>
        <v/>
      </c>
      <c r="AI227" s="88" t="str">
        <f>IF($AB227&lt;&gt;"x","",IF(AND($I227&lt;&gt;AI$4, IFERROR(MATCH("c",$AB227:AH227,0),0)=0),"x", IF(IFERROR(MATCH("c",$AB227:AH227,0),0)=0,"c","")))</f>
        <v/>
      </c>
      <c r="AJ227" s="88" t="str">
        <f>IF($AB227&lt;&gt;"x","",IF(AND($I227&lt;&gt;AJ$4, IFERROR(MATCH("c",$AB227:AI227,0),0)=0),"x", IF(IFERROR(MATCH("c",$AB227:AI227,0),0)=0,"c","")))</f>
        <v/>
      </c>
      <c r="AK227" s="88" t="str">
        <f>IF($AB227&lt;&gt;"x","",IF(AND($I227&lt;&gt;AK$4, IFERROR(MATCH("c",$AB227:AJ227,0),0)=0),"x", IF(IFERROR(MATCH("c",$AB227:AJ227,0),0)=0,"c","")))</f>
        <v/>
      </c>
      <c r="AL227" s="88" t="str">
        <f>IF($AB227&lt;&gt;"x","",IF(AND($I227&lt;&gt;AL$4, IFERROR(MATCH("c",$AB227:AK227,0),0)=0),"x", IF(IFERROR(MATCH("c",$AB227:AK227,0),0)=0,"c","")))</f>
        <v/>
      </c>
      <c r="AM227" s="88" t="str">
        <f>IF($AB227&lt;&gt;"x","",IF(AND($I227&lt;&gt;AM$4, IFERROR(MATCH("c",$AB227:AL227,0),0)=0),"x", IF(IFERROR(MATCH("c",$AB227:AL227,0),0)=0,"c","")))</f>
        <v/>
      </c>
      <c r="AN227" s="88" t="str">
        <f>IF($AB227&lt;&gt;"x","",IF(AND($I227&lt;&gt;AN$4, IFERROR(MATCH("c",$AB227:AM227,0),0)=0),"x", IF(IFERROR(MATCH("c",$AB227:AM227,0),0)=0,"c","")))</f>
        <v/>
      </c>
      <c r="AO227" s="88" t="str">
        <f>IF($AB227&lt;&gt;"x","",IF(AND($I227&lt;&gt;AO$4, IFERROR(MATCH("c",$AB227:AN227,0),0)=0),"x", IF(IFERROR(MATCH("c",$AB227:AN227,0),0)=0,"c","")))</f>
        <v/>
      </c>
      <c r="AP227" s="88" t="str">
        <f>IF($AB227&lt;&gt;"x","",IF(AND($I227&lt;&gt;AP$4, IFERROR(MATCH("c",$AB227:AO227,0),0)=0),"x", IF(IFERROR(MATCH("c",$AB227:AO227,0),0)=0,"c","")))</f>
        <v/>
      </c>
      <c r="AQ227" s="88" t="str">
        <f>IF($AB227&lt;&gt;"x","",IF(AND($I227&lt;&gt;AQ$4, IFERROR(MATCH("c",$AB227:AP227,0),0)=0),"x", IF(IFERROR(MATCH("c",$AB227:AP227,0),0)=0,"c","")))</f>
        <v/>
      </c>
    </row>
    <row r="228" spans="2:43" x14ac:dyDescent="0.25">
      <c r="B228" s="88">
        <f>IF(AND(OR(Pipeline!$F$5=H228,Pipeline!$F$5="",Pipeline!$F$5="All"), OR(Pipeline!$F$6=J228,Pipeline!$F$6="",Pipeline!$F$6="All"),  OR(Pipeline!$J$5&lt;=K228,Pipeline!$J$5=""), OR(Pipeline!$J$6&gt;=K228,Pipeline!$J$6=""),  OR(Pipeline!$N$5&lt;=O228,Pipeline!$N$5=""), OR(Pipeline!$N$6&gt;=O228,Pipeline!$N$6="")),1,0)</f>
        <v>1</v>
      </c>
      <c r="C228" s="99">
        <f>IF(B228&lt;&gt;1,"",COUNTIFS($I$6:I227,I228,$B$6:B227,1)+1)</f>
        <v>216</v>
      </c>
      <c r="D228" s="100" t="str">
        <f>IF(LEN(INDEX(Input!B$6:B$1005,ROW($C228)-ROW($C$5),1))=0,"-",INDEX(Input!B$6:B$1005,ROW($C228)-ROW($C$5),1))</f>
        <v>-</v>
      </c>
      <c r="E228" s="100" t="str">
        <f>IF(LEN(INDEX(Input!C$6:C$1005,ROW($C228)-ROW($C$5),1))=0,"-",INDEX(Input!C$6:C$1005,ROW($C228)-ROW($C$5),1))</f>
        <v>-</v>
      </c>
      <c r="F228" s="100" t="str">
        <f>IF(LEN(INDEX(Input!D$6:D$1005,ROW($C228)-ROW($C$5),1))=0,"-",INDEX(Input!D$6:D$1005,ROW($C228)-ROW($C$5),1))</f>
        <v>-</v>
      </c>
      <c r="G228" s="100" t="str">
        <f>IF(LEN(INDEX(Input!E$6:E$1005,ROW($C228)-ROW($C$5),1))=0,"-",INDEX(Input!E$6:E$1005,ROW($C228)-ROW($C$5),1))</f>
        <v>-</v>
      </c>
      <c r="H228" s="100" t="str">
        <f>IF(LEN(INDEX(Input!F$6:F$1005,ROW($C228)-ROW($C$5),1))=0,"-",INDEX(Input!F$6:F$1005,ROW($C228)-ROW($C$5),1))</f>
        <v>-</v>
      </c>
      <c r="I228" s="100" t="str">
        <f>IF(LEN(INDEX(Input!G$6:G$1005,ROW($C228)-ROW($C$5),1))=0,"",INDEX(Input!G$6:G$1005,ROW($C228)-ROW($C$5),1))</f>
        <v/>
      </c>
      <c r="J228" s="100" t="str">
        <f>IF(LEN(INDEX(Input!B$6:B$1005,ROW($C228)-ROW($C$5),1))=0,"-",IF(INDEX(Input!H$6:H$1005,ROW($C228)-ROW($C$5),1)="","Not set",INDEX(Input!H$6:H$1005,ROW($C228)-ROW($C$5),1)) )</f>
        <v>-</v>
      </c>
      <c r="K228" s="101" t="str">
        <f>IF(LEN(INDEX(Input!I$6:I$1005,ROW($C228)-ROW($C$5),1))=0,"",INDEX(Input!I$6:I$1005,ROW($C228)-ROW($C$5),1))</f>
        <v/>
      </c>
      <c r="L228" s="101" t="str">
        <f t="array" ref="L228">IFERROR(IF($AY$24=123,DAY(K228)&amp;connector&amp;IF($AZ$24="Extended",INDEX($AT$24:$AT$35,MONTH(K228),1),MONTH(K228))&amp;connector&amp;IF($AZ$24="Short", RIGHT(YEAR(K228),2),YEAR(K228)),IF($AY$24=213, MONTH(K228)&amp;connector&amp;DAY(K228)&amp;connector&amp;IF($AZ$24="Short", RIGHT(YEAR(K228),2),YEAR(K228)),IF($AZ$24="Short", RIGHT(YEAR(K228),2),YEAR(K228))&amp;connector&amp;MONTH(K228)&amp;connector&amp;DAY(K228))),"-")</f>
        <v>-</v>
      </c>
      <c r="M228" s="101" t="str">
        <f>IF(LEN(INDEX(Input!J$6:J$1005,ROW($C228)-ROW($C$5),1))=0,"",INDEX(Input!J$6:J$1005,ROW($C228)-ROW($C$5),1))</f>
        <v/>
      </c>
      <c r="N228" s="101" t="str">
        <f t="array" ref="N228">IFERROR(IF($AY$24=123,DAY(M228)&amp;connector&amp;IF($AZ$24="Extended",INDEX($AT$24:$AT$35,MONTH(M228),1),MONTH(M228))&amp;connector&amp;IF($AZ$24="Short", RIGHT(YEAR(M228),2),YEAR(M228)),IF($AY$24=213, MONTH(M228)&amp;connector&amp;DAY(M228)&amp;connector&amp;IF($AZ$24="Short", RIGHT(YEAR(M228),2),YEAR(M228)),IF($AZ$24="Short", RIGHT(YEAR(M228),2),YEAR(M228))&amp;connector&amp;MONTH(M228)&amp;connector&amp;DAY(M228))),"-")</f>
        <v>-</v>
      </c>
      <c r="O228" s="156" t="str">
        <f>IF(LEN(INDEX(Input!K$6:K$1005,ROW($C228)-ROW($C$5),1))=0,"",INDEX(Input!K$6:K$1005,ROW($C228)-ROW($C$5),1))</f>
        <v/>
      </c>
      <c r="P228" s="100" t="str">
        <f t="shared" si="33"/>
        <v>-</v>
      </c>
      <c r="Q228" s="156" t="str">
        <f>IF(LEN(INDEX(Input!L$6:L$1005,ROW($C228)-ROW($C$5),1))=0,"",INDEX(Input!L$6:L$1005,ROW($C228)-ROW($C$5),1))</f>
        <v/>
      </c>
      <c r="R228" s="100" t="str">
        <f t="shared" si="34"/>
        <v>-</v>
      </c>
      <c r="S228" s="156" t="str">
        <f>IF(LEN(INDEX(Input!M$6:M$1005,ROW($C228)-ROW($C$5),1))=0,"-",INDEX(Input!M$6:M$1005,ROW($C228)-ROW($C$5),1))</f>
        <v>-</v>
      </c>
      <c r="T228" s="156" t="str">
        <f t="shared" si="35"/>
        <v/>
      </c>
      <c r="U228" s="100" t="str">
        <f t="shared" si="36"/>
        <v>-</v>
      </c>
      <c r="V228" s="156" t="str">
        <f>IF(LEN(INDEX(Input!O$6:O$1005,ROW($C228)-ROW($C$5),1))=0,"",INDEX(Input!O$6:O$1005,ROW($C228)-ROW($C$5),1))</f>
        <v/>
      </c>
      <c r="W228" s="100" t="str">
        <f t="shared" si="37"/>
        <v>-</v>
      </c>
      <c r="X228" s="104" t="str">
        <f t="shared" si="38"/>
        <v/>
      </c>
      <c r="Y228" s="102" t="str">
        <f t="shared" si="39"/>
        <v/>
      </c>
      <c r="Z228" s="102" t="str">
        <f>IF(AND(OR(Dashboard!$D$7=J228,Dashboard!$D$7=""),  OR(Dashboard!$G$6&lt;=K228,Dashboard!$G$6=""), OR(Dashboard!$G$7&gt;=K228,Dashboard!$G$7=""),  OR(Dashboard!$J$6&lt;=O228,Dashboard!$J$6=""), OR(Dashboard!$J$7&gt;=O228,Dashboard!$J$7=""),D228&lt;&gt;""),"x","")</f>
        <v>x</v>
      </c>
      <c r="AA228" s="102" t="str">
        <f>IF(AND(OR(Dashboard!$D$6=H228,Dashboard!$D$6="",Dashboard!$D$6="All"), Z228="x"),"x","")</f>
        <v>x</v>
      </c>
      <c r="AB228" s="103" t="str">
        <f>IF(AND(OR(Dashboard!$D$6=H228,Dashboard!$D$6="",Dashboard!$D$6="All"), OR(Dashboard!$D$7=J228,Dashboard!$D$7=""),  OR(Dashboard!$G$6&lt;=K228,Dashboard!$G$6=""), OR(Dashboard!$G$7&gt;=K228,Dashboard!$G$7=""),  OR(Dashboard!$J$6&lt;=O228,Dashboard!$J$6=""), OR(Dashboard!$J$7&gt;=O228,Dashboard!$J$7=""),I228&lt;&gt;""),"x","")</f>
        <v/>
      </c>
      <c r="AC228" s="88" t="str">
        <f>IF($AB228&lt;&gt;"x","",IF(AND($I228&lt;&gt;AC$4, IFERROR(MATCH("c",$AB228:AB228,0),0)=0),"x", IF(IFERROR(MATCH("c",$AB228:AB228,0),0)=0,"c","")))</f>
        <v/>
      </c>
      <c r="AD228" s="88" t="str">
        <f>IF($AB228&lt;&gt;"x","",IF(AND($I228&lt;&gt;AD$4, IFERROR(MATCH("c",$AB228:AC228,0),0)=0),"x", IF(IFERROR(MATCH("c",$AB228:AC228,0),0)=0,"c","")))</f>
        <v/>
      </c>
      <c r="AE228" s="88" t="str">
        <f>IF($AB228&lt;&gt;"x","",IF(AND($I228&lt;&gt;AE$4, IFERROR(MATCH("c",$AB228:AD228,0),0)=0),"x", IF(IFERROR(MATCH("c",$AB228:AD228,0),0)=0,"c","")))</f>
        <v/>
      </c>
      <c r="AF228" s="88" t="str">
        <f>IF($AB228&lt;&gt;"x","",IF(AND($I228&lt;&gt;AF$4, IFERROR(MATCH("c",$AB228:AE228,0),0)=0),"x", IF(IFERROR(MATCH("c",$AB228:AE228,0),0)=0,"c","")))</f>
        <v/>
      </c>
      <c r="AG228" s="88" t="str">
        <f>IF($AB228&lt;&gt;"x","",IF(AND($I228&lt;&gt;AG$4, IFERROR(MATCH("c",$AB228:AF228,0),0)=0),"x", IF(IFERROR(MATCH("c",$AB228:AF228,0),0)=0,"c","")))</f>
        <v/>
      </c>
      <c r="AH228" s="88" t="str">
        <f>IF($AB228&lt;&gt;"x","",IF(AND($I228&lt;&gt;AH$4, IFERROR(MATCH("c",$AB228:AG228,0),0)=0),"x", IF(IFERROR(MATCH("c",$AB228:AG228,0),0)=0,"c","")))</f>
        <v/>
      </c>
      <c r="AI228" s="88" t="str">
        <f>IF($AB228&lt;&gt;"x","",IF(AND($I228&lt;&gt;AI$4, IFERROR(MATCH("c",$AB228:AH228,0),0)=0),"x", IF(IFERROR(MATCH("c",$AB228:AH228,0),0)=0,"c","")))</f>
        <v/>
      </c>
      <c r="AJ228" s="88" t="str">
        <f>IF($AB228&lt;&gt;"x","",IF(AND($I228&lt;&gt;AJ$4, IFERROR(MATCH("c",$AB228:AI228,0),0)=0),"x", IF(IFERROR(MATCH("c",$AB228:AI228,0),0)=0,"c","")))</f>
        <v/>
      </c>
      <c r="AK228" s="88" t="str">
        <f>IF($AB228&lt;&gt;"x","",IF(AND($I228&lt;&gt;AK$4, IFERROR(MATCH("c",$AB228:AJ228,0),0)=0),"x", IF(IFERROR(MATCH("c",$AB228:AJ228,0),0)=0,"c","")))</f>
        <v/>
      </c>
      <c r="AL228" s="88" t="str">
        <f>IF($AB228&lt;&gt;"x","",IF(AND($I228&lt;&gt;AL$4, IFERROR(MATCH("c",$AB228:AK228,0),0)=0),"x", IF(IFERROR(MATCH("c",$AB228:AK228,0),0)=0,"c","")))</f>
        <v/>
      </c>
      <c r="AM228" s="88" t="str">
        <f>IF($AB228&lt;&gt;"x","",IF(AND($I228&lt;&gt;AM$4, IFERROR(MATCH("c",$AB228:AL228,0),0)=0),"x", IF(IFERROR(MATCH("c",$AB228:AL228,0),0)=0,"c","")))</f>
        <v/>
      </c>
      <c r="AN228" s="88" t="str">
        <f>IF($AB228&lt;&gt;"x","",IF(AND($I228&lt;&gt;AN$4, IFERROR(MATCH("c",$AB228:AM228,0),0)=0),"x", IF(IFERROR(MATCH("c",$AB228:AM228,0),0)=0,"c","")))</f>
        <v/>
      </c>
      <c r="AO228" s="88" t="str">
        <f>IF($AB228&lt;&gt;"x","",IF(AND($I228&lt;&gt;AO$4, IFERROR(MATCH("c",$AB228:AN228,0),0)=0),"x", IF(IFERROR(MATCH("c",$AB228:AN228,0),0)=0,"c","")))</f>
        <v/>
      </c>
      <c r="AP228" s="88" t="str">
        <f>IF($AB228&lt;&gt;"x","",IF(AND($I228&lt;&gt;AP$4, IFERROR(MATCH("c",$AB228:AO228,0),0)=0),"x", IF(IFERROR(MATCH("c",$AB228:AO228,0),0)=0,"c","")))</f>
        <v/>
      </c>
      <c r="AQ228" s="88" t="str">
        <f>IF($AB228&lt;&gt;"x","",IF(AND($I228&lt;&gt;AQ$4, IFERROR(MATCH("c",$AB228:AP228,0),0)=0),"x", IF(IFERROR(MATCH("c",$AB228:AP228,0),0)=0,"c","")))</f>
        <v/>
      </c>
    </row>
    <row r="229" spans="2:43" x14ac:dyDescent="0.25">
      <c r="B229" s="88">
        <f>IF(AND(OR(Pipeline!$F$5=H229,Pipeline!$F$5="",Pipeline!$F$5="All"), OR(Pipeline!$F$6=J229,Pipeline!$F$6="",Pipeline!$F$6="All"),  OR(Pipeline!$J$5&lt;=K229,Pipeline!$J$5=""), OR(Pipeline!$J$6&gt;=K229,Pipeline!$J$6=""),  OR(Pipeline!$N$5&lt;=O229,Pipeline!$N$5=""), OR(Pipeline!$N$6&gt;=O229,Pipeline!$N$6="")),1,0)</f>
        <v>1</v>
      </c>
      <c r="C229" s="99">
        <f>IF(B229&lt;&gt;1,"",COUNTIFS($I$6:I228,I229,$B$6:B228,1)+1)</f>
        <v>217</v>
      </c>
      <c r="D229" s="100" t="str">
        <f>IF(LEN(INDEX(Input!B$6:B$1005,ROW($C229)-ROW($C$5),1))=0,"-",INDEX(Input!B$6:B$1005,ROW($C229)-ROW($C$5),1))</f>
        <v>-</v>
      </c>
      <c r="E229" s="100" t="str">
        <f>IF(LEN(INDEX(Input!C$6:C$1005,ROW($C229)-ROW($C$5),1))=0,"-",INDEX(Input!C$6:C$1005,ROW($C229)-ROW($C$5),1))</f>
        <v>-</v>
      </c>
      <c r="F229" s="100" t="str">
        <f>IF(LEN(INDEX(Input!D$6:D$1005,ROW($C229)-ROW($C$5),1))=0,"-",INDEX(Input!D$6:D$1005,ROW($C229)-ROW($C$5),1))</f>
        <v>-</v>
      </c>
      <c r="G229" s="100" t="str">
        <f>IF(LEN(INDEX(Input!E$6:E$1005,ROW($C229)-ROW($C$5),1))=0,"-",INDEX(Input!E$6:E$1005,ROW($C229)-ROW($C$5),1))</f>
        <v>-</v>
      </c>
      <c r="H229" s="100" t="str">
        <f>IF(LEN(INDEX(Input!F$6:F$1005,ROW($C229)-ROW($C$5),1))=0,"-",INDEX(Input!F$6:F$1005,ROW($C229)-ROW($C$5),1))</f>
        <v>-</v>
      </c>
      <c r="I229" s="100" t="str">
        <f>IF(LEN(INDEX(Input!G$6:G$1005,ROW($C229)-ROW($C$5),1))=0,"",INDEX(Input!G$6:G$1005,ROW($C229)-ROW($C$5),1))</f>
        <v/>
      </c>
      <c r="J229" s="100" t="str">
        <f>IF(LEN(INDEX(Input!B$6:B$1005,ROW($C229)-ROW($C$5),1))=0,"-",IF(INDEX(Input!H$6:H$1005,ROW($C229)-ROW($C$5),1)="","Not set",INDEX(Input!H$6:H$1005,ROW($C229)-ROW($C$5),1)) )</f>
        <v>-</v>
      </c>
      <c r="K229" s="101" t="str">
        <f>IF(LEN(INDEX(Input!I$6:I$1005,ROW($C229)-ROW($C$5),1))=0,"",INDEX(Input!I$6:I$1005,ROW($C229)-ROW($C$5),1))</f>
        <v/>
      </c>
      <c r="L229" s="101" t="str">
        <f t="array" ref="L229">IFERROR(IF($AY$24=123,DAY(K229)&amp;connector&amp;IF($AZ$24="Extended",INDEX($AT$24:$AT$35,MONTH(K229),1),MONTH(K229))&amp;connector&amp;IF($AZ$24="Short", RIGHT(YEAR(K229),2),YEAR(K229)),IF($AY$24=213, MONTH(K229)&amp;connector&amp;DAY(K229)&amp;connector&amp;IF($AZ$24="Short", RIGHT(YEAR(K229),2),YEAR(K229)),IF($AZ$24="Short", RIGHT(YEAR(K229),2),YEAR(K229))&amp;connector&amp;MONTH(K229)&amp;connector&amp;DAY(K229))),"-")</f>
        <v>-</v>
      </c>
      <c r="M229" s="101" t="str">
        <f>IF(LEN(INDEX(Input!J$6:J$1005,ROW($C229)-ROW($C$5),1))=0,"",INDEX(Input!J$6:J$1005,ROW($C229)-ROW($C$5),1))</f>
        <v/>
      </c>
      <c r="N229" s="101" t="str">
        <f t="array" ref="N229">IFERROR(IF($AY$24=123,DAY(M229)&amp;connector&amp;IF($AZ$24="Extended",INDEX($AT$24:$AT$35,MONTH(M229),1),MONTH(M229))&amp;connector&amp;IF($AZ$24="Short", RIGHT(YEAR(M229),2),YEAR(M229)),IF($AY$24=213, MONTH(M229)&amp;connector&amp;DAY(M229)&amp;connector&amp;IF($AZ$24="Short", RIGHT(YEAR(M229),2),YEAR(M229)),IF($AZ$24="Short", RIGHT(YEAR(M229),2),YEAR(M229))&amp;connector&amp;MONTH(M229)&amp;connector&amp;DAY(M229))),"-")</f>
        <v>-</v>
      </c>
      <c r="O229" s="156" t="str">
        <f>IF(LEN(INDEX(Input!K$6:K$1005,ROW($C229)-ROW($C$5),1))=0,"",INDEX(Input!K$6:K$1005,ROW($C229)-ROW($C$5),1))</f>
        <v/>
      </c>
      <c r="P229" s="100" t="str">
        <f t="shared" si="33"/>
        <v>-</v>
      </c>
      <c r="Q229" s="156" t="str">
        <f>IF(LEN(INDEX(Input!L$6:L$1005,ROW($C229)-ROW($C$5),1))=0,"",INDEX(Input!L$6:L$1005,ROW($C229)-ROW($C$5),1))</f>
        <v/>
      </c>
      <c r="R229" s="100" t="str">
        <f t="shared" si="34"/>
        <v>-</v>
      </c>
      <c r="S229" s="156" t="str">
        <f>IF(LEN(INDEX(Input!M$6:M$1005,ROW($C229)-ROW($C$5),1))=0,"-",INDEX(Input!M$6:M$1005,ROW($C229)-ROW($C$5),1))</f>
        <v>-</v>
      </c>
      <c r="T229" s="156" t="str">
        <f t="shared" si="35"/>
        <v/>
      </c>
      <c r="U229" s="100" t="str">
        <f t="shared" si="36"/>
        <v>-</v>
      </c>
      <c r="V229" s="156" t="str">
        <f>IF(LEN(INDEX(Input!O$6:O$1005,ROW($C229)-ROW($C$5),1))=0,"",INDEX(Input!O$6:O$1005,ROW($C229)-ROW($C$5),1))</f>
        <v/>
      </c>
      <c r="W229" s="100" t="str">
        <f t="shared" si="37"/>
        <v>-</v>
      </c>
      <c r="X229" s="104" t="str">
        <f t="shared" si="38"/>
        <v/>
      </c>
      <c r="Y229" s="102" t="str">
        <f t="shared" si="39"/>
        <v/>
      </c>
      <c r="Z229" s="102" t="str">
        <f>IF(AND(OR(Dashboard!$D$7=J229,Dashboard!$D$7=""),  OR(Dashboard!$G$6&lt;=K229,Dashboard!$G$6=""), OR(Dashboard!$G$7&gt;=K229,Dashboard!$G$7=""),  OR(Dashboard!$J$6&lt;=O229,Dashboard!$J$6=""), OR(Dashboard!$J$7&gt;=O229,Dashboard!$J$7=""),D229&lt;&gt;""),"x","")</f>
        <v>x</v>
      </c>
      <c r="AA229" s="102" t="str">
        <f>IF(AND(OR(Dashboard!$D$6=H229,Dashboard!$D$6="",Dashboard!$D$6="All"), Z229="x"),"x","")</f>
        <v>x</v>
      </c>
      <c r="AB229" s="103" t="str">
        <f>IF(AND(OR(Dashboard!$D$6=H229,Dashboard!$D$6="",Dashboard!$D$6="All"), OR(Dashboard!$D$7=J229,Dashboard!$D$7=""),  OR(Dashboard!$G$6&lt;=K229,Dashboard!$G$6=""), OR(Dashboard!$G$7&gt;=K229,Dashboard!$G$7=""),  OR(Dashboard!$J$6&lt;=O229,Dashboard!$J$6=""), OR(Dashboard!$J$7&gt;=O229,Dashboard!$J$7=""),I229&lt;&gt;""),"x","")</f>
        <v/>
      </c>
      <c r="AC229" s="88" t="str">
        <f>IF($AB229&lt;&gt;"x","",IF(AND($I229&lt;&gt;AC$4, IFERROR(MATCH("c",$AB229:AB229,0),0)=0),"x", IF(IFERROR(MATCH("c",$AB229:AB229,0),0)=0,"c","")))</f>
        <v/>
      </c>
      <c r="AD229" s="88" t="str">
        <f>IF($AB229&lt;&gt;"x","",IF(AND($I229&lt;&gt;AD$4, IFERROR(MATCH("c",$AB229:AC229,0),0)=0),"x", IF(IFERROR(MATCH("c",$AB229:AC229,0),0)=0,"c","")))</f>
        <v/>
      </c>
      <c r="AE229" s="88" t="str">
        <f>IF($AB229&lt;&gt;"x","",IF(AND($I229&lt;&gt;AE$4, IFERROR(MATCH("c",$AB229:AD229,0),0)=0),"x", IF(IFERROR(MATCH("c",$AB229:AD229,0),0)=0,"c","")))</f>
        <v/>
      </c>
      <c r="AF229" s="88" t="str">
        <f>IF($AB229&lt;&gt;"x","",IF(AND($I229&lt;&gt;AF$4, IFERROR(MATCH("c",$AB229:AE229,0),0)=0),"x", IF(IFERROR(MATCH("c",$AB229:AE229,0),0)=0,"c","")))</f>
        <v/>
      </c>
      <c r="AG229" s="88" t="str">
        <f>IF($AB229&lt;&gt;"x","",IF(AND($I229&lt;&gt;AG$4, IFERROR(MATCH("c",$AB229:AF229,0),0)=0),"x", IF(IFERROR(MATCH("c",$AB229:AF229,0),0)=0,"c","")))</f>
        <v/>
      </c>
      <c r="AH229" s="88" t="str">
        <f>IF($AB229&lt;&gt;"x","",IF(AND($I229&lt;&gt;AH$4, IFERROR(MATCH("c",$AB229:AG229,0),0)=0),"x", IF(IFERROR(MATCH("c",$AB229:AG229,0),0)=0,"c","")))</f>
        <v/>
      </c>
      <c r="AI229" s="88" t="str">
        <f>IF($AB229&lt;&gt;"x","",IF(AND($I229&lt;&gt;AI$4, IFERROR(MATCH("c",$AB229:AH229,0),0)=0),"x", IF(IFERROR(MATCH("c",$AB229:AH229,0),0)=0,"c","")))</f>
        <v/>
      </c>
      <c r="AJ229" s="88" t="str">
        <f>IF($AB229&lt;&gt;"x","",IF(AND($I229&lt;&gt;AJ$4, IFERROR(MATCH("c",$AB229:AI229,0),0)=0),"x", IF(IFERROR(MATCH("c",$AB229:AI229,0),0)=0,"c","")))</f>
        <v/>
      </c>
      <c r="AK229" s="88" t="str">
        <f>IF($AB229&lt;&gt;"x","",IF(AND($I229&lt;&gt;AK$4, IFERROR(MATCH("c",$AB229:AJ229,0),0)=0),"x", IF(IFERROR(MATCH("c",$AB229:AJ229,0),0)=0,"c","")))</f>
        <v/>
      </c>
      <c r="AL229" s="88" t="str">
        <f>IF($AB229&lt;&gt;"x","",IF(AND($I229&lt;&gt;AL$4, IFERROR(MATCH("c",$AB229:AK229,0),0)=0),"x", IF(IFERROR(MATCH("c",$AB229:AK229,0),0)=0,"c","")))</f>
        <v/>
      </c>
      <c r="AM229" s="88" t="str">
        <f>IF($AB229&lt;&gt;"x","",IF(AND($I229&lt;&gt;AM$4, IFERROR(MATCH("c",$AB229:AL229,0),0)=0),"x", IF(IFERROR(MATCH("c",$AB229:AL229,0),0)=0,"c","")))</f>
        <v/>
      </c>
      <c r="AN229" s="88" t="str">
        <f>IF($AB229&lt;&gt;"x","",IF(AND($I229&lt;&gt;AN$4, IFERROR(MATCH("c",$AB229:AM229,0),0)=0),"x", IF(IFERROR(MATCH("c",$AB229:AM229,0),0)=0,"c","")))</f>
        <v/>
      </c>
      <c r="AO229" s="88" t="str">
        <f>IF($AB229&lt;&gt;"x","",IF(AND($I229&lt;&gt;AO$4, IFERROR(MATCH("c",$AB229:AN229,0),0)=0),"x", IF(IFERROR(MATCH("c",$AB229:AN229,0),0)=0,"c","")))</f>
        <v/>
      </c>
      <c r="AP229" s="88" t="str">
        <f>IF($AB229&lt;&gt;"x","",IF(AND($I229&lt;&gt;AP$4, IFERROR(MATCH("c",$AB229:AO229,0),0)=0),"x", IF(IFERROR(MATCH("c",$AB229:AO229,0),0)=0,"c","")))</f>
        <v/>
      </c>
      <c r="AQ229" s="88" t="str">
        <f>IF($AB229&lt;&gt;"x","",IF(AND($I229&lt;&gt;AQ$4, IFERROR(MATCH("c",$AB229:AP229,0),0)=0),"x", IF(IFERROR(MATCH("c",$AB229:AP229,0),0)=0,"c","")))</f>
        <v/>
      </c>
    </row>
    <row r="230" spans="2:43" x14ac:dyDescent="0.25">
      <c r="B230" s="88">
        <f>IF(AND(OR(Pipeline!$F$5=H230,Pipeline!$F$5="",Pipeline!$F$5="All"), OR(Pipeline!$F$6=J230,Pipeline!$F$6="",Pipeline!$F$6="All"),  OR(Pipeline!$J$5&lt;=K230,Pipeline!$J$5=""), OR(Pipeline!$J$6&gt;=K230,Pipeline!$J$6=""),  OR(Pipeline!$N$5&lt;=O230,Pipeline!$N$5=""), OR(Pipeline!$N$6&gt;=O230,Pipeline!$N$6="")),1,0)</f>
        <v>1</v>
      </c>
      <c r="C230" s="99">
        <f>IF(B230&lt;&gt;1,"",COUNTIFS($I$6:I229,I230,$B$6:B229,1)+1)</f>
        <v>218</v>
      </c>
      <c r="D230" s="100" t="str">
        <f>IF(LEN(INDEX(Input!B$6:B$1005,ROW($C230)-ROW($C$5),1))=0,"-",INDEX(Input!B$6:B$1005,ROW($C230)-ROW($C$5),1))</f>
        <v>-</v>
      </c>
      <c r="E230" s="100" t="str">
        <f>IF(LEN(INDEX(Input!C$6:C$1005,ROW($C230)-ROW($C$5),1))=0,"-",INDEX(Input!C$6:C$1005,ROW($C230)-ROW($C$5),1))</f>
        <v>-</v>
      </c>
      <c r="F230" s="100" t="str">
        <f>IF(LEN(INDEX(Input!D$6:D$1005,ROW($C230)-ROW($C$5),1))=0,"-",INDEX(Input!D$6:D$1005,ROW($C230)-ROW($C$5),1))</f>
        <v>-</v>
      </c>
      <c r="G230" s="100" t="str">
        <f>IF(LEN(INDEX(Input!E$6:E$1005,ROW($C230)-ROW($C$5),1))=0,"-",INDEX(Input!E$6:E$1005,ROW($C230)-ROW($C$5),1))</f>
        <v>-</v>
      </c>
      <c r="H230" s="100" t="str">
        <f>IF(LEN(INDEX(Input!F$6:F$1005,ROW($C230)-ROW($C$5),1))=0,"-",INDEX(Input!F$6:F$1005,ROW($C230)-ROW($C$5),1))</f>
        <v>-</v>
      </c>
      <c r="I230" s="100" t="str">
        <f>IF(LEN(INDEX(Input!G$6:G$1005,ROW($C230)-ROW($C$5),1))=0,"",INDEX(Input!G$6:G$1005,ROW($C230)-ROW($C$5),1))</f>
        <v/>
      </c>
      <c r="J230" s="100" t="str">
        <f>IF(LEN(INDEX(Input!B$6:B$1005,ROW($C230)-ROW($C$5),1))=0,"-",IF(INDEX(Input!H$6:H$1005,ROW($C230)-ROW($C$5),1)="","Not set",INDEX(Input!H$6:H$1005,ROW($C230)-ROW($C$5),1)) )</f>
        <v>-</v>
      </c>
      <c r="K230" s="101" t="str">
        <f>IF(LEN(INDEX(Input!I$6:I$1005,ROW($C230)-ROW($C$5),1))=0,"",INDEX(Input!I$6:I$1005,ROW($C230)-ROW($C$5),1))</f>
        <v/>
      </c>
      <c r="L230" s="101" t="str">
        <f t="array" ref="L230">IFERROR(IF($AY$24=123,DAY(K230)&amp;connector&amp;IF($AZ$24="Extended",INDEX($AT$24:$AT$35,MONTH(K230),1),MONTH(K230))&amp;connector&amp;IF($AZ$24="Short", RIGHT(YEAR(K230),2),YEAR(K230)),IF($AY$24=213, MONTH(K230)&amp;connector&amp;DAY(K230)&amp;connector&amp;IF($AZ$24="Short", RIGHT(YEAR(K230),2),YEAR(K230)),IF($AZ$24="Short", RIGHT(YEAR(K230),2),YEAR(K230))&amp;connector&amp;MONTH(K230)&amp;connector&amp;DAY(K230))),"-")</f>
        <v>-</v>
      </c>
      <c r="M230" s="101" t="str">
        <f>IF(LEN(INDEX(Input!J$6:J$1005,ROW($C230)-ROW($C$5),1))=0,"",INDEX(Input!J$6:J$1005,ROW($C230)-ROW($C$5),1))</f>
        <v/>
      </c>
      <c r="N230" s="101" t="str">
        <f t="array" ref="N230">IFERROR(IF($AY$24=123,DAY(M230)&amp;connector&amp;IF($AZ$24="Extended",INDEX($AT$24:$AT$35,MONTH(M230),1),MONTH(M230))&amp;connector&amp;IF($AZ$24="Short", RIGHT(YEAR(M230),2),YEAR(M230)),IF($AY$24=213, MONTH(M230)&amp;connector&amp;DAY(M230)&amp;connector&amp;IF($AZ$24="Short", RIGHT(YEAR(M230),2),YEAR(M230)),IF($AZ$24="Short", RIGHT(YEAR(M230),2),YEAR(M230))&amp;connector&amp;MONTH(M230)&amp;connector&amp;DAY(M230))),"-")</f>
        <v>-</v>
      </c>
      <c r="O230" s="156" t="str">
        <f>IF(LEN(INDEX(Input!K$6:K$1005,ROW($C230)-ROW($C$5),1))=0,"",INDEX(Input!K$6:K$1005,ROW($C230)-ROW($C$5),1))</f>
        <v/>
      </c>
      <c r="P230" s="100" t="str">
        <f t="shared" si="33"/>
        <v>-</v>
      </c>
      <c r="Q230" s="156" t="str">
        <f>IF(LEN(INDEX(Input!L$6:L$1005,ROW($C230)-ROW($C$5),1))=0,"",INDEX(Input!L$6:L$1005,ROW($C230)-ROW($C$5),1))</f>
        <v/>
      </c>
      <c r="R230" s="100" t="str">
        <f t="shared" si="34"/>
        <v>-</v>
      </c>
      <c r="S230" s="156" t="str">
        <f>IF(LEN(INDEX(Input!M$6:M$1005,ROW($C230)-ROW($C$5),1))=0,"-",INDEX(Input!M$6:M$1005,ROW($C230)-ROW($C$5),1))</f>
        <v>-</v>
      </c>
      <c r="T230" s="156" t="str">
        <f t="shared" si="35"/>
        <v/>
      </c>
      <c r="U230" s="100" t="str">
        <f t="shared" si="36"/>
        <v>-</v>
      </c>
      <c r="V230" s="156" t="str">
        <f>IF(LEN(INDEX(Input!O$6:O$1005,ROW($C230)-ROW($C$5),1))=0,"",INDEX(Input!O$6:O$1005,ROW($C230)-ROW($C$5),1))</f>
        <v/>
      </c>
      <c r="W230" s="100" t="str">
        <f t="shared" si="37"/>
        <v>-</v>
      </c>
      <c r="X230" s="104" t="str">
        <f t="shared" si="38"/>
        <v/>
      </c>
      <c r="Y230" s="102" t="str">
        <f t="shared" si="39"/>
        <v/>
      </c>
      <c r="Z230" s="102" t="str">
        <f>IF(AND(OR(Dashboard!$D$7=J230,Dashboard!$D$7=""),  OR(Dashboard!$G$6&lt;=K230,Dashboard!$G$6=""), OR(Dashboard!$G$7&gt;=K230,Dashboard!$G$7=""),  OR(Dashboard!$J$6&lt;=O230,Dashboard!$J$6=""), OR(Dashboard!$J$7&gt;=O230,Dashboard!$J$7=""),D230&lt;&gt;""),"x","")</f>
        <v>x</v>
      </c>
      <c r="AA230" s="102" t="str">
        <f>IF(AND(OR(Dashboard!$D$6=H230,Dashboard!$D$6="",Dashboard!$D$6="All"), Z230="x"),"x","")</f>
        <v>x</v>
      </c>
      <c r="AB230" s="103" t="str">
        <f>IF(AND(OR(Dashboard!$D$6=H230,Dashboard!$D$6="",Dashboard!$D$6="All"), OR(Dashboard!$D$7=J230,Dashboard!$D$7=""),  OR(Dashboard!$G$6&lt;=K230,Dashboard!$G$6=""), OR(Dashboard!$G$7&gt;=K230,Dashboard!$G$7=""),  OR(Dashboard!$J$6&lt;=O230,Dashboard!$J$6=""), OR(Dashboard!$J$7&gt;=O230,Dashboard!$J$7=""),I230&lt;&gt;""),"x","")</f>
        <v/>
      </c>
      <c r="AC230" s="88" t="str">
        <f>IF($AB230&lt;&gt;"x","",IF(AND($I230&lt;&gt;AC$4, IFERROR(MATCH("c",$AB230:AB230,0),0)=0),"x", IF(IFERROR(MATCH("c",$AB230:AB230,0),0)=0,"c","")))</f>
        <v/>
      </c>
      <c r="AD230" s="88" t="str">
        <f>IF($AB230&lt;&gt;"x","",IF(AND($I230&lt;&gt;AD$4, IFERROR(MATCH("c",$AB230:AC230,0),0)=0),"x", IF(IFERROR(MATCH("c",$AB230:AC230,0),0)=0,"c","")))</f>
        <v/>
      </c>
      <c r="AE230" s="88" t="str">
        <f>IF($AB230&lt;&gt;"x","",IF(AND($I230&lt;&gt;AE$4, IFERROR(MATCH("c",$AB230:AD230,0),0)=0),"x", IF(IFERROR(MATCH("c",$AB230:AD230,0),0)=0,"c","")))</f>
        <v/>
      </c>
      <c r="AF230" s="88" t="str">
        <f>IF($AB230&lt;&gt;"x","",IF(AND($I230&lt;&gt;AF$4, IFERROR(MATCH("c",$AB230:AE230,0),0)=0),"x", IF(IFERROR(MATCH("c",$AB230:AE230,0),0)=0,"c","")))</f>
        <v/>
      </c>
      <c r="AG230" s="88" t="str">
        <f>IF($AB230&lt;&gt;"x","",IF(AND($I230&lt;&gt;AG$4, IFERROR(MATCH("c",$AB230:AF230,0),0)=0),"x", IF(IFERROR(MATCH("c",$AB230:AF230,0),0)=0,"c","")))</f>
        <v/>
      </c>
      <c r="AH230" s="88" t="str">
        <f>IF($AB230&lt;&gt;"x","",IF(AND($I230&lt;&gt;AH$4, IFERROR(MATCH("c",$AB230:AG230,0),0)=0),"x", IF(IFERROR(MATCH("c",$AB230:AG230,0),0)=0,"c","")))</f>
        <v/>
      </c>
      <c r="AI230" s="88" t="str">
        <f>IF($AB230&lt;&gt;"x","",IF(AND($I230&lt;&gt;AI$4, IFERROR(MATCH("c",$AB230:AH230,0),0)=0),"x", IF(IFERROR(MATCH("c",$AB230:AH230,0),0)=0,"c","")))</f>
        <v/>
      </c>
      <c r="AJ230" s="88" t="str">
        <f>IF($AB230&lt;&gt;"x","",IF(AND($I230&lt;&gt;AJ$4, IFERROR(MATCH("c",$AB230:AI230,0),0)=0),"x", IF(IFERROR(MATCH("c",$AB230:AI230,0),0)=0,"c","")))</f>
        <v/>
      </c>
      <c r="AK230" s="88" t="str">
        <f>IF($AB230&lt;&gt;"x","",IF(AND($I230&lt;&gt;AK$4, IFERROR(MATCH("c",$AB230:AJ230,0),0)=0),"x", IF(IFERROR(MATCH("c",$AB230:AJ230,0),0)=0,"c","")))</f>
        <v/>
      </c>
      <c r="AL230" s="88" t="str">
        <f>IF($AB230&lt;&gt;"x","",IF(AND($I230&lt;&gt;AL$4, IFERROR(MATCH("c",$AB230:AK230,0),0)=0),"x", IF(IFERROR(MATCH("c",$AB230:AK230,0),0)=0,"c","")))</f>
        <v/>
      </c>
      <c r="AM230" s="88" t="str">
        <f>IF($AB230&lt;&gt;"x","",IF(AND($I230&lt;&gt;AM$4, IFERROR(MATCH("c",$AB230:AL230,0),0)=0),"x", IF(IFERROR(MATCH("c",$AB230:AL230,0),0)=0,"c","")))</f>
        <v/>
      </c>
      <c r="AN230" s="88" t="str">
        <f>IF($AB230&lt;&gt;"x","",IF(AND($I230&lt;&gt;AN$4, IFERROR(MATCH("c",$AB230:AM230,0),0)=0),"x", IF(IFERROR(MATCH("c",$AB230:AM230,0),0)=0,"c","")))</f>
        <v/>
      </c>
      <c r="AO230" s="88" t="str">
        <f>IF($AB230&lt;&gt;"x","",IF(AND($I230&lt;&gt;AO$4, IFERROR(MATCH("c",$AB230:AN230,0),0)=0),"x", IF(IFERROR(MATCH("c",$AB230:AN230,0),0)=0,"c","")))</f>
        <v/>
      </c>
      <c r="AP230" s="88" t="str">
        <f>IF($AB230&lt;&gt;"x","",IF(AND($I230&lt;&gt;AP$4, IFERROR(MATCH("c",$AB230:AO230,0),0)=0),"x", IF(IFERROR(MATCH("c",$AB230:AO230,0),0)=0,"c","")))</f>
        <v/>
      </c>
      <c r="AQ230" s="88" t="str">
        <f>IF($AB230&lt;&gt;"x","",IF(AND($I230&lt;&gt;AQ$4, IFERROR(MATCH("c",$AB230:AP230,0),0)=0),"x", IF(IFERROR(MATCH("c",$AB230:AP230,0),0)=0,"c","")))</f>
        <v/>
      </c>
    </row>
    <row r="231" spans="2:43" x14ac:dyDescent="0.25">
      <c r="B231" s="88">
        <f>IF(AND(OR(Pipeline!$F$5=H231,Pipeline!$F$5="",Pipeline!$F$5="All"), OR(Pipeline!$F$6=J231,Pipeline!$F$6="",Pipeline!$F$6="All"),  OR(Pipeline!$J$5&lt;=K231,Pipeline!$J$5=""), OR(Pipeline!$J$6&gt;=K231,Pipeline!$J$6=""),  OR(Pipeline!$N$5&lt;=O231,Pipeline!$N$5=""), OR(Pipeline!$N$6&gt;=O231,Pipeline!$N$6="")),1,0)</f>
        <v>1</v>
      </c>
      <c r="C231" s="99">
        <f>IF(B231&lt;&gt;1,"",COUNTIFS($I$6:I230,I231,$B$6:B230,1)+1)</f>
        <v>219</v>
      </c>
      <c r="D231" s="100" t="str">
        <f>IF(LEN(INDEX(Input!B$6:B$1005,ROW($C231)-ROW($C$5),1))=0,"-",INDEX(Input!B$6:B$1005,ROW($C231)-ROW($C$5),1))</f>
        <v>-</v>
      </c>
      <c r="E231" s="100" t="str">
        <f>IF(LEN(INDEX(Input!C$6:C$1005,ROW($C231)-ROW($C$5),1))=0,"-",INDEX(Input!C$6:C$1005,ROW($C231)-ROW($C$5),1))</f>
        <v>-</v>
      </c>
      <c r="F231" s="100" t="str">
        <f>IF(LEN(INDEX(Input!D$6:D$1005,ROW($C231)-ROW($C$5),1))=0,"-",INDEX(Input!D$6:D$1005,ROW($C231)-ROW($C$5),1))</f>
        <v>-</v>
      </c>
      <c r="G231" s="100" t="str">
        <f>IF(LEN(INDEX(Input!E$6:E$1005,ROW($C231)-ROW($C$5),1))=0,"-",INDEX(Input!E$6:E$1005,ROW($C231)-ROW($C$5),1))</f>
        <v>-</v>
      </c>
      <c r="H231" s="100" t="str">
        <f>IF(LEN(INDEX(Input!F$6:F$1005,ROW($C231)-ROW($C$5),1))=0,"-",INDEX(Input!F$6:F$1005,ROW($C231)-ROW($C$5),1))</f>
        <v>-</v>
      </c>
      <c r="I231" s="100" t="str">
        <f>IF(LEN(INDEX(Input!G$6:G$1005,ROW($C231)-ROW($C$5),1))=0,"",INDEX(Input!G$6:G$1005,ROW($C231)-ROW($C$5),1))</f>
        <v/>
      </c>
      <c r="J231" s="100" t="str">
        <f>IF(LEN(INDEX(Input!B$6:B$1005,ROW($C231)-ROW($C$5),1))=0,"-",IF(INDEX(Input!H$6:H$1005,ROW($C231)-ROW($C$5),1)="","Not set",INDEX(Input!H$6:H$1005,ROW($C231)-ROW($C$5),1)) )</f>
        <v>-</v>
      </c>
      <c r="K231" s="101" t="str">
        <f>IF(LEN(INDEX(Input!I$6:I$1005,ROW($C231)-ROW($C$5),1))=0,"",INDEX(Input!I$6:I$1005,ROW($C231)-ROW($C$5),1))</f>
        <v/>
      </c>
      <c r="L231" s="101" t="str">
        <f t="array" ref="L231">IFERROR(IF($AY$24=123,DAY(K231)&amp;connector&amp;IF($AZ$24="Extended",INDEX($AT$24:$AT$35,MONTH(K231),1),MONTH(K231))&amp;connector&amp;IF($AZ$24="Short", RIGHT(YEAR(K231),2),YEAR(K231)),IF($AY$24=213, MONTH(K231)&amp;connector&amp;DAY(K231)&amp;connector&amp;IF($AZ$24="Short", RIGHT(YEAR(K231),2),YEAR(K231)),IF($AZ$24="Short", RIGHT(YEAR(K231),2),YEAR(K231))&amp;connector&amp;MONTH(K231)&amp;connector&amp;DAY(K231))),"-")</f>
        <v>-</v>
      </c>
      <c r="M231" s="101" t="str">
        <f>IF(LEN(INDEX(Input!J$6:J$1005,ROW($C231)-ROW($C$5),1))=0,"",INDEX(Input!J$6:J$1005,ROW($C231)-ROW($C$5),1))</f>
        <v/>
      </c>
      <c r="N231" s="101" t="str">
        <f t="array" ref="N231">IFERROR(IF($AY$24=123,DAY(M231)&amp;connector&amp;IF($AZ$24="Extended",INDEX($AT$24:$AT$35,MONTH(M231),1),MONTH(M231))&amp;connector&amp;IF($AZ$24="Short", RIGHT(YEAR(M231),2),YEAR(M231)),IF($AY$24=213, MONTH(M231)&amp;connector&amp;DAY(M231)&amp;connector&amp;IF($AZ$24="Short", RIGHT(YEAR(M231),2),YEAR(M231)),IF($AZ$24="Short", RIGHT(YEAR(M231),2),YEAR(M231))&amp;connector&amp;MONTH(M231)&amp;connector&amp;DAY(M231))),"-")</f>
        <v>-</v>
      </c>
      <c r="O231" s="156" t="str">
        <f>IF(LEN(INDEX(Input!K$6:K$1005,ROW($C231)-ROW($C$5),1))=0,"",INDEX(Input!K$6:K$1005,ROW($C231)-ROW($C$5),1))</f>
        <v/>
      </c>
      <c r="P231" s="100" t="str">
        <f t="shared" si="33"/>
        <v>-</v>
      </c>
      <c r="Q231" s="156" t="str">
        <f>IF(LEN(INDEX(Input!L$6:L$1005,ROW($C231)-ROW($C$5),1))=0,"",INDEX(Input!L$6:L$1005,ROW($C231)-ROW($C$5),1))</f>
        <v/>
      </c>
      <c r="R231" s="100" t="str">
        <f t="shared" si="34"/>
        <v>-</v>
      </c>
      <c r="S231" s="156" t="str">
        <f>IF(LEN(INDEX(Input!M$6:M$1005,ROW($C231)-ROW($C$5),1))=0,"-",INDEX(Input!M$6:M$1005,ROW($C231)-ROW($C$5),1))</f>
        <v>-</v>
      </c>
      <c r="T231" s="156" t="str">
        <f t="shared" si="35"/>
        <v/>
      </c>
      <c r="U231" s="100" t="str">
        <f t="shared" si="36"/>
        <v>-</v>
      </c>
      <c r="V231" s="156" t="str">
        <f>IF(LEN(INDEX(Input!O$6:O$1005,ROW($C231)-ROW($C$5),1))=0,"",INDEX(Input!O$6:O$1005,ROW($C231)-ROW($C$5),1))</f>
        <v/>
      </c>
      <c r="W231" s="100" t="str">
        <f t="shared" si="37"/>
        <v>-</v>
      </c>
      <c r="X231" s="104" t="str">
        <f t="shared" si="38"/>
        <v/>
      </c>
      <c r="Y231" s="102" t="str">
        <f t="shared" si="39"/>
        <v/>
      </c>
      <c r="Z231" s="102" t="str">
        <f>IF(AND(OR(Dashboard!$D$7=J231,Dashboard!$D$7=""),  OR(Dashboard!$G$6&lt;=K231,Dashboard!$G$6=""), OR(Dashboard!$G$7&gt;=K231,Dashboard!$G$7=""),  OR(Dashboard!$J$6&lt;=O231,Dashboard!$J$6=""), OR(Dashboard!$J$7&gt;=O231,Dashboard!$J$7=""),D231&lt;&gt;""),"x","")</f>
        <v>x</v>
      </c>
      <c r="AA231" s="102" t="str">
        <f>IF(AND(OR(Dashboard!$D$6=H231,Dashboard!$D$6="",Dashboard!$D$6="All"), Z231="x"),"x","")</f>
        <v>x</v>
      </c>
      <c r="AB231" s="103" t="str">
        <f>IF(AND(OR(Dashboard!$D$6=H231,Dashboard!$D$6="",Dashboard!$D$6="All"), OR(Dashboard!$D$7=J231,Dashboard!$D$7=""),  OR(Dashboard!$G$6&lt;=K231,Dashboard!$G$6=""), OR(Dashboard!$G$7&gt;=K231,Dashboard!$G$7=""),  OR(Dashboard!$J$6&lt;=O231,Dashboard!$J$6=""), OR(Dashboard!$J$7&gt;=O231,Dashboard!$J$7=""),I231&lt;&gt;""),"x","")</f>
        <v/>
      </c>
      <c r="AC231" s="88" t="str">
        <f>IF($AB231&lt;&gt;"x","",IF(AND($I231&lt;&gt;AC$4, IFERROR(MATCH("c",$AB231:AB231,0),0)=0),"x", IF(IFERROR(MATCH("c",$AB231:AB231,0),0)=0,"c","")))</f>
        <v/>
      </c>
      <c r="AD231" s="88" t="str">
        <f>IF($AB231&lt;&gt;"x","",IF(AND($I231&lt;&gt;AD$4, IFERROR(MATCH("c",$AB231:AC231,0),0)=0),"x", IF(IFERROR(MATCH("c",$AB231:AC231,0),0)=0,"c","")))</f>
        <v/>
      </c>
      <c r="AE231" s="88" t="str">
        <f>IF($AB231&lt;&gt;"x","",IF(AND($I231&lt;&gt;AE$4, IFERROR(MATCH("c",$AB231:AD231,0),0)=0),"x", IF(IFERROR(MATCH("c",$AB231:AD231,0),0)=0,"c","")))</f>
        <v/>
      </c>
      <c r="AF231" s="88" t="str">
        <f>IF($AB231&lt;&gt;"x","",IF(AND($I231&lt;&gt;AF$4, IFERROR(MATCH("c",$AB231:AE231,0),0)=0),"x", IF(IFERROR(MATCH("c",$AB231:AE231,0),0)=0,"c","")))</f>
        <v/>
      </c>
      <c r="AG231" s="88" t="str">
        <f>IF($AB231&lt;&gt;"x","",IF(AND($I231&lt;&gt;AG$4, IFERROR(MATCH("c",$AB231:AF231,0),0)=0),"x", IF(IFERROR(MATCH("c",$AB231:AF231,0),0)=0,"c","")))</f>
        <v/>
      </c>
      <c r="AH231" s="88" t="str">
        <f>IF($AB231&lt;&gt;"x","",IF(AND($I231&lt;&gt;AH$4, IFERROR(MATCH("c",$AB231:AG231,0),0)=0),"x", IF(IFERROR(MATCH("c",$AB231:AG231,0),0)=0,"c","")))</f>
        <v/>
      </c>
      <c r="AI231" s="88" t="str">
        <f>IF($AB231&lt;&gt;"x","",IF(AND($I231&lt;&gt;AI$4, IFERROR(MATCH("c",$AB231:AH231,0),0)=0),"x", IF(IFERROR(MATCH("c",$AB231:AH231,0),0)=0,"c","")))</f>
        <v/>
      </c>
      <c r="AJ231" s="88" t="str">
        <f>IF($AB231&lt;&gt;"x","",IF(AND($I231&lt;&gt;AJ$4, IFERROR(MATCH("c",$AB231:AI231,0),0)=0),"x", IF(IFERROR(MATCH("c",$AB231:AI231,0),0)=0,"c","")))</f>
        <v/>
      </c>
      <c r="AK231" s="88" t="str">
        <f>IF($AB231&lt;&gt;"x","",IF(AND($I231&lt;&gt;AK$4, IFERROR(MATCH("c",$AB231:AJ231,0),0)=0),"x", IF(IFERROR(MATCH("c",$AB231:AJ231,0),0)=0,"c","")))</f>
        <v/>
      </c>
      <c r="AL231" s="88" t="str">
        <f>IF($AB231&lt;&gt;"x","",IF(AND($I231&lt;&gt;AL$4, IFERROR(MATCH("c",$AB231:AK231,0),0)=0),"x", IF(IFERROR(MATCH("c",$AB231:AK231,0),0)=0,"c","")))</f>
        <v/>
      </c>
      <c r="AM231" s="88" t="str">
        <f>IF($AB231&lt;&gt;"x","",IF(AND($I231&lt;&gt;AM$4, IFERROR(MATCH("c",$AB231:AL231,0),0)=0),"x", IF(IFERROR(MATCH("c",$AB231:AL231,0),0)=0,"c","")))</f>
        <v/>
      </c>
      <c r="AN231" s="88" t="str">
        <f>IF($AB231&lt;&gt;"x","",IF(AND($I231&lt;&gt;AN$4, IFERROR(MATCH("c",$AB231:AM231,0),0)=0),"x", IF(IFERROR(MATCH("c",$AB231:AM231,0),0)=0,"c","")))</f>
        <v/>
      </c>
      <c r="AO231" s="88" t="str">
        <f>IF($AB231&lt;&gt;"x","",IF(AND($I231&lt;&gt;AO$4, IFERROR(MATCH("c",$AB231:AN231,0),0)=0),"x", IF(IFERROR(MATCH("c",$AB231:AN231,0),0)=0,"c","")))</f>
        <v/>
      </c>
      <c r="AP231" s="88" t="str">
        <f>IF($AB231&lt;&gt;"x","",IF(AND($I231&lt;&gt;AP$4, IFERROR(MATCH("c",$AB231:AO231,0),0)=0),"x", IF(IFERROR(MATCH("c",$AB231:AO231,0),0)=0,"c","")))</f>
        <v/>
      </c>
      <c r="AQ231" s="88" t="str">
        <f>IF($AB231&lt;&gt;"x","",IF(AND($I231&lt;&gt;AQ$4, IFERROR(MATCH("c",$AB231:AP231,0),0)=0),"x", IF(IFERROR(MATCH("c",$AB231:AP231,0),0)=0,"c","")))</f>
        <v/>
      </c>
    </row>
    <row r="232" spans="2:43" x14ac:dyDescent="0.25">
      <c r="B232" s="88">
        <f>IF(AND(OR(Pipeline!$F$5=H232,Pipeline!$F$5="",Pipeline!$F$5="All"), OR(Pipeline!$F$6=J232,Pipeline!$F$6="",Pipeline!$F$6="All"),  OR(Pipeline!$J$5&lt;=K232,Pipeline!$J$5=""), OR(Pipeline!$J$6&gt;=K232,Pipeline!$J$6=""),  OR(Pipeline!$N$5&lt;=O232,Pipeline!$N$5=""), OR(Pipeline!$N$6&gt;=O232,Pipeline!$N$6="")),1,0)</f>
        <v>1</v>
      </c>
      <c r="C232" s="99">
        <f>IF(B232&lt;&gt;1,"",COUNTIFS($I$6:I231,I232,$B$6:B231,1)+1)</f>
        <v>220</v>
      </c>
      <c r="D232" s="100" t="str">
        <f>IF(LEN(INDEX(Input!B$6:B$1005,ROW($C232)-ROW($C$5),1))=0,"-",INDEX(Input!B$6:B$1005,ROW($C232)-ROW($C$5),1))</f>
        <v>-</v>
      </c>
      <c r="E232" s="100" t="str">
        <f>IF(LEN(INDEX(Input!C$6:C$1005,ROW($C232)-ROW($C$5),1))=0,"-",INDEX(Input!C$6:C$1005,ROW($C232)-ROW($C$5),1))</f>
        <v>-</v>
      </c>
      <c r="F232" s="100" t="str">
        <f>IF(LEN(INDEX(Input!D$6:D$1005,ROW($C232)-ROW($C$5),1))=0,"-",INDEX(Input!D$6:D$1005,ROW($C232)-ROW($C$5),1))</f>
        <v>-</v>
      </c>
      <c r="G232" s="100" t="str">
        <f>IF(LEN(INDEX(Input!E$6:E$1005,ROW($C232)-ROW($C$5),1))=0,"-",INDEX(Input!E$6:E$1005,ROW($C232)-ROW($C$5),1))</f>
        <v>-</v>
      </c>
      <c r="H232" s="100" t="str">
        <f>IF(LEN(INDEX(Input!F$6:F$1005,ROW($C232)-ROW($C$5),1))=0,"-",INDEX(Input!F$6:F$1005,ROW($C232)-ROW($C$5),1))</f>
        <v>-</v>
      </c>
      <c r="I232" s="100" t="str">
        <f>IF(LEN(INDEX(Input!G$6:G$1005,ROW($C232)-ROW($C$5),1))=0,"",INDEX(Input!G$6:G$1005,ROW($C232)-ROW($C$5),1))</f>
        <v/>
      </c>
      <c r="J232" s="100" t="str">
        <f>IF(LEN(INDEX(Input!B$6:B$1005,ROW($C232)-ROW($C$5),1))=0,"-",IF(INDEX(Input!H$6:H$1005,ROW($C232)-ROW($C$5),1)="","Not set",INDEX(Input!H$6:H$1005,ROW($C232)-ROW($C$5),1)) )</f>
        <v>-</v>
      </c>
      <c r="K232" s="101" t="str">
        <f>IF(LEN(INDEX(Input!I$6:I$1005,ROW($C232)-ROW($C$5),1))=0,"",INDEX(Input!I$6:I$1005,ROW($C232)-ROW($C$5),1))</f>
        <v/>
      </c>
      <c r="L232" s="101" t="str">
        <f t="array" ref="L232">IFERROR(IF($AY$24=123,DAY(K232)&amp;connector&amp;IF($AZ$24="Extended",INDEX($AT$24:$AT$35,MONTH(K232),1),MONTH(K232))&amp;connector&amp;IF($AZ$24="Short", RIGHT(YEAR(K232),2),YEAR(K232)),IF($AY$24=213, MONTH(K232)&amp;connector&amp;DAY(K232)&amp;connector&amp;IF($AZ$24="Short", RIGHT(YEAR(K232),2),YEAR(K232)),IF($AZ$24="Short", RIGHT(YEAR(K232),2),YEAR(K232))&amp;connector&amp;MONTH(K232)&amp;connector&amp;DAY(K232))),"-")</f>
        <v>-</v>
      </c>
      <c r="M232" s="101" t="str">
        <f>IF(LEN(INDEX(Input!J$6:J$1005,ROW($C232)-ROW($C$5),1))=0,"",INDEX(Input!J$6:J$1005,ROW($C232)-ROW($C$5),1))</f>
        <v/>
      </c>
      <c r="N232" s="101" t="str">
        <f t="array" ref="N232">IFERROR(IF($AY$24=123,DAY(M232)&amp;connector&amp;IF($AZ$24="Extended",INDEX($AT$24:$AT$35,MONTH(M232),1),MONTH(M232))&amp;connector&amp;IF($AZ$24="Short", RIGHT(YEAR(M232),2),YEAR(M232)),IF($AY$24=213, MONTH(M232)&amp;connector&amp;DAY(M232)&amp;connector&amp;IF($AZ$24="Short", RIGHT(YEAR(M232),2),YEAR(M232)),IF($AZ$24="Short", RIGHT(YEAR(M232),2),YEAR(M232))&amp;connector&amp;MONTH(M232)&amp;connector&amp;DAY(M232))),"-")</f>
        <v>-</v>
      </c>
      <c r="O232" s="156" t="str">
        <f>IF(LEN(INDEX(Input!K$6:K$1005,ROW($C232)-ROW($C$5),1))=0,"",INDEX(Input!K$6:K$1005,ROW($C232)-ROW($C$5),1))</f>
        <v/>
      </c>
      <c r="P232" s="100" t="str">
        <f t="shared" si="33"/>
        <v>-</v>
      </c>
      <c r="Q232" s="156" t="str">
        <f>IF(LEN(INDEX(Input!L$6:L$1005,ROW($C232)-ROW($C$5),1))=0,"",INDEX(Input!L$6:L$1005,ROW($C232)-ROW($C$5),1))</f>
        <v/>
      </c>
      <c r="R232" s="100" t="str">
        <f t="shared" si="34"/>
        <v>-</v>
      </c>
      <c r="S232" s="156" t="str">
        <f>IF(LEN(INDEX(Input!M$6:M$1005,ROW($C232)-ROW($C$5),1))=0,"-",INDEX(Input!M$6:M$1005,ROW($C232)-ROW($C$5),1))</f>
        <v>-</v>
      </c>
      <c r="T232" s="156" t="str">
        <f t="shared" si="35"/>
        <v/>
      </c>
      <c r="U232" s="100" t="str">
        <f t="shared" si="36"/>
        <v>-</v>
      </c>
      <c r="V232" s="156" t="str">
        <f>IF(LEN(INDEX(Input!O$6:O$1005,ROW($C232)-ROW($C$5),1))=0,"",INDEX(Input!O$6:O$1005,ROW($C232)-ROW($C$5),1))</f>
        <v/>
      </c>
      <c r="W232" s="100" t="str">
        <f t="shared" si="37"/>
        <v>-</v>
      </c>
      <c r="X232" s="104" t="str">
        <f t="shared" si="38"/>
        <v/>
      </c>
      <c r="Y232" s="102" t="str">
        <f t="shared" si="39"/>
        <v/>
      </c>
      <c r="Z232" s="102" t="str">
        <f>IF(AND(OR(Dashboard!$D$7=J232,Dashboard!$D$7=""),  OR(Dashboard!$G$6&lt;=K232,Dashboard!$G$6=""), OR(Dashboard!$G$7&gt;=K232,Dashboard!$G$7=""),  OR(Dashboard!$J$6&lt;=O232,Dashboard!$J$6=""), OR(Dashboard!$J$7&gt;=O232,Dashboard!$J$7=""),D232&lt;&gt;""),"x","")</f>
        <v>x</v>
      </c>
      <c r="AA232" s="102" t="str">
        <f>IF(AND(OR(Dashboard!$D$6=H232,Dashboard!$D$6="",Dashboard!$D$6="All"), Z232="x"),"x","")</f>
        <v>x</v>
      </c>
      <c r="AB232" s="103" t="str">
        <f>IF(AND(OR(Dashboard!$D$6=H232,Dashboard!$D$6="",Dashboard!$D$6="All"), OR(Dashboard!$D$7=J232,Dashboard!$D$7=""),  OR(Dashboard!$G$6&lt;=K232,Dashboard!$G$6=""), OR(Dashboard!$G$7&gt;=K232,Dashboard!$G$7=""),  OR(Dashboard!$J$6&lt;=O232,Dashboard!$J$6=""), OR(Dashboard!$J$7&gt;=O232,Dashboard!$J$7=""),I232&lt;&gt;""),"x","")</f>
        <v/>
      </c>
      <c r="AC232" s="88" t="str">
        <f>IF($AB232&lt;&gt;"x","",IF(AND($I232&lt;&gt;AC$4, IFERROR(MATCH("c",$AB232:AB232,0),0)=0),"x", IF(IFERROR(MATCH("c",$AB232:AB232,0),0)=0,"c","")))</f>
        <v/>
      </c>
      <c r="AD232" s="88" t="str">
        <f>IF($AB232&lt;&gt;"x","",IF(AND($I232&lt;&gt;AD$4, IFERROR(MATCH("c",$AB232:AC232,0),0)=0),"x", IF(IFERROR(MATCH("c",$AB232:AC232,0),0)=0,"c","")))</f>
        <v/>
      </c>
      <c r="AE232" s="88" t="str">
        <f>IF($AB232&lt;&gt;"x","",IF(AND($I232&lt;&gt;AE$4, IFERROR(MATCH("c",$AB232:AD232,0),0)=0),"x", IF(IFERROR(MATCH("c",$AB232:AD232,0),0)=0,"c","")))</f>
        <v/>
      </c>
      <c r="AF232" s="88" t="str">
        <f>IF($AB232&lt;&gt;"x","",IF(AND($I232&lt;&gt;AF$4, IFERROR(MATCH("c",$AB232:AE232,0),0)=0),"x", IF(IFERROR(MATCH("c",$AB232:AE232,0),0)=0,"c","")))</f>
        <v/>
      </c>
      <c r="AG232" s="88" t="str">
        <f>IF($AB232&lt;&gt;"x","",IF(AND($I232&lt;&gt;AG$4, IFERROR(MATCH("c",$AB232:AF232,0),0)=0),"x", IF(IFERROR(MATCH("c",$AB232:AF232,0),0)=0,"c","")))</f>
        <v/>
      </c>
      <c r="AH232" s="88" t="str">
        <f>IF($AB232&lt;&gt;"x","",IF(AND($I232&lt;&gt;AH$4, IFERROR(MATCH("c",$AB232:AG232,0),0)=0),"x", IF(IFERROR(MATCH("c",$AB232:AG232,0),0)=0,"c","")))</f>
        <v/>
      </c>
      <c r="AI232" s="88" t="str">
        <f>IF($AB232&lt;&gt;"x","",IF(AND($I232&lt;&gt;AI$4, IFERROR(MATCH("c",$AB232:AH232,0),0)=0),"x", IF(IFERROR(MATCH("c",$AB232:AH232,0),0)=0,"c","")))</f>
        <v/>
      </c>
      <c r="AJ232" s="88" t="str">
        <f>IF($AB232&lt;&gt;"x","",IF(AND($I232&lt;&gt;AJ$4, IFERROR(MATCH("c",$AB232:AI232,0),0)=0),"x", IF(IFERROR(MATCH("c",$AB232:AI232,0),0)=0,"c","")))</f>
        <v/>
      </c>
      <c r="AK232" s="88" t="str">
        <f>IF($AB232&lt;&gt;"x","",IF(AND($I232&lt;&gt;AK$4, IFERROR(MATCH("c",$AB232:AJ232,0),0)=0),"x", IF(IFERROR(MATCH("c",$AB232:AJ232,0),0)=0,"c","")))</f>
        <v/>
      </c>
      <c r="AL232" s="88" t="str">
        <f>IF($AB232&lt;&gt;"x","",IF(AND($I232&lt;&gt;AL$4, IFERROR(MATCH("c",$AB232:AK232,0),0)=0),"x", IF(IFERROR(MATCH("c",$AB232:AK232,0),0)=0,"c","")))</f>
        <v/>
      </c>
      <c r="AM232" s="88" t="str">
        <f>IF($AB232&lt;&gt;"x","",IF(AND($I232&lt;&gt;AM$4, IFERROR(MATCH("c",$AB232:AL232,0),0)=0),"x", IF(IFERROR(MATCH("c",$AB232:AL232,0),0)=0,"c","")))</f>
        <v/>
      </c>
      <c r="AN232" s="88" t="str">
        <f>IF($AB232&lt;&gt;"x","",IF(AND($I232&lt;&gt;AN$4, IFERROR(MATCH("c",$AB232:AM232,0),0)=0),"x", IF(IFERROR(MATCH("c",$AB232:AM232,0),0)=0,"c","")))</f>
        <v/>
      </c>
      <c r="AO232" s="88" t="str">
        <f>IF($AB232&lt;&gt;"x","",IF(AND($I232&lt;&gt;AO$4, IFERROR(MATCH("c",$AB232:AN232,0),0)=0),"x", IF(IFERROR(MATCH("c",$AB232:AN232,0),0)=0,"c","")))</f>
        <v/>
      </c>
      <c r="AP232" s="88" t="str">
        <f>IF($AB232&lt;&gt;"x","",IF(AND($I232&lt;&gt;AP$4, IFERROR(MATCH("c",$AB232:AO232,0),0)=0),"x", IF(IFERROR(MATCH("c",$AB232:AO232,0),0)=0,"c","")))</f>
        <v/>
      </c>
      <c r="AQ232" s="88" t="str">
        <f>IF($AB232&lt;&gt;"x","",IF(AND($I232&lt;&gt;AQ$4, IFERROR(MATCH("c",$AB232:AP232,0),0)=0),"x", IF(IFERROR(MATCH("c",$AB232:AP232,0),0)=0,"c","")))</f>
        <v/>
      </c>
    </row>
    <row r="233" spans="2:43" x14ac:dyDescent="0.25">
      <c r="B233" s="88">
        <f>IF(AND(OR(Pipeline!$F$5=H233,Pipeline!$F$5="",Pipeline!$F$5="All"), OR(Pipeline!$F$6=J233,Pipeline!$F$6="",Pipeline!$F$6="All"),  OR(Pipeline!$J$5&lt;=K233,Pipeline!$J$5=""), OR(Pipeline!$J$6&gt;=K233,Pipeline!$J$6=""),  OR(Pipeline!$N$5&lt;=O233,Pipeline!$N$5=""), OR(Pipeline!$N$6&gt;=O233,Pipeline!$N$6="")),1,0)</f>
        <v>1</v>
      </c>
      <c r="C233" s="99">
        <f>IF(B233&lt;&gt;1,"",COUNTIFS($I$6:I232,I233,$B$6:B232,1)+1)</f>
        <v>221</v>
      </c>
      <c r="D233" s="100" t="str">
        <f>IF(LEN(INDEX(Input!B$6:B$1005,ROW($C233)-ROW($C$5),1))=0,"-",INDEX(Input!B$6:B$1005,ROW($C233)-ROW($C$5),1))</f>
        <v>-</v>
      </c>
      <c r="E233" s="100" t="str">
        <f>IF(LEN(INDEX(Input!C$6:C$1005,ROW($C233)-ROW($C$5),1))=0,"-",INDEX(Input!C$6:C$1005,ROW($C233)-ROW($C$5),1))</f>
        <v>-</v>
      </c>
      <c r="F233" s="100" t="str">
        <f>IF(LEN(INDEX(Input!D$6:D$1005,ROW($C233)-ROW($C$5),1))=0,"-",INDEX(Input!D$6:D$1005,ROW($C233)-ROW($C$5),1))</f>
        <v>-</v>
      </c>
      <c r="G233" s="100" t="str">
        <f>IF(LEN(INDEX(Input!E$6:E$1005,ROW($C233)-ROW($C$5),1))=0,"-",INDEX(Input!E$6:E$1005,ROW($C233)-ROW($C$5),1))</f>
        <v>-</v>
      </c>
      <c r="H233" s="100" t="str">
        <f>IF(LEN(INDEX(Input!F$6:F$1005,ROW($C233)-ROW($C$5),1))=0,"-",INDEX(Input!F$6:F$1005,ROW($C233)-ROW($C$5),1))</f>
        <v>-</v>
      </c>
      <c r="I233" s="100" t="str">
        <f>IF(LEN(INDEX(Input!G$6:G$1005,ROW($C233)-ROW($C$5),1))=0,"",INDEX(Input!G$6:G$1005,ROW($C233)-ROW($C$5),1))</f>
        <v/>
      </c>
      <c r="J233" s="100" t="str">
        <f>IF(LEN(INDEX(Input!B$6:B$1005,ROW($C233)-ROW($C$5),1))=0,"-",IF(INDEX(Input!H$6:H$1005,ROW($C233)-ROW($C$5),1)="","Not set",INDEX(Input!H$6:H$1005,ROW($C233)-ROW($C$5),1)) )</f>
        <v>-</v>
      </c>
      <c r="K233" s="101" t="str">
        <f>IF(LEN(INDEX(Input!I$6:I$1005,ROW($C233)-ROW($C$5),1))=0,"",INDEX(Input!I$6:I$1005,ROW($C233)-ROW($C$5),1))</f>
        <v/>
      </c>
      <c r="L233" s="101" t="str">
        <f t="array" ref="L233">IFERROR(IF($AY$24=123,DAY(K233)&amp;connector&amp;IF($AZ$24="Extended",INDEX($AT$24:$AT$35,MONTH(K233),1),MONTH(K233))&amp;connector&amp;IF($AZ$24="Short", RIGHT(YEAR(K233),2),YEAR(K233)),IF($AY$24=213, MONTH(K233)&amp;connector&amp;DAY(K233)&amp;connector&amp;IF($AZ$24="Short", RIGHT(YEAR(K233),2),YEAR(K233)),IF($AZ$24="Short", RIGHT(YEAR(K233),2),YEAR(K233))&amp;connector&amp;MONTH(K233)&amp;connector&amp;DAY(K233))),"-")</f>
        <v>-</v>
      </c>
      <c r="M233" s="101" t="str">
        <f>IF(LEN(INDEX(Input!J$6:J$1005,ROW($C233)-ROW($C$5),1))=0,"",INDEX(Input!J$6:J$1005,ROW($C233)-ROW($C$5),1))</f>
        <v/>
      </c>
      <c r="N233" s="101" t="str">
        <f t="array" ref="N233">IFERROR(IF($AY$24=123,DAY(M233)&amp;connector&amp;IF($AZ$24="Extended",INDEX($AT$24:$AT$35,MONTH(M233),1),MONTH(M233))&amp;connector&amp;IF($AZ$24="Short", RIGHT(YEAR(M233),2),YEAR(M233)),IF($AY$24=213, MONTH(M233)&amp;connector&amp;DAY(M233)&amp;connector&amp;IF($AZ$24="Short", RIGHT(YEAR(M233),2),YEAR(M233)),IF($AZ$24="Short", RIGHT(YEAR(M233),2),YEAR(M233))&amp;connector&amp;MONTH(M233)&amp;connector&amp;DAY(M233))),"-")</f>
        <v>-</v>
      </c>
      <c r="O233" s="156" t="str">
        <f>IF(LEN(INDEX(Input!K$6:K$1005,ROW($C233)-ROW($C$5),1))=0,"",INDEX(Input!K$6:K$1005,ROW($C233)-ROW($C$5),1))</f>
        <v/>
      </c>
      <c r="P233" s="100" t="str">
        <f t="shared" si="33"/>
        <v>-</v>
      </c>
      <c r="Q233" s="156" t="str">
        <f>IF(LEN(INDEX(Input!L$6:L$1005,ROW($C233)-ROW($C$5),1))=0,"",INDEX(Input!L$6:L$1005,ROW($C233)-ROW($C$5),1))</f>
        <v/>
      </c>
      <c r="R233" s="100" t="str">
        <f t="shared" si="34"/>
        <v>-</v>
      </c>
      <c r="S233" s="156" t="str">
        <f>IF(LEN(INDEX(Input!M$6:M$1005,ROW($C233)-ROW($C$5),1))=0,"-",INDEX(Input!M$6:M$1005,ROW($C233)-ROW($C$5),1))</f>
        <v>-</v>
      </c>
      <c r="T233" s="156" t="str">
        <f t="shared" si="35"/>
        <v/>
      </c>
      <c r="U233" s="100" t="str">
        <f t="shared" si="36"/>
        <v>-</v>
      </c>
      <c r="V233" s="156" t="str">
        <f>IF(LEN(INDEX(Input!O$6:O$1005,ROW($C233)-ROW($C$5),1))=0,"",INDEX(Input!O$6:O$1005,ROW($C233)-ROW($C$5),1))</f>
        <v/>
      </c>
      <c r="W233" s="100" t="str">
        <f t="shared" si="37"/>
        <v>-</v>
      </c>
      <c r="X233" s="104" t="str">
        <f t="shared" si="38"/>
        <v/>
      </c>
      <c r="Y233" s="102" t="str">
        <f t="shared" si="39"/>
        <v/>
      </c>
      <c r="Z233" s="102" t="str">
        <f>IF(AND(OR(Dashboard!$D$7=J233,Dashboard!$D$7=""),  OR(Dashboard!$G$6&lt;=K233,Dashboard!$G$6=""), OR(Dashboard!$G$7&gt;=K233,Dashboard!$G$7=""),  OR(Dashboard!$J$6&lt;=O233,Dashboard!$J$6=""), OR(Dashboard!$J$7&gt;=O233,Dashboard!$J$7=""),D233&lt;&gt;""),"x","")</f>
        <v>x</v>
      </c>
      <c r="AA233" s="102" t="str">
        <f>IF(AND(OR(Dashboard!$D$6=H233,Dashboard!$D$6="",Dashboard!$D$6="All"), Z233="x"),"x","")</f>
        <v>x</v>
      </c>
      <c r="AB233" s="103" t="str">
        <f>IF(AND(OR(Dashboard!$D$6=H233,Dashboard!$D$6="",Dashboard!$D$6="All"), OR(Dashboard!$D$7=J233,Dashboard!$D$7=""),  OR(Dashboard!$G$6&lt;=K233,Dashboard!$G$6=""), OR(Dashboard!$G$7&gt;=K233,Dashboard!$G$7=""),  OR(Dashboard!$J$6&lt;=O233,Dashboard!$J$6=""), OR(Dashboard!$J$7&gt;=O233,Dashboard!$J$7=""),I233&lt;&gt;""),"x","")</f>
        <v/>
      </c>
      <c r="AC233" s="88" t="str">
        <f>IF($AB233&lt;&gt;"x","",IF(AND($I233&lt;&gt;AC$4, IFERROR(MATCH("c",$AB233:AB233,0),0)=0),"x", IF(IFERROR(MATCH("c",$AB233:AB233,0),0)=0,"c","")))</f>
        <v/>
      </c>
      <c r="AD233" s="88" t="str">
        <f>IF($AB233&lt;&gt;"x","",IF(AND($I233&lt;&gt;AD$4, IFERROR(MATCH("c",$AB233:AC233,0),0)=0),"x", IF(IFERROR(MATCH("c",$AB233:AC233,0),0)=0,"c","")))</f>
        <v/>
      </c>
      <c r="AE233" s="88" t="str">
        <f>IF($AB233&lt;&gt;"x","",IF(AND($I233&lt;&gt;AE$4, IFERROR(MATCH("c",$AB233:AD233,0),0)=0),"x", IF(IFERROR(MATCH("c",$AB233:AD233,0),0)=0,"c","")))</f>
        <v/>
      </c>
      <c r="AF233" s="88" t="str">
        <f>IF($AB233&lt;&gt;"x","",IF(AND($I233&lt;&gt;AF$4, IFERROR(MATCH("c",$AB233:AE233,0),0)=0),"x", IF(IFERROR(MATCH("c",$AB233:AE233,0),0)=0,"c","")))</f>
        <v/>
      </c>
      <c r="AG233" s="88" t="str">
        <f>IF($AB233&lt;&gt;"x","",IF(AND($I233&lt;&gt;AG$4, IFERROR(MATCH("c",$AB233:AF233,0),0)=0),"x", IF(IFERROR(MATCH("c",$AB233:AF233,0),0)=0,"c","")))</f>
        <v/>
      </c>
      <c r="AH233" s="88" t="str">
        <f>IF($AB233&lt;&gt;"x","",IF(AND($I233&lt;&gt;AH$4, IFERROR(MATCH("c",$AB233:AG233,0),0)=0),"x", IF(IFERROR(MATCH("c",$AB233:AG233,0),0)=0,"c","")))</f>
        <v/>
      </c>
      <c r="AI233" s="88" t="str">
        <f>IF($AB233&lt;&gt;"x","",IF(AND($I233&lt;&gt;AI$4, IFERROR(MATCH("c",$AB233:AH233,0),0)=0),"x", IF(IFERROR(MATCH("c",$AB233:AH233,0),0)=0,"c","")))</f>
        <v/>
      </c>
      <c r="AJ233" s="88" t="str">
        <f>IF($AB233&lt;&gt;"x","",IF(AND($I233&lt;&gt;AJ$4, IFERROR(MATCH("c",$AB233:AI233,0),0)=0),"x", IF(IFERROR(MATCH("c",$AB233:AI233,0),0)=0,"c","")))</f>
        <v/>
      </c>
      <c r="AK233" s="88" t="str">
        <f>IF($AB233&lt;&gt;"x","",IF(AND($I233&lt;&gt;AK$4, IFERROR(MATCH("c",$AB233:AJ233,0),0)=0),"x", IF(IFERROR(MATCH("c",$AB233:AJ233,0),0)=0,"c","")))</f>
        <v/>
      </c>
      <c r="AL233" s="88" t="str">
        <f>IF($AB233&lt;&gt;"x","",IF(AND($I233&lt;&gt;AL$4, IFERROR(MATCH("c",$AB233:AK233,0),0)=0),"x", IF(IFERROR(MATCH("c",$AB233:AK233,0),0)=0,"c","")))</f>
        <v/>
      </c>
      <c r="AM233" s="88" t="str">
        <f>IF($AB233&lt;&gt;"x","",IF(AND($I233&lt;&gt;AM$4, IFERROR(MATCH("c",$AB233:AL233,0),0)=0),"x", IF(IFERROR(MATCH("c",$AB233:AL233,0),0)=0,"c","")))</f>
        <v/>
      </c>
      <c r="AN233" s="88" t="str">
        <f>IF($AB233&lt;&gt;"x","",IF(AND($I233&lt;&gt;AN$4, IFERROR(MATCH("c",$AB233:AM233,0),0)=0),"x", IF(IFERROR(MATCH("c",$AB233:AM233,0),0)=0,"c","")))</f>
        <v/>
      </c>
      <c r="AO233" s="88" t="str">
        <f>IF($AB233&lt;&gt;"x","",IF(AND($I233&lt;&gt;AO$4, IFERROR(MATCH("c",$AB233:AN233,0),0)=0),"x", IF(IFERROR(MATCH("c",$AB233:AN233,0),0)=0,"c","")))</f>
        <v/>
      </c>
      <c r="AP233" s="88" t="str">
        <f>IF($AB233&lt;&gt;"x","",IF(AND($I233&lt;&gt;AP$4, IFERROR(MATCH("c",$AB233:AO233,0),0)=0),"x", IF(IFERROR(MATCH("c",$AB233:AO233,0),0)=0,"c","")))</f>
        <v/>
      </c>
      <c r="AQ233" s="88" t="str">
        <f>IF($AB233&lt;&gt;"x","",IF(AND($I233&lt;&gt;AQ$4, IFERROR(MATCH("c",$AB233:AP233,0),0)=0),"x", IF(IFERROR(MATCH("c",$AB233:AP233,0),0)=0,"c","")))</f>
        <v/>
      </c>
    </row>
    <row r="234" spans="2:43" x14ac:dyDescent="0.25">
      <c r="B234" s="88">
        <f>IF(AND(OR(Pipeline!$F$5=H234,Pipeline!$F$5="",Pipeline!$F$5="All"), OR(Pipeline!$F$6=J234,Pipeline!$F$6="",Pipeline!$F$6="All"),  OR(Pipeline!$J$5&lt;=K234,Pipeline!$J$5=""), OR(Pipeline!$J$6&gt;=K234,Pipeline!$J$6=""),  OR(Pipeline!$N$5&lt;=O234,Pipeline!$N$5=""), OR(Pipeline!$N$6&gt;=O234,Pipeline!$N$6="")),1,0)</f>
        <v>1</v>
      </c>
      <c r="C234" s="99">
        <f>IF(B234&lt;&gt;1,"",COUNTIFS($I$6:I233,I234,$B$6:B233,1)+1)</f>
        <v>222</v>
      </c>
      <c r="D234" s="100" t="str">
        <f>IF(LEN(INDEX(Input!B$6:B$1005,ROW($C234)-ROW($C$5),1))=0,"-",INDEX(Input!B$6:B$1005,ROW($C234)-ROW($C$5),1))</f>
        <v>-</v>
      </c>
      <c r="E234" s="100" t="str">
        <f>IF(LEN(INDEX(Input!C$6:C$1005,ROW($C234)-ROW($C$5),1))=0,"-",INDEX(Input!C$6:C$1005,ROW($C234)-ROW($C$5),1))</f>
        <v>-</v>
      </c>
      <c r="F234" s="100" t="str">
        <f>IF(LEN(INDEX(Input!D$6:D$1005,ROW($C234)-ROW($C$5),1))=0,"-",INDEX(Input!D$6:D$1005,ROW($C234)-ROW($C$5),1))</f>
        <v>-</v>
      </c>
      <c r="G234" s="100" t="str">
        <f>IF(LEN(INDEX(Input!E$6:E$1005,ROW($C234)-ROW($C$5),1))=0,"-",INDEX(Input!E$6:E$1005,ROW($C234)-ROW($C$5),1))</f>
        <v>-</v>
      </c>
      <c r="H234" s="100" t="str">
        <f>IF(LEN(INDEX(Input!F$6:F$1005,ROW($C234)-ROW($C$5),1))=0,"-",INDEX(Input!F$6:F$1005,ROW($C234)-ROW($C$5),1))</f>
        <v>-</v>
      </c>
      <c r="I234" s="100" t="str">
        <f>IF(LEN(INDEX(Input!G$6:G$1005,ROW($C234)-ROW($C$5),1))=0,"",INDEX(Input!G$6:G$1005,ROW($C234)-ROW($C$5),1))</f>
        <v/>
      </c>
      <c r="J234" s="100" t="str">
        <f>IF(LEN(INDEX(Input!B$6:B$1005,ROW($C234)-ROW($C$5),1))=0,"-",IF(INDEX(Input!H$6:H$1005,ROW($C234)-ROW($C$5),1)="","Not set",INDEX(Input!H$6:H$1005,ROW($C234)-ROW($C$5),1)) )</f>
        <v>-</v>
      </c>
      <c r="K234" s="101" t="str">
        <f>IF(LEN(INDEX(Input!I$6:I$1005,ROW($C234)-ROW($C$5),1))=0,"",INDEX(Input!I$6:I$1005,ROW($C234)-ROW($C$5),1))</f>
        <v/>
      </c>
      <c r="L234" s="101" t="str">
        <f t="array" ref="L234">IFERROR(IF($AY$24=123,DAY(K234)&amp;connector&amp;IF($AZ$24="Extended",INDEX($AT$24:$AT$35,MONTH(K234),1),MONTH(K234))&amp;connector&amp;IF($AZ$24="Short", RIGHT(YEAR(K234),2),YEAR(K234)),IF($AY$24=213, MONTH(K234)&amp;connector&amp;DAY(K234)&amp;connector&amp;IF($AZ$24="Short", RIGHT(YEAR(K234),2),YEAR(K234)),IF($AZ$24="Short", RIGHT(YEAR(K234),2),YEAR(K234))&amp;connector&amp;MONTH(K234)&amp;connector&amp;DAY(K234))),"-")</f>
        <v>-</v>
      </c>
      <c r="M234" s="101" t="str">
        <f>IF(LEN(INDEX(Input!J$6:J$1005,ROW($C234)-ROW($C$5),1))=0,"",INDEX(Input!J$6:J$1005,ROW($C234)-ROW($C$5),1))</f>
        <v/>
      </c>
      <c r="N234" s="101" t="str">
        <f t="array" ref="N234">IFERROR(IF($AY$24=123,DAY(M234)&amp;connector&amp;IF($AZ$24="Extended",INDEX($AT$24:$AT$35,MONTH(M234),1),MONTH(M234))&amp;connector&amp;IF($AZ$24="Short", RIGHT(YEAR(M234),2),YEAR(M234)),IF($AY$24=213, MONTH(M234)&amp;connector&amp;DAY(M234)&amp;connector&amp;IF($AZ$24="Short", RIGHT(YEAR(M234),2),YEAR(M234)),IF($AZ$24="Short", RIGHT(YEAR(M234),2),YEAR(M234))&amp;connector&amp;MONTH(M234)&amp;connector&amp;DAY(M234))),"-")</f>
        <v>-</v>
      </c>
      <c r="O234" s="156" t="str">
        <f>IF(LEN(INDEX(Input!K$6:K$1005,ROW($C234)-ROW($C$5),1))=0,"",INDEX(Input!K$6:K$1005,ROW($C234)-ROW($C$5),1))</f>
        <v/>
      </c>
      <c r="P234" s="100" t="str">
        <f t="shared" si="33"/>
        <v>-</v>
      </c>
      <c r="Q234" s="156" t="str">
        <f>IF(LEN(INDEX(Input!L$6:L$1005,ROW($C234)-ROW($C$5),1))=0,"",INDEX(Input!L$6:L$1005,ROW($C234)-ROW($C$5),1))</f>
        <v/>
      </c>
      <c r="R234" s="100" t="str">
        <f t="shared" si="34"/>
        <v>-</v>
      </c>
      <c r="S234" s="156" t="str">
        <f>IF(LEN(INDEX(Input!M$6:M$1005,ROW($C234)-ROW($C$5),1))=0,"-",INDEX(Input!M$6:M$1005,ROW($C234)-ROW($C$5),1))</f>
        <v>-</v>
      </c>
      <c r="T234" s="156" t="str">
        <f t="shared" si="35"/>
        <v/>
      </c>
      <c r="U234" s="100" t="str">
        <f t="shared" si="36"/>
        <v>-</v>
      </c>
      <c r="V234" s="156" t="str">
        <f>IF(LEN(INDEX(Input!O$6:O$1005,ROW($C234)-ROW($C$5),1))=0,"",INDEX(Input!O$6:O$1005,ROW($C234)-ROW($C$5),1))</f>
        <v/>
      </c>
      <c r="W234" s="100" t="str">
        <f t="shared" si="37"/>
        <v>-</v>
      </c>
      <c r="X234" s="104" t="str">
        <f t="shared" si="38"/>
        <v/>
      </c>
      <c r="Y234" s="102" t="str">
        <f t="shared" si="39"/>
        <v/>
      </c>
      <c r="Z234" s="102" t="str">
        <f>IF(AND(OR(Dashboard!$D$7=J234,Dashboard!$D$7=""),  OR(Dashboard!$G$6&lt;=K234,Dashboard!$G$6=""), OR(Dashboard!$G$7&gt;=K234,Dashboard!$G$7=""),  OR(Dashboard!$J$6&lt;=O234,Dashboard!$J$6=""), OR(Dashboard!$J$7&gt;=O234,Dashboard!$J$7=""),D234&lt;&gt;""),"x","")</f>
        <v>x</v>
      </c>
      <c r="AA234" s="102" t="str">
        <f>IF(AND(OR(Dashboard!$D$6=H234,Dashboard!$D$6="",Dashboard!$D$6="All"), Z234="x"),"x","")</f>
        <v>x</v>
      </c>
      <c r="AB234" s="103" t="str">
        <f>IF(AND(OR(Dashboard!$D$6=H234,Dashboard!$D$6="",Dashboard!$D$6="All"), OR(Dashboard!$D$7=J234,Dashboard!$D$7=""),  OR(Dashboard!$G$6&lt;=K234,Dashboard!$G$6=""), OR(Dashboard!$G$7&gt;=K234,Dashboard!$G$7=""),  OR(Dashboard!$J$6&lt;=O234,Dashboard!$J$6=""), OR(Dashboard!$J$7&gt;=O234,Dashboard!$J$7=""),I234&lt;&gt;""),"x","")</f>
        <v/>
      </c>
      <c r="AC234" s="88" t="str">
        <f>IF($AB234&lt;&gt;"x","",IF(AND($I234&lt;&gt;AC$4, IFERROR(MATCH("c",$AB234:AB234,0),0)=0),"x", IF(IFERROR(MATCH("c",$AB234:AB234,0),0)=0,"c","")))</f>
        <v/>
      </c>
      <c r="AD234" s="88" t="str">
        <f>IF($AB234&lt;&gt;"x","",IF(AND($I234&lt;&gt;AD$4, IFERROR(MATCH("c",$AB234:AC234,0),0)=0),"x", IF(IFERROR(MATCH("c",$AB234:AC234,0),0)=0,"c","")))</f>
        <v/>
      </c>
      <c r="AE234" s="88" t="str">
        <f>IF($AB234&lt;&gt;"x","",IF(AND($I234&lt;&gt;AE$4, IFERROR(MATCH("c",$AB234:AD234,0),0)=0),"x", IF(IFERROR(MATCH("c",$AB234:AD234,0),0)=0,"c","")))</f>
        <v/>
      </c>
      <c r="AF234" s="88" t="str">
        <f>IF($AB234&lt;&gt;"x","",IF(AND($I234&lt;&gt;AF$4, IFERROR(MATCH("c",$AB234:AE234,0),0)=0),"x", IF(IFERROR(MATCH("c",$AB234:AE234,0),0)=0,"c","")))</f>
        <v/>
      </c>
      <c r="AG234" s="88" t="str">
        <f>IF($AB234&lt;&gt;"x","",IF(AND($I234&lt;&gt;AG$4, IFERROR(MATCH("c",$AB234:AF234,0),0)=0),"x", IF(IFERROR(MATCH("c",$AB234:AF234,0),0)=0,"c","")))</f>
        <v/>
      </c>
      <c r="AH234" s="88" t="str">
        <f>IF($AB234&lt;&gt;"x","",IF(AND($I234&lt;&gt;AH$4, IFERROR(MATCH("c",$AB234:AG234,0),0)=0),"x", IF(IFERROR(MATCH("c",$AB234:AG234,0),0)=0,"c","")))</f>
        <v/>
      </c>
      <c r="AI234" s="88" t="str">
        <f>IF($AB234&lt;&gt;"x","",IF(AND($I234&lt;&gt;AI$4, IFERROR(MATCH("c",$AB234:AH234,0),0)=0),"x", IF(IFERROR(MATCH("c",$AB234:AH234,0),0)=0,"c","")))</f>
        <v/>
      </c>
      <c r="AJ234" s="88" t="str">
        <f>IF($AB234&lt;&gt;"x","",IF(AND($I234&lt;&gt;AJ$4, IFERROR(MATCH("c",$AB234:AI234,0),0)=0),"x", IF(IFERROR(MATCH("c",$AB234:AI234,0),0)=0,"c","")))</f>
        <v/>
      </c>
      <c r="AK234" s="88" t="str">
        <f>IF($AB234&lt;&gt;"x","",IF(AND($I234&lt;&gt;AK$4, IFERROR(MATCH("c",$AB234:AJ234,0),0)=0),"x", IF(IFERROR(MATCH("c",$AB234:AJ234,0),0)=0,"c","")))</f>
        <v/>
      </c>
      <c r="AL234" s="88" t="str">
        <f>IF($AB234&lt;&gt;"x","",IF(AND($I234&lt;&gt;AL$4, IFERROR(MATCH("c",$AB234:AK234,0),0)=0),"x", IF(IFERROR(MATCH("c",$AB234:AK234,0),0)=0,"c","")))</f>
        <v/>
      </c>
      <c r="AM234" s="88" t="str">
        <f>IF($AB234&lt;&gt;"x","",IF(AND($I234&lt;&gt;AM$4, IFERROR(MATCH("c",$AB234:AL234,0),0)=0),"x", IF(IFERROR(MATCH("c",$AB234:AL234,0),0)=0,"c","")))</f>
        <v/>
      </c>
      <c r="AN234" s="88" t="str">
        <f>IF($AB234&lt;&gt;"x","",IF(AND($I234&lt;&gt;AN$4, IFERROR(MATCH("c",$AB234:AM234,0),0)=0),"x", IF(IFERROR(MATCH("c",$AB234:AM234,0),0)=0,"c","")))</f>
        <v/>
      </c>
      <c r="AO234" s="88" t="str">
        <f>IF($AB234&lt;&gt;"x","",IF(AND($I234&lt;&gt;AO$4, IFERROR(MATCH("c",$AB234:AN234,0),0)=0),"x", IF(IFERROR(MATCH("c",$AB234:AN234,0),0)=0,"c","")))</f>
        <v/>
      </c>
      <c r="AP234" s="88" t="str">
        <f>IF($AB234&lt;&gt;"x","",IF(AND($I234&lt;&gt;AP$4, IFERROR(MATCH("c",$AB234:AO234,0),0)=0),"x", IF(IFERROR(MATCH("c",$AB234:AO234,0),0)=0,"c","")))</f>
        <v/>
      </c>
      <c r="AQ234" s="88" t="str">
        <f>IF($AB234&lt;&gt;"x","",IF(AND($I234&lt;&gt;AQ$4, IFERROR(MATCH("c",$AB234:AP234,0),0)=0),"x", IF(IFERROR(MATCH("c",$AB234:AP234,0),0)=0,"c","")))</f>
        <v/>
      </c>
    </row>
    <row r="235" spans="2:43" x14ac:dyDescent="0.25">
      <c r="B235" s="88">
        <f>IF(AND(OR(Pipeline!$F$5=H235,Pipeline!$F$5="",Pipeline!$F$5="All"), OR(Pipeline!$F$6=J235,Pipeline!$F$6="",Pipeline!$F$6="All"),  OR(Pipeline!$J$5&lt;=K235,Pipeline!$J$5=""), OR(Pipeline!$J$6&gt;=K235,Pipeline!$J$6=""),  OR(Pipeline!$N$5&lt;=O235,Pipeline!$N$5=""), OR(Pipeline!$N$6&gt;=O235,Pipeline!$N$6="")),1,0)</f>
        <v>1</v>
      </c>
      <c r="C235" s="99">
        <f>IF(B235&lt;&gt;1,"",COUNTIFS($I$6:I234,I235,$B$6:B234,1)+1)</f>
        <v>223</v>
      </c>
      <c r="D235" s="100" t="str">
        <f>IF(LEN(INDEX(Input!B$6:B$1005,ROW($C235)-ROW($C$5),1))=0,"-",INDEX(Input!B$6:B$1005,ROW($C235)-ROW($C$5),1))</f>
        <v>-</v>
      </c>
      <c r="E235" s="100" t="str">
        <f>IF(LEN(INDEX(Input!C$6:C$1005,ROW($C235)-ROW($C$5),1))=0,"-",INDEX(Input!C$6:C$1005,ROW($C235)-ROW($C$5),1))</f>
        <v>-</v>
      </c>
      <c r="F235" s="100" t="str">
        <f>IF(LEN(INDEX(Input!D$6:D$1005,ROW($C235)-ROW($C$5),1))=0,"-",INDEX(Input!D$6:D$1005,ROW($C235)-ROW($C$5),1))</f>
        <v>-</v>
      </c>
      <c r="G235" s="100" t="str">
        <f>IF(LEN(INDEX(Input!E$6:E$1005,ROW($C235)-ROW($C$5),1))=0,"-",INDEX(Input!E$6:E$1005,ROW($C235)-ROW($C$5),1))</f>
        <v>-</v>
      </c>
      <c r="H235" s="100" t="str">
        <f>IF(LEN(INDEX(Input!F$6:F$1005,ROW($C235)-ROW($C$5),1))=0,"-",INDEX(Input!F$6:F$1005,ROW($C235)-ROW($C$5),1))</f>
        <v>-</v>
      </c>
      <c r="I235" s="100" t="str">
        <f>IF(LEN(INDEX(Input!G$6:G$1005,ROW($C235)-ROW($C$5),1))=0,"",INDEX(Input!G$6:G$1005,ROW($C235)-ROW($C$5),1))</f>
        <v/>
      </c>
      <c r="J235" s="100" t="str">
        <f>IF(LEN(INDEX(Input!B$6:B$1005,ROW($C235)-ROW($C$5),1))=0,"-",IF(INDEX(Input!H$6:H$1005,ROW($C235)-ROW($C$5),1)="","Not set",INDEX(Input!H$6:H$1005,ROW($C235)-ROW($C$5),1)) )</f>
        <v>-</v>
      </c>
      <c r="K235" s="101" t="str">
        <f>IF(LEN(INDEX(Input!I$6:I$1005,ROW($C235)-ROW($C$5),1))=0,"",INDEX(Input!I$6:I$1005,ROW($C235)-ROW($C$5),1))</f>
        <v/>
      </c>
      <c r="L235" s="101" t="str">
        <f t="array" ref="L235">IFERROR(IF($AY$24=123,DAY(K235)&amp;connector&amp;IF($AZ$24="Extended",INDEX($AT$24:$AT$35,MONTH(K235),1),MONTH(K235))&amp;connector&amp;IF($AZ$24="Short", RIGHT(YEAR(K235),2),YEAR(K235)),IF($AY$24=213, MONTH(K235)&amp;connector&amp;DAY(K235)&amp;connector&amp;IF($AZ$24="Short", RIGHT(YEAR(K235),2),YEAR(K235)),IF($AZ$24="Short", RIGHT(YEAR(K235),2),YEAR(K235))&amp;connector&amp;MONTH(K235)&amp;connector&amp;DAY(K235))),"-")</f>
        <v>-</v>
      </c>
      <c r="M235" s="101" t="str">
        <f>IF(LEN(INDEX(Input!J$6:J$1005,ROW($C235)-ROW($C$5),1))=0,"",INDEX(Input!J$6:J$1005,ROW($C235)-ROW($C$5),1))</f>
        <v/>
      </c>
      <c r="N235" s="101" t="str">
        <f t="array" ref="N235">IFERROR(IF($AY$24=123,DAY(M235)&amp;connector&amp;IF($AZ$24="Extended",INDEX($AT$24:$AT$35,MONTH(M235),1),MONTH(M235))&amp;connector&amp;IF($AZ$24="Short", RIGHT(YEAR(M235),2),YEAR(M235)),IF($AY$24=213, MONTH(M235)&amp;connector&amp;DAY(M235)&amp;connector&amp;IF($AZ$24="Short", RIGHT(YEAR(M235),2),YEAR(M235)),IF($AZ$24="Short", RIGHT(YEAR(M235),2),YEAR(M235))&amp;connector&amp;MONTH(M235)&amp;connector&amp;DAY(M235))),"-")</f>
        <v>-</v>
      </c>
      <c r="O235" s="156" t="str">
        <f>IF(LEN(INDEX(Input!K$6:K$1005,ROW($C235)-ROW($C$5),1))=0,"",INDEX(Input!K$6:K$1005,ROW($C235)-ROW($C$5),1))</f>
        <v/>
      </c>
      <c r="P235" s="100" t="str">
        <f t="shared" si="33"/>
        <v>-</v>
      </c>
      <c r="Q235" s="156" t="str">
        <f>IF(LEN(INDEX(Input!L$6:L$1005,ROW($C235)-ROW($C$5),1))=0,"",INDEX(Input!L$6:L$1005,ROW($C235)-ROW($C$5),1))</f>
        <v/>
      </c>
      <c r="R235" s="100" t="str">
        <f t="shared" si="34"/>
        <v>-</v>
      </c>
      <c r="S235" s="156" t="str">
        <f>IF(LEN(INDEX(Input!M$6:M$1005,ROW($C235)-ROW($C$5),1))=0,"-",INDEX(Input!M$6:M$1005,ROW($C235)-ROW($C$5),1))</f>
        <v>-</v>
      </c>
      <c r="T235" s="156" t="str">
        <f t="shared" si="35"/>
        <v/>
      </c>
      <c r="U235" s="100" t="str">
        <f t="shared" si="36"/>
        <v>-</v>
      </c>
      <c r="V235" s="156" t="str">
        <f>IF(LEN(INDEX(Input!O$6:O$1005,ROW($C235)-ROW($C$5),1))=0,"",INDEX(Input!O$6:O$1005,ROW($C235)-ROW($C$5),1))</f>
        <v/>
      </c>
      <c r="W235" s="100" t="str">
        <f t="shared" si="37"/>
        <v>-</v>
      </c>
      <c r="X235" s="104" t="str">
        <f t="shared" si="38"/>
        <v/>
      </c>
      <c r="Y235" s="102" t="str">
        <f t="shared" si="39"/>
        <v/>
      </c>
      <c r="Z235" s="102" t="str">
        <f>IF(AND(OR(Dashboard!$D$7=J235,Dashboard!$D$7=""),  OR(Dashboard!$G$6&lt;=K235,Dashboard!$G$6=""), OR(Dashboard!$G$7&gt;=K235,Dashboard!$G$7=""),  OR(Dashboard!$J$6&lt;=O235,Dashboard!$J$6=""), OR(Dashboard!$J$7&gt;=O235,Dashboard!$J$7=""),D235&lt;&gt;""),"x","")</f>
        <v>x</v>
      </c>
      <c r="AA235" s="102" t="str">
        <f>IF(AND(OR(Dashboard!$D$6=H235,Dashboard!$D$6="",Dashboard!$D$6="All"), Z235="x"),"x","")</f>
        <v>x</v>
      </c>
      <c r="AB235" s="103" t="str">
        <f>IF(AND(OR(Dashboard!$D$6=H235,Dashboard!$D$6="",Dashboard!$D$6="All"), OR(Dashboard!$D$7=J235,Dashboard!$D$7=""),  OR(Dashboard!$G$6&lt;=K235,Dashboard!$G$6=""), OR(Dashboard!$G$7&gt;=K235,Dashboard!$G$7=""),  OR(Dashboard!$J$6&lt;=O235,Dashboard!$J$6=""), OR(Dashboard!$J$7&gt;=O235,Dashboard!$J$7=""),I235&lt;&gt;""),"x","")</f>
        <v/>
      </c>
      <c r="AC235" s="88" t="str">
        <f>IF($AB235&lt;&gt;"x","",IF(AND($I235&lt;&gt;AC$4, IFERROR(MATCH("c",$AB235:AB235,0),0)=0),"x", IF(IFERROR(MATCH("c",$AB235:AB235,0),0)=0,"c","")))</f>
        <v/>
      </c>
      <c r="AD235" s="88" t="str">
        <f>IF($AB235&lt;&gt;"x","",IF(AND($I235&lt;&gt;AD$4, IFERROR(MATCH("c",$AB235:AC235,0),0)=0),"x", IF(IFERROR(MATCH("c",$AB235:AC235,0),0)=0,"c","")))</f>
        <v/>
      </c>
      <c r="AE235" s="88" t="str">
        <f>IF($AB235&lt;&gt;"x","",IF(AND($I235&lt;&gt;AE$4, IFERROR(MATCH("c",$AB235:AD235,0),0)=0),"x", IF(IFERROR(MATCH("c",$AB235:AD235,0),0)=0,"c","")))</f>
        <v/>
      </c>
      <c r="AF235" s="88" t="str">
        <f>IF($AB235&lt;&gt;"x","",IF(AND($I235&lt;&gt;AF$4, IFERROR(MATCH("c",$AB235:AE235,0),0)=0),"x", IF(IFERROR(MATCH("c",$AB235:AE235,0),0)=0,"c","")))</f>
        <v/>
      </c>
      <c r="AG235" s="88" t="str">
        <f>IF($AB235&lt;&gt;"x","",IF(AND($I235&lt;&gt;AG$4, IFERROR(MATCH("c",$AB235:AF235,0),0)=0),"x", IF(IFERROR(MATCH("c",$AB235:AF235,0),0)=0,"c","")))</f>
        <v/>
      </c>
      <c r="AH235" s="88" t="str">
        <f>IF($AB235&lt;&gt;"x","",IF(AND($I235&lt;&gt;AH$4, IFERROR(MATCH("c",$AB235:AG235,0),0)=0),"x", IF(IFERROR(MATCH("c",$AB235:AG235,0),0)=0,"c","")))</f>
        <v/>
      </c>
      <c r="AI235" s="88" t="str">
        <f>IF($AB235&lt;&gt;"x","",IF(AND($I235&lt;&gt;AI$4, IFERROR(MATCH("c",$AB235:AH235,0),0)=0),"x", IF(IFERROR(MATCH("c",$AB235:AH235,0),0)=0,"c","")))</f>
        <v/>
      </c>
      <c r="AJ235" s="88" t="str">
        <f>IF($AB235&lt;&gt;"x","",IF(AND($I235&lt;&gt;AJ$4, IFERROR(MATCH("c",$AB235:AI235,0),0)=0),"x", IF(IFERROR(MATCH("c",$AB235:AI235,0),0)=0,"c","")))</f>
        <v/>
      </c>
      <c r="AK235" s="88" t="str">
        <f>IF($AB235&lt;&gt;"x","",IF(AND($I235&lt;&gt;AK$4, IFERROR(MATCH("c",$AB235:AJ235,0),0)=0),"x", IF(IFERROR(MATCH("c",$AB235:AJ235,0),0)=0,"c","")))</f>
        <v/>
      </c>
      <c r="AL235" s="88" t="str">
        <f>IF($AB235&lt;&gt;"x","",IF(AND($I235&lt;&gt;AL$4, IFERROR(MATCH("c",$AB235:AK235,0),0)=0),"x", IF(IFERROR(MATCH("c",$AB235:AK235,0),0)=0,"c","")))</f>
        <v/>
      </c>
      <c r="AM235" s="88" t="str">
        <f>IF($AB235&lt;&gt;"x","",IF(AND($I235&lt;&gt;AM$4, IFERROR(MATCH("c",$AB235:AL235,0),0)=0),"x", IF(IFERROR(MATCH("c",$AB235:AL235,0),0)=0,"c","")))</f>
        <v/>
      </c>
      <c r="AN235" s="88" t="str">
        <f>IF($AB235&lt;&gt;"x","",IF(AND($I235&lt;&gt;AN$4, IFERROR(MATCH("c",$AB235:AM235,0),0)=0),"x", IF(IFERROR(MATCH("c",$AB235:AM235,0),0)=0,"c","")))</f>
        <v/>
      </c>
      <c r="AO235" s="88" t="str">
        <f>IF($AB235&lt;&gt;"x","",IF(AND($I235&lt;&gt;AO$4, IFERROR(MATCH("c",$AB235:AN235,0),0)=0),"x", IF(IFERROR(MATCH("c",$AB235:AN235,0),0)=0,"c","")))</f>
        <v/>
      </c>
      <c r="AP235" s="88" t="str">
        <f>IF($AB235&lt;&gt;"x","",IF(AND($I235&lt;&gt;AP$4, IFERROR(MATCH("c",$AB235:AO235,0),0)=0),"x", IF(IFERROR(MATCH("c",$AB235:AO235,0),0)=0,"c","")))</f>
        <v/>
      </c>
      <c r="AQ235" s="88" t="str">
        <f>IF($AB235&lt;&gt;"x","",IF(AND($I235&lt;&gt;AQ$4, IFERROR(MATCH("c",$AB235:AP235,0),0)=0),"x", IF(IFERROR(MATCH("c",$AB235:AP235,0),0)=0,"c","")))</f>
        <v/>
      </c>
    </row>
    <row r="236" spans="2:43" x14ac:dyDescent="0.25">
      <c r="B236" s="88">
        <f>IF(AND(OR(Pipeline!$F$5=H236,Pipeline!$F$5="",Pipeline!$F$5="All"), OR(Pipeline!$F$6=J236,Pipeline!$F$6="",Pipeline!$F$6="All"),  OR(Pipeline!$J$5&lt;=K236,Pipeline!$J$5=""), OR(Pipeline!$J$6&gt;=K236,Pipeline!$J$6=""),  OR(Pipeline!$N$5&lt;=O236,Pipeline!$N$5=""), OR(Pipeline!$N$6&gt;=O236,Pipeline!$N$6="")),1,0)</f>
        <v>1</v>
      </c>
      <c r="C236" s="99">
        <f>IF(B236&lt;&gt;1,"",COUNTIFS($I$6:I235,I236,$B$6:B235,1)+1)</f>
        <v>224</v>
      </c>
      <c r="D236" s="100" t="str">
        <f>IF(LEN(INDEX(Input!B$6:B$1005,ROW($C236)-ROW($C$5),1))=0,"-",INDEX(Input!B$6:B$1005,ROW($C236)-ROW($C$5),1))</f>
        <v>-</v>
      </c>
      <c r="E236" s="100" t="str">
        <f>IF(LEN(INDEX(Input!C$6:C$1005,ROW($C236)-ROW($C$5),1))=0,"-",INDEX(Input!C$6:C$1005,ROW($C236)-ROW($C$5),1))</f>
        <v>-</v>
      </c>
      <c r="F236" s="100" t="str">
        <f>IF(LEN(INDEX(Input!D$6:D$1005,ROW($C236)-ROW($C$5),1))=0,"-",INDEX(Input!D$6:D$1005,ROW($C236)-ROW($C$5),1))</f>
        <v>-</v>
      </c>
      <c r="G236" s="100" t="str">
        <f>IF(LEN(INDEX(Input!E$6:E$1005,ROW($C236)-ROW($C$5),1))=0,"-",INDEX(Input!E$6:E$1005,ROW($C236)-ROW($C$5),1))</f>
        <v>-</v>
      </c>
      <c r="H236" s="100" t="str">
        <f>IF(LEN(INDEX(Input!F$6:F$1005,ROW($C236)-ROW($C$5),1))=0,"-",INDEX(Input!F$6:F$1005,ROW($C236)-ROW($C$5),1))</f>
        <v>-</v>
      </c>
      <c r="I236" s="100" t="str">
        <f>IF(LEN(INDEX(Input!G$6:G$1005,ROW($C236)-ROW($C$5),1))=0,"",INDEX(Input!G$6:G$1005,ROW($C236)-ROW($C$5),1))</f>
        <v/>
      </c>
      <c r="J236" s="100" t="str">
        <f>IF(LEN(INDEX(Input!B$6:B$1005,ROW($C236)-ROW($C$5),1))=0,"-",IF(INDEX(Input!H$6:H$1005,ROW($C236)-ROW($C$5),1)="","Not set",INDEX(Input!H$6:H$1005,ROW($C236)-ROW($C$5),1)) )</f>
        <v>-</v>
      </c>
      <c r="K236" s="101" t="str">
        <f>IF(LEN(INDEX(Input!I$6:I$1005,ROW($C236)-ROW($C$5),1))=0,"",INDEX(Input!I$6:I$1005,ROW($C236)-ROW($C$5),1))</f>
        <v/>
      </c>
      <c r="L236" s="101" t="str">
        <f t="array" ref="L236">IFERROR(IF($AY$24=123,DAY(K236)&amp;connector&amp;IF($AZ$24="Extended",INDEX($AT$24:$AT$35,MONTH(K236),1),MONTH(K236))&amp;connector&amp;IF($AZ$24="Short", RIGHT(YEAR(K236),2),YEAR(K236)),IF($AY$24=213, MONTH(K236)&amp;connector&amp;DAY(K236)&amp;connector&amp;IF($AZ$24="Short", RIGHT(YEAR(K236),2),YEAR(K236)),IF($AZ$24="Short", RIGHT(YEAR(K236),2),YEAR(K236))&amp;connector&amp;MONTH(K236)&amp;connector&amp;DAY(K236))),"-")</f>
        <v>-</v>
      </c>
      <c r="M236" s="101" t="str">
        <f>IF(LEN(INDEX(Input!J$6:J$1005,ROW($C236)-ROW($C$5),1))=0,"",INDEX(Input!J$6:J$1005,ROW($C236)-ROW($C$5),1))</f>
        <v/>
      </c>
      <c r="N236" s="101" t="str">
        <f t="array" ref="N236">IFERROR(IF($AY$24=123,DAY(M236)&amp;connector&amp;IF($AZ$24="Extended",INDEX($AT$24:$AT$35,MONTH(M236),1),MONTH(M236))&amp;connector&amp;IF($AZ$24="Short", RIGHT(YEAR(M236),2),YEAR(M236)),IF($AY$24=213, MONTH(M236)&amp;connector&amp;DAY(M236)&amp;connector&amp;IF($AZ$24="Short", RIGHT(YEAR(M236),2),YEAR(M236)),IF($AZ$24="Short", RIGHT(YEAR(M236),2),YEAR(M236))&amp;connector&amp;MONTH(M236)&amp;connector&amp;DAY(M236))),"-")</f>
        <v>-</v>
      </c>
      <c r="O236" s="156" t="str">
        <f>IF(LEN(INDEX(Input!K$6:K$1005,ROW($C236)-ROW($C$5),1))=0,"",INDEX(Input!K$6:K$1005,ROW($C236)-ROW($C$5),1))</f>
        <v/>
      </c>
      <c r="P236" s="100" t="str">
        <f t="shared" si="33"/>
        <v>-</v>
      </c>
      <c r="Q236" s="156" t="str">
        <f>IF(LEN(INDEX(Input!L$6:L$1005,ROW($C236)-ROW($C$5),1))=0,"",INDEX(Input!L$6:L$1005,ROW($C236)-ROW($C$5),1))</f>
        <v/>
      </c>
      <c r="R236" s="100" t="str">
        <f t="shared" si="34"/>
        <v>-</v>
      </c>
      <c r="S236" s="156" t="str">
        <f>IF(LEN(INDEX(Input!M$6:M$1005,ROW($C236)-ROW($C$5),1))=0,"-",INDEX(Input!M$6:M$1005,ROW($C236)-ROW($C$5),1))</f>
        <v>-</v>
      </c>
      <c r="T236" s="156" t="str">
        <f t="shared" si="35"/>
        <v/>
      </c>
      <c r="U236" s="100" t="str">
        <f t="shared" si="36"/>
        <v>-</v>
      </c>
      <c r="V236" s="156" t="str">
        <f>IF(LEN(INDEX(Input!O$6:O$1005,ROW($C236)-ROW($C$5),1))=0,"",INDEX(Input!O$6:O$1005,ROW($C236)-ROW($C$5),1))</f>
        <v/>
      </c>
      <c r="W236" s="100" t="str">
        <f t="shared" si="37"/>
        <v>-</v>
      </c>
      <c r="X236" s="104" t="str">
        <f t="shared" si="38"/>
        <v/>
      </c>
      <c r="Y236" s="102" t="str">
        <f t="shared" si="39"/>
        <v/>
      </c>
      <c r="Z236" s="102" t="str">
        <f>IF(AND(OR(Dashboard!$D$7=J236,Dashboard!$D$7=""),  OR(Dashboard!$G$6&lt;=K236,Dashboard!$G$6=""), OR(Dashboard!$G$7&gt;=K236,Dashboard!$G$7=""),  OR(Dashboard!$J$6&lt;=O236,Dashboard!$J$6=""), OR(Dashboard!$J$7&gt;=O236,Dashboard!$J$7=""),D236&lt;&gt;""),"x","")</f>
        <v>x</v>
      </c>
      <c r="AA236" s="102" t="str">
        <f>IF(AND(OR(Dashboard!$D$6=H236,Dashboard!$D$6="",Dashboard!$D$6="All"), Z236="x"),"x","")</f>
        <v>x</v>
      </c>
      <c r="AB236" s="103" t="str">
        <f>IF(AND(OR(Dashboard!$D$6=H236,Dashboard!$D$6="",Dashboard!$D$6="All"), OR(Dashboard!$D$7=J236,Dashboard!$D$7=""),  OR(Dashboard!$G$6&lt;=K236,Dashboard!$G$6=""), OR(Dashboard!$G$7&gt;=K236,Dashboard!$G$7=""),  OR(Dashboard!$J$6&lt;=O236,Dashboard!$J$6=""), OR(Dashboard!$J$7&gt;=O236,Dashboard!$J$7=""),I236&lt;&gt;""),"x","")</f>
        <v/>
      </c>
      <c r="AC236" s="88" t="str">
        <f>IF($AB236&lt;&gt;"x","",IF(AND($I236&lt;&gt;AC$4, IFERROR(MATCH("c",$AB236:AB236,0),0)=0),"x", IF(IFERROR(MATCH("c",$AB236:AB236,0),0)=0,"c","")))</f>
        <v/>
      </c>
      <c r="AD236" s="88" t="str">
        <f>IF($AB236&lt;&gt;"x","",IF(AND($I236&lt;&gt;AD$4, IFERROR(MATCH("c",$AB236:AC236,0),0)=0),"x", IF(IFERROR(MATCH("c",$AB236:AC236,0),0)=0,"c","")))</f>
        <v/>
      </c>
      <c r="AE236" s="88" t="str">
        <f>IF($AB236&lt;&gt;"x","",IF(AND($I236&lt;&gt;AE$4, IFERROR(MATCH("c",$AB236:AD236,0),0)=0),"x", IF(IFERROR(MATCH("c",$AB236:AD236,0),0)=0,"c","")))</f>
        <v/>
      </c>
      <c r="AF236" s="88" t="str">
        <f>IF($AB236&lt;&gt;"x","",IF(AND($I236&lt;&gt;AF$4, IFERROR(MATCH("c",$AB236:AE236,0),0)=0),"x", IF(IFERROR(MATCH("c",$AB236:AE236,0),0)=0,"c","")))</f>
        <v/>
      </c>
      <c r="AG236" s="88" t="str">
        <f>IF($AB236&lt;&gt;"x","",IF(AND($I236&lt;&gt;AG$4, IFERROR(MATCH("c",$AB236:AF236,0),0)=0),"x", IF(IFERROR(MATCH("c",$AB236:AF236,0),0)=0,"c","")))</f>
        <v/>
      </c>
      <c r="AH236" s="88" t="str">
        <f>IF($AB236&lt;&gt;"x","",IF(AND($I236&lt;&gt;AH$4, IFERROR(MATCH("c",$AB236:AG236,0),0)=0),"x", IF(IFERROR(MATCH("c",$AB236:AG236,0),0)=0,"c","")))</f>
        <v/>
      </c>
      <c r="AI236" s="88" t="str">
        <f>IF($AB236&lt;&gt;"x","",IF(AND($I236&lt;&gt;AI$4, IFERROR(MATCH("c",$AB236:AH236,0),0)=0),"x", IF(IFERROR(MATCH("c",$AB236:AH236,0),0)=0,"c","")))</f>
        <v/>
      </c>
      <c r="AJ236" s="88" t="str">
        <f>IF($AB236&lt;&gt;"x","",IF(AND($I236&lt;&gt;AJ$4, IFERROR(MATCH("c",$AB236:AI236,0),0)=0),"x", IF(IFERROR(MATCH("c",$AB236:AI236,0),0)=0,"c","")))</f>
        <v/>
      </c>
      <c r="AK236" s="88" t="str">
        <f>IF($AB236&lt;&gt;"x","",IF(AND($I236&lt;&gt;AK$4, IFERROR(MATCH("c",$AB236:AJ236,0),0)=0),"x", IF(IFERROR(MATCH("c",$AB236:AJ236,0),0)=0,"c","")))</f>
        <v/>
      </c>
      <c r="AL236" s="88" t="str">
        <f>IF($AB236&lt;&gt;"x","",IF(AND($I236&lt;&gt;AL$4, IFERROR(MATCH("c",$AB236:AK236,0),0)=0),"x", IF(IFERROR(MATCH("c",$AB236:AK236,0),0)=0,"c","")))</f>
        <v/>
      </c>
      <c r="AM236" s="88" t="str">
        <f>IF($AB236&lt;&gt;"x","",IF(AND($I236&lt;&gt;AM$4, IFERROR(MATCH("c",$AB236:AL236,0),0)=0),"x", IF(IFERROR(MATCH("c",$AB236:AL236,0),0)=0,"c","")))</f>
        <v/>
      </c>
      <c r="AN236" s="88" t="str">
        <f>IF($AB236&lt;&gt;"x","",IF(AND($I236&lt;&gt;AN$4, IFERROR(MATCH("c",$AB236:AM236,0),0)=0),"x", IF(IFERROR(MATCH("c",$AB236:AM236,0),0)=0,"c","")))</f>
        <v/>
      </c>
      <c r="AO236" s="88" t="str">
        <f>IF($AB236&lt;&gt;"x","",IF(AND($I236&lt;&gt;AO$4, IFERROR(MATCH("c",$AB236:AN236,0),0)=0),"x", IF(IFERROR(MATCH("c",$AB236:AN236,0),0)=0,"c","")))</f>
        <v/>
      </c>
      <c r="AP236" s="88" t="str">
        <f>IF($AB236&lt;&gt;"x","",IF(AND($I236&lt;&gt;AP$4, IFERROR(MATCH("c",$AB236:AO236,0),0)=0),"x", IF(IFERROR(MATCH("c",$AB236:AO236,0),0)=0,"c","")))</f>
        <v/>
      </c>
      <c r="AQ236" s="88" t="str">
        <f>IF($AB236&lt;&gt;"x","",IF(AND($I236&lt;&gt;AQ$4, IFERROR(MATCH("c",$AB236:AP236,0),0)=0),"x", IF(IFERROR(MATCH("c",$AB236:AP236,0),0)=0,"c","")))</f>
        <v/>
      </c>
    </row>
    <row r="237" spans="2:43" x14ac:dyDescent="0.25">
      <c r="B237" s="88">
        <f>IF(AND(OR(Pipeline!$F$5=H237,Pipeline!$F$5="",Pipeline!$F$5="All"), OR(Pipeline!$F$6=J237,Pipeline!$F$6="",Pipeline!$F$6="All"),  OR(Pipeline!$J$5&lt;=K237,Pipeline!$J$5=""), OR(Pipeline!$J$6&gt;=K237,Pipeline!$J$6=""),  OR(Pipeline!$N$5&lt;=O237,Pipeline!$N$5=""), OR(Pipeline!$N$6&gt;=O237,Pipeline!$N$6="")),1,0)</f>
        <v>1</v>
      </c>
      <c r="C237" s="99">
        <f>IF(B237&lt;&gt;1,"",COUNTIFS($I$6:I236,I237,$B$6:B236,1)+1)</f>
        <v>225</v>
      </c>
      <c r="D237" s="100" t="str">
        <f>IF(LEN(INDEX(Input!B$6:B$1005,ROW($C237)-ROW($C$5),1))=0,"-",INDEX(Input!B$6:B$1005,ROW($C237)-ROW($C$5),1))</f>
        <v>-</v>
      </c>
      <c r="E237" s="100" t="str">
        <f>IF(LEN(INDEX(Input!C$6:C$1005,ROW($C237)-ROW($C$5),1))=0,"-",INDEX(Input!C$6:C$1005,ROW($C237)-ROW($C$5),1))</f>
        <v>-</v>
      </c>
      <c r="F237" s="100" t="str">
        <f>IF(LEN(INDEX(Input!D$6:D$1005,ROW($C237)-ROW($C$5),1))=0,"-",INDEX(Input!D$6:D$1005,ROW($C237)-ROW($C$5),1))</f>
        <v>-</v>
      </c>
      <c r="G237" s="100" t="str">
        <f>IF(LEN(INDEX(Input!E$6:E$1005,ROW($C237)-ROW($C$5),1))=0,"-",INDEX(Input!E$6:E$1005,ROW($C237)-ROW($C$5),1))</f>
        <v>-</v>
      </c>
      <c r="H237" s="100" t="str">
        <f>IF(LEN(INDEX(Input!F$6:F$1005,ROW($C237)-ROW($C$5),1))=0,"-",INDEX(Input!F$6:F$1005,ROW($C237)-ROW($C$5),1))</f>
        <v>-</v>
      </c>
      <c r="I237" s="100" t="str">
        <f>IF(LEN(INDEX(Input!G$6:G$1005,ROW($C237)-ROW($C$5),1))=0,"",INDEX(Input!G$6:G$1005,ROW($C237)-ROW($C$5),1))</f>
        <v/>
      </c>
      <c r="J237" s="100" t="str">
        <f>IF(LEN(INDEX(Input!B$6:B$1005,ROW($C237)-ROW($C$5),1))=0,"-",IF(INDEX(Input!H$6:H$1005,ROW($C237)-ROW($C$5),1)="","Not set",INDEX(Input!H$6:H$1005,ROW($C237)-ROW($C$5),1)) )</f>
        <v>-</v>
      </c>
      <c r="K237" s="101" t="str">
        <f>IF(LEN(INDEX(Input!I$6:I$1005,ROW($C237)-ROW($C$5),1))=0,"",INDEX(Input!I$6:I$1005,ROW($C237)-ROW($C$5),1))</f>
        <v/>
      </c>
      <c r="L237" s="101" t="str">
        <f t="array" ref="L237">IFERROR(IF($AY$24=123,DAY(K237)&amp;connector&amp;IF($AZ$24="Extended",INDEX($AT$24:$AT$35,MONTH(K237),1),MONTH(K237))&amp;connector&amp;IF($AZ$24="Short", RIGHT(YEAR(K237),2),YEAR(K237)),IF($AY$24=213, MONTH(K237)&amp;connector&amp;DAY(K237)&amp;connector&amp;IF($AZ$24="Short", RIGHT(YEAR(K237),2),YEAR(K237)),IF($AZ$24="Short", RIGHT(YEAR(K237),2),YEAR(K237))&amp;connector&amp;MONTH(K237)&amp;connector&amp;DAY(K237))),"-")</f>
        <v>-</v>
      </c>
      <c r="M237" s="101" t="str">
        <f>IF(LEN(INDEX(Input!J$6:J$1005,ROW($C237)-ROW($C$5),1))=0,"",INDEX(Input!J$6:J$1005,ROW($C237)-ROW($C$5),1))</f>
        <v/>
      </c>
      <c r="N237" s="101" t="str">
        <f t="array" ref="N237">IFERROR(IF($AY$24=123,DAY(M237)&amp;connector&amp;IF($AZ$24="Extended",INDEX($AT$24:$AT$35,MONTH(M237),1),MONTH(M237))&amp;connector&amp;IF($AZ$24="Short", RIGHT(YEAR(M237),2),YEAR(M237)),IF($AY$24=213, MONTH(M237)&amp;connector&amp;DAY(M237)&amp;connector&amp;IF($AZ$24="Short", RIGHT(YEAR(M237),2),YEAR(M237)),IF($AZ$24="Short", RIGHT(YEAR(M237),2),YEAR(M237))&amp;connector&amp;MONTH(M237)&amp;connector&amp;DAY(M237))),"-")</f>
        <v>-</v>
      </c>
      <c r="O237" s="156" t="str">
        <f>IF(LEN(INDEX(Input!K$6:K$1005,ROW($C237)-ROW($C$5),1))=0,"",INDEX(Input!K$6:K$1005,ROW($C237)-ROW($C$5),1))</f>
        <v/>
      </c>
      <c r="P237" s="100" t="str">
        <f t="shared" si="33"/>
        <v>-</v>
      </c>
      <c r="Q237" s="156" t="str">
        <f>IF(LEN(INDEX(Input!L$6:L$1005,ROW($C237)-ROW($C$5),1))=0,"",INDEX(Input!L$6:L$1005,ROW($C237)-ROW($C$5),1))</f>
        <v/>
      </c>
      <c r="R237" s="100" t="str">
        <f t="shared" si="34"/>
        <v>-</v>
      </c>
      <c r="S237" s="156" t="str">
        <f>IF(LEN(INDEX(Input!M$6:M$1005,ROW($C237)-ROW($C$5),1))=0,"-",INDEX(Input!M$6:M$1005,ROW($C237)-ROW($C$5),1))</f>
        <v>-</v>
      </c>
      <c r="T237" s="156" t="str">
        <f t="shared" si="35"/>
        <v/>
      </c>
      <c r="U237" s="100" t="str">
        <f t="shared" si="36"/>
        <v>-</v>
      </c>
      <c r="V237" s="156" t="str">
        <f>IF(LEN(INDEX(Input!O$6:O$1005,ROW($C237)-ROW($C$5),1))=0,"",INDEX(Input!O$6:O$1005,ROW($C237)-ROW($C$5),1))</f>
        <v/>
      </c>
      <c r="W237" s="100" t="str">
        <f t="shared" si="37"/>
        <v>-</v>
      </c>
      <c r="X237" s="104" t="str">
        <f t="shared" si="38"/>
        <v/>
      </c>
      <c r="Y237" s="102" t="str">
        <f t="shared" si="39"/>
        <v/>
      </c>
      <c r="Z237" s="102" t="str">
        <f>IF(AND(OR(Dashboard!$D$7=J237,Dashboard!$D$7=""),  OR(Dashboard!$G$6&lt;=K237,Dashboard!$G$6=""), OR(Dashboard!$G$7&gt;=K237,Dashboard!$G$7=""),  OR(Dashboard!$J$6&lt;=O237,Dashboard!$J$6=""), OR(Dashboard!$J$7&gt;=O237,Dashboard!$J$7=""),D237&lt;&gt;""),"x","")</f>
        <v>x</v>
      </c>
      <c r="AA237" s="102" t="str">
        <f>IF(AND(OR(Dashboard!$D$6=H237,Dashboard!$D$6="",Dashboard!$D$6="All"), Z237="x"),"x","")</f>
        <v>x</v>
      </c>
      <c r="AB237" s="103" t="str">
        <f>IF(AND(OR(Dashboard!$D$6=H237,Dashboard!$D$6="",Dashboard!$D$6="All"), OR(Dashboard!$D$7=J237,Dashboard!$D$7=""),  OR(Dashboard!$G$6&lt;=K237,Dashboard!$G$6=""), OR(Dashboard!$G$7&gt;=K237,Dashboard!$G$7=""),  OR(Dashboard!$J$6&lt;=O237,Dashboard!$J$6=""), OR(Dashboard!$J$7&gt;=O237,Dashboard!$J$7=""),I237&lt;&gt;""),"x","")</f>
        <v/>
      </c>
      <c r="AC237" s="88" t="str">
        <f>IF($AB237&lt;&gt;"x","",IF(AND($I237&lt;&gt;AC$4, IFERROR(MATCH("c",$AB237:AB237,0),0)=0),"x", IF(IFERROR(MATCH("c",$AB237:AB237,0),0)=0,"c","")))</f>
        <v/>
      </c>
      <c r="AD237" s="88" t="str">
        <f>IF($AB237&lt;&gt;"x","",IF(AND($I237&lt;&gt;AD$4, IFERROR(MATCH("c",$AB237:AC237,0),0)=0),"x", IF(IFERROR(MATCH("c",$AB237:AC237,0),0)=0,"c","")))</f>
        <v/>
      </c>
      <c r="AE237" s="88" t="str">
        <f>IF($AB237&lt;&gt;"x","",IF(AND($I237&lt;&gt;AE$4, IFERROR(MATCH("c",$AB237:AD237,0),0)=0),"x", IF(IFERROR(MATCH("c",$AB237:AD237,0),0)=0,"c","")))</f>
        <v/>
      </c>
      <c r="AF237" s="88" t="str">
        <f>IF($AB237&lt;&gt;"x","",IF(AND($I237&lt;&gt;AF$4, IFERROR(MATCH("c",$AB237:AE237,0),0)=0),"x", IF(IFERROR(MATCH("c",$AB237:AE237,0),0)=0,"c","")))</f>
        <v/>
      </c>
      <c r="AG237" s="88" t="str">
        <f>IF($AB237&lt;&gt;"x","",IF(AND($I237&lt;&gt;AG$4, IFERROR(MATCH("c",$AB237:AF237,0),0)=0),"x", IF(IFERROR(MATCH("c",$AB237:AF237,0),0)=0,"c","")))</f>
        <v/>
      </c>
      <c r="AH237" s="88" t="str">
        <f>IF($AB237&lt;&gt;"x","",IF(AND($I237&lt;&gt;AH$4, IFERROR(MATCH("c",$AB237:AG237,0),0)=0),"x", IF(IFERROR(MATCH("c",$AB237:AG237,0),0)=0,"c","")))</f>
        <v/>
      </c>
      <c r="AI237" s="88" t="str">
        <f>IF($AB237&lt;&gt;"x","",IF(AND($I237&lt;&gt;AI$4, IFERROR(MATCH("c",$AB237:AH237,0),0)=0),"x", IF(IFERROR(MATCH("c",$AB237:AH237,0),0)=0,"c","")))</f>
        <v/>
      </c>
      <c r="AJ237" s="88" t="str">
        <f>IF($AB237&lt;&gt;"x","",IF(AND($I237&lt;&gt;AJ$4, IFERROR(MATCH("c",$AB237:AI237,0),0)=0),"x", IF(IFERROR(MATCH("c",$AB237:AI237,0),0)=0,"c","")))</f>
        <v/>
      </c>
      <c r="AK237" s="88" t="str">
        <f>IF($AB237&lt;&gt;"x","",IF(AND($I237&lt;&gt;AK$4, IFERROR(MATCH("c",$AB237:AJ237,0),0)=0),"x", IF(IFERROR(MATCH("c",$AB237:AJ237,0),0)=0,"c","")))</f>
        <v/>
      </c>
      <c r="AL237" s="88" t="str">
        <f>IF($AB237&lt;&gt;"x","",IF(AND($I237&lt;&gt;AL$4, IFERROR(MATCH("c",$AB237:AK237,0),0)=0),"x", IF(IFERROR(MATCH("c",$AB237:AK237,0),0)=0,"c","")))</f>
        <v/>
      </c>
      <c r="AM237" s="88" t="str">
        <f>IF($AB237&lt;&gt;"x","",IF(AND($I237&lt;&gt;AM$4, IFERROR(MATCH("c",$AB237:AL237,0),0)=0),"x", IF(IFERROR(MATCH("c",$AB237:AL237,0),0)=0,"c","")))</f>
        <v/>
      </c>
      <c r="AN237" s="88" t="str">
        <f>IF($AB237&lt;&gt;"x","",IF(AND($I237&lt;&gt;AN$4, IFERROR(MATCH("c",$AB237:AM237,0),0)=0),"x", IF(IFERROR(MATCH("c",$AB237:AM237,0),0)=0,"c","")))</f>
        <v/>
      </c>
      <c r="AO237" s="88" t="str">
        <f>IF($AB237&lt;&gt;"x","",IF(AND($I237&lt;&gt;AO$4, IFERROR(MATCH("c",$AB237:AN237,0),0)=0),"x", IF(IFERROR(MATCH("c",$AB237:AN237,0),0)=0,"c","")))</f>
        <v/>
      </c>
      <c r="AP237" s="88" t="str">
        <f>IF($AB237&lt;&gt;"x","",IF(AND($I237&lt;&gt;AP$4, IFERROR(MATCH("c",$AB237:AO237,0),0)=0),"x", IF(IFERROR(MATCH("c",$AB237:AO237,0),0)=0,"c","")))</f>
        <v/>
      </c>
      <c r="AQ237" s="88" t="str">
        <f>IF($AB237&lt;&gt;"x","",IF(AND($I237&lt;&gt;AQ$4, IFERROR(MATCH("c",$AB237:AP237,0),0)=0),"x", IF(IFERROR(MATCH("c",$AB237:AP237,0),0)=0,"c","")))</f>
        <v/>
      </c>
    </row>
    <row r="238" spans="2:43" x14ac:dyDescent="0.25">
      <c r="B238" s="88">
        <f>IF(AND(OR(Pipeline!$F$5=H238,Pipeline!$F$5="",Pipeline!$F$5="All"), OR(Pipeline!$F$6=J238,Pipeline!$F$6="",Pipeline!$F$6="All"),  OR(Pipeline!$J$5&lt;=K238,Pipeline!$J$5=""), OR(Pipeline!$J$6&gt;=K238,Pipeline!$J$6=""),  OR(Pipeline!$N$5&lt;=O238,Pipeline!$N$5=""), OR(Pipeline!$N$6&gt;=O238,Pipeline!$N$6="")),1,0)</f>
        <v>1</v>
      </c>
      <c r="C238" s="99">
        <f>IF(B238&lt;&gt;1,"",COUNTIFS($I$6:I237,I238,$B$6:B237,1)+1)</f>
        <v>226</v>
      </c>
      <c r="D238" s="100" t="str">
        <f>IF(LEN(INDEX(Input!B$6:B$1005,ROW($C238)-ROW($C$5),1))=0,"-",INDEX(Input!B$6:B$1005,ROW($C238)-ROW($C$5),1))</f>
        <v>-</v>
      </c>
      <c r="E238" s="100" t="str">
        <f>IF(LEN(INDEX(Input!C$6:C$1005,ROW($C238)-ROW($C$5),1))=0,"-",INDEX(Input!C$6:C$1005,ROW($C238)-ROW($C$5),1))</f>
        <v>-</v>
      </c>
      <c r="F238" s="100" t="str">
        <f>IF(LEN(INDEX(Input!D$6:D$1005,ROW($C238)-ROW($C$5),1))=0,"-",INDEX(Input!D$6:D$1005,ROW($C238)-ROW($C$5),1))</f>
        <v>-</v>
      </c>
      <c r="G238" s="100" t="str">
        <f>IF(LEN(INDEX(Input!E$6:E$1005,ROW($C238)-ROW($C$5),1))=0,"-",INDEX(Input!E$6:E$1005,ROW($C238)-ROW($C$5),1))</f>
        <v>-</v>
      </c>
      <c r="H238" s="100" t="str">
        <f>IF(LEN(INDEX(Input!F$6:F$1005,ROW($C238)-ROW($C$5),1))=0,"-",INDEX(Input!F$6:F$1005,ROW($C238)-ROW($C$5),1))</f>
        <v>-</v>
      </c>
      <c r="I238" s="100" t="str">
        <f>IF(LEN(INDEX(Input!G$6:G$1005,ROW($C238)-ROW($C$5),1))=0,"",INDEX(Input!G$6:G$1005,ROW($C238)-ROW($C$5),1))</f>
        <v/>
      </c>
      <c r="J238" s="100" t="str">
        <f>IF(LEN(INDEX(Input!B$6:B$1005,ROW($C238)-ROW($C$5),1))=0,"-",IF(INDEX(Input!H$6:H$1005,ROW($C238)-ROW($C$5),1)="","Not set",INDEX(Input!H$6:H$1005,ROW($C238)-ROW($C$5),1)) )</f>
        <v>-</v>
      </c>
      <c r="K238" s="101" t="str">
        <f>IF(LEN(INDEX(Input!I$6:I$1005,ROW($C238)-ROW($C$5),1))=0,"",INDEX(Input!I$6:I$1005,ROW($C238)-ROW($C$5),1))</f>
        <v/>
      </c>
      <c r="L238" s="101" t="str">
        <f t="array" ref="L238">IFERROR(IF($AY$24=123,DAY(K238)&amp;connector&amp;IF($AZ$24="Extended",INDEX($AT$24:$AT$35,MONTH(K238),1),MONTH(K238))&amp;connector&amp;IF($AZ$24="Short", RIGHT(YEAR(K238),2),YEAR(K238)),IF($AY$24=213, MONTH(K238)&amp;connector&amp;DAY(K238)&amp;connector&amp;IF($AZ$24="Short", RIGHT(YEAR(K238),2),YEAR(K238)),IF($AZ$24="Short", RIGHT(YEAR(K238),2),YEAR(K238))&amp;connector&amp;MONTH(K238)&amp;connector&amp;DAY(K238))),"-")</f>
        <v>-</v>
      </c>
      <c r="M238" s="101" t="str">
        <f>IF(LEN(INDEX(Input!J$6:J$1005,ROW($C238)-ROW($C$5),1))=0,"",INDEX(Input!J$6:J$1005,ROW($C238)-ROW($C$5),1))</f>
        <v/>
      </c>
      <c r="N238" s="101" t="str">
        <f t="array" ref="N238">IFERROR(IF($AY$24=123,DAY(M238)&amp;connector&amp;IF($AZ$24="Extended",INDEX($AT$24:$AT$35,MONTH(M238),1),MONTH(M238))&amp;connector&amp;IF($AZ$24="Short", RIGHT(YEAR(M238),2),YEAR(M238)),IF($AY$24=213, MONTH(M238)&amp;connector&amp;DAY(M238)&amp;connector&amp;IF($AZ$24="Short", RIGHT(YEAR(M238),2),YEAR(M238)),IF($AZ$24="Short", RIGHT(YEAR(M238),2),YEAR(M238))&amp;connector&amp;MONTH(M238)&amp;connector&amp;DAY(M238))),"-")</f>
        <v>-</v>
      </c>
      <c r="O238" s="156" t="str">
        <f>IF(LEN(INDEX(Input!K$6:K$1005,ROW($C238)-ROW($C$5),1))=0,"",INDEX(Input!K$6:K$1005,ROW($C238)-ROW($C$5),1))</f>
        <v/>
      </c>
      <c r="P238" s="100" t="str">
        <f t="shared" si="33"/>
        <v>-</v>
      </c>
      <c r="Q238" s="156" t="str">
        <f>IF(LEN(INDEX(Input!L$6:L$1005,ROW($C238)-ROW($C$5),1))=0,"",INDEX(Input!L$6:L$1005,ROW($C238)-ROW($C$5),1))</f>
        <v/>
      </c>
      <c r="R238" s="100" t="str">
        <f t="shared" si="34"/>
        <v>-</v>
      </c>
      <c r="S238" s="156" t="str">
        <f>IF(LEN(INDEX(Input!M$6:M$1005,ROW($C238)-ROW($C$5),1))=0,"-",INDEX(Input!M$6:M$1005,ROW($C238)-ROW($C$5),1))</f>
        <v>-</v>
      </c>
      <c r="T238" s="156" t="str">
        <f t="shared" si="35"/>
        <v/>
      </c>
      <c r="U238" s="100" t="str">
        <f t="shared" si="36"/>
        <v>-</v>
      </c>
      <c r="V238" s="156" t="str">
        <f>IF(LEN(INDEX(Input!O$6:O$1005,ROW($C238)-ROW($C$5),1))=0,"",INDEX(Input!O$6:O$1005,ROW($C238)-ROW($C$5),1))</f>
        <v/>
      </c>
      <c r="W238" s="100" t="str">
        <f t="shared" si="37"/>
        <v>-</v>
      </c>
      <c r="X238" s="104" t="str">
        <f t="shared" si="38"/>
        <v/>
      </c>
      <c r="Y238" s="102" t="str">
        <f t="shared" si="39"/>
        <v/>
      </c>
      <c r="Z238" s="102" t="str">
        <f>IF(AND(OR(Dashboard!$D$7=J238,Dashboard!$D$7=""),  OR(Dashboard!$G$6&lt;=K238,Dashboard!$G$6=""), OR(Dashboard!$G$7&gt;=K238,Dashboard!$G$7=""),  OR(Dashboard!$J$6&lt;=O238,Dashboard!$J$6=""), OR(Dashboard!$J$7&gt;=O238,Dashboard!$J$7=""),D238&lt;&gt;""),"x","")</f>
        <v>x</v>
      </c>
      <c r="AA238" s="102" t="str">
        <f>IF(AND(OR(Dashboard!$D$6=H238,Dashboard!$D$6="",Dashboard!$D$6="All"), Z238="x"),"x","")</f>
        <v>x</v>
      </c>
      <c r="AB238" s="103" t="str">
        <f>IF(AND(OR(Dashboard!$D$6=H238,Dashboard!$D$6="",Dashboard!$D$6="All"), OR(Dashboard!$D$7=J238,Dashboard!$D$7=""),  OR(Dashboard!$G$6&lt;=K238,Dashboard!$G$6=""), OR(Dashboard!$G$7&gt;=K238,Dashboard!$G$7=""),  OR(Dashboard!$J$6&lt;=O238,Dashboard!$J$6=""), OR(Dashboard!$J$7&gt;=O238,Dashboard!$J$7=""),I238&lt;&gt;""),"x","")</f>
        <v/>
      </c>
      <c r="AC238" s="88" t="str">
        <f>IF($AB238&lt;&gt;"x","",IF(AND($I238&lt;&gt;AC$4, IFERROR(MATCH("c",$AB238:AB238,0),0)=0),"x", IF(IFERROR(MATCH("c",$AB238:AB238,0),0)=0,"c","")))</f>
        <v/>
      </c>
      <c r="AD238" s="88" t="str">
        <f>IF($AB238&lt;&gt;"x","",IF(AND($I238&lt;&gt;AD$4, IFERROR(MATCH("c",$AB238:AC238,0),0)=0),"x", IF(IFERROR(MATCH("c",$AB238:AC238,0),0)=0,"c","")))</f>
        <v/>
      </c>
      <c r="AE238" s="88" t="str">
        <f>IF($AB238&lt;&gt;"x","",IF(AND($I238&lt;&gt;AE$4, IFERROR(MATCH("c",$AB238:AD238,0),0)=0),"x", IF(IFERROR(MATCH("c",$AB238:AD238,0),0)=0,"c","")))</f>
        <v/>
      </c>
      <c r="AF238" s="88" t="str">
        <f>IF($AB238&lt;&gt;"x","",IF(AND($I238&lt;&gt;AF$4, IFERROR(MATCH("c",$AB238:AE238,0),0)=0),"x", IF(IFERROR(MATCH("c",$AB238:AE238,0),0)=0,"c","")))</f>
        <v/>
      </c>
      <c r="AG238" s="88" t="str">
        <f>IF($AB238&lt;&gt;"x","",IF(AND($I238&lt;&gt;AG$4, IFERROR(MATCH("c",$AB238:AF238,0),0)=0),"x", IF(IFERROR(MATCH("c",$AB238:AF238,0),0)=0,"c","")))</f>
        <v/>
      </c>
      <c r="AH238" s="88" t="str">
        <f>IF($AB238&lt;&gt;"x","",IF(AND($I238&lt;&gt;AH$4, IFERROR(MATCH("c",$AB238:AG238,0),0)=0),"x", IF(IFERROR(MATCH("c",$AB238:AG238,0),0)=0,"c","")))</f>
        <v/>
      </c>
      <c r="AI238" s="88" t="str">
        <f>IF($AB238&lt;&gt;"x","",IF(AND($I238&lt;&gt;AI$4, IFERROR(MATCH("c",$AB238:AH238,0),0)=0),"x", IF(IFERROR(MATCH("c",$AB238:AH238,0),0)=0,"c","")))</f>
        <v/>
      </c>
      <c r="AJ238" s="88" t="str">
        <f>IF($AB238&lt;&gt;"x","",IF(AND($I238&lt;&gt;AJ$4, IFERROR(MATCH("c",$AB238:AI238,0),0)=0),"x", IF(IFERROR(MATCH("c",$AB238:AI238,0),0)=0,"c","")))</f>
        <v/>
      </c>
      <c r="AK238" s="88" t="str">
        <f>IF($AB238&lt;&gt;"x","",IF(AND($I238&lt;&gt;AK$4, IFERROR(MATCH("c",$AB238:AJ238,0),0)=0),"x", IF(IFERROR(MATCH("c",$AB238:AJ238,0),0)=0,"c","")))</f>
        <v/>
      </c>
      <c r="AL238" s="88" t="str">
        <f>IF($AB238&lt;&gt;"x","",IF(AND($I238&lt;&gt;AL$4, IFERROR(MATCH("c",$AB238:AK238,0),0)=0),"x", IF(IFERROR(MATCH("c",$AB238:AK238,0),0)=0,"c","")))</f>
        <v/>
      </c>
      <c r="AM238" s="88" t="str">
        <f>IF($AB238&lt;&gt;"x","",IF(AND($I238&lt;&gt;AM$4, IFERROR(MATCH("c",$AB238:AL238,0),0)=0),"x", IF(IFERROR(MATCH("c",$AB238:AL238,0),0)=0,"c","")))</f>
        <v/>
      </c>
      <c r="AN238" s="88" t="str">
        <f>IF($AB238&lt;&gt;"x","",IF(AND($I238&lt;&gt;AN$4, IFERROR(MATCH("c",$AB238:AM238,0),0)=0),"x", IF(IFERROR(MATCH("c",$AB238:AM238,0),0)=0,"c","")))</f>
        <v/>
      </c>
      <c r="AO238" s="88" t="str">
        <f>IF($AB238&lt;&gt;"x","",IF(AND($I238&lt;&gt;AO$4, IFERROR(MATCH("c",$AB238:AN238,0),0)=0),"x", IF(IFERROR(MATCH("c",$AB238:AN238,0),0)=0,"c","")))</f>
        <v/>
      </c>
      <c r="AP238" s="88" t="str">
        <f>IF($AB238&lt;&gt;"x","",IF(AND($I238&lt;&gt;AP$4, IFERROR(MATCH("c",$AB238:AO238,0),0)=0),"x", IF(IFERROR(MATCH("c",$AB238:AO238,0),0)=0,"c","")))</f>
        <v/>
      </c>
      <c r="AQ238" s="88" t="str">
        <f>IF($AB238&lt;&gt;"x","",IF(AND($I238&lt;&gt;AQ$4, IFERROR(MATCH("c",$AB238:AP238,0),0)=0),"x", IF(IFERROR(MATCH("c",$AB238:AP238,0),0)=0,"c","")))</f>
        <v/>
      </c>
    </row>
    <row r="239" spans="2:43" x14ac:dyDescent="0.25">
      <c r="B239" s="88">
        <f>IF(AND(OR(Pipeline!$F$5=H239,Pipeline!$F$5="",Pipeline!$F$5="All"), OR(Pipeline!$F$6=J239,Pipeline!$F$6="",Pipeline!$F$6="All"),  OR(Pipeline!$J$5&lt;=K239,Pipeline!$J$5=""), OR(Pipeline!$J$6&gt;=K239,Pipeline!$J$6=""),  OR(Pipeline!$N$5&lt;=O239,Pipeline!$N$5=""), OR(Pipeline!$N$6&gt;=O239,Pipeline!$N$6="")),1,0)</f>
        <v>1</v>
      </c>
      <c r="C239" s="99">
        <f>IF(B239&lt;&gt;1,"",COUNTIFS($I$6:I238,I239,$B$6:B238,1)+1)</f>
        <v>227</v>
      </c>
      <c r="D239" s="100" t="str">
        <f>IF(LEN(INDEX(Input!B$6:B$1005,ROW($C239)-ROW($C$5),1))=0,"-",INDEX(Input!B$6:B$1005,ROW($C239)-ROW($C$5),1))</f>
        <v>-</v>
      </c>
      <c r="E239" s="100" t="str">
        <f>IF(LEN(INDEX(Input!C$6:C$1005,ROW($C239)-ROW($C$5),1))=0,"-",INDEX(Input!C$6:C$1005,ROW($C239)-ROW($C$5),1))</f>
        <v>-</v>
      </c>
      <c r="F239" s="100" t="str">
        <f>IF(LEN(INDEX(Input!D$6:D$1005,ROW($C239)-ROW($C$5),1))=0,"-",INDEX(Input!D$6:D$1005,ROW($C239)-ROW($C$5),1))</f>
        <v>-</v>
      </c>
      <c r="G239" s="100" t="str">
        <f>IF(LEN(INDEX(Input!E$6:E$1005,ROW($C239)-ROW($C$5),1))=0,"-",INDEX(Input!E$6:E$1005,ROW($C239)-ROW($C$5),1))</f>
        <v>-</v>
      </c>
      <c r="H239" s="100" t="str">
        <f>IF(LEN(INDEX(Input!F$6:F$1005,ROW($C239)-ROW($C$5),1))=0,"-",INDEX(Input!F$6:F$1005,ROW($C239)-ROW($C$5),1))</f>
        <v>-</v>
      </c>
      <c r="I239" s="100" t="str">
        <f>IF(LEN(INDEX(Input!G$6:G$1005,ROW($C239)-ROW($C$5),1))=0,"",INDEX(Input!G$6:G$1005,ROW($C239)-ROW($C$5),1))</f>
        <v/>
      </c>
      <c r="J239" s="100" t="str">
        <f>IF(LEN(INDEX(Input!B$6:B$1005,ROW($C239)-ROW($C$5),1))=0,"-",IF(INDEX(Input!H$6:H$1005,ROW($C239)-ROW($C$5),1)="","Not set",INDEX(Input!H$6:H$1005,ROW($C239)-ROW($C$5),1)) )</f>
        <v>-</v>
      </c>
      <c r="K239" s="101" t="str">
        <f>IF(LEN(INDEX(Input!I$6:I$1005,ROW($C239)-ROW($C$5),1))=0,"",INDEX(Input!I$6:I$1005,ROW($C239)-ROW($C$5),1))</f>
        <v/>
      </c>
      <c r="L239" s="101" t="str">
        <f t="array" ref="L239">IFERROR(IF($AY$24=123,DAY(K239)&amp;connector&amp;IF($AZ$24="Extended",INDEX($AT$24:$AT$35,MONTH(K239),1),MONTH(K239))&amp;connector&amp;IF($AZ$24="Short", RIGHT(YEAR(K239),2),YEAR(K239)),IF($AY$24=213, MONTH(K239)&amp;connector&amp;DAY(K239)&amp;connector&amp;IF($AZ$24="Short", RIGHT(YEAR(K239),2),YEAR(K239)),IF($AZ$24="Short", RIGHT(YEAR(K239),2),YEAR(K239))&amp;connector&amp;MONTH(K239)&amp;connector&amp;DAY(K239))),"-")</f>
        <v>-</v>
      </c>
      <c r="M239" s="101" t="str">
        <f>IF(LEN(INDEX(Input!J$6:J$1005,ROW($C239)-ROW($C$5),1))=0,"",INDEX(Input!J$6:J$1005,ROW($C239)-ROW($C$5),1))</f>
        <v/>
      </c>
      <c r="N239" s="101" t="str">
        <f t="array" ref="N239">IFERROR(IF($AY$24=123,DAY(M239)&amp;connector&amp;IF($AZ$24="Extended",INDEX($AT$24:$AT$35,MONTH(M239),1),MONTH(M239))&amp;connector&amp;IF($AZ$24="Short", RIGHT(YEAR(M239),2),YEAR(M239)),IF($AY$24=213, MONTH(M239)&amp;connector&amp;DAY(M239)&amp;connector&amp;IF($AZ$24="Short", RIGHT(YEAR(M239),2),YEAR(M239)),IF($AZ$24="Short", RIGHT(YEAR(M239),2),YEAR(M239))&amp;connector&amp;MONTH(M239)&amp;connector&amp;DAY(M239))),"-")</f>
        <v>-</v>
      </c>
      <c r="O239" s="156" t="str">
        <f>IF(LEN(INDEX(Input!K$6:K$1005,ROW($C239)-ROW($C$5),1))=0,"",INDEX(Input!K$6:K$1005,ROW($C239)-ROW($C$5),1))</f>
        <v/>
      </c>
      <c r="P239" s="100" t="str">
        <f t="shared" si="33"/>
        <v>-</v>
      </c>
      <c r="Q239" s="156" t="str">
        <f>IF(LEN(INDEX(Input!L$6:L$1005,ROW($C239)-ROW($C$5),1))=0,"",INDEX(Input!L$6:L$1005,ROW($C239)-ROW($C$5),1))</f>
        <v/>
      </c>
      <c r="R239" s="100" t="str">
        <f t="shared" si="34"/>
        <v>-</v>
      </c>
      <c r="S239" s="156" t="str">
        <f>IF(LEN(INDEX(Input!M$6:M$1005,ROW($C239)-ROW($C$5),1))=0,"-",INDEX(Input!M$6:M$1005,ROW($C239)-ROW($C$5),1))</f>
        <v>-</v>
      </c>
      <c r="T239" s="156" t="str">
        <f t="shared" si="35"/>
        <v/>
      </c>
      <c r="U239" s="100" t="str">
        <f t="shared" si="36"/>
        <v>-</v>
      </c>
      <c r="V239" s="156" t="str">
        <f>IF(LEN(INDEX(Input!O$6:O$1005,ROW($C239)-ROW($C$5),1))=0,"",INDEX(Input!O$6:O$1005,ROW($C239)-ROW($C$5),1))</f>
        <v/>
      </c>
      <c r="W239" s="100" t="str">
        <f t="shared" si="37"/>
        <v>-</v>
      </c>
      <c r="X239" s="104" t="str">
        <f t="shared" si="38"/>
        <v/>
      </c>
      <c r="Y239" s="102" t="str">
        <f t="shared" si="39"/>
        <v/>
      </c>
      <c r="Z239" s="102" t="str">
        <f>IF(AND(OR(Dashboard!$D$7=J239,Dashboard!$D$7=""),  OR(Dashboard!$G$6&lt;=K239,Dashboard!$G$6=""), OR(Dashboard!$G$7&gt;=K239,Dashboard!$G$7=""),  OR(Dashboard!$J$6&lt;=O239,Dashboard!$J$6=""), OR(Dashboard!$J$7&gt;=O239,Dashboard!$J$7=""),D239&lt;&gt;""),"x","")</f>
        <v>x</v>
      </c>
      <c r="AA239" s="102" t="str">
        <f>IF(AND(OR(Dashboard!$D$6=H239,Dashboard!$D$6="",Dashboard!$D$6="All"), Z239="x"),"x","")</f>
        <v>x</v>
      </c>
      <c r="AB239" s="103" t="str">
        <f>IF(AND(OR(Dashboard!$D$6=H239,Dashboard!$D$6="",Dashboard!$D$6="All"), OR(Dashboard!$D$7=J239,Dashboard!$D$7=""),  OR(Dashboard!$G$6&lt;=K239,Dashboard!$G$6=""), OR(Dashboard!$G$7&gt;=K239,Dashboard!$G$7=""),  OR(Dashboard!$J$6&lt;=O239,Dashboard!$J$6=""), OR(Dashboard!$J$7&gt;=O239,Dashboard!$J$7=""),I239&lt;&gt;""),"x","")</f>
        <v/>
      </c>
      <c r="AC239" s="88" t="str">
        <f>IF($AB239&lt;&gt;"x","",IF(AND($I239&lt;&gt;AC$4, IFERROR(MATCH("c",$AB239:AB239,0),0)=0),"x", IF(IFERROR(MATCH("c",$AB239:AB239,0),0)=0,"c","")))</f>
        <v/>
      </c>
      <c r="AD239" s="88" t="str">
        <f>IF($AB239&lt;&gt;"x","",IF(AND($I239&lt;&gt;AD$4, IFERROR(MATCH("c",$AB239:AC239,0),0)=0),"x", IF(IFERROR(MATCH("c",$AB239:AC239,0),0)=0,"c","")))</f>
        <v/>
      </c>
      <c r="AE239" s="88" t="str">
        <f>IF($AB239&lt;&gt;"x","",IF(AND($I239&lt;&gt;AE$4, IFERROR(MATCH("c",$AB239:AD239,0),0)=0),"x", IF(IFERROR(MATCH("c",$AB239:AD239,0),0)=0,"c","")))</f>
        <v/>
      </c>
      <c r="AF239" s="88" t="str">
        <f>IF($AB239&lt;&gt;"x","",IF(AND($I239&lt;&gt;AF$4, IFERROR(MATCH("c",$AB239:AE239,0),0)=0),"x", IF(IFERROR(MATCH("c",$AB239:AE239,0),0)=0,"c","")))</f>
        <v/>
      </c>
      <c r="AG239" s="88" t="str">
        <f>IF($AB239&lt;&gt;"x","",IF(AND($I239&lt;&gt;AG$4, IFERROR(MATCH("c",$AB239:AF239,0),0)=0),"x", IF(IFERROR(MATCH("c",$AB239:AF239,0),0)=0,"c","")))</f>
        <v/>
      </c>
      <c r="AH239" s="88" t="str">
        <f>IF($AB239&lt;&gt;"x","",IF(AND($I239&lt;&gt;AH$4, IFERROR(MATCH("c",$AB239:AG239,0),0)=0),"x", IF(IFERROR(MATCH("c",$AB239:AG239,0),0)=0,"c","")))</f>
        <v/>
      </c>
      <c r="AI239" s="88" t="str">
        <f>IF($AB239&lt;&gt;"x","",IF(AND($I239&lt;&gt;AI$4, IFERROR(MATCH("c",$AB239:AH239,0),0)=0),"x", IF(IFERROR(MATCH("c",$AB239:AH239,0),0)=0,"c","")))</f>
        <v/>
      </c>
      <c r="AJ239" s="88" t="str">
        <f>IF($AB239&lt;&gt;"x","",IF(AND($I239&lt;&gt;AJ$4, IFERROR(MATCH("c",$AB239:AI239,0),0)=0),"x", IF(IFERROR(MATCH("c",$AB239:AI239,0),0)=0,"c","")))</f>
        <v/>
      </c>
      <c r="AK239" s="88" t="str">
        <f>IF($AB239&lt;&gt;"x","",IF(AND($I239&lt;&gt;AK$4, IFERROR(MATCH("c",$AB239:AJ239,0),0)=0),"x", IF(IFERROR(MATCH("c",$AB239:AJ239,0),0)=0,"c","")))</f>
        <v/>
      </c>
      <c r="AL239" s="88" t="str">
        <f>IF($AB239&lt;&gt;"x","",IF(AND($I239&lt;&gt;AL$4, IFERROR(MATCH("c",$AB239:AK239,0),0)=0),"x", IF(IFERROR(MATCH("c",$AB239:AK239,0),0)=0,"c","")))</f>
        <v/>
      </c>
      <c r="AM239" s="88" t="str">
        <f>IF($AB239&lt;&gt;"x","",IF(AND($I239&lt;&gt;AM$4, IFERROR(MATCH("c",$AB239:AL239,0),0)=0),"x", IF(IFERROR(MATCH("c",$AB239:AL239,0),0)=0,"c","")))</f>
        <v/>
      </c>
      <c r="AN239" s="88" t="str">
        <f>IF($AB239&lt;&gt;"x","",IF(AND($I239&lt;&gt;AN$4, IFERROR(MATCH("c",$AB239:AM239,0),0)=0),"x", IF(IFERROR(MATCH("c",$AB239:AM239,0),0)=0,"c","")))</f>
        <v/>
      </c>
      <c r="AO239" s="88" t="str">
        <f>IF($AB239&lt;&gt;"x","",IF(AND($I239&lt;&gt;AO$4, IFERROR(MATCH("c",$AB239:AN239,0),0)=0),"x", IF(IFERROR(MATCH("c",$AB239:AN239,0),0)=0,"c","")))</f>
        <v/>
      </c>
      <c r="AP239" s="88" t="str">
        <f>IF($AB239&lt;&gt;"x","",IF(AND($I239&lt;&gt;AP$4, IFERROR(MATCH("c",$AB239:AO239,0),0)=0),"x", IF(IFERROR(MATCH("c",$AB239:AO239,0),0)=0,"c","")))</f>
        <v/>
      </c>
      <c r="AQ239" s="88" t="str">
        <f>IF($AB239&lt;&gt;"x","",IF(AND($I239&lt;&gt;AQ$4, IFERROR(MATCH("c",$AB239:AP239,0),0)=0),"x", IF(IFERROR(MATCH("c",$AB239:AP239,0),0)=0,"c","")))</f>
        <v/>
      </c>
    </row>
    <row r="240" spans="2:43" x14ac:dyDescent="0.25">
      <c r="B240" s="88">
        <f>IF(AND(OR(Pipeline!$F$5=H240,Pipeline!$F$5="",Pipeline!$F$5="All"), OR(Pipeline!$F$6=J240,Pipeline!$F$6="",Pipeline!$F$6="All"),  OR(Pipeline!$J$5&lt;=K240,Pipeline!$J$5=""), OR(Pipeline!$J$6&gt;=K240,Pipeline!$J$6=""),  OR(Pipeline!$N$5&lt;=O240,Pipeline!$N$5=""), OR(Pipeline!$N$6&gt;=O240,Pipeline!$N$6="")),1,0)</f>
        <v>1</v>
      </c>
      <c r="C240" s="99">
        <f>IF(B240&lt;&gt;1,"",COUNTIFS($I$6:I239,I240,$B$6:B239,1)+1)</f>
        <v>228</v>
      </c>
      <c r="D240" s="100" t="str">
        <f>IF(LEN(INDEX(Input!B$6:B$1005,ROW($C240)-ROW($C$5),1))=0,"-",INDEX(Input!B$6:B$1005,ROW($C240)-ROW($C$5),1))</f>
        <v>-</v>
      </c>
      <c r="E240" s="100" t="str">
        <f>IF(LEN(INDEX(Input!C$6:C$1005,ROW($C240)-ROW($C$5),1))=0,"-",INDEX(Input!C$6:C$1005,ROW($C240)-ROW($C$5),1))</f>
        <v>-</v>
      </c>
      <c r="F240" s="100" t="str">
        <f>IF(LEN(INDEX(Input!D$6:D$1005,ROW($C240)-ROW($C$5),1))=0,"-",INDEX(Input!D$6:D$1005,ROW($C240)-ROW($C$5),1))</f>
        <v>-</v>
      </c>
      <c r="G240" s="100" t="str">
        <f>IF(LEN(INDEX(Input!E$6:E$1005,ROW($C240)-ROW($C$5),1))=0,"-",INDEX(Input!E$6:E$1005,ROW($C240)-ROW($C$5),1))</f>
        <v>-</v>
      </c>
      <c r="H240" s="100" t="str">
        <f>IF(LEN(INDEX(Input!F$6:F$1005,ROW($C240)-ROW($C$5),1))=0,"-",INDEX(Input!F$6:F$1005,ROW($C240)-ROW($C$5),1))</f>
        <v>-</v>
      </c>
      <c r="I240" s="100" t="str">
        <f>IF(LEN(INDEX(Input!G$6:G$1005,ROW($C240)-ROW($C$5),1))=0,"",INDEX(Input!G$6:G$1005,ROW($C240)-ROW($C$5),1))</f>
        <v/>
      </c>
      <c r="J240" s="100" t="str">
        <f>IF(LEN(INDEX(Input!B$6:B$1005,ROW($C240)-ROW($C$5),1))=0,"-",IF(INDEX(Input!H$6:H$1005,ROW($C240)-ROW($C$5),1)="","Not set",INDEX(Input!H$6:H$1005,ROW($C240)-ROW($C$5),1)) )</f>
        <v>-</v>
      </c>
      <c r="K240" s="101" t="str">
        <f>IF(LEN(INDEX(Input!I$6:I$1005,ROW($C240)-ROW($C$5),1))=0,"",INDEX(Input!I$6:I$1005,ROW($C240)-ROW($C$5),1))</f>
        <v/>
      </c>
      <c r="L240" s="101" t="str">
        <f t="array" ref="L240">IFERROR(IF($AY$24=123,DAY(K240)&amp;connector&amp;IF($AZ$24="Extended",INDEX($AT$24:$AT$35,MONTH(K240),1),MONTH(K240))&amp;connector&amp;IF($AZ$24="Short", RIGHT(YEAR(K240),2),YEAR(K240)),IF($AY$24=213, MONTH(K240)&amp;connector&amp;DAY(K240)&amp;connector&amp;IF($AZ$24="Short", RIGHT(YEAR(K240),2),YEAR(K240)),IF($AZ$24="Short", RIGHT(YEAR(K240),2),YEAR(K240))&amp;connector&amp;MONTH(K240)&amp;connector&amp;DAY(K240))),"-")</f>
        <v>-</v>
      </c>
      <c r="M240" s="101" t="str">
        <f>IF(LEN(INDEX(Input!J$6:J$1005,ROW($C240)-ROW($C$5),1))=0,"",INDEX(Input!J$6:J$1005,ROW($C240)-ROW($C$5),1))</f>
        <v/>
      </c>
      <c r="N240" s="101" t="str">
        <f t="array" ref="N240">IFERROR(IF($AY$24=123,DAY(M240)&amp;connector&amp;IF($AZ$24="Extended",INDEX($AT$24:$AT$35,MONTH(M240),1),MONTH(M240))&amp;connector&amp;IF($AZ$24="Short", RIGHT(YEAR(M240),2),YEAR(M240)),IF($AY$24=213, MONTH(M240)&amp;connector&amp;DAY(M240)&amp;connector&amp;IF($AZ$24="Short", RIGHT(YEAR(M240),2),YEAR(M240)),IF($AZ$24="Short", RIGHT(YEAR(M240),2),YEAR(M240))&amp;connector&amp;MONTH(M240)&amp;connector&amp;DAY(M240))),"-")</f>
        <v>-</v>
      </c>
      <c r="O240" s="156" t="str">
        <f>IF(LEN(INDEX(Input!K$6:K$1005,ROW($C240)-ROW($C$5),1))=0,"",INDEX(Input!K$6:K$1005,ROW($C240)-ROW($C$5),1))</f>
        <v/>
      </c>
      <c r="P240" s="100" t="str">
        <f t="shared" si="33"/>
        <v>-</v>
      </c>
      <c r="Q240" s="156" t="str">
        <f>IF(LEN(INDEX(Input!L$6:L$1005,ROW($C240)-ROW($C$5),1))=0,"",INDEX(Input!L$6:L$1005,ROW($C240)-ROW($C$5),1))</f>
        <v/>
      </c>
      <c r="R240" s="100" t="str">
        <f t="shared" si="34"/>
        <v>-</v>
      </c>
      <c r="S240" s="156" t="str">
        <f>IF(LEN(INDEX(Input!M$6:M$1005,ROW($C240)-ROW($C$5),1))=0,"-",INDEX(Input!M$6:M$1005,ROW($C240)-ROW($C$5),1))</f>
        <v>-</v>
      </c>
      <c r="T240" s="156" t="str">
        <f t="shared" si="35"/>
        <v/>
      </c>
      <c r="U240" s="100" t="str">
        <f t="shared" si="36"/>
        <v>-</v>
      </c>
      <c r="V240" s="156" t="str">
        <f>IF(LEN(INDEX(Input!O$6:O$1005,ROW($C240)-ROW($C$5),1))=0,"",INDEX(Input!O$6:O$1005,ROW($C240)-ROW($C$5),1))</f>
        <v/>
      </c>
      <c r="W240" s="100" t="str">
        <f t="shared" si="37"/>
        <v>-</v>
      </c>
      <c r="X240" s="104" t="str">
        <f t="shared" si="38"/>
        <v/>
      </c>
      <c r="Y240" s="102" t="str">
        <f t="shared" si="39"/>
        <v/>
      </c>
      <c r="Z240" s="102" t="str">
        <f>IF(AND(OR(Dashboard!$D$7=J240,Dashboard!$D$7=""),  OR(Dashboard!$G$6&lt;=K240,Dashboard!$G$6=""), OR(Dashboard!$G$7&gt;=K240,Dashboard!$G$7=""),  OR(Dashboard!$J$6&lt;=O240,Dashboard!$J$6=""), OR(Dashboard!$J$7&gt;=O240,Dashboard!$J$7=""),D240&lt;&gt;""),"x","")</f>
        <v>x</v>
      </c>
      <c r="AA240" s="102" t="str">
        <f>IF(AND(OR(Dashboard!$D$6=H240,Dashboard!$D$6="",Dashboard!$D$6="All"), Z240="x"),"x","")</f>
        <v>x</v>
      </c>
      <c r="AB240" s="103" t="str">
        <f>IF(AND(OR(Dashboard!$D$6=H240,Dashboard!$D$6="",Dashboard!$D$6="All"), OR(Dashboard!$D$7=J240,Dashboard!$D$7=""),  OR(Dashboard!$G$6&lt;=K240,Dashboard!$G$6=""), OR(Dashboard!$G$7&gt;=K240,Dashboard!$G$7=""),  OR(Dashboard!$J$6&lt;=O240,Dashboard!$J$6=""), OR(Dashboard!$J$7&gt;=O240,Dashboard!$J$7=""),I240&lt;&gt;""),"x","")</f>
        <v/>
      </c>
      <c r="AC240" s="88" t="str">
        <f>IF($AB240&lt;&gt;"x","",IF(AND($I240&lt;&gt;AC$4, IFERROR(MATCH("c",$AB240:AB240,0),0)=0),"x", IF(IFERROR(MATCH("c",$AB240:AB240,0),0)=0,"c","")))</f>
        <v/>
      </c>
      <c r="AD240" s="88" t="str">
        <f>IF($AB240&lt;&gt;"x","",IF(AND($I240&lt;&gt;AD$4, IFERROR(MATCH("c",$AB240:AC240,0),0)=0),"x", IF(IFERROR(MATCH("c",$AB240:AC240,0),0)=0,"c","")))</f>
        <v/>
      </c>
      <c r="AE240" s="88" t="str">
        <f>IF($AB240&lt;&gt;"x","",IF(AND($I240&lt;&gt;AE$4, IFERROR(MATCH("c",$AB240:AD240,0),0)=0),"x", IF(IFERROR(MATCH("c",$AB240:AD240,0),0)=0,"c","")))</f>
        <v/>
      </c>
      <c r="AF240" s="88" t="str">
        <f>IF($AB240&lt;&gt;"x","",IF(AND($I240&lt;&gt;AF$4, IFERROR(MATCH("c",$AB240:AE240,0),0)=0),"x", IF(IFERROR(MATCH("c",$AB240:AE240,0),0)=0,"c","")))</f>
        <v/>
      </c>
      <c r="AG240" s="88" t="str">
        <f>IF($AB240&lt;&gt;"x","",IF(AND($I240&lt;&gt;AG$4, IFERROR(MATCH("c",$AB240:AF240,0),0)=0),"x", IF(IFERROR(MATCH("c",$AB240:AF240,0),0)=0,"c","")))</f>
        <v/>
      </c>
      <c r="AH240" s="88" t="str">
        <f>IF($AB240&lt;&gt;"x","",IF(AND($I240&lt;&gt;AH$4, IFERROR(MATCH("c",$AB240:AG240,0),0)=0),"x", IF(IFERROR(MATCH("c",$AB240:AG240,0),0)=0,"c","")))</f>
        <v/>
      </c>
      <c r="AI240" s="88" t="str">
        <f>IF($AB240&lt;&gt;"x","",IF(AND($I240&lt;&gt;AI$4, IFERROR(MATCH("c",$AB240:AH240,0),0)=0),"x", IF(IFERROR(MATCH("c",$AB240:AH240,0),0)=0,"c","")))</f>
        <v/>
      </c>
      <c r="AJ240" s="88" t="str">
        <f>IF($AB240&lt;&gt;"x","",IF(AND($I240&lt;&gt;AJ$4, IFERROR(MATCH("c",$AB240:AI240,0),0)=0),"x", IF(IFERROR(MATCH("c",$AB240:AI240,0),0)=0,"c","")))</f>
        <v/>
      </c>
      <c r="AK240" s="88" t="str">
        <f>IF($AB240&lt;&gt;"x","",IF(AND($I240&lt;&gt;AK$4, IFERROR(MATCH("c",$AB240:AJ240,0),0)=0),"x", IF(IFERROR(MATCH("c",$AB240:AJ240,0),0)=0,"c","")))</f>
        <v/>
      </c>
      <c r="AL240" s="88" t="str">
        <f>IF($AB240&lt;&gt;"x","",IF(AND($I240&lt;&gt;AL$4, IFERROR(MATCH("c",$AB240:AK240,0),0)=0),"x", IF(IFERROR(MATCH("c",$AB240:AK240,0),0)=0,"c","")))</f>
        <v/>
      </c>
      <c r="AM240" s="88" t="str">
        <f>IF($AB240&lt;&gt;"x","",IF(AND($I240&lt;&gt;AM$4, IFERROR(MATCH("c",$AB240:AL240,0),0)=0),"x", IF(IFERROR(MATCH("c",$AB240:AL240,0),0)=0,"c","")))</f>
        <v/>
      </c>
      <c r="AN240" s="88" t="str">
        <f>IF($AB240&lt;&gt;"x","",IF(AND($I240&lt;&gt;AN$4, IFERROR(MATCH("c",$AB240:AM240,0),0)=0),"x", IF(IFERROR(MATCH("c",$AB240:AM240,0),0)=0,"c","")))</f>
        <v/>
      </c>
      <c r="AO240" s="88" t="str">
        <f>IF($AB240&lt;&gt;"x","",IF(AND($I240&lt;&gt;AO$4, IFERROR(MATCH("c",$AB240:AN240,0),0)=0),"x", IF(IFERROR(MATCH("c",$AB240:AN240,0),0)=0,"c","")))</f>
        <v/>
      </c>
      <c r="AP240" s="88" t="str">
        <f>IF($AB240&lt;&gt;"x","",IF(AND($I240&lt;&gt;AP$4, IFERROR(MATCH("c",$AB240:AO240,0),0)=0),"x", IF(IFERROR(MATCH("c",$AB240:AO240,0),0)=0,"c","")))</f>
        <v/>
      </c>
      <c r="AQ240" s="88" t="str">
        <f>IF($AB240&lt;&gt;"x","",IF(AND($I240&lt;&gt;AQ$4, IFERROR(MATCH("c",$AB240:AP240,0),0)=0),"x", IF(IFERROR(MATCH("c",$AB240:AP240,0),0)=0,"c","")))</f>
        <v/>
      </c>
    </row>
    <row r="241" spans="2:43" x14ac:dyDescent="0.25">
      <c r="B241" s="88">
        <f>IF(AND(OR(Pipeline!$F$5=H241,Pipeline!$F$5="",Pipeline!$F$5="All"), OR(Pipeline!$F$6=J241,Pipeline!$F$6="",Pipeline!$F$6="All"),  OR(Pipeline!$J$5&lt;=K241,Pipeline!$J$5=""), OR(Pipeline!$J$6&gt;=K241,Pipeline!$J$6=""),  OR(Pipeline!$N$5&lt;=O241,Pipeline!$N$5=""), OR(Pipeline!$N$6&gt;=O241,Pipeline!$N$6="")),1,0)</f>
        <v>1</v>
      </c>
      <c r="C241" s="99">
        <f>IF(B241&lt;&gt;1,"",COUNTIFS($I$6:I240,I241,$B$6:B240,1)+1)</f>
        <v>229</v>
      </c>
      <c r="D241" s="100" t="str">
        <f>IF(LEN(INDEX(Input!B$6:B$1005,ROW($C241)-ROW($C$5),1))=0,"-",INDEX(Input!B$6:B$1005,ROW($C241)-ROW($C$5),1))</f>
        <v>-</v>
      </c>
      <c r="E241" s="100" t="str">
        <f>IF(LEN(INDEX(Input!C$6:C$1005,ROW($C241)-ROW($C$5),1))=0,"-",INDEX(Input!C$6:C$1005,ROW($C241)-ROW($C$5),1))</f>
        <v>-</v>
      </c>
      <c r="F241" s="100" t="str">
        <f>IF(LEN(INDEX(Input!D$6:D$1005,ROW($C241)-ROW($C$5),1))=0,"-",INDEX(Input!D$6:D$1005,ROW($C241)-ROW($C$5),1))</f>
        <v>-</v>
      </c>
      <c r="G241" s="100" t="str">
        <f>IF(LEN(INDEX(Input!E$6:E$1005,ROW($C241)-ROW($C$5),1))=0,"-",INDEX(Input!E$6:E$1005,ROW($C241)-ROW($C$5),1))</f>
        <v>-</v>
      </c>
      <c r="H241" s="100" t="str">
        <f>IF(LEN(INDEX(Input!F$6:F$1005,ROW($C241)-ROW($C$5),1))=0,"-",INDEX(Input!F$6:F$1005,ROW($C241)-ROW($C$5),1))</f>
        <v>-</v>
      </c>
      <c r="I241" s="100" t="str">
        <f>IF(LEN(INDEX(Input!G$6:G$1005,ROW($C241)-ROW($C$5),1))=0,"",INDEX(Input!G$6:G$1005,ROW($C241)-ROW($C$5),1))</f>
        <v/>
      </c>
      <c r="J241" s="100" t="str">
        <f>IF(LEN(INDEX(Input!B$6:B$1005,ROW($C241)-ROW($C$5),1))=0,"-",IF(INDEX(Input!H$6:H$1005,ROW($C241)-ROW($C$5),1)="","Not set",INDEX(Input!H$6:H$1005,ROW($C241)-ROW($C$5),1)) )</f>
        <v>-</v>
      </c>
      <c r="K241" s="101" t="str">
        <f>IF(LEN(INDEX(Input!I$6:I$1005,ROW($C241)-ROW($C$5),1))=0,"",INDEX(Input!I$6:I$1005,ROW($C241)-ROW($C$5),1))</f>
        <v/>
      </c>
      <c r="L241" s="101" t="str">
        <f t="array" ref="L241">IFERROR(IF($AY$24=123,DAY(K241)&amp;connector&amp;IF($AZ$24="Extended",INDEX($AT$24:$AT$35,MONTH(K241),1),MONTH(K241))&amp;connector&amp;IF($AZ$24="Short", RIGHT(YEAR(K241),2),YEAR(K241)),IF($AY$24=213, MONTH(K241)&amp;connector&amp;DAY(K241)&amp;connector&amp;IF($AZ$24="Short", RIGHT(YEAR(K241),2),YEAR(K241)),IF($AZ$24="Short", RIGHT(YEAR(K241),2),YEAR(K241))&amp;connector&amp;MONTH(K241)&amp;connector&amp;DAY(K241))),"-")</f>
        <v>-</v>
      </c>
      <c r="M241" s="101" t="str">
        <f>IF(LEN(INDEX(Input!J$6:J$1005,ROW($C241)-ROW($C$5),1))=0,"",INDEX(Input!J$6:J$1005,ROW($C241)-ROW($C$5),1))</f>
        <v/>
      </c>
      <c r="N241" s="101" t="str">
        <f t="array" ref="N241">IFERROR(IF($AY$24=123,DAY(M241)&amp;connector&amp;IF($AZ$24="Extended",INDEX($AT$24:$AT$35,MONTH(M241),1),MONTH(M241))&amp;connector&amp;IF($AZ$24="Short", RIGHT(YEAR(M241),2),YEAR(M241)),IF($AY$24=213, MONTH(M241)&amp;connector&amp;DAY(M241)&amp;connector&amp;IF($AZ$24="Short", RIGHT(YEAR(M241),2),YEAR(M241)),IF($AZ$24="Short", RIGHT(YEAR(M241),2),YEAR(M241))&amp;connector&amp;MONTH(M241)&amp;connector&amp;DAY(M241))),"-")</f>
        <v>-</v>
      </c>
      <c r="O241" s="156" t="str">
        <f>IF(LEN(INDEX(Input!K$6:K$1005,ROW($C241)-ROW($C$5),1))=0,"",INDEX(Input!K$6:K$1005,ROW($C241)-ROW($C$5),1))</f>
        <v/>
      </c>
      <c r="P241" s="100" t="str">
        <f t="shared" si="33"/>
        <v>-</v>
      </c>
      <c r="Q241" s="156" t="str">
        <f>IF(LEN(INDEX(Input!L$6:L$1005,ROW($C241)-ROW($C$5),1))=0,"",INDEX(Input!L$6:L$1005,ROW($C241)-ROW($C$5),1))</f>
        <v/>
      </c>
      <c r="R241" s="100" t="str">
        <f t="shared" si="34"/>
        <v>-</v>
      </c>
      <c r="S241" s="156" t="str">
        <f>IF(LEN(INDEX(Input!M$6:M$1005,ROW($C241)-ROW($C$5),1))=0,"-",INDEX(Input!M$6:M$1005,ROW($C241)-ROW($C$5),1))</f>
        <v>-</v>
      </c>
      <c r="T241" s="156" t="str">
        <f t="shared" si="35"/>
        <v/>
      </c>
      <c r="U241" s="100" t="str">
        <f t="shared" si="36"/>
        <v>-</v>
      </c>
      <c r="V241" s="156" t="str">
        <f>IF(LEN(INDEX(Input!O$6:O$1005,ROW($C241)-ROW($C$5),1))=0,"",INDEX(Input!O$6:O$1005,ROW($C241)-ROW($C$5),1))</f>
        <v/>
      </c>
      <c r="W241" s="100" t="str">
        <f t="shared" si="37"/>
        <v>-</v>
      </c>
      <c r="X241" s="104" t="str">
        <f t="shared" si="38"/>
        <v/>
      </c>
      <c r="Y241" s="102" t="str">
        <f t="shared" si="39"/>
        <v/>
      </c>
      <c r="Z241" s="102" t="str">
        <f>IF(AND(OR(Dashboard!$D$7=J241,Dashboard!$D$7=""),  OR(Dashboard!$G$6&lt;=K241,Dashboard!$G$6=""), OR(Dashboard!$G$7&gt;=K241,Dashboard!$G$7=""),  OR(Dashboard!$J$6&lt;=O241,Dashboard!$J$6=""), OR(Dashboard!$J$7&gt;=O241,Dashboard!$J$7=""),D241&lt;&gt;""),"x","")</f>
        <v>x</v>
      </c>
      <c r="AA241" s="102" t="str">
        <f>IF(AND(OR(Dashboard!$D$6=H241,Dashboard!$D$6="",Dashboard!$D$6="All"), Z241="x"),"x","")</f>
        <v>x</v>
      </c>
      <c r="AB241" s="103" t="str">
        <f>IF(AND(OR(Dashboard!$D$6=H241,Dashboard!$D$6="",Dashboard!$D$6="All"), OR(Dashboard!$D$7=J241,Dashboard!$D$7=""),  OR(Dashboard!$G$6&lt;=K241,Dashboard!$G$6=""), OR(Dashboard!$G$7&gt;=K241,Dashboard!$G$7=""),  OR(Dashboard!$J$6&lt;=O241,Dashboard!$J$6=""), OR(Dashboard!$J$7&gt;=O241,Dashboard!$J$7=""),I241&lt;&gt;""),"x","")</f>
        <v/>
      </c>
      <c r="AC241" s="88" t="str">
        <f>IF($AB241&lt;&gt;"x","",IF(AND($I241&lt;&gt;AC$4, IFERROR(MATCH("c",$AB241:AB241,0),0)=0),"x", IF(IFERROR(MATCH("c",$AB241:AB241,0),0)=0,"c","")))</f>
        <v/>
      </c>
      <c r="AD241" s="88" t="str">
        <f>IF($AB241&lt;&gt;"x","",IF(AND($I241&lt;&gt;AD$4, IFERROR(MATCH("c",$AB241:AC241,0),0)=0),"x", IF(IFERROR(MATCH("c",$AB241:AC241,0),0)=0,"c","")))</f>
        <v/>
      </c>
      <c r="AE241" s="88" t="str">
        <f>IF($AB241&lt;&gt;"x","",IF(AND($I241&lt;&gt;AE$4, IFERROR(MATCH("c",$AB241:AD241,0),0)=0),"x", IF(IFERROR(MATCH("c",$AB241:AD241,0),0)=0,"c","")))</f>
        <v/>
      </c>
      <c r="AF241" s="88" t="str">
        <f>IF($AB241&lt;&gt;"x","",IF(AND($I241&lt;&gt;AF$4, IFERROR(MATCH("c",$AB241:AE241,0),0)=0),"x", IF(IFERROR(MATCH("c",$AB241:AE241,0),0)=0,"c","")))</f>
        <v/>
      </c>
      <c r="AG241" s="88" t="str">
        <f>IF($AB241&lt;&gt;"x","",IF(AND($I241&lt;&gt;AG$4, IFERROR(MATCH("c",$AB241:AF241,0),0)=0),"x", IF(IFERROR(MATCH("c",$AB241:AF241,0),0)=0,"c","")))</f>
        <v/>
      </c>
      <c r="AH241" s="88" t="str">
        <f>IF($AB241&lt;&gt;"x","",IF(AND($I241&lt;&gt;AH$4, IFERROR(MATCH("c",$AB241:AG241,0),0)=0),"x", IF(IFERROR(MATCH("c",$AB241:AG241,0),0)=0,"c","")))</f>
        <v/>
      </c>
      <c r="AI241" s="88" t="str">
        <f>IF($AB241&lt;&gt;"x","",IF(AND($I241&lt;&gt;AI$4, IFERROR(MATCH("c",$AB241:AH241,0),0)=0),"x", IF(IFERROR(MATCH("c",$AB241:AH241,0),0)=0,"c","")))</f>
        <v/>
      </c>
      <c r="AJ241" s="88" t="str">
        <f>IF($AB241&lt;&gt;"x","",IF(AND($I241&lt;&gt;AJ$4, IFERROR(MATCH("c",$AB241:AI241,0),0)=0),"x", IF(IFERROR(MATCH("c",$AB241:AI241,0),0)=0,"c","")))</f>
        <v/>
      </c>
      <c r="AK241" s="88" t="str">
        <f>IF($AB241&lt;&gt;"x","",IF(AND($I241&lt;&gt;AK$4, IFERROR(MATCH("c",$AB241:AJ241,0),0)=0),"x", IF(IFERROR(MATCH("c",$AB241:AJ241,0),0)=0,"c","")))</f>
        <v/>
      </c>
      <c r="AL241" s="88" t="str">
        <f>IF($AB241&lt;&gt;"x","",IF(AND($I241&lt;&gt;AL$4, IFERROR(MATCH("c",$AB241:AK241,0),0)=0),"x", IF(IFERROR(MATCH("c",$AB241:AK241,0),0)=0,"c","")))</f>
        <v/>
      </c>
      <c r="AM241" s="88" t="str">
        <f>IF($AB241&lt;&gt;"x","",IF(AND($I241&lt;&gt;AM$4, IFERROR(MATCH("c",$AB241:AL241,0),0)=0),"x", IF(IFERROR(MATCH("c",$AB241:AL241,0),0)=0,"c","")))</f>
        <v/>
      </c>
      <c r="AN241" s="88" t="str">
        <f>IF($AB241&lt;&gt;"x","",IF(AND($I241&lt;&gt;AN$4, IFERROR(MATCH("c",$AB241:AM241,0),0)=0),"x", IF(IFERROR(MATCH("c",$AB241:AM241,0),0)=0,"c","")))</f>
        <v/>
      </c>
      <c r="AO241" s="88" t="str">
        <f>IF($AB241&lt;&gt;"x","",IF(AND($I241&lt;&gt;AO$4, IFERROR(MATCH("c",$AB241:AN241,0),0)=0),"x", IF(IFERROR(MATCH("c",$AB241:AN241,0),0)=0,"c","")))</f>
        <v/>
      </c>
      <c r="AP241" s="88" t="str">
        <f>IF($AB241&lt;&gt;"x","",IF(AND($I241&lt;&gt;AP$4, IFERROR(MATCH("c",$AB241:AO241,0),0)=0),"x", IF(IFERROR(MATCH("c",$AB241:AO241,0),0)=0,"c","")))</f>
        <v/>
      </c>
      <c r="AQ241" s="88" t="str">
        <f>IF($AB241&lt;&gt;"x","",IF(AND($I241&lt;&gt;AQ$4, IFERROR(MATCH("c",$AB241:AP241,0),0)=0),"x", IF(IFERROR(MATCH("c",$AB241:AP241,0),0)=0,"c","")))</f>
        <v/>
      </c>
    </row>
    <row r="242" spans="2:43" x14ac:dyDescent="0.25">
      <c r="B242" s="88">
        <f>IF(AND(OR(Pipeline!$F$5=H242,Pipeline!$F$5="",Pipeline!$F$5="All"), OR(Pipeline!$F$6=J242,Pipeline!$F$6="",Pipeline!$F$6="All"),  OR(Pipeline!$J$5&lt;=K242,Pipeline!$J$5=""), OR(Pipeline!$J$6&gt;=K242,Pipeline!$J$6=""),  OR(Pipeline!$N$5&lt;=O242,Pipeline!$N$5=""), OR(Pipeline!$N$6&gt;=O242,Pipeline!$N$6="")),1,0)</f>
        <v>1</v>
      </c>
      <c r="C242" s="99">
        <f>IF(B242&lt;&gt;1,"",COUNTIFS($I$6:I241,I242,$B$6:B241,1)+1)</f>
        <v>230</v>
      </c>
      <c r="D242" s="100" t="str">
        <f>IF(LEN(INDEX(Input!B$6:B$1005,ROW($C242)-ROW($C$5),1))=0,"-",INDEX(Input!B$6:B$1005,ROW($C242)-ROW($C$5),1))</f>
        <v>-</v>
      </c>
      <c r="E242" s="100" t="str">
        <f>IF(LEN(INDEX(Input!C$6:C$1005,ROW($C242)-ROW($C$5),1))=0,"-",INDEX(Input!C$6:C$1005,ROW($C242)-ROW($C$5),1))</f>
        <v>-</v>
      </c>
      <c r="F242" s="100" t="str">
        <f>IF(LEN(INDEX(Input!D$6:D$1005,ROW($C242)-ROW($C$5),1))=0,"-",INDEX(Input!D$6:D$1005,ROW($C242)-ROW($C$5),1))</f>
        <v>-</v>
      </c>
      <c r="G242" s="100" t="str">
        <f>IF(LEN(INDEX(Input!E$6:E$1005,ROW($C242)-ROW($C$5),1))=0,"-",INDEX(Input!E$6:E$1005,ROW($C242)-ROW($C$5),1))</f>
        <v>-</v>
      </c>
      <c r="H242" s="100" t="str">
        <f>IF(LEN(INDEX(Input!F$6:F$1005,ROW($C242)-ROW($C$5),1))=0,"-",INDEX(Input!F$6:F$1005,ROW($C242)-ROW($C$5),1))</f>
        <v>-</v>
      </c>
      <c r="I242" s="100" t="str">
        <f>IF(LEN(INDEX(Input!G$6:G$1005,ROW($C242)-ROW($C$5),1))=0,"",INDEX(Input!G$6:G$1005,ROW($C242)-ROW($C$5),1))</f>
        <v/>
      </c>
      <c r="J242" s="100" t="str">
        <f>IF(LEN(INDEX(Input!B$6:B$1005,ROW($C242)-ROW($C$5),1))=0,"-",IF(INDEX(Input!H$6:H$1005,ROW($C242)-ROW($C$5),1)="","Not set",INDEX(Input!H$6:H$1005,ROW($C242)-ROW($C$5),1)) )</f>
        <v>-</v>
      </c>
      <c r="K242" s="101" t="str">
        <f>IF(LEN(INDEX(Input!I$6:I$1005,ROW($C242)-ROW($C$5),1))=0,"",INDEX(Input!I$6:I$1005,ROW($C242)-ROW($C$5),1))</f>
        <v/>
      </c>
      <c r="L242" s="101" t="str">
        <f t="array" ref="L242">IFERROR(IF($AY$24=123,DAY(K242)&amp;connector&amp;IF($AZ$24="Extended",INDEX($AT$24:$AT$35,MONTH(K242),1),MONTH(K242))&amp;connector&amp;IF($AZ$24="Short", RIGHT(YEAR(K242),2),YEAR(K242)),IF($AY$24=213, MONTH(K242)&amp;connector&amp;DAY(K242)&amp;connector&amp;IF($AZ$24="Short", RIGHT(YEAR(K242),2),YEAR(K242)),IF($AZ$24="Short", RIGHT(YEAR(K242),2),YEAR(K242))&amp;connector&amp;MONTH(K242)&amp;connector&amp;DAY(K242))),"-")</f>
        <v>-</v>
      </c>
      <c r="M242" s="101" t="str">
        <f>IF(LEN(INDEX(Input!J$6:J$1005,ROW($C242)-ROW($C$5),1))=0,"",INDEX(Input!J$6:J$1005,ROW($C242)-ROW($C$5),1))</f>
        <v/>
      </c>
      <c r="N242" s="101" t="str">
        <f t="array" ref="N242">IFERROR(IF($AY$24=123,DAY(M242)&amp;connector&amp;IF($AZ$24="Extended",INDEX($AT$24:$AT$35,MONTH(M242),1),MONTH(M242))&amp;connector&amp;IF($AZ$24="Short", RIGHT(YEAR(M242),2),YEAR(M242)),IF($AY$24=213, MONTH(M242)&amp;connector&amp;DAY(M242)&amp;connector&amp;IF($AZ$24="Short", RIGHT(YEAR(M242),2),YEAR(M242)),IF($AZ$24="Short", RIGHT(YEAR(M242),2),YEAR(M242))&amp;connector&amp;MONTH(M242)&amp;connector&amp;DAY(M242))),"-")</f>
        <v>-</v>
      </c>
      <c r="O242" s="156" t="str">
        <f>IF(LEN(INDEX(Input!K$6:K$1005,ROW($C242)-ROW($C$5),1))=0,"",INDEX(Input!K$6:K$1005,ROW($C242)-ROW($C$5),1))</f>
        <v/>
      </c>
      <c r="P242" s="100" t="str">
        <f t="shared" si="33"/>
        <v>-</v>
      </c>
      <c r="Q242" s="156" t="str">
        <f>IF(LEN(INDEX(Input!L$6:L$1005,ROW($C242)-ROW($C$5),1))=0,"",INDEX(Input!L$6:L$1005,ROW($C242)-ROW($C$5),1))</f>
        <v/>
      </c>
      <c r="R242" s="100" t="str">
        <f t="shared" si="34"/>
        <v>-</v>
      </c>
      <c r="S242" s="156" t="str">
        <f>IF(LEN(INDEX(Input!M$6:M$1005,ROW($C242)-ROW($C$5),1))=0,"-",INDEX(Input!M$6:M$1005,ROW($C242)-ROW($C$5),1))</f>
        <v>-</v>
      </c>
      <c r="T242" s="156" t="str">
        <f t="shared" si="35"/>
        <v/>
      </c>
      <c r="U242" s="100" t="str">
        <f t="shared" si="36"/>
        <v>-</v>
      </c>
      <c r="V242" s="156" t="str">
        <f>IF(LEN(INDEX(Input!O$6:O$1005,ROW($C242)-ROW($C$5),1))=0,"",INDEX(Input!O$6:O$1005,ROW($C242)-ROW($C$5),1))</f>
        <v/>
      </c>
      <c r="W242" s="100" t="str">
        <f t="shared" si="37"/>
        <v>-</v>
      </c>
      <c r="X242" s="104" t="str">
        <f t="shared" si="38"/>
        <v/>
      </c>
      <c r="Y242" s="102" t="str">
        <f t="shared" si="39"/>
        <v/>
      </c>
      <c r="Z242" s="102" t="str">
        <f>IF(AND(OR(Dashboard!$D$7=J242,Dashboard!$D$7=""),  OR(Dashboard!$G$6&lt;=K242,Dashboard!$G$6=""), OR(Dashboard!$G$7&gt;=K242,Dashboard!$G$7=""),  OR(Dashboard!$J$6&lt;=O242,Dashboard!$J$6=""), OR(Dashboard!$J$7&gt;=O242,Dashboard!$J$7=""),D242&lt;&gt;""),"x","")</f>
        <v>x</v>
      </c>
      <c r="AA242" s="102" t="str">
        <f>IF(AND(OR(Dashboard!$D$6=H242,Dashboard!$D$6="",Dashboard!$D$6="All"), Z242="x"),"x","")</f>
        <v>x</v>
      </c>
      <c r="AB242" s="103" t="str">
        <f>IF(AND(OR(Dashboard!$D$6=H242,Dashboard!$D$6="",Dashboard!$D$6="All"), OR(Dashboard!$D$7=J242,Dashboard!$D$7=""),  OR(Dashboard!$G$6&lt;=K242,Dashboard!$G$6=""), OR(Dashboard!$G$7&gt;=K242,Dashboard!$G$7=""),  OR(Dashboard!$J$6&lt;=O242,Dashboard!$J$6=""), OR(Dashboard!$J$7&gt;=O242,Dashboard!$J$7=""),I242&lt;&gt;""),"x","")</f>
        <v/>
      </c>
      <c r="AC242" s="88" t="str">
        <f>IF($AB242&lt;&gt;"x","",IF(AND($I242&lt;&gt;AC$4, IFERROR(MATCH("c",$AB242:AB242,0),0)=0),"x", IF(IFERROR(MATCH("c",$AB242:AB242,0),0)=0,"c","")))</f>
        <v/>
      </c>
      <c r="AD242" s="88" t="str">
        <f>IF($AB242&lt;&gt;"x","",IF(AND($I242&lt;&gt;AD$4, IFERROR(MATCH("c",$AB242:AC242,0),0)=0),"x", IF(IFERROR(MATCH("c",$AB242:AC242,0),0)=0,"c","")))</f>
        <v/>
      </c>
      <c r="AE242" s="88" t="str">
        <f>IF($AB242&lt;&gt;"x","",IF(AND($I242&lt;&gt;AE$4, IFERROR(MATCH("c",$AB242:AD242,0),0)=0),"x", IF(IFERROR(MATCH("c",$AB242:AD242,0),0)=0,"c","")))</f>
        <v/>
      </c>
      <c r="AF242" s="88" t="str">
        <f>IF($AB242&lt;&gt;"x","",IF(AND($I242&lt;&gt;AF$4, IFERROR(MATCH("c",$AB242:AE242,0),0)=0),"x", IF(IFERROR(MATCH("c",$AB242:AE242,0),0)=0,"c","")))</f>
        <v/>
      </c>
      <c r="AG242" s="88" t="str">
        <f>IF($AB242&lt;&gt;"x","",IF(AND($I242&lt;&gt;AG$4, IFERROR(MATCH("c",$AB242:AF242,0),0)=0),"x", IF(IFERROR(MATCH("c",$AB242:AF242,0),0)=0,"c","")))</f>
        <v/>
      </c>
      <c r="AH242" s="88" t="str">
        <f>IF($AB242&lt;&gt;"x","",IF(AND($I242&lt;&gt;AH$4, IFERROR(MATCH("c",$AB242:AG242,0),0)=0),"x", IF(IFERROR(MATCH("c",$AB242:AG242,0),0)=0,"c","")))</f>
        <v/>
      </c>
      <c r="AI242" s="88" t="str">
        <f>IF($AB242&lt;&gt;"x","",IF(AND($I242&lt;&gt;AI$4, IFERROR(MATCH("c",$AB242:AH242,0),0)=0),"x", IF(IFERROR(MATCH("c",$AB242:AH242,0),0)=0,"c","")))</f>
        <v/>
      </c>
      <c r="AJ242" s="88" t="str">
        <f>IF($AB242&lt;&gt;"x","",IF(AND($I242&lt;&gt;AJ$4, IFERROR(MATCH("c",$AB242:AI242,0),0)=0),"x", IF(IFERROR(MATCH("c",$AB242:AI242,0),0)=0,"c","")))</f>
        <v/>
      </c>
      <c r="AK242" s="88" t="str">
        <f>IF($AB242&lt;&gt;"x","",IF(AND($I242&lt;&gt;AK$4, IFERROR(MATCH("c",$AB242:AJ242,0),0)=0),"x", IF(IFERROR(MATCH("c",$AB242:AJ242,0),0)=0,"c","")))</f>
        <v/>
      </c>
      <c r="AL242" s="88" t="str">
        <f>IF($AB242&lt;&gt;"x","",IF(AND($I242&lt;&gt;AL$4, IFERROR(MATCH("c",$AB242:AK242,0),0)=0),"x", IF(IFERROR(MATCH("c",$AB242:AK242,0),0)=0,"c","")))</f>
        <v/>
      </c>
      <c r="AM242" s="88" t="str">
        <f>IF($AB242&lt;&gt;"x","",IF(AND($I242&lt;&gt;AM$4, IFERROR(MATCH("c",$AB242:AL242,0),0)=0),"x", IF(IFERROR(MATCH("c",$AB242:AL242,0),0)=0,"c","")))</f>
        <v/>
      </c>
      <c r="AN242" s="88" t="str">
        <f>IF($AB242&lt;&gt;"x","",IF(AND($I242&lt;&gt;AN$4, IFERROR(MATCH("c",$AB242:AM242,0),0)=0),"x", IF(IFERROR(MATCH("c",$AB242:AM242,0),0)=0,"c","")))</f>
        <v/>
      </c>
      <c r="AO242" s="88" t="str">
        <f>IF($AB242&lt;&gt;"x","",IF(AND($I242&lt;&gt;AO$4, IFERROR(MATCH("c",$AB242:AN242,0),0)=0),"x", IF(IFERROR(MATCH("c",$AB242:AN242,0),0)=0,"c","")))</f>
        <v/>
      </c>
      <c r="AP242" s="88" t="str">
        <f>IF($AB242&lt;&gt;"x","",IF(AND($I242&lt;&gt;AP$4, IFERROR(MATCH("c",$AB242:AO242,0),0)=0),"x", IF(IFERROR(MATCH("c",$AB242:AO242,0),0)=0,"c","")))</f>
        <v/>
      </c>
      <c r="AQ242" s="88" t="str">
        <f>IF($AB242&lt;&gt;"x","",IF(AND($I242&lt;&gt;AQ$4, IFERROR(MATCH("c",$AB242:AP242,0),0)=0),"x", IF(IFERROR(MATCH("c",$AB242:AP242,0),0)=0,"c","")))</f>
        <v/>
      </c>
    </row>
    <row r="243" spans="2:43" x14ac:dyDescent="0.25">
      <c r="B243" s="88">
        <f>IF(AND(OR(Pipeline!$F$5=H243,Pipeline!$F$5="",Pipeline!$F$5="All"), OR(Pipeline!$F$6=J243,Pipeline!$F$6="",Pipeline!$F$6="All"),  OR(Pipeline!$J$5&lt;=K243,Pipeline!$J$5=""), OR(Pipeline!$J$6&gt;=K243,Pipeline!$J$6=""),  OR(Pipeline!$N$5&lt;=O243,Pipeline!$N$5=""), OR(Pipeline!$N$6&gt;=O243,Pipeline!$N$6="")),1,0)</f>
        <v>1</v>
      </c>
      <c r="C243" s="99">
        <f>IF(B243&lt;&gt;1,"",COUNTIFS($I$6:I242,I243,$B$6:B242,1)+1)</f>
        <v>231</v>
      </c>
      <c r="D243" s="100" t="str">
        <f>IF(LEN(INDEX(Input!B$6:B$1005,ROW($C243)-ROW($C$5),1))=0,"-",INDEX(Input!B$6:B$1005,ROW($C243)-ROW($C$5),1))</f>
        <v>-</v>
      </c>
      <c r="E243" s="100" t="str">
        <f>IF(LEN(INDEX(Input!C$6:C$1005,ROW($C243)-ROW($C$5),1))=0,"-",INDEX(Input!C$6:C$1005,ROW($C243)-ROW($C$5),1))</f>
        <v>-</v>
      </c>
      <c r="F243" s="100" t="str">
        <f>IF(LEN(INDEX(Input!D$6:D$1005,ROW($C243)-ROW($C$5),1))=0,"-",INDEX(Input!D$6:D$1005,ROW($C243)-ROW($C$5),1))</f>
        <v>-</v>
      </c>
      <c r="G243" s="100" t="str">
        <f>IF(LEN(INDEX(Input!E$6:E$1005,ROW($C243)-ROW($C$5),1))=0,"-",INDEX(Input!E$6:E$1005,ROW($C243)-ROW($C$5),1))</f>
        <v>-</v>
      </c>
      <c r="H243" s="100" t="str">
        <f>IF(LEN(INDEX(Input!F$6:F$1005,ROW($C243)-ROW($C$5),1))=0,"-",INDEX(Input!F$6:F$1005,ROW($C243)-ROW($C$5),1))</f>
        <v>-</v>
      </c>
      <c r="I243" s="100" t="str">
        <f>IF(LEN(INDEX(Input!G$6:G$1005,ROW($C243)-ROW($C$5),1))=0,"",INDEX(Input!G$6:G$1005,ROW($C243)-ROW($C$5),1))</f>
        <v/>
      </c>
      <c r="J243" s="100" t="str">
        <f>IF(LEN(INDEX(Input!B$6:B$1005,ROW($C243)-ROW($C$5),1))=0,"-",IF(INDEX(Input!H$6:H$1005,ROW($C243)-ROW($C$5),1)="","Not set",INDEX(Input!H$6:H$1005,ROW($C243)-ROW($C$5),1)) )</f>
        <v>-</v>
      </c>
      <c r="K243" s="101" t="str">
        <f>IF(LEN(INDEX(Input!I$6:I$1005,ROW($C243)-ROW($C$5),1))=0,"",INDEX(Input!I$6:I$1005,ROW($C243)-ROW($C$5),1))</f>
        <v/>
      </c>
      <c r="L243" s="101" t="str">
        <f t="array" ref="L243">IFERROR(IF($AY$24=123,DAY(K243)&amp;connector&amp;IF($AZ$24="Extended",INDEX($AT$24:$AT$35,MONTH(K243),1),MONTH(K243))&amp;connector&amp;IF($AZ$24="Short", RIGHT(YEAR(K243),2),YEAR(K243)),IF($AY$24=213, MONTH(K243)&amp;connector&amp;DAY(K243)&amp;connector&amp;IF($AZ$24="Short", RIGHT(YEAR(K243),2),YEAR(K243)),IF($AZ$24="Short", RIGHT(YEAR(K243),2),YEAR(K243))&amp;connector&amp;MONTH(K243)&amp;connector&amp;DAY(K243))),"-")</f>
        <v>-</v>
      </c>
      <c r="M243" s="101" t="str">
        <f>IF(LEN(INDEX(Input!J$6:J$1005,ROW($C243)-ROW($C$5),1))=0,"",INDEX(Input!J$6:J$1005,ROW($C243)-ROW($C$5),1))</f>
        <v/>
      </c>
      <c r="N243" s="101" t="str">
        <f t="array" ref="N243">IFERROR(IF($AY$24=123,DAY(M243)&amp;connector&amp;IF($AZ$24="Extended",INDEX($AT$24:$AT$35,MONTH(M243),1),MONTH(M243))&amp;connector&amp;IF($AZ$24="Short", RIGHT(YEAR(M243),2),YEAR(M243)),IF($AY$24=213, MONTH(M243)&amp;connector&amp;DAY(M243)&amp;connector&amp;IF($AZ$24="Short", RIGHT(YEAR(M243),2),YEAR(M243)),IF($AZ$24="Short", RIGHT(YEAR(M243),2),YEAR(M243))&amp;connector&amp;MONTH(M243)&amp;connector&amp;DAY(M243))),"-")</f>
        <v>-</v>
      </c>
      <c r="O243" s="156" t="str">
        <f>IF(LEN(INDEX(Input!K$6:K$1005,ROW($C243)-ROW($C$5),1))=0,"",INDEX(Input!K$6:K$1005,ROW($C243)-ROW($C$5),1))</f>
        <v/>
      </c>
      <c r="P243" s="100" t="str">
        <f t="shared" si="33"/>
        <v>-</v>
      </c>
      <c r="Q243" s="156" t="str">
        <f>IF(LEN(INDEX(Input!L$6:L$1005,ROW($C243)-ROW($C$5),1))=0,"",INDEX(Input!L$6:L$1005,ROW($C243)-ROW($C$5),1))</f>
        <v/>
      </c>
      <c r="R243" s="100" t="str">
        <f t="shared" si="34"/>
        <v>-</v>
      </c>
      <c r="S243" s="156" t="str">
        <f>IF(LEN(INDEX(Input!M$6:M$1005,ROW($C243)-ROW($C$5),1))=0,"-",INDEX(Input!M$6:M$1005,ROW($C243)-ROW($C$5),1))</f>
        <v>-</v>
      </c>
      <c r="T243" s="156" t="str">
        <f t="shared" si="35"/>
        <v/>
      </c>
      <c r="U243" s="100" t="str">
        <f t="shared" si="36"/>
        <v>-</v>
      </c>
      <c r="V243" s="156" t="str">
        <f>IF(LEN(INDEX(Input!O$6:O$1005,ROW($C243)-ROW($C$5),1))=0,"",INDEX(Input!O$6:O$1005,ROW($C243)-ROW($C$5),1))</f>
        <v/>
      </c>
      <c r="W243" s="100" t="str">
        <f t="shared" si="37"/>
        <v>-</v>
      </c>
      <c r="X243" s="104" t="str">
        <f t="shared" si="38"/>
        <v/>
      </c>
      <c r="Y243" s="102" t="str">
        <f t="shared" si="39"/>
        <v/>
      </c>
      <c r="Z243" s="102" t="str">
        <f>IF(AND(OR(Dashboard!$D$7=J243,Dashboard!$D$7=""),  OR(Dashboard!$G$6&lt;=K243,Dashboard!$G$6=""), OR(Dashboard!$G$7&gt;=K243,Dashboard!$G$7=""),  OR(Dashboard!$J$6&lt;=O243,Dashboard!$J$6=""), OR(Dashboard!$J$7&gt;=O243,Dashboard!$J$7=""),D243&lt;&gt;""),"x","")</f>
        <v>x</v>
      </c>
      <c r="AA243" s="102" t="str">
        <f>IF(AND(OR(Dashboard!$D$6=H243,Dashboard!$D$6="",Dashboard!$D$6="All"), Z243="x"),"x","")</f>
        <v>x</v>
      </c>
      <c r="AB243" s="103" t="str">
        <f>IF(AND(OR(Dashboard!$D$6=H243,Dashboard!$D$6="",Dashboard!$D$6="All"), OR(Dashboard!$D$7=J243,Dashboard!$D$7=""),  OR(Dashboard!$G$6&lt;=K243,Dashboard!$G$6=""), OR(Dashboard!$G$7&gt;=K243,Dashboard!$G$7=""),  OR(Dashboard!$J$6&lt;=O243,Dashboard!$J$6=""), OR(Dashboard!$J$7&gt;=O243,Dashboard!$J$7=""),I243&lt;&gt;""),"x","")</f>
        <v/>
      </c>
      <c r="AC243" s="88" t="str">
        <f>IF($AB243&lt;&gt;"x","",IF(AND($I243&lt;&gt;AC$4, IFERROR(MATCH("c",$AB243:AB243,0),0)=0),"x", IF(IFERROR(MATCH("c",$AB243:AB243,0),0)=0,"c","")))</f>
        <v/>
      </c>
      <c r="AD243" s="88" t="str">
        <f>IF($AB243&lt;&gt;"x","",IF(AND($I243&lt;&gt;AD$4, IFERROR(MATCH("c",$AB243:AC243,0),0)=0),"x", IF(IFERROR(MATCH("c",$AB243:AC243,0),0)=0,"c","")))</f>
        <v/>
      </c>
      <c r="AE243" s="88" t="str">
        <f>IF($AB243&lt;&gt;"x","",IF(AND($I243&lt;&gt;AE$4, IFERROR(MATCH("c",$AB243:AD243,0),0)=0),"x", IF(IFERROR(MATCH("c",$AB243:AD243,0),0)=0,"c","")))</f>
        <v/>
      </c>
      <c r="AF243" s="88" t="str">
        <f>IF($AB243&lt;&gt;"x","",IF(AND($I243&lt;&gt;AF$4, IFERROR(MATCH("c",$AB243:AE243,0),0)=0),"x", IF(IFERROR(MATCH("c",$AB243:AE243,0),0)=0,"c","")))</f>
        <v/>
      </c>
      <c r="AG243" s="88" t="str">
        <f>IF($AB243&lt;&gt;"x","",IF(AND($I243&lt;&gt;AG$4, IFERROR(MATCH("c",$AB243:AF243,0),0)=0),"x", IF(IFERROR(MATCH("c",$AB243:AF243,0),0)=0,"c","")))</f>
        <v/>
      </c>
      <c r="AH243" s="88" t="str">
        <f>IF($AB243&lt;&gt;"x","",IF(AND($I243&lt;&gt;AH$4, IFERROR(MATCH("c",$AB243:AG243,0),0)=0),"x", IF(IFERROR(MATCH("c",$AB243:AG243,0),0)=0,"c","")))</f>
        <v/>
      </c>
      <c r="AI243" s="88" t="str">
        <f>IF($AB243&lt;&gt;"x","",IF(AND($I243&lt;&gt;AI$4, IFERROR(MATCH("c",$AB243:AH243,0),0)=0),"x", IF(IFERROR(MATCH("c",$AB243:AH243,0),0)=0,"c","")))</f>
        <v/>
      </c>
      <c r="AJ243" s="88" t="str">
        <f>IF($AB243&lt;&gt;"x","",IF(AND($I243&lt;&gt;AJ$4, IFERROR(MATCH("c",$AB243:AI243,0),0)=0),"x", IF(IFERROR(MATCH("c",$AB243:AI243,0),0)=0,"c","")))</f>
        <v/>
      </c>
      <c r="AK243" s="88" t="str">
        <f>IF($AB243&lt;&gt;"x","",IF(AND($I243&lt;&gt;AK$4, IFERROR(MATCH("c",$AB243:AJ243,0),0)=0),"x", IF(IFERROR(MATCH("c",$AB243:AJ243,0),0)=0,"c","")))</f>
        <v/>
      </c>
      <c r="AL243" s="88" t="str">
        <f>IF($AB243&lt;&gt;"x","",IF(AND($I243&lt;&gt;AL$4, IFERROR(MATCH("c",$AB243:AK243,0),0)=0),"x", IF(IFERROR(MATCH("c",$AB243:AK243,0),0)=0,"c","")))</f>
        <v/>
      </c>
      <c r="AM243" s="88" t="str">
        <f>IF($AB243&lt;&gt;"x","",IF(AND($I243&lt;&gt;AM$4, IFERROR(MATCH("c",$AB243:AL243,0),0)=0),"x", IF(IFERROR(MATCH("c",$AB243:AL243,0),0)=0,"c","")))</f>
        <v/>
      </c>
      <c r="AN243" s="88" t="str">
        <f>IF($AB243&lt;&gt;"x","",IF(AND($I243&lt;&gt;AN$4, IFERROR(MATCH("c",$AB243:AM243,0),0)=0),"x", IF(IFERROR(MATCH("c",$AB243:AM243,0),0)=0,"c","")))</f>
        <v/>
      </c>
      <c r="AO243" s="88" t="str">
        <f>IF($AB243&lt;&gt;"x","",IF(AND($I243&lt;&gt;AO$4, IFERROR(MATCH("c",$AB243:AN243,0),0)=0),"x", IF(IFERROR(MATCH("c",$AB243:AN243,0),0)=0,"c","")))</f>
        <v/>
      </c>
      <c r="AP243" s="88" t="str">
        <f>IF($AB243&lt;&gt;"x","",IF(AND($I243&lt;&gt;AP$4, IFERROR(MATCH("c",$AB243:AO243,0),0)=0),"x", IF(IFERROR(MATCH("c",$AB243:AO243,0),0)=0,"c","")))</f>
        <v/>
      </c>
      <c r="AQ243" s="88" t="str">
        <f>IF($AB243&lt;&gt;"x","",IF(AND($I243&lt;&gt;AQ$4, IFERROR(MATCH("c",$AB243:AP243,0),0)=0),"x", IF(IFERROR(MATCH("c",$AB243:AP243,0),0)=0,"c","")))</f>
        <v/>
      </c>
    </row>
    <row r="244" spans="2:43" x14ac:dyDescent="0.25">
      <c r="B244" s="88">
        <f>IF(AND(OR(Pipeline!$F$5=H244,Pipeline!$F$5="",Pipeline!$F$5="All"), OR(Pipeline!$F$6=J244,Pipeline!$F$6="",Pipeline!$F$6="All"),  OR(Pipeline!$J$5&lt;=K244,Pipeline!$J$5=""), OR(Pipeline!$J$6&gt;=K244,Pipeline!$J$6=""),  OR(Pipeline!$N$5&lt;=O244,Pipeline!$N$5=""), OR(Pipeline!$N$6&gt;=O244,Pipeline!$N$6="")),1,0)</f>
        <v>1</v>
      </c>
      <c r="C244" s="99">
        <f>IF(B244&lt;&gt;1,"",COUNTIFS($I$6:I243,I244,$B$6:B243,1)+1)</f>
        <v>232</v>
      </c>
      <c r="D244" s="100" t="str">
        <f>IF(LEN(INDEX(Input!B$6:B$1005,ROW($C244)-ROW($C$5),1))=0,"-",INDEX(Input!B$6:B$1005,ROW($C244)-ROW($C$5),1))</f>
        <v>-</v>
      </c>
      <c r="E244" s="100" t="str">
        <f>IF(LEN(INDEX(Input!C$6:C$1005,ROW($C244)-ROW($C$5),1))=0,"-",INDEX(Input!C$6:C$1005,ROW($C244)-ROW($C$5),1))</f>
        <v>-</v>
      </c>
      <c r="F244" s="100" t="str">
        <f>IF(LEN(INDEX(Input!D$6:D$1005,ROW($C244)-ROW($C$5),1))=0,"-",INDEX(Input!D$6:D$1005,ROW($C244)-ROW($C$5),1))</f>
        <v>-</v>
      </c>
      <c r="G244" s="100" t="str">
        <f>IF(LEN(INDEX(Input!E$6:E$1005,ROW($C244)-ROW($C$5),1))=0,"-",INDEX(Input!E$6:E$1005,ROW($C244)-ROW($C$5),1))</f>
        <v>-</v>
      </c>
      <c r="H244" s="100" t="str">
        <f>IF(LEN(INDEX(Input!F$6:F$1005,ROW($C244)-ROW($C$5),1))=0,"-",INDEX(Input!F$6:F$1005,ROW($C244)-ROW($C$5),1))</f>
        <v>-</v>
      </c>
      <c r="I244" s="100" t="str">
        <f>IF(LEN(INDEX(Input!G$6:G$1005,ROW($C244)-ROW($C$5),1))=0,"",INDEX(Input!G$6:G$1005,ROW($C244)-ROW($C$5),1))</f>
        <v/>
      </c>
      <c r="J244" s="100" t="str">
        <f>IF(LEN(INDEX(Input!B$6:B$1005,ROW($C244)-ROW($C$5),1))=0,"-",IF(INDEX(Input!H$6:H$1005,ROW($C244)-ROW($C$5),1)="","Not set",INDEX(Input!H$6:H$1005,ROW($C244)-ROW($C$5),1)) )</f>
        <v>-</v>
      </c>
      <c r="K244" s="101" t="str">
        <f>IF(LEN(INDEX(Input!I$6:I$1005,ROW($C244)-ROW($C$5),1))=0,"",INDEX(Input!I$6:I$1005,ROW($C244)-ROW($C$5),1))</f>
        <v/>
      </c>
      <c r="L244" s="101" t="str">
        <f t="array" ref="L244">IFERROR(IF($AY$24=123,DAY(K244)&amp;connector&amp;IF($AZ$24="Extended",INDEX($AT$24:$AT$35,MONTH(K244),1),MONTH(K244))&amp;connector&amp;IF($AZ$24="Short", RIGHT(YEAR(K244),2),YEAR(K244)),IF($AY$24=213, MONTH(K244)&amp;connector&amp;DAY(K244)&amp;connector&amp;IF($AZ$24="Short", RIGHT(YEAR(K244),2),YEAR(K244)),IF($AZ$24="Short", RIGHT(YEAR(K244),2),YEAR(K244))&amp;connector&amp;MONTH(K244)&amp;connector&amp;DAY(K244))),"-")</f>
        <v>-</v>
      </c>
      <c r="M244" s="101" t="str">
        <f>IF(LEN(INDEX(Input!J$6:J$1005,ROW($C244)-ROW($C$5),1))=0,"",INDEX(Input!J$6:J$1005,ROW($C244)-ROW($C$5),1))</f>
        <v/>
      </c>
      <c r="N244" s="101" t="str">
        <f t="array" ref="N244">IFERROR(IF($AY$24=123,DAY(M244)&amp;connector&amp;IF($AZ$24="Extended",INDEX($AT$24:$AT$35,MONTH(M244),1),MONTH(M244))&amp;connector&amp;IF($AZ$24="Short", RIGHT(YEAR(M244),2),YEAR(M244)),IF($AY$24=213, MONTH(M244)&amp;connector&amp;DAY(M244)&amp;connector&amp;IF($AZ$24="Short", RIGHT(YEAR(M244),2),YEAR(M244)),IF($AZ$24="Short", RIGHT(YEAR(M244),2),YEAR(M244))&amp;connector&amp;MONTH(M244)&amp;connector&amp;DAY(M244))),"-")</f>
        <v>-</v>
      </c>
      <c r="O244" s="156" t="str">
        <f>IF(LEN(INDEX(Input!K$6:K$1005,ROW($C244)-ROW($C$5),1))=0,"",INDEX(Input!K$6:K$1005,ROW($C244)-ROW($C$5),1))</f>
        <v/>
      </c>
      <c r="P244" s="100" t="str">
        <f t="shared" si="33"/>
        <v>-</v>
      </c>
      <c r="Q244" s="156" t="str">
        <f>IF(LEN(INDEX(Input!L$6:L$1005,ROW($C244)-ROW($C$5),1))=0,"",INDEX(Input!L$6:L$1005,ROW($C244)-ROW($C$5),1))</f>
        <v/>
      </c>
      <c r="R244" s="100" t="str">
        <f t="shared" si="34"/>
        <v>-</v>
      </c>
      <c r="S244" s="156" t="str">
        <f>IF(LEN(INDEX(Input!M$6:M$1005,ROW($C244)-ROW($C$5),1))=0,"-",INDEX(Input!M$6:M$1005,ROW($C244)-ROW($C$5),1))</f>
        <v>-</v>
      </c>
      <c r="T244" s="156" t="str">
        <f t="shared" si="35"/>
        <v/>
      </c>
      <c r="U244" s="100" t="str">
        <f t="shared" si="36"/>
        <v>-</v>
      </c>
      <c r="V244" s="156" t="str">
        <f>IF(LEN(INDEX(Input!O$6:O$1005,ROW($C244)-ROW($C$5),1))=0,"",INDEX(Input!O$6:O$1005,ROW($C244)-ROW($C$5),1))</f>
        <v/>
      </c>
      <c r="W244" s="100" t="str">
        <f t="shared" si="37"/>
        <v>-</v>
      </c>
      <c r="X244" s="104" t="str">
        <f t="shared" si="38"/>
        <v/>
      </c>
      <c r="Y244" s="102" t="str">
        <f t="shared" si="39"/>
        <v/>
      </c>
      <c r="Z244" s="102" t="str">
        <f>IF(AND(OR(Dashboard!$D$7=J244,Dashboard!$D$7=""),  OR(Dashboard!$G$6&lt;=K244,Dashboard!$G$6=""), OR(Dashboard!$G$7&gt;=K244,Dashboard!$G$7=""),  OR(Dashboard!$J$6&lt;=O244,Dashboard!$J$6=""), OR(Dashboard!$J$7&gt;=O244,Dashboard!$J$7=""),D244&lt;&gt;""),"x","")</f>
        <v>x</v>
      </c>
      <c r="AA244" s="102" t="str">
        <f>IF(AND(OR(Dashboard!$D$6=H244,Dashboard!$D$6="",Dashboard!$D$6="All"), Z244="x"),"x","")</f>
        <v>x</v>
      </c>
      <c r="AB244" s="103" t="str">
        <f>IF(AND(OR(Dashboard!$D$6=H244,Dashboard!$D$6="",Dashboard!$D$6="All"), OR(Dashboard!$D$7=J244,Dashboard!$D$7=""),  OR(Dashboard!$G$6&lt;=K244,Dashboard!$G$6=""), OR(Dashboard!$G$7&gt;=K244,Dashboard!$G$7=""),  OR(Dashboard!$J$6&lt;=O244,Dashboard!$J$6=""), OR(Dashboard!$J$7&gt;=O244,Dashboard!$J$7=""),I244&lt;&gt;""),"x","")</f>
        <v/>
      </c>
      <c r="AC244" s="88" t="str">
        <f>IF($AB244&lt;&gt;"x","",IF(AND($I244&lt;&gt;AC$4, IFERROR(MATCH("c",$AB244:AB244,0),0)=0),"x", IF(IFERROR(MATCH("c",$AB244:AB244,0),0)=0,"c","")))</f>
        <v/>
      </c>
      <c r="AD244" s="88" t="str">
        <f>IF($AB244&lt;&gt;"x","",IF(AND($I244&lt;&gt;AD$4, IFERROR(MATCH("c",$AB244:AC244,0),0)=0),"x", IF(IFERROR(MATCH("c",$AB244:AC244,0),0)=0,"c","")))</f>
        <v/>
      </c>
      <c r="AE244" s="88" t="str">
        <f>IF($AB244&lt;&gt;"x","",IF(AND($I244&lt;&gt;AE$4, IFERROR(MATCH("c",$AB244:AD244,0),0)=0),"x", IF(IFERROR(MATCH("c",$AB244:AD244,0),0)=0,"c","")))</f>
        <v/>
      </c>
      <c r="AF244" s="88" t="str">
        <f>IF($AB244&lt;&gt;"x","",IF(AND($I244&lt;&gt;AF$4, IFERROR(MATCH("c",$AB244:AE244,0),0)=0),"x", IF(IFERROR(MATCH("c",$AB244:AE244,0),0)=0,"c","")))</f>
        <v/>
      </c>
      <c r="AG244" s="88" t="str">
        <f>IF($AB244&lt;&gt;"x","",IF(AND($I244&lt;&gt;AG$4, IFERROR(MATCH("c",$AB244:AF244,0),0)=0),"x", IF(IFERROR(MATCH("c",$AB244:AF244,0),0)=0,"c","")))</f>
        <v/>
      </c>
      <c r="AH244" s="88" t="str">
        <f>IF($AB244&lt;&gt;"x","",IF(AND($I244&lt;&gt;AH$4, IFERROR(MATCH("c",$AB244:AG244,0),0)=0),"x", IF(IFERROR(MATCH("c",$AB244:AG244,0),0)=0,"c","")))</f>
        <v/>
      </c>
      <c r="AI244" s="88" t="str">
        <f>IF($AB244&lt;&gt;"x","",IF(AND($I244&lt;&gt;AI$4, IFERROR(MATCH("c",$AB244:AH244,0),0)=0),"x", IF(IFERROR(MATCH("c",$AB244:AH244,0),0)=0,"c","")))</f>
        <v/>
      </c>
      <c r="AJ244" s="88" t="str">
        <f>IF($AB244&lt;&gt;"x","",IF(AND($I244&lt;&gt;AJ$4, IFERROR(MATCH("c",$AB244:AI244,0),0)=0),"x", IF(IFERROR(MATCH("c",$AB244:AI244,0),0)=0,"c","")))</f>
        <v/>
      </c>
      <c r="AK244" s="88" t="str">
        <f>IF($AB244&lt;&gt;"x","",IF(AND($I244&lt;&gt;AK$4, IFERROR(MATCH("c",$AB244:AJ244,0),0)=0),"x", IF(IFERROR(MATCH("c",$AB244:AJ244,0),0)=0,"c","")))</f>
        <v/>
      </c>
      <c r="AL244" s="88" t="str">
        <f>IF($AB244&lt;&gt;"x","",IF(AND($I244&lt;&gt;AL$4, IFERROR(MATCH("c",$AB244:AK244,0),0)=0),"x", IF(IFERROR(MATCH("c",$AB244:AK244,0),0)=0,"c","")))</f>
        <v/>
      </c>
      <c r="AM244" s="88" t="str">
        <f>IF($AB244&lt;&gt;"x","",IF(AND($I244&lt;&gt;AM$4, IFERROR(MATCH("c",$AB244:AL244,0),0)=0),"x", IF(IFERROR(MATCH("c",$AB244:AL244,0),0)=0,"c","")))</f>
        <v/>
      </c>
      <c r="AN244" s="88" t="str">
        <f>IF($AB244&lt;&gt;"x","",IF(AND($I244&lt;&gt;AN$4, IFERROR(MATCH("c",$AB244:AM244,0),0)=0),"x", IF(IFERROR(MATCH("c",$AB244:AM244,0),0)=0,"c","")))</f>
        <v/>
      </c>
      <c r="AO244" s="88" t="str">
        <f>IF($AB244&lt;&gt;"x","",IF(AND($I244&lt;&gt;AO$4, IFERROR(MATCH("c",$AB244:AN244,0),0)=0),"x", IF(IFERROR(MATCH("c",$AB244:AN244,0),0)=0,"c","")))</f>
        <v/>
      </c>
      <c r="AP244" s="88" t="str">
        <f>IF($AB244&lt;&gt;"x","",IF(AND($I244&lt;&gt;AP$4, IFERROR(MATCH("c",$AB244:AO244,0),0)=0),"x", IF(IFERROR(MATCH("c",$AB244:AO244,0),0)=0,"c","")))</f>
        <v/>
      </c>
      <c r="AQ244" s="88" t="str">
        <f>IF($AB244&lt;&gt;"x","",IF(AND($I244&lt;&gt;AQ$4, IFERROR(MATCH("c",$AB244:AP244,0),0)=0),"x", IF(IFERROR(MATCH("c",$AB244:AP244,0),0)=0,"c","")))</f>
        <v/>
      </c>
    </row>
    <row r="245" spans="2:43" x14ac:dyDescent="0.25">
      <c r="B245" s="88">
        <f>IF(AND(OR(Pipeline!$F$5=H245,Pipeline!$F$5="",Pipeline!$F$5="All"), OR(Pipeline!$F$6=J245,Pipeline!$F$6="",Pipeline!$F$6="All"),  OR(Pipeline!$J$5&lt;=K245,Pipeline!$J$5=""), OR(Pipeline!$J$6&gt;=K245,Pipeline!$J$6=""),  OR(Pipeline!$N$5&lt;=O245,Pipeline!$N$5=""), OR(Pipeline!$N$6&gt;=O245,Pipeline!$N$6="")),1,0)</f>
        <v>1</v>
      </c>
      <c r="C245" s="99">
        <f>IF(B245&lt;&gt;1,"",COUNTIFS($I$6:I244,I245,$B$6:B244,1)+1)</f>
        <v>233</v>
      </c>
      <c r="D245" s="100" t="str">
        <f>IF(LEN(INDEX(Input!B$6:B$1005,ROW($C245)-ROW($C$5),1))=0,"-",INDEX(Input!B$6:B$1005,ROW($C245)-ROW($C$5),1))</f>
        <v>-</v>
      </c>
      <c r="E245" s="100" t="str">
        <f>IF(LEN(INDEX(Input!C$6:C$1005,ROW($C245)-ROW($C$5),1))=0,"-",INDEX(Input!C$6:C$1005,ROW($C245)-ROW($C$5),1))</f>
        <v>-</v>
      </c>
      <c r="F245" s="100" t="str">
        <f>IF(LEN(INDEX(Input!D$6:D$1005,ROW($C245)-ROW($C$5),1))=0,"-",INDEX(Input!D$6:D$1005,ROW($C245)-ROW($C$5),1))</f>
        <v>-</v>
      </c>
      <c r="G245" s="100" t="str">
        <f>IF(LEN(INDEX(Input!E$6:E$1005,ROW($C245)-ROW($C$5),1))=0,"-",INDEX(Input!E$6:E$1005,ROW($C245)-ROW($C$5),1))</f>
        <v>-</v>
      </c>
      <c r="H245" s="100" t="str">
        <f>IF(LEN(INDEX(Input!F$6:F$1005,ROW($C245)-ROW($C$5),1))=0,"-",INDEX(Input!F$6:F$1005,ROW($C245)-ROW($C$5),1))</f>
        <v>-</v>
      </c>
      <c r="I245" s="100" t="str">
        <f>IF(LEN(INDEX(Input!G$6:G$1005,ROW($C245)-ROW($C$5),1))=0,"",INDEX(Input!G$6:G$1005,ROW($C245)-ROW($C$5),1))</f>
        <v/>
      </c>
      <c r="J245" s="100" t="str">
        <f>IF(LEN(INDEX(Input!B$6:B$1005,ROW($C245)-ROW($C$5),1))=0,"-",IF(INDEX(Input!H$6:H$1005,ROW($C245)-ROW($C$5),1)="","Not set",INDEX(Input!H$6:H$1005,ROW($C245)-ROW($C$5),1)) )</f>
        <v>-</v>
      </c>
      <c r="K245" s="101" t="str">
        <f>IF(LEN(INDEX(Input!I$6:I$1005,ROW($C245)-ROW($C$5),1))=0,"",INDEX(Input!I$6:I$1005,ROW($C245)-ROW($C$5),1))</f>
        <v/>
      </c>
      <c r="L245" s="101" t="str">
        <f t="array" ref="L245">IFERROR(IF($AY$24=123,DAY(K245)&amp;connector&amp;IF($AZ$24="Extended",INDEX($AT$24:$AT$35,MONTH(K245),1),MONTH(K245))&amp;connector&amp;IF($AZ$24="Short", RIGHT(YEAR(K245),2),YEAR(K245)),IF($AY$24=213, MONTH(K245)&amp;connector&amp;DAY(K245)&amp;connector&amp;IF($AZ$24="Short", RIGHT(YEAR(K245),2),YEAR(K245)),IF($AZ$24="Short", RIGHT(YEAR(K245),2),YEAR(K245))&amp;connector&amp;MONTH(K245)&amp;connector&amp;DAY(K245))),"-")</f>
        <v>-</v>
      </c>
      <c r="M245" s="101" t="str">
        <f>IF(LEN(INDEX(Input!J$6:J$1005,ROW($C245)-ROW($C$5),1))=0,"",INDEX(Input!J$6:J$1005,ROW($C245)-ROW($C$5),1))</f>
        <v/>
      </c>
      <c r="N245" s="101" t="str">
        <f t="array" ref="N245">IFERROR(IF($AY$24=123,DAY(M245)&amp;connector&amp;IF($AZ$24="Extended",INDEX($AT$24:$AT$35,MONTH(M245),1),MONTH(M245))&amp;connector&amp;IF($AZ$24="Short", RIGHT(YEAR(M245),2),YEAR(M245)),IF($AY$24=213, MONTH(M245)&amp;connector&amp;DAY(M245)&amp;connector&amp;IF($AZ$24="Short", RIGHT(YEAR(M245),2),YEAR(M245)),IF($AZ$24="Short", RIGHT(YEAR(M245),2),YEAR(M245))&amp;connector&amp;MONTH(M245)&amp;connector&amp;DAY(M245))),"-")</f>
        <v>-</v>
      </c>
      <c r="O245" s="156" t="str">
        <f>IF(LEN(INDEX(Input!K$6:K$1005,ROW($C245)-ROW($C$5),1))=0,"",INDEX(Input!K$6:K$1005,ROW($C245)-ROW($C$5),1))</f>
        <v/>
      </c>
      <c r="P245" s="100" t="str">
        <f t="shared" si="33"/>
        <v>-</v>
      </c>
      <c r="Q245" s="156" t="str">
        <f>IF(LEN(INDEX(Input!L$6:L$1005,ROW($C245)-ROW($C$5),1))=0,"",INDEX(Input!L$6:L$1005,ROW($C245)-ROW($C$5),1))</f>
        <v/>
      </c>
      <c r="R245" s="100" t="str">
        <f t="shared" si="34"/>
        <v>-</v>
      </c>
      <c r="S245" s="156" t="str">
        <f>IF(LEN(INDEX(Input!M$6:M$1005,ROW($C245)-ROW($C$5),1))=0,"-",INDEX(Input!M$6:M$1005,ROW($C245)-ROW($C$5),1))</f>
        <v>-</v>
      </c>
      <c r="T245" s="156" t="str">
        <f t="shared" si="35"/>
        <v/>
      </c>
      <c r="U245" s="100" t="str">
        <f t="shared" si="36"/>
        <v>-</v>
      </c>
      <c r="V245" s="156" t="str">
        <f>IF(LEN(INDEX(Input!O$6:O$1005,ROW($C245)-ROW($C$5),1))=0,"",INDEX(Input!O$6:O$1005,ROW($C245)-ROW($C$5),1))</f>
        <v/>
      </c>
      <c r="W245" s="100" t="str">
        <f t="shared" si="37"/>
        <v>-</v>
      </c>
      <c r="X245" s="104" t="str">
        <f t="shared" si="38"/>
        <v/>
      </c>
      <c r="Y245" s="102" t="str">
        <f t="shared" si="39"/>
        <v/>
      </c>
      <c r="Z245" s="102" t="str">
        <f>IF(AND(OR(Dashboard!$D$7=J245,Dashboard!$D$7=""),  OR(Dashboard!$G$6&lt;=K245,Dashboard!$G$6=""), OR(Dashboard!$G$7&gt;=K245,Dashboard!$G$7=""),  OR(Dashboard!$J$6&lt;=O245,Dashboard!$J$6=""), OR(Dashboard!$J$7&gt;=O245,Dashboard!$J$7=""),D245&lt;&gt;""),"x","")</f>
        <v>x</v>
      </c>
      <c r="AA245" s="102" t="str">
        <f>IF(AND(OR(Dashboard!$D$6=H245,Dashboard!$D$6="",Dashboard!$D$6="All"), Z245="x"),"x","")</f>
        <v>x</v>
      </c>
      <c r="AB245" s="103" t="str">
        <f>IF(AND(OR(Dashboard!$D$6=H245,Dashboard!$D$6="",Dashboard!$D$6="All"), OR(Dashboard!$D$7=J245,Dashboard!$D$7=""),  OR(Dashboard!$G$6&lt;=K245,Dashboard!$G$6=""), OR(Dashboard!$G$7&gt;=K245,Dashboard!$G$7=""),  OR(Dashboard!$J$6&lt;=O245,Dashboard!$J$6=""), OR(Dashboard!$J$7&gt;=O245,Dashboard!$J$7=""),I245&lt;&gt;""),"x","")</f>
        <v/>
      </c>
      <c r="AC245" s="88" t="str">
        <f>IF($AB245&lt;&gt;"x","",IF(AND($I245&lt;&gt;AC$4, IFERROR(MATCH("c",$AB245:AB245,0),0)=0),"x", IF(IFERROR(MATCH("c",$AB245:AB245,0),0)=0,"c","")))</f>
        <v/>
      </c>
      <c r="AD245" s="88" t="str">
        <f>IF($AB245&lt;&gt;"x","",IF(AND($I245&lt;&gt;AD$4, IFERROR(MATCH("c",$AB245:AC245,0),0)=0),"x", IF(IFERROR(MATCH("c",$AB245:AC245,0),0)=0,"c","")))</f>
        <v/>
      </c>
      <c r="AE245" s="88" t="str">
        <f>IF($AB245&lt;&gt;"x","",IF(AND($I245&lt;&gt;AE$4, IFERROR(MATCH("c",$AB245:AD245,0),0)=0),"x", IF(IFERROR(MATCH("c",$AB245:AD245,0),0)=0,"c","")))</f>
        <v/>
      </c>
      <c r="AF245" s="88" t="str">
        <f>IF($AB245&lt;&gt;"x","",IF(AND($I245&lt;&gt;AF$4, IFERROR(MATCH("c",$AB245:AE245,0),0)=0),"x", IF(IFERROR(MATCH("c",$AB245:AE245,0),0)=0,"c","")))</f>
        <v/>
      </c>
      <c r="AG245" s="88" t="str">
        <f>IF($AB245&lt;&gt;"x","",IF(AND($I245&lt;&gt;AG$4, IFERROR(MATCH("c",$AB245:AF245,0),0)=0),"x", IF(IFERROR(MATCH("c",$AB245:AF245,0),0)=0,"c","")))</f>
        <v/>
      </c>
      <c r="AH245" s="88" t="str">
        <f>IF($AB245&lt;&gt;"x","",IF(AND($I245&lt;&gt;AH$4, IFERROR(MATCH("c",$AB245:AG245,0),0)=0),"x", IF(IFERROR(MATCH("c",$AB245:AG245,0),0)=0,"c","")))</f>
        <v/>
      </c>
      <c r="AI245" s="88" t="str">
        <f>IF($AB245&lt;&gt;"x","",IF(AND($I245&lt;&gt;AI$4, IFERROR(MATCH("c",$AB245:AH245,0),0)=0),"x", IF(IFERROR(MATCH("c",$AB245:AH245,0),0)=0,"c","")))</f>
        <v/>
      </c>
      <c r="AJ245" s="88" t="str">
        <f>IF($AB245&lt;&gt;"x","",IF(AND($I245&lt;&gt;AJ$4, IFERROR(MATCH("c",$AB245:AI245,0),0)=0),"x", IF(IFERROR(MATCH("c",$AB245:AI245,0),0)=0,"c","")))</f>
        <v/>
      </c>
      <c r="AK245" s="88" t="str">
        <f>IF($AB245&lt;&gt;"x","",IF(AND($I245&lt;&gt;AK$4, IFERROR(MATCH("c",$AB245:AJ245,0),0)=0),"x", IF(IFERROR(MATCH("c",$AB245:AJ245,0),0)=0,"c","")))</f>
        <v/>
      </c>
      <c r="AL245" s="88" t="str">
        <f>IF($AB245&lt;&gt;"x","",IF(AND($I245&lt;&gt;AL$4, IFERROR(MATCH("c",$AB245:AK245,0),0)=0),"x", IF(IFERROR(MATCH("c",$AB245:AK245,0),0)=0,"c","")))</f>
        <v/>
      </c>
      <c r="AM245" s="88" t="str">
        <f>IF($AB245&lt;&gt;"x","",IF(AND($I245&lt;&gt;AM$4, IFERROR(MATCH("c",$AB245:AL245,0),0)=0),"x", IF(IFERROR(MATCH("c",$AB245:AL245,0),0)=0,"c","")))</f>
        <v/>
      </c>
      <c r="AN245" s="88" t="str">
        <f>IF($AB245&lt;&gt;"x","",IF(AND($I245&lt;&gt;AN$4, IFERROR(MATCH("c",$AB245:AM245,0),0)=0),"x", IF(IFERROR(MATCH("c",$AB245:AM245,0),0)=0,"c","")))</f>
        <v/>
      </c>
      <c r="AO245" s="88" t="str">
        <f>IF($AB245&lt;&gt;"x","",IF(AND($I245&lt;&gt;AO$4, IFERROR(MATCH("c",$AB245:AN245,0),0)=0),"x", IF(IFERROR(MATCH("c",$AB245:AN245,0),0)=0,"c","")))</f>
        <v/>
      </c>
      <c r="AP245" s="88" t="str">
        <f>IF($AB245&lt;&gt;"x","",IF(AND($I245&lt;&gt;AP$4, IFERROR(MATCH("c",$AB245:AO245,0),0)=0),"x", IF(IFERROR(MATCH("c",$AB245:AO245,0),0)=0,"c","")))</f>
        <v/>
      </c>
      <c r="AQ245" s="88" t="str">
        <f>IF($AB245&lt;&gt;"x","",IF(AND($I245&lt;&gt;AQ$4, IFERROR(MATCH("c",$AB245:AP245,0),0)=0),"x", IF(IFERROR(MATCH("c",$AB245:AP245,0),0)=0,"c","")))</f>
        <v/>
      </c>
    </row>
    <row r="246" spans="2:43" x14ac:dyDescent="0.25">
      <c r="B246" s="88">
        <f>IF(AND(OR(Pipeline!$F$5=H246,Pipeline!$F$5="",Pipeline!$F$5="All"), OR(Pipeline!$F$6=J246,Pipeline!$F$6="",Pipeline!$F$6="All"),  OR(Pipeline!$J$5&lt;=K246,Pipeline!$J$5=""), OR(Pipeline!$J$6&gt;=K246,Pipeline!$J$6=""),  OR(Pipeline!$N$5&lt;=O246,Pipeline!$N$5=""), OR(Pipeline!$N$6&gt;=O246,Pipeline!$N$6="")),1,0)</f>
        <v>1</v>
      </c>
      <c r="C246" s="99">
        <f>IF(B246&lt;&gt;1,"",COUNTIFS($I$6:I245,I246,$B$6:B245,1)+1)</f>
        <v>234</v>
      </c>
      <c r="D246" s="100" t="str">
        <f>IF(LEN(INDEX(Input!B$6:B$1005,ROW($C246)-ROW($C$5),1))=0,"-",INDEX(Input!B$6:B$1005,ROW($C246)-ROW($C$5),1))</f>
        <v>-</v>
      </c>
      <c r="E246" s="100" t="str">
        <f>IF(LEN(INDEX(Input!C$6:C$1005,ROW($C246)-ROW($C$5),1))=0,"-",INDEX(Input!C$6:C$1005,ROW($C246)-ROW($C$5),1))</f>
        <v>-</v>
      </c>
      <c r="F246" s="100" t="str">
        <f>IF(LEN(INDEX(Input!D$6:D$1005,ROW($C246)-ROW($C$5),1))=0,"-",INDEX(Input!D$6:D$1005,ROW($C246)-ROW($C$5),1))</f>
        <v>-</v>
      </c>
      <c r="G246" s="100" t="str">
        <f>IF(LEN(INDEX(Input!E$6:E$1005,ROW($C246)-ROW($C$5),1))=0,"-",INDEX(Input!E$6:E$1005,ROW($C246)-ROW($C$5),1))</f>
        <v>-</v>
      </c>
      <c r="H246" s="100" t="str">
        <f>IF(LEN(INDEX(Input!F$6:F$1005,ROW($C246)-ROW($C$5),1))=0,"-",INDEX(Input!F$6:F$1005,ROW($C246)-ROW($C$5),1))</f>
        <v>-</v>
      </c>
      <c r="I246" s="100" t="str">
        <f>IF(LEN(INDEX(Input!G$6:G$1005,ROW($C246)-ROW($C$5),1))=0,"",INDEX(Input!G$6:G$1005,ROW($C246)-ROW($C$5),1))</f>
        <v/>
      </c>
      <c r="J246" s="100" t="str">
        <f>IF(LEN(INDEX(Input!B$6:B$1005,ROW($C246)-ROW($C$5),1))=0,"-",IF(INDEX(Input!H$6:H$1005,ROW($C246)-ROW($C$5),1)="","Not set",INDEX(Input!H$6:H$1005,ROW($C246)-ROW($C$5),1)) )</f>
        <v>-</v>
      </c>
      <c r="K246" s="101" t="str">
        <f>IF(LEN(INDEX(Input!I$6:I$1005,ROW($C246)-ROW($C$5),1))=0,"",INDEX(Input!I$6:I$1005,ROW($C246)-ROW($C$5),1))</f>
        <v/>
      </c>
      <c r="L246" s="101" t="str">
        <f t="array" ref="L246">IFERROR(IF($AY$24=123,DAY(K246)&amp;connector&amp;IF($AZ$24="Extended",INDEX($AT$24:$AT$35,MONTH(K246),1),MONTH(K246))&amp;connector&amp;IF($AZ$24="Short", RIGHT(YEAR(K246),2),YEAR(K246)),IF($AY$24=213, MONTH(K246)&amp;connector&amp;DAY(K246)&amp;connector&amp;IF($AZ$24="Short", RIGHT(YEAR(K246),2),YEAR(K246)),IF($AZ$24="Short", RIGHT(YEAR(K246),2),YEAR(K246))&amp;connector&amp;MONTH(K246)&amp;connector&amp;DAY(K246))),"-")</f>
        <v>-</v>
      </c>
      <c r="M246" s="101" t="str">
        <f>IF(LEN(INDEX(Input!J$6:J$1005,ROW($C246)-ROW($C$5),1))=0,"",INDEX(Input!J$6:J$1005,ROW($C246)-ROW($C$5),1))</f>
        <v/>
      </c>
      <c r="N246" s="101" t="str">
        <f t="array" ref="N246">IFERROR(IF($AY$24=123,DAY(M246)&amp;connector&amp;IF($AZ$24="Extended",INDEX($AT$24:$AT$35,MONTH(M246),1),MONTH(M246))&amp;connector&amp;IF($AZ$24="Short", RIGHT(YEAR(M246),2),YEAR(M246)),IF($AY$24=213, MONTH(M246)&amp;connector&amp;DAY(M246)&amp;connector&amp;IF($AZ$24="Short", RIGHT(YEAR(M246),2),YEAR(M246)),IF($AZ$24="Short", RIGHT(YEAR(M246),2),YEAR(M246))&amp;connector&amp;MONTH(M246)&amp;connector&amp;DAY(M246))),"-")</f>
        <v>-</v>
      </c>
      <c r="O246" s="156" t="str">
        <f>IF(LEN(INDEX(Input!K$6:K$1005,ROW($C246)-ROW($C$5),1))=0,"",INDEX(Input!K$6:K$1005,ROW($C246)-ROW($C$5),1))</f>
        <v/>
      </c>
      <c r="P246" s="100" t="str">
        <f t="shared" si="33"/>
        <v>-</v>
      </c>
      <c r="Q246" s="156" t="str">
        <f>IF(LEN(INDEX(Input!L$6:L$1005,ROW($C246)-ROW($C$5),1))=0,"",INDEX(Input!L$6:L$1005,ROW($C246)-ROW($C$5),1))</f>
        <v/>
      </c>
      <c r="R246" s="100" t="str">
        <f t="shared" si="34"/>
        <v>-</v>
      </c>
      <c r="S246" s="156" t="str">
        <f>IF(LEN(INDEX(Input!M$6:M$1005,ROW($C246)-ROW($C$5),1))=0,"-",INDEX(Input!M$6:M$1005,ROW($C246)-ROW($C$5),1))</f>
        <v>-</v>
      </c>
      <c r="T246" s="156" t="str">
        <f t="shared" si="35"/>
        <v/>
      </c>
      <c r="U246" s="100" t="str">
        <f t="shared" si="36"/>
        <v>-</v>
      </c>
      <c r="V246" s="156" t="str">
        <f>IF(LEN(INDEX(Input!O$6:O$1005,ROW($C246)-ROW($C$5),1))=0,"",INDEX(Input!O$6:O$1005,ROW($C246)-ROW($C$5),1))</f>
        <v/>
      </c>
      <c r="W246" s="100" t="str">
        <f t="shared" si="37"/>
        <v>-</v>
      </c>
      <c r="X246" s="104" t="str">
        <f t="shared" si="38"/>
        <v/>
      </c>
      <c r="Y246" s="102" t="str">
        <f t="shared" si="39"/>
        <v/>
      </c>
      <c r="Z246" s="102" t="str">
        <f>IF(AND(OR(Dashboard!$D$7=J246,Dashboard!$D$7=""),  OR(Dashboard!$G$6&lt;=K246,Dashboard!$G$6=""), OR(Dashboard!$G$7&gt;=K246,Dashboard!$G$7=""),  OR(Dashboard!$J$6&lt;=O246,Dashboard!$J$6=""), OR(Dashboard!$J$7&gt;=O246,Dashboard!$J$7=""),D246&lt;&gt;""),"x","")</f>
        <v>x</v>
      </c>
      <c r="AA246" s="102" t="str">
        <f>IF(AND(OR(Dashboard!$D$6=H246,Dashboard!$D$6="",Dashboard!$D$6="All"), Z246="x"),"x","")</f>
        <v>x</v>
      </c>
      <c r="AB246" s="103" t="str">
        <f>IF(AND(OR(Dashboard!$D$6=H246,Dashboard!$D$6="",Dashboard!$D$6="All"), OR(Dashboard!$D$7=J246,Dashboard!$D$7=""),  OR(Dashboard!$G$6&lt;=K246,Dashboard!$G$6=""), OR(Dashboard!$G$7&gt;=K246,Dashboard!$G$7=""),  OR(Dashboard!$J$6&lt;=O246,Dashboard!$J$6=""), OR(Dashboard!$J$7&gt;=O246,Dashboard!$J$7=""),I246&lt;&gt;""),"x","")</f>
        <v/>
      </c>
      <c r="AC246" s="88" t="str">
        <f>IF($AB246&lt;&gt;"x","",IF(AND($I246&lt;&gt;AC$4, IFERROR(MATCH("c",$AB246:AB246,0),0)=0),"x", IF(IFERROR(MATCH("c",$AB246:AB246,0),0)=0,"c","")))</f>
        <v/>
      </c>
      <c r="AD246" s="88" t="str">
        <f>IF($AB246&lt;&gt;"x","",IF(AND($I246&lt;&gt;AD$4, IFERROR(MATCH("c",$AB246:AC246,0),0)=0),"x", IF(IFERROR(MATCH("c",$AB246:AC246,0),0)=0,"c","")))</f>
        <v/>
      </c>
      <c r="AE246" s="88" t="str">
        <f>IF($AB246&lt;&gt;"x","",IF(AND($I246&lt;&gt;AE$4, IFERROR(MATCH("c",$AB246:AD246,0),0)=0),"x", IF(IFERROR(MATCH("c",$AB246:AD246,0),0)=0,"c","")))</f>
        <v/>
      </c>
      <c r="AF246" s="88" t="str">
        <f>IF($AB246&lt;&gt;"x","",IF(AND($I246&lt;&gt;AF$4, IFERROR(MATCH("c",$AB246:AE246,0),0)=0),"x", IF(IFERROR(MATCH("c",$AB246:AE246,0),0)=0,"c","")))</f>
        <v/>
      </c>
      <c r="AG246" s="88" t="str">
        <f>IF($AB246&lt;&gt;"x","",IF(AND($I246&lt;&gt;AG$4, IFERROR(MATCH("c",$AB246:AF246,0),0)=0),"x", IF(IFERROR(MATCH("c",$AB246:AF246,0),0)=0,"c","")))</f>
        <v/>
      </c>
      <c r="AH246" s="88" t="str">
        <f>IF($AB246&lt;&gt;"x","",IF(AND($I246&lt;&gt;AH$4, IFERROR(MATCH("c",$AB246:AG246,0),0)=0),"x", IF(IFERROR(MATCH("c",$AB246:AG246,0),0)=0,"c","")))</f>
        <v/>
      </c>
      <c r="AI246" s="88" t="str">
        <f>IF($AB246&lt;&gt;"x","",IF(AND($I246&lt;&gt;AI$4, IFERROR(MATCH("c",$AB246:AH246,0),0)=0),"x", IF(IFERROR(MATCH("c",$AB246:AH246,0),0)=0,"c","")))</f>
        <v/>
      </c>
      <c r="AJ246" s="88" t="str">
        <f>IF($AB246&lt;&gt;"x","",IF(AND($I246&lt;&gt;AJ$4, IFERROR(MATCH("c",$AB246:AI246,0),0)=0),"x", IF(IFERROR(MATCH("c",$AB246:AI246,0),0)=0,"c","")))</f>
        <v/>
      </c>
      <c r="AK246" s="88" t="str">
        <f>IF($AB246&lt;&gt;"x","",IF(AND($I246&lt;&gt;AK$4, IFERROR(MATCH("c",$AB246:AJ246,0),0)=0),"x", IF(IFERROR(MATCH("c",$AB246:AJ246,0),0)=0,"c","")))</f>
        <v/>
      </c>
      <c r="AL246" s="88" t="str">
        <f>IF($AB246&lt;&gt;"x","",IF(AND($I246&lt;&gt;AL$4, IFERROR(MATCH("c",$AB246:AK246,0),0)=0),"x", IF(IFERROR(MATCH("c",$AB246:AK246,0),0)=0,"c","")))</f>
        <v/>
      </c>
      <c r="AM246" s="88" t="str">
        <f>IF($AB246&lt;&gt;"x","",IF(AND($I246&lt;&gt;AM$4, IFERROR(MATCH("c",$AB246:AL246,0),0)=0),"x", IF(IFERROR(MATCH("c",$AB246:AL246,0),0)=0,"c","")))</f>
        <v/>
      </c>
      <c r="AN246" s="88" t="str">
        <f>IF($AB246&lt;&gt;"x","",IF(AND($I246&lt;&gt;AN$4, IFERROR(MATCH("c",$AB246:AM246,0),0)=0),"x", IF(IFERROR(MATCH("c",$AB246:AM246,0),0)=0,"c","")))</f>
        <v/>
      </c>
      <c r="AO246" s="88" t="str">
        <f>IF($AB246&lt;&gt;"x","",IF(AND($I246&lt;&gt;AO$4, IFERROR(MATCH("c",$AB246:AN246,0),0)=0),"x", IF(IFERROR(MATCH("c",$AB246:AN246,0),0)=0,"c","")))</f>
        <v/>
      </c>
      <c r="AP246" s="88" t="str">
        <f>IF($AB246&lt;&gt;"x","",IF(AND($I246&lt;&gt;AP$4, IFERROR(MATCH("c",$AB246:AO246,0),0)=0),"x", IF(IFERROR(MATCH("c",$AB246:AO246,0),0)=0,"c","")))</f>
        <v/>
      </c>
      <c r="AQ246" s="88" t="str">
        <f>IF($AB246&lt;&gt;"x","",IF(AND($I246&lt;&gt;AQ$4, IFERROR(MATCH("c",$AB246:AP246,0),0)=0),"x", IF(IFERROR(MATCH("c",$AB246:AP246,0),0)=0,"c","")))</f>
        <v/>
      </c>
    </row>
    <row r="247" spans="2:43" x14ac:dyDescent="0.25">
      <c r="B247" s="88">
        <f>IF(AND(OR(Pipeline!$F$5=H247,Pipeline!$F$5="",Pipeline!$F$5="All"), OR(Pipeline!$F$6=J247,Pipeline!$F$6="",Pipeline!$F$6="All"),  OR(Pipeline!$J$5&lt;=K247,Pipeline!$J$5=""), OR(Pipeline!$J$6&gt;=K247,Pipeline!$J$6=""),  OR(Pipeline!$N$5&lt;=O247,Pipeline!$N$5=""), OR(Pipeline!$N$6&gt;=O247,Pipeline!$N$6="")),1,0)</f>
        <v>1</v>
      </c>
      <c r="C247" s="99">
        <f>IF(B247&lt;&gt;1,"",COUNTIFS($I$6:I246,I247,$B$6:B246,1)+1)</f>
        <v>235</v>
      </c>
      <c r="D247" s="100" t="str">
        <f>IF(LEN(INDEX(Input!B$6:B$1005,ROW($C247)-ROW($C$5),1))=0,"-",INDEX(Input!B$6:B$1005,ROW($C247)-ROW($C$5),1))</f>
        <v>-</v>
      </c>
      <c r="E247" s="100" t="str">
        <f>IF(LEN(INDEX(Input!C$6:C$1005,ROW($C247)-ROW($C$5),1))=0,"-",INDEX(Input!C$6:C$1005,ROW($C247)-ROW($C$5),1))</f>
        <v>-</v>
      </c>
      <c r="F247" s="100" t="str">
        <f>IF(LEN(INDEX(Input!D$6:D$1005,ROW($C247)-ROW($C$5),1))=0,"-",INDEX(Input!D$6:D$1005,ROW($C247)-ROW($C$5),1))</f>
        <v>-</v>
      </c>
      <c r="G247" s="100" t="str">
        <f>IF(LEN(INDEX(Input!E$6:E$1005,ROW($C247)-ROW($C$5),1))=0,"-",INDEX(Input!E$6:E$1005,ROW($C247)-ROW($C$5),1))</f>
        <v>-</v>
      </c>
      <c r="H247" s="100" t="str">
        <f>IF(LEN(INDEX(Input!F$6:F$1005,ROW($C247)-ROW($C$5),1))=0,"-",INDEX(Input!F$6:F$1005,ROW($C247)-ROW($C$5),1))</f>
        <v>-</v>
      </c>
      <c r="I247" s="100" t="str">
        <f>IF(LEN(INDEX(Input!G$6:G$1005,ROW($C247)-ROW($C$5),1))=0,"",INDEX(Input!G$6:G$1005,ROW($C247)-ROW($C$5),1))</f>
        <v/>
      </c>
      <c r="J247" s="100" t="str">
        <f>IF(LEN(INDEX(Input!B$6:B$1005,ROW($C247)-ROW($C$5),1))=0,"-",IF(INDEX(Input!H$6:H$1005,ROW($C247)-ROW($C$5),1)="","Not set",INDEX(Input!H$6:H$1005,ROW($C247)-ROW($C$5),1)) )</f>
        <v>-</v>
      </c>
      <c r="K247" s="101" t="str">
        <f>IF(LEN(INDEX(Input!I$6:I$1005,ROW($C247)-ROW($C$5),1))=0,"",INDEX(Input!I$6:I$1005,ROW($C247)-ROW($C$5),1))</f>
        <v/>
      </c>
      <c r="L247" s="101" t="str">
        <f t="array" ref="L247">IFERROR(IF($AY$24=123,DAY(K247)&amp;connector&amp;IF($AZ$24="Extended",INDEX($AT$24:$AT$35,MONTH(K247),1),MONTH(K247))&amp;connector&amp;IF($AZ$24="Short", RIGHT(YEAR(K247),2),YEAR(K247)),IF($AY$24=213, MONTH(K247)&amp;connector&amp;DAY(K247)&amp;connector&amp;IF($AZ$24="Short", RIGHT(YEAR(K247),2),YEAR(K247)),IF($AZ$24="Short", RIGHT(YEAR(K247),2),YEAR(K247))&amp;connector&amp;MONTH(K247)&amp;connector&amp;DAY(K247))),"-")</f>
        <v>-</v>
      </c>
      <c r="M247" s="101" t="str">
        <f>IF(LEN(INDEX(Input!J$6:J$1005,ROW($C247)-ROW($C$5),1))=0,"",INDEX(Input!J$6:J$1005,ROW($C247)-ROW($C$5),1))</f>
        <v/>
      </c>
      <c r="N247" s="101" t="str">
        <f t="array" ref="N247">IFERROR(IF($AY$24=123,DAY(M247)&amp;connector&amp;IF($AZ$24="Extended",INDEX($AT$24:$AT$35,MONTH(M247),1),MONTH(M247))&amp;connector&amp;IF($AZ$24="Short", RIGHT(YEAR(M247),2),YEAR(M247)),IF($AY$24=213, MONTH(M247)&amp;connector&amp;DAY(M247)&amp;connector&amp;IF($AZ$24="Short", RIGHT(YEAR(M247),2),YEAR(M247)),IF($AZ$24="Short", RIGHT(YEAR(M247),2),YEAR(M247))&amp;connector&amp;MONTH(M247)&amp;connector&amp;DAY(M247))),"-")</f>
        <v>-</v>
      </c>
      <c r="O247" s="156" t="str">
        <f>IF(LEN(INDEX(Input!K$6:K$1005,ROW($C247)-ROW($C$5),1))=0,"",INDEX(Input!K$6:K$1005,ROW($C247)-ROW($C$5),1))</f>
        <v/>
      </c>
      <c r="P247" s="100" t="str">
        <f t="shared" si="33"/>
        <v>-</v>
      </c>
      <c r="Q247" s="156" t="str">
        <f>IF(LEN(INDEX(Input!L$6:L$1005,ROW($C247)-ROW($C$5),1))=0,"",INDEX(Input!L$6:L$1005,ROW($C247)-ROW($C$5),1))</f>
        <v/>
      </c>
      <c r="R247" s="100" t="str">
        <f t="shared" si="34"/>
        <v>-</v>
      </c>
      <c r="S247" s="156" t="str">
        <f>IF(LEN(INDEX(Input!M$6:M$1005,ROW($C247)-ROW($C$5),1))=0,"-",INDEX(Input!M$6:M$1005,ROW($C247)-ROW($C$5),1))</f>
        <v>-</v>
      </c>
      <c r="T247" s="156" t="str">
        <f t="shared" si="35"/>
        <v/>
      </c>
      <c r="U247" s="100" t="str">
        <f t="shared" si="36"/>
        <v>-</v>
      </c>
      <c r="V247" s="156" t="str">
        <f>IF(LEN(INDEX(Input!O$6:O$1005,ROW($C247)-ROW($C$5),1))=0,"",INDEX(Input!O$6:O$1005,ROW($C247)-ROW($C$5),1))</f>
        <v/>
      </c>
      <c r="W247" s="100" t="str">
        <f t="shared" si="37"/>
        <v>-</v>
      </c>
      <c r="X247" s="104" t="str">
        <f t="shared" si="38"/>
        <v/>
      </c>
      <c r="Y247" s="102" t="str">
        <f t="shared" si="39"/>
        <v/>
      </c>
      <c r="Z247" s="102" t="str">
        <f>IF(AND(OR(Dashboard!$D$7=J247,Dashboard!$D$7=""),  OR(Dashboard!$G$6&lt;=K247,Dashboard!$G$6=""), OR(Dashboard!$G$7&gt;=K247,Dashboard!$G$7=""),  OR(Dashboard!$J$6&lt;=O247,Dashboard!$J$6=""), OR(Dashboard!$J$7&gt;=O247,Dashboard!$J$7=""),D247&lt;&gt;""),"x","")</f>
        <v>x</v>
      </c>
      <c r="AA247" s="102" t="str">
        <f>IF(AND(OR(Dashboard!$D$6=H247,Dashboard!$D$6="",Dashboard!$D$6="All"), Z247="x"),"x","")</f>
        <v>x</v>
      </c>
      <c r="AB247" s="103" t="str">
        <f>IF(AND(OR(Dashboard!$D$6=H247,Dashboard!$D$6="",Dashboard!$D$6="All"), OR(Dashboard!$D$7=J247,Dashboard!$D$7=""),  OR(Dashboard!$G$6&lt;=K247,Dashboard!$G$6=""), OR(Dashboard!$G$7&gt;=K247,Dashboard!$G$7=""),  OR(Dashboard!$J$6&lt;=O247,Dashboard!$J$6=""), OR(Dashboard!$J$7&gt;=O247,Dashboard!$J$7=""),I247&lt;&gt;""),"x","")</f>
        <v/>
      </c>
      <c r="AC247" s="88" t="str">
        <f>IF($AB247&lt;&gt;"x","",IF(AND($I247&lt;&gt;AC$4, IFERROR(MATCH("c",$AB247:AB247,0),0)=0),"x", IF(IFERROR(MATCH("c",$AB247:AB247,0),0)=0,"c","")))</f>
        <v/>
      </c>
      <c r="AD247" s="88" t="str">
        <f>IF($AB247&lt;&gt;"x","",IF(AND($I247&lt;&gt;AD$4, IFERROR(MATCH("c",$AB247:AC247,0),0)=0),"x", IF(IFERROR(MATCH("c",$AB247:AC247,0),0)=0,"c","")))</f>
        <v/>
      </c>
      <c r="AE247" s="88" t="str">
        <f>IF($AB247&lt;&gt;"x","",IF(AND($I247&lt;&gt;AE$4, IFERROR(MATCH("c",$AB247:AD247,0),0)=0),"x", IF(IFERROR(MATCH("c",$AB247:AD247,0),0)=0,"c","")))</f>
        <v/>
      </c>
      <c r="AF247" s="88" t="str">
        <f>IF($AB247&lt;&gt;"x","",IF(AND($I247&lt;&gt;AF$4, IFERROR(MATCH("c",$AB247:AE247,0),0)=0),"x", IF(IFERROR(MATCH("c",$AB247:AE247,0),0)=0,"c","")))</f>
        <v/>
      </c>
      <c r="AG247" s="88" t="str">
        <f>IF($AB247&lt;&gt;"x","",IF(AND($I247&lt;&gt;AG$4, IFERROR(MATCH("c",$AB247:AF247,0),0)=0),"x", IF(IFERROR(MATCH("c",$AB247:AF247,0),0)=0,"c","")))</f>
        <v/>
      </c>
      <c r="AH247" s="88" t="str">
        <f>IF($AB247&lt;&gt;"x","",IF(AND($I247&lt;&gt;AH$4, IFERROR(MATCH("c",$AB247:AG247,0),0)=0),"x", IF(IFERROR(MATCH("c",$AB247:AG247,0),0)=0,"c","")))</f>
        <v/>
      </c>
      <c r="AI247" s="88" t="str">
        <f>IF($AB247&lt;&gt;"x","",IF(AND($I247&lt;&gt;AI$4, IFERROR(MATCH("c",$AB247:AH247,0),0)=0),"x", IF(IFERROR(MATCH("c",$AB247:AH247,0),0)=0,"c","")))</f>
        <v/>
      </c>
      <c r="AJ247" s="88" t="str">
        <f>IF($AB247&lt;&gt;"x","",IF(AND($I247&lt;&gt;AJ$4, IFERROR(MATCH("c",$AB247:AI247,0),0)=0),"x", IF(IFERROR(MATCH("c",$AB247:AI247,0),0)=0,"c","")))</f>
        <v/>
      </c>
      <c r="AK247" s="88" t="str">
        <f>IF($AB247&lt;&gt;"x","",IF(AND($I247&lt;&gt;AK$4, IFERROR(MATCH("c",$AB247:AJ247,0),0)=0),"x", IF(IFERROR(MATCH("c",$AB247:AJ247,0),0)=0,"c","")))</f>
        <v/>
      </c>
      <c r="AL247" s="88" t="str">
        <f>IF($AB247&lt;&gt;"x","",IF(AND($I247&lt;&gt;AL$4, IFERROR(MATCH("c",$AB247:AK247,0),0)=0),"x", IF(IFERROR(MATCH("c",$AB247:AK247,0),0)=0,"c","")))</f>
        <v/>
      </c>
      <c r="AM247" s="88" t="str">
        <f>IF($AB247&lt;&gt;"x","",IF(AND($I247&lt;&gt;AM$4, IFERROR(MATCH("c",$AB247:AL247,0),0)=0),"x", IF(IFERROR(MATCH("c",$AB247:AL247,0),0)=0,"c","")))</f>
        <v/>
      </c>
      <c r="AN247" s="88" t="str">
        <f>IF($AB247&lt;&gt;"x","",IF(AND($I247&lt;&gt;AN$4, IFERROR(MATCH("c",$AB247:AM247,0),0)=0),"x", IF(IFERROR(MATCH("c",$AB247:AM247,0),0)=0,"c","")))</f>
        <v/>
      </c>
      <c r="AO247" s="88" t="str">
        <f>IF($AB247&lt;&gt;"x","",IF(AND($I247&lt;&gt;AO$4, IFERROR(MATCH("c",$AB247:AN247,0),0)=0),"x", IF(IFERROR(MATCH("c",$AB247:AN247,0),0)=0,"c","")))</f>
        <v/>
      </c>
      <c r="AP247" s="88" t="str">
        <f>IF($AB247&lt;&gt;"x","",IF(AND($I247&lt;&gt;AP$4, IFERROR(MATCH("c",$AB247:AO247,0),0)=0),"x", IF(IFERROR(MATCH("c",$AB247:AO247,0),0)=0,"c","")))</f>
        <v/>
      </c>
      <c r="AQ247" s="88" t="str">
        <f>IF($AB247&lt;&gt;"x","",IF(AND($I247&lt;&gt;AQ$4, IFERROR(MATCH("c",$AB247:AP247,0),0)=0),"x", IF(IFERROR(MATCH("c",$AB247:AP247,0),0)=0,"c","")))</f>
        <v/>
      </c>
    </row>
    <row r="248" spans="2:43" x14ac:dyDescent="0.25">
      <c r="B248" s="88">
        <f>IF(AND(OR(Pipeline!$F$5=H248,Pipeline!$F$5="",Pipeline!$F$5="All"), OR(Pipeline!$F$6=J248,Pipeline!$F$6="",Pipeline!$F$6="All"),  OR(Pipeline!$J$5&lt;=K248,Pipeline!$J$5=""), OR(Pipeline!$J$6&gt;=K248,Pipeline!$J$6=""),  OR(Pipeline!$N$5&lt;=O248,Pipeline!$N$5=""), OR(Pipeline!$N$6&gt;=O248,Pipeline!$N$6="")),1,0)</f>
        <v>1</v>
      </c>
      <c r="C248" s="99">
        <f>IF(B248&lt;&gt;1,"",COUNTIFS($I$6:I247,I248,$B$6:B247,1)+1)</f>
        <v>236</v>
      </c>
      <c r="D248" s="100" t="str">
        <f>IF(LEN(INDEX(Input!B$6:B$1005,ROW($C248)-ROW($C$5),1))=0,"-",INDEX(Input!B$6:B$1005,ROW($C248)-ROW($C$5),1))</f>
        <v>-</v>
      </c>
      <c r="E248" s="100" t="str">
        <f>IF(LEN(INDEX(Input!C$6:C$1005,ROW($C248)-ROW($C$5),1))=0,"-",INDEX(Input!C$6:C$1005,ROW($C248)-ROW($C$5),1))</f>
        <v>-</v>
      </c>
      <c r="F248" s="100" t="str">
        <f>IF(LEN(INDEX(Input!D$6:D$1005,ROW($C248)-ROW($C$5),1))=0,"-",INDEX(Input!D$6:D$1005,ROW($C248)-ROW($C$5),1))</f>
        <v>-</v>
      </c>
      <c r="G248" s="100" t="str">
        <f>IF(LEN(INDEX(Input!E$6:E$1005,ROW($C248)-ROW($C$5),1))=0,"-",INDEX(Input!E$6:E$1005,ROW($C248)-ROW($C$5),1))</f>
        <v>-</v>
      </c>
      <c r="H248" s="100" t="str">
        <f>IF(LEN(INDEX(Input!F$6:F$1005,ROW($C248)-ROW($C$5),1))=0,"-",INDEX(Input!F$6:F$1005,ROW($C248)-ROW($C$5),1))</f>
        <v>-</v>
      </c>
      <c r="I248" s="100" t="str">
        <f>IF(LEN(INDEX(Input!G$6:G$1005,ROW($C248)-ROW($C$5),1))=0,"",INDEX(Input!G$6:G$1005,ROW($C248)-ROW($C$5),1))</f>
        <v/>
      </c>
      <c r="J248" s="100" t="str">
        <f>IF(LEN(INDEX(Input!B$6:B$1005,ROW($C248)-ROW($C$5),1))=0,"-",IF(INDEX(Input!H$6:H$1005,ROW($C248)-ROW($C$5),1)="","Not set",INDEX(Input!H$6:H$1005,ROW($C248)-ROW($C$5),1)) )</f>
        <v>-</v>
      </c>
      <c r="K248" s="101" t="str">
        <f>IF(LEN(INDEX(Input!I$6:I$1005,ROW($C248)-ROW($C$5),1))=0,"",INDEX(Input!I$6:I$1005,ROW($C248)-ROW($C$5),1))</f>
        <v/>
      </c>
      <c r="L248" s="101" t="str">
        <f t="array" ref="L248">IFERROR(IF($AY$24=123,DAY(K248)&amp;connector&amp;IF($AZ$24="Extended",INDEX($AT$24:$AT$35,MONTH(K248),1),MONTH(K248))&amp;connector&amp;IF($AZ$24="Short", RIGHT(YEAR(K248),2),YEAR(K248)),IF($AY$24=213, MONTH(K248)&amp;connector&amp;DAY(K248)&amp;connector&amp;IF($AZ$24="Short", RIGHT(YEAR(K248),2),YEAR(K248)),IF($AZ$24="Short", RIGHT(YEAR(K248),2),YEAR(K248))&amp;connector&amp;MONTH(K248)&amp;connector&amp;DAY(K248))),"-")</f>
        <v>-</v>
      </c>
      <c r="M248" s="101" t="str">
        <f>IF(LEN(INDEX(Input!J$6:J$1005,ROW($C248)-ROW($C$5),1))=0,"",INDEX(Input!J$6:J$1005,ROW($C248)-ROW($C$5),1))</f>
        <v/>
      </c>
      <c r="N248" s="101" t="str">
        <f t="array" ref="N248">IFERROR(IF($AY$24=123,DAY(M248)&amp;connector&amp;IF($AZ$24="Extended",INDEX($AT$24:$AT$35,MONTH(M248),1),MONTH(M248))&amp;connector&amp;IF($AZ$24="Short", RIGHT(YEAR(M248),2),YEAR(M248)),IF($AY$24=213, MONTH(M248)&amp;connector&amp;DAY(M248)&amp;connector&amp;IF($AZ$24="Short", RIGHT(YEAR(M248),2),YEAR(M248)),IF($AZ$24="Short", RIGHT(YEAR(M248),2),YEAR(M248))&amp;connector&amp;MONTH(M248)&amp;connector&amp;DAY(M248))),"-")</f>
        <v>-</v>
      </c>
      <c r="O248" s="156" t="str">
        <f>IF(LEN(INDEX(Input!K$6:K$1005,ROW($C248)-ROW($C$5),1))=0,"",INDEX(Input!K$6:K$1005,ROW($C248)-ROW($C$5),1))</f>
        <v/>
      </c>
      <c r="P248" s="100" t="str">
        <f t="shared" si="33"/>
        <v>-</v>
      </c>
      <c r="Q248" s="156" t="str">
        <f>IF(LEN(INDEX(Input!L$6:L$1005,ROW($C248)-ROW($C$5),1))=0,"",INDEX(Input!L$6:L$1005,ROW($C248)-ROW($C$5),1))</f>
        <v/>
      </c>
      <c r="R248" s="100" t="str">
        <f t="shared" si="34"/>
        <v>-</v>
      </c>
      <c r="S248" s="156" t="str">
        <f>IF(LEN(INDEX(Input!M$6:M$1005,ROW($C248)-ROW($C$5),1))=0,"-",INDEX(Input!M$6:M$1005,ROW($C248)-ROW($C$5),1))</f>
        <v>-</v>
      </c>
      <c r="T248" s="156" t="str">
        <f t="shared" si="35"/>
        <v/>
      </c>
      <c r="U248" s="100" t="str">
        <f t="shared" si="36"/>
        <v>-</v>
      </c>
      <c r="V248" s="156" t="str">
        <f>IF(LEN(INDEX(Input!O$6:O$1005,ROW($C248)-ROW($C$5),1))=0,"",INDEX(Input!O$6:O$1005,ROW($C248)-ROW($C$5),1))</f>
        <v/>
      </c>
      <c r="W248" s="100" t="str">
        <f t="shared" si="37"/>
        <v>-</v>
      </c>
      <c r="X248" s="104" t="str">
        <f t="shared" si="38"/>
        <v/>
      </c>
      <c r="Y248" s="102" t="str">
        <f t="shared" si="39"/>
        <v/>
      </c>
      <c r="Z248" s="102" t="str">
        <f>IF(AND(OR(Dashboard!$D$7=J248,Dashboard!$D$7=""),  OR(Dashboard!$G$6&lt;=K248,Dashboard!$G$6=""), OR(Dashboard!$G$7&gt;=K248,Dashboard!$G$7=""),  OR(Dashboard!$J$6&lt;=O248,Dashboard!$J$6=""), OR(Dashboard!$J$7&gt;=O248,Dashboard!$J$7=""),D248&lt;&gt;""),"x","")</f>
        <v>x</v>
      </c>
      <c r="AA248" s="102" t="str">
        <f>IF(AND(OR(Dashboard!$D$6=H248,Dashboard!$D$6="",Dashboard!$D$6="All"), Z248="x"),"x","")</f>
        <v>x</v>
      </c>
      <c r="AB248" s="103" t="str">
        <f>IF(AND(OR(Dashboard!$D$6=H248,Dashboard!$D$6="",Dashboard!$D$6="All"), OR(Dashboard!$D$7=J248,Dashboard!$D$7=""),  OR(Dashboard!$G$6&lt;=K248,Dashboard!$G$6=""), OR(Dashboard!$G$7&gt;=K248,Dashboard!$G$7=""),  OR(Dashboard!$J$6&lt;=O248,Dashboard!$J$6=""), OR(Dashboard!$J$7&gt;=O248,Dashboard!$J$7=""),I248&lt;&gt;""),"x","")</f>
        <v/>
      </c>
      <c r="AC248" s="88" t="str">
        <f>IF($AB248&lt;&gt;"x","",IF(AND($I248&lt;&gt;AC$4, IFERROR(MATCH("c",$AB248:AB248,0),0)=0),"x", IF(IFERROR(MATCH("c",$AB248:AB248,0),0)=0,"c","")))</f>
        <v/>
      </c>
      <c r="AD248" s="88" t="str">
        <f>IF($AB248&lt;&gt;"x","",IF(AND($I248&lt;&gt;AD$4, IFERROR(MATCH("c",$AB248:AC248,0),0)=0),"x", IF(IFERROR(MATCH("c",$AB248:AC248,0),0)=0,"c","")))</f>
        <v/>
      </c>
      <c r="AE248" s="88" t="str">
        <f>IF($AB248&lt;&gt;"x","",IF(AND($I248&lt;&gt;AE$4, IFERROR(MATCH("c",$AB248:AD248,0),0)=0),"x", IF(IFERROR(MATCH("c",$AB248:AD248,0),0)=0,"c","")))</f>
        <v/>
      </c>
      <c r="AF248" s="88" t="str">
        <f>IF($AB248&lt;&gt;"x","",IF(AND($I248&lt;&gt;AF$4, IFERROR(MATCH("c",$AB248:AE248,0),0)=0),"x", IF(IFERROR(MATCH("c",$AB248:AE248,0),0)=0,"c","")))</f>
        <v/>
      </c>
      <c r="AG248" s="88" t="str">
        <f>IF($AB248&lt;&gt;"x","",IF(AND($I248&lt;&gt;AG$4, IFERROR(MATCH("c",$AB248:AF248,0),0)=0),"x", IF(IFERROR(MATCH("c",$AB248:AF248,0),0)=0,"c","")))</f>
        <v/>
      </c>
      <c r="AH248" s="88" t="str">
        <f>IF($AB248&lt;&gt;"x","",IF(AND($I248&lt;&gt;AH$4, IFERROR(MATCH("c",$AB248:AG248,0),0)=0),"x", IF(IFERROR(MATCH("c",$AB248:AG248,0),0)=0,"c","")))</f>
        <v/>
      </c>
      <c r="AI248" s="88" t="str">
        <f>IF($AB248&lt;&gt;"x","",IF(AND($I248&lt;&gt;AI$4, IFERROR(MATCH("c",$AB248:AH248,0),0)=0),"x", IF(IFERROR(MATCH("c",$AB248:AH248,0),0)=0,"c","")))</f>
        <v/>
      </c>
      <c r="AJ248" s="88" t="str">
        <f>IF($AB248&lt;&gt;"x","",IF(AND($I248&lt;&gt;AJ$4, IFERROR(MATCH("c",$AB248:AI248,0),0)=0),"x", IF(IFERROR(MATCH("c",$AB248:AI248,0),0)=0,"c","")))</f>
        <v/>
      </c>
      <c r="AK248" s="88" t="str">
        <f>IF($AB248&lt;&gt;"x","",IF(AND($I248&lt;&gt;AK$4, IFERROR(MATCH("c",$AB248:AJ248,0),0)=0),"x", IF(IFERROR(MATCH("c",$AB248:AJ248,0),0)=0,"c","")))</f>
        <v/>
      </c>
      <c r="AL248" s="88" t="str">
        <f>IF($AB248&lt;&gt;"x","",IF(AND($I248&lt;&gt;AL$4, IFERROR(MATCH("c",$AB248:AK248,0),0)=0),"x", IF(IFERROR(MATCH("c",$AB248:AK248,0),0)=0,"c","")))</f>
        <v/>
      </c>
      <c r="AM248" s="88" t="str">
        <f>IF($AB248&lt;&gt;"x","",IF(AND($I248&lt;&gt;AM$4, IFERROR(MATCH("c",$AB248:AL248,0),0)=0),"x", IF(IFERROR(MATCH("c",$AB248:AL248,0),0)=0,"c","")))</f>
        <v/>
      </c>
      <c r="AN248" s="88" t="str">
        <f>IF($AB248&lt;&gt;"x","",IF(AND($I248&lt;&gt;AN$4, IFERROR(MATCH("c",$AB248:AM248,0),0)=0),"x", IF(IFERROR(MATCH("c",$AB248:AM248,0),0)=0,"c","")))</f>
        <v/>
      </c>
      <c r="AO248" s="88" t="str">
        <f>IF($AB248&lt;&gt;"x","",IF(AND($I248&lt;&gt;AO$4, IFERROR(MATCH("c",$AB248:AN248,0),0)=0),"x", IF(IFERROR(MATCH("c",$AB248:AN248,0),0)=0,"c","")))</f>
        <v/>
      </c>
      <c r="AP248" s="88" t="str">
        <f>IF($AB248&lt;&gt;"x","",IF(AND($I248&lt;&gt;AP$4, IFERROR(MATCH("c",$AB248:AO248,0),0)=0),"x", IF(IFERROR(MATCH("c",$AB248:AO248,0),0)=0,"c","")))</f>
        <v/>
      </c>
      <c r="AQ248" s="88" t="str">
        <f>IF($AB248&lt;&gt;"x","",IF(AND($I248&lt;&gt;AQ$4, IFERROR(MATCH("c",$AB248:AP248,0),0)=0),"x", IF(IFERROR(MATCH("c",$AB248:AP248,0),0)=0,"c","")))</f>
        <v/>
      </c>
    </row>
    <row r="249" spans="2:43" x14ac:dyDescent="0.25">
      <c r="B249" s="88">
        <f>IF(AND(OR(Pipeline!$F$5=H249,Pipeline!$F$5="",Pipeline!$F$5="All"), OR(Pipeline!$F$6=J249,Pipeline!$F$6="",Pipeline!$F$6="All"),  OR(Pipeline!$J$5&lt;=K249,Pipeline!$J$5=""), OR(Pipeline!$J$6&gt;=K249,Pipeline!$J$6=""),  OR(Pipeline!$N$5&lt;=O249,Pipeline!$N$5=""), OR(Pipeline!$N$6&gt;=O249,Pipeline!$N$6="")),1,0)</f>
        <v>1</v>
      </c>
      <c r="C249" s="99">
        <f>IF(B249&lt;&gt;1,"",COUNTIFS($I$6:I248,I249,$B$6:B248,1)+1)</f>
        <v>237</v>
      </c>
      <c r="D249" s="100" t="str">
        <f>IF(LEN(INDEX(Input!B$6:B$1005,ROW($C249)-ROW($C$5),1))=0,"-",INDEX(Input!B$6:B$1005,ROW($C249)-ROW($C$5),1))</f>
        <v>-</v>
      </c>
      <c r="E249" s="100" t="str">
        <f>IF(LEN(INDEX(Input!C$6:C$1005,ROW($C249)-ROW($C$5),1))=0,"-",INDEX(Input!C$6:C$1005,ROW($C249)-ROW($C$5),1))</f>
        <v>-</v>
      </c>
      <c r="F249" s="100" t="str">
        <f>IF(LEN(INDEX(Input!D$6:D$1005,ROW($C249)-ROW($C$5),1))=0,"-",INDEX(Input!D$6:D$1005,ROW($C249)-ROW($C$5),1))</f>
        <v>-</v>
      </c>
      <c r="G249" s="100" t="str">
        <f>IF(LEN(INDEX(Input!E$6:E$1005,ROW($C249)-ROW($C$5),1))=0,"-",INDEX(Input!E$6:E$1005,ROW($C249)-ROW($C$5),1))</f>
        <v>-</v>
      </c>
      <c r="H249" s="100" t="str">
        <f>IF(LEN(INDEX(Input!F$6:F$1005,ROW($C249)-ROW($C$5),1))=0,"-",INDEX(Input!F$6:F$1005,ROW($C249)-ROW($C$5),1))</f>
        <v>-</v>
      </c>
      <c r="I249" s="100" t="str">
        <f>IF(LEN(INDEX(Input!G$6:G$1005,ROW($C249)-ROW($C$5),1))=0,"",INDEX(Input!G$6:G$1005,ROW($C249)-ROW($C$5),1))</f>
        <v/>
      </c>
      <c r="J249" s="100" t="str">
        <f>IF(LEN(INDEX(Input!B$6:B$1005,ROW($C249)-ROW($C$5),1))=0,"-",IF(INDEX(Input!H$6:H$1005,ROW($C249)-ROW($C$5),1)="","Not set",INDEX(Input!H$6:H$1005,ROW($C249)-ROW($C$5),1)) )</f>
        <v>-</v>
      </c>
      <c r="K249" s="101" t="str">
        <f>IF(LEN(INDEX(Input!I$6:I$1005,ROW($C249)-ROW($C$5),1))=0,"",INDEX(Input!I$6:I$1005,ROW($C249)-ROW($C$5),1))</f>
        <v/>
      </c>
      <c r="L249" s="101" t="str">
        <f t="array" ref="L249">IFERROR(IF($AY$24=123,DAY(K249)&amp;connector&amp;IF($AZ$24="Extended",INDEX($AT$24:$AT$35,MONTH(K249),1),MONTH(K249))&amp;connector&amp;IF($AZ$24="Short", RIGHT(YEAR(K249),2),YEAR(K249)),IF($AY$24=213, MONTH(K249)&amp;connector&amp;DAY(K249)&amp;connector&amp;IF($AZ$24="Short", RIGHT(YEAR(K249),2),YEAR(K249)),IF($AZ$24="Short", RIGHT(YEAR(K249),2),YEAR(K249))&amp;connector&amp;MONTH(K249)&amp;connector&amp;DAY(K249))),"-")</f>
        <v>-</v>
      </c>
      <c r="M249" s="101" t="str">
        <f>IF(LEN(INDEX(Input!J$6:J$1005,ROW($C249)-ROW($C$5),1))=0,"",INDEX(Input!J$6:J$1005,ROW($C249)-ROW($C$5),1))</f>
        <v/>
      </c>
      <c r="N249" s="101" t="str">
        <f t="array" ref="N249">IFERROR(IF($AY$24=123,DAY(M249)&amp;connector&amp;IF($AZ$24="Extended",INDEX($AT$24:$AT$35,MONTH(M249),1),MONTH(M249))&amp;connector&amp;IF($AZ$24="Short", RIGHT(YEAR(M249),2),YEAR(M249)),IF($AY$24=213, MONTH(M249)&amp;connector&amp;DAY(M249)&amp;connector&amp;IF($AZ$24="Short", RIGHT(YEAR(M249),2),YEAR(M249)),IF($AZ$24="Short", RIGHT(YEAR(M249),2),YEAR(M249))&amp;connector&amp;MONTH(M249)&amp;connector&amp;DAY(M249))),"-")</f>
        <v>-</v>
      </c>
      <c r="O249" s="156" t="str">
        <f>IF(LEN(INDEX(Input!K$6:K$1005,ROW($C249)-ROW($C$5),1))=0,"",INDEX(Input!K$6:K$1005,ROW($C249)-ROW($C$5),1))</f>
        <v/>
      </c>
      <c r="P249" s="100" t="str">
        <f t="shared" si="33"/>
        <v>-</v>
      </c>
      <c r="Q249" s="156" t="str">
        <f>IF(LEN(INDEX(Input!L$6:L$1005,ROW($C249)-ROW($C$5),1))=0,"",INDEX(Input!L$6:L$1005,ROW($C249)-ROW($C$5),1))</f>
        <v/>
      </c>
      <c r="R249" s="100" t="str">
        <f t="shared" si="34"/>
        <v>-</v>
      </c>
      <c r="S249" s="156" t="str">
        <f>IF(LEN(INDEX(Input!M$6:M$1005,ROW($C249)-ROW($C$5),1))=0,"-",INDEX(Input!M$6:M$1005,ROW($C249)-ROW($C$5),1))</f>
        <v>-</v>
      </c>
      <c r="T249" s="156" t="str">
        <f t="shared" si="35"/>
        <v/>
      </c>
      <c r="U249" s="100" t="str">
        <f t="shared" si="36"/>
        <v>-</v>
      </c>
      <c r="V249" s="156" t="str">
        <f>IF(LEN(INDEX(Input!O$6:O$1005,ROW($C249)-ROW($C$5),1))=0,"",INDEX(Input!O$6:O$1005,ROW($C249)-ROW($C$5),1))</f>
        <v/>
      </c>
      <c r="W249" s="100" t="str">
        <f t="shared" si="37"/>
        <v>-</v>
      </c>
      <c r="X249" s="104" t="str">
        <f t="shared" si="38"/>
        <v/>
      </c>
      <c r="Y249" s="102" t="str">
        <f t="shared" si="39"/>
        <v/>
      </c>
      <c r="Z249" s="102" t="str">
        <f>IF(AND(OR(Dashboard!$D$7=J249,Dashboard!$D$7=""),  OR(Dashboard!$G$6&lt;=K249,Dashboard!$G$6=""), OR(Dashboard!$G$7&gt;=K249,Dashboard!$G$7=""),  OR(Dashboard!$J$6&lt;=O249,Dashboard!$J$6=""), OR(Dashboard!$J$7&gt;=O249,Dashboard!$J$7=""),D249&lt;&gt;""),"x","")</f>
        <v>x</v>
      </c>
      <c r="AA249" s="102" t="str">
        <f>IF(AND(OR(Dashboard!$D$6=H249,Dashboard!$D$6="",Dashboard!$D$6="All"), Z249="x"),"x","")</f>
        <v>x</v>
      </c>
      <c r="AB249" s="103" t="str">
        <f>IF(AND(OR(Dashboard!$D$6=H249,Dashboard!$D$6="",Dashboard!$D$6="All"), OR(Dashboard!$D$7=J249,Dashboard!$D$7=""),  OR(Dashboard!$G$6&lt;=K249,Dashboard!$G$6=""), OR(Dashboard!$G$7&gt;=K249,Dashboard!$G$7=""),  OR(Dashboard!$J$6&lt;=O249,Dashboard!$J$6=""), OR(Dashboard!$J$7&gt;=O249,Dashboard!$J$7=""),I249&lt;&gt;""),"x","")</f>
        <v/>
      </c>
      <c r="AC249" s="88" t="str">
        <f>IF($AB249&lt;&gt;"x","",IF(AND($I249&lt;&gt;AC$4, IFERROR(MATCH("c",$AB249:AB249,0),0)=0),"x", IF(IFERROR(MATCH("c",$AB249:AB249,0),0)=0,"c","")))</f>
        <v/>
      </c>
      <c r="AD249" s="88" t="str">
        <f>IF($AB249&lt;&gt;"x","",IF(AND($I249&lt;&gt;AD$4, IFERROR(MATCH("c",$AB249:AC249,0),0)=0),"x", IF(IFERROR(MATCH("c",$AB249:AC249,0),0)=0,"c","")))</f>
        <v/>
      </c>
      <c r="AE249" s="88" t="str">
        <f>IF($AB249&lt;&gt;"x","",IF(AND($I249&lt;&gt;AE$4, IFERROR(MATCH("c",$AB249:AD249,0),0)=0),"x", IF(IFERROR(MATCH("c",$AB249:AD249,0),0)=0,"c","")))</f>
        <v/>
      </c>
      <c r="AF249" s="88" t="str">
        <f>IF($AB249&lt;&gt;"x","",IF(AND($I249&lt;&gt;AF$4, IFERROR(MATCH("c",$AB249:AE249,0),0)=0),"x", IF(IFERROR(MATCH("c",$AB249:AE249,0),0)=0,"c","")))</f>
        <v/>
      </c>
      <c r="AG249" s="88" t="str">
        <f>IF($AB249&lt;&gt;"x","",IF(AND($I249&lt;&gt;AG$4, IFERROR(MATCH("c",$AB249:AF249,0),0)=0),"x", IF(IFERROR(MATCH("c",$AB249:AF249,0),0)=0,"c","")))</f>
        <v/>
      </c>
      <c r="AH249" s="88" t="str">
        <f>IF($AB249&lt;&gt;"x","",IF(AND($I249&lt;&gt;AH$4, IFERROR(MATCH("c",$AB249:AG249,0),0)=0),"x", IF(IFERROR(MATCH("c",$AB249:AG249,0),0)=0,"c","")))</f>
        <v/>
      </c>
      <c r="AI249" s="88" t="str">
        <f>IF($AB249&lt;&gt;"x","",IF(AND($I249&lt;&gt;AI$4, IFERROR(MATCH("c",$AB249:AH249,0),0)=0),"x", IF(IFERROR(MATCH("c",$AB249:AH249,0),0)=0,"c","")))</f>
        <v/>
      </c>
      <c r="AJ249" s="88" t="str">
        <f>IF($AB249&lt;&gt;"x","",IF(AND($I249&lt;&gt;AJ$4, IFERROR(MATCH("c",$AB249:AI249,0),0)=0),"x", IF(IFERROR(MATCH("c",$AB249:AI249,0),0)=0,"c","")))</f>
        <v/>
      </c>
      <c r="AK249" s="88" t="str">
        <f>IF($AB249&lt;&gt;"x","",IF(AND($I249&lt;&gt;AK$4, IFERROR(MATCH("c",$AB249:AJ249,0),0)=0),"x", IF(IFERROR(MATCH("c",$AB249:AJ249,0),0)=0,"c","")))</f>
        <v/>
      </c>
      <c r="AL249" s="88" t="str">
        <f>IF($AB249&lt;&gt;"x","",IF(AND($I249&lt;&gt;AL$4, IFERROR(MATCH("c",$AB249:AK249,0),0)=0),"x", IF(IFERROR(MATCH("c",$AB249:AK249,0),0)=0,"c","")))</f>
        <v/>
      </c>
      <c r="AM249" s="88" t="str">
        <f>IF($AB249&lt;&gt;"x","",IF(AND($I249&lt;&gt;AM$4, IFERROR(MATCH("c",$AB249:AL249,0),0)=0),"x", IF(IFERROR(MATCH("c",$AB249:AL249,0),0)=0,"c","")))</f>
        <v/>
      </c>
      <c r="AN249" s="88" t="str">
        <f>IF($AB249&lt;&gt;"x","",IF(AND($I249&lt;&gt;AN$4, IFERROR(MATCH("c",$AB249:AM249,0),0)=0),"x", IF(IFERROR(MATCH("c",$AB249:AM249,0),0)=0,"c","")))</f>
        <v/>
      </c>
      <c r="AO249" s="88" t="str">
        <f>IF($AB249&lt;&gt;"x","",IF(AND($I249&lt;&gt;AO$4, IFERROR(MATCH("c",$AB249:AN249,0),0)=0),"x", IF(IFERROR(MATCH("c",$AB249:AN249,0),0)=0,"c","")))</f>
        <v/>
      </c>
      <c r="AP249" s="88" t="str">
        <f>IF($AB249&lt;&gt;"x","",IF(AND($I249&lt;&gt;AP$4, IFERROR(MATCH("c",$AB249:AO249,0),0)=0),"x", IF(IFERROR(MATCH("c",$AB249:AO249,0),0)=0,"c","")))</f>
        <v/>
      </c>
      <c r="AQ249" s="88" t="str">
        <f>IF($AB249&lt;&gt;"x","",IF(AND($I249&lt;&gt;AQ$4, IFERROR(MATCH("c",$AB249:AP249,0),0)=0),"x", IF(IFERROR(MATCH("c",$AB249:AP249,0),0)=0,"c","")))</f>
        <v/>
      </c>
    </row>
    <row r="250" spans="2:43" x14ac:dyDescent="0.25">
      <c r="B250" s="88">
        <f>IF(AND(OR(Pipeline!$F$5=H250,Pipeline!$F$5="",Pipeline!$F$5="All"), OR(Pipeline!$F$6=J250,Pipeline!$F$6="",Pipeline!$F$6="All"),  OR(Pipeline!$J$5&lt;=K250,Pipeline!$J$5=""), OR(Pipeline!$J$6&gt;=K250,Pipeline!$J$6=""),  OR(Pipeline!$N$5&lt;=O250,Pipeline!$N$5=""), OR(Pipeline!$N$6&gt;=O250,Pipeline!$N$6="")),1,0)</f>
        <v>1</v>
      </c>
      <c r="C250" s="99">
        <f>IF(B250&lt;&gt;1,"",COUNTIFS($I$6:I249,I250,$B$6:B249,1)+1)</f>
        <v>238</v>
      </c>
      <c r="D250" s="100" t="str">
        <f>IF(LEN(INDEX(Input!B$6:B$1005,ROW($C250)-ROW($C$5),1))=0,"-",INDEX(Input!B$6:B$1005,ROW($C250)-ROW($C$5),1))</f>
        <v>-</v>
      </c>
      <c r="E250" s="100" t="str">
        <f>IF(LEN(INDEX(Input!C$6:C$1005,ROW($C250)-ROW($C$5),1))=0,"-",INDEX(Input!C$6:C$1005,ROW($C250)-ROW($C$5),1))</f>
        <v>-</v>
      </c>
      <c r="F250" s="100" t="str">
        <f>IF(LEN(INDEX(Input!D$6:D$1005,ROW($C250)-ROW($C$5),1))=0,"-",INDEX(Input!D$6:D$1005,ROW($C250)-ROW($C$5),1))</f>
        <v>-</v>
      </c>
      <c r="G250" s="100" t="str">
        <f>IF(LEN(INDEX(Input!E$6:E$1005,ROW($C250)-ROW($C$5),1))=0,"-",INDEX(Input!E$6:E$1005,ROW($C250)-ROW($C$5),1))</f>
        <v>-</v>
      </c>
      <c r="H250" s="100" t="str">
        <f>IF(LEN(INDEX(Input!F$6:F$1005,ROW($C250)-ROW($C$5),1))=0,"-",INDEX(Input!F$6:F$1005,ROW($C250)-ROW($C$5),1))</f>
        <v>-</v>
      </c>
      <c r="I250" s="100" t="str">
        <f>IF(LEN(INDEX(Input!G$6:G$1005,ROW($C250)-ROW($C$5),1))=0,"",INDEX(Input!G$6:G$1005,ROW($C250)-ROW($C$5),1))</f>
        <v/>
      </c>
      <c r="J250" s="100" t="str">
        <f>IF(LEN(INDEX(Input!B$6:B$1005,ROW($C250)-ROW($C$5),1))=0,"-",IF(INDEX(Input!H$6:H$1005,ROW($C250)-ROW($C$5),1)="","Not set",INDEX(Input!H$6:H$1005,ROW($C250)-ROW($C$5),1)) )</f>
        <v>-</v>
      </c>
      <c r="K250" s="101" t="str">
        <f>IF(LEN(INDEX(Input!I$6:I$1005,ROW($C250)-ROW($C$5),1))=0,"",INDEX(Input!I$6:I$1005,ROW($C250)-ROW($C$5),1))</f>
        <v/>
      </c>
      <c r="L250" s="101" t="str">
        <f t="array" ref="L250">IFERROR(IF($AY$24=123,DAY(K250)&amp;connector&amp;IF($AZ$24="Extended",INDEX($AT$24:$AT$35,MONTH(K250),1),MONTH(K250))&amp;connector&amp;IF($AZ$24="Short", RIGHT(YEAR(K250),2),YEAR(K250)),IF($AY$24=213, MONTH(K250)&amp;connector&amp;DAY(K250)&amp;connector&amp;IF($AZ$24="Short", RIGHT(YEAR(K250),2),YEAR(K250)),IF($AZ$24="Short", RIGHT(YEAR(K250),2),YEAR(K250))&amp;connector&amp;MONTH(K250)&amp;connector&amp;DAY(K250))),"-")</f>
        <v>-</v>
      </c>
      <c r="M250" s="101" t="str">
        <f>IF(LEN(INDEX(Input!J$6:J$1005,ROW($C250)-ROW($C$5),1))=0,"",INDEX(Input!J$6:J$1005,ROW($C250)-ROW($C$5),1))</f>
        <v/>
      </c>
      <c r="N250" s="101" t="str">
        <f t="array" ref="N250">IFERROR(IF($AY$24=123,DAY(M250)&amp;connector&amp;IF($AZ$24="Extended",INDEX($AT$24:$AT$35,MONTH(M250),1),MONTH(M250))&amp;connector&amp;IF($AZ$24="Short", RIGHT(YEAR(M250),2),YEAR(M250)),IF($AY$24=213, MONTH(M250)&amp;connector&amp;DAY(M250)&amp;connector&amp;IF($AZ$24="Short", RIGHT(YEAR(M250),2),YEAR(M250)),IF($AZ$24="Short", RIGHT(YEAR(M250),2),YEAR(M250))&amp;connector&amp;MONTH(M250)&amp;connector&amp;DAY(M250))),"-")</f>
        <v>-</v>
      </c>
      <c r="O250" s="156" t="str">
        <f>IF(LEN(INDEX(Input!K$6:K$1005,ROW($C250)-ROW($C$5),1))=0,"",INDEX(Input!K$6:K$1005,ROW($C250)-ROW($C$5),1))</f>
        <v/>
      </c>
      <c r="P250" s="100" t="str">
        <f t="shared" si="33"/>
        <v>-</v>
      </c>
      <c r="Q250" s="156" t="str">
        <f>IF(LEN(INDEX(Input!L$6:L$1005,ROW($C250)-ROW($C$5),1))=0,"",INDEX(Input!L$6:L$1005,ROW($C250)-ROW($C$5),1))</f>
        <v/>
      </c>
      <c r="R250" s="100" t="str">
        <f t="shared" si="34"/>
        <v>-</v>
      </c>
      <c r="S250" s="156" t="str">
        <f>IF(LEN(INDEX(Input!M$6:M$1005,ROW($C250)-ROW($C$5),1))=0,"-",INDEX(Input!M$6:M$1005,ROW($C250)-ROW($C$5),1))</f>
        <v>-</v>
      </c>
      <c r="T250" s="156" t="str">
        <f t="shared" si="35"/>
        <v/>
      </c>
      <c r="U250" s="100" t="str">
        <f t="shared" si="36"/>
        <v>-</v>
      </c>
      <c r="V250" s="156" t="str">
        <f>IF(LEN(INDEX(Input!O$6:O$1005,ROW($C250)-ROW($C$5),1))=0,"",INDEX(Input!O$6:O$1005,ROW($C250)-ROW($C$5),1))</f>
        <v/>
      </c>
      <c r="W250" s="100" t="str">
        <f t="shared" si="37"/>
        <v>-</v>
      </c>
      <c r="X250" s="104" t="str">
        <f t="shared" si="38"/>
        <v/>
      </c>
      <c r="Y250" s="102" t="str">
        <f t="shared" si="39"/>
        <v/>
      </c>
      <c r="Z250" s="102" t="str">
        <f>IF(AND(OR(Dashboard!$D$7=J250,Dashboard!$D$7=""),  OR(Dashboard!$G$6&lt;=K250,Dashboard!$G$6=""), OR(Dashboard!$G$7&gt;=K250,Dashboard!$G$7=""),  OR(Dashboard!$J$6&lt;=O250,Dashboard!$J$6=""), OR(Dashboard!$J$7&gt;=O250,Dashboard!$J$7=""),D250&lt;&gt;""),"x","")</f>
        <v>x</v>
      </c>
      <c r="AA250" s="102" t="str">
        <f>IF(AND(OR(Dashboard!$D$6=H250,Dashboard!$D$6="",Dashboard!$D$6="All"), Z250="x"),"x","")</f>
        <v>x</v>
      </c>
      <c r="AB250" s="103" t="str">
        <f>IF(AND(OR(Dashboard!$D$6=H250,Dashboard!$D$6="",Dashboard!$D$6="All"), OR(Dashboard!$D$7=J250,Dashboard!$D$7=""),  OR(Dashboard!$G$6&lt;=K250,Dashboard!$G$6=""), OR(Dashboard!$G$7&gt;=K250,Dashboard!$G$7=""),  OR(Dashboard!$J$6&lt;=O250,Dashboard!$J$6=""), OR(Dashboard!$J$7&gt;=O250,Dashboard!$J$7=""),I250&lt;&gt;""),"x","")</f>
        <v/>
      </c>
      <c r="AC250" s="88" t="str">
        <f>IF($AB250&lt;&gt;"x","",IF(AND($I250&lt;&gt;AC$4, IFERROR(MATCH("c",$AB250:AB250,0),0)=0),"x", IF(IFERROR(MATCH("c",$AB250:AB250,0),0)=0,"c","")))</f>
        <v/>
      </c>
      <c r="AD250" s="88" t="str">
        <f>IF($AB250&lt;&gt;"x","",IF(AND($I250&lt;&gt;AD$4, IFERROR(MATCH("c",$AB250:AC250,0),0)=0),"x", IF(IFERROR(MATCH("c",$AB250:AC250,0),0)=0,"c","")))</f>
        <v/>
      </c>
      <c r="AE250" s="88" t="str">
        <f>IF($AB250&lt;&gt;"x","",IF(AND($I250&lt;&gt;AE$4, IFERROR(MATCH("c",$AB250:AD250,0),0)=0),"x", IF(IFERROR(MATCH("c",$AB250:AD250,0),0)=0,"c","")))</f>
        <v/>
      </c>
      <c r="AF250" s="88" t="str">
        <f>IF($AB250&lt;&gt;"x","",IF(AND($I250&lt;&gt;AF$4, IFERROR(MATCH("c",$AB250:AE250,0),0)=0),"x", IF(IFERROR(MATCH("c",$AB250:AE250,0),0)=0,"c","")))</f>
        <v/>
      </c>
      <c r="AG250" s="88" t="str">
        <f>IF($AB250&lt;&gt;"x","",IF(AND($I250&lt;&gt;AG$4, IFERROR(MATCH("c",$AB250:AF250,0),0)=0),"x", IF(IFERROR(MATCH("c",$AB250:AF250,0),0)=0,"c","")))</f>
        <v/>
      </c>
      <c r="AH250" s="88" t="str">
        <f>IF($AB250&lt;&gt;"x","",IF(AND($I250&lt;&gt;AH$4, IFERROR(MATCH("c",$AB250:AG250,0),0)=0),"x", IF(IFERROR(MATCH("c",$AB250:AG250,0),0)=0,"c","")))</f>
        <v/>
      </c>
      <c r="AI250" s="88" t="str">
        <f>IF($AB250&lt;&gt;"x","",IF(AND($I250&lt;&gt;AI$4, IFERROR(MATCH("c",$AB250:AH250,0),0)=0),"x", IF(IFERROR(MATCH("c",$AB250:AH250,0),0)=0,"c","")))</f>
        <v/>
      </c>
      <c r="AJ250" s="88" t="str">
        <f>IF($AB250&lt;&gt;"x","",IF(AND($I250&lt;&gt;AJ$4, IFERROR(MATCH("c",$AB250:AI250,0),0)=0),"x", IF(IFERROR(MATCH("c",$AB250:AI250,0),0)=0,"c","")))</f>
        <v/>
      </c>
      <c r="AK250" s="88" t="str">
        <f>IF($AB250&lt;&gt;"x","",IF(AND($I250&lt;&gt;AK$4, IFERROR(MATCH("c",$AB250:AJ250,0),0)=0),"x", IF(IFERROR(MATCH("c",$AB250:AJ250,0),0)=0,"c","")))</f>
        <v/>
      </c>
      <c r="AL250" s="88" t="str">
        <f>IF($AB250&lt;&gt;"x","",IF(AND($I250&lt;&gt;AL$4, IFERROR(MATCH("c",$AB250:AK250,0),0)=0),"x", IF(IFERROR(MATCH("c",$AB250:AK250,0),0)=0,"c","")))</f>
        <v/>
      </c>
      <c r="AM250" s="88" t="str">
        <f>IF($AB250&lt;&gt;"x","",IF(AND($I250&lt;&gt;AM$4, IFERROR(MATCH("c",$AB250:AL250,0),0)=0),"x", IF(IFERROR(MATCH("c",$AB250:AL250,0),0)=0,"c","")))</f>
        <v/>
      </c>
      <c r="AN250" s="88" t="str">
        <f>IF($AB250&lt;&gt;"x","",IF(AND($I250&lt;&gt;AN$4, IFERROR(MATCH("c",$AB250:AM250,0),0)=0),"x", IF(IFERROR(MATCH("c",$AB250:AM250,0),0)=0,"c","")))</f>
        <v/>
      </c>
      <c r="AO250" s="88" t="str">
        <f>IF($AB250&lt;&gt;"x","",IF(AND($I250&lt;&gt;AO$4, IFERROR(MATCH("c",$AB250:AN250,0),0)=0),"x", IF(IFERROR(MATCH("c",$AB250:AN250,0),0)=0,"c","")))</f>
        <v/>
      </c>
      <c r="AP250" s="88" t="str">
        <f>IF($AB250&lt;&gt;"x","",IF(AND($I250&lt;&gt;AP$4, IFERROR(MATCH("c",$AB250:AO250,0),0)=0),"x", IF(IFERROR(MATCH("c",$AB250:AO250,0),0)=0,"c","")))</f>
        <v/>
      </c>
      <c r="AQ250" s="88" t="str">
        <f>IF($AB250&lt;&gt;"x","",IF(AND($I250&lt;&gt;AQ$4, IFERROR(MATCH("c",$AB250:AP250,0),0)=0),"x", IF(IFERROR(MATCH("c",$AB250:AP250,0),0)=0,"c","")))</f>
        <v/>
      </c>
    </row>
    <row r="251" spans="2:43" x14ac:dyDescent="0.25">
      <c r="B251" s="88">
        <f>IF(AND(OR(Pipeline!$F$5=H251,Pipeline!$F$5="",Pipeline!$F$5="All"), OR(Pipeline!$F$6=J251,Pipeline!$F$6="",Pipeline!$F$6="All"),  OR(Pipeline!$J$5&lt;=K251,Pipeline!$J$5=""), OR(Pipeline!$J$6&gt;=K251,Pipeline!$J$6=""),  OR(Pipeline!$N$5&lt;=O251,Pipeline!$N$5=""), OR(Pipeline!$N$6&gt;=O251,Pipeline!$N$6="")),1,0)</f>
        <v>1</v>
      </c>
      <c r="C251" s="99">
        <f>IF(B251&lt;&gt;1,"",COUNTIFS($I$6:I250,I251,$B$6:B250,1)+1)</f>
        <v>239</v>
      </c>
      <c r="D251" s="100" t="str">
        <f>IF(LEN(INDEX(Input!B$6:B$1005,ROW($C251)-ROW($C$5),1))=0,"-",INDEX(Input!B$6:B$1005,ROW($C251)-ROW($C$5),1))</f>
        <v>-</v>
      </c>
      <c r="E251" s="100" t="str">
        <f>IF(LEN(INDEX(Input!C$6:C$1005,ROW($C251)-ROW($C$5),1))=0,"-",INDEX(Input!C$6:C$1005,ROW($C251)-ROW($C$5),1))</f>
        <v>-</v>
      </c>
      <c r="F251" s="100" t="str">
        <f>IF(LEN(INDEX(Input!D$6:D$1005,ROW($C251)-ROW($C$5),1))=0,"-",INDEX(Input!D$6:D$1005,ROW($C251)-ROW($C$5),1))</f>
        <v>-</v>
      </c>
      <c r="G251" s="100" t="str">
        <f>IF(LEN(INDEX(Input!E$6:E$1005,ROW($C251)-ROW($C$5),1))=0,"-",INDEX(Input!E$6:E$1005,ROW($C251)-ROW($C$5),1))</f>
        <v>-</v>
      </c>
      <c r="H251" s="100" t="str">
        <f>IF(LEN(INDEX(Input!F$6:F$1005,ROW($C251)-ROW($C$5),1))=0,"-",INDEX(Input!F$6:F$1005,ROW($C251)-ROW($C$5),1))</f>
        <v>-</v>
      </c>
      <c r="I251" s="100" t="str">
        <f>IF(LEN(INDEX(Input!G$6:G$1005,ROW($C251)-ROW($C$5),1))=0,"",INDEX(Input!G$6:G$1005,ROW($C251)-ROW($C$5),1))</f>
        <v/>
      </c>
      <c r="J251" s="100" t="str">
        <f>IF(LEN(INDEX(Input!B$6:B$1005,ROW($C251)-ROW($C$5),1))=0,"-",IF(INDEX(Input!H$6:H$1005,ROW($C251)-ROW($C$5),1)="","Not set",INDEX(Input!H$6:H$1005,ROW($C251)-ROW($C$5),1)) )</f>
        <v>-</v>
      </c>
      <c r="K251" s="101" t="str">
        <f>IF(LEN(INDEX(Input!I$6:I$1005,ROW($C251)-ROW($C$5),1))=0,"",INDEX(Input!I$6:I$1005,ROW($C251)-ROW($C$5),1))</f>
        <v/>
      </c>
      <c r="L251" s="101" t="str">
        <f t="array" ref="L251">IFERROR(IF($AY$24=123,DAY(K251)&amp;connector&amp;IF($AZ$24="Extended",INDEX($AT$24:$AT$35,MONTH(K251),1),MONTH(K251))&amp;connector&amp;IF($AZ$24="Short", RIGHT(YEAR(K251),2),YEAR(K251)),IF($AY$24=213, MONTH(K251)&amp;connector&amp;DAY(K251)&amp;connector&amp;IF($AZ$24="Short", RIGHT(YEAR(K251),2),YEAR(K251)),IF($AZ$24="Short", RIGHT(YEAR(K251),2),YEAR(K251))&amp;connector&amp;MONTH(K251)&amp;connector&amp;DAY(K251))),"-")</f>
        <v>-</v>
      </c>
      <c r="M251" s="101" t="str">
        <f>IF(LEN(INDEX(Input!J$6:J$1005,ROW($C251)-ROW($C$5),1))=0,"",INDEX(Input!J$6:J$1005,ROW($C251)-ROW($C$5),1))</f>
        <v/>
      </c>
      <c r="N251" s="101" t="str">
        <f t="array" ref="N251">IFERROR(IF($AY$24=123,DAY(M251)&amp;connector&amp;IF($AZ$24="Extended",INDEX($AT$24:$AT$35,MONTH(M251),1),MONTH(M251))&amp;connector&amp;IF($AZ$24="Short", RIGHT(YEAR(M251),2),YEAR(M251)),IF($AY$24=213, MONTH(M251)&amp;connector&amp;DAY(M251)&amp;connector&amp;IF($AZ$24="Short", RIGHT(YEAR(M251),2),YEAR(M251)),IF($AZ$24="Short", RIGHT(YEAR(M251),2),YEAR(M251))&amp;connector&amp;MONTH(M251)&amp;connector&amp;DAY(M251))),"-")</f>
        <v>-</v>
      </c>
      <c r="O251" s="156" t="str">
        <f>IF(LEN(INDEX(Input!K$6:K$1005,ROW($C251)-ROW($C$5),1))=0,"",INDEX(Input!K$6:K$1005,ROW($C251)-ROW($C$5),1))</f>
        <v/>
      </c>
      <c r="P251" s="100" t="str">
        <f t="shared" si="33"/>
        <v>-</v>
      </c>
      <c r="Q251" s="156" t="str">
        <f>IF(LEN(INDEX(Input!L$6:L$1005,ROW($C251)-ROW($C$5),1))=0,"",INDEX(Input!L$6:L$1005,ROW($C251)-ROW($C$5),1))</f>
        <v/>
      </c>
      <c r="R251" s="100" t="str">
        <f t="shared" si="34"/>
        <v>-</v>
      </c>
      <c r="S251" s="156" t="str">
        <f>IF(LEN(INDEX(Input!M$6:M$1005,ROW($C251)-ROW($C$5),1))=0,"-",INDEX(Input!M$6:M$1005,ROW($C251)-ROW($C$5),1))</f>
        <v>-</v>
      </c>
      <c r="T251" s="156" t="str">
        <f t="shared" si="35"/>
        <v/>
      </c>
      <c r="U251" s="100" t="str">
        <f t="shared" si="36"/>
        <v>-</v>
      </c>
      <c r="V251" s="156" t="str">
        <f>IF(LEN(INDEX(Input!O$6:O$1005,ROW($C251)-ROW($C$5),1))=0,"",INDEX(Input!O$6:O$1005,ROW($C251)-ROW($C$5),1))</f>
        <v/>
      </c>
      <c r="W251" s="100" t="str">
        <f t="shared" si="37"/>
        <v>-</v>
      </c>
      <c r="X251" s="104" t="str">
        <f t="shared" si="38"/>
        <v/>
      </c>
      <c r="Y251" s="102" t="str">
        <f t="shared" si="39"/>
        <v/>
      </c>
      <c r="Z251" s="102" t="str">
        <f>IF(AND(OR(Dashboard!$D$7=J251,Dashboard!$D$7=""),  OR(Dashboard!$G$6&lt;=K251,Dashboard!$G$6=""), OR(Dashboard!$G$7&gt;=K251,Dashboard!$G$7=""),  OR(Dashboard!$J$6&lt;=O251,Dashboard!$J$6=""), OR(Dashboard!$J$7&gt;=O251,Dashboard!$J$7=""),D251&lt;&gt;""),"x","")</f>
        <v>x</v>
      </c>
      <c r="AA251" s="102" t="str">
        <f>IF(AND(OR(Dashboard!$D$6=H251,Dashboard!$D$6="",Dashboard!$D$6="All"), Z251="x"),"x","")</f>
        <v>x</v>
      </c>
      <c r="AB251" s="103" t="str">
        <f>IF(AND(OR(Dashboard!$D$6=H251,Dashboard!$D$6="",Dashboard!$D$6="All"), OR(Dashboard!$D$7=J251,Dashboard!$D$7=""),  OR(Dashboard!$G$6&lt;=K251,Dashboard!$G$6=""), OR(Dashboard!$G$7&gt;=K251,Dashboard!$G$7=""),  OR(Dashboard!$J$6&lt;=O251,Dashboard!$J$6=""), OR(Dashboard!$J$7&gt;=O251,Dashboard!$J$7=""),I251&lt;&gt;""),"x","")</f>
        <v/>
      </c>
      <c r="AC251" s="88" t="str">
        <f>IF($AB251&lt;&gt;"x","",IF(AND($I251&lt;&gt;AC$4, IFERROR(MATCH("c",$AB251:AB251,0),0)=0),"x", IF(IFERROR(MATCH("c",$AB251:AB251,0),0)=0,"c","")))</f>
        <v/>
      </c>
      <c r="AD251" s="88" t="str">
        <f>IF($AB251&lt;&gt;"x","",IF(AND($I251&lt;&gt;AD$4, IFERROR(MATCH("c",$AB251:AC251,0),0)=0),"x", IF(IFERROR(MATCH("c",$AB251:AC251,0),0)=0,"c","")))</f>
        <v/>
      </c>
      <c r="AE251" s="88" t="str">
        <f>IF($AB251&lt;&gt;"x","",IF(AND($I251&lt;&gt;AE$4, IFERROR(MATCH("c",$AB251:AD251,0),0)=0),"x", IF(IFERROR(MATCH("c",$AB251:AD251,0),0)=0,"c","")))</f>
        <v/>
      </c>
      <c r="AF251" s="88" t="str">
        <f>IF($AB251&lt;&gt;"x","",IF(AND($I251&lt;&gt;AF$4, IFERROR(MATCH("c",$AB251:AE251,0),0)=0),"x", IF(IFERROR(MATCH("c",$AB251:AE251,0),0)=0,"c","")))</f>
        <v/>
      </c>
      <c r="AG251" s="88" t="str">
        <f>IF($AB251&lt;&gt;"x","",IF(AND($I251&lt;&gt;AG$4, IFERROR(MATCH("c",$AB251:AF251,0),0)=0),"x", IF(IFERROR(MATCH("c",$AB251:AF251,0),0)=0,"c","")))</f>
        <v/>
      </c>
      <c r="AH251" s="88" t="str">
        <f>IF($AB251&lt;&gt;"x","",IF(AND($I251&lt;&gt;AH$4, IFERROR(MATCH("c",$AB251:AG251,0),0)=0),"x", IF(IFERROR(MATCH("c",$AB251:AG251,0),0)=0,"c","")))</f>
        <v/>
      </c>
      <c r="AI251" s="88" t="str">
        <f>IF($AB251&lt;&gt;"x","",IF(AND($I251&lt;&gt;AI$4, IFERROR(MATCH("c",$AB251:AH251,0),0)=0),"x", IF(IFERROR(MATCH("c",$AB251:AH251,0),0)=0,"c","")))</f>
        <v/>
      </c>
      <c r="AJ251" s="88" t="str">
        <f>IF($AB251&lt;&gt;"x","",IF(AND($I251&lt;&gt;AJ$4, IFERROR(MATCH("c",$AB251:AI251,0),0)=0),"x", IF(IFERROR(MATCH("c",$AB251:AI251,0),0)=0,"c","")))</f>
        <v/>
      </c>
      <c r="AK251" s="88" t="str">
        <f>IF($AB251&lt;&gt;"x","",IF(AND($I251&lt;&gt;AK$4, IFERROR(MATCH("c",$AB251:AJ251,0),0)=0),"x", IF(IFERROR(MATCH("c",$AB251:AJ251,0),0)=0,"c","")))</f>
        <v/>
      </c>
      <c r="AL251" s="88" t="str">
        <f>IF($AB251&lt;&gt;"x","",IF(AND($I251&lt;&gt;AL$4, IFERROR(MATCH("c",$AB251:AK251,0),0)=0),"x", IF(IFERROR(MATCH("c",$AB251:AK251,0),0)=0,"c","")))</f>
        <v/>
      </c>
      <c r="AM251" s="88" t="str">
        <f>IF($AB251&lt;&gt;"x","",IF(AND($I251&lt;&gt;AM$4, IFERROR(MATCH("c",$AB251:AL251,0),0)=0),"x", IF(IFERROR(MATCH("c",$AB251:AL251,0),0)=0,"c","")))</f>
        <v/>
      </c>
      <c r="AN251" s="88" t="str">
        <f>IF($AB251&lt;&gt;"x","",IF(AND($I251&lt;&gt;AN$4, IFERROR(MATCH("c",$AB251:AM251,0),0)=0),"x", IF(IFERROR(MATCH("c",$AB251:AM251,0),0)=0,"c","")))</f>
        <v/>
      </c>
      <c r="AO251" s="88" t="str">
        <f>IF($AB251&lt;&gt;"x","",IF(AND($I251&lt;&gt;AO$4, IFERROR(MATCH("c",$AB251:AN251,0),0)=0),"x", IF(IFERROR(MATCH("c",$AB251:AN251,0),0)=0,"c","")))</f>
        <v/>
      </c>
      <c r="AP251" s="88" t="str">
        <f>IF($AB251&lt;&gt;"x","",IF(AND($I251&lt;&gt;AP$4, IFERROR(MATCH("c",$AB251:AO251,0),0)=0),"x", IF(IFERROR(MATCH("c",$AB251:AO251,0),0)=0,"c","")))</f>
        <v/>
      </c>
      <c r="AQ251" s="88" t="str">
        <f>IF($AB251&lt;&gt;"x","",IF(AND($I251&lt;&gt;AQ$4, IFERROR(MATCH("c",$AB251:AP251,0),0)=0),"x", IF(IFERROR(MATCH("c",$AB251:AP251,0),0)=0,"c","")))</f>
        <v/>
      </c>
    </row>
    <row r="252" spans="2:43" x14ac:dyDescent="0.25">
      <c r="B252" s="88">
        <f>IF(AND(OR(Pipeline!$F$5=H252,Pipeline!$F$5="",Pipeline!$F$5="All"), OR(Pipeline!$F$6=J252,Pipeline!$F$6="",Pipeline!$F$6="All"),  OR(Pipeline!$J$5&lt;=K252,Pipeline!$J$5=""), OR(Pipeline!$J$6&gt;=K252,Pipeline!$J$6=""),  OR(Pipeline!$N$5&lt;=O252,Pipeline!$N$5=""), OR(Pipeline!$N$6&gt;=O252,Pipeline!$N$6="")),1,0)</f>
        <v>1</v>
      </c>
      <c r="C252" s="99">
        <f>IF(B252&lt;&gt;1,"",COUNTIFS($I$6:I251,I252,$B$6:B251,1)+1)</f>
        <v>240</v>
      </c>
      <c r="D252" s="100" t="str">
        <f>IF(LEN(INDEX(Input!B$6:B$1005,ROW($C252)-ROW($C$5),1))=0,"-",INDEX(Input!B$6:B$1005,ROW($C252)-ROW($C$5),1))</f>
        <v>-</v>
      </c>
      <c r="E252" s="100" t="str">
        <f>IF(LEN(INDEX(Input!C$6:C$1005,ROW($C252)-ROW($C$5),1))=0,"-",INDEX(Input!C$6:C$1005,ROW($C252)-ROW($C$5),1))</f>
        <v>-</v>
      </c>
      <c r="F252" s="100" t="str">
        <f>IF(LEN(INDEX(Input!D$6:D$1005,ROW($C252)-ROW($C$5),1))=0,"-",INDEX(Input!D$6:D$1005,ROW($C252)-ROW($C$5),1))</f>
        <v>-</v>
      </c>
      <c r="G252" s="100" t="str">
        <f>IF(LEN(INDEX(Input!E$6:E$1005,ROW($C252)-ROW($C$5),1))=0,"-",INDEX(Input!E$6:E$1005,ROW($C252)-ROW($C$5),1))</f>
        <v>-</v>
      </c>
      <c r="H252" s="100" t="str">
        <f>IF(LEN(INDEX(Input!F$6:F$1005,ROW($C252)-ROW($C$5),1))=0,"-",INDEX(Input!F$6:F$1005,ROW($C252)-ROW($C$5),1))</f>
        <v>-</v>
      </c>
      <c r="I252" s="100" t="str">
        <f>IF(LEN(INDEX(Input!G$6:G$1005,ROW($C252)-ROW($C$5),1))=0,"",INDEX(Input!G$6:G$1005,ROW($C252)-ROW($C$5),1))</f>
        <v/>
      </c>
      <c r="J252" s="100" t="str">
        <f>IF(LEN(INDEX(Input!B$6:B$1005,ROW($C252)-ROW($C$5),1))=0,"-",IF(INDEX(Input!H$6:H$1005,ROW($C252)-ROW($C$5),1)="","Not set",INDEX(Input!H$6:H$1005,ROW($C252)-ROW($C$5),1)) )</f>
        <v>-</v>
      </c>
      <c r="K252" s="101" t="str">
        <f>IF(LEN(INDEX(Input!I$6:I$1005,ROW($C252)-ROW($C$5),1))=0,"",INDEX(Input!I$6:I$1005,ROW($C252)-ROW($C$5),1))</f>
        <v/>
      </c>
      <c r="L252" s="101" t="str">
        <f t="array" ref="L252">IFERROR(IF($AY$24=123,DAY(K252)&amp;connector&amp;IF($AZ$24="Extended",INDEX($AT$24:$AT$35,MONTH(K252),1),MONTH(K252))&amp;connector&amp;IF($AZ$24="Short", RIGHT(YEAR(K252),2),YEAR(K252)),IF($AY$24=213, MONTH(K252)&amp;connector&amp;DAY(K252)&amp;connector&amp;IF($AZ$24="Short", RIGHT(YEAR(K252),2),YEAR(K252)),IF($AZ$24="Short", RIGHT(YEAR(K252),2),YEAR(K252))&amp;connector&amp;MONTH(K252)&amp;connector&amp;DAY(K252))),"-")</f>
        <v>-</v>
      </c>
      <c r="M252" s="101" t="str">
        <f>IF(LEN(INDEX(Input!J$6:J$1005,ROW($C252)-ROW($C$5),1))=0,"",INDEX(Input!J$6:J$1005,ROW($C252)-ROW($C$5),1))</f>
        <v/>
      </c>
      <c r="N252" s="101" t="str">
        <f t="array" ref="N252">IFERROR(IF($AY$24=123,DAY(M252)&amp;connector&amp;IF($AZ$24="Extended",INDEX($AT$24:$AT$35,MONTH(M252),1),MONTH(M252))&amp;connector&amp;IF($AZ$24="Short", RIGHT(YEAR(M252),2),YEAR(M252)),IF($AY$24=213, MONTH(M252)&amp;connector&amp;DAY(M252)&amp;connector&amp;IF($AZ$24="Short", RIGHT(YEAR(M252),2),YEAR(M252)),IF($AZ$24="Short", RIGHT(YEAR(M252),2),YEAR(M252))&amp;connector&amp;MONTH(M252)&amp;connector&amp;DAY(M252))),"-")</f>
        <v>-</v>
      </c>
      <c r="O252" s="156" t="str">
        <f>IF(LEN(INDEX(Input!K$6:K$1005,ROW($C252)-ROW($C$5),1))=0,"",INDEX(Input!K$6:K$1005,ROW($C252)-ROW($C$5),1))</f>
        <v/>
      </c>
      <c r="P252" s="100" t="str">
        <f t="shared" si="33"/>
        <v>-</v>
      </c>
      <c r="Q252" s="156" t="str">
        <f>IF(LEN(INDEX(Input!L$6:L$1005,ROW($C252)-ROW($C$5),1))=0,"",INDEX(Input!L$6:L$1005,ROW($C252)-ROW($C$5),1))</f>
        <v/>
      </c>
      <c r="R252" s="100" t="str">
        <f t="shared" si="34"/>
        <v>-</v>
      </c>
      <c r="S252" s="156" t="str">
        <f>IF(LEN(INDEX(Input!M$6:M$1005,ROW($C252)-ROW($C$5),1))=0,"-",INDEX(Input!M$6:M$1005,ROW($C252)-ROW($C$5),1))</f>
        <v>-</v>
      </c>
      <c r="T252" s="156" t="str">
        <f t="shared" si="35"/>
        <v/>
      </c>
      <c r="U252" s="100" t="str">
        <f t="shared" si="36"/>
        <v>-</v>
      </c>
      <c r="V252" s="156" t="str">
        <f>IF(LEN(INDEX(Input!O$6:O$1005,ROW($C252)-ROW($C$5),1))=0,"",INDEX(Input!O$6:O$1005,ROW($C252)-ROW($C$5),1))</f>
        <v/>
      </c>
      <c r="W252" s="100" t="str">
        <f t="shared" si="37"/>
        <v>-</v>
      </c>
      <c r="X252" s="104" t="str">
        <f t="shared" si="38"/>
        <v/>
      </c>
      <c r="Y252" s="102" t="str">
        <f t="shared" si="39"/>
        <v/>
      </c>
      <c r="Z252" s="102" t="str">
        <f>IF(AND(OR(Dashboard!$D$7=J252,Dashboard!$D$7=""),  OR(Dashboard!$G$6&lt;=K252,Dashboard!$G$6=""), OR(Dashboard!$G$7&gt;=K252,Dashboard!$G$7=""),  OR(Dashboard!$J$6&lt;=O252,Dashboard!$J$6=""), OR(Dashboard!$J$7&gt;=O252,Dashboard!$J$7=""),D252&lt;&gt;""),"x","")</f>
        <v>x</v>
      </c>
      <c r="AA252" s="102" t="str">
        <f>IF(AND(OR(Dashboard!$D$6=H252,Dashboard!$D$6="",Dashboard!$D$6="All"), Z252="x"),"x","")</f>
        <v>x</v>
      </c>
      <c r="AB252" s="103" t="str">
        <f>IF(AND(OR(Dashboard!$D$6=H252,Dashboard!$D$6="",Dashboard!$D$6="All"), OR(Dashboard!$D$7=J252,Dashboard!$D$7=""),  OR(Dashboard!$G$6&lt;=K252,Dashboard!$G$6=""), OR(Dashboard!$G$7&gt;=K252,Dashboard!$G$7=""),  OR(Dashboard!$J$6&lt;=O252,Dashboard!$J$6=""), OR(Dashboard!$J$7&gt;=O252,Dashboard!$J$7=""),I252&lt;&gt;""),"x","")</f>
        <v/>
      </c>
      <c r="AC252" s="88" t="str">
        <f>IF($AB252&lt;&gt;"x","",IF(AND($I252&lt;&gt;AC$4, IFERROR(MATCH("c",$AB252:AB252,0),0)=0),"x", IF(IFERROR(MATCH("c",$AB252:AB252,0),0)=0,"c","")))</f>
        <v/>
      </c>
      <c r="AD252" s="88" t="str">
        <f>IF($AB252&lt;&gt;"x","",IF(AND($I252&lt;&gt;AD$4, IFERROR(MATCH("c",$AB252:AC252,0),0)=0),"x", IF(IFERROR(MATCH("c",$AB252:AC252,0),0)=0,"c","")))</f>
        <v/>
      </c>
      <c r="AE252" s="88" t="str">
        <f>IF($AB252&lt;&gt;"x","",IF(AND($I252&lt;&gt;AE$4, IFERROR(MATCH("c",$AB252:AD252,0),0)=0),"x", IF(IFERROR(MATCH("c",$AB252:AD252,0),0)=0,"c","")))</f>
        <v/>
      </c>
      <c r="AF252" s="88" t="str">
        <f>IF($AB252&lt;&gt;"x","",IF(AND($I252&lt;&gt;AF$4, IFERROR(MATCH("c",$AB252:AE252,0),0)=0),"x", IF(IFERROR(MATCH("c",$AB252:AE252,0),0)=0,"c","")))</f>
        <v/>
      </c>
      <c r="AG252" s="88" t="str">
        <f>IF($AB252&lt;&gt;"x","",IF(AND($I252&lt;&gt;AG$4, IFERROR(MATCH("c",$AB252:AF252,0),0)=0),"x", IF(IFERROR(MATCH("c",$AB252:AF252,0),0)=0,"c","")))</f>
        <v/>
      </c>
      <c r="AH252" s="88" t="str">
        <f>IF($AB252&lt;&gt;"x","",IF(AND($I252&lt;&gt;AH$4, IFERROR(MATCH("c",$AB252:AG252,0),0)=0),"x", IF(IFERROR(MATCH("c",$AB252:AG252,0),0)=0,"c","")))</f>
        <v/>
      </c>
      <c r="AI252" s="88" t="str">
        <f>IF($AB252&lt;&gt;"x","",IF(AND($I252&lt;&gt;AI$4, IFERROR(MATCH("c",$AB252:AH252,0),0)=0),"x", IF(IFERROR(MATCH("c",$AB252:AH252,0),0)=0,"c","")))</f>
        <v/>
      </c>
      <c r="AJ252" s="88" t="str">
        <f>IF($AB252&lt;&gt;"x","",IF(AND($I252&lt;&gt;AJ$4, IFERROR(MATCH("c",$AB252:AI252,0),0)=0),"x", IF(IFERROR(MATCH("c",$AB252:AI252,0),0)=0,"c","")))</f>
        <v/>
      </c>
      <c r="AK252" s="88" t="str">
        <f>IF($AB252&lt;&gt;"x","",IF(AND($I252&lt;&gt;AK$4, IFERROR(MATCH("c",$AB252:AJ252,0),0)=0),"x", IF(IFERROR(MATCH("c",$AB252:AJ252,0),0)=0,"c","")))</f>
        <v/>
      </c>
      <c r="AL252" s="88" t="str">
        <f>IF($AB252&lt;&gt;"x","",IF(AND($I252&lt;&gt;AL$4, IFERROR(MATCH("c",$AB252:AK252,0),0)=0),"x", IF(IFERROR(MATCH("c",$AB252:AK252,0),0)=0,"c","")))</f>
        <v/>
      </c>
      <c r="AM252" s="88" t="str">
        <f>IF($AB252&lt;&gt;"x","",IF(AND($I252&lt;&gt;AM$4, IFERROR(MATCH("c",$AB252:AL252,0),0)=0),"x", IF(IFERROR(MATCH("c",$AB252:AL252,0),0)=0,"c","")))</f>
        <v/>
      </c>
      <c r="AN252" s="88" t="str">
        <f>IF($AB252&lt;&gt;"x","",IF(AND($I252&lt;&gt;AN$4, IFERROR(MATCH("c",$AB252:AM252,0),0)=0),"x", IF(IFERROR(MATCH("c",$AB252:AM252,0),0)=0,"c","")))</f>
        <v/>
      </c>
      <c r="AO252" s="88" t="str">
        <f>IF($AB252&lt;&gt;"x","",IF(AND($I252&lt;&gt;AO$4, IFERROR(MATCH("c",$AB252:AN252,0),0)=0),"x", IF(IFERROR(MATCH("c",$AB252:AN252,0),0)=0,"c","")))</f>
        <v/>
      </c>
      <c r="AP252" s="88" t="str">
        <f>IF($AB252&lt;&gt;"x","",IF(AND($I252&lt;&gt;AP$4, IFERROR(MATCH("c",$AB252:AO252,0),0)=0),"x", IF(IFERROR(MATCH("c",$AB252:AO252,0),0)=0,"c","")))</f>
        <v/>
      </c>
      <c r="AQ252" s="88" t="str">
        <f>IF($AB252&lt;&gt;"x","",IF(AND($I252&lt;&gt;AQ$4, IFERROR(MATCH("c",$AB252:AP252,0),0)=0),"x", IF(IFERROR(MATCH("c",$AB252:AP252,0),0)=0,"c","")))</f>
        <v/>
      </c>
    </row>
    <row r="253" spans="2:43" x14ac:dyDescent="0.25">
      <c r="B253" s="88">
        <f>IF(AND(OR(Pipeline!$F$5=H253,Pipeline!$F$5="",Pipeline!$F$5="All"), OR(Pipeline!$F$6=J253,Pipeline!$F$6="",Pipeline!$F$6="All"),  OR(Pipeline!$J$5&lt;=K253,Pipeline!$J$5=""), OR(Pipeline!$J$6&gt;=K253,Pipeline!$J$6=""),  OR(Pipeline!$N$5&lt;=O253,Pipeline!$N$5=""), OR(Pipeline!$N$6&gt;=O253,Pipeline!$N$6="")),1,0)</f>
        <v>1</v>
      </c>
      <c r="C253" s="99">
        <f>IF(B253&lt;&gt;1,"",COUNTIFS($I$6:I252,I253,$B$6:B252,1)+1)</f>
        <v>241</v>
      </c>
      <c r="D253" s="100" t="str">
        <f>IF(LEN(INDEX(Input!B$6:B$1005,ROW($C253)-ROW($C$5),1))=0,"-",INDEX(Input!B$6:B$1005,ROW($C253)-ROW($C$5),1))</f>
        <v>-</v>
      </c>
      <c r="E253" s="100" t="str">
        <f>IF(LEN(INDEX(Input!C$6:C$1005,ROW($C253)-ROW($C$5),1))=0,"-",INDEX(Input!C$6:C$1005,ROW($C253)-ROW($C$5),1))</f>
        <v>-</v>
      </c>
      <c r="F253" s="100" t="str">
        <f>IF(LEN(INDEX(Input!D$6:D$1005,ROW($C253)-ROW($C$5),1))=0,"-",INDEX(Input!D$6:D$1005,ROW($C253)-ROW($C$5),1))</f>
        <v>-</v>
      </c>
      <c r="G253" s="100" t="str">
        <f>IF(LEN(INDEX(Input!E$6:E$1005,ROW($C253)-ROW($C$5),1))=0,"-",INDEX(Input!E$6:E$1005,ROW($C253)-ROW($C$5),1))</f>
        <v>-</v>
      </c>
      <c r="H253" s="100" t="str">
        <f>IF(LEN(INDEX(Input!F$6:F$1005,ROW($C253)-ROW($C$5),1))=0,"-",INDEX(Input!F$6:F$1005,ROW($C253)-ROW($C$5),1))</f>
        <v>-</v>
      </c>
      <c r="I253" s="100" t="str">
        <f>IF(LEN(INDEX(Input!G$6:G$1005,ROW($C253)-ROW($C$5),1))=0,"",INDEX(Input!G$6:G$1005,ROW($C253)-ROW($C$5),1))</f>
        <v/>
      </c>
      <c r="J253" s="100" t="str">
        <f>IF(LEN(INDEX(Input!B$6:B$1005,ROW($C253)-ROW($C$5),1))=0,"-",IF(INDEX(Input!H$6:H$1005,ROW($C253)-ROW($C$5),1)="","Not set",INDEX(Input!H$6:H$1005,ROW($C253)-ROW($C$5),1)) )</f>
        <v>-</v>
      </c>
      <c r="K253" s="101" t="str">
        <f>IF(LEN(INDEX(Input!I$6:I$1005,ROW($C253)-ROW($C$5),1))=0,"",INDEX(Input!I$6:I$1005,ROW($C253)-ROW($C$5),1))</f>
        <v/>
      </c>
      <c r="L253" s="101" t="str">
        <f t="array" ref="L253">IFERROR(IF($AY$24=123,DAY(K253)&amp;connector&amp;IF($AZ$24="Extended",INDEX($AT$24:$AT$35,MONTH(K253),1),MONTH(K253))&amp;connector&amp;IF($AZ$24="Short", RIGHT(YEAR(K253),2),YEAR(K253)),IF($AY$24=213, MONTH(K253)&amp;connector&amp;DAY(K253)&amp;connector&amp;IF($AZ$24="Short", RIGHT(YEAR(K253),2),YEAR(K253)),IF($AZ$24="Short", RIGHT(YEAR(K253),2),YEAR(K253))&amp;connector&amp;MONTH(K253)&amp;connector&amp;DAY(K253))),"-")</f>
        <v>-</v>
      </c>
      <c r="M253" s="101" t="str">
        <f>IF(LEN(INDEX(Input!J$6:J$1005,ROW($C253)-ROW($C$5),1))=0,"",INDEX(Input!J$6:J$1005,ROW($C253)-ROW($C$5),1))</f>
        <v/>
      </c>
      <c r="N253" s="101" t="str">
        <f t="array" ref="N253">IFERROR(IF($AY$24=123,DAY(M253)&amp;connector&amp;IF($AZ$24="Extended",INDEX($AT$24:$AT$35,MONTH(M253),1),MONTH(M253))&amp;connector&amp;IF($AZ$24="Short", RIGHT(YEAR(M253),2),YEAR(M253)),IF($AY$24=213, MONTH(M253)&amp;connector&amp;DAY(M253)&amp;connector&amp;IF($AZ$24="Short", RIGHT(YEAR(M253),2),YEAR(M253)),IF($AZ$24="Short", RIGHT(YEAR(M253),2),YEAR(M253))&amp;connector&amp;MONTH(M253)&amp;connector&amp;DAY(M253))),"-")</f>
        <v>-</v>
      </c>
      <c r="O253" s="156" t="str">
        <f>IF(LEN(INDEX(Input!K$6:K$1005,ROW($C253)-ROW($C$5),1))=0,"",INDEX(Input!K$6:K$1005,ROW($C253)-ROW($C$5),1))</f>
        <v/>
      </c>
      <c r="P253" s="100" t="str">
        <f t="shared" si="33"/>
        <v>-</v>
      </c>
      <c r="Q253" s="156" t="str">
        <f>IF(LEN(INDEX(Input!L$6:L$1005,ROW($C253)-ROW($C$5),1))=0,"",INDEX(Input!L$6:L$1005,ROW($C253)-ROW($C$5),1))</f>
        <v/>
      </c>
      <c r="R253" s="100" t="str">
        <f t="shared" si="34"/>
        <v>-</v>
      </c>
      <c r="S253" s="156" t="str">
        <f>IF(LEN(INDEX(Input!M$6:M$1005,ROW($C253)-ROW($C$5),1))=0,"-",INDEX(Input!M$6:M$1005,ROW($C253)-ROW($C$5),1))</f>
        <v>-</v>
      </c>
      <c r="T253" s="156" t="str">
        <f t="shared" si="35"/>
        <v/>
      </c>
      <c r="U253" s="100" t="str">
        <f t="shared" si="36"/>
        <v>-</v>
      </c>
      <c r="V253" s="156" t="str">
        <f>IF(LEN(INDEX(Input!O$6:O$1005,ROW($C253)-ROW($C$5),1))=0,"",INDEX(Input!O$6:O$1005,ROW($C253)-ROW($C$5),1))</f>
        <v/>
      </c>
      <c r="W253" s="100" t="str">
        <f t="shared" si="37"/>
        <v>-</v>
      </c>
      <c r="X253" s="104" t="str">
        <f t="shared" si="38"/>
        <v/>
      </c>
      <c r="Y253" s="102" t="str">
        <f t="shared" si="39"/>
        <v/>
      </c>
      <c r="Z253" s="102" t="str">
        <f>IF(AND(OR(Dashboard!$D$7=J253,Dashboard!$D$7=""),  OR(Dashboard!$G$6&lt;=K253,Dashboard!$G$6=""), OR(Dashboard!$G$7&gt;=K253,Dashboard!$G$7=""),  OR(Dashboard!$J$6&lt;=O253,Dashboard!$J$6=""), OR(Dashboard!$J$7&gt;=O253,Dashboard!$J$7=""),D253&lt;&gt;""),"x","")</f>
        <v>x</v>
      </c>
      <c r="AA253" s="102" t="str">
        <f>IF(AND(OR(Dashboard!$D$6=H253,Dashboard!$D$6="",Dashboard!$D$6="All"), Z253="x"),"x","")</f>
        <v>x</v>
      </c>
      <c r="AB253" s="103" t="str">
        <f>IF(AND(OR(Dashboard!$D$6=H253,Dashboard!$D$6="",Dashboard!$D$6="All"), OR(Dashboard!$D$7=J253,Dashboard!$D$7=""),  OR(Dashboard!$G$6&lt;=K253,Dashboard!$G$6=""), OR(Dashboard!$G$7&gt;=K253,Dashboard!$G$7=""),  OR(Dashboard!$J$6&lt;=O253,Dashboard!$J$6=""), OR(Dashboard!$J$7&gt;=O253,Dashboard!$J$7=""),I253&lt;&gt;""),"x","")</f>
        <v/>
      </c>
      <c r="AC253" s="88" t="str">
        <f>IF($AB253&lt;&gt;"x","",IF(AND($I253&lt;&gt;AC$4, IFERROR(MATCH("c",$AB253:AB253,0),0)=0),"x", IF(IFERROR(MATCH("c",$AB253:AB253,0),0)=0,"c","")))</f>
        <v/>
      </c>
      <c r="AD253" s="88" t="str">
        <f>IF($AB253&lt;&gt;"x","",IF(AND($I253&lt;&gt;AD$4, IFERROR(MATCH("c",$AB253:AC253,0),0)=0),"x", IF(IFERROR(MATCH("c",$AB253:AC253,0),0)=0,"c","")))</f>
        <v/>
      </c>
      <c r="AE253" s="88" t="str">
        <f>IF($AB253&lt;&gt;"x","",IF(AND($I253&lt;&gt;AE$4, IFERROR(MATCH("c",$AB253:AD253,0),0)=0),"x", IF(IFERROR(MATCH("c",$AB253:AD253,0),0)=0,"c","")))</f>
        <v/>
      </c>
      <c r="AF253" s="88" t="str">
        <f>IF($AB253&lt;&gt;"x","",IF(AND($I253&lt;&gt;AF$4, IFERROR(MATCH("c",$AB253:AE253,0),0)=0),"x", IF(IFERROR(MATCH("c",$AB253:AE253,0),0)=0,"c","")))</f>
        <v/>
      </c>
      <c r="AG253" s="88" t="str">
        <f>IF($AB253&lt;&gt;"x","",IF(AND($I253&lt;&gt;AG$4, IFERROR(MATCH("c",$AB253:AF253,0),0)=0),"x", IF(IFERROR(MATCH("c",$AB253:AF253,0),0)=0,"c","")))</f>
        <v/>
      </c>
      <c r="AH253" s="88" t="str">
        <f>IF($AB253&lt;&gt;"x","",IF(AND($I253&lt;&gt;AH$4, IFERROR(MATCH("c",$AB253:AG253,0),0)=0),"x", IF(IFERROR(MATCH("c",$AB253:AG253,0),0)=0,"c","")))</f>
        <v/>
      </c>
      <c r="AI253" s="88" t="str">
        <f>IF($AB253&lt;&gt;"x","",IF(AND($I253&lt;&gt;AI$4, IFERROR(MATCH("c",$AB253:AH253,0),0)=0),"x", IF(IFERROR(MATCH("c",$AB253:AH253,0),0)=0,"c","")))</f>
        <v/>
      </c>
      <c r="AJ253" s="88" t="str">
        <f>IF($AB253&lt;&gt;"x","",IF(AND($I253&lt;&gt;AJ$4, IFERROR(MATCH("c",$AB253:AI253,0),0)=0),"x", IF(IFERROR(MATCH("c",$AB253:AI253,0),0)=0,"c","")))</f>
        <v/>
      </c>
      <c r="AK253" s="88" t="str">
        <f>IF($AB253&lt;&gt;"x","",IF(AND($I253&lt;&gt;AK$4, IFERROR(MATCH("c",$AB253:AJ253,0),0)=0),"x", IF(IFERROR(MATCH("c",$AB253:AJ253,0),0)=0,"c","")))</f>
        <v/>
      </c>
      <c r="AL253" s="88" t="str">
        <f>IF($AB253&lt;&gt;"x","",IF(AND($I253&lt;&gt;AL$4, IFERROR(MATCH("c",$AB253:AK253,0),0)=0),"x", IF(IFERROR(MATCH("c",$AB253:AK253,0),0)=0,"c","")))</f>
        <v/>
      </c>
      <c r="AM253" s="88" t="str">
        <f>IF($AB253&lt;&gt;"x","",IF(AND($I253&lt;&gt;AM$4, IFERROR(MATCH("c",$AB253:AL253,0),0)=0),"x", IF(IFERROR(MATCH("c",$AB253:AL253,0),0)=0,"c","")))</f>
        <v/>
      </c>
      <c r="AN253" s="88" t="str">
        <f>IF($AB253&lt;&gt;"x","",IF(AND($I253&lt;&gt;AN$4, IFERROR(MATCH("c",$AB253:AM253,0),0)=0),"x", IF(IFERROR(MATCH("c",$AB253:AM253,0),0)=0,"c","")))</f>
        <v/>
      </c>
      <c r="AO253" s="88" t="str">
        <f>IF($AB253&lt;&gt;"x","",IF(AND($I253&lt;&gt;AO$4, IFERROR(MATCH("c",$AB253:AN253,0),0)=0),"x", IF(IFERROR(MATCH("c",$AB253:AN253,0),0)=0,"c","")))</f>
        <v/>
      </c>
      <c r="AP253" s="88" t="str">
        <f>IF($AB253&lt;&gt;"x","",IF(AND($I253&lt;&gt;AP$4, IFERROR(MATCH("c",$AB253:AO253,0),0)=0),"x", IF(IFERROR(MATCH("c",$AB253:AO253,0),0)=0,"c","")))</f>
        <v/>
      </c>
      <c r="AQ253" s="88" t="str">
        <f>IF($AB253&lt;&gt;"x","",IF(AND($I253&lt;&gt;AQ$4, IFERROR(MATCH("c",$AB253:AP253,0),0)=0),"x", IF(IFERROR(MATCH("c",$AB253:AP253,0),0)=0,"c","")))</f>
        <v/>
      </c>
    </row>
    <row r="254" spans="2:43" x14ac:dyDescent="0.25">
      <c r="B254" s="88">
        <f>IF(AND(OR(Pipeline!$F$5=H254,Pipeline!$F$5="",Pipeline!$F$5="All"), OR(Pipeline!$F$6=J254,Pipeline!$F$6="",Pipeline!$F$6="All"),  OR(Pipeline!$J$5&lt;=K254,Pipeline!$J$5=""), OR(Pipeline!$J$6&gt;=K254,Pipeline!$J$6=""),  OR(Pipeline!$N$5&lt;=O254,Pipeline!$N$5=""), OR(Pipeline!$N$6&gt;=O254,Pipeline!$N$6="")),1,0)</f>
        <v>1</v>
      </c>
      <c r="C254" s="99">
        <f>IF(B254&lt;&gt;1,"",COUNTIFS($I$6:I253,I254,$B$6:B253,1)+1)</f>
        <v>242</v>
      </c>
      <c r="D254" s="100" t="str">
        <f>IF(LEN(INDEX(Input!B$6:B$1005,ROW($C254)-ROW($C$5),1))=0,"-",INDEX(Input!B$6:B$1005,ROW($C254)-ROW($C$5),1))</f>
        <v>-</v>
      </c>
      <c r="E254" s="100" t="str">
        <f>IF(LEN(INDEX(Input!C$6:C$1005,ROW($C254)-ROW($C$5),1))=0,"-",INDEX(Input!C$6:C$1005,ROW($C254)-ROW($C$5),1))</f>
        <v>-</v>
      </c>
      <c r="F254" s="100" t="str">
        <f>IF(LEN(INDEX(Input!D$6:D$1005,ROW($C254)-ROW($C$5),1))=0,"-",INDEX(Input!D$6:D$1005,ROW($C254)-ROW($C$5),1))</f>
        <v>-</v>
      </c>
      <c r="G254" s="100" t="str">
        <f>IF(LEN(INDEX(Input!E$6:E$1005,ROW($C254)-ROW($C$5),1))=0,"-",INDEX(Input!E$6:E$1005,ROW($C254)-ROW($C$5),1))</f>
        <v>-</v>
      </c>
      <c r="H254" s="100" t="str">
        <f>IF(LEN(INDEX(Input!F$6:F$1005,ROW($C254)-ROW($C$5),1))=0,"-",INDEX(Input!F$6:F$1005,ROW($C254)-ROW($C$5),1))</f>
        <v>-</v>
      </c>
      <c r="I254" s="100" t="str">
        <f>IF(LEN(INDEX(Input!G$6:G$1005,ROW($C254)-ROW($C$5),1))=0,"",INDEX(Input!G$6:G$1005,ROW($C254)-ROW($C$5),1))</f>
        <v/>
      </c>
      <c r="J254" s="100" t="str">
        <f>IF(LEN(INDEX(Input!B$6:B$1005,ROW($C254)-ROW($C$5),1))=0,"-",IF(INDEX(Input!H$6:H$1005,ROW($C254)-ROW($C$5),1)="","Not set",INDEX(Input!H$6:H$1005,ROW($C254)-ROW($C$5),1)) )</f>
        <v>-</v>
      </c>
      <c r="K254" s="101" t="str">
        <f>IF(LEN(INDEX(Input!I$6:I$1005,ROW($C254)-ROW($C$5),1))=0,"",INDEX(Input!I$6:I$1005,ROW($C254)-ROW($C$5),1))</f>
        <v/>
      </c>
      <c r="L254" s="101" t="str">
        <f t="array" ref="L254">IFERROR(IF($AY$24=123,DAY(K254)&amp;connector&amp;IF($AZ$24="Extended",INDEX($AT$24:$AT$35,MONTH(K254),1),MONTH(K254))&amp;connector&amp;IF($AZ$24="Short", RIGHT(YEAR(K254),2),YEAR(K254)),IF($AY$24=213, MONTH(K254)&amp;connector&amp;DAY(K254)&amp;connector&amp;IF($AZ$24="Short", RIGHT(YEAR(K254),2),YEAR(K254)),IF($AZ$24="Short", RIGHT(YEAR(K254),2),YEAR(K254))&amp;connector&amp;MONTH(K254)&amp;connector&amp;DAY(K254))),"-")</f>
        <v>-</v>
      </c>
      <c r="M254" s="101" t="str">
        <f>IF(LEN(INDEX(Input!J$6:J$1005,ROW($C254)-ROW($C$5),1))=0,"",INDEX(Input!J$6:J$1005,ROW($C254)-ROW($C$5),1))</f>
        <v/>
      </c>
      <c r="N254" s="101" t="str">
        <f t="array" ref="N254">IFERROR(IF($AY$24=123,DAY(M254)&amp;connector&amp;IF($AZ$24="Extended",INDEX($AT$24:$AT$35,MONTH(M254),1),MONTH(M254))&amp;connector&amp;IF($AZ$24="Short", RIGHT(YEAR(M254),2),YEAR(M254)),IF($AY$24=213, MONTH(M254)&amp;connector&amp;DAY(M254)&amp;connector&amp;IF($AZ$24="Short", RIGHT(YEAR(M254),2),YEAR(M254)),IF($AZ$24="Short", RIGHT(YEAR(M254),2),YEAR(M254))&amp;connector&amp;MONTH(M254)&amp;connector&amp;DAY(M254))),"-")</f>
        <v>-</v>
      </c>
      <c r="O254" s="156" t="str">
        <f>IF(LEN(INDEX(Input!K$6:K$1005,ROW($C254)-ROW($C$5),1))=0,"",INDEX(Input!K$6:K$1005,ROW($C254)-ROW($C$5),1))</f>
        <v/>
      </c>
      <c r="P254" s="100" t="str">
        <f t="shared" si="33"/>
        <v>-</v>
      </c>
      <c r="Q254" s="156" t="str">
        <f>IF(LEN(INDEX(Input!L$6:L$1005,ROW($C254)-ROW($C$5),1))=0,"",INDEX(Input!L$6:L$1005,ROW($C254)-ROW($C$5),1))</f>
        <v/>
      </c>
      <c r="R254" s="100" t="str">
        <f t="shared" si="34"/>
        <v>-</v>
      </c>
      <c r="S254" s="156" t="str">
        <f>IF(LEN(INDEX(Input!M$6:M$1005,ROW($C254)-ROW($C$5),1))=0,"-",INDEX(Input!M$6:M$1005,ROW($C254)-ROW($C$5),1))</f>
        <v>-</v>
      </c>
      <c r="T254" s="156" t="str">
        <f t="shared" si="35"/>
        <v/>
      </c>
      <c r="U254" s="100" t="str">
        <f t="shared" si="36"/>
        <v>-</v>
      </c>
      <c r="V254" s="156" t="str">
        <f>IF(LEN(INDEX(Input!O$6:O$1005,ROW($C254)-ROW($C$5),1))=0,"",INDEX(Input!O$6:O$1005,ROW($C254)-ROW($C$5),1))</f>
        <v/>
      </c>
      <c r="W254" s="100" t="str">
        <f t="shared" si="37"/>
        <v>-</v>
      </c>
      <c r="X254" s="104" t="str">
        <f t="shared" si="38"/>
        <v/>
      </c>
      <c r="Y254" s="102" t="str">
        <f t="shared" si="39"/>
        <v/>
      </c>
      <c r="Z254" s="102" t="str">
        <f>IF(AND(OR(Dashboard!$D$7=J254,Dashboard!$D$7=""),  OR(Dashboard!$G$6&lt;=K254,Dashboard!$G$6=""), OR(Dashboard!$G$7&gt;=K254,Dashboard!$G$7=""),  OR(Dashboard!$J$6&lt;=O254,Dashboard!$J$6=""), OR(Dashboard!$J$7&gt;=O254,Dashboard!$J$7=""),D254&lt;&gt;""),"x","")</f>
        <v>x</v>
      </c>
      <c r="AA254" s="102" t="str">
        <f>IF(AND(OR(Dashboard!$D$6=H254,Dashboard!$D$6="",Dashboard!$D$6="All"), Z254="x"),"x","")</f>
        <v>x</v>
      </c>
      <c r="AB254" s="103" t="str">
        <f>IF(AND(OR(Dashboard!$D$6=H254,Dashboard!$D$6="",Dashboard!$D$6="All"), OR(Dashboard!$D$7=J254,Dashboard!$D$7=""),  OR(Dashboard!$G$6&lt;=K254,Dashboard!$G$6=""), OR(Dashboard!$G$7&gt;=K254,Dashboard!$G$7=""),  OR(Dashboard!$J$6&lt;=O254,Dashboard!$J$6=""), OR(Dashboard!$J$7&gt;=O254,Dashboard!$J$7=""),I254&lt;&gt;""),"x","")</f>
        <v/>
      </c>
      <c r="AC254" s="88" t="str">
        <f>IF($AB254&lt;&gt;"x","",IF(AND($I254&lt;&gt;AC$4, IFERROR(MATCH("c",$AB254:AB254,0),0)=0),"x", IF(IFERROR(MATCH("c",$AB254:AB254,0),0)=0,"c","")))</f>
        <v/>
      </c>
      <c r="AD254" s="88" t="str">
        <f>IF($AB254&lt;&gt;"x","",IF(AND($I254&lt;&gt;AD$4, IFERROR(MATCH("c",$AB254:AC254,0),0)=0),"x", IF(IFERROR(MATCH("c",$AB254:AC254,0),0)=0,"c","")))</f>
        <v/>
      </c>
      <c r="AE254" s="88" t="str">
        <f>IF($AB254&lt;&gt;"x","",IF(AND($I254&lt;&gt;AE$4, IFERROR(MATCH("c",$AB254:AD254,0),0)=0),"x", IF(IFERROR(MATCH("c",$AB254:AD254,0),0)=0,"c","")))</f>
        <v/>
      </c>
      <c r="AF254" s="88" t="str">
        <f>IF($AB254&lt;&gt;"x","",IF(AND($I254&lt;&gt;AF$4, IFERROR(MATCH("c",$AB254:AE254,0),0)=0),"x", IF(IFERROR(MATCH("c",$AB254:AE254,0),0)=0,"c","")))</f>
        <v/>
      </c>
      <c r="AG254" s="88" t="str">
        <f>IF($AB254&lt;&gt;"x","",IF(AND($I254&lt;&gt;AG$4, IFERROR(MATCH("c",$AB254:AF254,0),0)=0),"x", IF(IFERROR(MATCH("c",$AB254:AF254,0),0)=0,"c","")))</f>
        <v/>
      </c>
      <c r="AH254" s="88" t="str">
        <f>IF($AB254&lt;&gt;"x","",IF(AND($I254&lt;&gt;AH$4, IFERROR(MATCH("c",$AB254:AG254,0),0)=0),"x", IF(IFERROR(MATCH("c",$AB254:AG254,0),0)=0,"c","")))</f>
        <v/>
      </c>
      <c r="AI254" s="88" t="str">
        <f>IF($AB254&lt;&gt;"x","",IF(AND($I254&lt;&gt;AI$4, IFERROR(MATCH("c",$AB254:AH254,0),0)=0),"x", IF(IFERROR(MATCH("c",$AB254:AH254,0),0)=0,"c","")))</f>
        <v/>
      </c>
      <c r="AJ254" s="88" t="str">
        <f>IF($AB254&lt;&gt;"x","",IF(AND($I254&lt;&gt;AJ$4, IFERROR(MATCH("c",$AB254:AI254,0),0)=0),"x", IF(IFERROR(MATCH("c",$AB254:AI254,0),0)=0,"c","")))</f>
        <v/>
      </c>
      <c r="AK254" s="88" t="str">
        <f>IF($AB254&lt;&gt;"x","",IF(AND($I254&lt;&gt;AK$4, IFERROR(MATCH("c",$AB254:AJ254,0),0)=0),"x", IF(IFERROR(MATCH("c",$AB254:AJ254,0),0)=0,"c","")))</f>
        <v/>
      </c>
      <c r="AL254" s="88" t="str">
        <f>IF($AB254&lt;&gt;"x","",IF(AND($I254&lt;&gt;AL$4, IFERROR(MATCH("c",$AB254:AK254,0),0)=0),"x", IF(IFERROR(MATCH("c",$AB254:AK254,0),0)=0,"c","")))</f>
        <v/>
      </c>
      <c r="AM254" s="88" t="str">
        <f>IF($AB254&lt;&gt;"x","",IF(AND($I254&lt;&gt;AM$4, IFERROR(MATCH("c",$AB254:AL254,0),0)=0),"x", IF(IFERROR(MATCH("c",$AB254:AL254,0),0)=0,"c","")))</f>
        <v/>
      </c>
      <c r="AN254" s="88" t="str">
        <f>IF($AB254&lt;&gt;"x","",IF(AND($I254&lt;&gt;AN$4, IFERROR(MATCH("c",$AB254:AM254,0),0)=0),"x", IF(IFERROR(MATCH("c",$AB254:AM254,0),0)=0,"c","")))</f>
        <v/>
      </c>
      <c r="AO254" s="88" t="str">
        <f>IF($AB254&lt;&gt;"x","",IF(AND($I254&lt;&gt;AO$4, IFERROR(MATCH("c",$AB254:AN254,0),0)=0),"x", IF(IFERROR(MATCH("c",$AB254:AN254,0),0)=0,"c","")))</f>
        <v/>
      </c>
      <c r="AP254" s="88" t="str">
        <f>IF($AB254&lt;&gt;"x","",IF(AND($I254&lt;&gt;AP$4, IFERROR(MATCH("c",$AB254:AO254,0),0)=0),"x", IF(IFERROR(MATCH("c",$AB254:AO254,0),0)=0,"c","")))</f>
        <v/>
      </c>
      <c r="AQ254" s="88" t="str">
        <f>IF($AB254&lt;&gt;"x","",IF(AND($I254&lt;&gt;AQ$4, IFERROR(MATCH("c",$AB254:AP254,0),0)=0),"x", IF(IFERROR(MATCH("c",$AB254:AP254,0),0)=0,"c","")))</f>
        <v/>
      </c>
    </row>
    <row r="255" spans="2:43" x14ac:dyDescent="0.25">
      <c r="B255" s="88">
        <f>IF(AND(OR(Pipeline!$F$5=H255,Pipeline!$F$5="",Pipeline!$F$5="All"), OR(Pipeline!$F$6=J255,Pipeline!$F$6="",Pipeline!$F$6="All"),  OR(Pipeline!$J$5&lt;=K255,Pipeline!$J$5=""), OR(Pipeline!$J$6&gt;=K255,Pipeline!$J$6=""),  OR(Pipeline!$N$5&lt;=O255,Pipeline!$N$5=""), OR(Pipeline!$N$6&gt;=O255,Pipeline!$N$6="")),1,0)</f>
        <v>1</v>
      </c>
      <c r="C255" s="99">
        <f>IF(B255&lt;&gt;1,"",COUNTIFS($I$6:I254,I255,$B$6:B254,1)+1)</f>
        <v>243</v>
      </c>
      <c r="D255" s="100" t="str">
        <f>IF(LEN(INDEX(Input!B$6:B$1005,ROW($C255)-ROW($C$5),1))=0,"-",INDEX(Input!B$6:B$1005,ROW($C255)-ROW($C$5),1))</f>
        <v>-</v>
      </c>
      <c r="E255" s="100" t="str">
        <f>IF(LEN(INDEX(Input!C$6:C$1005,ROW($C255)-ROW($C$5),1))=0,"-",INDEX(Input!C$6:C$1005,ROW($C255)-ROW($C$5),1))</f>
        <v>-</v>
      </c>
      <c r="F255" s="100" t="str">
        <f>IF(LEN(INDEX(Input!D$6:D$1005,ROW($C255)-ROW($C$5),1))=0,"-",INDEX(Input!D$6:D$1005,ROW($C255)-ROW($C$5),1))</f>
        <v>-</v>
      </c>
      <c r="G255" s="100" t="str">
        <f>IF(LEN(INDEX(Input!E$6:E$1005,ROW($C255)-ROW($C$5),1))=0,"-",INDEX(Input!E$6:E$1005,ROW($C255)-ROW($C$5),1))</f>
        <v>-</v>
      </c>
      <c r="H255" s="100" t="str">
        <f>IF(LEN(INDEX(Input!F$6:F$1005,ROW($C255)-ROW($C$5),1))=0,"-",INDEX(Input!F$6:F$1005,ROW($C255)-ROW($C$5),1))</f>
        <v>-</v>
      </c>
      <c r="I255" s="100" t="str">
        <f>IF(LEN(INDEX(Input!G$6:G$1005,ROW($C255)-ROW($C$5),1))=0,"",INDEX(Input!G$6:G$1005,ROW($C255)-ROW($C$5),1))</f>
        <v/>
      </c>
      <c r="J255" s="100" t="str">
        <f>IF(LEN(INDEX(Input!B$6:B$1005,ROW($C255)-ROW($C$5),1))=0,"-",IF(INDEX(Input!H$6:H$1005,ROW($C255)-ROW($C$5),1)="","Not set",INDEX(Input!H$6:H$1005,ROW($C255)-ROW($C$5),1)) )</f>
        <v>-</v>
      </c>
      <c r="K255" s="101" t="str">
        <f>IF(LEN(INDEX(Input!I$6:I$1005,ROW($C255)-ROW($C$5),1))=0,"",INDEX(Input!I$6:I$1005,ROW($C255)-ROW($C$5),1))</f>
        <v/>
      </c>
      <c r="L255" s="101" t="str">
        <f t="array" ref="L255">IFERROR(IF($AY$24=123,DAY(K255)&amp;connector&amp;IF($AZ$24="Extended",INDEX($AT$24:$AT$35,MONTH(K255),1),MONTH(K255))&amp;connector&amp;IF($AZ$24="Short", RIGHT(YEAR(K255),2),YEAR(K255)),IF($AY$24=213, MONTH(K255)&amp;connector&amp;DAY(K255)&amp;connector&amp;IF($AZ$24="Short", RIGHT(YEAR(K255),2),YEAR(K255)),IF($AZ$24="Short", RIGHT(YEAR(K255),2),YEAR(K255))&amp;connector&amp;MONTH(K255)&amp;connector&amp;DAY(K255))),"-")</f>
        <v>-</v>
      </c>
      <c r="M255" s="101" t="str">
        <f>IF(LEN(INDEX(Input!J$6:J$1005,ROW($C255)-ROW($C$5),1))=0,"",INDEX(Input!J$6:J$1005,ROW($C255)-ROW($C$5),1))</f>
        <v/>
      </c>
      <c r="N255" s="101" t="str">
        <f t="array" ref="N255">IFERROR(IF($AY$24=123,DAY(M255)&amp;connector&amp;IF($AZ$24="Extended",INDEX($AT$24:$AT$35,MONTH(M255),1),MONTH(M255))&amp;connector&amp;IF($AZ$24="Short", RIGHT(YEAR(M255),2),YEAR(M255)),IF($AY$24=213, MONTH(M255)&amp;connector&amp;DAY(M255)&amp;connector&amp;IF($AZ$24="Short", RIGHT(YEAR(M255),2),YEAR(M255)),IF($AZ$24="Short", RIGHT(YEAR(M255),2),YEAR(M255))&amp;connector&amp;MONTH(M255)&amp;connector&amp;DAY(M255))),"-")</f>
        <v>-</v>
      </c>
      <c r="O255" s="156" t="str">
        <f>IF(LEN(INDEX(Input!K$6:K$1005,ROW($C255)-ROW($C$5),1))=0,"",INDEX(Input!K$6:K$1005,ROW($C255)-ROW($C$5),1))</f>
        <v/>
      </c>
      <c r="P255" s="100" t="str">
        <f t="shared" si="33"/>
        <v>-</v>
      </c>
      <c r="Q255" s="156" t="str">
        <f>IF(LEN(INDEX(Input!L$6:L$1005,ROW($C255)-ROW($C$5),1))=0,"",INDEX(Input!L$6:L$1005,ROW($C255)-ROW($C$5),1))</f>
        <v/>
      </c>
      <c r="R255" s="100" t="str">
        <f t="shared" si="34"/>
        <v>-</v>
      </c>
      <c r="S255" s="156" t="str">
        <f>IF(LEN(INDEX(Input!M$6:M$1005,ROW($C255)-ROW($C$5),1))=0,"-",INDEX(Input!M$6:M$1005,ROW($C255)-ROW($C$5),1))</f>
        <v>-</v>
      </c>
      <c r="T255" s="156" t="str">
        <f t="shared" si="35"/>
        <v/>
      </c>
      <c r="U255" s="100" t="str">
        <f t="shared" si="36"/>
        <v>-</v>
      </c>
      <c r="V255" s="156" t="str">
        <f>IF(LEN(INDEX(Input!O$6:O$1005,ROW($C255)-ROW($C$5),1))=0,"",INDEX(Input!O$6:O$1005,ROW($C255)-ROW($C$5),1))</f>
        <v/>
      </c>
      <c r="W255" s="100" t="str">
        <f t="shared" si="37"/>
        <v>-</v>
      </c>
      <c r="X255" s="104" t="str">
        <f t="shared" si="38"/>
        <v/>
      </c>
      <c r="Y255" s="102" t="str">
        <f t="shared" si="39"/>
        <v/>
      </c>
      <c r="Z255" s="102" t="str">
        <f>IF(AND(OR(Dashboard!$D$7=J255,Dashboard!$D$7=""),  OR(Dashboard!$G$6&lt;=K255,Dashboard!$G$6=""), OR(Dashboard!$G$7&gt;=K255,Dashboard!$G$7=""),  OR(Dashboard!$J$6&lt;=O255,Dashboard!$J$6=""), OR(Dashboard!$J$7&gt;=O255,Dashboard!$J$7=""),D255&lt;&gt;""),"x","")</f>
        <v>x</v>
      </c>
      <c r="AA255" s="102" t="str">
        <f>IF(AND(OR(Dashboard!$D$6=H255,Dashboard!$D$6="",Dashboard!$D$6="All"), Z255="x"),"x","")</f>
        <v>x</v>
      </c>
      <c r="AB255" s="103" t="str">
        <f>IF(AND(OR(Dashboard!$D$6=H255,Dashboard!$D$6="",Dashboard!$D$6="All"), OR(Dashboard!$D$7=J255,Dashboard!$D$7=""),  OR(Dashboard!$G$6&lt;=K255,Dashboard!$G$6=""), OR(Dashboard!$G$7&gt;=K255,Dashboard!$G$7=""),  OR(Dashboard!$J$6&lt;=O255,Dashboard!$J$6=""), OR(Dashboard!$J$7&gt;=O255,Dashboard!$J$7=""),I255&lt;&gt;""),"x","")</f>
        <v/>
      </c>
      <c r="AC255" s="88" t="str">
        <f>IF($AB255&lt;&gt;"x","",IF(AND($I255&lt;&gt;AC$4, IFERROR(MATCH("c",$AB255:AB255,0),0)=0),"x", IF(IFERROR(MATCH("c",$AB255:AB255,0),0)=0,"c","")))</f>
        <v/>
      </c>
      <c r="AD255" s="88" t="str">
        <f>IF($AB255&lt;&gt;"x","",IF(AND($I255&lt;&gt;AD$4, IFERROR(MATCH("c",$AB255:AC255,0),0)=0),"x", IF(IFERROR(MATCH("c",$AB255:AC255,0),0)=0,"c","")))</f>
        <v/>
      </c>
      <c r="AE255" s="88" t="str">
        <f>IF($AB255&lt;&gt;"x","",IF(AND($I255&lt;&gt;AE$4, IFERROR(MATCH("c",$AB255:AD255,0),0)=0),"x", IF(IFERROR(MATCH("c",$AB255:AD255,0),0)=0,"c","")))</f>
        <v/>
      </c>
      <c r="AF255" s="88" t="str">
        <f>IF($AB255&lt;&gt;"x","",IF(AND($I255&lt;&gt;AF$4, IFERROR(MATCH("c",$AB255:AE255,0),0)=0),"x", IF(IFERROR(MATCH("c",$AB255:AE255,0),0)=0,"c","")))</f>
        <v/>
      </c>
      <c r="AG255" s="88" t="str">
        <f>IF($AB255&lt;&gt;"x","",IF(AND($I255&lt;&gt;AG$4, IFERROR(MATCH("c",$AB255:AF255,0),0)=0),"x", IF(IFERROR(MATCH("c",$AB255:AF255,0),0)=0,"c","")))</f>
        <v/>
      </c>
      <c r="AH255" s="88" t="str">
        <f>IF($AB255&lt;&gt;"x","",IF(AND($I255&lt;&gt;AH$4, IFERROR(MATCH("c",$AB255:AG255,0),0)=0),"x", IF(IFERROR(MATCH("c",$AB255:AG255,0),0)=0,"c","")))</f>
        <v/>
      </c>
      <c r="AI255" s="88" t="str">
        <f>IF($AB255&lt;&gt;"x","",IF(AND($I255&lt;&gt;AI$4, IFERROR(MATCH("c",$AB255:AH255,0),0)=0),"x", IF(IFERROR(MATCH("c",$AB255:AH255,0),0)=0,"c","")))</f>
        <v/>
      </c>
      <c r="AJ255" s="88" t="str">
        <f>IF($AB255&lt;&gt;"x","",IF(AND($I255&lt;&gt;AJ$4, IFERROR(MATCH("c",$AB255:AI255,0),0)=0),"x", IF(IFERROR(MATCH("c",$AB255:AI255,0),0)=0,"c","")))</f>
        <v/>
      </c>
      <c r="AK255" s="88" t="str">
        <f>IF($AB255&lt;&gt;"x","",IF(AND($I255&lt;&gt;AK$4, IFERROR(MATCH("c",$AB255:AJ255,0),0)=0),"x", IF(IFERROR(MATCH("c",$AB255:AJ255,0),0)=0,"c","")))</f>
        <v/>
      </c>
      <c r="AL255" s="88" t="str">
        <f>IF($AB255&lt;&gt;"x","",IF(AND($I255&lt;&gt;AL$4, IFERROR(MATCH("c",$AB255:AK255,0),0)=0),"x", IF(IFERROR(MATCH("c",$AB255:AK255,0),0)=0,"c","")))</f>
        <v/>
      </c>
      <c r="AM255" s="88" t="str">
        <f>IF($AB255&lt;&gt;"x","",IF(AND($I255&lt;&gt;AM$4, IFERROR(MATCH("c",$AB255:AL255,0),0)=0),"x", IF(IFERROR(MATCH("c",$AB255:AL255,0),0)=0,"c","")))</f>
        <v/>
      </c>
      <c r="AN255" s="88" t="str">
        <f>IF($AB255&lt;&gt;"x","",IF(AND($I255&lt;&gt;AN$4, IFERROR(MATCH("c",$AB255:AM255,0),0)=0),"x", IF(IFERROR(MATCH("c",$AB255:AM255,0),0)=0,"c","")))</f>
        <v/>
      </c>
      <c r="AO255" s="88" t="str">
        <f>IF($AB255&lt;&gt;"x","",IF(AND($I255&lt;&gt;AO$4, IFERROR(MATCH("c",$AB255:AN255,0),0)=0),"x", IF(IFERROR(MATCH("c",$AB255:AN255,0),0)=0,"c","")))</f>
        <v/>
      </c>
      <c r="AP255" s="88" t="str">
        <f>IF($AB255&lt;&gt;"x","",IF(AND($I255&lt;&gt;AP$4, IFERROR(MATCH("c",$AB255:AO255,0),0)=0),"x", IF(IFERROR(MATCH("c",$AB255:AO255,0),0)=0,"c","")))</f>
        <v/>
      </c>
      <c r="AQ255" s="88" t="str">
        <f>IF($AB255&lt;&gt;"x","",IF(AND($I255&lt;&gt;AQ$4, IFERROR(MATCH("c",$AB255:AP255,0),0)=0),"x", IF(IFERROR(MATCH("c",$AB255:AP255,0),0)=0,"c","")))</f>
        <v/>
      </c>
    </row>
    <row r="256" spans="2:43" x14ac:dyDescent="0.25">
      <c r="B256" s="88">
        <f>IF(AND(OR(Pipeline!$F$5=H256,Pipeline!$F$5="",Pipeline!$F$5="All"), OR(Pipeline!$F$6=J256,Pipeline!$F$6="",Pipeline!$F$6="All"),  OR(Pipeline!$J$5&lt;=K256,Pipeline!$J$5=""), OR(Pipeline!$J$6&gt;=K256,Pipeline!$J$6=""),  OR(Pipeline!$N$5&lt;=O256,Pipeline!$N$5=""), OR(Pipeline!$N$6&gt;=O256,Pipeline!$N$6="")),1,0)</f>
        <v>1</v>
      </c>
      <c r="C256" s="99">
        <f>IF(B256&lt;&gt;1,"",COUNTIFS($I$6:I255,I256,$B$6:B255,1)+1)</f>
        <v>244</v>
      </c>
      <c r="D256" s="100" t="str">
        <f>IF(LEN(INDEX(Input!B$6:B$1005,ROW($C256)-ROW($C$5),1))=0,"-",INDEX(Input!B$6:B$1005,ROW($C256)-ROW($C$5),1))</f>
        <v>-</v>
      </c>
      <c r="E256" s="100" t="str">
        <f>IF(LEN(INDEX(Input!C$6:C$1005,ROW($C256)-ROW($C$5),1))=0,"-",INDEX(Input!C$6:C$1005,ROW($C256)-ROW($C$5),1))</f>
        <v>-</v>
      </c>
      <c r="F256" s="100" t="str">
        <f>IF(LEN(INDEX(Input!D$6:D$1005,ROW($C256)-ROW($C$5),1))=0,"-",INDEX(Input!D$6:D$1005,ROW($C256)-ROW($C$5),1))</f>
        <v>-</v>
      </c>
      <c r="G256" s="100" t="str">
        <f>IF(LEN(INDEX(Input!E$6:E$1005,ROW($C256)-ROW($C$5),1))=0,"-",INDEX(Input!E$6:E$1005,ROW($C256)-ROW($C$5),1))</f>
        <v>-</v>
      </c>
      <c r="H256" s="100" t="str">
        <f>IF(LEN(INDEX(Input!F$6:F$1005,ROW($C256)-ROW($C$5),1))=0,"-",INDEX(Input!F$6:F$1005,ROW($C256)-ROW($C$5),1))</f>
        <v>-</v>
      </c>
      <c r="I256" s="100" t="str">
        <f>IF(LEN(INDEX(Input!G$6:G$1005,ROW($C256)-ROW($C$5),1))=0,"",INDEX(Input!G$6:G$1005,ROW($C256)-ROW($C$5),1))</f>
        <v/>
      </c>
      <c r="J256" s="100" t="str">
        <f>IF(LEN(INDEX(Input!B$6:B$1005,ROW($C256)-ROW($C$5),1))=0,"-",IF(INDEX(Input!H$6:H$1005,ROW($C256)-ROW($C$5),1)="","Not set",INDEX(Input!H$6:H$1005,ROW($C256)-ROW($C$5),1)) )</f>
        <v>-</v>
      </c>
      <c r="K256" s="101" t="str">
        <f>IF(LEN(INDEX(Input!I$6:I$1005,ROW($C256)-ROW($C$5),1))=0,"",INDEX(Input!I$6:I$1005,ROW($C256)-ROW($C$5),1))</f>
        <v/>
      </c>
      <c r="L256" s="101" t="str">
        <f t="array" ref="L256">IFERROR(IF($AY$24=123,DAY(K256)&amp;connector&amp;IF($AZ$24="Extended",INDEX($AT$24:$AT$35,MONTH(K256),1),MONTH(K256))&amp;connector&amp;IF($AZ$24="Short", RIGHT(YEAR(K256),2),YEAR(K256)),IF($AY$24=213, MONTH(K256)&amp;connector&amp;DAY(K256)&amp;connector&amp;IF($AZ$24="Short", RIGHT(YEAR(K256),2),YEAR(K256)),IF($AZ$24="Short", RIGHT(YEAR(K256),2),YEAR(K256))&amp;connector&amp;MONTH(K256)&amp;connector&amp;DAY(K256))),"-")</f>
        <v>-</v>
      </c>
      <c r="M256" s="101" t="str">
        <f>IF(LEN(INDEX(Input!J$6:J$1005,ROW($C256)-ROW($C$5),1))=0,"",INDEX(Input!J$6:J$1005,ROW($C256)-ROW($C$5),1))</f>
        <v/>
      </c>
      <c r="N256" s="101" t="str">
        <f t="array" ref="N256">IFERROR(IF($AY$24=123,DAY(M256)&amp;connector&amp;IF($AZ$24="Extended",INDEX($AT$24:$AT$35,MONTH(M256),1),MONTH(M256))&amp;connector&amp;IF($AZ$24="Short", RIGHT(YEAR(M256),2),YEAR(M256)),IF($AY$24=213, MONTH(M256)&amp;connector&amp;DAY(M256)&amp;connector&amp;IF($AZ$24="Short", RIGHT(YEAR(M256),2),YEAR(M256)),IF($AZ$24="Short", RIGHT(YEAR(M256),2),YEAR(M256))&amp;connector&amp;MONTH(M256)&amp;connector&amp;DAY(M256))),"-")</f>
        <v>-</v>
      </c>
      <c r="O256" s="156" t="str">
        <f>IF(LEN(INDEX(Input!K$6:K$1005,ROW($C256)-ROW($C$5),1))=0,"",INDEX(Input!K$6:K$1005,ROW($C256)-ROW($C$5),1))</f>
        <v/>
      </c>
      <c r="P256" s="100" t="str">
        <f t="shared" si="33"/>
        <v>-</v>
      </c>
      <c r="Q256" s="156" t="str">
        <f>IF(LEN(INDEX(Input!L$6:L$1005,ROW($C256)-ROW($C$5),1))=0,"",INDEX(Input!L$6:L$1005,ROW($C256)-ROW($C$5),1))</f>
        <v/>
      </c>
      <c r="R256" s="100" t="str">
        <f t="shared" si="34"/>
        <v>-</v>
      </c>
      <c r="S256" s="156" t="str">
        <f>IF(LEN(INDEX(Input!M$6:M$1005,ROW($C256)-ROW($C$5),1))=0,"-",INDEX(Input!M$6:M$1005,ROW($C256)-ROW($C$5),1))</f>
        <v>-</v>
      </c>
      <c r="T256" s="156" t="str">
        <f t="shared" si="35"/>
        <v/>
      </c>
      <c r="U256" s="100" t="str">
        <f t="shared" si="36"/>
        <v>-</v>
      </c>
      <c r="V256" s="156" t="str">
        <f>IF(LEN(INDEX(Input!O$6:O$1005,ROW($C256)-ROW($C$5),1))=0,"",INDEX(Input!O$6:O$1005,ROW($C256)-ROW($C$5),1))</f>
        <v/>
      </c>
      <c r="W256" s="100" t="str">
        <f t="shared" si="37"/>
        <v>-</v>
      </c>
      <c r="X256" s="104" t="str">
        <f t="shared" si="38"/>
        <v/>
      </c>
      <c r="Y256" s="102" t="str">
        <f t="shared" si="39"/>
        <v/>
      </c>
      <c r="Z256" s="102" t="str">
        <f>IF(AND(OR(Dashboard!$D$7=J256,Dashboard!$D$7=""),  OR(Dashboard!$G$6&lt;=K256,Dashboard!$G$6=""), OR(Dashboard!$G$7&gt;=K256,Dashboard!$G$7=""),  OR(Dashboard!$J$6&lt;=O256,Dashboard!$J$6=""), OR(Dashboard!$J$7&gt;=O256,Dashboard!$J$7=""),D256&lt;&gt;""),"x","")</f>
        <v>x</v>
      </c>
      <c r="AA256" s="102" t="str">
        <f>IF(AND(OR(Dashboard!$D$6=H256,Dashboard!$D$6="",Dashboard!$D$6="All"), Z256="x"),"x","")</f>
        <v>x</v>
      </c>
      <c r="AB256" s="103" t="str">
        <f>IF(AND(OR(Dashboard!$D$6=H256,Dashboard!$D$6="",Dashboard!$D$6="All"), OR(Dashboard!$D$7=J256,Dashboard!$D$7=""),  OR(Dashboard!$G$6&lt;=K256,Dashboard!$G$6=""), OR(Dashboard!$G$7&gt;=K256,Dashboard!$G$7=""),  OR(Dashboard!$J$6&lt;=O256,Dashboard!$J$6=""), OR(Dashboard!$J$7&gt;=O256,Dashboard!$J$7=""),I256&lt;&gt;""),"x","")</f>
        <v/>
      </c>
      <c r="AC256" s="88" t="str">
        <f>IF($AB256&lt;&gt;"x","",IF(AND($I256&lt;&gt;AC$4, IFERROR(MATCH("c",$AB256:AB256,0),0)=0),"x", IF(IFERROR(MATCH("c",$AB256:AB256,0),0)=0,"c","")))</f>
        <v/>
      </c>
      <c r="AD256" s="88" t="str">
        <f>IF($AB256&lt;&gt;"x","",IF(AND($I256&lt;&gt;AD$4, IFERROR(MATCH("c",$AB256:AC256,0),0)=0),"x", IF(IFERROR(MATCH("c",$AB256:AC256,0),0)=0,"c","")))</f>
        <v/>
      </c>
      <c r="AE256" s="88" t="str">
        <f>IF($AB256&lt;&gt;"x","",IF(AND($I256&lt;&gt;AE$4, IFERROR(MATCH("c",$AB256:AD256,0),0)=0),"x", IF(IFERROR(MATCH("c",$AB256:AD256,0),0)=0,"c","")))</f>
        <v/>
      </c>
      <c r="AF256" s="88" t="str">
        <f>IF($AB256&lt;&gt;"x","",IF(AND($I256&lt;&gt;AF$4, IFERROR(MATCH("c",$AB256:AE256,0),0)=0),"x", IF(IFERROR(MATCH("c",$AB256:AE256,0),0)=0,"c","")))</f>
        <v/>
      </c>
      <c r="AG256" s="88" t="str">
        <f>IF($AB256&lt;&gt;"x","",IF(AND($I256&lt;&gt;AG$4, IFERROR(MATCH("c",$AB256:AF256,0),0)=0),"x", IF(IFERROR(MATCH("c",$AB256:AF256,0),0)=0,"c","")))</f>
        <v/>
      </c>
      <c r="AH256" s="88" t="str">
        <f>IF($AB256&lt;&gt;"x","",IF(AND($I256&lt;&gt;AH$4, IFERROR(MATCH("c",$AB256:AG256,0),0)=0),"x", IF(IFERROR(MATCH("c",$AB256:AG256,0),0)=0,"c","")))</f>
        <v/>
      </c>
      <c r="AI256" s="88" t="str">
        <f>IF($AB256&lt;&gt;"x","",IF(AND($I256&lt;&gt;AI$4, IFERROR(MATCH("c",$AB256:AH256,0),0)=0),"x", IF(IFERROR(MATCH("c",$AB256:AH256,0),0)=0,"c","")))</f>
        <v/>
      </c>
      <c r="AJ256" s="88" t="str">
        <f>IF($AB256&lt;&gt;"x","",IF(AND($I256&lt;&gt;AJ$4, IFERROR(MATCH("c",$AB256:AI256,0),0)=0),"x", IF(IFERROR(MATCH("c",$AB256:AI256,0),0)=0,"c","")))</f>
        <v/>
      </c>
      <c r="AK256" s="88" t="str">
        <f>IF($AB256&lt;&gt;"x","",IF(AND($I256&lt;&gt;AK$4, IFERROR(MATCH("c",$AB256:AJ256,0),0)=0),"x", IF(IFERROR(MATCH("c",$AB256:AJ256,0),0)=0,"c","")))</f>
        <v/>
      </c>
      <c r="AL256" s="88" t="str">
        <f>IF($AB256&lt;&gt;"x","",IF(AND($I256&lt;&gt;AL$4, IFERROR(MATCH("c",$AB256:AK256,0),0)=0),"x", IF(IFERROR(MATCH("c",$AB256:AK256,0),0)=0,"c","")))</f>
        <v/>
      </c>
      <c r="AM256" s="88" t="str">
        <f>IF($AB256&lt;&gt;"x","",IF(AND($I256&lt;&gt;AM$4, IFERROR(MATCH("c",$AB256:AL256,0),0)=0),"x", IF(IFERROR(MATCH("c",$AB256:AL256,0),0)=0,"c","")))</f>
        <v/>
      </c>
      <c r="AN256" s="88" t="str">
        <f>IF($AB256&lt;&gt;"x","",IF(AND($I256&lt;&gt;AN$4, IFERROR(MATCH("c",$AB256:AM256,0),0)=0),"x", IF(IFERROR(MATCH("c",$AB256:AM256,0),0)=0,"c","")))</f>
        <v/>
      </c>
      <c r="AO256" s="88" t="str">
        <f>IF($AB256&lt;&gt;"x","",IF(AND($I256&lt;&gt;AO$4, IFERROR(MATCH("c",$AB256:AN256,0),0)=0),"x", IF(IFERROR(MATCH("c",$AB256:AN256,0),0)=0,"c","")))</f>
        <v/>
      </c>
      <c r="AP256" s="88" t="str">
        <f>IF($AB256&lt;&gt;"x","",IF(AND($I256&lt;&gt;AP$4, IFERROR(MATCH("c",$AB256:AO256,0),0)=0),"x", IF(IFERROR(MATCH("c",$AB256:AO256,0),0)=0,"c","")))</f>
        <v/>
      </c>
      <c r="AQ256" s="88" t="str">
        <f>IF($AB256&lt;&gt;"x","",IF(AND($I256&lt;&gt;AQ$4, IFERROR(MATCH("c",$AB256:AP256,0),0)=0),"x", IF(IFERROR(MATCH("c",$AB256:AP256,0),0)=0,"c","")))</f>
        <v/>
      </c>
    </row>
    <row r="257" spans="2:43" x14ac:dyDescent="0.25">
      <c r="B257" s="88">
        <f>IF(AND(OR(Pipeline!$F$5=H257,Pipeline!$F$5="",Pipeline!$F$5="All"), OR(Pipeline!$F$6=J257,Pipeline!$F$6="",Pipeline!$F$6="All"),  OR(Pipeline!$J$5&lt;=K257,Pipeline!$J$5=""), OR(Pipeline!$J$6&gt;=K257,Pipeline!$J$6=""),  OR(Pipeline!$N$5&lt;=O257,Pipeline!$N$5=""), OR(Pipeline!$N$6&gt;=O257,Pipeline!$N$6="")),1,0)</f>
        <v>1</v>
      </c>
      <c r="C257" s="99">
        <f>IF(B257&lt;&gt;1,"",COUNTIFS($I$6:I256,I257,$B$6:B256,1)+1)</f>
        <v>245</v>
      </c>
      <c r="D257" s="100" t="str">
        <f>IF(LEN(INDEX(Input!B$6:B$1005,ROW($C257)-ROW($C$5),1))=0,"-",INDEX(Input!B$6:B$1005,ROW($C257)-ROW($C$5),1))</f>
        <v>-</v>
      </c>
      <c r="E257" s="100" t="str">
        <f>IF(LEN(INDEX(Input!C$6:C$1005,ROW($C257)-ROW($C$5),1))=0,"-",INDEX(Input!C$6:C$1005,ROW($C257)-ROW($C$5),1))</f>
        <v>-</v>
      </c>
      <c r="F257" s="100" t="str">
        <f>IF(LEN(INDEX(Input!D$6:D$1005,ROW($C257)-ROW($C$5),1))=0,"-",INDEX(Input!D$6:D$1005,ROW($C257)-ROW($C$5),1))</f>
        <v>-</v>
      </c>
      <c r="G257" s="100" t="str">
        <f>IF(LEN(INDEX(Input!E$6:E$1005,ROW($C257)-ROW($C$5),1))=0,"-",INDEX(Input!E$6:E$1005,ROW($C257)-ROW($C$5),1))</f>
        <v>-</v>
      </c>
      <c r="H257" s="100" t="str">
        <f>IF(LEN(INDEX(Input!F$6:F$1005,ROW($C257)-ROW($C$5),1))=0,"-",INDEX(Input!F$6:F$1005,ROW($C257)-ROW($C$5),1))</f>
        <v>-</v>
      </c>
      <c r="I257" s="100" t="str">
        <f>IF(LEN(INDEX(Input!G$6:G$1005,ROW($C257)-ROW($C$5),1))=0,"",INDEX(Input!G$6:G$1005,ROW($C257)-ROW($C$5),1))</f>
        <v/>
      </c>
      <c r="J257" s="100" t="str">
        <f>IF(LEN(INDEX(Input!B$6:B$1005,ROW($C257)-ROW($C$5),1))=0,"-",IF(INDEX(Input!H$6:H$1005,ROW($C257)-ROW($C$5),1)="","Not set",INDEX(Input!H$6:H$1005,ROW($C257)-ROW($C$5),1)) )</f>
        <v>-</v>
      </c>
      <c r="K257" s="101" t="str">
        <f>IF(LEN(INDEX(Input!I$6:I$1005,ROW($C257)-ROW($C$5),1))=0,"",INDEX(Input!I$6:I$1005,ROW($C257)-ROW($C$5),1))</f>
        <v/>
      </c>
      <c r="L257" s="101" t="str">
        <f t="array" ref="L257">IFERROR(IF($AY$24=123,DAY(K257)&amp;connector&amp;IF($AZ$24="Extended",INDEX($AT$24:$AT$35,MONTH(K257),1),MONTH(K257))&amp;connector&amp;IF($AZ$24="Short", RIGHT(YEAR(K257),2),YEAR(K257)),IF($AY$24=213, MONTH(K257)&amp;connector&amp;DAY(K257)&amp;connector&amp;IF($AZ$24="Short", RIGHT(YEAR(K257),2),YEAR(K257)),IF($AZ$24="Short", RIGHT(YEAR(K257),2),YEAR(K257))&amp;connector&amp;MONTH(K257)&amp;connector&amp;DAY(K257))),"-")</f>
        <v>-</v>
      </c>
      <c r="M257" s="101" t="str">
        <f>IF(LEN(INDEX(Input!J$6:J$1005,ROW($C257)-ROW($C$5),1))=0,"",INDEX(Input!J$6:J$1005,ROW($C257)-ROW($C$5),1))</f>
        <v/>
      </c>
      <c r="N257" s="101" t="str">
        <f t="array" ref="N257">IFERROR(IF($AY$24=123,DAY(M257)&amp;connector&amp;IF($AZ$24="Extended",INDEX($AT$24:$AT$35,MONTH(M257),1),MONTH(M257))&amp;connector&amp;IF($AZ$24="Short", RIGHT(YEAR(M257),2),YEAR(M257)),IF($AY$24=213, MONTH(M257)&amp;connector&amp;DAY(M257)&amp;connector&amp;IF($AZ$24="Short", RIGHT(YEAR(M257),2),YEAR(M257)),IF($AZ$24="Short", RIGHT(YEAR(M257),2),YEAR(M257))&amp;connector&amp;MONTH(M257)&amp;connector&amp;DAY(M257))),"-")</f>
        <v>-</v>
      </c>
      <c r="O257" s="156" t="str">
        <f>IF(LEN(INDEX(Input!K$6:K$1005,ROW($C257)-ROW($C$5),1))=0,"",INDEX(Input!K$6:K$1005,ROW($C257)-ROW($C$5),1))</f>
        <v/>
      </c>
      <c r="P257" s="100" t="str">
        <f t="shared" si="33"/>
        <v>-</v>
      </c>
      <c r="Q257" s="156" t="str">
        <f>IF(LEN(INDEX(Input!L$6:L$1005,ROW($C257)-ROW($C$5),1))=0,"",INDEX(Input!L$6:L$1005,ROW($C257)-ROW($C$5),1))</f>
        <v/>
      </c>
      <c r="R257" s="100" t="str">
        <f t="shared" si="34"/>
        <v>-</v>
      </c>
      <c r="S257" s="156" t="str">
        <f>IF(LEN(INDEX(Input!M$6:M$1005,ROW($C257)-ROW($C$5),1))=0,"-",INDEX(Input!M$6:M$1005,ROW($C257)-ROW($C$5),1))</f>
        <v>-</v>
      </c>
      <c r="T257" s="156" t="str">
        <f t="shared" si="35"/>
        <v/>
      </c>
      <c r="U257" s="100" t="str">
        <f t="shared" si="36"/>
        <v>-</v>
      </c>
      <c r="V257" s="156" t="str">
        <f>IF(LEN(INDEX(Input!O$6:O$1005,ROW($C257)-ROW($C$5),1))=0,"",INDEX(Input!O$6:O$1005,ROW($C257)-ROW($C$5),1))</f>
        <v/>
      </c>
      <c r="W257" s="100" t="str">
        <f t="shared" si="37"/>
        <v>-</v>
      </c>
      <c r="X257" s="104" t="str">
        <f t="shared" si="38"/>
        <v/>
      </c>
      <c r="Y257" s="102" t="str">
        <f t="shared" si="39"/>
        <v/>
      </c>
      <c r="Z257" s="102" t="str">
        <f>IF(AND(OR(Dashboard!$D$7=J257,Dashboard!$D$7=""),  OR(Dashboard!$G$6&lt;=K257,Dashboard!$G$6=""), OR(Dashboard!$G$7&gt;=K257,Dashboard!$G$7=""),  OR(Dashboard!$J$6&lt;=O257,Dashboard!$J$6=""), OR(Dashboard!$J$7&gt;=O257,Dashboard!$J$7=""),D257&lt;&gt;""),"x","")</f>
        <v>x</v>
      </c>
      <c r="AA257" s="102" t="str">
        <f>IF(AND(OR(Dashboard!$D$6=H257,Dashboard!$D$6="",Dashboard!$D$6="All"), Z257="x"),"x","")</f>
        <v>x</v>
      </c>
      <c r="AB257" s="103" t="str">
        <f>IF(AND(OR(Dashboard!$D$6=H257,Dashboard!$D$6="",Dashboard!$D$6="All"), OR(Dashboard!$D$7=J257,Dashboard!$D$7=""),  OR(Dashboard!$G$6&lt;=K257,Dashboard!$G$6=""), OR(Dashboard!$G$7&gt;=K257,Dashboard!$G$7=""),  OR(Dashboard!$J$6&lt;=O257,Dashboard!$J$6=""), OR(Dashboard!$J$7&gt;=O257,Dashboard!$J$7=""),I257&lt;&gt;""),"x","")</f>
        <v/>
      </c>
      <c r="AC257" s="88" t="str">
        <f>IF($AB257&lt;&gt;"x","",IF(AND($I257&lt;&gt;AC$4, IFERROR(MATCH("c",$AB257:AB257,0),0)=0),"x", IF(IFERROR(MATCH("c",$AB257:AB257,0),0)=0,"c","")))</f>
        <v/>
      </c>
      <c r="AD257" s="88" t="str">
        <f>IF($AB257&lt;&gt;"x","",IF(AND($I257&lt;&gt;AD$4, IFERROR(MATCH("c",$AB257:AC257,0),0)=0),"x", IF(IFERROR(MATCH("c",$AB257:AC257,0),0)=0,"c","")))</f>
        <v/>
      </c>
      <c r="AE257" s="88" t="str">
        <f>IF($AB257&lt;&gt;"x","",IF(AND($I257&lt;&gt;AE$4, IFERROR(MATCH("c",$AB257:AD257,0),0)=0),"x", IF(IFERROR(MATCH("c",$AB257:AD257,0),0)=0,"c","")))</f>
        <v/>
      </c>
      <c r="AF257" s="88" t="str">
        <f>IF($AB257&lt;&gt;"x","",IF(AND($I257&lt;&gt;AF$4, IFERROR(MATCH("c",$AB257:AE257,0),0)=0),"x", IF(IFERROR(MATCH("c",$AB257:AE257,0),0)=0,"c","")))</f>
        <v/>
      </c>
      <c r="AG257" s="88" t="str">
        <f>IF($AB257&lt;&gt;"x","",IF(AND($I257&lt;&gt;AG$4, IFERROR(MATCH("c",$AB257:AF257,0),0)=0),"x", IF(IFERROR(MATCH("c",$AB257:AF257,0),0)=0,"c","")))</f>
        <v/>
      </c>
      <c r="AH257" s="88" t="str">
        <f>IF($AB257&lt;&gt;"x","",IF(AND($I257&lt;&gt;AH$4, IFERROR(MATCH("c",$AB257:AG257,0),0)=0),"x", IF(IFERROR(MATCH("c",$AB257:AG257,0),0)=0,"c","")))</f>
        <v/>
      </c>
      <c r="AI257" s="88" t="str">
        <f>IF($AB257&lt;&gt;"x","",IF(AND($I257&lt;&gt;AI$4, IFERROR(MATCH("c",$AB257:AH257,0),0)=0),"x", IF(IFERROR(MATCH("c",$AB257:AH257,0),0)=0,"c","")))</f>
        <v/>
      </c>
      <c r="AJ257" s="88" t="str">
        <f>IF($AB257&lt;&gt;"x","",IF(AND($I257&lt;&gt;AJ$4, IFERROR(MATCH("c",$AB257:AI257,0),0)=0),"x", IF(IFERROR(MATCH("c",$AB257:AI257,0),0)=0,"c","")))</f>
        <v/>
      </c>
      <c r="AK257" s="88" t="str">
        <f>IF($AB257&lt;&gt;"x","",IF(AND($I257&lt;&gt;AK$4, IFERROR(MATCH("c",$AB257:AJ257,0),0)=0),"x", IF(IFERROR(MATCH("c",$AB257:AJ257,0),0)=0,"c","")))</f>
        <v/>
      </c>
      <c r="AL257" s="88" t="str">
        <f>IF($AB257&lt;&gt;"x","",IF(AND($I257&lt;&gt;AL$4, IFERROR(MATCH("c",$AB257:AK257,0),0)=0),"x", IF(IFERROR(MATCH("c",$AB257:AK257,0),0)=0,"c","")))</f>
        <v/>
      </c>
      <c r="AM257" s="88" t="str">
        <f>IF($AB257&lt;&gt;"x","",IF(AND($I257&lt;&gt;AM$4, IFERROR(MATCH("c",$AB257:AL257,0),0)=0),"x", IF(IFERROR(MATCH("c",$AB257:AL257,0),0)=0,"c","")))</f>
        <v/>
      </c>
      <c r="AN257" s="88" t="str">
        <f>IF($AB257&lt;&gt;"x","",IF(AND($I257&lt;&gt;AN$4, IFERROR(MATCH("c",$AB257:AM257,0),0)=0),"x", IF(IFERROR(MATCH("c",$AB257:AM257,0),0)=0,"c","")))</f>
        <v/>
      </c>
      <c r="AO257" s="88" t="str">
        <f>IF($AB257&lt;&gt;"x","",IF(AND($I257&lt;&gt;AO$4, IFERROR(MATCH("c",$AB257:AN257,0),0)=0),"x", IF(IFERROR(MATCH("c",$AB257:AN257,0),0)=0,"c","")))</f>
        <v/>
      </c>
      <c r="AP257" s="88" t="str">
        <f>IF($AB257&lt;&gt;"x","",IF(AND($I257&lt;&gt;AP$4, IFERROR(MATCH("c",$AB257:AO257,0),0)=0),"x", IF(IFERROR(MATCH("c",$AB257:AO257,0),0)=0,"c","")))</f>
        <v/>
      </c>
      <c r="AQ257" s="88" t="str">
        <f>IF($AB257&lt;&gt;"x","",IF(AND($I257&lt;&gt;AQ$4, IFERROR(MATCH("c",$AB257:AP257,0),0)=0),"x", IF(IFERROR(MATCH("c",$AB257:AP257,0),0)=0,"c","")))</f>
        <v/>
      </c>
    </row>
    <row r="258" spans="2:43" x14ac:dyDescent="0.25">
      <c r="B258" s="88">
        <f>IF(AND(OR(Pipeline!$F$5=H258,Pipeline!$F$5="",Pipeline!$F$5="All"), OR(Pipeline!$F$6=J258,Pipeline!$F$6="",Pipeline!$F$6="All"),  OR(Pipeline!$J$5&lt;=K258,Pipeline!$J$5=""), OR(Pipeline!$J$6&gt;=K258,Pipeline!$J$6=""),  OR(Pipeline!$N$5&lt;=O258,Pipeline!$N$5=""), OR(Pipeline!$N$6&gt;=O258,Pipeline!$N$6="")),1,0)</f>
        <v>1</v>
      </c>
      <c r="C258" s="99">
        <f>IF(B258&lt;&gt;1,"",COUNTIFS($I$6:I257,I258,$B$6:B257,1)+1)</f>
        <v>246</v>
      </c>
      <c r="D258" s="100" t="str">
        <f>IF(LEN(INDEX(Input!B$6:B$1005,ROW($C258)-ROW($C$5),1))=0,"-",INDEX(Input!B$6:B$1005,ROW($C258)-ROW($C$5),1))</f>
        <v>-</v>
      </c>
      <c r="E258" s="100" t="str">
        <f>IF(LEN(INDEX(Input!C$6:C$1005,ROW($C258)-ROW($C$5),1))=0,"-",INDEX(Input!C$6:C$1005,ROW($C258)-ROW($C$5),1))</f>
        <v>-</v>
      </c>
      <c r="F258" s="100" t="str">
        <f>IF(LEN(INDEX(Input!D$6:D$1005,ROW($C258)-ROW($C$5),1))=0,"-",INDEX(Input!D$6:D$1005,ROW($C258)-ROW($C$5),1))</f>
        <v>-</v>
      </c>
      <c r="G258" s="100" t="str">
        <f>IF(LEN(INDEX(Input!E$6:E$1005,ROW($C258)-ROW($C$5),1))=0,"-",INDEX(Input!E$6:E$1005,ROW($C258)-ROW($C$5),1))</f>
        <v>-</v>
      </c>
      <c r="H258" s="100" t="str">
        <f>IF(LEN(INDEX(Input!F$6:F$1005,ROW($C258)-ROW($C$5),1))=0,"-",INDEX(Input!F$6:F$1005,ROW($C258)-ROW($C$5),1))</f>
        <v>-</v>
      </c>
      <c r="I258" s="100" t="str">
        <f>IF(LEN(INDEX(Input!G$6:G$1005,ROW($C258)-ROW($C$5),1))=0,"",INDEX(Input!G$6:G$1005,ROW($C258)-ROW($C$5),1))</f>
        <v/>
      </c>
      <c r="J258" s="100" t="str">
        <f>IF(LEN(INDEX(Input!B$6:B$1005,ROW($C258)-ROW($C$5),1))=0,"-",IF(INDEX(Input!H$6:H$1005,ROW($C258)-ROW($C$5),1)="","Not set",INDEX(Input!H$6:H$1005,ROW($C258)-ROW($C$5),1)) )</f>
        <v>-</v>
      </c>
      <c r="K258" s="101" t="str">
        <f>IF(LEN(INDEX(Input!I$6:I$1005,ROW($C258)-ROW($C$5),1))=0,"",INDEX(Input!I$6:I$1005,ROW($C258)-ROW($C$5),1))</f>
        <v/>
      </c>
      <c r="L258" s="101" t="str">
        <f t="array" ref="L258">IFERROR(IF($AY$24=123,DAY(K258)&amp;connector&amp;IF($AZ$24="Extended",INDEX($AT$24:$AT$35,MONTH(K258),1),MONTH(K258))&amp;connector&amp;IF($AZ$24="Short", RIGHT(YEAR(K258),2),YEAR(K258)),IF($AY$24=213, MONTH(K258)&amp;connector&amp;DAY(K258)&amp;connector&amp;IF($AZ$24="Short", RIGHT(YEAR(K258),2),YEAR(K258)),IF($AZ$24="Short", RIGHT(YEAR(K258),2),YEAR(K258))&amp;connector&amp;MONTH(K258)&amp;connector&amp;DAY(K258))),"-")</f>
        <v>-</v>
      </c>
      <c r="M258" s="101" t="str">
        <f>IF(LEN(INDEX(Input!J$6:J$1005,ROW($C258)-ROW($C$5),1))=0,"",INDEX(Input!J$6:J$1005,ROW($C258)-ROW($C$5),1))</f>
        <v/>
      </c>
      <c r="N258" s="101" t="str">
        <f t="array" ref="N258">IFERROR(IF($AY$24=123,DAY(M258)&amp;connector&amp;IF($AZ$24="Extended",INDEX($AT$24:$AT$35,MONTH(M258),1),MONTH(M258))&amp;connector&amp;IF($AZ$24="Short", RIGHT(YEAR(M258),2),YEAR(M258)),IF($AY$24=213, MONTH(M258)&amp;connector&amp;DAY(M258)&amp;connector&amp;IF($AZ$24="Short", RIGHT(YEAR(M258),2),YEAR(M258)),IF($AZ$24="Short", RIGHT(YEAR(M258),2),YEAR(M258))&amp;connector&amp;MONTH(M258)&amp;connector&amp;DAY(M258))),"-")</f>
        <v>-</v>
      </c>
      <c r="O258" s="156" t="str">
        <f>IF(LEN(INDEX(Input!K$6:K$1005,ROW($C258)-ROW($C$5),1))=0,"",INDEX(Input!K$6:K$1005,ROW($C258)-ROW($C$5),1))</f>
        <v/>
      </c>
      <c r="P258" s="100" t="str">
        <f t="shared" si="33"/>
        <v>-</v>
      </c>
      <c r="Q258" s="156" t="str">
        <f>IF(LEN(INDEX(Input!L$6:L$1005,ROW($C258)-ROW($C$5),1))=0,"",INDEX(Input!L$6:L$1005,ROW($C258)-ROW($C$5),1))</f>
        <v/>
      </c>
      <c r="R258" s="100" t="str">
        <f t="shared" si="34"/>
        <v>-</v>
      </c>
      <c r="S258" s="156" t="str">
        <f>IF(LEN(INDEX(Input!M$6:M$1005,ROW($C258)-ROW($C$5),1))=0,"-",INDEX(Input!M$6:M$1005,ROW($C258)-ROW($C$5),1))</f>
        <v>-</v>
      </c>
      <c r="T258" s="156" t="str">
        <f t="shared" si="35"/>
        <v/>
      </c>
      <c r="U258" s="100" t="str">
        <f t="shared" si="36"/>
        <v>-</v>
      </c>
      <c r="V258" s="156" t="str">
        <f>IF(LEN(INDEX(Input!O$6:O$1005,ROW($C258)-ROW($C$5),1))=0,"",INDEX(Input!O$6:O$1005,ROW($C258)-ROW($C$5),1))</f>
        <v/>
      </c>
      <c r="W258" s="100" t="str">
        <f t="shared" si="37"/>
        <v>-</v>
      </c>
      <c r="X258" s="104" t="str">
        <f t="shared" si="38"/>
        <v/>
      </c>
      <c r="Y258" s="102" t="str">
        <f t="shared" si="39"/>
        <v/>
      </c>
      <c r="Z258" s="102" t="str">
        <f>IF(AND(OR(Dashboard!$D$7=J258,Dashboard!$D$7=""),  OR(Dashboard!$G$6&lt;=K258,Dashboard!$G$6=""), OR(Dashboard!$G$7&gt;=K258,Dashboard!$G$7=""),  OR(Dashboard!$J$6&lt;=O258,Dashboard!$J$6=""), OR(Dashboard!$J$7&gt;=O258,Dashboard!$J$7=""),D258&lt;&gt;""),"x","")</f>
        <v>x</v>
      </c>
      <c r="AA258" s="102" t="str">
        <f>IF(AND(OR(Dashboard!$D$6=H258,Dashboard!$D$6="",Dashboard!$D$6="All"), Z258="x"),"x","")</f>
        <v>x</v>
      </c>
      <c r="AB258" s="103" t="str">
        <f>IF(AND(OR(Dashboard!$D$6=H258,Dashboard!$D$6="",Dashboard!$D$6="All"), OR(Dashboard!$D$7=J258,Dashboard!$D$7=""),  OR(Dashboard!$G$6&lt;=K258,Dashboard!$G$6=""), OR(Dashboard!$G$7&gt;=K258,Dashboard!$G$7=""),  OR(Dashboard!$J$6&lt;=O258,Dashboard!$J$6=""), OR(Dashboard!$J$7&gt;=O258,Dashboard!$J$7=""),I258&lt;&gt;""),"x","")</f>
        <v/>
      </c>
      <c r="AC258" s="88" t="str">
        <f>IF($AB258&lt;&gt;"x","",IF(AND($I258&lt;&gt;AC$4, IFERROR(MATCH("c",$AB258:AB258,0),0)=0),"x", IF(IFERROR(MATCH("c",$AB258:AB258,0),0)=0,"c","")))</f>
        <v/>
      </c>
      <c r="AD258" s="88" t="str">
        <f>IF($AB258&lt;&gt;"x","",IF(AND($I258&lt;&gt;AD$4, IFERROR(MATCH("c",$AB258:AC258,0),0)=0),"x", IF(IFERROR(MATCH("c",$AB258:AC258,0),0)=0,"c","")))</f>
        <v/>
      </c>
      <c r="AE258" s="88" t="str">
        <f>IF($AB258&lt;&gt;"x","",IF(AND($I258&lt;&gt;AE$4, IFERROR(MATCH("c",$AB258:AD258,0),0)=0),"x", IF(IFERROR(MATCH("c",$AB258:AD258,0),0)=0,"c","")))</f>
        <v/>
      </c>
      <c r="AF258" s="88" t="str">
        <f>IF($AB258&lt;&gt;"x","",IF(AND($I258&lt;&gt;AF$4, IFERROR(MATCH("c",$AB258:AE258,0),0)=0),"x", IF(IFERROR(MATCH("c",$AB258:AE258,0),0)=0,"c","")))</f>
        <v/>
      </c>
      <c r="AG258" s="88" t="str">
        <f>IF($AB258&lt;&gt;"x","",IF(AND($I258&lt;&gt;AG$4, IFERROR(MATCH("c",$AB258:AF258,0),0)=0),"x", IF(IFERROR(MATCH("c",$AB258:AF258,0),0)=0,"c","")))</f>
        <v/>
      </c>
      <c r="AH258" s="88" t="str">
        <f>IF($AB258&lt;&gt;"x","",IF(AND($I258&lt;&gt;AH$4, IFERROR(MATCH("c",$AB258:AG258,0),0)=0),"x", IF(IFERROR(MATCH("c",$AB258:AG258,0),0)=0,"c","")))</f>
        <v/>
      </c>
      <c r="AI258" s="88" t="str">
        <f>IF($AB258&lt;&gt;"x","",IF(AND($I258&lt;&gt;AI$4, IFERROR(MATCH("c",$AB258:AH258,0),0)=0),"x", IF(IFERROR(MATCH("c",$AB258:AH258,0),0)=0,"c","")))</f>
        <v/>
      </c>
      <c r="AJ258" s="88" t="str">
        <f>IF($AB258&lt;&gt;"x","",IF(AND($I258&lt;&gt;AJ$4, IFERROR(MATCH("c",$AB258:AI258,0),0)=0),"x", IF(IFERROR(MATCH("c",$AB258:AI258,0),0)=0,"c","")))</f>
        <v/>
      </c>
      <c r="AK258" s="88" t="str">
        <f>IF($AB258&lt;&gt;"x","",IF(AND($I258&lt;&gt;AK$4, IFERROR(MATCH("c",$AB258:AJ258,0),0)=0),"x", IF(IFERROR(MATCH("c",$AB258:AJ258,0),0)=0,"c","")))</f>
        <v/>
      </c>
      <c r="AL258" s="88" t="str">
        <f>IF($AB258&lt;&gt;"x","",IF(AND($I258&lt;&gt;AL$4, IFERROR(MATCH("c",$AB258:AK258,0),0)=0),"x", IF(IFERROR(MATCH("c",$AB258:AK258,0),0)=0,"c","")))</f>
        <v/>
      </c>
      <c r="AM258" s="88" t="str">
        <f>IF($AB258&lt;&gt;"x","",IF(AND($I258&lt;&gt;AM$4, IFERROR(MATCH("c",$AB258:AL258,0),0)=0),"x", IF(IFERROR(MATCH("c",$AB258:AL258,0),0)=0,"c","")))</f>
        <v/>
      </c>
      <c r="AN258" s="88" t="str">
        <f>IF($AB258&lt;&gt;"x","",IF(AND($I258&lt;&gt;AN$4, IFERROR(MATCH("c",$AB258:AM258,0),0)=0),"x", IF(IFERROR(MATCH("c",$AB258:AM258,0),0)=0,"c","")))</f>
        <v/>
      </c>
      <c r="AO258" s="88" t="str">
        <f>IF($AB258&lt;&gt;"x","",IF(AND($I258&lt;&gt;AO$4, IFERROR(MATCH("c",$AB258:AN258,0),0)=0),"x", IF(IFERROR(MATCH("c",$AB258:AN258,0),0)=0,"c","")))</f>
        <v/>
      </c>
      <c r="AP258" s="88" t="str">
        <f>IF($AB258&lt;&gt;"x","",IF(AND($I258&lt;&gt;AP$4, IFERROR(MATCH("c",$AB258:AO258,0),0)=0),"x", IF(IFERROR(MATCH("c",$AB258:AO258,0),0)=0,"c","")))</f>
        <v/>
      </c>
      <c r="AQ258" s="88" t="str">
        <f>IF($AB258&lt;&gt;"x","",IF(AND($I258&lt;&gt;AQ$4, IFERROR(MATCH("c",$AB258:AP258,0),0)=0),"x", IF(IFERROR(MATCH("c",$AB258:AP258,0),0)=0,"c","")))</f>
        <v/>
      </c>
    </row>
    <row r="259" spans="2:43" x14ac:dyDescent="0.25">
      <c r="B259" s="88">
        <f>IF(AND(OR(Pipeline!$F$5=H259,Pipeline!$F$5="",Pipeline!$F$5="All"), OR(Pipeline!$F$6=J259,Pipeline!$F$6="",Pipeline!$F$6="All"),  OR(Pipeline!$J$5&lt;=K259,Pipeline!$J$5=""), OR(Pipeline!$J$6&gt;=K259,Pipeline!$J$6=""),  OR(Pipeline!$N$5&lt;=O259,Pipeline!$N$5=""), OR(Pipeline!$N$6&gt;=O259,Pipeline!$N$6="")),1,0)</f>
        <v>1</v>
      </c>
      <c r="C259" s="99">
        <f>IF(B259&lt;&gt;1,"",COUNTIFS($I$6:I258,I259,$B$6:B258,1)+1)</f>
        <v>247</v>
      </c>
      <c r="D259" s="100" t="str">
        <f>IF(LEN(INDEX(Input!B$6:B$1005,ROW($C259)-ROW($C$5),1))=0,"-",INDEX(Input!B$6:B$1005,ROW($C259)-ROW($C$5),1))</f>
        <v>-</v>
      </c>
      <c r="E259" s="100" t="str">
        <f>IF(LEN(INDEX(Input!C$6:C$1005,ROW($C259)-ROW($C$5),1))=0,"-",INDEX(Input!C$6:C$1005,ROW($C259)-ROW($C$5),1))</f>
        <v>-</v>
      </c>
      <c r="F259" s="100" t="str">
        <f>IF(LEN(INDEX(Input!D$6:D$1005,ROW($C259)-ROW($C$5),1))=0,"-",INDEX(Input!D$6:D$1005,ROW($C259)-ROW($C$5),1))</f>
        <v>-</v>
      </c>
      <c r="G259" s="100" t="str">
        <f>IF(LEN(INDEX(Input!E$6:E$1005,ROW($C259)-ROW($C$5),1))=0,"-",INDEX(Input!E$6:E$1005,ROW($C259)-ROW($C$5),1))</f>
        <v>-</v>
      </c>
      <c r="H259" s="100" t="str">
        <f>IF(LEN(INDEX(Input!F$6:F$1005,ROW($C259)-ROW($C$5),1))=0,"-",INDEX(Input!F$6:F$1005,ROW($C259)-ROW($C$5),1))</f>
        <v>-</v>
      </c>
      <c r="I259" s="100" t="str">
        <f>IF(LEN(INDEX(Input!G$6:G$1005,ROW($C259)-ROW($C$5),1))=0,"",INDEX(Input!G$6:G$1005,ROW($C259)-ROW($C$5),1))</f>
        <v/>
      </c>
      <c r="J259" s="100" t="str">
        <f>IF(LEN(INDEX(Input!B$6:B$1005,ROW($C259)-ROW($C$5),1))=0,"-",IF(INDEX(Input!H$6:H$1005,ROW($C259)-ROW($C$5),1)="","Not set",INDEX(Input!H$6:H$1005,ROW($C259)-ROW($C$5),1)) )</f>
        <v>-</v>
      </c>
      <c r="K259" s="101" t="str">
        <f>IF(LEN(INDEX(Input!I$6:I$1005,ROW($C259)-ROW($C$5),1))=0,"",INDEX(Input!I$6:I$1005,ROW($C259)-ROW($C$5),1))</f>
        <v/>
      </c>
      <c r="L259" s="101" t="str">
        <f t="array" ref="L259">IFERROR(IF($AY$24=123,DAY(K259)&amp;connector&amp;IF($AZ$24="Extended",INDEX($AT$24:$AT$35,MONTH(K259),1),MONTH(K259))&amp;connector&amp;IF($AZ$24="Short", RIGHT(YEAR(K259),2),YEAR(K259)),IF($AY$24=213, MONTH(K259)&amp;connector&amp;DAY(K259)&amp;connector&amp;IF($AZ$24="Short", RIGHT(YEAR(K259),2),YEAR(K259)),IF($AZ$24="Short", RIGHT(YEAR(K259),2),YEAR(K259))&amp;connector&amp;MONTH(K259)&amp;connector&amp;DAY(K259))),"-")</f>
        <v>-</v>
      </c>
      <c r="M259" s="101" t="str">
        <f>IF(LEN(INDEX(Input!J$6:J$1005,ROW($C259)-ROW($C$5),1))=0,"",INDEX(Input!J$6:J$1005,ROW($C259)-ROW($C$5),1))</f>
        <v/>
      </c>
      <c r="N259" s="101" t="str">
        <f t="array" ref="N259">IFERROR(IF($AY$24=123,DAY(M259)&amp;connector&amp;IF($AZ$24="Extended",INDEX($AT$24:$AT$35,MONTH(M259),1),MONTH(M259))&amp;connector&amp;IF($AZ$24="Short", RIGHT(YEAR(M259),2),YEAR(M259)),IF($AY$24=213, MONTH(M259)&amp;connector&amp;DAY(M259)&amp;connector&amp;IF($AZ$24="Short", RIGHT(YEAR(M259),2),YEAR(M259)),IF($AZ$24="Short", RIGHT(YEAR(M259),2),YEAR(M259))&amp;connector&amp;MONTH(M259)&amp;connector&amp;DAY(M259))),"-")</f>
        <v>-</v>
      </c>
      <c r="O259" s="156" t="str">
        <f>IF(LEN(INDEX(Input!K$6:K$1005,ROW($C259)-ROW($C$5),1))=0,"",INDEX(Input!K$6:K$1005,ROW($C259)-ROW($C$5),1))</f>
        <v/>
      </c>
      <c r="P259" s="100" t="str">
        <f t="shared" si="33"/>
        <v>-</v>
      </c>
      <c r="Q259" s="156" t="str">
        <f>IF(LEN(INDEX(Input!L$6:L$1005,ROW($C259)-ROW($C$5),1))=0,"",INDEX(Input!L$6:L$1005,ROW($C259)-ROW($C$5),1))</f>
        <v/>
      </c>
      <c r="R259" s="100" t="str">
        <f t="shared" si="34"/>
        <v>-</v>
      </c>
      <c r="S259" s="156" t="str">
        <f>IF(LEN(INDEX(Input!M$6:M$1005,ROW($C259)-ROW($C$5),1))=0,"-",INDEX(Input!M$6:M$1005,ROW($C259)-ROW($C$5),1))</f>
        <v>-</v>
      </c>
      <c r="T259" s="156" t="str">
        <f t="shared" si="35"/>
        <v/>
      </c>
      <c r="U259" s="100" t="str">
        <f t="shared" si="36"/>
        <v>-</v>
      </c>
      <c r="V259" s="156" t="str">
        <f>IF(LEN(INDEX(Input!O$6:O$1005,ROW($C259)-ROW($C$5),1))=0,"",INDEX(Input!O$6:O$1005,ROW($C259)-ROW($C$5),1))</f>
        <v/>
      </c>
      <c r="W259" s="100" t="str">
        <f t="shared" si="37"/>
        <v>-</v>
      </c>
      <c r="X259" s="104" t="str">
        <f t="shared" si="38"/>
        <v/>
      </c>
      <c r="Y259" s="102" t="str">
        <f t="shared" si="39"/>
        <v/>
      </c>
      <c r="Z259" s="102" t="str">
        <f>IF(AND(OR(Dashboard!$D$7=J259,Dashboard!$D$7=""),  OR(Dashboard!$G$6&lt;=K259,Dashboard!$G$6=""), OR(Dashboard!$G$7&gt;=K259,Dashboard!$G$7=""),  OR(Dashboard!$J$6&lt;=O259,Dashboard!$J$6=""), OR(Dashboard!$J$7&gt;=O259,Dashboard!$J$7=""),D259&lt;&gt;""),"x","")</f>
        <v>x</v>
      </c>
      <c r="AA259" s="102" t="str">
        <f>IF(AND(OR(Dashboard!$D$6=H259,Dashboard!$D$6="",Dashboard!$D$6="All"), Z259="x"),"x","")</f>
        <v>x</v>
      </c>
      <c r="AB259" s="103" t="str">
        <f>IF(AND(OR(Dashboard!$D$6=H259,Dashboard!$D$6="",Dashboard!$D$6="All"), OR(Dashboard!$D$7=J259,Dashboard!$D$7=""),  OR(Dashboard!$G$6&lt;=K259,Dashboard!$G$6=""), OR(Dashboard!$G$7&gt;=K259,Dashboard!$G$7=""),  OR(Dashboard!$J$6&lt;=O259,Dashboard!$J$6=""), OR(Dashboard!$J$7&gt;=O259,Dashboard!$J$7=""),I259&lt;&gt;""),"x","")</f>
        <v/>
      </c>
      <c r="AC259" s="88" t="str">
        <f>IF($AB259&lt;&gt;"x","",IF(AND($I259&lt;&gt;AC$4, IFERROR(MATCH("c",$AB259:AB259,0),0)=0),"x", IF(IFERROR(MATCH("c",$AB259:AB259,0),0)=0,"c","")))</f>
        <v/>
      </c>
      <c r="AD259" s="88" t="str">
        <f>IF($AB259&lt;&gt;"x","",IF(AND($I259&lt;&gt;AD$4, IFERROR(MATCH("c",$AB259:AC259,0),0)=0),"x", IF(IFERROR(MATCH("c",$AB259:AC259,0),0)=0,"c","")))</f>
        <v/>
      </c>
      <c r="AE259" s="88" t="str">
        <f>IF($AB259&lt;&gt;"x","",IF(AND($I259&lt;&gt;AE$4, IFERROR(MATCH("c",$AB259:AD259,0),0)=0),"x", IF(IFERROR(MATCH("c",$AB259:AD259,0),0)=0,"c","")))</f>
        <v/>
      </c>
      <c r="AF259" s="88" t="str">
        <f>IF($AB259&lt;&gt;"x","",IF(AND($I259&lt;&gt;AF$4, IFERROR(MATCH("c",$AB259:AE259,0),0)=0),"x", IF(IFERROR(MATCH("c",$AB259:AE259,0),0)=0,"c","")))</f>
        <v/>
      </c>
      <c r="AG259" s="88" t="str">
        <f>IF($AB259&lt;&gt;"x","",IF(AND($I259&lt;&gt;AG$4, IFERROR(MATCH("c",$AB259:AF259,0),0)=0),"x", IF(IFERROR(MATCH("c",$AB259:AF259,0),0)=0,"c","")))</f>
        <v/>
      </c>
      <c r="AH259" s="88" t="str">
        <f>IF($AB259&lt;&gt;"x","",IF(AND($I259&lt;&gt;AH$4, IFERROR(MATCH("c",$AB259:AG259,0),0)=0),"x", IF(IFERROR(MATCH("c",$AB259:AG259,0),0)=0,"c","")))</f>
        <v/>
      </c>
      <c r="AI259" s="88" t="str">
        <f>IF($AB259&lt;&gt;"x","",IF(AND($I259&lt;&gt;AI$4, IFERROR(MATCH("c",$AB259:AH259,0),0)=0),"x", IF(IFERROR(MATCH("c",$AB259:AH259,0),0)=0,"c","")))</f>
        <v/>
      </c>
      <c r="AJ259" s="88" t="str">
        <f>IF($AB259&lt;&gt;"x","",IF(AND($I259&lt;&gt;AJ$4, IFERROR(MATCH("c",$AB259:AI259,0),0)=0),"x", IF(IFERROR(MATCH("c",$AB259:AI259,0),0)=0,"c","")))</f>
        <v/>
      </c>
      <c r="AK259" s="88" t="str">
        <f>IF($AB259&lt;&gt;"x","",IF(AND($I259&lt;&gt;AK$4, IFERROR(MATCH("c",$AB259:AJ259,0),0)=0),"x", IF(IFERROR(MATCH("c",$AB259:AJ259,0),0)=0,"c","")))</f>
        <v/>
      </c>
      <c r="AL259" s="88" t="str">
        <f>IF($AB259&lt;&gt;"x","",IF(AND($I259&lt;&gt;AL$4, IFERROR(MATCH("c",$AB259:AK259,0),0)=0),"x", IF(IFERROR(MATCH("c",$AB259:AK259,0),0)=0,"c","")))</f>
        <v/>
      </c>
      <c r="AM259" s="88" t="str">
        <f>IF($AB259&lt;&gt;"x","",IF(AND($I259&lt;&gt;AM$4, IFERROR(MATCH("c",$AB259:AL259,0),0)=0),"x", IF(IFERROR(MATCH("c",$AB259:AL259,0),0)=0,"c","")))</f>
        <v/>
      </c>
      <c r="AN259" s="88" t="str">
        <f>IF($AB259&lt;&gt;"x","",IF(AND($I259&lt;&gt;AN$4, IFERROR(MATCH("c",$AB259:AM259,0),0)=0),"x", IF(IFERROR(MATCH("c",$AB259:AM259,0),0)=0,"c","")))</f>
        <v/>
      </c>
      <c r="AO259" s="88" t="str">
        <f>IF($AB259&lt;&gt;"x","",IF(AND($I259&lt;&gt;AO$4, IFERROR(MATCH("c",$AB259:AN259,0),0)=0),"x", IF(IFERROR(MATCH("c",$AB259:AN259,0),0)=0,"c","")))</f>
        <v/>
      </c>
      <c r="AP259" s="88" t="str">
        <f>IF($AB259&lt;&gt;"x","",IF(AND($I259&lt;&gt;AP$4, IFERROR(MATCH("c",$AB259:AO259,0),0)=0),"x", IF(IFERROR(MATCH("c",$AB259:AO259,0),0)=0,"c","")))</f>
        <v/>
      </c>
      <c r="AQ259" s="88" t="str">
        <f>IF($AB259&lt;&gt;"x","",IF(AND($I259&lt;&gt;AQ$4, IFERROR(MATCH("c",$AB259:AP259,0),0)=0),"x", IF(IFERROR(MATCH("c",$AB259:AP259,0),0)=0,"c","")))</f>
        <v/>
      </c>
    </row>
    <row r="260" spans="2:43" x14ac:dyDescent="0.25">
      <c r="B260" s="88">
        <f>IF(AND(OR(Pipeline!$F$5=H260,Pipeline!$F$5="",Pipeline!$F$5="All"), OR(Pipeline!$F$6=J260,Pipeline!$F$6="",Pipeline!$F$6="All"),  OR(Pipeline!$J$5&lt;=K260,Pipeline!$J$5=""), OR(Pipeline!$J$6&gt;=K260,Pipeline!$J$6=""),  OR(Pipeline!$N$5&lt;=O260,Pipeline!$N$5=""), OR(Pipeline!$N$6&gt;=O260,Pipeline!$N$6="")),1,0)</f>
        <v>1</v>
      </c>
      <c r="C260" s="99">
        <f>IF(B260&lt;&gt;1,"",COUNTIFS($I$6:I259,I260,$B$6:B259,1)+1)</f>
        <v>248</v>
      </c>
      <c r="D260" s="100" t="str">
        <f>IF(LEN(INDEX(Input!B$6:B$1005,ROW($C260)-ROW($C$5),1))=0,"-",INDEX(Input!B$6:B$1005,ROW($C260)-ROW($C$5),1))</f>
        <v>-</v>
      </c>
      <c r="E260" s="100" t="str">
        <f>IF(LEN(INDEX(Input!C$6:C$1005,ROW($C260)-ROW($C$5),1))=0,"-",INDEX(Input!C$6:C$1005,ROW($C260)-ROW($C$5),1))</f>
        <v>-</v>
      </c>
      <c r="F260" s="100" t="str">
        <f>IF(LEN(INDEX(Input!D$6:D$1005,ROW($C260)-ROW($C$5),1))=0,"-",INDEX(Input!D$6:D$1005,ROW($C260)-ROW($C$5),1))</f>
        <v>-</v>
      </c>
      <c r="G260" s="100" t="str">
        <f>IF(LEN(INDEX(Input!E$6:E$1005,ROW($C260)-ROW($C$5),1))=0,"-",INDEX(Input!E$6:E$1005,ROW($C260)-ROW($C$5),1))</f>
        <v>-</v>
      </c>
      <c r="H260" s="100" t="str">
        <f>IF(LEN(INDEX(Input!F$6:F$1005,ROW($C260)-ROW($C$5),1))=0,"-",INDEX(Input!F$6:F$1005,ROW($C260)-ROW($C$5),1))</f>
        <v>-</v>
      </c>
      <c r="I260" s="100" t="str">
        <f>IF(LEN(INDEX(Input!G$6:G$1005,ROW($C260)-ROW($C$5),1))=0,"",INDEX(Input!G$6:G$1005,ROW($C260)-ROW($C$5),1))</f>
        <v/>
      </c>
      <c r="J260" s="100" t="str">
        <f>IF(LEN(INDEX(Input!B$6:B$1005,ROW($C260)-ROW($C$5),1))=0,"-",IF(INDEX(Input!H$6:H$1005,ROW($C260)-ROW($C$5),1)="","Not set",INDEX(Input!H$6:H$1005,ROW($C260)-ROW($C$5),1)) )</f>
        <v>-</v>
      </c>
      <c r="K260" s="101" t="str">
        <f>IF(LEN(INDEX(Input!I$6:I$1005,ROW($C260)-ROW($C$5),1))=0,"",INDEX(Input!I$6:I$1005,ROW($C260)-ROW($C$5),1))</f>
        <v/>
      </c>
      <c r="L260" s="101" t="str">
        <f t="array" ref="L260">IFERROR(IF($AY$24=123,DAY(K260)&amp;connector&amp;IF($AZ$24="Extended",INDEX($AT$24:$AT$35,MONTH(K260),1),MONTH(K260))&amp;connector&amp;IF($AZ$24="Short", RIGHT(YEAR(K260),2),YEAR(K260)),IF($AY$24=213, MONTH(K260)&amp;connector&amp;DAY(K260)&amp;connector&amp;IF($AZ$24="Short", RIGHT(YEAR(K260),2),YEAR(K260)),IF($AZ$24="Short", RIGHT(YEAR(K260),2),YEAR(K260))&amp;connector&amp;MONTH(K260)&amp;connector&amp;DAY(K260))),"-")</f>
        <v>-</v>
      </c>
      <c r="M260" s="101" t="str">
        <f>IF(LEN(INDEX(Input!J$6:J$1005,ROW($C260)-ROW($C$5),1))=0,"",INDEX(Input!J$6:J$1005,ROW($C260)-ROW($C$5),1))</f>
        <v/>
      </c>
      <c r="N260" s="101" t="str">
        <f t="array" ref="N260">IFERROR(IF($AY$24=123,DAY(M260)&amp;connector&amp;IF($AZ$24="Extended",INDEX($AT$24:$AT$35,MONTH(M260),1),MONTH(M260))&amp;connector&amp;IF($AZ$24="Short", RIGHT(YEAR(M260),2),YEAR(M260)),IF($AY$24=213, MONTH(M260)&amp;connector&amp;DAY(M260)&amp;connector&amp;IF($AZ$24="Short", RIGHT(YEAR(M260),2),YEAR(M260)),IF($AZ$24="Short", RIGHT(YEAR(M260),2),YEAR(M260))&amp;connector&amp;MONTH(M260)&amp;connector&amp;DAY(M260))),"-")</f>
        <v>-</v>
      </c>
      <c r="O260" s="156" t="str">
        <f>IF(LEN(INDEX(Input!K$6:K$1005,ROW($C260)-ROW($C$5),1))=0,"",INDEX(Input!K$6:K$1005,ROW($C260)-ROW($C$5),1))</f>
        <v/>
      </c>
      <c r="P260" s="100" t="str">
        <f t="shared" si="33"/>
        <v>-</v>
      </c>
      <c r="Q260" s="156" t="str">
        <f>IF(LEN(INDEX(Input!L$6:L$1005,ROW($C260)-ROW($C$5),1))=0,"",INDEX(Input!L$6:L$1005,ROW($C260)-ROW($C$5),1))</f>
        <v/>
      </c>
      <c r="R260" s="100" t="str">
        <f t="shared" si="34"/>
        <v>-</v>
      </c>
      <c r="S260" s="156" t="str">
        <f>IF(LEN(INDEX(Input!M$6:M$1005,ROW($C260)-ROW($C$5),1))=0,"-",INDEX(Input!M$6:M$1005,ROW($C260)-ROW($C$5),1))</f>
        <v>-</v>
      </c>
      <c r="T260" s="156" t="str">
        <f t="shared" si="35"/>
        <v/>
      </c>
      <c r="U260" s="100" t="str">
        <f t="shared" si="36"/>
        <v>-</v>
      </c>
      <c r="V260" s="156" t="str">
        <f>IF(LEN(INDEX(Input!O$6:O$1005,ROW($C260)-ROW($C$5),1))=0,"",INDEX(Input!O$6:O$1005,ROW($C260)-ROW($C$5),1))</f>
        <v/>
      </c>
      <c r="W260" s="100" t="str">
        <f t="shared" si="37"/>
        <v>-</v>
      </c>
      <c r="X260" s="104" t="str">
        <f t="shared" si="38"/>
        <v/>
      </c>
      <c r="Y260" s="102" t="str">
        <f t="shared" si="39"/>
        <v/>
      </c>
      <c r="Z260" s="102" t="str">
        <f>IF(AND(OR(Dashboard!$D$7=J260,Dashboard!$D$7=""),  OR(Dashboard!$G$6&lt;=K260,Dashboard!$G$6=""), OR(Dashboard!$G$7&gt;=K260,Dashboard!$G$7=""),  OR(Dashboard!$J$6&lt;=O260,Dashboard!$J$6=""), OR(Dashboard!$J$7&gt;=O260,Dashboard!$J$7=""),D260&lt;&gt;""),"x","")</f>
        <v>x</v>
      </c>
      <c r="AA260" s="102" t="str">
        <f>IF(AND(OR(Dashboard!$D$6=H260,Dashboard!$D$6="",Dashboard!$D$6="All"), Z260="x"),"x","")</f>
        <v>x</v>
      </c>
      <c r="AB260" s="103" t="str">
        <f>IF(AND(OR(Dashboard!$D$6=H260,Dashboard!$D$6="",Dashboard!$D$6="All"), OR(Dashboard!$D$7=J260,Dashboard!$D$7=""),  OR(Dashboard!$G$6&lt;=K260,Dashboard!$G$6=""), OR(Dashboard!$G$7&gt;=K260,Dashboard!$G$7=""),  OR(Dashboard!$J$6&lt;=O260,Dashboard!$J$6=""), OR(Dashboard!$J$7&gt;=O260,Dashboard!$J$7=""),I260&lt;&gt;""),"x","")</f>
        <v/>
      </c>
      <c r="AC260" s="88" t="str">
        <f>IF($AB260&lt;&gt;"x","",IF(AND($I260&lt;&gt;AC$4, IFERROR(MATCH("c",$AB260:AB260,0),0)=0),"x", IF(IFERROR(MATCH("c",$AB260:AB260,0),0)=0,"c","")))</f>
        <v/>
      </c>
      <c r="AD260" s="88" t="str">
        <f>IF($AB260&lt;&gt;"x","",IF(AND($I260&lt;&gt;AD$4, IFERROR(MATCH("c",$AB260:AC260,0),0)=0),"x", IF(IFERROR(MATCH("c",$AB260:AC260,0),0)=0,"c","")))</f>
        <v/>
      </c>
      <c r="AE260" s="88" t="str">
        <f>IF($AB260&lt;&gt;"x","",IF(AND($I260&lt;&gt;AE$4, IFERROR(MATCH("c",$AB260:AD260,0),0)=0),"x", IF(IFERROR(MATCH("c",$AB260:AD260,0),0)=0,"c","")))</f>
        <v/>
      </c>
      <c r="AF260" s="88" t="str">
        <f>IF($AB260&lt;&gt;"x","",IF(AND($I260&lt;&gt;AF$4, IFERROR(MATCH("c",$AB260:AE260,0),0)=0),"x", IF(IFERROR(MATCH("c",$AB260:AE260,0),0)=0,"c","")))</f>
        <v/>
      </c>
      <c r="AG260" s="88" t="str">
        <f>IF($AB260&lt;&gt;"x","",IF(AND($I260&lt;&gt;AG$4, IFERROR(MATCH("c",$AB260:AF260,0),0)=0),"x", IF(IFERROR(MATCH("c",$AB260:AF260,0),0)=0,"c","")))</f>
        <v/>
      </c>
      <c r="AH260" s="88" t="str">
        <f>IF($AB260&lt;&gt;"x","",IF(AND($I260&lt;&gt;AH$4, IFERROR(MATCH("c",$AB260:AG260,0),0)=0),"x", IF(IFERROR(MATCH("c",$AB260:AG260,0),0)=0,"c","")))</f>
        <v/>
      </c>
      <c r="AI260" s="88" t="str">
        <f>IF($AB260&lt;&gt;"x","",IF(AND($I260&lt;&gt;AI$4, IFERROR(MATCH("c",$AB260:AH260,0),0)=0),"x", IF(IFERROR(MATCH("c",$AB260:AH260,0),0)=0,"c","")))</f>
        <v/>
      </c>
      <c r="AJ260" s="88" t="str">
        <f>IF($AB260&lt;&gt;"x","",IF(AND($I260&lt;&gt;AJ$4, IFERROR(MATCH("c",$AB260:AI260,0),0)=0),"x", IF(IFERROR(MATCH("c",$AB260:AI260,0),0)=0,"c","")))</f>
        <v/>
      </c>
      <c r="AK260" s="88" t="str">
        <f>IF($AB260&lt;&gt;"x","",IF(AND($I260&lt;&gt;AK$4, IFERROR(MATCH("c",$AB260:AJ260,0),0)=0),"x", IF(IFERROR(MATCH("c",$AB260:AJ260,0),0)=0,"c","")))</f>
        <v/>
      </c>
      <c r="AL260" s="88" t="str">
        <f>IF($AB260&lt;&gt;"x","",IF(AND($I260&lt;&gt;AL$4, IFERROR(MATCH("c",$AB260:AK260,0),0)=0),"x", IF(IFERROR(MATCH("c",$AB260:AK260,0),0)=0,"c","")))</f>
        <v/>
      </c>
      <c r="AM260" s="88" t="str">
        <f>IF($AB260&lt;&gt;"x","",IF(AND($I260&lt;&gt;AM$4, IFERROR(MATCH("c",$AB260:AL260,0),0)=0),"x", IF(IFERROR(MATCH("c",$AB260:AL260,0),0)=0,"c","")))</f>
        <v/>
      </c>
      <c r="AN260" s="88" t="str">
        <f>IF($AB260&lt;&gt;"x","",IF(AND($I260&lt;&gt;AN$4, IFERROR(MATCH("c",$AB260:AM260,0),0)=0),"x", IF(IFERROR(MATCH("c",$AB260:AM260,0),0)=0,"c","")))</f>
        <v/>
      </c>
      <c r="AO260" s="88" t="str">
        <f>IF($AB260&lt;&gt;"x","",IF(AND($I260&lt;&gt;AO$4, IFERROR(MATCH("c",$AB260:AN260,0),0)=0),"x", IF(IFERROR(MATCH("c",$AB260:AN260,0),0)=0,"c","")))</f>
        <v/>
      </c>
      <c r="AP260" s="88" t="str">
        <f>IF($AB260&lt;&gt;"x","",IF(AND($I260&lt;&gt;AP$4, IFERROR(MATCH("c",$AB260:AO260,0),0)=0),"x", IF(IFERROR(MATCH("c",$AB260:AO260,0),0)=0,"c","")))</f>
        <v/>
      </c>
      <c r="AQ260" s="88" t="str">
        <f>IF($AB260&lt;&gt;"x","",IF(AND($I260&lt;&gt;AQ$4, IFERROR(MATCH("c",$AB260:AP260,0),0)=0),"x", IF(IFERROR(MATCH("c",$AB260:AP260,0),0)=0,"c","")))</f>
        <v/>
      </c>
    </row>
    <row r="261" spans="2:43" x14ac:dyDescent="0.25">
      <c r="B261" s="88">
        <f>IF(AND(OR(Pipeline!$F$5=H261,Pipeline!$F$5="",Pipeline!$F$5="All"), OR(Pipeline!$F$6=J261,Pipeline!$F$6="",Pipeline!$F$6="All"),  OR(Pipeline!$J$5&lt;=K261,Pipeline!$J$5=""), OR(Pipeline!$J$6&gt;=K261,Pipeline!$J$6=""),  OR(Pipeline!$N$5&lt;=O261,Pipeline!$N$5=""), OR(Pipeline!$N$6&gt;=O261,Pipeline!$N$6="")),1,0)</f>
        <v>1</v>
      </c>
      <c r="C261" s="99">
        <f>IF(B261&lt;&gt;1,"",COUNTIFS($I$6:I260,I261,$B$6:B260,1)+1)</f>
        <v>249</v>
      </c>
      <c r="D261" s="100" t="str">
        <f>IF(LEN(INDEX(Input!B$6:B$1005,ROW($C261)-ROW($C$5),1))=0,"-",INDEX(Input!B$6:B$1005,ROW($C261)-ROW($C$5),1))</f>
        <v>-</v>
      </c>
      <c r="E261" s="100" t="str">
        <f>IF(LEN(INDEX(Input!C$6:C$1005,ROW($C261)-ROW($C$5),1))=0,"-",INDEX(Input!C$6:C$1005,ROW($C261)-ROW($C$5),1))</f>
        <v>-</v>
      </c>
      <c r="F261" s="100" t="str">
        <f>IF(LEN(INDEX(Input!D$6:D$1005,ROW($C261)-ROW($C$5),1))=0,"-",INDEX(Input!D$6:D$1005,ROW($C261)-ROW($C$5),1))</f>
        <v>-</v>
      </c>
      <c r="G261" s="100" t="str">
        <f>IF(LEN(INDEX(Input!E$6:E$1005,ROW($C261)-ROW($C$5),1))=0,"-",INDEX(Input!E$6:E$1005,ROW($C261)-ROW($C$5),1))</f>
        <v>-</v>
      </c>
      <c r="H261" s="100" t="str">
        <f>IF(LEN(INDEX(Input!F$6:F$1005,ROW($C261)-ROW($C$5),1))=0,"-",INDEX(Input!F$6:F$1005,ROW($C261)-ROW($C$5),1))</f>
        <v>-</v>
      </c>
      <c r="I261" s="100" t="str">
        <f>IF(LEN(INDEX(Input!G$6:G$1005,ROW($C261)-ROW($C$5),1))=0,"",INDEX(Input!G$6:G$1005,ROW($C261)-ROW($C$5),1))</f>
        <v/>
      </c>
      <c r="J261" s="100" t="str">
        <f>IF(LEN(INDEX(Input!B$6:B$1005,ROW($C261)-ROW($C$5),1))=0,"-",IF(INDEX(Input!H$6:H$1005,ROW($C261)-ROW($C$5),1)="","Not set",INDEX(Input!H$6:H$1005,ROW($C261)-ROW($C$5),1)) )</f>
        <v>-</v>
      </c>
      <c r="K261" s="101" t="str">
        <f>IF(LEN(INDEX(Input!I$6:I$1005,ROW($C261)-ROW($C$5),1))=0,"",INDEX(Input!I$6:I$1005,ROW($C261)-ROW($C$5),1))</f>
        <v/>
      </c>
      <c r="L261" s="101" t="str">
        <f t="array" ref="L261">IFERROR(IF($AY$24=123,DAY(K261)&amp;connector&amp;IF($AZ$24="Extended",INDEX($AT$24:$AT$35,MONTH(K261),1),MONTH(K261))&amp;connector&amp;IF($AZ$24="Short", RIGHT(YEAR(K261),2),YEAR(K261)),IF($AY$24=213, MONTH(K261)&amp;connector&amp;DAY(K261)&amp;connector&amp;IF($AZ$24="Short", RIGHT(YEAR(K261),2),YEAR(K261)),IF($AZ$24="Short", RIGHT(YEAR(K261),2),YEAR(K261))&amp;connector&amp;MONTH(K261)&amp;connector&amp;DAY(K261))),"-")</f>
        <v>-</v>
      </c>
      <c r="M261" s="101" t="str">
        <f>IF(LEN(INDEX(Input!J$6:J$1005,ROW($C261)-ROW($C$5),1))=0,"",INDEX(Input!J$6:J$1005,ROW($C261)-ROW($C$5),1))</f>
        <v/>
      </c>
      <c r="N261" s="101" t="str">
        <f t="array" ref="N261">IFERROR(IF($AY$24=123,DAY(M261)&amp;connector&amp;IF($AZ$24="Extended",INDEX($AT$24:$AT$35,MONTH(M261),1),MONTH(M261))&amp;connector&amp;IF($AZ$24="Short", RIGHT(YEAR(M261),2),YEAR(M261)),IF($AY$24=213, MONTH(M261)&amp;connector&amp;DAY(M261)&amp;connector&amp;IF($AZ$24="Short", RIGHT(YEAR(M261),2),YEAR(M261)),IF($AZ$24="Short", RIGHT(YEAR(M261),2),YEAR(M261))&amp;connector&amp;MONTH(M261)&amp;connector&amp;DAY(M261))),"-")</f>
        <v>-</v>
      </c>
      <c r="O261" s="156" t="str">
        <f>IF(LEN(INDEX(Input!K$6:K$1005,ROW($C261)-ROW($C$5),1))=0,"",INDEX(Input!K$6:K$1005,ROW($C261)-ROW($C$5),1))</f>
        <v/>
      </c>
      <c r="P261" s="100" t="str">
        <f t="shared" si="33"/>
        <v>-</v>
      </c>
      <c r="Q261" s="156" t="str">
        <f>IF(LEN(INDEX(Input!L$6:L$1005,ROW($C261)-ROW($C$5),1))=0,"",INDEX(Input!L$6:L$1005,ROW($C261)-ROW($C$5),1))</f>
        <v/>
      </c>
      <c r="R261" s="100" t="str">
        <f t="shared" si="34"/>
        <v>-</v>
      </c>
      <c r="S261" s="156" t="str">
        <f>IF(LEN(INDEX(Input!M$6:M$1005,ROW($C261)-ROW($C$5),1))=0,"-",INDEX(Input!M$6:M$1005,ROW($C261)-ROW($C$5),1))</f>
        <v>-</v>
      </c>
      <c r="T261" s="156" t="str">
        <f t="shared" si="35"/>
        <v/>
      </c>
      <c r="U261" s="100" t="str">
        <f t="shared" si="36"/>
        <v>-</v>
      </c>
      <c r="V261" s="156" t="str">
        <f>IF(LEN(INDEX(Input!O$6:O$1005,ROW($C261)-ROW($C$5),1))=0,"",INDEX(Input!O$6:O$1005,ROW($C261)-ROW($C$5),1))</f>
        <v/>
      </c>
      <c r="W261" s="100" t="str">
        <f t="shared" si="37"/>
        <v>-</v>
      </c>
      <c r="X261" s="104" t="str">
        <f t="shared" si="38"/>
        <v/>
      </c>
      <c r="Y261" s="102" t="str">
        <f t="shared" si="39"/>
        <v/>
      </c>
      <c r="Z261" s="102" t="str">
        <f>IF(AND(OR(Dashboard!$D$7=J261,Dashboard!$D$7=""),  OR(Dashboard!$G$6&lt;=K261,Dashboard!$G$6=""), OR(Dashboard!$G$7&gt;=K261,Dashboard!$G$7=""),  OR(Dashboard!$J$6&lt;=O261,Dashboard!$J$6=""), OR(Dashboard!$J$7&gt;=O261,Dashboard!$J$7=""),D261&lt;&gt;""),"x","")</f>
        <v>x</v>
      </c>
      <c r="AA261" s="102" t="str">
        <f>IF(AND(OR(Dashboard!$D$6=H261,Dashboard!$D$6="",Dashboard!$D$6="All"), Z261="x"),"x","")</f>
        <v>x</v>
      </c>
      <c r="AB261" s="103" t="str">
        <f>IF(AND(OR(Dashboard!$D$6=H261,Dashboard!$D$6="",Dashboard!$D$6="All"), OR(Dashboard!$D$7=J261,Dashboard!$D$7=""),  OR(Dashboard!$G$6&lt;=K261,Dashboard!$G$6=""), OR(Dashboard!$G$7&gt;=K261,Dashboard!$G$7=""),  OR(Dashboard!$J$6&lt;=O261,Dashboard!$J$6=""), OR(Dashboard!$J$7&gt;=O261,Dashboard!$J$7=""),I261&lt;&gt;""),"x","")</f>
        <v/>
      </c>
      <c r="AC261" s="88" t="str">
        <f>IF($AB261&lt;&gt;"x","",IF(AND($I261&lt;&gt;AC$4, IFERROR(MATCH("c",$AB261:AB261,0),0)=0),"x", IF(IFERROR(MATCH("c",$AB261:AB261,0),0)=0,"c","")))</f>
        <v/>
      </c>
      <c r="AD261" s="88" t="str">
        <f>IF($AB261&lt;&gt;"x","",IF(AND($I261&lt;&gt;AD$4, IFERROR(MATCH("c",$AB261:AC261,0),0)=0),"x", IF(IFERROR(MATCH("c",$AB261:AC261,0),0)=0,"c","")))</f>
        <v/>
      </c>
      <c r="AE261" s="88" t="str">
        <f>IF($AB261&lt;&gt;"x","",IF(AND($I261&lt;&gt;AE$4, IFERROR(MATCH("c",$AB261:AD261,0),0)=0),"x", IF(IFERROR(MATCH("c",$AB261:AD261,0),0)=0,"c","")))</f>
        <v/>
      </c>
      <c r="AF261" s="88" t="str">
        <f>IF($AB261&lt;&gt;"x","",IF(AND($I261&lt;&gt;AF$4, IFERROR(MATCH("c",$AB261:AE261,0),0)=0),"x", IF(IFERROR(MATCH("c",$AB261:AE261,0),0)=0,"c","")))</f>
        <v/>
      </c>
      <c r="AG261" s="88" t="str">
        <f>IF($AB261&lt;&gt;"x","",IF(AND($I261&lt;&gt;AG$4, IFERROR(MATCH("c",$AB261:AF261,0),0)=0),"x", IF(IFERROR(MATCH("c",$AB261:AF261,0),0)=0,"c","")))</f>
        <v/>
      </c>
      <c r="AH261" s="88" t="str">
        <f>IF($AB261&lt;&gt;"x","",IF(AND($I261&lt;&gt;AH$4, IFERROR(MATCH("c",$AB261:AG261,0),0)=0),"x", IF(IFERROR(MATCH("c",$AB261:AG261,0),0)=0,"c","")))</f>
        <v/>
      </c>
      <c r="AI261" s="88" t="str">
        <f>IF($AB261&lt;&gt;"x","",IF(AND($I261&lt;&gt;AI$4, IFERROR(MATCH("c",$AB261:AH261,0),0)=0),"x", IF(IFERROR(MATCH("c",$AB261:AH261,0),0)=0,"c","")))</f>
        <v/>
      </c>
      <c r="AJ261" s="88" t="str">
        <f>IF($AB261&lt;&gt;"x","",IF(AND($I261&lt;&gt;AJ$4, IFERROR(MATCH("c",$AB261:AI261,0),0)=0),"x", IF(IFERROR(MATCH("c",$AB261:AI261,0),0)=0,"c","")))</f>
        <v/>
      </c>
      <c r="AK261" s="88" t="str">
        <f>IF($AB261&lt;&gt;"x","",IF(AND($I261&lt;&gt;AK$4, IFERROR(MATCH("c",$AB261:AJ261,0),0)=0),"x", IF(IFERROR(MATCH("c",$AB261:AJ261,0),0)=0,"c","")))</f>
        <v/>
      </c>
      <c r="AL261" s="88" t="str">
        <f>IF($AB261&lt;&gt;"x","",IF(AND($I261&lt;&gt;AL$4, IFERROR(MATCH("c",$AB261:AK261,0),0)=0),"x", IF(IFERROR(MATCH("c",$AB261:AK261,0),0)=0,"c","")))</f>
        <v/>
      </c>
      <c r="AM261" s="88" t="str">
        <f>IF($AB261&lt;&gt;"x","",IF(AND($I261&lt;&gt;AM$4, IFERROR(MATCH("c",$AB261:AL261,0),0)=0),"x", IF(IFERROR(MATCH("c",$AB261:AL261,0),0)=0,"c","")))</f>
        <v/>
      </c>
      <c r="AN261" s="88" t="str">
        <f>IF($AB261&lt;&gt;"x","",IF(AND($I261&lt;&gt;AN$4, IFERROR(MATCH("c",$AB261:AM261,0),0)=0),"x", IF(IFERROR(MATCH("c",$AB261:AM261,0),0)=0,"c","")))</f>
        <v/>
      </c>
      <c r="AO261" s="88" t="str">
        <f>IF($AB261&lt;&gt;"x","",IF(AND($I261&lt;&gt;AO$4, IFERROR(MATCH("c",$AB261:AN261,0),0)=0),"x", IF(IFERROR(MATCH("c",$AB261:AN261,0),0)=0,"c","")))</f>
        <v/>
      </c>
      <c r="AP261" s="88" t="str">
        <f>IF($AB261&lt;&gt;"x","",IF(AND($I261&lt;&gt;AP$4, IFERROR(MATCH("c",$AB261:AO261,0),0)=0),"x", IF(IFERROR(MATCH("c",$AB261:AO261,0),0)=0,"c","")))</f>
        <v/>
      </c>
      <c r="AQ261" s="88" t="str">
        <f>IF($AB261&lt;&gt;"x","",IF(AND($I261&lt;&gt;AQ$4, IFERROR(MATCH("c",$AB261:AP261,0),0)=0),"x", IF(IFERROR(MATCH("c",$AB261:AP261,0),0)=0,"c","")))</f>
        <v/>
      </c>
    </row>
    <row r="262" spans="2:43" x14ac:dyDescent="0.25">
      <c r="B262" s="88">
        <f>IF(AND(OR(Pipeline!$F$5=H262,Pipeline!$F$5="",Pipeline!$F$5="All"), OR(Pipeline!$F$6=J262,Pipeline!$F$6="",Pipeline!$F$6="All"),  OR(Pipeline!$J$5&lt;=K262,Pipeline!$J$5=""), OR(Pipeline!$J$6&gt;=K262,Pipeline!$J$6=""),  OR(Pipeline!$N$5&lt;=O262,Pipeline!$N$5=""), OR(Pipeline!$N$6&gt;=O262,Pipeline!$N$6="")),1,0)</f>
        <v>1</v>
      </c>
      <c r="C262" s="99">
        <f>IF(B262&lt;&gt;1,"",COUNTIFS($I$6:I261,I262,$B$6:B261,1)+1)</f>
        <v>250</v>
      </c>
      <c r="D262" s="100" t="str">
        <f>IF(LEN(INDEX(Input!B$6:B$1005,ROW($C262)-ROW($C$5),1))=0,"-",INDEX(Input!B$6:B$1005,ROW($C262)-ROW($C$5),1))</f>
        <v>-</v>
      </c>
      <c r="E262" s="100" t="str">
        <f>IF(LEN(INDEX(Input!C$6:C$1005,ROW($C262)-ROW($C$5),1))=0,"-",INDEX(Input!C$6:C$1005,ROW($C262)-ROW($C$5),1))</f>
        <v>-</v>
      </c>
      <c r="F262" s="100" t="str">
        <f>IF(LEN(INDEX(Input!D$6:D$1005,ROW($C262)-ROW($C$5),1))=0,"-",INDEX(Input!D$6:D$1005,ROW($C262)-ROW($C$5),1))</f>
        <v>-</v>
      </c>
      <c r="G262" s="100" t="str">
        <f>IF(LEN(INDEX(Input!E$6:E$1005,ROW($C262)-ROW($C$5),1))=0,"-",INDEX(Input!E$6:E$1005,ROW($C262)-ROW($C$5),1))</f>
        <v>-</v>
      </c>
      <c r="H262" s="100" t="str">
        <f>IF(LEN(INDEX(Input!F$6:F$1005,ROW($C262)-ROW($C$5),1))=0,"-",INDEX(Input!F$6:F$1005,ROW($C262)-ROW($C$5),1))</f>
        <v>-</v>
      </c>
      <c r="I262" s="100" t="str">
        <f>IF(LEN(INDEX(Input!G$6:G$1005,ROW($C262)-ROW($C$5),1))=0,"",INDEX(Input!G$6:G$1005,ROW($C262)-ROW($C$5),1))</f>
        <v/>
      </c>
      <c r="J262" s="100" t="str">
        <f>IF(LEN(INDEX(Input!B$6:B$1005,ROW($C262)-ROW($C$5),1))=0,"-",IF(INDEX(Input!H$6:H$1005,ROW($C262)-ROW($C$5),1)="","Not set",INDEX(Input!H$6:H$1005,ROW($C262)-ROW($C$5),1)) )</f>
        <v>-</v>
      </c>
      <c r="K262" s="101" t="str">
        <f>IF(LEN(INDEX(Input!I$6:I$1005,ROW($C262)-ROW($C$5),1))=0,"",INDEX(Input!I$6:I$1005,ROW($C262)-ROW($C$5),1))</f>
        <v/>
      </c>
      <c r="L262" s="101" t="str">
        <f t="array" ref="L262">IFERROR(IF($AY$24=123,DAY(K262)&amp;connector&amp;IF($AZ$24="Extended",INDEX($AT$24:$AT$35,MONTH(K262),1),MONTH(K262))&amp;connector&amp;IF($AZ$24="Short", RIGHT(YEAR(K262),2),YEAR(K262)),IF($AY$24=213, MONTH(K262)&amp;connector&amp;DAY(K262)&amp;connector&amp;IF($AZ$24="Short", RIGHT(YEAR(K262),2),YEAR(K262)),IF($AZ$24="Short", RIGHT(YEAR(K262),2),YEAR(K262))&amp;connector&amp;MONTH(K262)&amp;connector&amp;DAY(K262))),"-")</f>
        <v>-</v>
      </c>
      <c r="M262" s="101" t="str">
        <f>IF(LEN(INDEX(Input!J$6:J$1005,ROW($C262)-ROW($C$5),1))=0,"",INDEX(Input!J$6:J$1005,ROW($C262)-ROW($C$5),1))</f>
        <v/>
      </c>
      <c r="N262" s="101" t="str">
        <f t="array" ref="N262">IFERROR(IF($AY$24=123,DAY(M262)&amp;connector&amp;IF($AZ$24="Extended",INDEX($AT$24:$AT$35,MONTH(M262),1),MONTH(M262))&amp;connector&amp;IF($AZ$24="Short", RIGHT(YEAR(M262),2),YEAR(M262)),IF($AY$24=213, MONTH(M262)&amp;connector&amp;DAY(M262)&amp;connector&amp;IF($AZ$24="Short", RIGHT(YEAR(M262),2),YEAR(M262)),IF($AZ$24="Short", RIGHT(YEAR(M262),2),YEAR(M262))&amp;connector&amp;MONTH(M262)&amp;connector&amp;DAY(M262))),"-")</f>
        <v>-</v>
      </c>
      <c r="O262" s="156" t="str">
        <f>IF(LEN(INDEX(Input!K$6:K$1005,ROW($C262)-ROW($C$5),1))=0,"",INDEX(Input!K$6:K$1005,ROW($C262)-ROW($C$5),1))</f>
        <v/>
      </c>
      <c r="P262" s="100" t="str">
        <f t="shared" ref="P262:P325" si="40">IF(O262="","-","Value: " &amp;O262&amp;"$")</f>
        <v>-</v>
      </c>
      <c r="Q262" s="156" t="str">
        <f>IF(LEN(INDEX(Input!L$6:L$1005,ROW($C262)-ROW($C$5),1))=0,"",INDEX(Input!L$6:L$1005,ROW($C262)-ROW($C$5),1))</f>
        <v/>
      </c>
      <c r="R262" s="100" t="str">
        <f t="shared" ref="R262:R325" si="41">IFERROR("Win Probability: "&amp;Q262*100&amp;"%","-")</f>
        <v>-</v>
      </c>
      <c r="S262" s="156" t="str">
        <f>IF(LEN(INDEX(Input!M$6:M$1005,ROW($C262)-ROW($C$5),1))=0,"-",INDEX(Input!M$6:M$1005,ROW($C262)-ROW($C$5),1))</f>
        <v>-</v>
      </c>
      <c r="T262" s="156" t="str">
        <f t="shared" ref="T262:T325" si="42">IFERROR(O262*Q262,"")</f>
        <v/>
      </c>
      <c r="U262" s="100" t="str">
        <f t="shared" ref="U262:U325" si="43">IF(T262="","-","Forecast: "&amp;T262&amp; " " &amp;currency)</f>
        <v>-</v>
      </c>
      <c r="V262" s="156" t="str">
        <f>IF(LEN(INDEX(Input!O$6:O$1005,ROW($C262)-ROW($C$5),1))=0,"",INDEX(Input!O$6:O$1005,ROW($C262)-ROW($C$5),1))</f>
        <v/>
      </c>
      <c r="W262" s="100" t="str">
        <f t="shared" ref="W262:W325" si="44">IF(V262="","-","Earned: " &amp;V262)</f>
        <v>-</v>
      </c>
      <c r="X262" s="104" t="str">
        <f t="shared" ref="X262:X325" si="45">IFERROR(IF(K262&lt;&gt;"",MONTH(K262),""),"")</f>
        <v/>
      </c>
      <c r="Y262" s="102" t="str">
        <f t="shared" si="39"/>
        <v/>
      </c>
      <c r="Z262" s="102" t="str">
        <f>IF(AND(OR(Dashboard!$D$7=J262,Dashboard!$D$7=""),  OR(Dashboard!$G$6&lt;=K262,Dashboard!$G$6=""), OR(Dashboard!$G$7&gt;=K262,Dashboard!$G$7=""),  OR(Dashboard!$J$6&lt;=O262,Dashboard!$J$6=""), OR(Dashboard!$J$7&gt;=O262,Dashboard!$J$7=""),D262&lt;&gt;""),"x","")</f>
        <v>x</v>
      </c>
      <c r="AA262" s="102" t="str">
        <f>IF(AND(OR(Dashboard!$D$6=H262,Dashboard!$D$6="",Dashboard!$D$6="All"), Z262="x"),"x","")</f>
        <v>x</v>
      </c>
      <c r="AB262" s="103" t="str">
        <f>IF(AND(OR(Dashboard!$D$6=H262,Dashboard!$D$6="",Dashboard!$D$6="All"), OR(Dashboard!$D$7=J262,Dashboard!$D$7=""),  OR(Dashboard!$G$6&lt;=K262,Dashboard!$G$6=""), OR(Dashboard!$G$7&gt;=K262,Dashboard!$G$7=""),  OR(Dashboard!$J$6&lt;=O262,Dashboard!$J$6=""), OR(Dashboard!$J$7&gt;=O262,Dashboard!$J$7=""),I262&lt;&gt;""),"x","")</f>
        <v/>
      </c>
      <c r="AC262" s="88" t="str">
        <f>IF($AB262&lt;&gt;"x","",IF(AND($I262&lt;&gt;AC$4, IFERROR(MATCH("c",$AB262:AB262,0),0)=0),"x", IF(IFERROR(MATCH("c",$AB262:AB262,0),0)=0,"c","")))</f>
        <v/>
      </c>
      <c r="AD262" s="88" t="str">
        <f>IF($AB262&lt;&gt;"x","",IF(AND($I262&lt;&gt;AD$4, IFERROR(MATCH("c",$AB262:AC262,0),0)=0),"x", IF(IFERROR(MATCH("c",$AB262:AC262,0),0)=0,"c","")))</f>
        <v/>
      </c>
      <c r="AE262" s="88" t="str">
        <f>IF($AB262&lt;&gt;"x","",IF(AND($I262&lt;&gt;AE$4, IFERROR(MATCH("c",$AB262:AD262,0),0)=0),"x", IF(IFERROR(MATCH("c",$AB262:AD262,0),0)=0,"c","")))</f>
        <v/>
      </c>
      <c r="AF262" s="88" t="str">
        <f>IF($AB262&lt;&gt;"x","",IF(AND($I262&lt;&gt;AF$4, IFERROR(MATCH("c",$AB262:AE262,0),0)=0),"x", IF(IFERROR(MATCH("c",$AB262:AE262,0),0)=0,"c","")))</f>
        <v/>
      </c>
      <c r="AG262" s="88" t="str">
        <f>IF($AB262&lt;&gt;"x","",IF(AND($I262&lt;&gt;AG$4, IFERROR(MATCH("c",$AB262:AF262,0),0)=0),"x", IF(IFERROR(MATCH("c",$AB262:AF262,0),0)=0,"c","")))</f>
        <v/>
      </c>
      <c r="AH262" s="88" t="str">
        <f>IF($AB262&lt;&gt;"x","",IF(AND($I262&lt;&gt;AH$4, IFERROR(MATCH("c",$AB262:AG262,0),0)=0),"x", IF(IFERROR(MATCH("c",$AB262:AG262,0),0)=0,"c","")))</f>
        <v/>
      </c>
      <c r="AI262" s="88" t="str">
        <f>IF($AB262&lt;&gt;"x","",IF(AND($I262&lt;&gt;AI$4, IFERROR(MATCH("c",$AB262:AH262,0),0)=0),"x", IF(IFERROR(MATCH("c",$AB262:AH262,0),0)=0,"c","")))</f>
        <v/>
      </c>
      <c r="AJ262" s="88" t="str">
        <f>IF($AB262&lt;&gt;"x","",IF(AND($I262&lt;&gt;AJ$4, IFERROR(MATCH("c",$AB262:AI262,0),0)=0),"x", IF(IFERROR(MATCH("c",$AB262:AI262,0),0)=0,"c","")))</f>
        <v/>
      </c>
      <c r="AK262" s="88" t="str">
        <f>IF($AB262&lt;&gt;"x","",IF(AND($I262&lt;&gt;AK$4, IFERROR(MATCH("c",$AB262:AJ262,0),0)=0),"x", IF(IFERROR(MATCH("c",$AB262:AJ262,0),0)=0,"c","")))</f>
        <v/>
      </c>
      <c r="AL262" s="88" t="str">
        <f>IF($AB262&lt;&gt;"x","",IF(AND($I262&lt;&gt;AL$4, IFERROR(MATCH("c",$AB262:AK262,0),0)=0),"x", IF(IFERROR(MATCH("c",$AB262:AK262,0),0)=0,"c","")))</f>
        <v/>
      </c>
      <c r="AM262" s="88" t="str">
        <f>IF($AB262&lt;&gt;"x","",IF(AND($I262&lt;&gt;AM$4, IFERROR(MATCH("c",$AB262:AL262,0),0)=0),"x", IF(IFERROR(MATCH("c",$AB262:AL262,0),0)=0,"c","")))</f>
        <v/>
      </c>
      <c r="AN262" s="88" t="str">
        <f>IF($AB262&lt;&gt;"x","",IF(AND($I262&lt;&gt;AN$4, IFERROR(MATCH("c",$AB262:AM262,0),0)=0),"x", IF(IFERROR(MATCH("c",$AB262:AM262,0),0)=0,"c","")))</f>
        <v/>
      </c>
      <c r="AO262" s="88" t="str">
        <f>IF($AB262&lt;&gt;"x","",IF(AND($I262&lt;&gt;AO$4, IFERROR(MATCH("c",$AB262:AN262,0),0)=0),"x", IF(IFERROR(MATCH("c",$AB262:AN262,0),0)=0,"c","")))</f>
        <v/>
      </c>
      <c r="AP262" s="88" t="str">
        <f>IF($AB262&lt;&gt;"x","",IF(AND($I262&lt;&gt;AP$4, IFERROR(MATCH("c",$AB262:AO262,0),0)=0),"x", IF(IFERROR(MATCH("c",$AB262:AO262,0),0)=0,"c","")))</f>
        <v/>
      </c>
      <c r="AQ262" s="88" t="str">
        <f>IF($AB262&lt;&gt;"x","",IF(AND($I262&lt;&gt;AQ$4, IFERROR(MATCH("c",$AB262:AP262,0),0)=0),"x", IF(IFERROR(MATCH("c",$AB262:AP262,0),0)=0,"c","")))</f>
        <v/>
      </c>
    </row>
    <row r="263" spans="2:43" x14ac:dyDescent="0.25">
      <c r="B263" s="88">
        <f>IF(AND(OR(Pipeline!$F$5=H263,Pipeline!$F$5="",Pipeline!$F$5="All"), OR(Pipeline!$F$6=J263,Pipeline!$F$6="",Pipeline!$F$6="All"),  OR(Pipeline!$J$5&lt;=K263,Pipeline!$J$5=""), OR(Pipeline!$J$6&gt;=K263,Pipeline!$J$6=""),  OR(Pipeline!$N$5&lt;=O263,Pipeline!$N$5=""), OR(Pipeline!$N$6&gt;=O263,Pipeline!$N$6="")),1,0)</f>
        <v>1</v>
      </c>
      <c r="C263" s="99">
        <f>IF(B263&lt;&gt;1,"",COUNTIFS($I$6:I262,I263,$B$6:B262,1)+1)</f>
        <v>251</v>
      </c>
      <c r="D263" s="100" t="str">
        <f>IF(LEN(INDEX(Input!B$6:B$1005,ROW($C263)-ROW($C$5),1))=0,"-",INDEX(Input!B$6:B$1005,ROW($C263)-ROW($C$5),1))</f>
        <v>-</v>
      </c>
      <c r="E263" s="100" t="str">
        <f>IF(LEN(INDEX(Input!C$6:C$1005,ROW($C263)-ROW($C$5),1))=0,"-",INDEX(Input!C$6:C$1005,ROW($C263)-ROW($C$5),1))</f>
        <v>-</v>
      </c>
      <c r="F263" s="100" t="str">
        <f>IF(LEN(INDEX(Input!D$6:D$1005,ROW($C263)-ROW($C$5),1))=0,"-",INDEX(Input!D$6:D$1005,ROW($C263)-ROW($C$5),1))</f>
        <v>-</v>
      </c>
      <c r="G263" s="100" t="str">
        <f>IF(LEN(INDEX(Input!E$6:E$1005,ROW($C263)-ROW($C$5),1))=0,"-",INDEX(Input!E$6:E$1005,ROW($C263)-ROW($C$5),1))</f>
        <v>-</v>
      </c>
      <c r="H263" s="100" t="str">
        <f>IF(LEN(INDEX(Input!F$6:F$1005,ROW($C263)-ROW($C$5),1))=0,"-",INDEX(Input!F$6:F$1005,ROW($C263)-ROW($C$5),1))</f>
        <v>-</v>
      </c>
      <c r="I263" s="100" t="str">
        <f>IF(LEN(INDEX(Input!G$6:G$1005,ROW($C263)-ROW($C$5),1))=0,"",INDEX(Input!G$6:G$1005,ROW($C263)-ROW($C$5),1))</f>
        <v/>
      </c>
      <c r="J263" s="100" t="str">
        <f>IF(LEN(INDEX(Input!B$6:B$1005,ROW($C263)-ROW($C$5),1))=0,"-",IF(INDEX(Input!H$6:H$1005,ROW($C263)-ROW($C$5),1)="","Not set",INDEX(Input!H$6:H$1005,ROW($C263)-ROW($C$5),1)) )</f>
        <v>-</v>
      </c>
      <c r="K263" s="101" t="str">
        <f>IF(LEN(INDEX(Input!I$6:I$1005,ROW($C263)-ROW($C$5),1))=0,"",INDEX(Input!I$6:I$1005,ROW($C263)-ROW($C$5),1))</f>
        <v/>
      </c>
      <c r="L263" s="101" t="str">
        <f t="array" ref="L263">IFERROR(IF($AY$24=123,DAY(K263)&amp;connector&amp;IF($AZ$24="Extended",INDEX($AT$24:$AT$35,MONTH(K263),1),MONTH(K263))&amp;connector&amp;IF($AZ$24="Short", RIGHT(YEAR(K263),2),YEAR(K263)),IF($AY$24=213, MONTH(K263)&amp;connector&amp;DAY(K263)&amp;connector&amp;IF($AZ$24="Short", RIGHT(YEAR(K263),2),YEAR(K263)),IF($AZ$24="Short", RIGHT(YEAR(K263),2),YEAR(K263))&amp;connector&amp;MONTH(K263)&amp;connector&amp;DAY(K263))),"-")</f>
        <v>-</v>
      </c>
      <c r="M263" s="101" t="str">
        <f>IF(LEN(INDEX(Input!J$6:J$1005,ROW($C263)-ROW($C$5),1))=0,"",INDEX(Input!J$6:J$1005,ROW($C263)-ROW($C$5),1))</f>
        <v/>
      </c>
      <c r="N263" s="101" t="str">
        <f t="array" ref="N263">IFERROR(IF($AY$24=123,DAY(M263)&amp;connector&amp;IF($AZ$24="Extended",INDEX($AT$24:$AT$35,MONTH(M263),1),MONTH(M263))&amp;connector&amp;IF($AZ$24="Short", RIGHT(YEAR(M263),2),YEAR(M263)),IF($AY$24=213, MONTH(M263)&amp;connector&amp;DAY(M263)&amp;connector&amp;IF($AZ$24="Short", RIGHT(YEAR(M263),2),YEAR(M263)),IF($AZ$24="Short", RIGHT(YEAR(M263),2),YEAR(M263))&amp;connector&amp;MONTH(M263)&amp;connector&amp;DAY(M263))),"-")</f>
        <v>-</v>
      </c>
      <c r="O263" s="156" t="str">
        <f>IF(LEN(INDEX(Input!K$6:K$1005,ROW($C263)-ROW($C$5),1))=0,"",INDEX(Input!K$6:K$1005,ROW($C263)-ROW($C$5),1))</f>
        <v/>
      </c>
      <c r="P263" s="100" t="str">
        <f t="shared" si="40"/>
        <v>-</v>
      </c>
      <c r="Q263" s="156" t="str">
        <f>IF(LEN(INDEX(Input!L$6:L$1005,ROW($C263)-ROW($C$5),1))=0,"",INDEX(Input!L$6:L$1005,ROW($C263)-ROW($C$5),1))</f>
        <v/>
      </c>
      <c r="R263" s="100" t="str">
        <f t="shared" si="41"/>
        <v>-</v>
      </c>
      <c r="S263" s="156" t="str">
        <f>IF(LEN(INDEX(Input!M$6:M$1005,ROW($C263)-ROW($C$5),1))=0,"-",INDEX(Input!M$6:M$1005,ROW($C263)-ROW($C$5),1))</f>
        <v>-</v>
      </c>
      <c r="T263" s="156" t="str">
        <f t="shared" si="42"/>
        <v/>
      </c>
      <c r="U263" s="100" t="str">
        <f t="shared" si="43"/>
        <v>-</v>
      </c>
      <c r="V263" s="156" t="str">
        <f>IF(LEN(INDEX(Input!O$6:O$1005,ROW($C263)-ROW($C$5),1))=0,"",INDEX(Input!O$6:O$1005,ROW($C263)-ROW($C$5),1))</f>
        <v/>
      </c>
      <c r="W263" s="100" t="str">
        <f t="shared" si="44"/>
        <v>-</v>
      </c>
      <c r="X263" s="104" t="str">
        <f t="shared" si="45"/>
        <v/>
      </c>
      <c r="Y263" s="102" t="str">
        <f t="shared" si="39"/>
        <v/>
      </c>
      <c r="Z263" s="102" t="str">
        <f>IF(AND(OR(Dashboard!$D$7=J263,Dashboard!$D$7=""),  OR(Dashboard!$G$6&lt;=K263,Dashboard!$G$6=""), OR(Dashboard!$G$7&gt;=K263,Dashboard!$G$7=""),  OR(Dashboard!$J$6&lt;=O263,Dashboard!$J$6=""), OR(Dashboard!$J$7&gt;=O263,Dashboard!$J$7=""),D263&lt;&gt;""),"x","")</f>
        <v>x</v>
      </c>
      <c r="AA263" s="102" t="str">
        <f>IF(AND(OR(Dashboard!$D$6=H263,Dashboard!$D$6="",Dashboard!$D$6="All"), Z263="x"),"x","")</f>
        <v>x</v>
      </c>
      <c r="AB263" s="103" t="str">
        <f>IF(AND(OR(Dashboard!$D$6=H263,Dashboard!$D$6="",Dashboard!$D$6="All"), OR(Dashboard!$D$7=J263,Dashboard!$D$7=""),  OR(Dashboard!$G$6&lt;=K263,Dashboard!$G$6=""), OR(Dashboard!$G$7&gt;=K263,Dashboard!$G$7=""),  OR(Dashboard!$J$6&lt;=O263,Dashboard!$J$6=""), OR(Dashboard!$J$7&gt;=O263,Dashboard!$J$7=""),I263&lt;&gt;""),"x","")</f>
        <v/>
      </c>
      <c r="AC263" s="88" t="str">
        <f>IF($AB263&lt;&gt;"x","",IF(AND($I263&lt;&gt;AC$4, IFERROR(MATCH("c",$AB263:AB263,0),0)=0),"x", IF(IFERROR(MATCH("c",$AB263:AB263,0),0)=0,"c","")))</f>
        <v/>
      </c>
      <c r="AD263" s="88" t="str">
        <f>IF($AB263&lt;&gt;"x","",IF(AND($I263&lt;&gt;AD$4, IFERROR(MATCH("c",$AB263:AC263,0),0)=0),"x", IF(IFERROR(MATCH("c",$AB263:AC263,0),0)=0,"c","")))</f>
        <v/>
      </c>
      <c r="AE263" s="88" t="str">
        <f>IF($AB263&lt;&gt;"x","",IF(AND($I263&lt;&gt;AE$4, IFERROR(MATCH("c",$AB263:AD263,0),0)=0),"x", IF(IFERROR(MATCH("c",$AB263:AD263,0),0)=0,"c","")))</f>
        <v/>
      </c>
      <c r="AF263" s="88" t="str">
        <f>IF($AB263&lt;&gt;"x","",IF(AND($I263&lt;&gt;AF$4, IFERROR(MATCH("c",$AB263:AE263,0),0)=0),"x", IF(IFERROR(MATCH("c",$AB263:AE263,0),0)=0,"c","")))</f>
        <v/>
      </c>
      <c r="AG263" s="88" t="str">
        <f>IF($AB263&lt;&gt;"x","",IF(AND($I263&lt;&gt;AG$4, IFERROR(MATCH("c",$AB263:AF263,0),0)=0),"x", IF(IFERROR(MATCH("c",$AB263:AF263,0),0)=0,"c","")))</f>
        <v/>
      </c>
      <c r="AH263" s="88" t="str">
        <f>IF($AB263&lt;&gt;"x","",IF(AND($I263&lt;&gt;AH$4, IFERROR(MATCH("c",$AB263:AG263,0),0)=0),"x", IF(IFERROR(MATCH("c",$AB263:AG263,0),0)=0,"c","")))</f>
        <v/>
      </c>
      <c r="AI263" s="88" t="str">
        <f>IF($AB263&lt;&gt;"x","",IF(AND($I263&lt;&gt;AI$4, IFERROR(MATCH("c",$AB263:AH263,0),0)=0),"x", IF(IFERROR(MATCH("c",$AB263:AH263,0),0)=0,"c","")))</f>
        <v/>
      </c>
      <c r="AJ263" s="88" t="str">
        <f>IF($AB263&lt;&gt;"x","",IF(AND($I263&lt;&gt;AJ$4, IFERROR(MATCH("c",$AB263:AI263,0),0)=0),"x", IF(IFERROR(MATCH("c",$AB263:AI263,0),0)=0,"c","")))</f>
        <v/>
      </c>
      <c r="AK263" s="88" t="str">
        <f>IF($AB263&lt;&gt;"x","",IF(AND($I263&lt;&gt;AK$4, IFERROR(MATCH("c",$AB263:AJ263,0),0)=0),"x", IF(IFERROR(MATCH("c",$AB263:AJ263,0),0)=0,"c","")))</f>
        <v/>
      </c>
      <c r="AL263" s="88" t="str">
        <f>IF($AB263&lt;&gt;"x","",IF(AND($I263&lt;&gt;AL$4, IFERROR(MATCH("c",$AB263:AK263,0),0)=0),"x", IF(IFERROR(MATCH("c",$AB263:AK263,0),0)=0,"c","")))</f>
        <v/>
      </c>
      <c r="AM263" s="88" t="str">
        <f>IF($AB263&lt;&gt;"x","",IF(AND($I263&lt;&gt;AM$4, IFERROR(MATCH("c",$AB263:AL263,0),0)=0),"x", IF(IFERROR(MATCH("c",$AB263:AL263,0),0)=0,"c","")))</f>
        <v/>
      </c>
      <c r="AN263" s="88" t="str">
        <f>IF($AB263&lt;&gt;"x","",IF(AND($I263&lt;&gt;AN$4, IFERROR(MATCH("c",$AB263:AM263,0),0)=0),"x", IF(IFERROR(MATCH("c",$AB263:AM263,0),0)=0,"c","")))</f>
        <v/>
      </c>
      <c r="AO263" s="88" t="str">
        <f>IF($AB263&lt;&gt;"x","",IF(AND($I263&lt;&gt;AO$4, IFERROR(MATCH("c",$AB263:AN263,0),0)=0),"x", IF(IFERROR(MATCH("c",$AB263:AN263,0),0)=0,"c","")))</f>
        <v/>
      </c>
      <c r="AP263" s="88" t="str">
        <f>IF($AB263&lt;&gt;"x","",IF(AND($I263&lt;&gt;AP$4, IFERROR(MATCH("c",$AB263:AO263,0),0)=0),"x", IF(IFERROR(MATCH("c",$AB263:AO263,0),0)=0,"c","")))</f>
        <v/>
      </c>
      <c r="AQ263" s="88" t="str">
        <f>IF($AB263&lt;&gt;"x","",IF(AND($I263&lt;&gt;AQ$4, IFERROR(MATCH("c",$AB263:AP263,0),0)=0),"x", IF(IFERROR(MATCH("c",$AB263:AP263,0),0)=0,"c","")))</f>
        <v/>
      </c>
    </row>
    <row r="264" spans="2:43" x14ac:dyDescent="0.25">
      <c r="B264" s="88">
        <f>IF(AND(OR(Pipeline!$F$5=H264,Pipeline!$F$5="",Pipeline!$F$5="All"), OR(Pipeline!$F$6=J264,Pipeline!$F$6="",Pipeline!$F$6="All"),  OR(Pipeline!$J$5&lt;=K264,Pipeline!$J$5=""), OR(Pipeline!$J$6&gt;=K264,Pipeline!$J$6=""),  OR(Pipeline!$N$5&lt;=O264,Pipeline!$N$5=""), OR(Pipeline!$N$6&gt;=O264,Pipeline!$N$6="")),1,0)</f>
        <v>1</v>
      </c>
      <c r="C264" s="99">
        <f>IF(B264&lt;&gt;1,"",COUNTIFS($I$6:I263,I264,$B$6:B263,1)+1)</f>
        <v>252</v>
      </c>
      <c r="D264" s="100" t="str">
        <f>IF(LEN(INDEX(Input!B$6:B$1005,ROW($C264)-ROW($C$5),1))=0,"-",INDEX(Input!B$6:B$1005,ROW($C264)-ROW($C$5),1))</f>
        <v>-</v>
      </c>
      <c r="E264" s="100" t="str">
        <f>IF(LEN(INDEX(Input!C$6:C$1005,ROW($C264)-ROW($C$5),1))=0,"-",INDEX(Input!C$6:C$1005,ROW($C264)-ROW($C$5),1))</f>
        <v>-</v>
      </c>
      <c r="F264" s="100" t="str">
        <f>IF(LEN(INDEX(Input!D$6:D$1005,ROW($C264)-ROW($C$5),1))=0,"-",INDEX(Input!D$6:D$1005,ROW($C264)-ROW($C$5),1))</f>
        <v>-</v>
      </c>
      <c r="G264" s="100" t="str">
        <f>IF(LEN(INDEX(Input!E$6:E$1005,ROW($C264)-ROW($C$5),1))=0,"-",INDEX(Input!E$6:E$1005,ROW($C264)-ROW($C$5),1))</f>
        <v>-</v>
      </c>
      <c r="H264" s="100" t="str">
        <f>IF(LEN(INDEX(Input!F$6:F$1005,ROW($C264)-ROW($C$5),1))=0,"-",INDEX(Input!F$6:F$1005,ROW($C264)-ROW($C$5),1))</f>
        <v>-</v>
      </c>
      <c r="I264" s="100" t="str">
        <f>IF(LEN(INDEX(Input!G$6:G$1005,ROW($C264)-ROW($C$5),1))=0,"",INDEX(Input!G$6:G$1005,ROW($C264)-ROW($C$5),1))</f>
        <v/>
      </c>
      <c r="J264" s="100" t="str">
        <f>IF(LEN(INDEX(Input!B$6:B$1005,ROW($C264)-ROW($C$5),1))=0,"-",IF(INDEX(Input!H$6:H$1005,ROW($C264)-ROW($C$5),1)="","Not set",INDEX(Input!H$6:H$1005,ROW($C264)-ROW($C$5),1)) )</f>
        <v>-</v>
      </c>
      <c r="K264" s="101" t="str">
        <f>IF(LEN(INDEX(Input!I$6:I$1005,ROW($C264)-ROW($C$5),1))=0,"",INDEX(Input!I$6:I$1005,ROW($C264)-ROW($C$5),1))</f>
        <v/>
      </c>
      <c r="L264" s="101" t="str">
        <f t="array" ref="L264">IFERROR(IF($AY$24=123,DAY(K264)&amp;connector&amp;IF($AZ$24="Extended",INDEX($AT$24:$AT$35,MONTH(K264),1),MONTH(K264))&amp;connector&amp;IF($AZ$24="Short", RIGHT(YEAR(K264),2),YEAR(K264)),IF($AY$24=213, MONTH(K264)&amp;connector&amp;DAY(K264)&amp;connector&amp;IF($AZ$24="Short", RIGHT(YEAR(K264),2),YEAR(K264)),IF($AZ$24="Short", RIGHT(YEAR(K264),2),YEAR(K264))&amp;connector&amp;MONTH(K264)&amp;connector&amp;DAY(K264))),"-")</f>
        <v>-</v>
      </c>
      <c r="M264" s="101" t="str">
        <f>IF(LEN(INDEX(Input!J$6:J$1005,ROW($C264)-ROW($C$5),1))=0,"",INDEX(Input!J$6:J$1005,ROW($C264)-ROW($C$5),1))</f>
        <v/>
      </c>
      <c r="N264" s="101" t="str">
        <f t="array" ref="N264">IFERROR(IF($AY$24=123,DAY(M264)&amp;connector&amp;IF($AZ$24="Extended",INDEX($AT$24:$AT$35,MONTH(M264),1),MONTH(M264))&amp;connector&amp;IF($AZ$24="Short", RIGHT(YEAR(M264),2),YEAR(M264)),IF($AY$24=213, MONTH(M264)&amp;connector&amp;DAY(M264)&amp;connector&amp;IF($AZ$24="Short", RIGHT(YEAR(M264),2),YEAR(M264)),IF($AZ$24="Short", RIGHT(YEAR(M264),2),YEAR(M264))&amp;connector&amp;MONTH(M264)&amp;connector&amp;DAY(M264))),"-")</f>
        <v>-</v>
      </c>
      <c r="O264" s="156" t="str">
        <f>IF(LEN(INDEX(Input!K$6:K$1005,ROW($C264)-ROW($C$5),1))=0,"",INDEX(Input!K$6:K$1005,ROW($C264)-ROW($C$5),1))</f>
        <v/>
      </c>
      <c r="P264" s="100" t="str">
        <f t="shared" si="40"/>
        <v>-</v>
      </c>
      <c r="Q264" s="156" t="str">
        <f>IF(LEN(INDEX(Input!L$6:L$1005,ROW($C264)-ROW($C$5),1))=0,"",INDEX(Input!L$6:L$1005,ROW($C264)-ROW($C$5),1))</f>
        <v/>
      </c>
      <c r="R264" s="100" t="str">
        <f t="shared" si="41"/>
        <v>-</v>
      </c>
      <c r="S264" s="156" t="str">
        <f>IF(LEN(INDEX(Input!M$6:M$1005,ROW($C264)-ROW($C$5),1))=0,"-",INDEX(Input!M$6:M$1005,ROW($C264)-ROW($C$5),1))</f>
        <v>-</v>
      </c>
      <c r="T264" s="156" t="str">
        <f t="shared" si="42"/>
        <v/>
      </c>
      <c r="U264" s="100" t="str">
        <f t="shared" si="43"/>
        <v>-</v>
      </c>
      <c r="V264" s="156" t="str">
        <f>IF(LEN(INDEX(Input!O$6:O$1005,ROW($C264)-ROW($C$5),1))=0,"",INDEX(Input!O$6:O$1005,ROW($C264)-ROW($C$5),1))</f>
        <v/>
      </c>
      <c r="W264" s="100" t="str">
        <f t="shared" si="44"/>
        <v>-</v>
      </c>
      <c r="X264" s="104" t="str">
        <f t="shared" si="45"/>
        <v/>
      </c>
      <c r="Y264" s="102" t="str">
        <f t="shared" si="39"/>
        <v/>
      </c>
      <c r="Z264" s="102" t="str">
        <f>IF(AND(OR(Dashboard!$D$7=J264,Dashboard!$D$7=""),  OR(Dashboard!$G$6&lt;=K264,Dashboard!$G$6=""), OR(Dashboard!$G$7&gt;=K264,Dashboard!$G$7=""),  OR(Dashboard!$J$6&lt;=O264,Dashboard!$J$6=""), OR(Dashboard!$J$7&gt;=O264,Dashboard!$J$7=""),D264&lt;&gt;""),"x","")</f>
        <v>x</v>
      </c>
      <c r="AA264" s="102" t="str">
        <f>IF(AND(OR(Dashboard!$D$6=H264,Dashboard!$D$6="",Dashboard!$D$6="All"), Z264="x"),"x","")</f>
        <v>x</v>
      </c>
      <c r="AB264" s="103" t="str">
        <f>IF(AND(OR(Dashboard!$D$6=H264,Dashboard!$D$6="",Dashboard!$D$6="All"), OR(Dashboard!$D$7=J264,Dashboard!$D$7=""),  OR(Dashboard!$G$6&lt;=K264,Dashboard!$G$6=""), OR(Dashboard!$G$7&gt;=K264,Dashboard!$G$7=""),  OR(Dashboard!$J$6&lt;=O264,Dashboard!$J$6=""), OR(Dashboard!$J$7&gt;=O264,Dashboard!$J$7=""),I264&lt;&gt;""),"x","")</f>
        <v/>
      </c>
      <c r="AC264" s="88" t="str">
        <f>IF($AB264&lt;&gt;"x","",IF(AND($I264&lt;&gt;AC$4, IFERROR(MATCH("c",$AB264:AB264,0),0)=0),"x", IF(IFERROR(MATCH("c",$AB264:AB264,0),0)=0,"c","")))</f>
        <v/>
      </c>
      <c r="AD264" s="88" t="str">
        <f>IF($AB264&lt;&gt;"x","",IF(AND($I264&lt;&gt;AD$4, IFERROR(MATCH("c",$AB264:AC264,0),0)=0),"x", IF(IFERROR(MATCH("c",$AB264:AC264,0),0)=0,"c","")))</f>
        <v/>
      </c>
      <c r="AE264" s="88" t="str">
        <f>IF($AB264&lt;&gt;"x","",IF(AND($I264&lt;&gt;AE$4, IFERROR(MATCH("c",$AB264:AD264,0),0)=0),"x", IF(IFERROR(MATCH("c",$AB264:AD264,0),0)=0,"c","")))</f>
        <v/>
      </c>
      <c r="AF264" s="88" t="str">
        <f>IF($AB264&lt;&gt;"x","",IF(AND($I264&lt;&gt;AF$4, IFERROR(MATCH("c",$AB264:AE264,0),0)=0),"x", IF(IFERROR(MATCH("c",$AB264:AE264,0),0)=0,"c","")))</f>
        <v/>
      </c>
      <c r="AG264" s="88" t="str">
        <f>IF($AB264&lt;&gt;"x","",IF(AND($I264&lt;&gt;AG$4, IFERROR(MATCH("c",$AB264:AF264,0),0)=0),"x", IF(IFERROR(MATCH("c",$AB264:AF264,0),0)=0,"c","")))</f>
        <v/>
      </c>
      <c r="AH264" s="88" t="str">
        <f>IF($AB264&lt;&gt;"x","",IF(AND($I264&lt;&gt;AH$4, IFERROR(MATCH("c",$AB264:AG264,0),0)=0),"x", IF(IFERROR(MATCH("c",$AB264:AG264,0),0)=0,"c","")))</f>
        <v/>
      </c>
      <c r="AI264" s="88" t="str">
        <f>IF($AB264&lt;&gt;"x","",IF(AND($I264&lt;&gt;AI$4, IFERROR(MATCH("c",$AB264:AH264,0),0)=0),"x", IF(IFERROR(MATCH("c",$AB264:AH264,0),0)=0,"c","")))</f>
        <v/>
      </c>
      <c r="AJ264" s="88" t="str">
        <f>IF($AB264&lt;&gt;"x","",IF(AND($I264&lt;&gt;AJ$4, IFERROR(MATCH("c",$AB264:AI264,0),0)=0),"x", IF(IFERROR(MATCH("c",$AB264:AI264,0),0)=0,"c","")))</f>
        <v/>
      </c>
      <c r="AK264" s="88" t="str">
        <f>IF($AB264&lt;&gt;"x","",IF(AND($I264&lt;&gt;AK$4, IFERROR(MATCH("c",$AB264:AJ264,0),0)=0),"x", IF(IFERROR(MATCH("c",$AB264:AJ264,0),0)=0,"c","")))</f>
        <v/>
      </c>
      <c r="AL264" s="88" t="str">
        <f>IF($AB264&lt;&gt;"x","",IF(AND($I264&lt;&gt;AL$4, IFERROR(MATCH("c",$AB264:AK264,0),0)=0),"x", IF(IFERROR(MATCH("c",$AB264:AK264,0),0)=0,"c","")))</f>
        <v/>
      </c>
      <c r="AM264" s="88" t="str">
        <f>IF($AB264&lt;&gt;"x","",IF(AND($I264&lt;&gt;AM$4, IFERROR(MATCH("c",$AB264:AL264,0),0)=0),"x", IF(IFERROR(MATCH("c",$AB264:AL264,0),0)=0,"c","")))</f>
        <v/>
      </c>
      <c r="AN264" s="88" t="str">
        <f>IF($AB264&lt;&gt;"x","",IF(AND($I264&lt;&gt;AN$4, IFERROR(MATCH("c",$AB264:AM264,0),0)=0),"x", IF(IFERROR(MATCH("c",$AB264:AM264,0),0)=0,"c","")))</f>
        <v/>
      </c>
      <c r="AO264" s="88" t="str">
        <f>IF($AB264&lt;&gt;"x","",IF(AND($I264&lt;&gt;AO$4, IFERROR(MATCH("c",$AB264:AN264,0),0)=0),"x", IF(IFERROR(MATCH("c",$AB264:AN264,0),0)=0,"c","")))</f>
        <v/>
      </c>
      <c r="AP264" s="88" t="str">
        <f>IF($AB264&lt;&gt;"x","",IF(AND($I264&lt;&gt;AP$4, IFERROR(MATCH("c",$AB264:AO264,0),0)=0),"x", IF(IFERROR(MATCH("c",$AB264:AO264,0),0)=0,"c","")))</f>
        <v/>
      </c>
      <c r="AQ264" s="88" t="str">
        <f>IF($AB264&lt;&gt;"x","",IF(AND($I264&lt;&gt;AQ$4, IFERROR(MATCH("c",$AB264:AP264,0),0)=0),"x", IF(IFERROR(MATCH("c",$AB264:AP264,0),0)=0,"c","")))</f>
        <v/>
      </c>
    </row>
    <row r="265" spans="2:43" x14ac:dyDescent="0.25">
      <c r="B265" s="88">
        <f>IF(AND(OR(Pipeline!$F$5=H265,Pipeline!$F$5="",Pipeline!$F$5="All"), OR(Pipeline!$F$6=J265,Pipeline!$F$6="",Pipeline!$F$6="All"),  OR(Pipeline!$J$5&lt;=K265,Pipeline!$J$5=""), OR(Pipeline!$J$6&gt;=K265,Pipeline!$J$6=""),  OR(Pipeline!$N$5&lt;=O265,Pipeline!$N$5=""), OR(Pipeline!$N$6&gt;=O265,Pipeline!$N$6="")),1,0)</f>
        <v>1</v>
      </c>
      <c r="C265" s="99">
        <f>IF(B265&lt;&gt;1,"",COUNTIFS($I$6:I264,I265,$B$6:B264,1)+1)</f>
        <v>253</v>
      </c>
      <c r="D265" s="100" t="str">
        <f>IF(LEN(INDEX(Input!B$6:B$1005,ROW($C265)-ROW($C$5),1))=0,"-",INDEX(Input!B$6:B$1005,ROW($C265)-ROW($C$5),1))</f>
        <v>-</v>
      </c>
      <c r="E265" s="100" t="str">
        <f>IF(LEN(INDEX(Input!C$6:C$1005,ROW($C265)-ROW($C$5),1))=0,"-",INDEX(Input!C$6:C$1005,ROW($C265)-ROW($C$5),1))</f>
        <v>-</v>
      </c>
      <c r="F265" s="100" t="str">
        <f>IF(LEN(INDEX(Input!D$6:D$1005,ROW($C265)-ROW($C$5),1))=0,"-",INDEX(Input!D$6:D$1005,ROW($C265)-ROW($C$5),1))</f>
        <v>-</v>
      </c>
      <c r="G265" s="100" t="str">
        <f>IF(LEN(INDEX(Input!E$6:E$1005,ROW($C265)-ROW($C$5),1))=0,"-",INDEX(Input!E$6:E$1005,ROW($C265)-ROW($C$5),1))</f>
        <v>-</v>
      </c>
      <c r="H265" s="100" t="str">
        <f>IF(LEN(INDEX(Input!F$6:F$1005,ROW($C265)-ROW($C$5),1))=0,"-",INDEX(Input!F$6:F$1005,ROW($C265)-ROW($C$5),1))</f>
        <v>-</v>
      </c>
      <c r="I265" s="100" t="str">
        <f>IF(LEN(INDEX(Input!G$6:G$1005,ROW($C265)-ROW($C$5),1))=0,"",INDEX(Input!G$6:G$1005,ROW($C265)-ROW($C$5),1))</f>
        <v/>
      </c>
      <c r="J265" s="100" t="str">
        <f>IF(LEN(INDEX(Input!B$6:B$1005,ROW($C265)-ROW($C$5),1))=0,"-",IF(INDEX(Input!H$6:H$1005,ROW($C265)-ROW($C$5),1)="","Not set",INDEX(Input!H$6:H$1005,ROW($C265)-ROW($C$5),1)) )</f>
        <v>-</v>
      </c>
      <c r="K265" s="101" t="str">
        <f>IF(LEN(INDEX(Input!I$6:I$1005,ROW($C265)-ROW($C$5),1))=0,"",INDEX(Input!I$6:I$1005,ROW($C265)-ROW($C$5),1))</f>
        <v/>
      </c>
      <c r="L265" s="101" t="str">
        <f t="array" ref="L265">IFERROR(IF($AY$24=123,DAY(K265)&amp;connector&amp;IF($AZ$24="Extended",INDEX($AT$24:$AT$35,MONTH(K265),1),MONTH(K265))&amp;connector&amp;IF($AZ$24="Short", RIGHT(YEAR(K265),2),YEAR(K265)),IF($AY$24=213, MONTH(K265)&amp;connector&amp;DAY(K265)&amp;connector&amp;IF($AZ$24="Short", RIGHT(YEAR(K265),2),YEAR(K265)),IF($AZ$24="Short", RIGHT(YEAR(K265),2),YEAR(K265))&amp;connector&amp;MONTH(K265)&amp;connector&amp;DAY(K265))),"-")</f>
        <v>-</v>
      </c>
      <c r="M265" s="101" t="str">
        <f>IF(LEN(INDEX(Input!J$6:J$1005,ROW($C265)-ROW($C$5),1))=0,"",INDEX(Input!J$6:J$1005,ROW($C265)-ROW($C$5),1))</f>
        <v/>
      </c>
      <c r="N265" s="101" t="str">
        <f t="array" ref="N265">IFERROR(IF($AY$24=123,DAY(M265)&amp;connector&amp;IF($AZ$24="Extended",INDEX($AT$24:$AT$35,MONTH(M265),1),MONTH(M265))&amp;connector&amp;IF($AZ$24="Short", RIGHT(YEAR(M265),2),YEAR(M265)),IF($AY$24=213, MONTH(M265)&amp;connector&amp;DAY(M265)&amp;connector&amp;IF($AZ$24="Short", RIGHT(YEAR(M265),2),YEAR(M265)),IF($AZ$24="Short", RIGHT(YEAR(M265),2),YEAR(M265))&amp;connector&amp;MONTH(M265)&amp;connector&amp;DAY(M265))),"-")</f>
        <v>-</v>
      </c>
      <c r="O265" s="156" t="str">
        <f>IF(LEN(INDEX(Input!K$6:K$1005,ROW($C265)-ROW($C$5),1))=0,"",INDEX(Input!K$6:K$1005,ROW($C265)-ROW($C$5),1))</f>
        <v/>
      </c>
      <c r="P265" s="100" t="str">
        <f t="shared" si="40"/>
        <v>-</v>
      </c>
      <c r="Q265" s="156" t="str">
        <f>IF(LEN(INDEX(Input!L$6:L$1005,ROW($C265)-ROW($C$5),1))=0,"",INDEX(Input!L$6:L$1005,ROW($C265)-ROW($C$5),1))</f>
        <v/>
      </c>
      <c r="R265" s="100" t="str">
        <f t="shared" si="41"/>
        <v>-</v>
      </c>
      <c r="S265" s="156" t="str">
        <f>IF(LEN(INDEX(Input!M$6:M$1005,ROW($C265)-ROW($C$5),1))=0,"-",INDEX(Input!M$6:M$1005,ROW($C265)-ROW($C$5),1))</f>
        <v>-</v>
      </c>
      <c r="T265" s="156" t="str">
        <f t="shared" si="42"/>
        <v/>
      </c>
      <c r="U265" s="100" t="str">
        <f t="shared" si="43"/>
        <v>-</v>
      </c>
      <c r="V265" s="156" t="str">
        <f>IF(LEN(INDEX(Input!O$6:O$1005,ROW($C265)-ROW($C$5),1))=0,"",INDEX(Input!O$6:O$1005,ROW($C265)-ROW($C$5),1))</f>
        <v/>
      </c>
      <c r="W265" s="100" t="str">
        <f t="shared" si="44"/>
        <v>-</v>
      </c>
      <c r="X265" s="104" t="str">
        <f t="shared" si="45"/>
        <v/>
      </c>
      <c r="Y265" s="102" t="str">
        <f t="shared" si="39"/>
        <v/>
      </c>
      <c r="Z265" s="102" t="str">
        <f>IF(AND(OR(Dashboard!$D$7=J265,Dashboard!$D$7=""),  OR(Dashboard!$G$6&lt;=K265,Dashboard!$G$6=""), OR(Dashboard!$G$7&gt;=K265,Dashboard!$G$7=""),  OR(Dashboard!$J$6&lt;=O265,Dashboard!$J$6=""), OR(Dashboard!$J$7&gt;=O265,Dashboard!$J$7=""),D265&lt;&gt;""),"x","")</f>
        <v>x</v>
      </c>
      <c r="AA265" s="102" t="str">
        <f>IF(AND(OR(Dashboard!$D$6=H265,Dashboard!$D$6="",Dashboard!$D$6="All"), Z265="x"),"x","")</f>
        <v>x</v>
      </c>
      <c r="AB265" s="103" t="str">
        <f>IF(AND(OR(Dashboard!$D$6=H265,Dashboard!$D$6="",Dashboard!$D$6="All"), OR(Dashboard!$D$7=J265,Dashboard!$D$7=""),  OR(Dashboard!$G$6&lt;=K265,Dashboard!$G$6=""), OR(Dashboard!$G$7&gt;=K265,Dashboard!$G$7=""),  OR(Dashboard!$J$6&lt;=O265,Dashboard!$J$6=""), OR(Dashboard!$J$7&gt;=O265,Dashboard!$J$7=""),I265&lt;&gt;""),"x","")</f>
        <v/>
      </c>
      <c r="AC265" s="88" t="str">
        <f>IF($AB265&lt;&gt;"x","",IF(AND($I265&lt;&gt;AC$4, IFERROR(MATCH("c",$AB265:AB265,0),0)=0),"x", IF(IFERROR(MATCH("c",$AB265:AB265,0),0)=0,"c","")))</f>
        <v/>
      </c>
      <c r="AD265" s="88" t="str">
        <f>IF($AB265&lt;&gt;"x","",IF(AND($I265&lt;&gt;AD$4, IFERROR(MATCH("c",$AB265:AC265,0),0)=0),"x", IF(IFERROR(MATCH("c",$AB265:AC265,0),0)=0,"c","")))</f>
        <v/>
      </c>
      <c r="AE265" s="88" t="str">
        <f>IF($AB265&lt;&gt;"x","",IF(AND($I265&lt;&gt;AE$4, IFERROR(MATCH("c",$AB265:AD265,0),0)=0),"x", IF(IFERROR(MATCH("c",$AB265:AD265,0),0)=0,"c","")))</f>
        <v/>
      </c>
      <c r="AF265" s="88" t="str">
        <f>IF($AB265&lt;&gt;"x","",IF(AND($I265&lt;&gt;AF$4, IFERROR(MATCH("c",$AB265:AE265,0),0)=0),"x", IF(IFERROR(MATCH("c",$AB265:AE265,0),0)=0,"c","")))</f>
        <v/>
      </c>
      <c r="AG265" s="88" t="str">
        <f>IF($AB265&lt;&gt;"x","",IF(AND($I265&lt;&gt;AG$4, IFERROR(MATCH("c",$AB265:AF265,0),0)=0),"x", IF(IFERROR(MATCH("c",$AB265:AF265,0),0)=0,"c","")))</f>
        <v/>
      </c>
      <c r="AH265" s="88" t="str">
        <f>IF($AB265&lt;&gt;"x","",IF(AND($I265&lt;&gt;AH$4, IFERROR(MATCH("c",$AB265:AG265,0),0)=0),"x", IF(IFERROR(MATCH("c",$AB265:AG265,0),0)=0,"c","")))</f>
        <v/>
      </c>
      <c r="AI265" s="88" t="str">
        <f>IF($AB265&lt;&gt;"x","",IF(AND($I265&lt;&gt;AI$4, IFERROR(MATCH("c",$AB265:AH265,0),0)=0),"x", IF(IFERROR(MATCH("c",$AB265:AH265,0),0)=0,"c","")))</f>
        <v/>
      </c>
      <c r="AJ265" s="88" t="str">
        <f>IF($AB265&lt;&gt;"x","",IF(AND($I265&lt;&gt;AJ$4, IFERROR(MATCH("c",$AB265:AI265,0),0)=0),"x", IF(IFERROR(MATCH("c",$AB265:AI265,0),0)=0,"c","")))</f>
        <v/>
      </c>
      <c r="AK265" s="88" t="str">
        <f>IF($AB265&lt;&gt;"x","",IF(AND($I265&lt;&gt;AK$4, IFERROR(MATCH("c",$AB265:AJ265,0),0)=0),"x", IF(IFERROR(MATCH("c",$AB265:AJ265,0),0)=0,"c","")))</f>
        <v/>
      </c>
      <c r="AL265" s="88" t="str">
        <f>IF($AB265&lt;&gt;"x","",IF(AND($I265&lt;&gt;AL$4, IFERROR(MATCH("c",$AB265:AK265,0),0)=0),"x", IF(IFERROR(MATCH("c",$AB265:AK265,0),0)=0,"c","")))</f>
        <v/>
      </c>
      <c r="AM265" s="88" t="str">
        <f>IF($AB265&lt;&gt;"x","",IF(AND($I265&lt;&gt;AM$4, IFERROR(MATCH("c",$AB265:AL265,0),0)=0),"x", IF(IFERROR(MATCH("c",$AB265:AL265,0),0)=0,"c","")))</f>
        <v/>
      </c>
      <c r="AN265" s="88" t="str">
        <f>IF($AB265&lt;&gt;"x","",IF(AND($I265&lt;&gt;AN$4, IFERROR(MATCH("c",$AB265:AM265,0),0)=0),"x", IF(IFERROR(MATCH("c",$AB265:AM265,0),0)=0,"c","")))</f>
        <v/>
      </c>
      <c r="AO265" s="88" t="str">
        <f>IF($AB265&lt;&gt;"x","",IF(AND($I265&lt;&gt;AO$4, IFERROR(MATCH("c",$AB265:AN265,0),0)=0),"x", IF(IFERROR(MATCH("c",$AB265:AN265,0),0)=0,"c","")))</f>
        <v/>
      </c>
      <c r="AP265" s="88" t="str">
        <f>IF($AB265&lt;&gt;"x","",IF(AND($I265&lt;&gt;AP$4, IFERROR(MATCH("c",$AB265:AO265,0),0)=0),"x", IF(IFERROR(MATCH("c",$AB265:AO265,0),0)=0,"c","")))</f>
        <v/>
      </c>
      <c r="AQ265" s="88" t="str">
        <f>IF($AB265&lt;&gt;"x","",IF(AND($I265&lt;&gt;AQ$4, IFERROR(MATCH("c",$AB265:AP265,0),0)=0),"x", IF(IFERROR(MATCH("c",$AB265:AP265,0),0)=0,"c","")))</f>
        <v/>
      </c>
    </row>
    <row r="266" spans="2:43" x14ac:dyDescent="0.25">
      <c r="B266" s="88">
        <f>IF(AND(OR(Pipeline!$F$5=H266,Pipeline!$F$5="",Pipeline!$F$5="All"), OR(Pipeline!$F$6=J266,Pipeline!$F$6="",Pipeline!$F$6="All"),  OR(Pipeline!$J$5&lt;=K266,Pipeline!$J$5=""), OR(Pipeline!$J$6&gt;=K266,Pipeline!$J$6=""),  OR(Pipeline!$N$5&lt;=O266,Pipeline!$N$5=""), OR(Pipeline!$N$6&gt;=O266,Pipeline!$N$6="")),1,0)</f>
        <v>1</v>
      </c>
      <c r="C266" s="99">
        <f>IF(B266&lt;&gt;1,"",COUNTIFS($I$6:I265,I266,$B$6:B265,1)+1)</f>
        <v>254</v>
      </c>
      <c r="D266" s="100" t="str">
        <f>IF(LEN(INDEX(Input!B$6:B$1005,ROW($C266)-ROW($C$5),1))=0,"-",INDEX(Input!B$6:B$1005,ROW($C266)-ROW($C$5),1))</f>
        <v>-</v>
      </c>
      <c r="E266" s="100" t="str">
        <f>IF(LEN(INDEX(Input!C$6:C$1005,ROW($C266)-ROW($C$5),1))=0,"-",INDEX(Input!C$6:C$1005,ROW($C266)-ROW($C$5),1))</f>
        <v>-</v>
      </c>
      <c r="F266" s="100" t="str">
        <f>IF(LEN(INDEX(Input!D$6:D$1005,ROW($C266)-ROW($C$5),1))=0,"-",INDEX(Input!D$6:D$1005,ROW($C266)-ROW($C$5),1))</f>
        <v>-</v>
      </c>
      <c r="G266" s="100" t="str">
        <f>IF(LEN(INDEX(Input!E$6:E$1005,ROW($C266)-ROW($C$5),1))=0,"-",INDEX(Input!E$6:E$1005,ROW($C266)-ROW($C$5),1))</f>
        <v>-</v>
      </c>
      <c r="H266" s="100" t="str">
        <f>IF(LEN(INDEX(Input!F$6:F$1005,ROW($C266)-ROW($C$5),1))=0,"-",INDEX(Input!F$6:F$1005,ROW($C266)-ROW($C$5),1))</f>
        <v>-</v>
      </c>
      <c r="I266" s="100" t="str">
        <f>IF(LEN(INDEX(Input!G$6:G$1005,ROW($C266)-ROW($C$5),1))=0,"",INDEX(Input!G$6:G$1005,ROW($C266)-ROW($C$5),1))</f>
        <v/>
      </c>
      <c r="J266" s="100" t="str">
        <f>IF(LEN(INDEX(Input!B$6:B$1005,ROW($C266)-ROW($C$5),1))=0,"-",IF(INDEX(Input!H$6:H$1005,ROW($C266)-ROW($C$5),1)="","Not set",INDEX(Input!H$6:H$1005,ROW($C266)-ROW($C$5),1)) )</f>
        <v>-</v>
      </c>
      <c r="K266" s="101" t="str">
        <f>IF(LEN(INDEX(Input!I$6:I$1005,ROW($C266)-ROW($C$5),1))=0,"",INDEX(Input!I$6:I$1005,ROW($C266)-ROW($C$5),1))</f>
        <v/>
      </c>
      <c r="L266" s="101" t="str">
        <f t="array" ref="L266">IFERROR(IF($AY$24=123,DAY(K266)&amp;connector&amp;IF($AZ$24="Extended",INDEX($AT$24:$AT$35,MONTH(K266),1),MONTH(K266))&amp;connector&amp;IF($AZ$24="Short", RIGHT(YEAR(K266),2),YEAR(K266)),IF($AY$24=213, MONTH(K266)&amp;connector&amp;DAY(K266)&amp;connector&amp;IF($AZ$24="Short", RIGHT(YEAR(K266),2),YEAR(K266)),IF($AZ$24="Short", RIGHT(YEAR(K266),2),YEAR(K266))&amp;connector&amp;MONTH(K266)&amp;connector&amp;DAY(K266))),"-")</f>
        <v>-</v>
      </c>
      <c r="M266" s="101" t="str">
        <f>IF(LEN(INDEX(Input!J$6:J$1005,ROW($C266)-ROW($C$5),1))=0,"",INDEX(Input!J$6:J$1005,ROW($C266)-ROW($C$5),1))</f>
        <v/>
      </c>
      <c r="N266" s="101" t="str">
        <f t="array" ref="N266">IFERROR(IF($AY$24=123,DAY(M266)&amp;connector&amp;IF($AZ$24="Extended",INDEX($AT$24:$AT$35,MONTH(M266),1),MONTH(M266))&amp;connector&amp;IF($AZ$24="Short", RIGHT(YEAR(M266),2),YEAR(M266)),IF($AY$24=213, MONTH(M266)&amp;connector&amp;DAY(M266)&amp;connector&amp;IF($AZ$24="Short", RIGHT(YEAR(M266),2),YEAR(M266)),IF($AZ$24="Short", RIGHT(YEAR(M266),2),YEAR(M266))&amp;connector&amp;MONTH(M266)&amp;connector&amp;DAY(M266))),"-")</f>
        <v>-</v>
      </c>
      <c r="O266" s="156" t="str">
        <f>IF(LEN(INDEX(Input!K$6:K$1005,ROW($C266)-ROW($C$5),1))=0,"",INDEX(Input!K$6:K$1005,ROW($C266)-ROW($C$5),1))</f>
        <v/>
      </c>
      <c r="P266" s="100" t="str">
        <f t="shared" si="40"/>
        <v>-</v>
      </c>
      <c r="Q266" s="156" t="str">
        <f>IF(LEN(INDEX(Input!L$6:L$1005,ROW($C266)-ROW($C$5),1))=0,"",INDEX(Input!L$6:L$1005,ROW($C266)-ROW($C$5),1))</f>
        <v/>
      </c>
      <c r="R266" s="100" t="str">
        <f t="shared" si="41"/>
        <v>-</v>
      </c>
      <c r="S266" s="156" t="str">
        <f>IF(LEN(INDEX(Input!M$6:M$1005,ROW($C266)-ROW($C$5),1))=0,"-",INDEX(Input!M$6:M$1005,ROW($C266)-ROW($C$5),1))</f>
        <v>-</v>
      </c>
      <c r="T266" s="156" t="str">
        <f t="shared" si="42"/>
        <v/>
      </c>
      <c r="U266" s="100" t="str">
        <f t="shared" si="43"/>
        <v>-</v>
      </c>
      <c r="V266" s="156" t="str">
        <f>IF(LEN(INDEX(Input!O$6:O$1005,ROW($C266)-ROW($C$5),1))=0,"",INDEX(Input!O$6:O$1005,ROW($C266)-ROW($C$5),1))</f>
        <v/>
      </c>
      <c r="W266" s="100" t="str">
        <f t="shared" si="44"/>
        <v>-</v>
      </c>
      <c r="X266" s="104" t="str">
        <f t="shared" si="45"/>
        <v/>
      </c>
      <c r="Y266" s="102" t="str">
        <f t="shared" si="39"/>
        <v/>
      </c>
      <c r="Z266" s="102" t="str">
        <f>IF(AND(OR(Dashboard!$D$7=J266,Dashboard!$D$7=""),  OR(Dashboard!$G$6&lt;=K266,Dashboard!$G$6=""), OR(Dashboard!$G$7&gt;=K266,Dashboard!$G$7=""),  OR(Dashboard!$J$6&lt;=O266,Dashboard!$J$6=""), OR(Dashboard!$J$7&gt;=O266,Dashboard!$J$7=""),D266&lt;&gt;""),"x","")</f>
        <v>x</v>
      </c>
      <c r="AA266" s="102" t="str">
        <f>IF(AND(OR(Dashboard!$D$6=H266,Dashboard!$D$6="",Dashboard!$D$6="All"), Z266="x"),"x","")</f>
        <v>x</v>
      </c>
      <c r="AB266" s="103" t="str">
        <f>IF(AND(OR(Dashboard!$D$6=H266,Dashboard!$D$6="",Dashboard!$D$6="All"), OR(Dashboard!$D$7=J266,Dashboard!$D$7=""),  OR(Dashboard!$G$6&lt;=K266,Dashboard!$G$6=""), OR(Dashboard!$G$7&gt;=K266,Dashboard!$G$7=""),  OR(Dashboard!$J$6&lt;=O266,Dashboard!$J$6=""), OR(Dashboard!$J$7&gt;=O266,Dashboard!$J$7=""),I266&lt;&gt;""),"x","")</f>
        <v/>
      </c>
      <c r="AC266" s="88" t="str">
        <f>IF($AB266&lt;&gt;"x","",IF(AND($I266&lt;&gt;AC$4, IFERROR(MATCH("c",$AB266:AB266,0),0)=0),"x", IF(IFERROR(MATCH("c",$AB266:AB266,0),0)=0,"c","")))</f>
        <v/>
      </c>
      <c r="AD266" s="88" t="str">
        <f>IF($AB266&lt;&gt;"x","",IF(AND($I266&lt;&gt;AD$4, IFERROR(MATCH("c",$AB266:AC266,0),0)=0),"x", IF(IFERROR(MATCH("c",$AB266:AC266,0),0)=0,"c","")))</f>
        <v/>
      </c>
      <c r="AE266" s="88" t="str">
        <f>IF($AB266&lt;&gt;"x","",IF(AND($I266&lt;&gt;AE$4, IFERROR(MATCH("c",$AB266:AD266,0),0)=0),"x", IF(IFERROR(MATCH("c",$AB266:AD266,0),0)=0,"c","")))</f>
        <v/>
      </c>
      <c r="AF266" s="88" t="str">
        <f>IF($AB266&lt;&gt;"x","",IF(AND($I266&lt;&gt;AF$4, IFERROR(MATCH("c",$AB266:AE266,0),0)=0),"x", IF(IFERROR(MATCH("c",$AB266:AE266,0),0)=0,"c","")))</f>
        <v/>
      </c>
      <c r="AG266" s="88" t="str">
        <f>IF($AB266&lt;&gt;"x","",IF(AND($I266&lt;&gt;AG$4, IFERROR(MATCH("c",$AB266:AF266,0),0)=0),"x", IF(IFERROR(MATCH("c",$AB266:AF266,0),0)=0,"c","")))</f>
        <v/>
      </c>
      <c r="AH266" s="88" t="str">
        <f>IF($AB266&lt;&gt;"x","",IF(AND($I266&lt;&gt;AH$4, IFERROR(MATCH("c",$AB266:AG266,0),0)=0),"x", IF(IFERROR(MATCH("c",$AB266:AG266,0),0)=0,"c","")))</f>
        <v/>
      </c>
      <c r="AI266" s="88" t="str">
        <f>IF($AB266&lt;&gt;"x","",IF(AND($I266&lt;&gt;AI$4, IFERROR(MATCH("c",$AB266:AH266,0),0)=0),"x", IF(IFERROR(MATCH("c",$AB266:AH266,0),0)=0,"c","")))</f>
        <v/>
      </c>
      <c r="AJ266" s="88" t="str">
        <f>IF($AB266&lt;&gt;"x","",IF(AND($I266&lt;&gt;AJ$4, IFERROR(MATCH("c",$AB266:AI266,0),0)=0),"x", IF(IFERROR(MATCH("c",$AB266:AI266,0),0)=0,"c","")))</f>
        <v/>
      </c>
      <c r="AK266" s="88" t="str">
        <f>IF($AB266&lt;&gt;"x","",IF(AND($I266&lt;&gt;AK$4, IFERROR(MATCH("c",$AB266:AJ266,0),0)=0),"x", IF(IFERROR(MATCH("c",$AB266:AJ266,0),0)=0,"c","")))</f>
        <v/>
      </c>
      <c r="AL266" s="88" t="str">
        <f>IF($AB266&lt;&gt;"x","",IF(AND($I266&lt;&gt;AL$4, IFERROR(MATCH("c",$AB266:AK266,0),0)=0),"x", IF(IFERROR(MATCH("c",$AB266:AK266,0),0)=0,"c","")))</f>
        <v/>
      </c>
      <c r="AM266" s="88" t="str">
        <f>IF($AB266&lt;&gt;"x","",IF(AND($I266&lt;&gt;AM$4, IFERROR(MATCH("c",$AB266:AL266,0),0)=0),"x", IF(IFERROR(MATCH("c",$AB266:AL266,0),0)=0,"c","")))</f>
        <v/>
      </c>
      <c r="AN266" s="88" t="str">
        <f>IF($AB266&lt;&gt;"x","",IF(AND($I266&lt;&gt;AN$4, IFERROR(MATCH("c",$AB266:AM266,0),0)=0),"x", IF(IFERROR(MATCH("c",$AB266:AM266,0),0)=0,"c","")))</f>
        <v/>
      </c>
      <c r="AO266" s="88" t="str">
        <f>IF($AB266&lt;&gt;"x","",IF(AND($I266&lt;&gt;AO$4, IFERROR(MATCH("c",$AB266:AN266,0),0)=0),"x", IF(IFERROR(MATCH("c",$AB266:AN266,0),0)=0,"c","")))</f>
        <v/>
      </c>
      <c r="AP266" s="88" t="str">
        <f>IF($AB266&lt;&gt;"x","",IF(AND($I266&lt;&gt;AP$4, IFERROR(MATCH("c",$AB266:AO266,0),0)=0),"x", IF(IFERROR(MATCH("c",$AB266:AO266,0),0)=0,"c","")))</f>
        <v/>
      </c>
      <c r="AQ266" s="88" t="str">
        <f>IF($AB266&lt;&gt;"x","",IF(AND($I266&lt;&gt;AQ$4, IFERROR(MATCH("c",$AB266:AP266,0),0)=0),"x", IF(IFERROR(MATCH("c",$AB266:AP266,0),0)=0,"c","")))</f>
        <v/>
      </c>
    </row>
    <row r="267" spans="2:43" x14ac:dyDescent="0.25">
      <c r="B267" s="88">
        <f>IF(AND(OR(Pipeline!$F$5=H267,Pipeline!$F$5="",Pipeline!$F$5="All"), OR(Pipeline!$F$6=J267,Pipeline!$F$6="",Pipeline!$F$6="All"),  OR(Pipeline!$J$5&lt;=K267,Pipeline!$J$5=""), OR(Pipeline!$J$6&gt;=K267,Pipeline!$J$6=""),  OR(Pipeline!$N$5&lt;=O267,Pipeline!$N$5=""), OR(Pipeline!$N$6&gt;=O267,Pipeline!$N$6="")),1,0)</f>
        <v>1</v>
      </c>
      <c r="C267" s="99">
        <f>IF(B267&lt;&gt;1,"",COUNTIFS($I$6:I266,I267,$B$6:B266,1)+1)</f>
        <v>255</v>
      </c>
      <c r="D267" s="100" t="str">
        <f>IF(LEN(INDEX(Input!B$6:B$1005,ROW($C267)-ROW($C$5),1))=0,"-",INDEX(Input!B$6:B$1005,ROW($C267)-ROW($C$5),1))</f>
        <v>-</v>
      </c>
      <c r="E267" s="100" t="str">
        <f>IF(LEN(INDEX(Input!C$6:C$1005,ROW($C267)-ROW($C$5),1))=0,"-",INDEX(Input!C$6:C$1005,ROW($C267)-ROW($C$5),1))</f>
        <v>-</v>
      </c>
      <c r="F267" s="100" t="str">
        <f>IF(LEN(INDEX(Input!D$6:D$1005,ROW($C267)-ROW($C$5),1))=0,"-",INDEX(Input!D$6:D$1005,ROW($C267)-ROW($C$5),1))</f>
        <v>-</v>
      </c>
      <c r="G267" s="100" t="str">
        <f>IF(LEN(INDEX(Input!E$6:E$1005,ROW($C267)-ROW($C$5),1))=0,"-",INDEX(Input!E$6:E$1005,ROW($C267)-ROW($C$5),1))</f>
        <v>-</v>
      </c>
      <c r="H267" s="100" t="str">
        <f>IF(LEN(INDEX(Input!F$6:F$1005,ROW($C267)-ROW($C$5),1))=0,"-",INDEX(Input!F$6:F$1005,ROW($C267)-ROW($C$5),1))</f>
        <v>-</v>
      </c>
      <c r="I267" s="100" t="str">
        <f>IF(LEN(INDEX(Input!G$6:G$1005,ROW($C267)-ROW($C$5),1))=0,"",INDEX(Input!G$6:G$1005,ROW($C267)-ROW($C$5),1))</f>
        <v/>
      </c>
      <c r="J267" s="100" t="str">
        <f>IF(LEN(INDEX(Input!B$6:B$1005,ROW($C267)-ROW($C$5),1))=0,"-",IF(INDEX(Input!H$6:H$1005,ROW($C267)-ROW($C$5),1)="","Not set",INDEX(Input!H$6:H$1005,ROW($C267)-ROW($C$5),1)) )</f>
        <v>-</v>
      </c>
      <c r="K267" s="101" t="str">
        <f>IF(LEN(INDEX(Input!I$6:I$1005,ROW($C267)-ROW($C$5),1))=0,"",INDEX(Input!I$6:I$1005,ROW($C267)-ROW($C$5),1))</f>
        <v/>
      </c>
      <c r="L267" s="101" t="str">
        <f t="array" ref="L267">IFERROR(IF($AY$24=123,DAY(K267)&amp;connector&amp;IF($AZ$24="Extended",INDEX($AT$24:$AT$35,MONTH(K267),1),MONTH(K267))&amp;connector&amp;IF($AZ$24="Short", RIGHT(YEAR(K267),2),YEAR(K267)),IF($AY$24=213, MONTH(K267)&amp;connector&amp;DAY(K267)&amp;connector&amp;IF($AZ$24="Short", RIGHT(YEAR(K267),2),YEAR(K267)),IF($AZ$24="Short", RIGHT(YEAR(K267),2),YEAR(K267))&amp;connector&amp;MONTH(K267)&amp;connector&amp;DAY(K267))),"-")</f>
        <v>-</v>
      </c>
      <c r="M267" s="101" t="str">
        <f>IF(LEN(INDEX(Input!J$6:J$1005,ROW($C267)-ROW($C$5),1))=0,"",INDEX(Input!J$6:J$1005,ROW($C267)-ROW($C$5),1))</f>
        <v/>
      </c>
      <c r="N267" s="101" t="str">
        <f t="array" ref="N267">IFERROR(IF($AY$24=123,DAY(M267)&amp;connector&amp;IF($AZ$24="Extended",INDEX($AT$24:$AT$35,MONTH(M267),1),MONTH(M267))&amp;connector&amp;IF($AZ$24="Short", RIGHT(YEAR(M267),2),YEAR(M267)),IF($AY$24=213, MONTH(M267)&amp;connector&amp;DAY(M267)&amp;connector&amp;IF($AZ$24="Short", RIGHT(YEAR(M267),2),YEAR(M267)),IF($AZ$24="Short", RIGHT(YEAR(M267),2),YEAR(M267))&amp;connector&amp;MONTH(M267)&amp;connector&amp;DAY(M267))),"-")</f>
        <v>-</v>
      </c>
      <c r="O267" s="156" t="str">
        <f>IF(LEN(INDEX(Input!K$6:K$1005,ROW($C267)-ROW($C$5),1))=0,"",INDEX(Input!K$6:K$1005,ROW($C267)-ROW($C$5),1))</f>
        <v/>
      </c>
      <c r="P267" s="100" t="str">
        <f t="shared" si="40"/>
        <v>-</v>
      </c>
      <c r="Q267" s="156" t="str">
        <f>IF(LEN(INDEX(Input!L$6:L$1005,ROW($C267)-ROW($C$5),1))=0,"",INDEX(Input!L$6:L$1005,ROW($C267)-ROW($C$5),1))</f>
        <v/>
      </c>
      <c r="R267" s="100" t="str">
        <f t="shared" si="41"/>
        <v>-</v>
      </c>
      <c r="S267" s="156" t="str">
        <f>IF(LEN(INDEX(Input!M$6:M$1005,ROW($C267)-ROW($C$5),1))=0,"-",INDEX(Input!M$6:M$1005,ROW($C267)-ROW($C$5),1))</f>
        <v>-</v>
      </c>
      <c r="T267" s="156" t="str">
        <f t="shared" si="42"/>
        <v/>
      </c>
      <c r="U267" s="100" t="str">
        <f t="shared" si="43"/>
        <v>-</v>
      </c>
      <c r="V267" s="156" t="str">
        <f>IF(LEN(INDEX(Input!O$6:O$1005,ROW($C267)-ROW($C$5),1))=0,"",INDEX(Input!O$6:O$1005,ROW($C267)-ROW($C$5),1))</f>
        <v/>
      </c>
      <c r="W267" s="100" t="str">
        <f t="shared" si="44"/>
        <v>-</v>
      </c>
      <c r="X267" s="104" t="str">
        <f t="shared" si="45"/>
        <v/>
      </c>
      <c r="Y267" s="102" t="str">
        <f t="shared" si="39"/>
        <v/>
      </c>
      <c r="Z267" s="102" t="str">
        <f>IF(AND(OR(Dashboard!$D$7=J267,Dashboard!$D$7=""),  OR(Dashboard!$G$6&lt;=K267,Dashboard!$G$6=""), OR(Dashboard!$G$7&gt;=K267,Dashboard!$G$7=""),  OR(Dashboard!$J$6&lt;=O267,Dashboard!$J$6=""), OR(Dashboard!$J$7&gt;=O267,Dashboard!$J$7=""),D267&lt;&gt;""),"x","")</f>
        <v>x</v>
      </c>
      <c r="AA267" s="102" t="str">
        <f>IF(AND(OR(Dashboard!$D$6=H267,Dashboard!$D$6="",Dashboard!$D$6="All"), Z267="x"),"x","")</f>
        <v>x</v>
      </c>
      <c r="AB267" s="103" t="str">
        <f>IF(AND(OR(Dashboard!$D$6=H267,Dashboard!$D$6="",Dashboard!$D$6="All"), OR(Dashboard!$D$7=J267,Dashboard!$D$7=""),  OR(Dashboard!$G$6&lt;=K267,Dashboard!$G$6=""), OR(Dashboard!$G$7&gt;=K267,Dashboard!$G$7=""),  OR(Dashboard!$J$6&lt;=O267,Dashboard!$J$6=""), OR(Dashboard!$J$7&gt;=O267,Dashboard!$J$7=""),I267&lt;&gt;""),"x","")</f>
        <v/>
      </c>
      <c r="AC267" s="88" t="str">
        <f>IF($AB267&lt;&gt;"x","",IF(AND($I267&lt;&gt;AC$4, IFERROR(MATCH("c",$AB267:AB267,0),0)=0),"x", IF(IFERROR(MATCH("c",$AB267:AB267,0),0)=0,"c","")))</f>
        <v/>
      </c>
      <c r="AD267" s="88" t="str">
        <f>IF($AB267&lt;&gt;"x","",IF(AND($I267&lt;&gt;AD$4, IFERROR(MATCH("c",$AB267:AC267,0),0)=0),"x", IF(IFERROR(MATCH("c",$AB267:AC267,0),0)=0,"c","")))</f>
        <v/>
      </c>
      <c r="AE267" s="88" t="str">
        <f>IF($AB267&lt;&gt;"x","",IF(AND($I267&lt;&gt;AE$4, IFERROR(MATCH("c",$AB267:AD267,0),0)=0),"x", IF(IFERROR(MATCH("c",$AB267:AD267,0),0)=0,"c","")))</f>
        <v/>
      </c>
      <c r="AF267" s="88" t="str">
        <f>IF($AB267&lt;&gt;"x","",IF(AND($I267&lt;&gt;AF$4, IFERROR(MATCH("c",$AB267:AE267,0),0)=0),"x", IF(IFERROR(MATCH("c",$AB267:AE267,0),0)=0,"c","")))</f>
        <v/>
      </c>
      <c r="AG267" s="88" t="str">
        <f>IF($AB267&lt;&gt;"x","",IF(AND($I267&lt;&gt;AG$4, IFERROR(MATCH("c",$AB267:AF267,0),0)=0),"x", IF(IFERROR(MATCH("c",$AB267:AF267,0),0)=0,"c","")))</f>
        <v/>
      </c>
      <c r="AH267" s="88" t="str">
        <f>IF($AB267&lt;&gt;"x","",IF(AND($I267&lt;&gt;AH$4, IFERROR(MATCH("c",$AB267:AG267,0),0)=0),"x", IF(IFERROR(MATCH("c",$AB267:AG267,0),0)=0,"c","")))</f>
        <v/>
      </c>
      <c r="AI267" s="88" t="str">
        <f>IF($AB267&lt;&gt;"x","",IF(AND($I267&lt;&gt;AI$4, IFERROR(MATCH("c",$AB267:AH267,0),0)=0),"x", IF(IFERROR(MATCH("c",$AB267:AH267,0),0)=0,"c","")))</f>
        <v/>
      </c>
      <c r="AJ267" s="88" t="str">
        <f>IF($AB267&lt;&gt;"x","",IF(AND($I267&lt;&gt;AJ$4, IFERROR(MATCH("c",$AB267:AI267,0),0)=0),"x", IF(IFERROR(MATCH("c",$AB267:AI267,0),0)=0,"c","")))</f>
        <v/>
      </c>
      <c r="AK267" s="88" t="str">
        <f>IF($AB267&lt;&gt;"x","",IF(AND($I267&lt;&gt;AK$4, IFERROR(MATCH("c",$AB267:AJ267,0),0)=0),"x", IF(IFERROR(MATCH("c",$AB267:AJ267,0),0)=0,"c","")))</f>
        <v/>
      </c>
      <c r="AL267" s="88" t="str">
        <f>IF($AB267&lt;&gt;"x","",IF(AND($I267&lt;&gt;AL$4, IFERROR(MATCH("c",$AB267:AK267,0),0)=0),"x", IF(IFERROR(MATCH("c",$AB267:AK267,0),0)=0,"c","")))</f>
        <v/>
      </c>
      <c r="AM267" s="88" t="str">
        <f>IF($AB267&lt;&gt;"x","",IF(AND($I267&lt;&gt;AM$4, IFERROR(MATCH("c",$AB267:AL267,0),0)=0),"x", IF(IFERROR(MATCH("c",$AB267:AL267,0),0)=0,"c","")))</f>
        <v/>
      </c>
      <c r="AN267" s="88" t="str">
        <f>IF($AB267&lt;&gt;"x","",IF(AND($I267&lt;&gt;AN$4, IFERROR(MATCH("c",$AB267:AM267,0),0)=0),"x", IF(IFERROR(MATCH("c",$AB267:AM267,0),0)=0,"c","")))</f>
        <v/>
      </c>
      <c r="AO267" s="88" t="str">
        <f>IF($AB267&lt;&gt;"x","",IF(AND($I267&lt;&gt;AO$4, IFERROR(MATCH("c",$AB267:AN267,0),0)=0),"x", IF(IFERROR(MATCH("c",$AB267:AN267,0),0)=0,"c","")))</f>
        <v/>
      </c>
      <c r="AP267" s="88" t="str">
        <f>IF($AB267&lt;&gt;"x","",IF(AND($I267&lt;&gt;AP$4, IFERROR(MATCH("c",$AB267:AO267,0),0)=0),"x", IF(IFERROR(MATCH("c",$AB267:AO267,0),0)=0,"c","")))</f>
        <v/>
      </c>
      <c r="AQ267" s="88" t="str">
        <f>IF($AB267&lt;&gt;"x","",IF(AND($I267&lt;&gt;AQ$4, IFERROR(MATCH("c",$AB267:AP267,0),0)=0),"x", IF(IFERROR(MATCH("c",$AB267:AP267,0),0)=0,"c","")))</f>
        <v/>
      </c>
    </row>
    <row r="268" spans="2:43" x14ac:dyDescent="0.25">
      <c r="B268" s="88">
        <f>IF(AND(OR(Pipeline!$F$5=H268,Pipeline!$F$5="",Pipeline!$F$5="All"), OR(Pipeline!$F$6=J268,Pipeline!$F$6="",Pipeline!$F$6="All"),  OR(Pipeline!$J$5&lt;=K268,Pipeline!$J$5=""), OR(Pipeline!$J$6&gt;=K268,Pipeline!$J$6=""),  OR(Pipeline!$N$5&lt;=O268,Pipeline!$N$5=""), OR(Pipeline!$N$6&gt;=O268,Pipeline!$N$6="")),1,0)</f>
        <v>1</v>
      </c>
      <c r="C268" s="99">
        <f>IF(B268&lt;&gt;1,"",COUNTIFS($I$6:I267,I268,$B$6:B267,1)+1)</f>
        <v>256</v>
      </c>
      <c r="D268" s="100" t="str">
        <f>IF(LEN(INDEX(Input!B$6:B$1005,ROW($C268)-ROW($C$5),1))=0,"-",INDEX(Input!B$6:B$1005,ROW($C268)-ROW($C$5),1))</f>
        <v>-</v>
      </c>
      <c r="E268" s="100" t="str">
        <f>IF(LEN(INDEX(Input!C$6:C$1005,ROW($C268)-ROW($C$5),1))=0,"-",INDEX(Input!C$6:C$1005,ROW($C268)-ROW($C$5),1))</f>
        <v>-</v>
      </c>
      <c r="F268" s="100" t="str">
        <f>IF(LEN(INDEX(Input!D$6:D$1005,ROW($C268)-ROW($C$5),1))=0,"-",INDEX(Input!D$6:D$1005,ROW($C268)-ROW($C$5),1))</f>
        <v>-</v>
      </c>
      <c r="G268" s="100" t="str">
        <f>IF(LEN(INDEX(Input!E$6:E$1005,ROW($C268)-ROW($C$5),1))=0,"-",INDEX(Input!E$6:E$1005,ROW($C268)-ROW($C$5),1))</f>
        <v>-</v>
      </c>
      <c r="H268" s="100" t="str">
        <f>IF(LEN(INDEX(Input!F$6:F$1005,ROW($C268)-ROW($C$5),1))=0,"-",INDEX(Input!F$6:F$1005,ROW($C268)-ROW($C$5),1))</f>
        <v>-</v>
      </c>
      <c r="I268" s="100" t="str">
        <f>IF(LEN(INDEX(Input!G$6:G$1005,ROW($C268)-ROW($C$5),1))=0,"",INDEX(Input!G$6:G$1005,ROW($C268)-ROW($C$5),1))</f>
        <v/>
      </c>
      <c r="J268" s="100" t="str">
        <f>IF(LEN(INDEX(Input!B$6:B$1005,ROW($C268)-ROW($C$5),1))=0,"-",IF(INDEX(Input!H$6:H$1005,ROW($C268)-ROW($C$5),1)="","Not set",INDEX(Input!H$6:H$1005,ROW($C268)-ROW($C$5),1)) )</f>
        <v>-</v>
      </c>
      <c r="K268" s="101" t="str">
        <f>IF(LEN(INDEX(Input!I$6:I$1005,ROW($C268)-ROW($C$5),1))=0,"",INDEX(Input!I$6:I$1005,ROW($C268)-ROW($C$5),1))</f>
        <v/>
      </c>
      <c r="L268" s="101" t="str">
        <f t="array" ref="L268">IFERROR(IF($AY$24=123,DAY(K268)&amp;connector&amp;IF($AZ$24="Extended",INDEX($AT$24:$AT$35,MONTH(K268),1),MONTH(K268))&amp;connector&amp;IF($AZ$24="Short", RIGHT(YEAR(K268),2),YEAR(K268)),IF($AY$24=213, MONTH(K268)&amp;connector&amp;DAY(K268)&amp;connector&amp;IF($AZ$24="Short", RIGHT(YEAR(K268),2),YEAR(K268)),IF($AZ$24="Short", RIGHT(YEAR(K268),2),YEAR(K268))&amp;connector&amp;MONTH(K268)&amp;connector&amp;DAY(K268))),"-")</f>
        <v>-</v>
      </c>
      <c r="M268" s="101" t="str">
        <f>IF(LEN(INDEX(Input!J$6:J$1005,ROW($C268)-ROW($C$5),1))=0,"",INDEX(Input!J$6:J$1005,ROW($C268)-ROW($C$5),1))</f>
        <v/>
      </c>
      <c r="N268" s="101" t="str">
        <f t="array" ref="N268">IFERROR(IF($AY$24=123,DAY(M268)&amp;connector&amp;IF($AZ$24="Extended",INDEX($AT$24:$AT$35,MONTH(M268),1),MONTH(M268))&amp;connector&amp;IF($AZ$24="Short", RIGHT(YEAR(M268),2),YEAR(M268)),IF($AY$24=213, MONTH(M268)&amp;connector&amp;DAY(M268)&amp;connector&amp;IF($AZ$24="Short", RIGHT(YEAR(M268),2),YEAR(M268)),IF($AZ$24="Short", RIGHT(YEAR(M268),2),YEAR(M268))&amp;connector&amp;MONTH(M268)&amp;connector&amp;DAY(M268))),"-")</f>
        <v>-</v>
      </c>
      <c r="O268" s="156" t="str">
        <f>IF(LEN(INDEX(Input!K$6:K$1005,ROW($C268)-ROW($C$5),1))=0,"",INDEX(Input!K$6:K$1005,ROW($C268)-ROW($C$5),1))</f>
        <v/>
      </c>
      <c r="P268" s="100" t="str">
        <f t="shared" si="40"/>
        <v>-</v>
      </c>
      <c r="Q268" s="156" t="str">
        <f>IF(LEN(INDEX(Input!L$6:L$1005,ROW($C268)-ROW($C$5),1))=0,"",INDEX(Input!L$6:L$1005,ROW($C268)-ROW($C$5),1))</f>
        <v/>
      </c>
      <c r="R268" s="100" t="str">
        <f t="shared" si="41"/>
        <v>-</v>
      </c>
      <c r="S268" s="156" t="str">
        <f>IF(LEN(INDEX(Input!M$6:M$1005,ROW($C268)-ROW($C$5),1))=0,"-",INDEX(Input!M$6:M$1005,ROW($C268)-ROW($C$5),1))</f>
        <v>-</v>
      </c>
      <c r="T268" s="156" t="str">
        <f t="shared" si="42"/>
        <v/>
      </c>
      <c r="U268" s="100" t="str">
        <f t="shared" si="43"/>
        <v>-</v>
      </c>
      <c r="V268" s="156" t="str">
        <f>IF(LEN(INDEX(Input!O$6:O$1005,ROW($C268)-ROW($C$5),1))=0,"",INDEX(Input!O$6:O$1005,ROW($C268)-ROW($C$5),1))</f>
        <v/>
      </c>
      <c r="W268" s="100" t="str">
        <f t="shared" si="44"/>
        <v>-</v>
      </c>
      <c r="X268" s="104" t="str">
        <f t="shared" si="45"/>
        <v/>
      </c>
      <c r="Y268" s="102" t="str">
        <f t="shared" si="39"/>
        <v/>
      </c>
      <c r="Z268" s="102" t="str">
        <f>IF(AND(OR(Dashboard!$D$7=J268,Dashboard!$D$7=""),  OR(Dashboard!$G$6&lt;=K268,Dashboard!$G$6=""), OR(Dashboard!$G$7&gt;=K268,Dashboard!$G$7=""),  OR(Dashboard!$J$6&lt;=O268,Dashboard!$J$6=""), OR(Dashboard!$J$7&gt;=O268,Dashboard!$J$7=""),D268&lt;&gt;""),"x","")</f>
        <v>x</v>
      </c>
      <c r="AA268" s="102" t="str">
        <f>IF(AND(OR(Dashboard!$D$6=H268,Dashboard!$D$6="",Dashboard!$D$6="All"), Z268="x"),"x","")</f>
        <v>x</v>
      </c>
      <c r="AB268" s="103" t="str">
        <f>IF(AND(OR(Dashboard!$D$6=H268,Dashboard!$D$6="",Dashboard!$D$6="All"), OR(Dashboard!$D$7=J268,Dashboard!$D$7=""),  OR(Dashboard!$G$6&lt;=K268,Dashboard!$G$6=""), OR(Dashboard!$G$7&gt;=K268,Dashboard!$G$7=""),  OR(Dashboard!$J$6&lt;=O268,Dashboard!$J$6=""), OR(Dashboard!$J$7&gt;=O268,Dashboard!$J$7=""),I268&lt;&gt;""),"x","")</f>
        <v/>
      </c>
      <c r="AC268" s="88" t="str">
        <f>IF($AB268&lt;&gt;"x","",IF(AND($I268&lt;&gt;AC$4, IFERROR(MATCH("c",$AB268:AB268,0),0)=0),"x", IF(IFERROR(MATCH("c",$AB268:AB268,0),0)=0,"c","")))</f>
        <v/>
      </c>
      <c r="AD268" s="88" t="str">
        <f>IF($AB268&lt;&gt;"x","",IF(AND($I268&lt;&gt;AD$4, IFERROR(MATCH("c",$AB268:AC268,0),0)=0),"x", IF(IFERROR(MATCH("c",$AB268:AC268,0),0)=0,"c","")))</f>
        <v/>
      </c>
      <c r="AE268" s="88" t="str">
        <f>IF($AB268&lt;&gt;"x","",IF(AND($I268&lt;&gt;AE$4, IFERROR(MATCH("c",$AB268:AD268,0),0)=0),"x", IF(IFERROR(MATCH("c",$AB268:AD268,0),0)=0,"c","")))</f>
        <v/>
      </c>
      <c r="AF268" s="88" t="str">
        <f>IF($AB268&lt;&gt;"x","",IF(AND($I268&lt;&gt;AF$4, IFERROR(MATCH("c",$AB268:AE268,0),0)=0),"x", IF(IFERROR(MATCH("c",$AB268:AE268,0),0)=0,"c","")))</f>
        <v/>
      </c>
      <c r="AG268" s="88" t="str">
        <f>IF($AB268&lt;&gt;"x","",IF(AND($I268&lt;&gt;AG$4, IFERROR(MATCH("c",$AB268:AF268,0),0)=0),"x", IF(IFERROR(MATCH("c",$AB268:AF268,0),0)=0,"c","")))</f>
        <v/>
      </c>
      <c r="AH268" s="88" t="str">
        <f>IF($AB268&lt;&gt;"x","",IF(AND($I268&lt;&gt;AH$4, IFERROR(MATCH("c",$AB268:AG268,0),0)=0),"x", IF(IFERROR(MATCH("c",$AB268:AG268,0),0)=0,"c","")))</f>
        <v/>
      </c>
      <c r="AI268" s="88" t="str">
        <f>IF($AB268&lt;&gt;"x","",IF(AND($I268&lt;&gt;AI$4, IFERROR(MATCH("c",$AB268:AH268,0),0)=0),"x", IF(IFERROR(MATCH("c",$AB268:AH268,0),0)=0,"c","")))</f>
        <v/>
      </c>
      <c r="AJ268" s="88" t="str">
        <f>IF($AB268&lt;&gt;"x","",IF(AND($I268&lt;&gt;AJ$4, IFERROR(MATCH("c",$AB268:AI268,0),0)=0),"x", IF(IFERROR(MATCH("c",$AB268:AI268,0),0)=0,"c","")))</f>
        <v/>
      </c>
      <c r="AK268" s="88" t="str">
        <f>IF($AB268&lt;&gt;"x","",IF(AND($I268&lt;&gt;AK$4, IFERROR(MATCH("c",$AB268:AJ268,0),0)=0),"x", IF(IFERROR(MATCH("c",$AB268:AJ268,0),0)=0,"c","")))</f>
        <v/>
      </c>
      <c r="AL268" s="88" t="str">
        <f>IF($AB268&lt;&gt;"x","",IF(AND($I268&lt;&gt;AL$4, IFERROR(MATCH("c",$AB268:AK268,0),0)=0),"x", IF(IFERROR(MATCH("c",$AB268:AK268,0),0)=0,"c","")))</f>
        <v/>
      </c>
      <c r="AM268" s="88" t="str">
        <f>IF($AB268&lt;&gt;"x","",IF(AND($I268&lt;&gt;AM$4, IFERROR(MATCH("c",$AB268:AL268,0),0)=0),"x", IF(IFERROR(MATCH("c",$AB268:AL268,0),0)=0,"c","")))</f>
        <v/>
      </c>
      <c r="AN268" s="88" t="str">
        <f>IF($AB268&lt;&gt;"x","",IF(AND($I268&lt;&gt;AN$4, IFERROR(MATCH("c",$AB268:AM268,0),0)=0),"x", IF(IFERROR(MATCH("c",$AB268:AM268,0),0)=0,"c","")))</f>
        <v/>
      </c>
      <c r="AO268" s="88" t="str">
        <f>IF($AB268&lt;&gt;"x","",IF(AND($I268&lt;&gt;AO$4, IFERROR(MATCH("c",$AB268:AN268,0),0)=0),"x", IF(IFERROR(MATCH("c",$AB268:AN268,0),0)=0,"c","")))</f>
        <v/>
      </c>
      <c r="AP268" s="88" t="str">
        <f>IF($AB268&lt;&gt;"x","",IF(AND($I268&lt;&gt;AP$4, IFERROR(MATCH("c",$AB268:AO268,0),0)=0),"x", IF(IFERROR(MATCH("c",$AB268:AO268,0),0)=0,"c","")))</f>
        <v/>
      </c>
      <c r="AQ268" s="88" t="str">
        <f>IF($AB268&lt;&gt;"x","",IF(AND($I268&lt;&gt;AQ$4, IFERROR(MATCH("c",$AB268:AP268,0),0)=0),"x", IF(IFERROR(MATCH("c",$AB268:AP268,0),0)=0,"c","")))</f>
        <v/>
      </c>
    </row>
    <row r="269" spans="2:43" x14ac:dyDescent="0.25">
      <c r="B269" s="88">
        <f>IF(AND(OR(Pipeline!$F$5=H269,Pipeline!$F$5="",Pipeline!$F$5="All"), OR(Pipeline!$F$6=J269,Pipeline!$F$6="",Pipeline!$F$6="All"),  OR(Pipeline!$J$5&lt;=K269,Pipeline!$J$5=""), OR(Pipeline!$J$6&gt;=K269,Pipeline!$J$6=""),  OR(Pipeline!$N$5&lt;=O269,Pipeline!$N$5=""), OR(Pipeline!$N$6&gt;=O269,Pipeline!$N$6="")),1,0)</f>
        <v>1</v>
      </c>
      <c r="C269" s="99">
        <f>IF(B269&lt;&gt;1,"",COUNTIFS($I$6:I268,I269,$B$6:B268,1)+1)</f>
        <v>257</v>
      </c>
      <c r="D269" s="100" t="str">
        <f>IF(LEN(INDEX(Input!B$6:B$1005,ROW($C269)-ROW($C$5),1))=0,"-",INDEX(Input!B$6:B$1005,ROW($C269)-ROW($C$5),1))</f>
        <v>-</v>
      </c>
      <c r="E269" s="100" t="str">
        <f>IF(LEN(INDEX(Input!C$6:C$1005,ROW($C269)-ROW($C$5),1))=0,"-",INDEX(Input!C$6:C$1005,ROW($C269)-ROW($C$5),1))</f>
        <v>-</v>
      </c>
      <c r="F269" s="100" t="str">
        <f>IF(LEN(INDEX(Input!D$6:D$1005,ROW($C269)-ROW($C$5),1))=0,"-",INDEX(Input!D$6:D$1005,ROW($C269)-ROW($C$5),1))</f>
        <v>-</v>
      </c>
      <c r="G269" s="100" t="str">
        <f>IF(LEN(INDEX(Input!E$6:E$1005,ROW($C269)-ROW($C$5),1))=0,"-",INDEX(Input!E$6:E$1005,ROW($C269)-ROW($C$5),1))</f>
        <v>-</v>
      </c>
      <c r="H269" s="100" t="str">
        <f>IF(LEN(INDEX(Input!F$6:F$1005,ROW($C269)-ROW($C$5),1))=0,"-",INDEX(Input!F$6:F$1005,ROW($C269)-ROW($C$5),1))</f>
        <v>-</v>
      </c>
      <c r="I269" s="100" t="str">
        <f>IF(LEN(INDEX(Input!G$6:G$1005,ROW($C269)-ROW($C$5),1))=0,"",INDEX(Input!G$6:G$1005,ROW($C269)-ROW($C$5),1))</f>
        <v/>
      </c>
      <c r="J269" s="100" t="str">
        <f>IF(LEN(INDEX(Input!B$6:B$1005,ROW($C269)-ROW($C$5),1))=0,"-",IF(INDEX(Input!H$6:H$1005,ROW($C269)-ROW($C$5),1)="","Not set",INDEX(Input!H$6:H$1005,ROW($C269)-ROW($C$5),1)) )</f>
        <v>-</v>
      </c>
      <c r="K269" s="101" t="str">
        <f>IF(LEN(INDEX(Input!I$6:I$1005,ROW($C269)-ROW($C$5),1))=0,"",INDEX(Input!I$6:I$1005,ROW($C269)-ROW($C$5),1))</f>
        <v/>
      </c>
      <c r="L269" s="101" t="str">
        <f t="array" ref="L269">IFERROR(IF($AY$24=123,DAY(K269)&amp;connector&amp;IF($AZ$24="Extended",INDEX($AT$24:$AT$35,MONTH(K269),1),MONTH(K269))&amp;connector&amp;IF($AZ$24="Short", RIGHT(YEAR(K269),2),YEAR(K269)),IF($AY$24=213, MONTH(K269)&amp;connector&amp;DAY(K269)&amp;connector&amp;IF($AZ$24="Short", RIGHT(YEAR(K269),2),YEAR(K269)),IF($AZ$24="Short", RIGHT(YEAR(K269),2),YEAR(K269))&amp;connector&amp;MONTH(K269)&amp;connector&amp;DAY(K269))),"-")</f>
        <v>-</v>
      </c>
      <c r="M269" s="101" t="str">
        <f>IF(LEN(INDEX(Input!J$6:J$1005,ROW($C269)-ROW($C$5),1))=0,"",INDEX(Input!J$6:J$1005,ROW($C269)-ROW($C$5),1))</f>
        <v/>
      </c>
      <c r="N269" s="101" t="str">
        <f t="array" ref="N269">IFERROR(IF($AY$24=123,DAY(M269)&amp;connector&amp;IF($AZ$24="Extended",INDEX($AT$24:$AT$35,MONTH(M269),1),MONTH(M269))&amp;connector&amp;IF($AZ$24="Short", RIGHT(YEAR(M269),2),YEAR(M269)),IF($AY$24=213, MONTH(M269)&amp;connector&amp;DAY(M269)&amp;connector&amp;IF($AZ$24="Short", RIGHT(YEAR(M269),2),YEAR(M269)),IF($AZ$24="Short", RIGHT(YEAR(M269),2),YEAR(M269))&amp;connector&amp;MONTH(M269)&amp;connector&amp;DAY(M269))),"-")</f>
        <v>-</v>
      </c>
      <c r="O269" s="156" t="str">
        <f>IF(LEN(INDEX(Input!K$6:K$1005,ROW($C269)-ROW($C$5),1))=0,"",INDEX(Input!K$6:K$1005,ROW($C269)-ROW($C$5),1))</f>
        <v/>
      </c>
      <c r="P269" s="100" t="str">
        <f t="shared" si="40"/>
        <v>-</v>
      </c>
      <c r="Q269" s="156" t="str">
        <f>IF(LEN(INDEX(Input!L$6:L$1005,ROW($C269)-ROW($C$5),1))=0,"",INDEX(Input!L$6:L$1005,ROW($C269)-ROW($C$5),1))</f>
        <v/>
      </c>
      <c r="R269" s="100" t="str">
        <f t="shared" si="41"/>
        <v>-</v>
      </c>
      <c r="S269" s="156" t="str">
        <f>IF(LEN(INDEX(Input!M$6:M$1005,ROW($C269)-ROW($C$5),1))=0,"-",INDEX(Input!M$6:M$1005,ROW($C269)-ROW($C$5),1))</f>
        <v>-</v>
      </c>
      <c r="T269" s="156" t="str">
        <f t="shared" si="42"/>
        <v/>
      </c>
      <c r="U269" s="100" t="str">
        <f t="shared" si="43"/>
        <v>-</v>
      </c>
      <c r="V269" s="156" t="str">
        <f>IF(LEN(INDEX(Input!O$6:O$1005,ROW($C269)-ROW($C$5),1))=0,"",INDEX(Input!O$6:O$1005,ROW($C269)-ROW($C$5),1))</f>
        <v/>
      </c>
      <c r="W269" s="100" t="str">
        <f t="shared" si="44"/>
        <v>-</v>
      </c>
      <c r="X269" s="104" t="str">
        <f t="shared" si="45"/>
        <v/>
      </c>
      <c r="Y269" s="102" t="str">
        <f t="shared" si="39"/>
        <v/>
      </c>
      <c r="Z269" s="102" t="str">
        <f>IF(AND(OR(Dashboard!$D$7=J269,Dashboard!$D$7=""),  OR(Dashboard!$G$6&lt;=K269,Dashboard!$G$6=""), OR(Dashboard!$G$7&gt;=K269,Dashboard!$G$7=""),  OR(Dashboard!$J$6&lt;=O269,Dashboard!$J$6=""), OR(Dashboard!$J$7&gt;=O269,Dashboard!$J$7=""),D269&lt;&gt;""),"x","")</f>
        <v>x</v>
      </c>
      <c r="AA269" s="102" t="str">
        <f>IF(AND(OR(Dashboard!$D$6=H269,Dashboard!$D$6="",Dashboard!$D$6="All"), Z269="x"),"x","")</f>
        <v>x</v>
      </c>
      <c r="AB269" s="103" t="str">
        <f>IF(AND(OR(Dashboard!$D$6=H269,Dashboard!$D$6="",Dashboard!$D$6="All"), OR(Dashboard!$D$7=J269,Dashboard!$D$7=""),  OR(Dashboard!$G$6&lt;=K269,Dashboard!$G$6=""), OR(Dashboard!$G$7&gt;=K269,Dashboard!$G$7=""),  OR(Dashboard!$J$6&lt;=O269,Dashboard!$J$6=""), OR(Dashboard!$J$7&gt;=O269,Dashboard!$J$7=""),I269&lt;&gt;""),"x","")</f>
        <v/>
      </c>
      <c r="AC269" s="88" t="str">
        <f>IF($AB269&lt;&gt;"x","",IF(AND($I269&lt;&gt;AC$4, IFERROR(MATCH("c",$AB269:AB269,0),0)=0),"x", IF(IFERROR(MATCH("c",$AB269:AB269,0),0)=0,"c","")))</f>
        <v/>
      </c>
      <c r="AD269" s="88" t="str">
        <f>IF($AB269&lt;&gt;"x","",IF(AND($I269&lt;&gt;AD$4, IFERROR(MATCH("c",$AB269:AC269,0),0)=0),"x", IF(IFERROR(MATCH("c",$AB269:AC269,0),0)=0,"c","")))</f>
        <v/>
      </c>
      <c r="AE269" s="88" t="str">
        <f>IF($AB269&lt;&gt;"x","",IF(AND($I269&lt;&gt;AE$4, IFERROR(MATCH("c",$AB269:AD269,0),0)=0),"x", IF(IFERROR(MATCH("c",$AB269:AD269,0),0)=0,"c","")))</f>
        <v/>
      </c>
      <c r="AF269" s="88" t="str">
        <f>IF($AB269&lt;&gt;"x","",IF(AND($I269&lt;&gt;AF$4, IFERROR(MATCH("c",$AB269:AE269,0),0)=0),"x", IF(IFERROR(MATCH("c",$AB269:AE269,0),0)=0,"c","")))</f>
        <v/>
      </c>
      <c r="AG269" s="88" t="str">
        <f>IF($AB269&lt;&gt;"x","",IF(AND($I269&lt;&gt;AG$4, IFERROR(MATCH("c",$AB269:AF269,0),0)=0),"x", IF(IFERROR(MATCH("c",$AB269:AF269,0),0)=0,"c","")))</f>
        <v/>
      </c>
      <c r="AH269" s="88" t="str">
        <f>IF($AB269&lt;&gt;"x","",IF(AND($I269&lt;&gt;AH$4, IFERROR(MATCH("c",$AB269:AG269,0),0)=0),"x", IF(IFERROR(MATCH("c",$AB269:AG269,0),0)=0,"c","")))</f>
        <v/>
      </c>
      <c r="AI269" s="88" t="str">
        <f>IF($AB269&lt;&gt;"x","",IF(AND($I269&lt;&gt;AI$4, IFERROR(MATCH("c",$AB269:AH269,0),0)=0),"x", IF(IFERROR(MATCH("c",$AB269:AH269,0),0)=0,"c","")))</f>
        <v/>
      </c>
      <c r="AJ269" s="88" t="str">
        <f>IF($AB269&lt;&gt;"x","",IF(AND($I269&lt;&gt;AJ$4, IFERROR(MATCH("c",$AB269:AI269,0),0)=0),"x", IF(IFERROR(MATCH("c",$AB269:AI269,0),0)=0,"c","")))</f>
        <v/>
      </c>
      <c r="AK269" s="88" t="str">
        <f>IF($AB269&lt;&gt;"x","",IF(AND($I269&lt;&gt;AK$4, IFERROR(MATCH("c",$AB269:AJ269,0),0)=0),"x", IF(IFERROR(MATCH("c",$AB269:AJ269,0),0)=0,"c","")))</f>
        <v/>
      </c>
      <c r="AL269" s="88" t="str">
        <f>IF($AB269&lt;&gt;"x","",IF(AND($I269&lt;&gt;AL$4, IFERROR(MATCH("c",$AB269:AK269,0),0)=0),"x", IF(IFERROR(MATCH("c",$AB269:AK269,0),0)=0,"c","")))</f>
        <v/>
      </c>
      <c r="AM269" s="88" t="str">
        <f>IF($AB269&lt;&gt;"x","",IF(AND($I269&lt;&gt;AM$4, IFERROR(MATCH("c",$AB269:AL269,0),0)=0),"x", IF(IFERROR(MATCH("c",$AB269:AL269,0),0)=0,"c","")))</f>
        <v/>
      </c>
      <c r="AN269" s="88" t="str">
        <f>IF($AB269&lt;&gt;"x","",IF(AND($I269&lt;&gt;AN$4, IFERROR(MATCH("c",$AB269:AM269,0),0)=0),"x", IF(IFERROR(MATCH("c",$AB269:AM269,0),0)=0,"c","")))</f>
        <v/>
      </c>
      <c r="AO269" s="88" t="str">
        <f>IF($AB269&lt;&gt;"x","",IF(AND($I269&lt;&gt;AO$4, IFERROR(MATCH("c",$AB269:AN269,0),0)=0),"x", IF(IFERROR(MATCH("c",$AB269:AN269,0),0)=0,"c","")))</f>
        <v/>
      </c>
      <c r="AP269" s="88" t="str">
        <f>IF($AB269&lt;&gt;"x","",IF(AND($I269&lt;&gt;AP$4, IFERROR(MATCH("c",$AB269:AO269,0),0)=0),"x", IF(IFERROR(MATCH("c",$AB269:AO269,0),0)=0,"c","")))</f>
        <v/>
      </c>
      <c r="AQ269" s="88" t="str">
        <f>IF($AB269&lt;&gt;"x","",IF(AND($I269&lt;&gt;AQ$4, IFERROR(MATCH("c",$AB269:AP269,0),0)=0),"x", IF(IFERROR(MATCH("c",$AB269:AP269,0),0)=0,"c","")))</f>
        <v/>
      </c>
    </row>
    <row r="270" spans="2:43" x14ac:dyDescent="0.25">
      <c r="B270" s="88">
        <f>IF(AND(OR(Pipeline!$F$5=H270,Pipeline!$F$5="",Pipeline!$F$5="All"), OR(Pipeline!$F$6=J270,Pipeline!$F$6="",Pipeline!$F$6="All"),  OR(Pipeline!$J$5&lt;=K270,Pipeline!$J$5=""), OR(Pipeline!$J$6&gt;=K270,Pipeline!$J$6=""),  OR(Pipeline!$N$5&lt;=O270,Pipeline!$N$5=""), OR(Pipeline!$N$6&gt;=O270,Pipeline!$N$6="")),1,0)</f>
        <v>1</v>
      </c>
      <c r="C270" s="99">
        <f>IF(B270&lt;&gt;1,"",COUNTIFS($I$6:I269,I270,$B$6:B269,1)+1)</f>
        <v>258</v>
      </c>
      <c r="D270" s="100" t="str">
        <f>IF(LEN(INDEX(Input!B$6:B$1005,ROW($C270)-ROW($C$5),1))=0,"-",INDEX(Input!B$6:B$1005,ROW($C270)-ROW($C$5),1))</f>
        <v>-</v>
      </c>
      <c r="E270" s="100" t="str">
        <f>IF(LEN(INDEX(Input!C$6:C$1005,ROW($C270)-ROW($C$5),1))=0,"-",INDEX(Input!C$6:C$1005,ROW($C270)-ROW($C$5),1))</f>
        <v>-</v>
      </c>
      <c r="F270" s="100" t="str">
        <f>IF(LEN(INDEX(Input!D$6:D$1005,ROW($C270)-ROW($C$5),1))=0,"-",INDEX(Input!D$6:D$1005,ROW($C270)-ROW($C$5),1))</f>
        <v>-</v>
      </c>
      <c r="G270" s="100" t="str">
        <f>IF(LEN(INDEX(Input!E$6:E$1005,ROW($C270)-ROW($C$5),1))=0,"-",INDEX(Input!E$6:E$1005,ROW($C270)-ROW($C$5),1))</f>
        <v>-</v>
      </c>
      <c r="H270" s="100" t="str">
        <f>IF(LEN(INDEX(Input!F$6:F$1005,ROW($C270)-ROW($C$5),1))=0,"-",INDEX(Input!F$6:F$1005,ROW($C270)-ROW($C$5),1))</f>
        <v>-</v>
      </c>
      <c r="I270" s="100" t="str">
        <f>IF(LEN(INDEX(Input!G$6:G$1005,ROW($C270)-ROW($C$5),1))=0,"",INDEX(Input!G$6:G$1005,ROW($C270)-ROW($C$5),1))</f>
        <v/>
      </c>
      <c r="J270" s="100" t="str">
        <f>IF(LEN(INDEX(Input!B$6:B$1005,ROW($C270)-ROW($C$5),1))=0,"-",IF(INDEX(Input!H$6:H$1005,ROW($C270)-ROW($C$5),1)="","Not set",INDEX(Input!H$6:H$1005,ROW($C270)-ROW($C$5),1)) )</f>
        <v>-</v>
      </c>
      <c r="K270" s="101" t="str">
        <f>IF(LEN(INDEX(Input!I$6:I$1005,ROW($C270)-ROW($C$5),1))=0,"",INDEX(Input!I$6:I$1005,ROW($C270)-ROW($C$5),1))</f>
        <v/>
      </c>
      <c r="L270" s="101" t="str">
        <f t="array" ref="L270">IFERROR(IF($AY$24=123,DAY(K270)&amp;connector&amp;IF($AZ$24="Extended",INDEX($AT$24:$AT$35,MONTH(K270),1),MONTH(K270))&amp;connector&amp;IF($AZ$24="Short", RIGHT(YEAR(K270),2),YEAR(K270)),IF($AY$24=213, MONTH(K270)&amp;connector&amp;DAY(K270)&amp;connector&amp;IF($AZ$24="Short", RIGHT(YEAR(K270),2),YEAR(K270)),IF($AZ$24="Short", RIGHT(YEAR(K270),2),YEAR(K270))&amp;connector&amp;MONTH(K270)&amp;connector&amp;DAY(K270))),"-")</f>
        <v>-</v>
      </c>
      <c r="M270" s="101" t="str">
        <f>IF(LEN(INDEX(Input!J$6:J$1005,ROW($C270)-ROW($C$5),1))=0,"",INDEX(Input!J$6:J$1005,ROW($C270)-ROW($C$5),1))</f>
        <v/>
      </c>
      <c r="N270" s="101" t="str">
        <f t="array" ref="N270">IFERROR(IF($AY$24=123,DAY(M270)&amp;connector&amp;IF($AZ$24="Extended",INDEX($AT$24:$AT$35,MONTH(M270),1),MONTH(M270))&amp;connector&amp;IF($AZ$24="Short", RIGHT(YEAR(M270),2),YEAR(M270)),IF($AY$24=213, MONTH(M270)&amp;connector&amp;DAY(M270)&amp;connector&amp;IF($AZ$24="Short", RIGHT(YEAR(M270),2),YEAR(M270)),IF($AZ$24="Short", RIGHT(YEAR(M270),2),YEAR(M270))&amp;connector&amp;MONTH(M270)&amp;connector&amp;DAY(M270))),"-")</f>
        <v>-</v>
      </c>
      <c r="O270" s="156" t="str">
        <f>IF(LEN(INDEX(Input!K$6:K$1005,ROW($C270)-ROW($C$5),1))=0,"",INDEX(Input!K$6:K$1005,ROW($C270)-ROW($C$5),1))</f>
        <v/>
      </c>
      <c r="P270" s="100" t="str">
        <f t="shared" si="40"/>
        <v>-</v>
      </c>
      <c r="Q270" s="156" t="str">
        <f>IF(LEN(INDEX(Input!L$6:L$1005,ROW($C270)-ROW($C$5),1))=0,"",INDEX(Input!L$6:L$1005,ROW($C270)-ROW($C$5),1))</f>
        <v/>
      </c>
      <c r="R270" s="100" t="str">
        <f t="shared" si="41"/>
        <v>-</v>
      </c>
      <c r="S270" s="156" t="str">
        <f>IF(LEN(INDEX(Input!M$6:M$1005,ROW($C270)-ROW($C$5),1))=0,"-",INDEX(Input!M$6:M$1005,ROW($C270)-ROW($C$5),1))</f>
        <v>-</v>
      </c>
      <c r="T270" s="156" t="str">
        <f t="shared" si="42"/>
        <v/>
      </c>
      <c r="U270" s="100" t="str">
        <f t="shared" si="43"/>
        <v>-</v>
      </c>
      <c r="V270" s="156" t="str">
        <f>IF(LEN(INDEX(Input!O$6:O$1005,ROW($C270)-ROW($C$5),1))=0,"",INDEX(Input!O$6:O$1005,ROW($C270)-ROW($C$5),1))</f>
        <v/>
      </c>
      <c r="W270" s="100" t="str">
        <f t="shared" si="44"/>
        <v>-</v>
      </c>
      <c r="X270" s="104" t="str">
        <f t="shared" si="45"/>
        <v/>
      </c>
      <c r="Y270" s="102" t="str">
        <f t="shared" si="39"/>
        <v/>
      </c>
      <c r="Z270" s="102" t="str">
        <f>IF(AND(OR(Dashboard!$D$7=J270,Dashboard!$D$7=""),  OR(Dashboard!$G$6&lt;=K270,Dashboard!$G$6=""), OR(Dashboard!$G$7&gt;=K270,Dashboard!$G$7=""),  OR(Dashboard!$J$6&lt;=O270,Dashboard!$J$6=""), OR(Dashboard!$J$7&gt;=O270,Dashboard!$J$7=""),D270&lt;&gt;""),"x","")</f>
        <v>x</v>
      </c>
      <c r="AA270" s="102" t="str">
        <f>IF(AND(OR(Dashboard!$D$6=H270,Dashboard!$D$6="",Dashboard!$D$6="All"), Z270="x"),"x","")</f>
        <v>x</v>
      </c>
      <c r="AB270" s="103" t="str">
        <f>IF(AND(OR(Dashboard!$D$6=H270,Dashboard!$D$6="",Dashboard!$D$6="All"), OR(Dashboard!$D$7=J270,Dashboard!$D$7=""),  OR(Dashboard!$G$6&lt;=K270,Dashboard!$G$6=""), OR(Dashboard!$G$7&gt;=K270,Dashboard!$G$7=""),  OR(Dashboard!$J$6&lt;=O270,Dashboard!$J$6=""), OR(Dashboard!$J$7&gt;=O270,Dashboard!$J$7=""),I270&lt;&gt;""),"x","")</f>
        <v/>
      </c>
      <c r="AC270" s="88" t="str">
        <f>IF($AB270&lt;&gt;"x","",IF(AND($I270&lt;&gt;AC$4, IFERROR(MATCH("c",$AB270:AB270,0),0)=0),"x", IF(IFERROR(MATCH("c",$AB270:AB270,0),0)=0,"c","")))</f>
        <v/>
      </c>
      <c r="AD270" s="88" t="str">
        <f>IF($AB270&lt;&gt;"x","",IF(AND($I270&lt;&gt;AD$4, IFERROR(MATCH("c",$AB270:AC270,0),0)=0),"x", IF(IFERROR(MATCH("c",$AB270:AC270,0),0)=0,"c","")))</f>
        <v/>
      </c>
      <c r="AE270" s="88" t="str">
        <f>IF($AB270&lt;&gt;"x","",IF(AND($I270&lt;&gt;AE$4, IFERROR(MATCH("c",$AB270:AD270,0),0)=0),"x", IF(IFERROR(MATCH("c",$AB270:AD270,0),0)=0,"c","")))</f>
        <v/>
      </c>
      <c r="AF270" s="88" t="str">
        <f>IF($AB270&lt;&gt;"x","",IF(AND($I270&lt;&gt;AF$4, IFERROR(MATCH("c",$AB270:AE270,0),0)=0),"x", IF(IFERROR(MATCH("c",$AB270:AE270,0),0)=0,"c","")))</f>
        <v/>
      </c>
      <c r="AG270" s="88" t="str">
        <f>IF($AB270&lt;&gt;"x","",IF(AND($I270&lt;&gt;AG$4, IFERROR(MATCH("c",$AB270:AF270,0),0)=0),"x", IF(IFERROR(MATCH("c",$AB270:AF270,0),0)=0,"c","")))</f>
        <v/>
      </c>
      <c r="AH270" s="88" t="str">
        <f>IF($AB270&lt;&gt;"x","",IF(AND($I270&lt;&gt;AH$4, IFERROR(MATCH("c",$AB270:AG270,0),0)=0),"x", IF(IFERROR(MATCH("c",$AB270:AG270,0),0)=0,"c","")))</f>
        <v/>
      </c>
      <c r="AI270" s="88" t="str">
        <f>IF($AB270&lt;&gt;"x","",IF(AND($I270&lt;&gt;AI$4, IFERROR(MATCH("c",$AB270:AH270,0),0)=0),"x", IF(IFERROR(MATCH("c",$AB270:AH270,0),0)=0,"c","")))</f>
        <v/>
      </c>
      <c r="AJ270" s="88" t="str">
        <f>IF($AB270&lt;&gt;"x","",IF(AND($I270&lt;&gt;AJ$4, IFERROR(MATCH("c",$AB270:AI270,0),0)=0),"x", IF(IFERROR(MATCH("c",$AB270:AI270,0),0)=0,"c","")))</f>
        <v/>
      </c>
      <c r="AK270" s="88" t="str">
        <f>IF($AB270&lt;&gt;"x","",IF(AND($I270&lt;&gt;AK$4, IFERROR(MATCH("c",$AB270:AJ270,0),0)=0),"x", IF(IFERROR(MATCH("c",$AB270:AJ270,0),0)=0,"c","")))</f>
        <v/>
      </c>
      <c r="AL270" s="88" t="str">
        <f>IF($AB270&lt;&gt;"x","",IF(AND($I270&lt;&gt;AL$4, IFERROR(MATCH("c",$AB270:AK270,0),0)=0),"x", IF(IFERROR(MATCH("c",$AB270:AK270,0),0)=0,"c","")))</f>
        <v/>
      </c>
      <c r="AM270" s="88" t="str">
        <f>IF($AB270&lt;&gt;"x","",IF(AND($I270&lt;&gt;AM$4, IFERROR(MATCH("c",$AB270:AL270,0),0)=0),"x", IF(IFERROR(MATCH("c",$AB270:AL270,0),0)=0,"c","")))</f>
        <v/>
      </c>
      <c r="AN270" s="88" t="str">
        <f>IF($AB270&lt;&gt;"x","",IF(AND($I270&lt;&gt;AN$4, IFERROR(MATCH("c",$AB270:AM270,0),0)=0),"x", IF(IFERROR(MATCH("c",$AB270:AM270,0),0)=0,"c","")))</f>
        <v/>
      </c>
      <c r="AO270" s="88" t="str">
        <f>IF($AB270&lt;&gt;"x","",IF(AND($I270&lt;&gt;AO$4, IFERROR(MATCH("c",$AB270:AN270,0),0)=0),"x", IF(IFERROR(MATCH("c",$AB270:AN270,0),0)=0,"c","")))</f>
        <v/>
      </c>
      <c r="AP270" s="88" t="str">
        <f>IF($AB270&lt;&gt;"x","",IF(AND($I270&lt;&gt;AP$4, IFERROR(MATCH("c",$AB270:AO270,0),0)=0),"x", IF(IFERROR(MATCH("c",$AB270:AO270,0),0)=0,"c","")))</f>
        <v/>
      </c>
      <c r="AQ270" s="88" t="str">
        <f>IF($AB270&lt;&gt;"x","",IF(AND($I270&lt;&gt;AQ$4, IFERROR(MATCH("c",$AB270:AP270,0),0)=0),"x", IF(IFERROR(MATCH("c",$AB270:AP270,0),0)=0,"c","")))</f>
        <v/>
      </c>
    </row>
    <row r="271" spans="2:43" x14ac:dyDescent="0.25">
      <c r="B271" s="88">
        <f>IF(AND(OR(Pipeline!$F$5=H271,Pipeline!$F$5="",Pipeline!$F$5="All"), OR(Pipeline!$F$6=J271,Pipeline!$F$6="",Pipeline!$F$6="All"),  OR(Pipeline!$J$5&lt;=K271,Pipeline!$J$5=""), OR(Pipeline!$J$6&gt;=K271,Pipeline!$J$6=""),  OR(Pipeline!$N$5&lt;=O271,Pipeline!$N$5=""), OR(Pipeline!$N$6&gt;=O271,Pipeline!$N$6="")),1,0)</f>
        <v>1</v>
      </c>
      <c r="C271" s="99">
        <f>IF(B271&lt;&gt;1,"",COUNTIFS($I$6:I270,I271,$B$6:B270,1)+1)</f>
        <v>259</v>
      </c>
      <c r="D271" s="100" t="str">
        <f>IF(LEN(INDEX(Input!B$6:B$1005,ROW($C271)-ROW($C$5),1))=0,"-",INDEX(Input!B$6:B$1005,ROW($C271)-ROW($C$5),1))</f>
        <v>-</v>
      </c>
      <c r="E271" s="100" t="str">
        <f>IF(LEN(INDEX(Input!C$6:C$1005,ROW($C271)-ROW($C$5),1))=0,"-",INDEX(Input!C$6:C$1005,ROW($C271)-ROW($C$5),1))</f>
        <v>-</v>
      </c>
      <c r="F271" s="100" t="str">
        <f>IF(LEN(INDEX(Input!D$6:D$1005,ROW($C271)-ROW($C$5),1))=0,"-",INDEX(Input!D$6:D$1005,ROW($C271)-ROW($C$5),1))</f>
        <v>-</v>
      </c>
      <c r="G271" s="100" t="str">
        <f>IF(LEN(INDEX(Input!E$6:E$1005,ROW($C271)-ROW($C$5),1))=0,"-",INDEX(Input!E$6:E$1005,ROW($C271)-ROW($C$5),1))</f>
        <v>-</v>
      </c>
      <c r="H271" s="100" t="str">
        <f>IF(LEN(INDEX(Input!F$6:F$1005,ROW($C271)-ROW($C$5),1))=0,"-",INDEX(Input!F$6:F$1005,ROW($C271)-ROW($C$5),1))</f>
        <v>-</v>
      </c>
      <c r="I271" s="100" t="str">
        <f>IF(LEN(INDEX(Input!G$6:G$1005,ROW($C271)-ROW($C$5),1))=0,"",INDEX(Input!G$6:G$1005,ROW($C271)-ROW($C$5),1))</f>
        <v/>
      </c>
      <c r="J271" s="100" t="str">
        <f>IF(LEN(INDEX(Input!B$6:B$1005,ROW($C271)-ROW($C$5),1))=0,"-",IF(INDEX(Input!H$6:H$1005,ROW($C271)-ROW($C$5),1)="","Not set",INDEX(Input!H$6:H$1005,ROW($C271)-ROW($C$5),1)) )</f>
        <v>-</v>
      </c>
      <c r="K271" s="101" t="str">
        <f>IF(LEN(INDEX(Input!I$6:I$1005,ROW($C271)-ROW($C$5),1))=0,"",INDEX(Input!I$6:I$1005,ROW($C271)-ROW($C$5),1))</f>
        <v/>
      </c>
      <c r="L271" s="101" t="str">
        <f t="array" ref="L271">IFERROR(IF($AY$24=123,DAY(K271)&amp;connector&amp;IF($AZ$24="Extended",INDEX($AT$24:$AT$35,MONTH(K271),1),MONTH(K271))&amp;connector&amp;IF($AZ$24="Short", RIGHT(YEAR(K271),2),YEAR(K271)),IF($AY$24=213, MONTH(K271)&amp;connector&amp;DAY(K271)&amp;connector&amp;IF($AZ$24="Short", RIGHT(YEAR(K271),2),YEAR(K271)),IF($AZ$24="Short", RIGHT(YEAR(K271),2),YEAR(K271))&amp;connector&amp;MONTH(K271)&amp;connector&amp;DAY(K271))),"-")</f>
        <v>-</v>
      </c>
      <c r="M271" s="101" t="str">
        <f>IF(LEN(INDEX(Input!J$6:J$1005,ROW($C271)-ROW($C$5),1))=0,"",INDEX(Input!J$6:J$1005,ROW($C271)-ROW($C$5),1))</f>
        <v/>
      </c>
      <c r="N271" s="101" t="str">
        <f t="array" ref="N271">IFERROR(IF($AY$24=123,DAY(M271)&amp;connector&amp;IF($AZ$24="Extended",INDEX($AT$24:$AT$35,MONTH(M271),1),MONTH(M271))&amp;connector&amp;IF($AZ$24="Short", RIGHT(YEAR(M271),2),YEAR(M271)),IF($AY$24=213, MONTH(M271)&amp;connector&amp;DAY(M271)&amp;connector&amp;IF($AZ$24="Short", RIGHT(YEAR(M271),2),YEAR(M271)),IF($AZ$24="Short", RIGHT(YEAR(M271),2),YEAR(M271))&amp;connector&amp;MONTH(M271)&amp;connector&amp;DAY(M271))),"-")</f>
        <v>-</v>
      </c>
      <c r="O271" s="156" t="str">
        <f>IF(LEN(INDEX(Input!K$6:K$1005,ROW($C271)-ROW($C$5),1))=0,"",INDEX(Input!K$6:K$1005,ROW($C271)-ROW($C$5),1))</f>
        <v/>
      </c>
      <c r="P271" s="100" t="str">
        <f t="shared" si="40"/>
        <v>-</v>
      </c>
      <c r="Q271" s="156" t="str">
        <f>IF(LEN(INDEX(Input!L$6:L$1005,ROW($C271)-ROW($C$5),1))=0,"",INDEX(Input!L$6:L$1005,ROW($C271)-ROW($C$5),1))</f>
        <v/>
      </c>
      <c r="R271" s="100" t="str">
        <f t="shared" si="41"/>
        <v>-</v>
      </c>
      <c r="S271" s="156" t="str">
        <f>IF(LEN(INDEX(Input!M$6:M$1005,ROW($C271)-ROW($C$5),1))=0,"-",INDEX(Input!M$6:M$1005,ROW($C271)-ROW($C$5),1))</f>
        <v>-</v>
      </c>
      <c r="T271" s="156" t="str">
        <f t="shared" si="42"/>
        <v/>
      </c>
      <c r="U271" s="100" t="str">
        <f t="shared" si="43"/>
        <v>-</v>
      </c>
      <c r="V271" s="156" t="str">
        <f>IF(LEN(INDEX(Input!O$6:O$1005,ROW($C271)-ROW($C$5),1))=0,"",INDEX(Input!O$6:O$1005,ROW($C271)-ROW($C$5),1))</f>
        <v/>
      </c>
      <c r="W271" s="100" t="str">
        <f t="shared" si="44"/>
        <v>-</v>
      </c>
      <c r="X271" s="104" t="str">
        <f t="shared" si="45"/>
        <v/>
      </c>
      <c r="Y271" s="102" t="str">
        <f t="shared" si="39"/>
        <v/>
      </c>
      <c r="Z271" s="102" t="str">
        <f>IF(AND(OR(Dashboard!$D$7=J271,Dashboard!$D$7=""),  OR(Dashboard!$G$6&lt;=K271,Dashboard!$G$6=""), OR(Dashboard!$G$7&gt;=K271,Dashboard!$G$7=""),  OR(Dashboard!$J$6&lt;=O271,Dashboard!$J$6=""), OR(Dashboard!$J$7&gt;=O271,Dashboard!$J$7=""),D271&lt;&gt;""),"x","")</f>
        <v>x</v>
      </c>
      <c r="AA271" s="102" t="str">
        <f>IF(AND(OR(Dashboard!$D$6=H271,Dashboard!$D$6="",Dashboard!$D$6="All"), Z271="x"),"x","")</f>
        <v>x</v>
      </c>
      <c r="AB271" s="103" t="str">
        <f>IF(AND(OR(Dashboard!$D$6=H271,Dashboard!$D$6="",Dashboard!$D$6="All"), OR(Dashboard!$D$7=J271,Dashboard!$D$7=""),  OR(Dashboard!$G$6&lt;=K271,Dashboard!$G$6=""), OR(Dashboard!$G$7&gt;=K271,Dashboard!$G$7=""),  OR(Dashboard!$J$6&lt;=O271,Dashboard!$J$6=""), OR(Dashboard!$J$7&gt;=O271,Dashboard!$J$7=""),I271&lt;&gt;""),"x","")</f>
        <v/>
      </c>
      <c r="AC271" s="88" t="str">
        <f>IF($AB271&lt;&gt;"x","",IF(AND($I271&lt;&gt;AC$4, IFERROR(MATCH("c",$AB271:AB271,0),0)=0),"x", IF(IFERROR(MATCH("c",$AB271:AB271,0),0)=0,"c","")))</f>
        <v/>
      </c>
      <c r="AD271" s="88" t="str">
        <f>IF($AB271&lt;&gt;"x","",IF(AND($I271&lt;&gt;AD$4, IFERROR(MATCH("c",$AB271:AC271,0),0)=0),"x", IF(IFERROR(MATCH("c",$AB271:AC271,0),0)=0,"c","")))</f>
        <v/>
      </c>
      <c r="AE271" s="88" t="str">
        <f>IF($AB271&lt;&gt;"x","",IF(AND($I271&lt;&gt;AE$4, IFERROR(MATCH("c",$AB271:AD271,0),0)=0),"x", IF(IFERROR(MATCH("c",$AB271:AD271,0),0)=0,"c","")))</f>
        <v/>
      </c>
      <c r="AF271" s="88" t="str">
        <f>IF($AB271&lt;&gt;"x","",IF(AND($I271&lt;&gt;AF$4, IFERROR(MATCH("c",$AB271:AE271,0),0)=0),"x", IF(IFERROR(MATCH("c",$AB271:AE271,0),0)=0,"c","")))</f>
        <v/>
      </c>
      <c r="AG271" s="88" t="str">
        <f>IF($AB271&lt;&gt;"x","",IF(AND($I271&lt;&gt;AG$4, IFERROR(MATCH("c",$AB271:AF271,0),0)=0),"x", IF(IFERROR(MATCH("c",$AB271:AF271,0),0)=0,"c","")))</f>
        <v/>
      </c>
      <c r="AH271" s="88" t="str">
        <f>IF($AB271&lt;&gt;"x","",IF(AND($I271&lt;&gt;AH$4, IFERROR(MATCH("c",$AB271:AG271,0),0)=0),"x", IF(IFERROR(MATCH("c",$AB271:AG271,0),0)=0,"c","")))</f>
        <v/>
      </c>
      <c r="AI271" s="88" t="str">
        <f>IF($AB271&lt;&gt;"x","",IF(AND($I271&lt;&gt;AI$4, IFERROR(MATCH("c",$AB271:AH271,0),0)=0),"x", IF(IFERROR(MATCH("c",$AB271:AH271,0),0)=0,"c","")))</f>
        <v/>
      </c>
      <c r="AJ271" s="88" t="str">
        <f>IF($AB271&lt;&gt;"x","",IF(AND($I271&lt;&gt;AJ$4, IFERROR(MATCH("c",$AB271:AI271,0),0)=0),"x", IF(IFERROR(MATCH("c",$AB271:AI271,0),0)=0,"c","")))</f>
        <v/>
      </c>
      <c r="AK271" s="88" t="str">
        <f>IF($AB271&lt;&gt;"x","",IF(AND($I271&lt;&gt;AK$4, IFERROR(MATCH("c",$AB271:AJ271,0),0)=0),"x", IF(IFERROR(MATCH("c",$AB271:AJ271,0),0)=0,"c","")))</f>
        <v/>
      </c>
      <c r="AL271" s="88" t="str">
        <f>IF($AB271&lt;&gt;"x","",IF(AND($I271&lt;&gt;AL$4, IFERROR(MATCH("c",$AB271:AK271,0),0)=0),"x", IF(IFERROR(MATCH("c",$AB271:AK271,0),0)=0,"c","")))</f>
        <v/>
      </c>
      <c r="AM271" s="88" t="str">
        <f>IF($AB271&lt;&gt;"x","",IF(AND($I271&lt;&gt;AM$4, IFERROR(MATCH("c",$AB271:AL271,0),0)=0),"x", IF(IFERROR(MATCH("c",$AB271:AL271,0),0)=0,"c","")))</f>
        <v/>
      </c>
      <c r="AN271" s="88" t="str">
        <f>IF($AB271&lt;&gt;"x","",IF(AND($I271&lt;&gt;AN$4, IFERROR(MATCH("c",$AB271:AM271,0),0)=0),"x", IF(IFERROR(MATCH("c",$AB271:AM271,0),0)=0,"c","")))</f>
        <v/>
      </c>
      <c r="AO271" s="88" t="str">
        <f>IF($AB271&lt;&gt;"x","",IF(AND($I271&lt;&gt;AO$4, IFERROR(MATCH("c",$AB271:AN271,0),0)=0),"x", IF(IFERROR(MATCH("c",$AB271:AN271,0),0)=0,"c","")))</f>
        <v/>
      </c>
      <c r="AP271" s="88" t="str">
        <f>IF($AB271&lt;&gt;"x","",IF(AND($I271&lt;&gt;AP$4, IFERROR(MATCH("c",$AB271:AO271,0),0)=0),"x", IF(IFERROR(MATCH("c",$AB271:AO271,0),0)=0,"c","")))</f>
        <v/>
      </c>
      <c r="AQ271" s="88" t="str">
        <f>IF($AB271&lt;&gt;"x","",IF(AND($I271&lt;&gt;AQ$4, IFERROR(MATCH("c",$AB271:AP271,0),0)=0),"x", IF(IFERROR(MATCH("c",$AB271:AP271,0),0)=0,"c","")))</f>
        <v/>
      </c>
    </row>
    <row r="272" spans="2:43" x14ac:dyDescent="0.25">
      <c r="B272" s="88">
        <f>IF(AND(OR(Pipeline!$F$5=H272,Pipeline!$F$5="",Pipeline!$F$5="All"), OR(Pipeline!$F$6=J272,Pipeline!$F$6="",Pipeline!$F$6="All"),  OR(Pipeline!$J$5&lt;=K272,Pipeline!$J$5=""), OR(Pipeline!$J$6&gt;=K272,Pipeline!$J$6=""),  OR(Pipeline!$N$5&lt;=O272,Pipeline!$N$5=""), OR(Pipeline!$N$6&gt;=O272,Pipeline!$N$6="")),1,0)</f>
        <v>1</v>
      </c>
      <c r="C272" s="99">
        <f>IF(B272&lt;&gt;1,"",COUNTIFS($I$6:I271,I272,$B$6:B271,1)+1)</f>
        <v>260</v>
      </c>
      <c r="D272" s="100" t="str">
        <f>IF(LEN(INDEX(Input!B$6:B$1005,ROW($C272)-ROW($C$5),1))=0,"-",INDEX(Input!B$6:B$1005,ROW($C272)-ROW($C$5),1))</f>
        <v>-</v>
      </c>
      <c r="E272" s="100" t="str">
        <f>IF(LEN(INDEX(Input!C$6:C$1005,ROW($C272)-ROW($C$5),1))=0,"-",INDEX(Input!C$6:C$1005,ROW($C272)-ROW($C$5),1))</f>
        <v>-</v>
      </c>
      <c r="F272" s="100" t="str">
        <f>IF(LEN(INDEX(Input!D$6:D$1005,ROW($C272)-ROW($C$5),1))=0,"-",INDEX(Input!D$6:D$1005,ROW($C272)-ROW($C$5),1))</f>
        <v>-</v>
      </c>
      <c r="G272" s="100" t="str">
        <f>IF(LEN(INDEX(Input!E$6:E$1005,ROW($C272)-ROW($C$5),1))=0,"-",INDEX(Input!E$6:E$1005,ROW($C272)-ROW($C$5),1))</f>
        <v>-</v>
      </c>
      <c r="H272" s="100" t="str">
        <f>IF(LEN(INDEX(Input!F$6:F$1005,ROW($C272)-ROW($C$5),1))=0,"-",INDEX(Input!F$6:F$1005,ROW($C272)-ROW($C$5),1))</f>
        <v>-</v>
      </c>
      <c r="I272" s="100" t="str">
        <f>IF(LEN(INDEX(Input!G$6:G$1005,ROW($C272)-ROW($C$5),1))=0,"",INDEX(Input!G$6:G$1005,ROW($C272)-ROW($C$5),1))</f>
        <v/>
      </c>
      <c r="J272" s="100" t="str">
        <f>IF(LEN(INDEX(Input!B$6:B$1005,ROW($C272)-ROW($C$5),1))=0,"-",IF(INDEX(Input!H$6:H$1005,ROW($C272)-ROW($C$5),1)="","Not set",INDEX(Input!H$6:H$1005,ROW($C272)-ROW($C$5),1)) )</f>
        <v>-</v>
      </c>
      <c r="K272" s="101" t="str">
        <f>IF(LEN(INDEX(Input!I$6:I$1005,ROW($C272)-ROW($C$5),1))=0,"",INDEX(Input!I$6:I$1005,ROW($C272)-ROW($C$5),1))</f>
        <v/>
      </c>
      <c r="L272" s="101" t="str">
        <f t="array" ref="L272">IFERROR(IF($AY$24=123,DAY(K272)&amp;connector&amp;IF($AZ$24="Extended",INDEX($AT$24:$AT$35,MONTH(K272),1),MONTH(K272))&amp;connector&amp;IF($AZ$24="Short", RIGHT(YEAR(K272),2),YEAR(K272)),IF($AY$24=213, MONTH(K272)&amp;connector&amp;DAY(K272)&amp;connector&amp;IF($AZ$24="Short", RIGHT(YEAR(K272),2),YEAR(K272)),IF($AZ$24="Short", RIGHT(YEAR(K272),2),YEAR(K272))&amp;connector&amp;MONTH(K272)&amp;connector&amp;DAY(K272))),"-")</f>
        <v>-</v>
      </c>
      <c r="M272" s="101" t="str">
        <f>IF(LEN(INDEX(Input!J$6:J$1005,ROW($C272)-ROW($C$5),1))=0,"",INDEX(Input!J$6:J$1005,ROW($C272)-ROW($C$5),1))</f>
        <v/>
      </c>
      <c r="N272" s="101" t="str">
        <f t="array" ref="N272">IFERROR(IF($AY$24=123,DAY(M272)&amp;connector&amp;IF($AZ$24="Extended",INDEX($AT$24:$AT$35,MONTH(M272),1),MONTH(M272))&amp;connector&amp;IF($AZ$24="Short", RIGHT(YEAR(M272),2),YEAR(M272)),IF($AY$24=213, MONTH(M272)&amp;connector&amp;DAY(M272)&amp;connector&amp;IF($AZ$24="Short", RIGHT(YEAR(M272),2),YEAR(M272)),IF($AZ$24="Short", RIGHT(YEAR(M272),2),YEAR(M272))&amp;connector&amp;MONTH(M272)&amp;connector&amp;DAY(M272))),"-")</f>
        <v>-</v>
      </c>
      <c r="O272" s="156" t="str">
        <f>IF(LEN(INDEX(Input!K$6:K$1005,ROW($C272)-ROW($C$5),1))=0,"",INDEX(Input!K$6:K$1005,ROW($C272)-ROW($C$5),1))</f>
        <v/>
      </c>
      <c r="P272" s="100" t="str">
        <f t="shared" si="40"/>
        <v>-</v>
      </c>
      <c r="Q272" s="156" t="str">
        <f>IF(LEN(INDEX(Input!L$6:L$1005,ROW($C272)-ROW($C$5),1))=0,"",INDEX(Input!L$6:L$1005,ROW($C272)-ROW($C$5),1))</f>
        <v/>
      </c>
      <c r="R272" s="100" t="str">
        <f t="shared" si="41"/>
        <v>-</v>
      </c>
      <c r="S272" s="156" t="str">
        <f>IF(LEN(INDEX(Input!M$6:M$1005,ROW($C272)-ROW($C$5),1))=0,"-",INDEX(Input!M$6:M$1005,ROW($C272)-ROW($C$5),1))</f>
        <v>-</v>
      </c>
      <c r="T272" s="156" t="str">
        <f t="shared" si="42"/>
        <v/>
      </c>
      <c r="U272" s="100" t="str">
        <f t="shared" si="43"/>
        <v>-</v>
      </c>
      <c r="V272" s="156" t="str">
        <f>IF(LEN(INDEX(Input!O$6:O$1005,ROW($C272)-ROW($C$5),1))=0,"",INDEX(Input!O$6:O$1005,ROW($C272)-ROW($C$5),1))</f>
        <v/>
      </c>
      <c r="W272" s="100" t="str">
        <f t="shared" si="44"/>
        <v>-</v>
      </c>
      <c r="X272" s="104" t="str">
        <f t="shared" si="45"/>
        <v/>
      </c>
      <c r="Y272" s="102" t="str">
        <f t="shared" si="39"/>
        <v/>
      </c>
      <c r="Z272" s="102" t="str">
        <f>IF(AND(OR(Dashboard!$D$7=J272,Dashboard!$D$7=""),  OR(Dashboard!$G$6&lt;=K272,Dashboard!$G$6=""), OR(Dashboard!$G$7&gt;=K272,Dashboard!$G$7=""),  OR(Dashboard!$J$6&lt;=O272,Dashboard!$J$6=""), OR(Dashboard!$J$7&gt;=O272,Dashboard!$J$7=""),D272&lt;&gt;""),"x","")</f>
        <v>x</v>
      </c>
      <c r="AA272" s="102" t="str">
        <f>IF(AND(OR(Dashboard!$D$6=H272,Dashboard!$D$6="",Dashboard!$D$6="All"), Z272="x"),"x","")</f>
        <v>x</v>
      </c>
      <c r="AB272" s="103" t="str">
        <f>IF(AND(OR(Dashboard!$D$6=H272,Dashboard!$D$6="",Dashboard!$D$6="All"), OR(Dashboard!$D$7=J272,Dashboard!$D$7=""),  OR(Dashboard!$G$6&lt;=K272,Dashboard!$G$6=""), OR(Dashboard!$G$7&gt;=K272,Dashboard!$G$7=""),  OR(Dashboard!$J$6&lt;=O272,Dashboard!$J$6=""), OR(Dashboard!$J$7&gt;=O272,Dashboard!$J$7=""),I272&lt;&gt;""),"x","")</f>
        <v/>
      </c>
      <c r="AC272" s="88" t="str">
        <f>IF($AB272&lt;&gt;"x","",IF(AND($I272&lt;&gt;AC$4, IFERROR(MATCH("c",$AB272:AB272,0),0)=0),"x", IF(IFERROR(MATCH("c",$AB272:AB272,0),0)=0,"c","")))</f>
        <v/>
      </c>
      <c r="AD272" s="88" t="str">
        <f>IF($AB272&lt;&gt;"x","",IF(AND($I272&lt;&gt;AD$4, IFERROR(MATCH("c",$AB272:AC272,0),0)=0),"x", IF(IFERROR(MATCH("c",$AB272:AC272,0),0)=0,"c","")))</f>
        <v/>
      </c>
      <c r="AE272" s="88" t="str">
        <f>IF($AB272&lt;&gt;"x","",IF(AND($I272&lt;&gt;AE$4, IFERROR(MATCH("c",$AB272:AD272,0),0)=0),"x", IF(IFERROR(MATCH("c",$AB272:AD272,0),0)=0,"c","")))</f>
        <v/>
      </c>
      <c r="AF272" s="88" t="str">
        <f>IF($AB272&lt;&gt;"x","",IF(AND($I272&lt;&gt;AF$4, IFERROR(MATCH("c",$AB272:AE272,0),0)=0),"x", IF(IFERROR(MATCH("c",$AB272:AE272,0),0)=0,"c","")))</f>
        <v/>
      </c>
      <c r="AG272" s="88" t="str">
        <f>IF($AB272&lt;&gt;"x","",IF(AND($I272&lt;&gt;AG$4, IFERROR(MATCH("c",$AB272:AF272,0),0)=0),"x", IF(IFERROR(MATCH("c",$AB272:AF272,0),0)=0,"c","")))</f>
        <v/>
      </c>
      <c r="AH272" s="88" t="str">
        <f>IF($AB272&lt;&gt;"x","",IF(AND($I272&lt;&gt;AH$4, IFERROR(MATCH("c",$AB272:AG272,0),0)=0),"x", IF(IFERROR(MATCH("c",$AB272:AG272,0),0)=0,"c","")))</f>
        <v/>
      </c>
      <c r="AI272" s="88" t="str">
        <f>IF($AB272&lt;&gt;"x","",IF(AND($I272&lt;&gt;AI$4, IFERROR(MATCH("c",$AB272:AH272,0),0)=0),"x", IF(IFERROR(MATCH("c",$AB272:AH272,0),0)=0,"c","")))</f>
        <v/>
      </c>
      <c r="AJ272" s="88" t="str">
        <f>IF($AB272&lt;&gt;"x","",IF(AND($I272&lt;&gt;AJ$4, IFERROR(MATCH("c",$AB272:AI272,0),0)=0),"x", IF(IFERROR(MATCH("c",$AB272:AI272,0),0)=0,"c","")))</f>
        <v/>
      </c>
      <c r="AK272" s="88" t="str">
        <f>IF($AB272&lt;&gt;"x","",IF(AND($I272&lt;&gt;AK$4, IFERROR(MATCH("c",$AB272:AJ272,0),0)=0),"x", IF(IFERROR(MATCH("c",$AB272:AJ272,0),0)=0,"c","")))</f>
        <v/>
      </c>
      <c r="AL272" s="88" t="str">
        <f>IF($AB272&lt;&gt;"x","",IF(AND($I272&lt;&gt;AL$4, IFERROR(MATCH("c",$AB272:AK272,0),0)=0),"x", IF(IFERROR(MATCH("c",$AB272:AK272,0),0)=0,"c","")))</f>
        <v/>
      </c>
      <c r="AM272" s="88" t="str">
        <f>IF($AB272&lt;&gt;"x","",IF(AND($I272&lt;&gt;AM$4, IFERROR(MATCH("c",$AB272:AL272,0),0)=0),"x", IF(IFERROR(MATCH("c",$AB272:AL272,0),0)=0,"c","")))</f>
        <v/>
      </c>
      <c r="AN272" s="88" t="str">
        <f>IF($AB272&lt;&gt;"x","",IF(AND($I272&lt;&gt;AN$4, IFERROR(MATCH("c",$AB272:AM272,0),0)=0),"x", IF(IFERROR(MATCH("c",$AB272:AM272,0),0)=0,"c","")))</f>
        <v/>
      </c>
      <c r="AO272" s="88" t="str">
        <f>IF($AB272&lt;&gt;"x","",IF(AND($I272&lt;&gt;AO$4, IFERROR(MATCH("c",$AB272:AN272,0),0)=0),"x", IF(IFERROR(MATCH("c",$AB272:AN272,0),0)=0,"c","")))</f>
        <v/>
      </c>
      <c r="AP272" s="88" t="str">
        <f>IF($AB272&lt;&gt;"x","",IF(AND($I272&lt;&gt;AP$4, IFERROR(MATCH("c",$AB272:AO272,0),0)=0),"x", IF(IFERROR(MATCH("c",$AB272:AO272,0),0)=0,"c","")))</f>
        <v/>
      </c>
      <c r="AQ272" s="88" t="str">
        <f>IF($AB272&lt;&gt;"x","",IF(AND($I272&lt;&gt;AQ$4, IFERROR(MATCH("c",$AB272:AP272,0),0)=0),"x", IF(IFERROR(MATCH("c",$AB272:AP272,0),0)=0,"c","")))</f>
        <v/>
      </c>
    </row>
    <row r="273" spans="2:43" x14ac:dyDescent="0.25">
      <c r="B273" s="88">
        <f>IF(AND(OR(Pipeline!$F$5=H273,Pipeline!$F$5="",Pipeline!$F$5="All"), OR(Pipeline!$F$6=J273,Pipeline!$F$6="",Pipeline!$F$6="All"),  OR(Pipeline!$J$5&lt;=K273,Pipeline!$J$5=""), OR(Pipeline!$J$6&gt;=K273,Pipeline!$J$6=""),  OR(Pipeline!$N$5&lt;=O273,Pipeline!$N$5=""), OR(Pipeline!$N$6&gt;=O273,Pipeline!$N$6="")),1,0)</f>
        <v>1</v>
      </c>
      <c r="C273" s="99">
        <f>IF(B273&lt;&gt;1,"",COUNTIFS($I$6:I272,I273,$B$6:B272,1)+1)</f>
        <v>261</v>
      </c>
      <c r="D273" s="100" t="str">
        <f>IF(LEN(INDEX(Input!B$6:B$1005,ROW($C273)-ROW($C$5),1))=0,"-",INDEX(Input!B$6:B$1005,ROW($C273)-ROW($C$5),1))</f>
        <v>-</v>
      </c>
      <c r="E273" s="100" t="str">
        <f>IF(LEN(INDEX(Input!C$6:C$1005,ROW($C273)-ROW($C$5),1))=0,"-",INDEX(Input!C$6:C$1005,ROW($C273)-ROW($C$5),1))</f>
        <v>-</v>
      </c>
      <c r="F273" s="100" t="str">
        <f>IF(LEN(INDEX(Input!D$6:D$1005,ROW($C273)-ROW($C$5),1))=0,"-",INDEX(Input!D$6:D$1005,ROW($C273)-ROW($C$5),1))</f>
        <v>-</v>
      </c>
      <c r="G273" s="100" t="str">
        <f>IF(LEN(INDEX(Input!E$6:E$1005,ROW($C273)-ROW($C$5),1))=0,"-",INDEX(Input!E$6:E$1005,ROW($C273)-ROW($C$5),1))</f>
        <v>-</v>
      </c>
      <c r="H273" s="100" t="str">
        <f>IF(LEN(INDEX(Input!F$6:F$1005,ROW($C273)-ROW($C$5),1))=0,"-",INDEX(Input!F$6:F$1005,ROW($C273)-ROW($C$5),1))</f>
        <v>-</v>
      </c>
      <c r="I273" s="100" t="str">
        <f>IF(LEN(INDEX(Input!G$6:G$1005,ROW($C273)-ROW($C$5),1))=0,"",INDEX(Input!G$6:G$1005,ROW($C273)-ROW($C$5),1))</f>
        <v/>
      </c>
      <c r="J273" s="100" t="str">
        <f>IF(LEN(INDEX(Input!B$6:B$1005,ROW($C273)-ROW($C$5),1))=0,"-",IF(INDEX(Input!H$6:H$1005,ROW($C273)-ROW($C$5),1)="","Not set",INDEX(Input!H$6:H$1005,ROW($C273)-ROW($C$5),1)) )</f>
        <v>-</v>
      </c>
      <c r="K273" s="101" t="str">
        <f>IF(LEN(INDEX(Input!I$6:I$1005,ROW($C273)-ROW($C$5),1))=0,"",INDEX(Input!I$6:I$1005,ROW($C273)-ROW($C$5),1))</f>
        <v/>
      </c>
      <c r="L273" s="101" t="str">
        <f t="array" ref="L273">IFERROR(IF($AY$24=123,DAY(K273)&amp;connector&amp;IF($AZ$24="Extended",INDEX($AT$24:$AT$35,MONTH(K273),1),MONTH(K273))&amp;connector&amp;IF($AZ$24="Short", RIGHT(YEAR(K273),2),YEAR(K273)),IF($AY$24=213, MONTH(K273)&amp;connector&amp;DAY(K273)&amp;connector&amp;IF($AZ$24="Short", RIGHT(YEAR(K273),2),YEAR(K273)),IF($AZ$24="Short", RIGHT(YEAR(K273),2),YEAR(K273))&amp;connector&amp;MONTH(K273)&amp;connector&amp;DAY(K273))),"-")</f>
        <v>-</v>
      </c>
      <c r="M273" s="101" t="str">
        <f>IF(LEN(INDEX(Input!J$6:J$1005,ROW($C273)-ROW($C$5),1))=0,"",INDEX(Input!J$6:J$1005,ROW($C273)-ROW($C$5),1))</f>
        <v/>
      </c>
      <c r="N273" s="101" t="str">
        <f t="array" ref="N273">IFERROR(IF($AY$24=123,DAY(M273)&amp;connector&amp;IF($AZ$24="Extended",INDEX($AT$24:$AT$35,MONTH(M273),1),MONTH(M273))&amp;connector&amp;IF($AZ$24="Short", RIGHT(YEAR(M273),2),YEAR(M273)),IF($AY$24=213, MONTH(M273)&amp;connector&amp;DAY(M273)&amp;connector&amp;IF($AZ$24="Short", RIGHT(YEAR(M273),2),YEAR(M273)),IF($AZ$24="Short", RIGHT(YEAR(M273),2),YEAR(M273))&amp;connector&amp;MONTH(M273)&amp;connector&amp;DAY(M273))),"-")</f>
        <v>-</v>
      </c>
      <c r="O273" s="156" t="str">
        <f>IF(LEN(INDEX(Input!K$6:K$1005,ROW($C273)-ROW($C$5),1))=0,"",INDEX(Input!K$6:K$1005,ROW($C273)-ROW($C$5),1))</f>
        <v/>
      </c>
      <c r="P273" s="100" t="str">
        <f t="shared" si="40"/>
        <v>-</v>
      </c>
      <c r="Q273" s="156" t="str">
        <f>IF(LEN(INDEX(Input!L$6:L$1005,ROW($C273)-ROW($C$5),1))=0,"",INDEX(Input!L$6:L$1005,ROW($C273)-ROW($C$5),1))</f>
        <v/>
      </c>
      <c r="R273" s="100" t="str">
        <f t="shared" si="41"/>
        <v>-</v>
      </c>
      <c r="S273" s="156" t="str">
        <f>IF(LEN(INDEX(Input!M$6:M$1005,ROW($C273)-ROW($C$5),1))=0,"-",INDEX(Input!M$6:M$1005,ROW($C273)-ROW($C$5),1))</f>
        <v>-</v>
      </c>
      <c r="T273" s="156" t="str">
        <f t="shared" si="42"/>
        <v/>
      </c>
      <c r="U273" s="100" t="str">
        <f t="shared" si="43"/>
        <v>-</v>
      </c>
      <c r="V273" s="156" t="str">
        <f>IF(LEN(INDEX(Input!O$6:O$1005,ROW($C273)-ROW($C$5),1))=0,"",INDEX(Input!O$6:O$1005,ROW($C273)-ROW($C$5),1))</f>
        <v/>
      </c>
      <c r="W273" s="100" t="str">
        <f t="shared" si="44"/>
        <v>-</v>
      </c>
      <c r="X273" s="104" t="str">
        <f t="shared" si="45"/>
        <v/>
      </c>
      <c r="Y273" s="102" t="str">
        <f t="shared" si="39"/>
        <v/>
      </c>
      <c r="Z273" s="102" t="str">
        <f>IF(AND(OR(Dashboard!$D$7=J273,Dashboard!$D$7=""),  OR(Dashboard!$G$6&lt;=K273,Dashboard!$G$6=""), OR(Dashboard!$G$7&gt;=K273,Dashboard!$G$7=""),  OR(Dashboard!$J$6&lt;=O273,Dashboard!$J$6=""), OR(Dashboard!$J$7&gt;=O273,Dashboard!$J$7=""),D273&lt;&gt;""),"x","")</f>
        <v>x</v>
      </c>
      <c r="AA273" s="102" t="str">
        <f>IF(AND(OR(Dashboard!$D$6=H273,Dashboard!$D$6="",Dashboard!$D$6="All"), Z273="x"),"x","")</f>
        <v>x</v>
      </c>
      <c r="AB273" s="103" t="str">
        <f>IF(AND(OR(Dashboard!$D$6=H273,Dashboard!$D$6="",Dashboard!$D$6="All"), OR(Dashboard!$D$7=J273,Dashboard!$D$7=""),  OR(Dashboard!$G$6&lt;=K273,Dashboard!$G$6=""), OR(Dashboard!$G$7&gt;=K273,Dashboard!$G$7=""),  OR(Dashboard!$J$6&lt;=O273,Dashboard!$J$6=""), OR(Dashboard!$J$7&gt;=O273,Dashboard!$J$7=""),I273&lt;&gt;""),"x","")</f>
        <v/>
      </c>
      <c r="AC273" s="88" t="str">
        <f>IF($AB273&lt;&gt;"x","",IF(AND($I273&lt;&gt;AC$4, IFERROR(MATCH("c",$AB273:AB273,0),0)=0),"x", IF(IFERROR(MATCH("c",$AB273:AB273,0),0)=0,"c","")))</f>
        <v/>
      </c>
      <c r="AD273" s="88" t="str">
        <f>IF($AB273&lt;&gt;"x","",IF(AND($I273&lt;&gt;AD$4, IFERROR(MATCH("c",$AB273:AC273,0),0)=0),"x", IF(IFERROR(MATCH("c",$AB273:AC273,0),0)=0,"c","")))</f>
        <v/>
      </c>
      <c r="AE273" s="88" t="str">
        <f>IF($AB273&lt;&gt;"x","",IF(AND($I273&lt;&gt;AE$4, IFERROR(MATCH("c",$AB273:AD273,0),0)=0),"x", IF(IFERROR(MATCH("c",$AB273:AD273,0),0)=0,"c","")))</f>
        <v/>
      </c>
      <c r="AF273" s="88" t="str">
        <f>IF($AB273&lt;&gt;"x","",IF(AND($I273&lt;&gt;AF$4, IFERROR(MATCH("c",$AB273:AE273,0),0)=0),"x", IF(IFERROR(MATCH("c",$AB273:AE273,0),0)=0,"c","")))</f>
        <v/>
      </c>
      <c r="AG273" s="88" t="str">
        <f>IF($AB273&lt;&gt;"x","",IF(AND($I273&lt;&gt;AG$4, IFERROR(MATCH("c",$AB273:AF273,0),0)=0),"x", IF(IFERROR(MATCH("c",$AB273:AF273,0),0)=0,"c","")))</f>
        <v/>
      </c>
      <c r="AH273" s="88" t="str">
        <f>IF($AB273&lt;&gt;"x","",IF(AND($I273&lt;&gt;AH$4, IFERROR(MATCH("c",$AB273:AG273,0),0)=0),"x", IF(IFERROR(MATCH("c",$AB273:AG273,0),0)=0,"c","")))</f>
        <v/>
      </c>
      <c r="AI273" s="88" t="str">
        <f>IF($AB273&lt;&gt;"x","",IF(AND($I273&lt;&gt;AI$4, IFERROR(MATCH("c",$AB273:AH273,0),0)=0),"x", IF(IFERROR(MATCH("c",$AB273:AH273,0),0)=0,"c","")))</f>
        <v/>
      </c>
      <c r="AJ273" s="88" t="str">
        <f>IF($AB273&lt;&gt;"x","",IF(AND($I273&lt;&gt;AJ$4, IFERROR(MATCH("c",$AB273:AI273,0),0)=0),"x", IF(IFERROR(MATCH("c",$AB273:AI273,0),0)=0,"c","")))</f>
        <v/>
      </c>
      <c r="AK273" s="88" t="str">
        <f>IF($AB273&lt;&gt;"x","",IF(AND($I273&lt;&gt;AK$4, IFERROR(MATCH("c",$AB273:AJ273,0),0)=0),"x", IF(IFERROR(MATCH("c",$AB273:AJ273,0),0)=0,"c","")))</f>
        <v/>
      </c>
      <c r="AL273" s="88" t="str">
        <f>IF($AB273&lt;&gt;"x","",IF(AND($I273&lt;&gt;AL$4, IFERROR(MATCH("c",$AB273:AK273,0),0)=0),"x", IF(IFERROR(MATCH("c",$AB273:AK273,0),0)=0,"c","")))</f>
        <v/>
      </c>
      <c r="AM273" s="88" t="str">
        <f>IF($AB273&lt;&gt;"x","",IF(AND($I273&lt;&gt;AM$4, IFERROR(MATCH("c",$AB273:AL273,0),0)=0),"x", IF(IFERROR(MATCH("c",$AB273:AL273,0),0)=0,"c","")))</f>
        <v/>
      </c>
      <c r="AN273" s="88" t="str">
        <f>IF($AB273&lt;&gt;"x","",IF(AND($I273&lt;&gt;AN$4, IFERROR(MATCH("c",$AB273:AM273,0),0)=0),"x", IF(IFERROR(MATCH("c",$AB273:AM273,0),0)=0,"c","")))</f>
        <v/>
      </c>
      <c r="AO273" s="88" t="str">
        <f>IF($AB273&lt;&gt;"x","",IF(AND($I273&lt;&gt;AO$4, IFERROR(MATCH("c",$AB273:AN273,0),0)=0),"x", IF(IFERROR(MATCH("c",$AB273:AN273,0),0)=0,"c","")))</f>
        <v/>
      </c>
      <c r="AP273" s="88" t="str">
        <f>IF($AB273&lt;&gt;"x","",IF(AND($I273&lt;&gt;AP$4, IFERROR(MATCH("c",$AB273:AO273,0),0)=0),"x", IF(IFERROR(MATCH("c",$AB273:AO273,0),0)=0,"c","")))</f>
        <v/>
      </c>
      <c r="AQ273" s="88" t="str">
        <f>IF($AB273&lt;&gt;"x","",IF(AND($I273&lt;&gt;AQ$4, IFERROR(MATCH("c",$AB273:AP273,0),0)=0),"x", IF(IFERROR(MATCH("c",$AB273:AP273,0),0)=0,"c","")))</f>
        <v/>
      </c>
    </row>
    <row r="274" spans="2:43" x14ac:dyDescent="0.25">
      <c r="B274" s="88">
        <f>IF(AND(OR(Pipeline!$F$5=H274,Pipeline!$F$5="",Pipeline!$F$5="All"), OR(Pipeline!$F$6=J274,Pipeline!$F$6="",Pipeline!$F$6="All"),  OR(Pipeline!$J$5&lt;=K274,Pipeline!$J$5=""), OR(Pipeline!$J$6&gt;=K274,Pipeline!$J$6=""),  OR(Pipeline!$N$5&lt;=O274,Pipeline!$N$5=""), OR(Pipeline!$N$6&gt;=O274,Pipeline!$N$6="")),1,0)</f>
        <v>1</v>
      </c>
      <c r="C274" s="99">
        <f>IF(B274&lt;&gt;1,"",COUNTIFS($I$6:I273,I274,$B$6:B273,1)+1)</f>
        <v>262</v>
      </c>
      <c r="D274" s="100" t="str">
        <f>IF(LEN(INDEX(Input!B$6:B$1005,ROW($C274)-ROW($C$5),1))=0,"-",INDEX(Input!B$6:B$1005,ROW($C274)-ROW($C$5),1))</f>
        <v>-</v>
      </c>
      <c r="E274" s="100" t="str">
        <f>IF(LEN(INDEX(Input!C$6:C$1005,ROW($C274)-ROW($C$5),1))=0,"-",INDEX(Input!C$6:C$1005,ROW($C274)-ROW($C$5),1))</f>
        <v>-</v>
      </c>
      <c r="F274" s="100" t="str">
        <f>IF(LEN(INDEX(Input!D$6:D$1005,ROW($C274)-ROW($C$5),1))=0,"-",INDEX(Input!D$6:D$1005,ROW($C274)-ROW($C$5),1))</f>
        <v>-</v>
      </c>
      <c r="G274" s="100" t="str">
        <f>IF(LEN(INDEX(Input!E$6:E$1005,ROW($C274)-ROW($C$5),1))=0,"-",INDEX(Input!E$6:E$1005,ROW($C274)-ROW($C$5),1))</f>
        <v>-</v>
      </c>
      <c r="H274" s="100" t="str">
        <f>IF(LEN(INDEX(Input!F$6:F$1005,ROW($C274)-ROW($C$5),1))=0,"-",INDEX(Input!F$6:F$1005,ROW($C274)-ROW($C$5),1))</f>
        <v>-</v>
      </c>
      <c r="I274" s="100" t="str">
        <f>IF(LEN(INDEX(Input!G$6:G$1005,ROW($C274)-ROW($C$5),1))=0,"",INDEX(Input!G$6:G$1005,ROW($C274)-ROW($C$5),1))</f>
        <v/>
      </c>
      <c r="J274" s="100" t="str">
        <f>IF(LEN(INDEX(Input!B$6:B$1005,ROW($C274)-ROW($C$5),1))=0,"-",IF(INDEX(Input!H$6:H$1005,ROW($C274)-ROW($C$5),1)="","Not set",INDEX(Input!H$6:H$1005,ROW($C274)-ROW($C$5),1)) )</f>
        <v>-</v>
      </c>
      <c r="K274" s="101" t="str">
        <f>IF(LEN(INDEX(Input!I$6:I$1005,ROW($C274)-ROW($C$5),1))=0,"",INDEX(Input!I$6:I$1005,ROW($C274)-ROW($C$5),1))</f>
        <v/>
      </c>
      <c r="L274" s="101" t="str">
        <f t="array" ref="L274">IFERROR(IF($AY$24=123,DAY(K274)&amp;connector&amp;IF($AZ$24="Extended",INDEX($AT$24:$AT$35,MONTH(K274),1),MONTH(K274))&amp;connector&amp;IF($AZ$24="Short", RIGHT(YEAR(K274),2),YEAR(K274)),IF($AY$24=213, MONTH(K274)&amp;connector&amp;DAY(K274)&amp;connector&amp;IF($AZ$24="Short", RIGHT(YEAR(K274),2),YEAR(K274)),IF($AZ$24="Short", RIGHT(YEAR(K274),2),YEAR(K274))&amp;connector&amp;MONTH(K274)&amp;connector&amp;DAY(K274))),"-")</f>
        <v>-</v>
      </c>
      <c r="M274" s="101" t="str">
        <f>IF(LEN(INDEX(Input!J$6:J$1005,ROW($C274)-ROW($C$5),1))=0,"",INDEX(Input!J$6:J$1005,ROW($C274)-ROW($C$5),1))</f>
        <v/>
      </c>
      <c r="N274" s="101" t="str">
        <f t="array" ref="N274">IFERROR(IF($AY$24=123,DAY(M274)&amp;connector&amp;IF($AZ$24="Extended",INDEX($AT$24:$AT$35,MONTH(M274),1),MONTH(M274))&amp;connector&amp;IF($AZ$24="Short", RIGHT(YEAR(M274),2),YEAR(M274)),IF($AY$24=213, MONTH(M274)&amp;connector&amp;DAY(M274)&amp;connector&amp;IF($AZ$24="Short", RIGHT(YEAR(M274),2),YEAR(M274)),IF($AZ$24="Short", RIGHT(YEAR(M274),2),YEAR(M274))&amp;connector&amp;MONTH(M274)&amp;connector&amp;DAY(M274))),"-")</f>
        <v>-</v>
      </c>
      <c r="O274" s="156" t="str">
        <f>IF(LEN(INDEX(Input!K$6:K$1005,ROW($C274)-ROW($C$5),1))=0,"",INDEX(Input!K$6:K$1005,ROW($C274)-ROW($C$5),1))</f>
        <v/>
      </c>
      <c r="P274" s="100" t="str">
        <f t="shared" si="40"/>
        <v>-</v>
      </c>
      <c r="Q274" s="156" t="str">
        <f>IF(LEN(INDEX(Input!L$6:L$1005,ROW($C274)-ROW($C$5),1))=0,"",INDEX(Input!L$6:L$1005,ROW($C274)-ROW($C$5),1))</f>
        <v/>
      </c>
      <c r="R274" s="100" t="str">
        <f t="shared" si="41"/>
        <v>-</v>
      </c>
      <c r="S274" s="156" t="str">
        <f>IF(LEN(INDEX(Input!M$6:M$1005,ROW($C274)-ROW($C$5),1))=0,"-",INDEX(Input!M$6:M$1005,ROW($C274)-ROW($C$5),1))</f>
        <v>-</v>
      </c>
      <c r="T274" s="156" t="str">
        <f t="shared" si="42"/>
        <v/>
      </c>
      <c r="U274" s="100" t="str">
        <f t="shared" si="43"/>
        <v>-</v>
      </c>
      <c r="V274" s="156" t="str">
        <f>IF(LEN(INDEX(Input!O$6:O$1005,ROW($C274)-ROW($C$5),1))=0,"",INDEX(Input!O$6:O$1005,ROW($C274)-ROW($C$5),1))</f>
        <v/>
      </c>
      <c r="W274" s="100" t="str">
        <f t="shared" si="44"/>
        <v>-</v>
      </c>
      <c r="X274" s="104" t="str">
        <f t="shared" si="45"/>
        <v/>
      </c>
      <c r="Y274" s="102" t="str">
        <f t="shared" si="39"/>
        <v/>
      </c>
      <c r="Z274" s="102" t="str">
        <f>IF(AND(OR(Dashboard!$D$7=J274,Dashboard!$D$7=""),  OR(Dashboard!$G$6&lt;=K274,Dashboard!$G$6=""), OR(Dashboard!$G$7&gt;=K274,Dashboard!$G$7=""),  OR(Dashboard!$J$6&lt;=O274,Dashboard!$J$6=""), OR(Dashboard!$J$7&gt;=O274,Dashboard!$J$7=""),D274&lt;&gt;""),"x","")</f>
        <v>x</v>
      </c>
      <c r="AA274" s="102" t="str">
        <f>IF(AND(OR(Dashboard!$D$6=H274,Dashboard!$D$6="",Dashboard!$D$6="All"), Z274="x"),"x","")</f>
        <v>x</v>
      </c>
      <c r="AB274" s="103" t="str">
        <f>IF(AND(OR(Dashboard!$D$6=H274,Dashboard!$D$6="",Dashboard!$D$6="All"), OR(Dashboard!$D$7=J274,Dashboard!$D$7=""),  OR(Dashboard!$G$6&lt;=K274,Dashboard!$G$6=""), OR(Dashboard!$G$7&gt;=K274,Dashboard!$G$7=""),  OR(Dashboard!$J$6&lt;=O274,Dashboard!$J$6=""), OR(Dashboard!$J$7&gt;=O274,Dashboard!$J$7=""),I274&lt;&gt;""),"x","")</f>
        <v/>
      </c>
      <c r="AC274" s="88" t="str">
        <f>IF($AB274&lt;&gt;"x","",IF(AND($I274&lt;&gt;AC$4, IFERROR(MATCH("c",$AB274:AB274,0),0)=0),"x", IF(IFERROR(MATCH("c",$AB274:AB274,0),0)=0,"c","")))</f>
        <v/>
      </c>
      <c r="AD274" s="88" t="str">
        <f>IF($AB274&lt;&gt;"x","",IF(AND($I274&lt;&gt;AD$4, IFERROR(MATCH("c",$AB274:AC274,0),0)=0),"x", IF(IFERROR(MATCH("c",$AB274:AC274,0),0)=0,"c","")))</f>
        <v/>
      </c>
      <c r="AE274" s="88" t="str">
        <f>IF($AB274&lt;&gt;"x","",IF(AND($I274&lt;&gt;AE$4, IFERROR(MATCH("c",$AB274:AD274,0),0)=0),"x", IF(IFERROR(MATCH("c",$AB274:AD274,0),0)=0,"c","")))</f>
        <v/>
      </c>
      <c r="AF274" s="88" t="str">
        <f>IF($AB274&lt;&gt;"x","",IF(AND($I274&lt;&gt;AF$4, IFERROR(MATCH("c",$AB274:AE274,0),0)=0),"x", IF(IFERROR(MATCH("c",$AB274:AE274,0),0)=0,"c","")))</f>
        <v/>
      </c>
      <c r="AG274" s="88" t="str">
        <f>IF($AB274&lt;&gt;"x","",IF(AND($I274&lt;&gt;AG$4, IFERROR(MATCH("c",$AB274:AF274,0),0)=0),"x", IF(IFERROR(MATCH("c",$AB274:AF274,0),0)=0,"c","")))</f>
        <v/>
      </c>
      <c r="AH274" s="88" t="str">
        <f>IF($AB274&lt;&gt;"x","",IF(AND($I274&lt;&gt;AH$4, IFERROR(MATCH("c",$AB274:AG274,0),0)=0),"x", IF(IFERROR(MATCH("c",$AB274:AG274,0),0)=0,"c","")))</f>
        <v/>
      </c>
      <c r="AI274" s="88" t="str">
        <f>IF($AB274&lt;&gt;"x","",IF(AND($I274&lt;&gt;AI$4, IFERROR(MATCH("c",$AB274:AH274,0),0)=0),"x", IF(IFERROR(MATCH("c",$AB274:AH274,0),0)=0,"c","")))</f>
        <v/>
      </c>
      <c r="AJ274" s="88" t="str">
        <f>IF($AB274&lt;&gt;"x","",IF(AND($I274&lt;&gt;AJ$4, IFERROR(MATCH("c",$AB274:AI274,0),0)=0),"x", IF(IFERROR(MATCH("c",$AB274:AI274,0),0)=0,"c","")))</f>
        <v/>
      </c>
      <c r="AK274" s="88" t="str">
        <f>IF($AB274&lt;&gt;"x","",IF(AND($I274&lt;&gt;AK$4, IFERROR(MATCH("c",$AB274:AJ274,0),0)=0),"x", IF(IFERROR(MATCH("c",$AB274:AJ274,0),0)=0,"c","")))</f>
        <v/>
      </c>
      <c r="AL274" s="88" t="str">
        <f>IF($AB274&lt;&gt;"x","",IF(AND($I274&lt;&gt;AL$4, IFERROR(MATCH("c",$AB274:AK274,0),0)=0),"x", IF(IFERROR(MATCH("c",$AB274:AK274,0),0)=0,"c","")))</f>
        <v/>
      </c>
      <c r="AM274" s="88" t="str">
        <f>IF($AB274&lt;&gt;"x","",IF(AND($I274&lt;&gt;AM$4, IFERROR(MATCH("c",$AB274:AL274,0),0)=0),"x", IF(IFERROR(MATCH("c",$AB274:AL274,0),0)=0,"c","")))</f>
        <v/>
      </c>
      <c r="AN274" s="88" t="str">
        <f>IF($AB274&lt;&gt;"x","",IF(AND($I274&lt;&gt;AN$4, IFERROR(MATCH("c",$AB274:AM274,0),0)=0),"x", IF(IFERROR(MATCH("c",$AB274:AM274,0),0)=0,"c","")))</f>
        <v/>
      </c>
      <c r="AO274" s="88" t="str">
        <f>IF($AB274&lt;&gt;"x","",IF(AND($I274&lt;&gt;AO$4, IFERROR(MATCH("c",$AB274:AN274,0),0)=0),"x", IF(IFERROR(MATCH("c",$AB274:AN274,0),0)=0,"c","")))</f>
        <v/>
      </c>
      <c r="AP274" s="88" t="str">
        <f>IF($AB274&lt;&gt;"x","",IF(AND($I274&lt;&gt;AP$4, IFERROR(MATCH("c",$AB274:AO274,0),0)=0),"x", IF(IFERROR(MATCH("c",$AB274:AO274,0),0)=0,"c","")))</f>
        <v/>
      </c>
      <c r="AQ274" s="88" t="str">
        <f>IF($AB274&lt;&gt;"x","",IF(AND($I274&lt;&gt;AQ$4, IFERROR(MATCH("c",$AB274:AP274,0),0)=0),"x", IF(IFERROR(MATCH("c",$AB274:AP274,0),0)=0,"c","")))</f>
        <v/>
      </c>
    </row>
    <row r="275" spans="2:43" x14ac:dyDescent="0.25">
      <c r="B275" s="88">
        <f>IF(AND(OR(Pipeline!$F$5=H275,Pipeline!$F$5="",Pipeline!$F$5="All"), OR(Pipeline!$F$6=J275,Pipeline!$F$6="",Pipeline!$F$6="All"),  OR(Pipeline!$J$5&lt;=K275,Pipeline!$J$5=""), OR(Pipeline!$J$6&gt;=K275,Pipeline!$J$6=""),  OR(Pipeline!$N$5&lt;=O275,Pipeline!$N$5=""), OR(Pipeline!$N$6&gt;=O275,Pipeline!$N$6="")),1,0)</f>
        <v>1</v>
      </c>
      <c r="C275" s="99">
        <f>IF(B275&lt;&gt;1,"",COUNTIFS($I$6:I274,I275,$B$6:B274,1)+1)</f>
        <v>263</v>
      </c>
      <c r="D275" s="100" t="str">
        <f>IF(LEN(INDEX(Input!B$6:B$1005,ROW($C275)-ROW($C$5),1))=0,"-",INDEX(Input!B$6:B$1005,ROW($C275)-ROW($C$5),1))</f>
        <v>-</v>
      </c>
      <c r="E275" s="100" t="str">
        <f>IF(LEN(INDEX(Input!C$6:C$1005,ROW($C275)-ROW($C$5),1))=0,"-",INDEX(Input!C$6:C$1005,ROW($C275)-ROW($C$5),1))</f>
        <v>-</v>
      </c>
      <c r="F275" s="100" t="str">
        <f>IF(LEN(INDEX(Input!D$6:D$1005,ROW($C275)-ROW($C$5),1))=0,"-",INDEX(Input!D$6:D$1005,ROW($C275)-ROW($C$5),1))</f>
        <v>-</v>
      </c>
      <c r="G275" s="100" t="str">
        <f>IF(LEN(INDEX(Input!E$6:E$1005,ROW($C275)-ROW($C$5),1))=0,"-",INDEX(Input!E$6:E$1005,ROW($C275)-ROW($C$5),1))</f>
        <v>-</v>
      </c>
      <c r="H275" s="100" t="str">
        <f>IF(LEN(INDEX(Input!F$6:F$1005,ROW($C275)-ROW($C$5),1))=0,"-",INDEX(Input!F$6:F$1005,ROW($C275)-ROW($C$5),1))</f>
        <v>-</v>
      </c>
      <c r="I275" s="100" t="str">
        <f>IF(LEN(INDEX(Input!G$6:G$1005,ROW($C275)-ROW($C$5),1))=0,"",INDEX(Input!G$6:G$1005,ROW($C275)-ROW($C$5),1))</f>
        <v/>
      </c>
      <c r="J275" s="100" t="str">
        <f>IF(LEN(INDEX(Input!B$6:B$1005,ROW($C275)-ROW($C$5),1))=0,"-",IF(INDEX(Input!H$6:H$1005,ROW($C275)-ROW($C$5),1)="","Not set",INDEX(Input!H$6:H$1005,ROW($C275)-ROW($C$5),1)) )</f>
        <v>-</v>
      </c>
      <c r="K275" s="101" t="str">
        <f>IF(LEN(INDEX(Input!I$6:I$1005,ROW($C275)-ROW($C$5),1))=0,"",INDEX(Input!I$6:I$1005,ROW($C275)-ROW($C$5),1))</f>
        <v/>
      </c>
      <c r="L275" s="101" t="str">
        <f t="array" ref="L275">IFERROR(IF($AY$24=123,DAY(K275)&amp;connector&amp;IF($AZ$24="Extended",INDEX($AT$24:$AT$35,MONTH(K275),1),MONTH(K275))&amp;connector&amp;IF($AZ$24="Short", RIGHT(YEAR(K275),2),YEAR(K275)),IF($AY$24=213, MONTH(K275)&amp;connector&amp;DAY(K275)&amp;connector&amp;IF($AZ$24="Short", RIGHT(YEAR(K275),2),YEAR(K275)),IF($AZ$24="Short", RIGHT(YEAR(K275),2),YEAR(K275))&amp;connector&amp;MONTH(K275)&amp;connector&amp;DAY(K275))),"-")</f>
        <v>-</v>
      </c>
      <c r="M275" s="101" t="str">
        <f>IF(LEN(INDEX(Input!J$6:J$1005,ROW($C275)-ROW($C$5),1))=0,"",INDEX(Input!J$6:J$1005,ROW($C275)-ROW($C$5),1))</f>
        <v/>
      </c>
      <c r="N275" s="101" t="str">
        <f t="array" ref="N275">IFERROR(IF($AY$24=123,DAY(M275)&amp;connector&amp;IF($AZ$24="Extended",INDEX($AT$24:$AT$35,MONTH(M275),1),MONTH(M275))&amp;connector&amp;IF($AZ$24="Short", RIGHT(YEAR(M275),2),YEAR(M275)),IF($AY$24=213, MONTH(M275)&amp;connector&amp;DAY(M275)&amp;connector&amp;IF($AZ$24="Short", RIGHT(YEAR(M275),2),YEAR(M275)),IF($AZ$24="Short", RIGHT(YEAR(M275),2),YEAR(M275))&amp;connector&amp;MONTH(M275)&amp;connector&amp;DAY(M275))),"-")</f>
        <v>-</v>
      </c>
      <c r="O275" s="156" t="str">
        <f>IF(LEN(INDEX(Input!K$6:K$1005,ROW($C275)-ROW($C$5),1))=0,"",INDEX(Input!K$6:K$1005,ROW($C275)-ROW($C$5),1))</f>
        <v/>
      </c>
      <c r="P275" s="100" t="str">
        <f t="shared" si="40"/>
        <v>-</v>
      </c>
      <c r="Q275" s="156" t="str">
        <f>IF(LEN(INDEX(Input!L$6:L$1005,ROW($C275)-ROW($C$5),1))=0,"",INDEX(Input!L$6:L$1005,ROW($C275)-ROW($C$5),1))</f>
        <v/>
      </c>
      <c r="R275" s="100" t="str">
        <f t="shared" si="41"/>
        <v>-</v>
      </c>
      <c r="S275" s="156" t="str">
        <f>IF(LEN(INDEX(Input!M$6:M$1005,ROW($C275)-ROW($C$5),1))=0,"-",INDEX(Input!M$6:M$1005,ROW($C275)-ROW($C$5),1))</f>
        <v>-</v>
      </c>
      <c r="T275" s="156" t="str">
        <f t="shared" si="42"/>
        <v/>
      </c>
      <c r="U275" s="100" t="str">
        <f t="shared" si="43"/>
        <v>-</v>
      </c>
      <c r="V275" s="156" t="str">
        <f>IF(LEN(INDEX(Input!O$6:O$1005,ROW($C275)-ROW($C$5),1))=0,"",INDEX(Input!O$6:O$1005,ROW($C275)-ROW($C$5),1))</f>
        <v/>
      </c>
      <c r="W275" s="100" t="str">
        <f t="shared" si="44"/>
        <v>-</v>
      </c>
      <c r="X275" s="104" t="str">
        <f t="shared" si="45"/>
        <v/>
      </c>
      <c r="Y275" s="102" t="str">
        <f t="shared" si="39"/>
        <v/>
      </c>
      <c r="Z275" s="102" t="str">
        <f>IF(AND(OR(Dashboard!$D$7=J275,Dashboard!$D$7=""),  OR(Dashboard!$G$6&lt;=K275,Dashboard!$G$6=""), OR(Dashboard!$G$7&gt;=K275,Dashboard!$G$7=""),  OR(Dashboard!$J$6&lt;=O275,Dashboard!$J$6=""), OR(Dashboard!$J$7&gt;=O275,Dashboard!$J$7=""),D275&lt;&gt;""),"x","")</f>
        <v>x</v>
      </c>
      <c r="AA275" s="102" t="str">
        <f>IF(AND(OR(Dashboard!$D$6=H275,Dashboard!$D$6="",Dashboard!$D$6="All"), Z275="x"),"x","")</f>
        <v>x</v>
      </c>
      <c r="AB275" s="103" t="str">
        <f>IF(AND(OR(Dashboard!$D$6=H275,Dashboard!$D$6="",Dashboard!$D$6="All"), OR(Dashboard!$D$7=J275,Dashboard!$D$7=""),  OR(Dashboard!$G$6&lt;=K275,Dashboard!$G$6=""), OR(Dashboard!$G$7&gt;=K275,Dashboard!$G$7=""),  OR(Dashboard!$J$6&lt;=O275,Dashboard!$J$6=""), OR(Dashboard!$J$7&gt;=O275,Dashboard!$J$7=""),I275&lt;&gt;""),"x","")</f>
        <v/>
      </c>
      <c r="AC275" s="88" t="str">
        <f>IF($AB275&lt;&gt;"x","",IF(AND($I275&lt;&gt;AC$4, IFERROR(MATCH("c",$AB275:AB275,0),0)=0),"x", IF(IFERROR(MATCH("c",$AB275:AB275,0),0)=0,"c","")))</f>
        <v/>
      </c>
      <c r="AD275" s="88" t="str">
        <f>IF($AB275&lt;&gt;"x","",IF(AND($I275&lt;&gt;AD$4, IFERROR(MATCH("c",$AB275:AC275,0),0)=0),"x", IF(IFERROR(MATCH("c",$AB275:AC275,0),0)=0,"c","")))</f>
        <v/>
      </c>
      <c r="AE275" s="88" t="str">
        <f>IF($AB275&lt;&gt;"x","",IF(AND($I275&lt;&gt;AE$4, IFERROR(MATCH("c",$AB275:AD275,0),0)=0),"x", IF(IFERROR(MATCH("c",$AB275:AD275,0),0)=0,"c","")))</f>
        <v/>
      </c>
      <c r="AF275" s="88" t="str">
        <f>IF($AB275&lt;&gt;"x","",IF(AND($I275&lt;&gt;AF$4, IFERROR(MATCH("c",$AB275:AE275,0),0)=0),"x", IF(IFERROR(MATCH("c",$AB275:AE275,0),0)=0,"c","")))</f>
        <v/>
      </c>
      <c r="AG275" s="88" t="str">
        <f>IF($AB275&lt;&gt;"x","",IF(AND($I275&lt;&gt;AG$4, IFERROR(MATCH("c",$AB275:AF275,0),0)=0),"x", IF(IFERROR(MATCH("c",$AB275:AF275,0),0)=0,"c","")))</f>
        <v/>
      </c>
      <c r="AH275" s="88" t="str">
        <f>IF($AB275&lt;&gt;"x","",IF(AND($I275&lt;&gt;AH$4, IFERROR(MATCH("c",$AB275:AG275,0),0)=0),"x", IF(IFERROR(MATCH("c",$AB275:AG275,0),0)=0,"c","")))</f>
        <v/>
      </c>
      <c r="AI275" s="88" t="str">
        <f>IF($AB275&lt;&gt;"x","",IF(AND($I275&lt;&gt;AI$4, IFERROR(MATCH("c",$AB275:AH275,0),0)=0),"x", IF(IFERROR(MATCH("c",$AB275:AH275,0),0)=0,"c","")))</f>
        <v/>
      </c>
      <c r="AJ275" s="88" t="str">
        <f>IF($AB275&lt;&gt;"x","",IF(AND($I275&lt;&gt;AJ$4, IFERROR(MATCH("c",$AB275:AI275,0),0)=0),"x", IF(IFERROR(MATCH("c",$AB275:AI275,0),0)=0,"c","")))</f>
        <v/>
      </c>
      <c r="AK275" s="88" t="str">
        <f>IF($AB275&lt;&gt;"x","",IF(AND($I275&lt;&gt;AK$4, IFERROR(MATCH("c",$AB275:AJ275,0),0)=0),"x", IF(IFERROR(MATCH("c",$AB275:AJ275,0),0)=0,"c","")))</f>
        <v/>
      </c>
      <c r="AL275" s="88" t="str">
        <f>IF($AB275&lt;&gt;"x","",IF(AND($I275&lt;&gt;AL$4, IFERROR(MATCH("c",$AB275:AK275,0),0)=0),"x", IF(IFERROR(MATCH("c",$AB275:AK275,0),0)=0,"c","")))</f>
        <v/>
      </c>
      <c r="AM275" s="88" t="str">
        <f>IF($AB275&lt;&gt;"x","",IF(AND($I275&lt;&gt;AM$4, IFERROR(MATCH("c",$AB275:AL275,0),0)=0),"x", IF(IFERROR(MATCH("c",$AB275:AL275,0),0)=0,"c","")))</f>
        <v/>
      </c>
      <c r="AN275" s="88" t="str">
        <f>IF($AB275&lt;&gt;"x","",IF(AND($I275&lt;&gt;AN$4, IFERROR(MATCH("c",$AB275:AM275,0),0)=0),"x", IF(IFERROR(MATCH("c",$AB275:AM275,0),0)=0,"c","")))</f>
        <v/>
      </c>
      <c r="AO275" s="88" t="str">
        <f>IF($AB275&lt;&gt;"x","",IF(AND($I275&lt;&gt;AO$4, IFERROR(MATCH("c",$AB275:AN275,0),0)=0),"x", IF(IFERROR(MATCH("c",$AB275:AN275,0),0)=0,"c","")))</f>
        <v/>
      </c>
      <c r="AP275" s="88" t="str">
        <f>IF($AB275&lt;&gt;"x","",IF(AND($I275&lt;&gt;AP$4, IFERROR(MATCH("c",$AB275:AO275,0),0)=0),"x", IF(IFERROR(MATCH("c",$AB275:AO275,0),0)=0,"c","")))</f>
        <v/>
      </c>
      <c r="AQ275" s="88" t="str">
        <f>IF($AB275&lt;&gt;"x","",IF(AND($I275&lt;&gt;AQ$4, IFERROR(MATCH("c",$AB275:AP275,0),0)=0),"x", IF(IFERROR(MATCH("c",$AB275:AP275,0),0)=0,"c","")))</f>
        <v/>
      </c>
    </row>
    <row r="276" spans="2:43" x14ac:dyDescent="0.25">
      <c r="B276" s="88">
        <f>IF(AND(OR(Pipeline!$F$5=H276,Pipeline!$F$5="",Pipeline!$F$5="All"), OR(Pipeline!$F$6=J276,Pipeline!$F$6="",Pipeline!$F$6="All"),  OR(Pipeline!$J$5&lt;=K276,Pipeline!$J$5=""), OR(Pipeline!$J$6&gt;=K276,Pipeline!$J$6=""),  OR(Pipeline!$N$5&lt;=O276,Pipeline!$N$5=""), OR(Pipeline!$N$6&gt;=O276,Pipeline!$N$6="")),1,0)</f>
        <v>1</v>
      </c>
      <c r="C276" s="99">
        <f>IF(B276&lt;&gt;1,"",COUNTIFS($I$6:I275,I276,$B$6:B275,1)+1)</f>
        <v>264</v>
      </c>
      <c r="D276" s="100" t="str">
        <f>IF(LEN(INDEX(Input!B$6:B$1005,ROW($C276)-ROW($C$5),1))=0,"-",INDEX(Input!B$6:B$1005,ROW($C276)-ROW($C$5),1))</f>
        <v>-</v>
      </c>
      <c r="E276" s="100" t="str">
        <f>IF(LEN(INDEX(Input!C$6:C$1005,ROW($C276)-ROW($C$5),1))=0,"-",INDEX(Input!C$6:C$1005,ROW($C276)-ROW($C$5),1))</f>
        <v>-</v>
      </c>
      <c r="F276" s="100" t="str">
        <f>IF(LEN(INDEX(Input!D$6:D$1005,ROW($C276)-ROW($C$5),1))=0,"-",INDEX(Input!D$6:D$1005,ROW($C276)-ROW($C$5),1))</f>
        <v>-</v>
      </c>
      <c r="G276" s="100" t="str">
        <f>IF(LEN(INDEX(Input!E$6:E$1005,ROW($C276)-ROW($C$5),1))=0,"-",INDEX(Input!E$6:E$1005,ROW($C276)-ROW($C$5),1))</f>
        <v>-</v>
      </c>
      <c r="H276" s="100" t="str">
        <f>IF(LEN(INDEX(Input!F$6:F$1005,ROW($C276)-ROW($C$5),1))=0,"-",INDEX(Input!F$6:F$1005,ROW($C276)-ROW($C$5),1))</f>
        <v>-</v>
      </c>
      <c r="I276" s="100" t="str">
        <f>IF(LEN(INDEX(Input!G$6:G$1005,ROW($C276)-ROW($C$5),1))=0,"",INDEX(Input!G$6:G$1005,ROW($C276)-ROW($C$5),1))</f>
        <v/>
      </c>
      <c r="J276" s="100" t="str">
        <f>IF(LEN(INDEX(Input!B$6:B$1005,ROW($C276)-ROW($C$5),1))=0,"-",IF(INDEX(Input!H$6:H$1005,ROW($C276)-ROW($C$5),1)="","Not set",INDEX(Input!H$6:H$1005,ROW($C276)-ROW($C$5),1)) )</f>
        <v>-</v>
      </c>
      <c r="K276" s="101" t="str">
        <f>IF(LEN(INDEX(Input!I$6:I$1005,ROW($C276)-ROW($C$5),1))=0,"",INDEX(Input!I$6:I$1005,ROW($C276)-ROW($C$5),1))</f>
        <v/>
      </c>
      <c r="L276" s="101" t="str">
        <f t="array" ref="L276">IFERROR(IF($AY$24=123,DAY(K276)&amp;connector&amp;IF($AZ$24="Extended",INDEX($AT$24:$AT$35,MONTH(K276),1),MONTH(K276))&amp;connector&amp;IF($AZ$24="Short", RIGHT(YEAR(K276),2),YEAR(K276)),IF($AY$24=213, MONTH(K276)&amp;connector&amp;DAY(K276)&amp;connector&amp;IF($AZ$24="Short", RIGHT(YEAR(K276),2),YEAR(K276)),IF($AZ$24="Short", RIGHT(YEAR(K276),2),YEAR(K276))&amp;connector&amp;MONTH(K276)&amp;connector&amp;DAY(K276))),"-")</f>
        <v>-</v>
      </c>
      <c r="M276" s="101" t="str">
        <f>IF(LEN(INDEX(Input!J$6:J$1005,ROW($C276)-ROW($C$5),1))=0,"",INDEX(Input!J$6:J$1005,ROW($C276)-ROW($C$5),1))</f>
        <v/>
      </c>
      <c r="N276" s="101" t="str">
        <f t="array" ref="N276">IFERROR(IF($AY$24=123,DAY(M276)&amp;connector&amp;IF($AZ$24="Extended",INDEX($AT$24:$AT$35,MONTH(M276),1),MONTH(M276))&amp;connector&amp;IF($AZ$24="Short", RIGHT(YEAR(M276),2),YEAR(M276)),IF($AY$24=213, MONTH(M276)&amp;connector&amp;DAY(M276)&amp;connector&amp;IF($AZ$24="Short", RIGHT(YEAR(M276),2),YEAR(M276)),IF($AZ$24="Short", RIGHT(YEAR(M276),2),YEAR(M276))&amp;connector&amp;MONTH(M276)&amp;connector&amp;DAY(M276))),"-")</f>
        <v>-</v>
      </c>
      <c r="O276" s="156" t="str">
        <f>IF(LEN(INDEX(Input!K$6:K$1005,ROW($C276)-ROW($C$5),1))=0,"",INDEX(Input!K$6:K$1005,ROW($C276)-ROW($C$5),1))</f>
        <v/>
      </c>
      <c r="P276" s="100" t="str">
        <f t="shared" si="40"/>
        <v>-</v>
      </c>
      <c r="Q276" s="156" t="str">
        <f>IF(LEN(INDEX(Input!L$6:L$1005,ROW($C276)-ROW($C$5),1))=0,"",INDEX(Input!L$6:L$1005,ROW($C276)-ROW($C$5),1))</f>
        <v/>
      </c>
      <c r="R276" s="100" t="str">
        <f t="shared" si="41"/>
        <v>-</v>
      </c>
      <c r="S276" s="156" t="str">
        <f>IF(LEN(INDEX(Input!M$6:M$1005,ROW($C276)-ROW($C$5),1))=0,"-",INDEX(Input!M$6:M$1005,ROW($C276)-ROW($C$5),1))</f>
        <v>-</v>
      </c>
      <c r="T276" s="156" t="str">
        <f t="shared" si="42"/>
        <v/>
      </c>
      <c r="U276" s="100" t="str">
        <f t="shared" si="43"/>
        <v>-</v>
      </c>
      <c r="V276" s="156" t="str">
        <f>IF(LEN(INDEX(Input!O$6:O$1005,ROW($C276)-ROW($C$5),1))=0,"",INDEX(Input!O$6:O$1005,ROW($C276)-ROW($C$5),1))</f>
        <v/>
      </c>
      <c r="W276" s="100" t="str">
        <f t="shared" si="44"/>
        <v>-</v>
      </c>
      <c r="X276" s="104" t="str">
        <f t="shared" si="45"/>
        <v/>
      </c>
      <c r="Y276" s="102" t="str">
        <f t="shared" si="39"/>
        <v/>
      </c>
      <c r="Z276" s="102" t="str">
        <f>IF(AND(OR(Dashboard!$D$7=J276,Dashboard!$D$7=""),  OR(Dashboard!$G$6&lt;=K276,Dashboard!$G$6=""), OR(Dashboard!$G$7&gt;=K276,Dashboard!$G$7=""),  OR(Dashboard!$J$6&lt;=O276,Dashboard!$J$6=""), OR(Dashboard!$J$7&gt;=O276,Dashboard!$J$7=""),D276&lt;&gt;""),"x","")</f>
        <v>x</v>
      </c>
      <c r="AA276" s="102" t="str">
        <f>IF(AND(OR(Dashboard!$D$6=H276,Dashboard!$D$6="",Dashboard!$D$6="All"), Z276="x"),"x","")</f>
        <v>x</v>
      </c>
      <c r="AB276" s="103" t="str">
        <f>IF(AND(OR(Dashboard!$D$6=H276,Dashboard!$D$6="",Dashboard!$D$6="All"), OR(Dashboard!$D$7=J276,Dashboard!$D$7=""),  OR(Dashboard!$G$6&lt;=K276,Dashboard!$G$6=""), OR(Dashboard!$G$7&gt;=K276,Dashboard!$G$7=""),  OR(Dashboard!$J$6&lt;=O276,Dashboard!$J$6=""), OR(Dashboard!$J$7&gt;=O276,Dashboard!$J$7=""),I276&lt;&gt;""),"x","")</f>
        <v/>
      </c>
      <c r="AC276" s="88" t="str">
        <f>IF($AB276&lt;&gt;"x","",IF(AND($I276&lt;&gt;AC$4, IFERROR(MATCH("c",$AB276:AB276,0),0)=0),"x", IF(IFERROR(MATCH("c",$AB276:AB276,0),0)=0,"c","")))</f>
        <v/>
      </c>
      <c r="AD276" s="88" t="str">
        <f>IF($AB276&lt;&gt;"x","",IF(AND($I276&lt;&gt;AD$4, IFERROR(MATCH("c",$AB276:AC276,0),0)=0),"x", IF(IFERROR(MATCH("c",$AB276:AC276,0),0)=0,"c","")))</f>
        <v/>
      </c>
      <c r="AE276" s="88" t="str">
        <f>IF($AB276&lt;&gt;"x","",IF(AND($I276&lt;&gt;AE$4, IFERROR(MATCH("c",$AB276:AD276,0),0)=0),"x", IF(IFERROR(MATCH("c",$AB276:AD276,0),0)=0,"c","")))</f>
        <v/>
      </c>
      <c r="AF276" s="88" t="str">
        <f>IF($AB276&lt;&gt;"x","",IF(AND($I276&lt;&gt;AF$4, IFERROR(MATCH("c",$AB276:AE276,0),0)=0),"x", IF(IFERROR(MATCH("c",$AB276:AE276,0),0)=0,"c","")))</f>
        <v/>
      </c>
      <c r="AG276" s="88" t="str">
        <f>IF($AB276&lt;&gt;"x","",IF(AND($I276&lt;&gt;AG$4, IFERROR(MATCH("c",$AB276:AF276,0),0)=0),"x", IF(IFERROR(MATCH("c",$AB276:AF276,0),0)=0,"c","")))</f>
        <v/>
      </c>
      <c r="AH276" s="88" t="str">
        <f>IF($AB276&lt;&gt;"x","",IF(AND($I276&lt;&gt;AH$4, IFERROR(MATCH("c",$AB276:AG276,0),0)=0),"x", IF(IFERROR(MATCH("c",$AB276:AG276,0),0)=0,"c","")))</f>
        <v/>
      </c>
      <c r="AI276" s="88" t="str">
        <f>IF($AB276&lt;&gt;"x","",IF(AND($I276&lt;&gt;AI$4, IFERROR(MATCH("c",$AB276:AH276,0),0)=0),"x", IF(IFERROR(MATCH("c",$AB276:AH276,0),0)=0,"c","")))</f>
        <v/>
      </c>
      <c r="AJ276" s="88" t="str">
        <f>IF($AB276&lt;&gt;"x","",IF(AND($I276&lt;&gt;AJ$4, IFERROR(MATCH("c",$AB276:AI276,0),0)=0),"x", IF(IFERROR(MATCH("c",$AB276:AI276,0),0)=0,"c","")))</f>
        <v/>
      </c>
      <c r="AK276" s="88" t="str">
        <f>IF($AB276&lt;&gt;"x","",IF(AND($I276&lt;&gt;AK$4, IFERROR(MATCH("c",$AB276:AJ276,0),0)=0),"x", IF(IFERROR(MATCH("c",$AB276:AJ276,0),0)=0,"c","")))</f>
        <v/>
      </c>
      <c r="AL276" s="88" t="str">
        <f>IF($AB276&lt;&gt;"x","",IF(AND($I276&lt;&gt;AL$4, IFERROR(MATCH("c",$AB276:AK276,0),0)=0),"x", IF(IFERROR(MATCH("c",$AB276:AK276,0),0)=0,"c","")))</f>
        <v/>
      </c>
      <c r="AM276" s="88" t="str">
        <f>IF($AB276&lt;&gt;"x","",IF(AND($I276&lt;&gt;AM$4, IFERROR(MATCH("c",$AB276:AL276,0),0)=0),"x", IF(IFERROR(MATCH("c",$AB276:AL276,0),0)=0,"c","")))</f>
        <v/>
      </c>
      <c r="AN276" s="88" t="str">
        <f>IF($AB276&lt;&gt;"x","",IF(AND($I276&lt;&gt;AN$4, IFERROR(MATCH("c",$AB276:AM276,0),0)=0),"x", IF(IFERROR(MATCH("c",$AB276:AM276,0),0)=0,"c","")))</f>
        <v/>
      </c>
      <c r="AO276" s="88" t="str">
        <f>IF($AB276&lt;&gt;"x","",IF(AND($I276&lt;&gt;AO$4, IFERROR(MATCH("c",$AB276:AN276,0),0)=0),"x", IF(IFERROR(MATCH("c",$AB276:AN276,0),0)=0,"c","")))</f>
        <v/>
      </c>
      <c r="AP276" s="88" t="str">
        <f>IF($AB276&lt;&gt;"x","",IF(AND($I276&lt;&gt;AP$4, IFERROR(MATCH("c",$AB276:AO276,0),0)=0),"x", IF(IFERROR(MATCH("c",$AB276:AO276,0),0)=0,"c","")))</f>
        <v/>
      </c>
      <c r="AQ276" s="88" t="str">
        <f>IF($AB276&lt;&gt;"x","",IF(AND($I276&lt;&gt;AQ$4, IFERROR(MATCH("c",$AB276:AP276,0),0)=0),"x", IF(IFERROR(MATCH("c",$AB276:AP276,0),0)=0,"c","")))</f>
        <v/>
      </c>
    </row>
    <row r="277" spans="2:43" x14ac:dyDescent="0.25">
      <c r="B277" s="88">
        <f>IF(AND(OR(Pipeline!$F$5=H277,Pipeline!$F$5="",Pipeline!$F$5="All"), OR(Pipeline!$F$6=J277,Pipeline!$F$6="",Pipeline!$F$6="All"),  OR(Pipeline!$J$5&lt;=K277,Pipeline!$J$5=""), OR(Pipeline!$J$6&gt;=K277,Pipeline!$J$6=""),  OR(Pipeline!$N$5&lt;=O277,Pipeline!$N$5=""), OR(Pipeline!$N$6&gt;=O277,Pipeline!$N$6="")),1,0)</f>
        <v>1</v>
      </c>
      <c r="C277" s="99">
        <f>IF(B277&lt;&gt;1,"",COUNTIFS($I$6:I276,I277,$B$6:B276,1)+1)</f>
        <v>265</v>
      </c>
      <c r="D277" s="100" t="str">
        <f>IF(LEN(INDEX(Input!B$6:B$1005,ROW($C277)-ROW($C$5),1))=0,"-",INDEX(Input!B$6:B$1005,ROW($C277)-ROW($C$5),1))</f>
        <v>-</v>
      </c>
      <c r="E277" s="100" t="str">
        <f>IF(LEN(INDEX(Input!C$6:C$1005,ROW($C277)-ROW($C$5),1))=0,"-",INDEX(Input!C$6:C$1005,ROW($C277)-ROW($C$5),1))</f>
        <v>-</v>
      </c>
      <c r="F277" s="100" t="str">
        <f>IF(LEN(INDEX(Input!D$6:D$1005,ROW($C277)-ROW($C$5),1))=0,"-",INDEX(Input!D$6:D$1005,ROW($C277)-ROW($C$5),1))</f>
        <v>-</v>
      </c>
      <c r="G277" s="100" t="str">
        <f>IF(LEN(INDEX(Input!E$6:E$1005,ROW($C277)-ROW($C$5),1))=0,"-",INDEX(Input!E$6:E$1005,ROW($C277)-ROW($C$5),1))</f>
        <v>-</v>
      </c>
      <c r="H277" s="100" t="str">
        <f>IF(LEN(INDEX(Input!F$6:F$1005,ROW($C277)-ROW($C$5),1))=0,"-",INDEX(Input!F$6:F$1005,ROW($C277)-ROW($C$5),1))</f>
        <v>-</v>
      </c>
      <c r="I277" s="100" t="str">
        <f>IF(LEN(INDEX(Input!G$6:G$1005,ROW($C277)-ROW($C$5),1))=0,"",INDEX(Input!G$6:G$1005,ROW($C277)-ROW($C$5),1))</f>
        <v/>
      </c>
      <c r="J277" s="100" t="str">
        <f>IF(LEN(INDEX(Input!B$6:B$1005,ROW($C277)-ROW($C$5),1))=0,"-",IF(INDEX(Input!H$6:H$1005,ROW($C277)-ROW($C$5),1)="","Not set",INDEX(Input!H$6:H$1005,ROW($C277)-ROW($C$5),1)) )</f>
        <v>-</v>
      </c>
      <c r="K277" s="101" t="str">
        <f>IF(LEN(INDEX(Input!I$6:I$1005,ROW($C277)-ROW($C$5),1))=0,"",INDEX(Input!I$6:I$1005,ROW($C277)-ROW($C$5),1))</f>
        <v/>
      </c>
      <c r="L277" s="101" t="str">
        <f t="array" ref="L277">IFERROR(IF($AY$24=123,DAY(K277)&amp;connector&amp;IF($AZ$24="Extended",INDEX($AT$24:$AT$35,MONTH(K277),1),MONTH(K277))&amp;connector&amp;IF($AZ$24="Short", RIGHT(YEAR(K277),2),YEAR(K277)),IF($AY$24=213, MONTH(K277)&amp;connector&amp;DAY(K277)&amp;connector&amp;IF($AZ$24="Short", RIGHT(YEAR(K277),2),YEAR(K277)),IF($AZ$24="Short", RIGHT(YEAR(K277),2),YEAR(K277))&amp;connector&amp;MONTH(K277)&amp;connector&amp;DAY(K277))),"-")</f>
        <v>-</v>
      </c>
      <c r="M277" s="101" t="str">
        <f>IF(LEN(INDEX(Input!J$6:J$1005,ROW($C277)-ROW($C$5),1))=0,"",INDEX(Input!J$6:J$1005,ROW($C277)-ROW($C$5),1))</f>
        <v/>
      </c>
      <c r="N277" s="101" t="str">
        <f t="array" ref="N277">IFERROR(IF($AY$24=123,DAY(M277)&amp;connector&amp;IF($AZ$24="Extended",INDEX($AT$24:$AT$35,MONTH(M277),1),MONTH(M277))&amp;connector&amp;IF($AZ$24="Short", RIGHT(YEAR(M277),2),YEAR(M277)),IF($AY$24=213, MONTH(M277)&amp;connector&amp;DAY(M277)&amp;connector&amp;IF($AZ$24="Short", RIGHT(YEAR(M277),2),YEAR(M277)),IF($AZ$24="Short", RIGHT(YEAR(M277),2),YEAR(M277))&amp;connector&amp;MONTH(M277)&amp;connector&amp;DAY(M277))),"-")</f>
        <v>-</v>
      </c>
      <c r="O277" s="156" t="str">
        <f>IF(LEN(INDEX(Input!K$6:K$1005,ROW($C277)-ROW($C$5),1))=0,"",INDEX(Input!K$6:K$1005,ROW($C277)-ROW($C$5),1))</f>
        <v/>
      </c>
      <c r="P277" s="100" t="str">
        <f t="shared" si="40"/>
        <v>-</v>
      </c>
      <c r="Q277" s="156" t="str">
        <f>IF(LEN(INDEX(Input!L$6:L$1005,ROW($C277)-ROW($C$5),1))=0,"",INDEX(Input!L$6:L$1005,ROW($C277)-ROW($C$5),1))</f>
        <v/>
      </c>
      <c r="R277" s="100" t="str">
        <f t="shared" si="41"/>
        <v>-</v>
      </c>
      <c r="S277" s="156" t="str">
        <f>IF(LEN(INDEX(Input!M$6:M$1005,ROW($C277)-ROW($C$5),1))=0,"-",INDEX(Input!M$6:M$1005,ROW($C277)-ROW($C$5),1))</f>
        <v>-</v>
      </c>
      <c r="T277" s="156" t="str">
        <f t="shared" si="42"/>
        <v/>
      </c>
      <c r="U277" s="100" t="str">
        <f t="shared" si="43"/>
        <v>-</v>
      </c>
      <c r="V277" s="156" t="str">
        <f>IF(LEN(INDEX(Input!O$6:O$1005,ROW($C277)-ROW($C$5),1))=0,"",INDEX(Input!O$6:O$1005,ROW($C277)-ROW($C$5),1))</f>
        <v/>
      </c>
      <c r="W277" s="100" t="str">
        <f t="shared" si="44"/>
        <v>-</v>
      </c>
      <c r="X277" s="104" t="str">
        <f t="shared" si="45"/>
        <v/>
      </c>
      <c r="Y277" s="102" t="str">
        <f t="shared" si="39"/>
        <v/>
      </c>
      <c r="Z277" s="102" t="str">
        <f>IF(AND(OR(Dashboard!$D$7=J277,Dashboard!$D$7=""),  OR(Dashboard!$G$6&lt;=K277,Dashboard!$G$6=""), OR(Dashboard!$G$7&gt;=K277,Dashboard!$G$7=""),  OR(Dashboard!$J$6&lt;=O277,Dashboard!$J$6=""), OR(Dashboard!$J$7&gt;=O277,Dashboard!$J$7=""),D277&lt;&gt;""),"x","")</f>
        <v>x</v>
      </c>
      <c r="AA277" s="102" t="str">
        <f>IF(AND(OR(Dashboard!$D$6=H277,Dashboard!$D$6="",Dashboard!$D$6="All"), Z277="x"),"x","")</f>
        <v>x</v>
      </c>
      <c r="AB277" s="103" t="str">
        <f>IF(AND(OR(Dashboard!$D$6=H277,Dashboard!$D$6="",Dashboard!$D$6="All"), OR(Dashboard!$D$7=J277,Dashboard!$D$7=""),  OR(Dashboard!$G$6&lt;=K277,Dashboard!$G$6=""), OR(Dashboard!$G$7&gt;=K277,Dashboard!$G$7=""),  OR(Dashboard!$J$6&lt;=O277,Dashboard!$J$6=""), OR(Dashboard!$J$7&gt;=O277,Dashboard!$J$7=""),I277&lt;&gt;""),"x","")</f>
        <v/>
      </c>
      <c r="AC277" s="88" t="str">
        <f>IF($AB277&lt;&gt;"x","",IF(AND($I277&lt;&gt;AC$4, IFERROR(MATCH("c",$AB277:AB277,0),0)=0),"x", IF(IFERROR(MATCH("c",$AB277:AB277,0),0)=0,"c","")))</f>
        <v/>
      </c>
      <c r="AD277" s="88" t="str">
        <f>IF($AB277&lt;&gt;"x","",IF(AND($I277&lt;&gt;AD$4, IFERROR(MATCH("c",$AB277:AC277,0),0)=0),"x", IF(IFERROR(MATCH("c",$AB277:AC277,0),0)=0,"c","")))</f>
        <v/>
      </c>
      <c r="AE277" s="88" t="str">
        <f>IF($AB277&lt;&gt;"x","",IF(AND($I277&lt;&gt;AE$4, IFERROR(MATCH("c",$AB277:AD277,0),0)=0),"x", IF(IFERROR(MATCH("c",$AB277:AD277,0),0)=0,"c","")))</f>
        <v/>
      </c>
      <c r="AF277" s="88" t="str">
        <f>IF($AB277&lt;&gt;"x","",IF(AND($I277&lt;&gt;AF$4, IFERROR(MATCH("c",$AB277:AE277,0),0)=0),"x", IF(IFERROR(MATCH("c",$AB277:AE277,0),0)=0,"c","")))</f>
        <v/>
      </c>
      <c r="AG277" s="88" t="str">
        <f>IF($AB277&lt;&gt;"x","",IF(AND($I277&lt;&gt;AG$4, IFERROR(MATCH("c",$AB277:AF277,0),0)=0),"x", IF(IFERROR(MATCH("c",$AB277:AF277,0),0)=0,"c","")))</f>
        <v/>
      </c>
      <c r="AH277" s="88" t="str">
        <f>IF($AB277&lt;&gt;"x","",IF(AND($I277&lt;&gt;AH$4, IFERROR(MATCH("c",$AB277:AG277,0),0)=0),"x", IF(IFERROR(MATCH("c",$AB277:AG277,0),0)=0,"c","")))</f>
        <v/>
      </c>
      <c r="AI277" s="88" t="str">
        <f>IF($AB277&lt;&gt;"x","",IF(AND($I277&lt;&gt;AI$4, IFERROR(MATCH("c",$AB277:AH277,0),0)=0),"x", IF(IFERROR(MATCH("c",$AB277:AH277,0),0)=0,"c","")))</f>
        <v/>
      </c>
      <c r="AJ277" s="88" t="str">
        <f>IF($AB277&lt;&gt;"x","",IF(AND($I277&lt;&gt;AJ$4, IFERROR(MATCH("c",$AB277:AI277,0),0)=0),"x", IF(IFERROR(MATCH("c",$AB277:AI277,0),0)=0,"c","")))</f>
        <v/>
      </c>
      <c r="AK277" s="88" t="str">
        <f>IF($AB277&lt;&gt;"x","",IF(AND($I277&lt;&gt;AK$4, IFERROR(MATCH("c",$AB277:AJ277,0),0)=0),"x", IF(IFERROR(MATCH("c",$AB277:AJ277,0),0)=0,"c","")))</f>
        <v/>
      </c>
      <c r="AL277" s="88" t="str">
        <f>IF($AB277&lt;&gt;"x","",IF(AND($I277&lt;&gt;AL$4, IFERROR(MATCH("c",$AB277:AK277,0),0)=0),"x", IF(IFERROR(MATCH("c",$AB277:AK277,0),0)=0,"c","")))</f>
        <v/>
      </c>
      <c r="AM277" s="88" t="str">
        <f>IF($AB277&lt;&gt;"x","",IF(AND($I277&lt;&gt;AM$4, IFERROR(MATCH("c",$AB277:AL277,0),0)=0),"x", IF(IFERROR(MATCH("c",$AB277:AL277,0),0)=0,"c","")))</f>
        <v/>
      </c>
      <c r="AN277" s="88" t="str">
        <f>IF($AB277&lt;&gt;"x","",IF(AND($I277&lt;&gt;AN$4, IFERROR(MATCH("c",$AB277:AM277,0),0)=0),"x", IF(IFERROR(MATCH("c",$AB277:AM277,0),0)=0,"c","")))</f>
        <v/>
      </c>
      <c r="AO277" s="88" t="str">
        <f>IF($AB277&lt;&gt;"x","",IF(AND($I277&lt;&gt;AO$4, IFERROR(MATCH("c",$AB277:AN277,0),0)=0),"x", IF(IFERROR(MATCH("c",$AB277:AN277,0),0)=0,"c","")))</f>
        <v/>
      </c>
      <c r="AP277" s="88" t="str">
        <f>IF($AB277&lt;&gt;"x","",IF(AND($I277&lt;&gt;AP$4, IFERROR(MATCH("c",$AB277:AO277,0),0)=0),"x", IF(IFERROR(MATCH("c",$AB277:AO277,0),0)=0,"c","")))</f>
        <v/>
      </c>
      <c r="AQ277" s="88" t="str">
        <f>IF($AB277&lt;&gt;"x","",IF(AND($I277&lt;&gt;AQ$4, IFERROR(MATCH("c",$AB277:AP277,0),0)=0),"x", IF(IFERROR(MATCH("c",$AB277:AP277,0),0)=0,"c","")))</f>
        <v/>
      </c>
    </row>
    <row r="278" spans="2:43" x14ac:dyDescent="0.25">
      <c r="B278" s="88">
        <f>IF(AND(OR(Pipeline!$F$5=H278,Pipeline!$F$5="",Pipeline!$F$5="All"), OR(Pipeline!$F$6=J278,Pipeline!$F$6="",Pipeline!$F$6="All"),  OR(Pipeline!$J$5&lt;=K278,Pipeline!$J$5=""), OR(Pipeline!$J$6&gt;=K278,Pipeline!$J$6=""),  OR(Pipeline!$N$5&lt;=O278,Pipeline!$N$5=""), OR(Pipeline!$N$6&gt;=O278,Pipeline!$N$6="")),1,0)</f>
        <v>1</v>
      </c>
      <c r="C278" s="99">
        <f>IF(B278&lt;&gt;1,"",COUNTIFS($I$6:I277,I278,$B$6:B277,1)+1)</f>
        <v>266</v>
      </c>
      <c r="D278" s="100" t="str">
        <f>IF(LEN(INDEX(Input!B$6:B$1005,ROW($C278)-ROW($C$5),1))=0,"-",INDEX(Input!B$6:B$1005,ROW($C278)-ROW($C$5),1))</f>
        <v>-</v>
      </c>
      <c r="E278" s="100" t="str">
        <f>IF(LEN(INDEX(Input!C$6:C$1005,ROW($C278)-ROW($C$5),1))=0,"-",INDEX(Input!C$6:C$1005,ROW($C278)-ROW($C$5),1))</f>
        <v>-</v>
      </c>
      <c r="F278" s="100" t="str">
        <f>IF(LEN(INDEX(Input!D$6:D$1005,ROW($C278)-ROW($C$5),1))=0,"-",INDEX(Input!D$6:D$1005,ROW($C278)-ROW($C$5),1))</f>
        <v>-</v>
      </c>
      <c r="G278" s="100" t="str">
        <f>IF(LEN(INDEX(Input!E$6:E$1005,ROW($C278)-ROW($C$5),1))=0,"-",INDEX(Input!E$6:E$1005,ROW($C278)-ROW($C$5),1))</f>
        <v>-</v>
      </c>
      <c r="H278" s="100" t="str">
        <f>IF(LEN(INDEX(Input!F$6:F$1005,ROW($C278)-ROW($C$5),1))=0,"-",INDEX(Input!F$6:F$1005,ROW($C278)-ROW($C$5),1))</f>
        <v>-</v>
      </c>
      <c r="I278" s="100" t="str">
        <f>IF(LEN(INDEX(Input!G$6:G$1005,ROW($C278)-ROW($C$5),1))=0,"",INDEX(Input!G$6:G$1005,ROW($C278)-ROW($C$5),1))</f>
        <v/>
      </c>
      <c r="J278" s="100" t="str">
        <f>IF(LEN(INDEX(Input!B$6:B$1005,ROW($C278)-ROW($C$5),1))=0,"-",IF(INDEX(Input!H$6:H$1005,ROW($C278)-ROW($C$5),1)="","Not set",INDEX(Input!H$6:H$1005,ROW($C278)-ROW($C$5),1)) )</f>
        <v>-</v>
      </c>
      <c r="K278" s="101" t="str">
        <f>IF(LEN(INDEX(Input!I$6:I$1005,ROW($C278)-ROW($C$5),1))=0,"",INDEX(Input!I$6:I$1005,ROW($C278)-ROW($C$5),1))</f>
        <v/>
      </c>
      <c r="L278" s="101" t="str">
        <f t="array" ref="L278">IFERROR(IF($AY$24=123,DAY(K278)&amp;connector&amp;IF($AZ$24="Extended",INDEX($AT$24:$AT$35,MONTH(K278),1),MONTH(K278))&amp;connector&amp;IF($AZ$24="Short", RIGHT(YEAR(K278),2),YEAR(K278)),IF($AY$24=213, MONTH(K278)&amp;connector&amp;DAY(K278)&amp;connector&amp;IF($AZ$24="Short", RIGHT(YEAR(K278),2),YEAR(K278)),IF($AZ$24="Short", RIGHT(YEAR(K278),2),YEAR(K278))&amp;connector&amp;MONTH(K278)&amp;connector&amp;DAY(K278))),"-")</f>
        <v>-</v>
      </c>
      <c r="M278" s="101" t="str">
        <f>IF(LEN(INDEX(Input!J$6:J$1005,ROW($C278)-ROW($C$5),1))=0,"",INDEX(Input!J$6:J$1005,ROW($C278)-ROW($C$5),1))</f>
        <v/>
      </c>
      <c r="N278" s="101" t="str">
        <f t="array" ref="N278">IFERROR(IF($AY$24=123,DAY(M278)&amp;connector&amp;IF($AZ$24="Extended",INDEX($AT$24:$AT$35,MONTH(M278),1),MONTH(M278))&amp;connector&amp;IF($AZ$24="Short", RIGHT(YEAR(M278),2),YEAR(M278)),IF($AY$24=213, MONTH(M278)&amp;connector&amp;DAY(M278)&amp;connector&amp;IF($AZ$24="Short", RIGHT(YEAR(M278),2),YEAR(M278)),IF($AZ$24="Short", RIGHT(YEAR(M278),2),YEAR(M278))&amp;connector&amp;MONTH(M278)&amp;connector&amp;DAY(M278))),"-")</f>
        <v>-</v>
      </c>
      <c r="O278" s="156" t="str">
        <f>IF(LEN(INDEX(Input!K$6:K$1005,ROW($C278)-ROW($C$5),1))=0,"",INDEX(Input!K$6:K$1005,ROW($C278)-ROW($C$5),1))</f>
        <v/>
      </c>
      <c r="P278" s="100" t="str">
        <f t="shared" si="40"/>
        <v>-</v>
      </c>
      <c r="Q278" s="156" t="str">
        <f>IF(LEN(INDEX(Input!L$6:L$1005,ROW($C278)-ROW($C$5),1))=0,"",INDEX(Input!L$6:L$1005,ROW($C278)-ROW($C$5),1))</f>
        <v/>
      </c>
      <c r="R278" s="100" t="str">
        <f t="shared" si="41"/>
        <v>-</v>
      </c>
      <c r="S278" s="156" t="str">
        <f>IF(LEN(INDEX(Input!M$6:M$1005,ROW($C278)-ROW($C$5),1))=0,"-",INDEX(Input!M$6:M$1005,ROW($C278)-ROW($C$5),1))</f>
        <v>-</v>
      </c>
      <c r="T278" s="156" t="str">
        <f t="shared" si="42"/>
        <v/>
      </c>
      <c r="U278" s="100" t="str">
        <f t="shared" si="43"/>
        <v>-</v>
      </c>
      <c r="V278" s="156" t="str">
        <f>IF(LEN(INDEX(Input!O$6:O$1005,ROW($C278)-ROW($C$5),1))=0,"",INDEX(Input!O$6:O$1005,ROW($C278)-ROW($C$5),1))</f>
        <v/>
      </c>
      <c r="W278" s="100" t="str">
        <f t="shared" si="44"/>
        <v>-</v>
      </c>
      <c r="X278" s="104" t="str">
        <f t="shared" si="45"/>
        <v/>
      </c>
      <c r="Y278" s="102" t="str">
        <f t="shared" si="39"/>
        <v/>
      </c>
      <c r="Z278" s="102" t="str">
        <f>IF(AND(OR(Dashboard!$D$7=J278,Dashboard!$D$7=""),  OR(Dashboard!$G$6&lt;=K278,Dashboard!$G$6=""), OR(Dashboard!$G$7&gt;=K278,Dashboard!$G$7=""),  OR(Dashboard!$J$6&lt;=O278,Dashboard!$J$6=""), OR(Dashboard!$J$7&gt;=O278,Dashboard!$J$7=""),D278&lt;&gt;""),"x","")</f>
        <v>x</v>
      </c>
      <c r="AA278" s="102" t="str">
        <f>IF(AND(OR(Dashboard!$D$6=H278,Dashboard!$D$6="",Dashboard!$D$6="All"), Z278="x"),"x","")</f>
        <v>x</v>
      </c>
      <c r="AB278" s="103" t="str">
        <f>IF(AND(OR(Dashboard!$D$6=H278,Dashboard!$D$6="",Dashboard!$D$6="All"), OR(Dashboard!$D$7=J278,Dashboard!$D$7=""),  OR(Dashboard!$G$6&lt;=K278,Dashboard!$G$6=""), OR(Dashboard!$G$7&gt;=K278,Dashboard!$G$7=""),  OR(Dashboard!$J$6&lt;=O278,Dashboard!$J$6=""), OR(Dashboard!$J$7&gt;=O278,Dashboard!$J$7=""),I278&lt;&gt;""),"x","")</f>
        <v/>
      </c>
      <c r="AC278" s="88" t="str">
        <f>IF($AB278&lt;&gt;"x","",IF(AND($I278&lt;&gt;AC$4, IFERROR(MATCH("c",$AB278:AB278,0),0)=0),"x", IF(IFERROR(MATCH("c",$AB278:AB278,0),0)=0,"c","")))</f>
        <v/>
      </c>
      <c r="AD278" s="88" t="str">
        <f>IF($AB278&lt;&gt;"x","",IF(AND($I278&lt;&gt;AD$4, IFERROR(MATCH("c",$AB278:AC278,0),0)=0),"x", IF(IFERROR(MATCH("c",$AB278:AC278,0),0)=0,"c","")))</f>
        <v/>
      </c>
      <c r="AE278" s="88" t="str">
        <f>IF($AB278&lt;&gt;"x","",IF(AND($I278&lt;&gt;AE$4, IFERROR(MATCH("c",$AB278:AD278,0),0)=0),"x", IF(IFERROR(MATCH("c",$AB278:AD278,0),0)=0,"c","")))</f>
        <v/>
      </c>
      <c r="AF278" s="88" t="str">
        <f>IF($AB278&lt;&gt;"x","",IF(AND($I278&lt;&gt;AF$4, IFERROR(MATCH("c",$AB278:AE278,0),0)=0),"x", IF(IFERROR(MATCH("c",$AB278:AE278,0),0)=0,"c","")))</f>
        <v/>
      </c>
      <c r="AG278" s="88" t="str">
        <f>IF($AB278&lt;&gt;"x","",IF(AND($I278&lt;&gt;AG$4, IFERROR(MATCH("c",$AB278:AF278,0),0)=0),"x", IF(IFERROR(MATCH("c",$AB278:AF278,0),0)=0,"c","")))</f>
        <v/>
      </c>
      <c r="AH278" s="88" t="str">
        <f>IF($AB278&lt;&gt;"x","",IF(AND($I278&lt;&gt;AH$4, IFERROR(MATCH("c",$AB278:AG278,0),0)=0),"x", IF(IFERROR(MATCH("c",$AB278:AG278,0),0)=0,"c","")))</f>
        <v/>
      </c>
      <c r="AI278" s="88" t="str">
        <f>IF($AB278&lt;&gt;"x","",IF(AND($I278&lt;&gt;AI$4, IFERROR(MATCH("c",$AB278:AH278,0),0)=0),"x", IF(IFERROR(MATCH("c",$AB278:AH278,0),0)=0,"c","")))</f>
        <v/>
      </c>
      <c r="AJ278" s="88" t="str">
        <f>IF($AB278&lt;&gt;"x","",IF(AND($I278&lt;&gt;AJ$4, IFERROR(MATCH("c",$AB278:AI278,0),0)=0),"x", IF(IFERROR(MATCH("c",$AB278:AI278,0),0)=0,"c","")))</f>
        <v/>
      </c>
      <c r="AK278" s="88" t="str">
        <f>IF($AB278&lt;&gt;"x","",IF(AND($I278&lt;&gt;AK$4, IFERROR(MATCH("c",$AB278:AJ278,0),0)=0),"x", IF(IFERROR(MATCH("c",$AB278:AJ278,0),0)=0,"c","")))</f>
        <v/>
      </c>
      <c r="AL278" s="88" t="str">
        <f>IF($AB278&lt;&gt;"x","",IF(AND($I278&lt;&gt;AL$4, IFERROR(MATCH("c",$AB278:AK278,0),0)=0),"x", IF(IFERROR(MATCH("c",$AB278:AK278,0),0)=0,"c","")))</f>
        <v/>
      </c>
      <c r="AM278" s="88" t="str">
        <f>IF($AB278&lt;&gt;"x","",IF(AND($I278&lt;&gt;AM$4, IFERROR(MATCH("c",$AB278:AL278,0),0)=0),"x", IF(IFERROR(MATCH("c",$AB278:AL278,0),0)=0,"c","")))</f>
        <v/>
      </c>
      <c r="AN278" s="88" t="str">
        <f>IF($AB278&lt;&gt;"x","",IF(AND($I278&lt;&gt;AN$4, IFERROR(MATCH("c",$AB278:AM278,0),0)=0),"x", IF(IFERROR(MATCH("c",$AB278:AM278,0),0)=0,"c","")))</f>
        <v/>
      </c>
      <c r="AO278" s="88" t="str">
        <f>IF($AB278&lt;&gt;"x","",IF(AND($I278&lt;&gt;AO$4, IFERROR(MATCH("c",$AB278:AN278,0),0)=0),"x", IF(IFERROR(MATCH("c",$AB278:AN278,0),0)=0,"c","")))</f>
        <v/>
      </c>
      <c r="AP278" s="88" t="str">
        <f>IF($AB278&lt;&gt;"x","",IF(AND($I278&lt;&gt;AP$4, IFERROR(MATCH("c",$AB278:AO278,0),0)=0),"x", IF(IFERROR(MATCH("c",$AB278:AO278,0),0)=0,"c","")))</f>
        <v/>
      </c>
      <c r="AQ278" s="88" t="str">
        <f>IF($AB278&lt;&gt;"x","",IF(AND($I278&lt;&gt;AQ$4, IFERROR(MATCH("c",$AB278:AP278,0),0)=0),"x", IF(IFERROR(MATCH("c",$AB278:AP278,0),0)=0,"c","")))</f>
        <v/>
      </c>
    </row>
    <row r="279" spans="2:43" x14ac:dyDescent="0.25">
      <c r="B279" s="88">
        <f>IF(AND(OR(Pipeline!$F$5=H279,Pipeline!$F$5="",Pipeline!$F$5="All"), OR(Pipeline!$F$6=J279,Pipeline!$F$6="",Pipeline!$F$6="All"),  OR(Pipeline!$J$5&lt;=K279,Pipeline!$J$5=""), OR(Pipeline!$J$6&gt;=K279,Pipeline!$J$6=""),  OR(Pipeline!$N$5&lt;=O279,Pipeline!$N$5=""), OR(Pipeline!$N$6&gt;=O279,Pipeline!$N$6="")),1,0)</f>
        <v>1</v>
      </c>
      <c r="C279" s="99">
        <f>IF(B279&lt;&gt;1,"",COUNTIFS($I$6:I278,I279,$B$6:B278,1)+1)</f>
        <v>267</v>
      </c>
      <c r="D279" s="100" t="str">
        <f>IF(LEN(INDEX(Input!B$6:B$1005,ROW($C279)-ROW($C$5),1))=0,"-",INDEX(Input!B$6:B$1005,ROW($C279)-ROW($C$5),1))</f>
        <v>-</v>
      </c>
      <c r="E279" s="100" t="str">
        <f>IF(LEN(INDEX(Input!C$6:C$1005,ROW($C279)-ROW($C$5),1))=0,"-",INDEX(Input!C$6:C$1005,ROW($C279)-ROW($C$5),1))</f>
        <v>-</v>
      </c>
      <c r="F279" s="100" t="str">
        <f>IF(LEN(INDEX(Input!D$6:D$1005,ROW($C279)-ROW($C$5),1))=0,"-",INDEX(Input!D$6:D$1005,ROW($C279)-ROW($C$5),1))</f>
        <v>-</v>
      </c>
      <c r="G279" s="100" t="str">
        <f>IF(LEN(INDEX(Input!E$6:E$1005,ROW($C279)-ROW($C$5),1))=0,"-",INDEX(Input!E$6:E$1005,ROW($C279)-ROW($C$5),1))</f>
        <v>-</v>
      </c>
      <c r="H279" s="100" t="str">
        <f>IF(LEN(INDEX(Input!F$6:F$1005,ROW($C279)-ROW($C$5),1))=0,"-",INDEX(Input!F$6:F$1005,ROW($C279)-ROW($C$5),1))</f>
        <v>-</v>
      </c>
      <c r="I279" s="100" t="str">
        <f>IF(LEN(INDEX(Input!G$6:G$1005,ROW($C279)-ROW($C$5),1))=0,"",INDEX(Input!G$6:G$1005,ROW($C279)-ROW($C$5),1))</f>
        <v/>
      </c>
      <c r="J279" s="100" t="str">
        <f>IF(LEN(INDEX(Input!B$6:B$1005,ROW($C279)-ROW($C$5),1))=0,"-",IF(INDEX(Input!H$6:H$1005,ROW($C279)-ROW($C$5),1)="","Not set",INDEX(Input!H$6:H$1005,ROW($C279)-ROW($C$5),1)) )</f>
        <v>-</v>
      </c>
      <c r="K279" s="101" t="str">
        <f>IF(LEN(INDEX(Input!I$6:I$1005,ROW($C279)-ROW($C$5),1))=0,"",INDEX(Input!I$6:I$1005,ROW($C279)-ROW($C$5),1))</f>
        <v/>
      </c>
      <c r="L279" s="101" t="str">
        <f t="array" ref="L279">IFERROR(IF($AY$24=123,DAY(K279)&amp;connector&amp;IF($AZ$24="Extended",INDEX($AT$24:$AT$35,MONTH(K279),1),MONTH(K279))&amp;connector&amp;IF($AZ$24="Short", RIGHT(YEAR(K279),2),YEAR(K279)),IF($AY$24=213, MONTH(K279)&amp;connector&amp;DAY(K279)&amp;connector&amp;IF($AZ$24="Short", RIGHT(YEAR(K279),2),YEAR(K279)),IF($AZ$24="Short", RIGHT(YEAR(K279),2),YEAR(K279))&amp;connector&amp;MONTH(K279)&amp;connector&amp;DAY(K279))),"-")</f>
        <v>-</v>
      </c>
      <c r="M279" s="101" t="str">
        <f>IF(LEN(INDEX(Input!J$6:J$1005,ROW($C279)-ROW($C$5),1))=0,"",INDEX(Input!J$6:J$1005,ROW($C279)-ROW($C$5),1))</f>
        <v/>
      </c>
      <c r="N279" s="101" t="str">
        <f t="array" ref="N279">IFERROR(IF($AY$24=123,DAY(M279)&amp;connector&amp;IF($AZ$24="Extended",INDEX($AT$24:$AT$35,MONTH(M279),1),MONTH(M279))&amp;connector&amp;IF($AZ$24="Short", RIGHT(YEAR(M279),2),YEAR(M279)),IF($AY$24=213, MONTH(M279)&amp;connector&amp;DAY(M279)&amp;connector&amp;IF($AZ$24="Short", RIGHT(YEAR(M279),2),YEAR(M279)),IF($AZ$24="Short", RIGHT(YEAR(M279),2),YEAR(M279))&amp;connector&amp;MONTH(M279)&amp;connector&amp;DAY(M279))),"-")</f>
        <v>-</v>
      </c>
      <c r="O279" s="156" t="str">
        <f>IF(LEN(INDEX(Input!K$6:K$1005,ROW($C279)-ROW($C$5),1))=0,"",INDEX(Input!K$6:K$1005,ROW($C279)-ROW($C$5),1))</f>
        <v/>
      </c>
      <c r="P279" s="100" t="str">
        <f t="shared" si="40"/>
        <v>-</v>
      </c>
      <c r="Q279" s="156" t="str">
        <f>IF(LEN(INDEX(Input!L$6:L$1005,ROW($C279)-ROW($C$5),1))=0,"",INDEX(Input!L$6:L$1005,ROW($C279)-ROW($C$5),1))</f>
        <v/>
      </c>
      <c r="R279" s="100" t="str">
        <f t="shared" si="41"/>
        <v>-</v>
      </c>
      <c r="S279" s="156" t="str">
        <f>IF(LEN(INDEX(Input!M$6:M$1005,ROW($C279)-ROW($C$5),1))=0,"-",INDEX(Input!M$6:M$1005,ROW($C279)-ROW($C$5),1))</f>
        <v>-</v>
      </c>
      <c r="T279" s="156" t="str">
        <f t="shared" si="42"/>
        <v/>
      </c>
      <c r="U279" s="100" t="str">
        <f t="shared" si="43"/>
        <v>-</v>
      </c>
      <c r="V279" s="156" t="str">
        <f>IF(LEN(INDEX(Input!O$6:O$1005,ROW($C279)-ROW($C$5),1))=0,"",INDEX(Input!O$6:O$1005,ROW($C279)-ROW($C$5),1))</f>
        <v/>
      </c>
      <c r="W279" s="100" t="str">
        <f t="shared" si="44"/>
        <v>-</v>
      </c>
      <c r="X279" s="104" t="str">
        <f t="shared" si="45"/>
        <v/>
      </c>
      <c r="Y279" s="102" t="str">
        <f t="shared" si="39"/>
        <v/>
      </c>
      <c r="Z279" s="102" t="str">
        <f>IF(AND(OR(Dashboard!$D$7=J279,Dashboard!$D$7=""),  OR(Dashboard!$G$6&lt;=K279,Dashboard!$G$6=""), OR(Dashboard!$G$7&gt;=K279,Dashboard!$G$7=""),  OR(Dashboard!$J$6&lt;=O279,Dashboard!$J$6=""), OR(Dashboard!$J$7&gt;=O279,Dashboard!$J$7=""),D279&lt;&gt;""),"x","")</f>
        <v>x</v>
      </c>
      <c r="AA279" s="102" t="str">
        <f>IF(AND(OR(Dashboard!$D$6=H279,Dashboard!$D$6="",Dashboard!$D$6="All"), Z279="x"),"x","")</f>
        <v>x</v>
      </c>
      <c r="AB279" s="103" t="str">
        <f>IF(AND(OR(Dashboard!$D$6=H279,Dashboard!$D$6="",Dashboard!$D$6="All"), OR(Dashboard!$D$7=J279,Dashboard!$D$7=""),  OR(Dashboard!$G$6&lt;=K279,Dashboard!$G$6=""), OR(Dashboard!$G$7&gt;=K279,Dashboard!$G$7=""),  OR(Dashboard!$J$6&lt;=O279,Dashboard!$J$6=""), OR(Dashboard!$J$7&gt;=O279,Dashboard!$J$7=""),I279&lt;&gt;""),"x","")</f>
        <v/>
      </c>
      <c r="AC279" s="88" t="str">
        <f>IF($AB279&lt;&gt;"x","",IF(AND($I279&lt;&gt;AC$4, IFERROR(MATCH("c",$AB279:AB279,0),0)=0),"x", IF(IFERROR(MATCH("c",$AB279:AB279,0),0)=0,"c","")))</f>
        <v/>
      </c>
      <c r="AD279" s="88" t="str">
        <f>IF($AB279&lt;&gt;"x","",IF(AND($I279&lt;&gt;AD$4, IFERROR(MATCH("c",$AB279:AC279,0),0)=0),"x", IF(IFERROR(MATCH("c",$AB279:AC279,0),0)=0,"c","")))</f>
        <v/>
      </c>
      <c r="AE279" s="88" t="str">
        <f>IF($AB279&lt;&gt;"x","",IF(AND($I279&lt;&gt;AE$4, IFERROR(MATCH("c",$AB279:AD279,0),0)=0),"x", IF(IFERROR(MATCH("c",$AB279:AD279,0),0)=0,"c","")))</f>
        <v/>
      </c>
      <c r="AF279" s="88" t="str">
        <f>IF($AB279&lt;&gt;"x","",IF(AND($I279&lt;&gt;AF$4, IFERROR(MATCH("c",$AB279:AE279,0),0)=0),"x", IF(IFERROR(MATCH("c",$AB279:AE279,0),0)=0,"c","")))</f>
        <v/>
      </c>
      <c r="AG279" s="88" t="str">
        <f>IF($AB279&lt;&gt;"x","",IF(AND($I279&lt;&gt;AG$4, IFERROR(MATCH("c",$AB279:AF279,0),0)=0),"x", IF(IFERROR(MATCH("c",$AB279:AF279,0),0)=0,"c","")))</f>
        <v/>
      </c>
      <c r="AH279" s="88" t="str">
        <f>IF($AB279&lt;&gt;"x","",IF(AND($I279&lt;&gt;AH$4, IFERROR(MATCH("c",$AB279:AG279,0),0)=0),"x", IF(IFERROR(MATCH("c",$AB279:AG279,0),0)=0,"c","")))</f>
        <v/>
      </c>
      <c r="AI279" s="88" t="str">
        <f>IF($AB279&lt;&gt;"x","",IF(AND($I279&lt;&gt;AI$4, IFERROR(MATCH("c",$AB279:AH279,0),0)=0),"x", IF(IFERROR(MATCH("c",$AB279:AH279,0),0)=0,"c","")))</f>
        <v/>
      </c>
      <c r="AJ279" s="88" t="str">
        <f>IF($AB279&lt;&gt;"x","",IF(AND($I279&lt;&gt;AJ$4, IFERROR(MATCH("c",$AB279:AI279,0),0)=0),"x", IF(IFERROR(MATCH("c",$AB279:AI279,0),0)=0,"c","")))</f>
        <v/>
      </c>
      <c r="AK279" s="88" t="str">
        <f>IF($AB279&lt;&gt;"x","",IF(AND($I279&lt;&gt;AK$4, IFERROR(MATCH("c",$AB279:AJ279,0),0)=0),"x", IF(IFERROR(MATCH("c",$AB279:AJ279,0),0)=0,"c","")))</f>
        <v/>
      </c>
      <c r="AL279" s="88" t="str">
        <f>IF($AB279&lt;&gt;"x","",IF(AND($I279&lt;&gt;AL$4, IFERROR(MATCH("c",$AB279:AK279,0),0)=0),"x", IF(IFERROR(MATCH("c",$AB279:AK279,0),0)=0,"c","")))</f>
        <v/>
      </c>
      <c r="AM279" s="88" t="str">
        <f>IF($AB279&lt;&gt;"x","",IF(AND($I279&lt;&gt;AM$4, IFERROR(MATCH("c",$AB279:AL279,0),0)=0),"x", IF(IFERROR(MATCH("c",$AB279:AL279,0),0)=0,"c","")))</f>
        <v/>
      </c>
      <c r="AN279" s="88" t="str">
        <f>IF($AB279&lt;&gt;"x","",IF(AND($I279&lt;&gt;AN$4, IFERROR(MATCH("c",$AB279:AM279,0),0)=0),"x", IF(IFERROR(MATCH("c",$AB279:AM279,0),0)=0,"c","")))</f>
        <v/>
      </c>
      <c r="AO279" s="88" t="str">
        <f>IF($AB279&lt;&gt;"x","",IF(AND($I279&lt;&gt;AO$4, IFERROR(MATCH("c",$AB279:AN279,0),0)=0),"x", IF(IFERROR(MATCH("c",$AB279:AN279,0),0)=0,"c","")))</f>
        <v/>
      </c>
      <c r="AP279" s="88" t="str">
        <f>IF($AB279&lt;&gt;"x","",IF(AND($I279&lt;&gt;AP$4, IFERROR(MATCH("c",$AB279:AO279,0),0)=0),"x", IF(IFERROR(MATCH("c",$AB279:AO279,0),0)=0,"c","")))</f>
        <v/>
      </c>
      <c r="AQ279" s="88" t="str">
        <f>IF($AB279&lt;&gt;"x","",IF(AND($I279&lt;&gt;AQ$4, IFERROR(MATCH("c",$AB279:AP279,0),0)=0),"x", IF(IFERROR(MATCH("c",$AB279:AP279,0),0)=0,"c","")))</f>
        <v/>
      </c>
    </row>
    <row r="280" spans="2:43" x14ac:dyDescent="0.25">
      <c r="B280" s="88">
        <f>IF(AND(OR(Pipeline!$F$5=H280,Pipeline!$F$5="",Pipeline!$F$5="All"), OR(Pipeline!$F$6=J280,Pipeline!$F$6="",Pipeline!$F$6="All"),  OR(Pipeline!$J$5&lt;=K280,Pipeline!$J$5=""), OR(Pipeline!$J$6&gt;=K280,Pipeline!$J$6=""),  OR(Pipeline!$N$5&lt;=O280,Pipeline!$N$5=""), OR(Pipeline!$N$6&gt;=O280,Pipeline!$N$6="")),1,0)</f>
        <v>1</v>
      </c>
      <c r="C280" s="99">
        <f>IF(B280&lt;&gt;1,"",COUNTIFS($I$6:I279,I280,$B$6:B279,1)+1)</f>
        <v>268</v>
      </c>
      <c r="D280" s="100" t="str">
        <f>IF(LEN(INDEX(Input!B$6:B$1005,ROW($C280)-ROW($C$5),1))=0,"-",INDEX(Input!B$6:B$1005,ROW($C280)-ROW($C$5),1))</f>
        <v>-</v>
      </c>
      <c r="E280" s="100" t="str">
        <f>IF(LEN(INDEX(Input!C$6:C$1005,ROW($C280)-ROW($C$5),1))=0,"-",INDEX(Input!C$6:C$1005,ROW($C280)-ROW($C$5),1))</f>
        <v>-</v>
      </c>
      <c r="F280" s="100" t="str">
        <f>IF(LEN(INDEX(Input!D$6:D$1005,ROW($C280)-ROW($C$5),1))=0,"-",INDEX(Input!D$6:D$1005,ROW($C280)-ROW($C$5),1))</f>
        <v>-</v>
      </c>
      <c r="G280" s="100" t="str">
        <f>IF(LEN(INDEX(Input!E$6:E$1005,ROW($C280)-ROW($C$5),1))=0,"-",INDEX(Input!E$6:E$1005,ROW($C280)-ROW($C$5),1))</f>
        <v>-</v>
      </c>
      <c r="H280" s="100" t="str">
        <f>IF(LEN(INDEX(Input!F$6:F$1005,ROW($C280)-ROW($C$5),1))=0,"-",INDEX(Input!F$6:F$1005,ROW($C280)-ROW($C$5),1))</f>
        <v>-</v>
      </c>
      <c r="I280" s="100" t="str">
        <f>IF(LEN(INDEX(Input!G$6:G$1005,ROW($C280)-ROW($C$5),1))=0,"",INDEX(Input!G$6:G$1005,ROW($C280)-ROW($C$5),1))</f>
        <v/>
      </c>
      <c r="J280" s="100" t="str">
        <f>IF(LEN(INDEX(Input!B$6:B$1005,ROW($C280)-ROW($C$5),1))=0,"-",IF(INDEX(Input!H$6:H$1005,ROW($C280)-ROW($C$5),1)="","Not set",INDEX(Input!H$6:H$1005,ROW($C280)-ROW($C$5),1)) )</f>
        <v>-</v>
      </c>
      <c r="K280" s="101" t="str">
        <f>IF(LEN(INDEX(Input!I$6:I$1005,ROW($C280)-ROW($C$5),1))=0,"",INDEX(Input!I$6:I$1005,ROW($C280)-ROW($C$5),1))</f>
        <v/>
      </c>
      <c r="L280" s="101" t="str">
        <f t="array" ref="L280">IFERROR(IF($AY$24=123,DAY(K280)&amp;connector&amp;IF($AZ$24="Extended",INDEX($AT$24:$AT$35,MONTH(K280),1),MONTH(K280))&amp;connector&amp;IF($AZ$24="Short", RIGHT(YEAR(K280),2),YEAR(K280)),IF($AY$24=213, MONTH(K280)&amp;connector&amp;DAY(K280)&amp;connector&amp;IF($AZ$24="Short", RIGHT(YEAR(K280),2),YEAR(K280)),IF($AZ$24="Short", RIGHT(YEAR(K280),2),YEAR(K280))&amp;connector&amp;MONTH(K280)&amp;connector&amp;DAY(K280))),"-")</f>
        <v>-</v>
      </c>
      <c r="M280" s="101" t="str">
        <f>IF(LEN(INDEX(Input!J$6:J$1005,ROW($C280)-ROW($C$5),1))=0,"",INDEX(Input!J$6:J$1005,ROW($C280)-ROW($C$5),1))</f>
        <v/>
      </c>
      <c r="N280" s="101" t="str">
        <f t="array" ref="N280">IFERROR(IF($AY$24=123,DAY(M280)&amp;connector&amp;IF($AZ$24="Extended",INDEX($AT$24:$AT$35,MONTH(M280),1),MONTH(M280))&amp;connector&amp;IF($AZ$24="Short", RIGHT(YEAR(M280),2),YEAR(M280)),IF($AY$24=213, MONTH(M280)&amp;connector&amp;DAY(M280)&amp;connector&amp;IF($AZ$24="Short", RIGHT(YEAR(M280),2),YEAR(M280)),IF($AZ$24="Short", RIGHT(YEAR(M280),2),YEAR(M280))&amp;connector&amp;MONTH(M280)&amp;connector&amp;DAY(M280))),"-")</f>
        <v>-</v>
      </c>
      <c r="O280" s="156" t="str">
        <f>IF(LEN(INDEX(Input!K$6:K$1005,ROW($C280)-ROW($C$5),1))=0,"",INDEX(Input!K$6:K$1005,ROW($C280)-ROW($C$5),1))</f>
        <v/>
      </c>
      <c r="P280" s="100" t="str">
        <f t="shared" si="40"/>
        <v>-</v>
      </c>
      <c r="Q280" s="156" t="str">
        <f>IF(LEN(INDEX(Input!L$6:L$1005,ROW($C280)-ROW($C$5),1))=0,"",INDEX(Input!L$6:L$1005,ROW($C280)-ROW($C$5),1))</f>
        <v/>
      </c>
      <c r="R280" s="100" t="str">
        <f t="shared" si="41"/>
        <v>-</v>
      </c>
      <c r="S280" s="156" t="str">
        <f>IF(LEN(INDEX(Input!M$6:M$1005,ROW($C280)-ROW($C$5),1))=0,"-",INDEX(Input!M$6:M$1005,ROW($C280)-ROW($C$5),1))</f>
        <v>-</v>
      </c>
      <c r="T280" s="156" t="str">
        <f t="shared" si="42"/>
        <v/>
      </c>
      <c r="U280" s="100" t="str">
        <f t="shared" si="43"/>
        <v>-</v>
      </c>
      <c r="V280" s="156" t="str">
        <f>IF(LEN(INDEX(Input!O$6:O$1005,ROW($C280)-ROW($C$5),1))=0,"",INDEX(Input!O$6:O$1005,ROW($C280)-ROW($C$5),1))</f>
        <v/>
      </c>
      <c r="W280" s="100" t="str">
        <f t="shared" si="44"/>
        <v>-</v>
      </c>
      <c r="X280" s="104" t="str">
        <f t="shared" si="45"/>
        <v/>
      </c>
      <c r="Y280" s="102" t="str">
        <f t="shared" si="39"/>
        <v/>
      </c>
      <c r="Z280" s="102" t="str">
        <f>IF(AND(OR(Dashboard!$D$7=J280,Dashboard!$D$7=""),  OR(Dashboard!$G$6&lt;=K280,Dashboard!$G$6=""), OR(Dashboard!$G$7&gt;=K280,Dashboard!$G$7=""),  OR(Dashboard!$J$6&lt;=O280,Dashboard!$J$6=""), OR(Dashboard!$J$7&gt;=O280,Dashboard!$J$7=""),D280&lt;&gt;""),"x","")</f>
        <v>x</v>
      </c>
      <c r="AA280" s="102" t="str">
        <f>IF(AND(OR(Dashboard!$D$6=H280,Dashboard!$D$6="",Dashboard!$D$6="All"), Z280="x"),"x","")</f>
        <v>x</v>
      </c>
      <c r="AB280" s="103" t="str">
        <f>IF(AND(OR(Dashboard!$D$6=H280,Dashboard!$D$6="",Dashboard!$D$6="All"), OR(Dashboard!$D$7=J280,Dashboard!$D$7=""),  OR(Dashboard!$G$6&lt;=K280,Dashboard!$G$6=""), OR(Dashboard!$G$7&gt;=K280,Dashboard!$G$7=""),  OR(Dashboard!$J$6&lt;=O280,Dashboard!$J$6=""), OR(Dashboard!$J$7&gt;=O280,Dashboard!$J$7=""),I280&lt;&gt;""),"x","")</f>
        <v/>
      </c>
      <c r="AC280" s="88" t="str">
        <f>IF($AB280&lt;&gt;"x","",IF(AND($I280&lt;&gt;AC$4, IFERROR(MATCH("c",$AB280:AB280,0),0)=0),"x", IF(IFERROR(MATCH("c",$AB280:AB280,0),0)=0,"c","")))</f>
        <v/>
      </c>
      <c r="AD280" s="88" t="str">
        <f>IF($AB280&lt;&gt;"x","",IF(AND($I280&lt;&gt;AD$4, IFERROR(MATCH("c",$AB280:AC280,0),0)=0),"x", IF(IFERROR(MATCH("c",$AB280:AC280,0),0)=0,"c","")))</f>
        <v/>
      </c>
      <c r="AE280" s="88" t="str">
        <f>IF($AB280&lt;&gt;"x","",IF(AND($I280&lt;&gt;AE$4, IFERROR(MATCH("c",$AB280:AD280,0),0)=0),"x", IF(IFERROR(MATCH("c",$AB280:AD280,0),0)=0,"c","")))</f>
        <v/>
      </c>
      <c r="AF280" s="88" t="str">
        <f>IF($AB280&lt;&gt;"x","",IF(AND($I280&lt;&gt;AF$4, IFERROR(MATCH("c",$AB280:AE280,0),0)=0),"x", IF(IFERROR(MATCH("c",$AB280:AE280,0),0)=0,"c","")))</f>
        <v/>
      </c>
      <c r="AG280" s="88" t="str">
        <f>IF($AB280&lt;&gt;"x","",IF(AND($I280&lt;&gt;AG$4, IFERROR(MATCH("c",$AB280:AF280,0),0)=0),"x", IF(IFERROR(MATCH("c",$AB280:AF280,0),0)=0,"c","")))</f>
        <v/>
      </c>
      <c r="AH280" s="88" t="str">
        <f>IF($AB280&lt;&gt;"x","",IF(AND($I280&lt;&gt;AH$4, IFERROR(MATCH("c",$AB280:AG280,0),0)=0),"x", IF(IFERROR(MATCH("c",$AB280:AG280,0),0)=0,"c","")))</f>
        <v/>
      </c>
      <c r="AI280" s="88" t="str">
        <f>IF($AB280&lt;&gt;"x","",IF(AND($I280&lt;&gt;AI$4, IFERROR(MATCH("c",$AB280:AH280,0),0)=0),"x", IF(IFERROR(MATCH("c",$AB280:AH280,0),0)=0,"c","")))</f>
        <v/>
      </c>
      <c r="AJ280" s="88" t="str">
        <f>IF($AB280&lt;&gt;"x","",IF(AND($I280&lt;&gt;AJ$4, IFERROR(MATCH("c",$AB280:AI280,0),0)=0),"x", IF(IFERROR(MATCH("c",$AB280:AI280,0),0)=0,"c","")))</f>
        <v/>
      </c>
      <c r="AK280" s="88" t="str">
        <f>IF($AB280&lt;&gt;"x","",IF(AND($I280&lt;&gt;AK$4, IFERROR(MATCH("c",$AB280:AJ280,0),0)=0),"x", IF(IFERROR(MATCH("c",$AB280:AJ280,0),0)=0,"c","")))</f>
        <v/>
      </c>
      <c r="AL280" s="88" t="str">
        <f>IF($AB280&lt;&gt;"x","",IF(AND($I280&lt;&gt;AL$4, IFERROR(MATCH("c",$AB280:AK280,0),0)=0),"x", IF(IFERROR(MATCH("c",$AB280:AK280,0),0)=0,"c","")))</f>
        <v/>
      </c>
      <c r="AM280" s="88" t="str">
        <f>IF($AB280&lt;&gt;"x","",IF(AND($I280&lt;&gt;AM$4, IFERROR(MATCH("c",$AB280:AL280,0),0)=0),"x", IF(IFERROR(MATCH("c",$AB280:AL280,0),0)=0,"c","")))</f>
        <v/>
      </c>
      <c r="AN280" s="88" t="str">
        <f>IF($AB280&lt;&gt;"x","",IF(AND($I280&lt;&gt;AN$4, IFERROR(MATCH("c",$AB280:AM280,0),0)=0),"x", IF(IFERROR(MATCH("c",$AB280:AM280,0),0)=0,"c","")))</f>
        <v/>
      </c>
      <c r="AO280" s="88" t="str">
        <f>IF($AB280&lt;&gt;"x","",IF(AND($I280&lt;&gt;AO$4, IFERROR(MATCH("c",$AB280:AN280,0),0)=0),"x", IF(IFERROR(MATCH("c",$AB280:AN280,0),0)=0,"c","")))</f>
        <v/>
      </c>
      <c r="AP280" s="88" t="str">
        <f>IF($AB280&lt;&gt;"x","",IF(AND($I280&lt;&gt;AP$4, IFERROR(MATCH("c",$AB280:AO280,0),0)=0),"x", IF(IFERROR(MATCH("c",$AB280:AO280,0),0)=0,"c","")))</f>
        <v/>
      </c>
      <c r="AQ280" s="88" t="str">
        <f>IF($AB280&lt;&gt;"x","",IF(AND($I280&lt;&gt;AQ$4, IFERROR(MATCH("c",$AB280:AP280,0),0)=0),"x", IF(IFERROR(MATCH("c",$AB280:AP280,0),0)=0,"c","")))</f>
        <v/>
      </c>
    </row>
    <row r="281" spans="2:43" x14ac:dyDescent="0.25">
      <c r="B281" s="88">
        <f>IF(AND(OR(Pipeline!$F$5=H281,Pipeline!$F$5="",Pipeline!$F$5="All"), OR(Pipeline!$F$6=J281,Pipeline!$F$6="",Pipeline!$F$6="All"),  OR(Pipeline!$J$5&lt;=K281,Pipeline!$J$5=""), OR(Pipeline!$J$6&gt;=K281,Pipeline!$J$6=""),  OR(Pipeline!$N$5&lt;=O281,Pipeline!$N$5=""), OR(Pipeline!$N$6&gt;=O281,Pipeline!$N$6="")),1,0)</f>
        <v>1</v>
      </c>
      <c r="C281" s="99">
        <f>IF(B281&lt;&gt;1,"",COUNTIFS($I$6:I280,I281,$B$6:B280,1)+1)</f>
        <v>269</v>
      </c>
      <c r="D281" s="100" t="str">
        <f>IF(LEN(INDEX(Input!B$6:B$1005,ROW($C281)-ROW($C$5),1))=0,"-",INDEX(Input!B$6:B$1005,ROW($C281)-ROW($C$5),1))</f>
        <v>-</v>
      </c>
      <c r="E281" s="100" t="str">
        <f>IF(LEN(INDEX(Input!C$6:C$1005,ROW($C281)-ROW($C$5),1))=0,"-",INDEX(Input!C$6:C$1005,ROW($C281)-ROW($C$5),1))</f>
        <v>-</v>
      </c>
      <c r="F281" s="100" t="str">
        <f>IF(LEN(INDEX(Input!D$6:D$1005,ROW($C281)-ROW($C$5),1))=0,"-",INDEX(Input!D$6:D$1005,ROW($C281)-ROW($C$5),1))</f>
        <v>-</v>
      </c>
      <c r="G281" s="100" t="str">
        <f>IF(LEN(INDEX(Input!E$6:E$1005,ROW($C281)-ROW($C$5),1))=0,"-",INDEX(Input!E$6:E$1005,ROW($C281)-ROW($C$5),1))</f>
        <v>-</v>
      </c>
      <c r="H281" s="100" t="str">
        <f>IF(LEN(INDEX(Input!F$6:F$1005,ROW($C281)-ROW($C$5),1))=0,"-",INDEX(Input!F$6:F$1005,ROW($C281)-ROW($C$5),1))</f>
        <v>-</v>
      </c>
      <c r="I281" s="100" t="str">
        <f>IF(LEN(INDEX(Input!G$6:G$1005,ROW($C281)-ROW($C$5),1))=0,"",INDEX(Input!G$6:G$1005,ROW($C281)-ROW($C$5),1))</f>
        <v/>
      </c>
      <c r="J281" s="100" t="str">
        <f>IF(LEN(INDEX(Input!B$6:B$1005,ROW($C281)-ROW($C$5),1))=0,"-",IF(INDEX(Input!H$6:H$1005,ROW($C281)-ROW($C$5),1)="","Not set",INDEX(Input!H$6:H$1005,ROW($C281)-ROW($C$5),1)) )</f>
        <v>-</v>
      </c>
      <c r="K281" s="101" t="str">
        <f>IF(LEN(INDEX(Input!I$6:I$1005,ROW($C281)-ROW($C$5),1))=0,"",INDEX(Input!I$6:I$1005,ROW($C281)-ROW($C$5),1))</f>
        <v/>
      </c>
      <c r="L281" s="101" t="str">
        <f t="array" ref="L281">IFERROR(IF($AY$24=123,DAY(K281)&amp;connector&amp;IF($AZ$24="Extended",INDEX($AT$24:$AT$35,MONTH(K281),1),MONTH(K281))&amp;connector&amp;IF($AZ$24="Short", RIGHT(YEAR(K281),2),YEAR(K281)),IF($AY$24=213, MONTH(K281)&amp;connector&amp;DAY(K281)&amp;connector&amp;IF($AZ$24="Short", RIGHT(YEAR(K281),2),YEAR(K281)),IF($AZ$24="Short", RIGHT(YEAR(K281),2),YEAR(K281))&amp;connector&amp;MONTH(K281)&amp;connector&amp;DAY(K281))),"-")</f>
        <v>-</v>
      </c>
      <c r="M281" s="101" t="str">
        <f>IF(LEN(INDEX(Input!J$6:J$1005,ROW($C281)-ROW($C$5),1))=0,"",INDEX(Input!J$6:J$1005,ROW($C281)-ROW($C$5),1))</f>
        <v/>
      </c>
      <c r="N281" s="101" t="str">
        <f t="array" ref="N281">IFERROR(IF($AY$24=123,DAY(M281)&amp;connector&amp;IF($AZ$24="Extended",INDEX($AT$24:$AT$35,MONTH(M281),1),MONTH(M281))&amp;connector&amp;IF($AZ$24="Short", RIGHT(YEAR(M281),2),YEAR(M281)),IF($AY$24=213, MONTH(M281)&amp;connector&amp;DAY(M281)&amp;connector&amp;IF($AZ$24="Short", RIGHT(YEAR(M281),2),YEAR(M281)),IF($AZ$24="Short", RIGHT(YEAR(M281),2),YEAR(M281))&amp;connector&amp;MONTH(M281)&amp;connector&amp;DAY(M281))),"-")</f>
        <v>-</v>
      </c>
      <c r="O281" s="156" t="str">
        <f>IF(LEN(INDEX(Input!K$6:K$1005,ROW($C281)-ROW($C$5),1))=0,"",INDEX(Input!K$6:K$1005,ROW($C281)-ROW($C$5),1))</f>
        <v/>
      </c>
      <c r="P281" s="100" t="str">
        <f t="shared" si="40"/>
        <v>-</v>
      </c>
      <c r="Q281" s="156" t="str">
        <f>IF(LEN(INDEX(Input!L$6:L$1005,ROW($C281)-ROW($C$5),1))=0,"",INDEX(Input!L$6:L$1005,ROW($C281)-ROW($C$5),1))</f>
        <v/>
      </c>
      <c r="R281" s="100" t="str">
        <f t="shared" si="41"/>
        <v>-</v>
      </c>
      <c r="S281" s="156" t="str">
        <f>IF(LEN(INDEX(Input!M$6:M$1005,ROW($C281)-ROW($C$5),1))=0,"-",INDEX(Input!M$6:M$1005,ROW($C281)-ROW($C$5),1))</f>
        <v>-</v>
      </c>
      <c r="T281" s="156" t="str">
        <f t="shared" si="42"/>
        <v/>
      </c>
      <c r="U281" s="100" t="str">
        <f t="shared" si="43"/>
        <v>-</v>
      </c>
      <c r="V281" s="156" t="str">
        <f>IF(LEN(INDEX(Input!O$6:O$1005,ROW($C281)-ROW($C$5),1))=0,"",INDEX(Input!O$6:O$1005,ROW($C281)-ROW($C$5),1))</f>
        <v/>
      </c>
      <c r="W281" s="100" t="str">
        <f t="shared" si="44"/>
        <v>-</v>
      </c>
      <c r="X281" s="104" t="str">
        <f t="shared" si="45"/>
        <v/>
      </c>
      <c r="Y281" s="102" t="str">
        <f t="shared" si="39"/>
        <v/>
      </c>
      <c r="Z281" s="102" t="str">
        <f>IF(AND(OR(Dashboard!$D$7=J281,Dashboard!$D$7=""),  OR(Dashboard!$G$6&lt;=K281,Dashboard!$G$6=""), OR(Dashboard!$G$7&gt;=K281,Dashboard!$G$7=""),  OR(Dashboard!$J$6&lt;=O281,Dashboard!$J$6=""), OR(Dashboard!$J$7&gt;=O281,Dashboard!$J$7=""),D281&lt;&gt;""),"x","")</f>
        <v>x</v>
      </c>
      <c r="AA281" s="102" t="str">
        <f>IF(AND(OR(Dashboard!$D$6=H281,Dashboard!$D$6="",Dashboard!$D$6="All"), Z281="x"),"x","")</f>
        <v>x</v>
      </c>
      <c r="AB281" s="103" t="str">
        <f>IF(AND(OR(Dashboard!$D$6=H281,Dashboard!$D$6="",Dashboard!$D$6="All"), OR(Dashboard!$D$7=J281,Dashboard!$D$7=""),  OR(Dashboard!$G$6&lt;=K281,Dashboard!$G$6=""), OR(Dashboard!$G$7&gt;=K281,Dashboard!$G$7=""),  OR(Dashboard!$J$6&lt;=O281,Dashboard!$J$6=""), OR(Dashboard!$J$7&gt;=O281,Dashboard!$J$7=""),I281&lt;&gt;""),"x","")</f>
        <v/>
      </c>
      <c r="AC281" s="88" t="str">
        <f>IF($AB281&lt;&gt;"x","",IF(AND($I281&lt;&gt;AC$4, IFERROR(MATCH("c",$AB281:AB281,0),0)=0),"x", IF(IFERROR(MATCH("c",$AB281:AB281,0),0)=0,"c","")))</f>
        <v/>
      </c>
      <c r="AD281" s="88" t="str">
        <f>IF($AB281&lt;&gt;"x","",IF(AND($I281&lt;&gt;AD$4, IFERROR(MATCH("c",$AB281:AC281,0),0)=0),"x", IF(IFERROR(MATCH("c",$AB281:AC281,0),0)=0,"c","")))</f>
        <v/>
      </c>
      <c r="AE281" s="88" t="str">
        <f>IF($AB281&lt;&gt;"x","",IF(AND($I281&lt;&gt;AE$4, IFERROR(MATCH("c",$AB281:AD281,0),0)=0),"x", IF(IFERROR(MATCH("c",$AB281:AD281,0),0)=0,"c","")))</f>
        <v/>
      </c>
      <c r="AF281" s="88" t="str">
        <f>IF($AB281&lt;&gt;"x","",IF(AND($I281&lt;&gt;AF$4, IFERROR(MATCH("c",$AB281:AE281,0),0)=0),"x", IF(IFERROR(MATCH("c",$AB281:AE281,0),0)=0,"c","")))</f>
        <v/>
      </c>
      <c r="AG281" s="88" t="str">
        <f>IF($AB281&lt;&gt;"x","",IF(AND($I281&lt;&gt;AG$4, IFERROR(MATCH("c",$AB281:AF281,0),0)=0),"x", IF(IFERROR(MATCH("c",$AB281:AF281,0),0)=0,"c","")))</f>
        <v/>
      </c>
      <c r="AH281" s="88" t="str">
        <f>IF($AB281&lt;&gt;"x","",IF(AND($I281&lt;&gt;AH$4, IFERROR(MATCH("c",$AB281:AG281,0),0)=0),"x", IF(IFERROR(MATCH("c",$AB281:AG281,0),0)=0,"c","")))</f>
        <v/>
      </c>
      <c r="AI281" s="88" t="str">
        <f>IF($AB281&lt;&gt;"x","",IF(AND($I281&lt;&gt;AI$4, IFERROR(MATCH("c",$AB281:AH281,0),0)=0),"x", IF(IFERROR(MATCH("c",$AB281:AH281,0),0)=0,"c","")))</f>
        <v/>
      </c>
      <c r="AJ281" s="88" t="str">
        <f>IF($AB281&lt;&gt;"x","",IF(AND($I281&lt;&gt;AJ$4, IFERROR(MATCH("c",$AB281:AI281,0),0)=0),"x", IF(IFERROR(MATCH("c",$AB281:AI281,0),0)=0,"c","")))</f>
        <v/>
      </c>
      <c r="AK281" s="88" t="str">
        <f>IF($AB281&lt;&gt;"x","",IF(AND($I281&lt;&gt;AK$4, IFERROR(MATCH("c",$AB281:AJ281,0),0)=0),"x", IF(IFERROR(MATCH("c",$AB281:AJ281,0),0)=0,"c","")))</f>
        <v/>
      </c>
      <c r="AL281" s="88" t="str">
        <f>IF($AB281&lt;&gt;"x","",IF(AND($I281&lt;&gt;AL$4, IFERROR(MATCH("c",$AB281:AK281,0),0)=0),"x", IF(IFERROR(MATCH("c",$AB281:AK281,0),0)=0,"c","")))</f>
        <v/>
      </c>
      <c r="AM281" s="88" t="str">
        <f>IF($AB281&lt;&gt;"x","",IF(AND($I281&lt;&gt;AM$4, IFERROR(MATCH("c",$AB281:AL281,0),0)=0),"x", IF(IFERROR(MATCH("c",$AB281:AL281,0),0)=0,"c","")))</f>
        <v/>
      </c>
      <c r="AN281" s="88" t="str">
        <f>IF($AB281&lt;&gt;"x","",IF(AND($I281&lt;&gt;AN$4, IFERROR(MATCH("c",$AB281:AM281,0),0)=0),"x", IF(IFERROR(MATCH("c",$AB281:AM281,0),0)=0,"c","")))</f>
        <v/>
      </c>
      <c r="AO281" s="88" t="str">
        <f>IF($AB281&lt;&gt;"x","",IF(AND($I281&lt;&gt;AO$4, IFERROR(MATCH("c",$AB281:AN281,0),0)=0),"x", IF(IFERROR(MATCH("c",$AB281:AN281,0),0)=0,"c","")))</f>
        <v/>
      </c>
      <c r="AP281" s="88" t="str">
        <f>IF($AB281&lt;&gt;"x","",IF(AND($I281&lt;&gt;AP$4, IFERROR(MATCH("c",$AB281:AO281,0),0)=0),"x", IF(IFERROR(MATCH("c",$AB281:AO281,0),0)=0,"c","")))</f>
        <v/>
      </c>
      <c r="AQ281" s="88" t="str">
        <f>IF($AB281&lt;&gt;"x","",IF(AND($I281&lt;&gt;AQ$4, IFERROR(MATCH("c",$AB281:AP281,0),0)=0),"x", IF(IFERROR(MATCH("c",$AB281:AP281,0),0)=0,"c","")))</f>
        <v/>
      </c>
    </row>
    <row r="282" spans="2:43" x14ac:dyDescent="0.25">
      <c r="B282" s="88">
        <f>IF(AND(OR(Pipeline!$F$5=H282,Pipeline!$F$5="",Pipeline!$F$5="All"), OR(Pipeline!$F$6=J282,Pipeline!$F$6="",Pipeline!$F$6="All"),  OR(Pipeline!$J$5&lt;=K282,Pipeline!$J$5=""), OR(Pipeline!$J$6&gt;=K282,Pipeline!$J$6=""),  OR(Pipeline!$N$5&lt;=O282,Pipeline!$N$5=""), OR(Pipeline!$N$6&gt;=O282,Pipeline!$N$6="")),1,0)</f>
        <v>1</v>
      </c>
      <c r="C282" s="99">
        <f>IF(B282&lt;&gt;1,"",COUNTIFS($I$6:I281,I282,$B$6:B281,1)+1)</f>
        <v>270</v>
      </c>
      <c r="D282" s="100" t="str">
        <f>IF(LEN(INDEX(Input!B$6:B$1005,ROW($C282)-ROW($C$5),1))=0,"-",INDEX(Input!B$6:B$1005,ROW($C282)-ROW($C$5),1))</f>
        <v>-</v>
      </c>
      <c r="E282" s="100" t="str">
        <f>IF(LEN(INDEX(Input!C$6:C$1005,ROW($C282)-ROW($C$5),1))=0,"-",INDEX(Input!C$6:C$1005,ROW($C282)-ROW($C$5),1))</f>
        <v>-</v>
      </c>
      <c r="F282" s="100" t="str">
        <f>IF(LEN(INDEX(Input!D$6:D$1005,ROW($C282)-ROW($C$5),1))=0,"-",INDEX(Input!D$6:D$1005,ROW($C282)-ROW($C$5),1))</f>
        <v>-</v>
      </c>
      <c r="G282" s="100" t="str">
        <f>IF(LEN(INDEX(Input!E$6:E$1005,ROW($C282)-ROW($C$5),1))=0,"-",INDEX(Input!E$6:E$1005,ROW($C282)-ROW($C$5),1))</f>
        <v>-</v>
      </c>
      <c r="H282" s="100" t="str">
        <f>IF(LEN(INDEX(Input!F$6:F$1005,ROW($C282)-ROW($C$5),1))=0,"-",INDEX(Input!F$6:F$1005,ROW($C282)-ROW($C$5),1))</f>
        <v>-</v>
      </c>
      <c r="I282" s="100" t="str">
        <f>IF(LEN(INDEX(Input!G$6:G$1005,ROW($C282)-ROW($C$5),1))=0,"",INDEX(Input!G$6:G$1005,ROW($C282)-ROW($C$5),1))</f>
        <v/>
      </c>
      <c r="J282" s="100" t="str">
        <f>IF(LEN(INDEX(Input!B$6:B$1005,ROW($C282)-ROW($C$5),1))=0,"-",IF(INDEX(Input!H$6:H$1005,ROW($C282)-ROW($C$5),1)="","Not set",INDEX(Input!H$6:H$1005,ROW($C282)-ROW($C$5),1)) )</f>
        <v>-</v>
      </c>
      <c r="K282" s="101" t="str">
        <f>IF(LEN(INDEX(Input!I$6:I$1005,ROW($C282)-ROW($C$5),1))=0,"",INDEX(Input!I$6:I$1005,ROW($C282)-ROW($C$5),1))</f>
        <v/>
      </c>
      <c r="L282" s="101" t="str">
        <f t="array" ref="L282">IFERROR(IF($AY$24=123,DAY(K282)&amp;connector&amp;IF($AZ$24="Extended",INDEX($AT$24:$AT$35,MONTH(K282),1),MONTH(K282))&amp;connector&amp;IF($AZ$24="Short", RIGHT(YEAR(K282),2),YEAR(K282)),IF($AY$24=213, MONTH(K282)&amp;connector&amp;DAY(K282)&amp;connector&amp;IF($AZ$24="Short", RIGHT(YEAR(K282),2),YEAR(K282)),IF($AZ$24="Short", RIGHT(YEAR(K282),2),YEAR(K282))&amp;connector&amp;MONTH(K282)&amp;connector&amp;DAY(K282))),"-")</f>
        <v>-</v>
      </c>
      <c r="M282" s="101" t="str">
        <f>IF(LEN(INDEX(Input!J$6:J$1005,ROW($C282)-ROW($C$5),1))=0,"",INDEX(Input!J$6:J$1005,ROW($C282)-ROW($C$5),1))</f>
        <v/>
      </c>
      <c r="N282" s="101" t="str">
        <f t="array" ref="N282">IFERROR(IF($AY$24=123,DAY(M282)&amp;connector&amp;IF($AZ$24="Extended",INDEX($AT$24:$AT$35,MONTH(M282),1),MONTH(M282))&amp;connector&amp;IF($AZ$24="Short", RIGHT(YEAR(M282),2),YEAR(M282)),IF($AY$24=213, MONTH(M282)&amp;connector&amp;DAY(M282)&amp;connector&amp;IF($AZ$24="Short", RIGHT(YEAR(M282),2),YEAR(M282)),IF($AZ$24="Short", RIGHT(YEAR(M282),2),YEAR(M282))&amp;connector&amp;MONTH(M282)&amp;connector&amp;DAY(M282))),"-")</f>
        <v>-</v>
      </c>
      <c r="O282" s="156" t="str">
        <f>IF(LEN(INDEX(Input!K$6:K$1005,ROW($C282)-ROW($C$5),1))=0,"",INDEX(Input!K$6:K$1005,ROW($C282)-ROW($C$5),1))</f>
        <v/>
      </c>
      <c r="P282" s="100" t="str">
        <f t="shared" si="40"/>
        <v>-</v>
      </c>
      <c r="Q282" s="156" t="str">
        <f>IF(LEN(INDEX(Input!L$6:L$1005,ROW($C282)-ROW($C$5),1))=0,"",INDEX(Input!L$6:L$1005,ROW($C282)-ROW($C$5),1))</f>
        <v/>
      </c>
      <c r="R282" s="100" t="str">
        <f t="shared" si="41"/>
        <v>-</v>
      </c>
      <c r="S282" s="156" t="str">
        <f>IF(LEN(INDEX(Input!M$6:M$1005,ROW($C282)-ROW($C$5),1))=0,"-",INDEX(Input!M$6:M$1005,ROW($C282)-ROW($C$5),1))</f>
        <v>-</v>
      </c>
      <c r="T282" s="156" t="str">
        <f t="shared" si="42"/>
        <v/>
      </c>
      <c r="U282" s="100" t="str">
        <f t="shared" si="43"/>
        <v>-</v>
      </c>
      <c r="V282" s="156" t="str">
        <f>IF(LEN(INDEX(Input!O$6:O$1005,ROW($C282)-ROW($C$5),1))=0,"",INDEX(Input!O$6:O$1005,ROW($C282)-ROW($C$5),1))</f>
        <v/>
      </c>
      <c r="W282" s="100" t="str">
        <f t="shared" si="44"/>
        <v>-</v>
      </c>
      <c r="X282" s="104" t="str">
        <f t="shared" si="45"/>
        <v/>
      </c>
      <c r="Y282" s="102" t="str">
        <f t="shared" si="39"/>
        <v/>
      </c>
      <c r="Z282" s="102" t="str">
        <f>IF(AND(OR(Dashboard!$D$7=J282,Dashboard!$D$7=""),  OR(Dashboard!$G$6&lt;=K282,Dashboard!$G$6=""), OR(Dashboard!$G$7&gt;=K282,Dashboard!$G$7=""),  OR(Dashboard!$J$6&lt;=O282,Dashboard!$J$6=""), OR(Dashboard!$J$7&gt;=O282,Dashboard!$J$7=""),D282&lt;&gt;""),"x","")</f>
        <v>x</v>
      </c>
      <c r="AA282" s="102" t="str">
        <f>IF(AND(OR(Dashboard!$D$6=H282,Dashboard!$D$6="",Dashboard!$D$6="All"), Z282="x"),"x","")</f>
        <v>x</v>
      </c>
      <c r="AB282" s="103" t="str">
        <f>IF(AND(OR(Dashboard!$D$6=H282,Dashboard!$D$6="",Dashboard!$D$6="All"), OR(Dashboard!$D$7=J282,Dashboard!$D$7=""),  OR(Dashboard!$G$6&lt;=K282,Dashboard!$G$6=""), OR(Dashboard!$G$7&gt;=K282,Dashboard!$G$7=""),  OR(Dashboard!$J$6&lt;=O282,Dashboard!$J$6=""), OR(Dashboard!$J$7&gt;=O282,Dashboard!$J$7=""),I282&lt;&gt;""),"x","")</f>
        <v/>
      </c>
      <c r="AC282" s="88" t="str">
        <f>IF($AB282&lt;&gt;"x","",IF(AND($I282&lt;&gt;AC$4, IFERROR(MATCH("c",$AB282:AB282,0),0)=0),"x", IF(IFERROR(MATCH("c",$AB282:AB282,0),0)=0,"c","")))</f>
        <v/>
      </c>
      <c r="AD282" s="88" t="str">
        <f>IF($AB282&lt;&gt;"x","",IF(AND($I282&lt;&gt;AD$4, IFERROR(MATCH("c",$AB282:AC282,0),0)=0),"x", IF(IFERROR(MATCH("c",$AB282:AC282,0),0)=0,"c","")))</f>
        <v/>
      </c>
      <c r="AE282" s="88" t="str">
        <f>IF($AB282&lt;&gt;"x","",IF(AND($I282&lt;&gt;AE$4, IFERROR(MATCH("c",$AB282:AD282,0),0)=0),"x", IF(IFERROR(MATCH("c",$AB282:AD282,0),0)=0,"c","")))</f>
        <v/>
      </c>
      <c r="AF282" s="88" t="str">
        <f>IF($AB282&lt;&gt;"x","",IF(AND($I282&lt;&gt;AF$4, IFERROR(MATCH("c",$AB282:AE282,0),0)=0),"x", IF(IFERROR(MATCH("c",$AB282:AE282,0),0)=0,"c","")))</f>
        <v/>
      </c>
      <c r="AG282" s="88" t="str">
        <f>IF($AB282&lt;&gt;"x","",IF(AND($I282&lt;&gt;AG$4, IFERROR(MATCH("c",$AB282:AF282,0),0)=0),"x", IF(IFERROR(MATCH("c",$AB282:AF282,0),0)=0,"c","")))</f>
        <v/>
      </c>
      <c r="AH282" s="88" t="str">
        <f>IF($AB282&lt;&gt;"x","",IF(AND($I282&lt;&gt;AH$4, IFERROR(MATCH("c",$AB282:AG282,0),0)=0),"x", IF(IFERROR(MATCH("c",$AB282:AG282,0),0)=0,"c","")))</f>
        <v/>
      </c>
      <c r="AI282" s="88" t="str">
        <f>IF($AB282&lt;&gt;"x","",IF(AND($I282&lt;&gt;AI$4, IFERROR(MATCH("c",$AB282:AH282,0),0)=0),"x", IF(IFERROR(MATCH("c",$AB282:AH282,0),0)=0,"c","")))</f>
        <v/>
      </c>
      <c r="AJ282" s="88" t="str">
        <f>IF($AB282&lt;&gt;"x","",IF(AND($I282&lt;&gt;AJ$4, IFERROR(MATCH("c",$AB282:AI282,0),0)=0),"x", IF(IFERROR(MATCH("c",$AB282:AI282,0),0)=0,"c","")))</f>
        <v/>
      </c>
      <c r="AK282" s="88" t="str">
        <f>IF($AB282&lt;&gt;"x","",IF(AND($I282&lt;&gt;AK$4, IFERROR(MATCH("c",$AB282:AJ282,0),0)=0),"x", IF(IFERROR(MATCH("c",$AB282:AJ282,0),0)=0,"c","")))</f>
        <v/>
      </c>
      <c r="AL282" s="88" t="str">
        <f>IF($AB282&lt;&gt;"x","",IF(AND($I282&lt;&gt;AL$4, IFERROR(MATCH("c",$AB282:AK282,0),0)=0),"x", IF(IFERROR(MATCH("c",$AB282:AK282,0),0)=0,"c","")))</f>
        <v/>
      </c>
      <c r="AM282" s="88" t="str">
        <f>IF($AB282&lt;&gt;"x","",IF(AND($I282&lt;&gt;AM$4, IFERROR(MATCH("c",$AB282:AL282,0),0)=0),"x", IF(IFERROR(MATCH("c",$AB282:AL282,0),0)=0,"c","")))</f>
        <v/>
      </c>
      <c r="AN282" s="88" t="str">
        <f>IF($AB282&lt;&gt;"x","",IF(AND($I282&lt;&gt;AN$4, IFERROR(MATCH("c",$AB282:AM282,0),0)=0),"x", IF(IFERROR(MATCH("c",$AB282:AM282,0),0)=0,"c","")))</f>
        <v/>
      </c>
      <c r="AO282" s="88" t="str">
        <f>IF($AB282&lt;&gt;"x","",IF(AND($I282&lt;&gt;AO$4, IFERROR(MATCH("c",$AB282:AN282,0),0)=0),"x", IF(IFERROR(MATCH("c",$AB282:AN282,0),0)=0,"c","")))</f>
        <v/>
      </c>
      <c r="AP282" s="88" t="str">
        <f>IF($AB282&lt;&gt;"x","",IF(AND($I282&lt;&gt;AP$4, IFERROR(MATCH("c",$AB282:AO282,0),0)=0),"x", IF(IFERROR(MATCH("c",$AB282:AO282,0),0)=0,"c","")))</f>
        <v/>
      </c>
      <c r="AQ282" s="88" t="str">
        <f>IF($AB282&lt;&gt;"x","",IF(AND($I282&lt;&gt;AQ$4, IFERROR(MATCH("c",$AB282:AP282,0),0)=0),"x", IF(IFERROR(MATCH("c",$AB282:AP282,0),0)=0,"c","")))</f>
        <v/>
      </c>
    </row>
    <row r="283" spans="2:43" x14ac:dyDescent="0.25">
      <c r="B283" s="88">
        <f>IF(AND(OR(Pipeline!$F$5=H283,Pipeline!$F$5="",Pipeline!$F$5="All"), OR(Pipeline!$F$6=J283,Pipeline!$F$6="",Pipeline!$F$6="All"),  OR(Pipeline!$J$5&lt;=K283,Pipeline!$J$5=""), OR(Pipeline!$J$6&gt;=K283,Pipeline!$J$6=""),  OR(Pipeline!$N$5&lt;=O283,Pipeline!$N$5=""), OR(Pipeline!$N$6&gt;=O283,Pipeline!$N$6="")),1,0)</f>
        <v>1</v>
      </c>
      <c r="C283" s="99">
        <f>IF(B283&lt;&gt;1,"",COUNTIFS($I$6:I282,I283,$B$6:B282,1)+1)</f>
        <v>271</v>
      </c>
      <c r="D283" s="100" t="str">
        <f>IF(LEN(INDEX(Input!B$6:B$1005,ROW($C283)-ROW($C$5),1))=0,"-",INDEX(Input!B$6:B$1005,ROW($C283)-ROW($C$5),1))</f>
        <v>-</v>
      </c>
      <c r="E283" s="100" t="str">
        <f>IF(LEN(INDEX(Input!C$6:C$1005,ROW($C283)-ROW($C$5),1))=0,"-",INDEX(Input!C$6:C$1005,ROW($C283)-ROW($C$5),1))</f>
        <v>-</v>
      </c>
      <c r="F283" s="100" t="str">
        <f>IF(LEN(INDEX(Input!D$6:D$1005,ROW($C283)-ROW($C$5),1))=0,"-",INDEX(Input!D$6:D$1005,ROW($C283)-ROW($C$5),1))</f>
        <v>-</v>
      </c>
      <c r="G283" s="100" t="str">
        <f>IF(LEN(INDEX(Input!E$6:E$1005,ROW($C283)-ROW($C$5),1))=0,"-",INDEX(Input!E$6:E$1005,ROW($C283)-ROW($C$5),1))</f>
        <v>-</v>
      </c>
      <c r="H283" s="100" t="str">
        <f>IF(LEN(INDEX(Input!F$6:F$1005,ROW($C283)-ROW($C$5),1))=0,"-",INDEX(Input!F$6:F$1005,ROW($C283)-ROW($C$5),1))</f>
        <v>-</v>
      </c>
      <c r="I283" s="100" t="str">
        <f>IF(LEN(INDEX(Input!G$6:G$1005,ROW($C283)-ROW($C$5),1))=0,"",INDEX(Input!G$6:G$1005,ROW($C283)-ROW($C$5),1))</f>
        <v/>
      </c>
      <c r="J283" s="100" t="str">
        <f>IF(LEN(INDEX(Input!B$6:B$1005,ROW($C283)-ROW($C$5),1))=0,"-",IF(INDEX(Input!H$6:H$1005,ROW($C283)-ROW($C$5),1)="","Not set",INDEX(Input!H$6:H$1005,ROW($C283)-ROW($C$5),1)) )</f>
        <v>-</v>
      </c>
      <c r="K283" s="101" t="str">
        <f>IF(LEN(INDEX(Input!I$6:I$1005,ROW($C283)-ROW($C$5),1))=0,"",INDEX(Input!I$6:I$1005,ROW($C283)-ROW($C$5),1))</f>
        <v/>
      </c>
      <c r="L283" s="101" t="str">
        <f t="array" ref="L283">IFERROR(IF($AY$24=123,DAY(K283)&amp;connector&amp;IF($AZ$24="Extended",INDEX($AT$24:$AT$35,MONTH(K283),1),MONTH(K283))&amp;connector&amp;IF($AZ$24="Short", RIGHT(YEAR(K283),2),YEAR(K283)),IF($AY$24=213, MONTH(K283)&amp;connector&amp;DAY(K283)&amp;connector&amp;IF($AZ$24="Short", RIGHT(YEAR(K283),2),YEAR(K283)),IF($AZ$24="Short", RIGHT(YEAR(K283),2),YEAR(K283))&amp;connector&amp;MONTH(K283)&amp;connector&amp;DAY(K283))),"-")</f>
        <v>-</v>
      </c>
      <c r="M283" s="101" t="str">
        <f>IF(LEN(INDEX(Input!J$6:J$1005,ROW($C283)-ROW($C$5),1))=0,"",INDEX(Input!J$6:J$1005,ROW($C283)-ROW($C$5),1))</f>
        <v/>
      </c>
      <c r="N283" s="101" t="str">
        <f t="array" ref="N283">IFERROR(IF($AY$24=123,DAY(M283)&amp;connector&amp;IF($AZ$24="Extended",INDEX($AT$24:$AT$35,MONTH(M283),1),MONTH(M283))&amp;connector&amp;IF($AZ$24="Short", RIGHT(YEAR(M283),2),YEAR(M283)),IF($AY$24=213, MONTH(M283)&amp;connector&amp;DAY(M283)&amp;connector&amp;IF($AZ$24="Short", RIGHT(YEAR(M283),2),YEAR(M283)),IF($AZ$24="Short", RIGHT(YEAR(M283),2),YEAR(M283))&amp;connector&amp;MONTH(M283)&amp;connector&amp;DAY(M283))),"-")</f>
        <v>-</v>
      </c>
      <c r="O283" s="156" t="str">
        <f>IF(LEN(INDEX(Input!K$6:K$1005,ROW($C283)-ROW($C$5),1))=0,"",INDEX(Input!K$6:K$1005,ROW($C283)-ROW($C$5),1))</f>
        <v/>
      </c>
      <c r="P283" s="100" t="str">
        <f t="shared" si="40"/>
        <v>-</v>
      </c>
      <c r="Q283" s="156" t="str">
        <f>IF(LEN(INDEX(Input!L$6:L$1005,ROW($C283)-ROW($C$5),1))=0,"",INDEX(Input!L$6:L$1005,ROW($C283)-ROW($C$5),1))</f>
        <v/>
      </c>
      <c r="R283" s="100" t="str">
        <f t="shared" si="41"/>
        <v>-</v>
      </c>
      <c r="S283" s="156" t="str">
        <f>IF(LEN(INDEX(Input!M$6:M$1005,ROW($C283)-ROW($C$5),1))=0,"-",INDEX(Input!M$6:M$1005,ROW($C283)-ROW($C$5),1))</f>
        <v>-</v>
      </c>
      <c r="T283" s="156" t="str">
        <f t="shared" si="42"/>
        <v/>
      </c>
      <c r="U283" s="100" t="str">
        <f t="shared" si="43"/>
        <v>-</v>
      </c>
      <c r="V283" s="156" t="str">
        <f>IF(LEN(INDEX(Input!O$6:O$1005,ROW($C283)-ROW($C$5),1))=0,"",INDEX(Input!O$6:O$1005,ROW($C283)-ROW($C$5),1))</f>
        <v/>
      </c>
      <c r="W283" s="100" t="str">
        <f t="shared" si="44"/>
        <v>-</v>
      </c>
      <c r="X283" s="104" t="str">
        <f t="shared" si="45"/>
        <v/>
      </c>
      <c r="Y283" s="102" t="str">
        <f t="shared" si="39"/>
        <v/>
      </c>
      <c r="Z283" s="102" t="str">
        <f>IF(AND(OR(Dashboard!$D$7=J283,Dashboard!$D$7=""),  OR(Dashboard!$G$6&lt;=K283,Dashboard!$G$6=""), OR(Dashboard!$G$7&gt;=K283,Dashboard!$G$7=""),  OR(Dashboard!$J$6&lt;=O283,Dashboard!$J$6=""), OR(Dashboard!$J$7&gt;=O283,Dashboard!$J$7=""),D283&lt;&gt;""),"x","")</f>
        <v>x</v>
      </c>
      <c r="AA283" s="102" t="str">
        <f>IF(AND(OR(Dashboard!$D$6=H283,Dashboard!$D$6="",Dashboard!$D$6="All"), Z283="x"),"x","")</f>
        <v>x</v>
      </c>
      <c r="AB283" s="103" t="str">
        <f>IF(AND(OR(Dashboard!$D$6=H283,Dashboard!$D$6="",Dashboard!$D$6="All"), OR(Dashboard!$D$7=J283,Dashboard!$D$7=""),  OR(Dashboard!$G$6&lt;=K283,Dashboard!$G$6=""), OR(Dashboard!$G$7&gt;=K283,Dashboard!$G$7=""),  OR(Dashboard!$J$6&lt;=O283,Dashboard!$J$6=""), OR(Dashboard!$J$7&gt;=O283,Dashboard!$J$7=""),I283&lt;&gt;""),"x","")</f>
        <v/>
      </c>
      <c r="AC283" s="88" t="str">
        <f>IF($AB283&lt;&gt;"x","",IF(AND($I283&lt;&gt;AC$4, IFERROR(MATCH("c",$AB283:AB283,0),0)=0),"x", IF(IFERROR(MATCH("c",$AB283:AB283,0),0)=0,"c","")))</f>
        <v/>
      </c>
      <c r="AD283" s="88" t="str">
        <f>IF($AB283&lt;&gt;"x","",IF(AND($I283&lt;&gt;AD$4, IFERROR(MATCH("c",$AB283:AC283,0),0)=0),"x", IF(IFERROR(MATCH("c",$AB283:AC283,0),0)=0,"c","")))</f>
        <v/>
      </c>
      <c r="AE283" s="88" t="str">
        <f>IF($AB283&lt;&gt;"x","",IF(AND($I283&lt;&gt;AE$4, IFERROR(MATCH("c",$AB283:AD283,0),0)=0),"x", IF(IFERROR(MATCH("c",$AB283:AD283,0),0)=0,"c","")))</f>
        <v/>
      </c>
      <c r="AF283" s="88" t="str">
        <f>IF($AB283&lt;&gt;"x","",IF(AND($I283&lt;&gt;AF$4, IFERROR(MATCH("c",$AB283:AE283,0),0)=0),"x", IF(IFERROR(MATCH("c",$AB283:AE283,0),0)=0,"c","")))</f>
        <v/>
      </c>
      <c r="AG283" s="88" t="str">
        <f>IF($AB283&lt;&gt;"x","",IF(AND($I283&lt;&gt;AG$4, IFERROR(MATCH("c",$AB283:AF283,0),0)=0),"x", IF(IFERROR(MATCH("c",$AB283:AF283,0),0)=0,"c","")))</f>
        <v/>
      </c>
      <c r="AH283" s="88" t="str">
        <f>IF($AB283&lt;&gt;"x","",IF(AND($I283&lt;&gt;AH$4, IFERROR(MATCH("c",$AB283:AG283,0),0)=0),"x", IF(IFERROR(MATCH("c",$AB283:AG283,0),0)=0,"c","")))</f>
        <v/>
      </c>
      <c r="AI283" s="88" t="str">
        <f>IF($AB283&lt;&gt;"x","",IF(AND($I283&lt;&gt;AI$4, IFERROR(MATCH("c",$AB283:AH283,0),0)=0),"x", IF(IFERROR(MATCH("c",$AB283:AH283,0),0)=0,"c","")))</f>
        <v/>
      </c>
      <c r="AJ283" s="88" t="str">
        <f>IF($AB283&lt;&gt;"x","",IF(AND($I283&lt;&gt;AJ$4, IFERROR(MATCH("c",$AB283:AI283,0),0)=0),"x", IF(IFERROR(MATCH("c",$AB283:AI283,0),0)=0,"c","")))</f>
        <v/>
      </c>
      <c r="AK283" s="88" t="str">
        <f>IF($AB283&lt;&gt;"x","",IF(AND($I283&lt;&gt;AK$4, IFERROR(MATCH("c",$AB283:AJ283,0),0)=0),"x", IF(IFERROR(MATCH("c",$AB283:AJ283,0),0)=0,"c","")))</f>
        <v/>
      </c>
      <c r="AL283" s="88" t="str">
        <f>IF($AB283&lt;&gt;"x","",IF(AND($I283&lt;&gt;AL$4, IFERROR(MATCH("c",$AB283:AK283,0),0)=0),"x", IF(IFERROR(MATCH("c",$AB283:AK283,0),0)=0,"c","")))</f>
        <v/>
      </c>
      <c r="AM283" s="88" t="str">
        <f>IF($AB283&lt;&gt;"x","",IF(AND($I283&lt;&gt;AM$4, IFERROR(MATCH("c",$AB283:AL283,0),0)=0),"x", IF(IFERROR(MATCH("c",$AB283:AL283,0),0)=0,"c","")))</f>
        <v/>
      </c>
      <c r="AN283" s="88" t="str">
        <f>IF($AB283&lt;&gt;"x","",IF(AND($I283&lt;&gt;AN$4, IFERROR(MATCH("c",$AB283:AM283,0),0)=0),"x", IF(IFERROR(MATCH("c",$AB283:AM283,0),0)=0,"c","")))</f>
        <v/>
      </c>
      <c r="AO283" s="88" t="str">
        <f>IF($AB283&lt;&gt;"x","",IF(AND($I283&lt;&gt;AO$4, IFERROR(MATCH("c",$AB283:AN283,0),0)=0),"x", IF(IFERROR(MATCH("c",$AB283:AN283,0),0)=0,"c","")))</f>
        <v/>
      </c>
      <c r="AP283" s="88" t="str">
        <f>IF($AB283&lt;&gt;"x","",IF(AND($I283&lt;&gt;AP$4, IFERROR(MATCH("c",$AB283:AO283,0),0)=0),"x", IF(IFERROR(MATCH("c",$AB283:AO283,0),0)=0,"c","")))</f>
        <v/>
      </c>
      <c r="AQ283" s="88" t="str">
        <f>IF($AB283&lt;&gt;"x","",IF(AND($I283&lt;&gt;AQ$4, IFERROR(MATCH("c",$AB283:AP283,0),0)=0),"x", IF(IFERROR(MATCH("c",$AB283:AP283,0),0)=0,"c","")))</f>
        <v/>
      </c>
    </row>
    <row r="284" spans="2:43" x14ac:dyDescent="0.25">
      <c r="B284" s="88">
        <f>IF(AND(OR(Pipeline!$F$5=H284,Pipeline!$F$5="",Pipeline!$F$5="All"), OR(Pipeline!$F$6=J284,Pipeline!$F$6="",Pipeline!$F$6="All"),  OR(Pipeline!$J$5&lt;=K284,Pipeline!$J$5=""), OR(Pipeline!$J$6&gt;=K284,Pipeline!$J$6=""),  OR(Pipeline!$N$5&lt;=O284,Pipeline!$N$5=""), OR(Pipeline!$N$6&gt;=O284,Pipeline!$N$6="")),1,0)</f>
        <v>1</v>
      </c>
      <c r="C284" s="99">
        <f>IF(B284&lt;&gt;1,"",COUNTIFS($I$6:I283,I284,$B$6:B283,1)+1)</f>
        <v>272</v>
      </c>
      <c r="D284" s="100" t="str">
        <f>IF(LEN(INDEX(Input!B$6:B$1005,ROW($C284)-ROW($C$5),1))=0,"-",INDEX(Input!B$6:B$1005,ROW($C284)-ROW($C$5),1))</f>
        <v>-</v>
      </c>
      <c r="E284" s="100" t="str">
        <f>IF(LEN(INDEX(Input!C$6:C$1005,ROW($C284)-ROW($C$5),1))=0,"-",INDEX(Input!C$6:C$1005,ROW($C284)-ROW($C$5),1))</f>
        <v>-</v>
      </c>
      <c r="F284" s="100" t="str">
        <f>IF(LEN(INDEX(Input!D$6:D$1005,ROW($C284)-ROW($C$5),1))=0,"-",INDEX(Input!D$6:D$1005,ROW($C284)-ROW($C$5),1))</f>
        <v>-</v>
      </c>
      <c r="G284" s="100" t="str">
        <f>IF(LEN(INDEX(Input!E$6:E$1005,ROW($C284)-ROW($C$5),1))=0,"-",INDEX(Input!E$6:E$1005,ROW($C284)-ROW($C$5),1))</f>
        <v>-</v>
      </c>
      <c r="H284" s="100" t="str">
        <f>IF(LEN(INDEX(Input!F$6:F$1005,ROW($C284)-ROW($C$5),1))=0,"-",INDEX(Input!F$6:F$1005,ROW($C284)-ROW($C$5),1))</f>
        <v>-</v>
      </c>
      <c r="I284" s="100" t="str">
        <f>IF(LEN(INDEX(Input!G$6:G$1005,ROW($C284)-ROW($C$5),1))=0,"",INDEX(Input!G$6:G$1005,ROW($C284)-ROW($C$5),1))</f>
        <v/>
      </c>
      <c r="J284" s="100" t="str">
        <f>IF(LEN(INDEX(Input!B$6:B$1005,ROW($C284)-ROW($C$5),1))=0,"-",IF(INDEX(Input!H$6:H$1005,ROW($C284)-ROW($C$5),1)="","Not set",INDEX(Input!H$6:H$1005,ROW($C284)-ROW($C$5),1)) )</f>
        <v>-</v>
      </c>
      <c r="K284" s="101" t="str">
        <f>IF(LEN(INDEX(Input!I$6:I$1005,ROW($C284)-ROW($C$5),1))=0,"",INDEX(Input!I$6:I$1005,ROW($C284)-ROW($C$5),1))</f>
        <v/>
      </c>
      <c r="L284" s="101" t="str">
        <f t="array" ref="L284">IFERROR(IF($AY$24=123,DAY(K284)&amp;connector&amp;IF($AZ$24="Extended",INDEX($AT$24:$AT$35,MONTH(K284),1),MONTH(K284))&amp;connector&amp;IF($AZ$24="Short", RIGHT(YEAR(K284),2),YEAR(K284)),IF($AY$24=213, MONTH(K284)&amp;connector&amp;DAY(K284)&amp;connector&amp;IF($AZ$24="Short", RIGHT(YEAR(K284),2),YEAR(K284)),IF($AZ$24="Short", RIGHT(YEAR(K284),2),YEAR(K284))&amp;connector&amp;MONTH(K284)&amp;connector&amp;DAY(K284))),"-")</f>
        <v>-</v>
      </c>
      <c r="M284" s="101" t="str">
        <f>IF(LEN(INDEX(Input!J$6:J$1005,ROW($C284)-ROW($C$5),1))=0,"",INDEX(Input!J$6:J$1005,ROW($C284)-ROW($C$5),1))</f>
        <v/>
      </c>
      <c r="N284" s="101" t="str">
        <f t="array" ref="N284">IFERROR(IF($AY$24=123,DAY(M284)&amp;connector&amp;IF($AZ$24="Extended",INDEX($AT$24:$AT$35,MONTH(M284),1),MONTH(M284))&amp;connector&amp;IF($AZ$24="Short", RIGHT(YEAR(M284),2),YEAR(M284)),IF($AY$24=213, MONTH(M284)&amp;connector&amp;DAY(M284)&amp;connector&amp;IF($AZ$24="Short", RIGHT(YEAR(M284),2),YEAR(M284)),IF($AZ$24="Short", RIGHT(YEAR(M284),2),YEAR(M284))&amp;connector&amp;MONTH(M284)&amp;connector&amp;DAY(M284))),"-")</f>
        <v>-</v>
      </c>
      <c r="O284" s="156" t="str">
        <f>IF(LEN(INDEX(Input!K$6:K$1005,ROW($C284)-ROW($C$5),1))=0,"",INDEX(Input!K$6:K$1005,ROW($C284)-ROW($C$5),1))</f>
        <v/>
      </c>
      <c r="P284" s="100" t="str">
        <f t="shared" si="40"/>
        <v>-</v>
      </c>
      <c r="Q284" s="156" t="str">
        <f>IF(LEN(INDEX(Input!L$6:L$1005,ROW($C284)-ROW($C$5),1))=0,"",INDEX(Input!L$6:L$1005,ROW($C284)-ROW($C$5),1))</f>
        <v/>
      </c>
      <c r="R284" s="100" t="str">
        <f t="shared" si="41"/>
        <v>-</v>
      </c>
      <c r="S284" s="156" t="str">
        <f>IF(LEN(INDEX(Input!M$6:M$1005,ROW($C284)-ROW($C$5),1))=0,"-",INDEX(Input!M$6:M$1005,ROW($C284)-ROW($C$5),1))</f>
        <v>-</v>
      </c>
      <c r="T284" s="156" t="str">
        <f t="shared" si="42"/>
        <v/>
      </c>
      <c r="U284" s="100" t="str">
        <f t="shared" si="43"/>
        <v>-</v>
      </c>
      <c r="V284" s="156" t="str">
        <f>IF(LEN(INDEX(Input!O$6:O$1005,ROW($C284)-ROW($C$5),1))=0,"",INDEX(Input!O$6:O$1005,ROW($C284)-ROW($C$5),1))</f>
        <v/>
      </c>
      <c r="W284" s="100" t="str">
        <f t="shared" si="44"/>
        <v>-</v>
      </c>
      <c r="X284" s="104" t="str">
        <f t="shared" si="45"/>
        <v/>
      </c>
      <c r="Y284" s="102" t="str">
        <f t="shared" si="39"/>
        <v/>
      </c>
      <c r="Z284" s="102" t="str">
        <f>IF(AND(OR(Dashboard!$D$7=J284,Dashboard!$D$7=""),  OR(Dashboard!$G$6&lt;=K284,Dashboard!$G$6=""), OR(Dashboard!$G$7&gt;=K284,Dashboard!$G$7=""),  OR(Dashboard!$J$6&lt;=O284,Dashboard!$J$6=""), OR(Dashboard!$J$7&gt;=O284,Dashboard!$J$7=""),D284&lt;&gt;""),"x","")</f>
        <v>x</v>
      </c>
      <c r="AA284" s="102" t="str">
        <f>IF(AND(OR(Dashboard!$D$6=H284,Dashboard!$D$6="",Dashboard!$D$6="All"), Z284="x"),"x","")</f>
        <v>x</v>
      </c>
      <c r="AB284" s="103" t="str">
        <f>IF(AND(OR(Dashboard!$D$6=H284,Dashboard!$D$6="",Dashboard!$D$6="All"), OR(Dashboard!$D$7=J284,Dashboard!$D$7=""),  OR(Dashboard!$G$6&lt;=K284,Dashboard!$G$6=""), OR(Dashboard!$G$7&gt;=K284,Dashboard!$G$7=""),  OR(Dashboard!$J$6&lt;=O284,Dashboard!$J$6=""), OR(Dashboard!$J$7&gt;=O284,Dashboard!$J$7=""),I284&lt;&gt;""),"x","")</f>
        <v/>
      </c>
      <c r="AC284" s="88" t="str">
        <f>IF($AB284&lt;&gt;"x","",IF(AND($I284&lt;&gt;AC$4, IFERROR(MATCH("c",$AB284:AB284,0),0)=0),"x", IF(IFERROR(MATCH("c",$AB284:AB284,0),0)=0,"c","")))</f>
        <v/>
      </c>
      <c r="AD284" s="88" t="str">
        <f>IF($AB284&lt;&gt;"x","",IF(AND($I284&lt;&gt;AD$4, IFERROR(MATCH("c",$AB284:AC284,0),0)=0),"x", IF(IFERROR(MATCH("c",$AB284:AC284,0),0)=0,"c","")))</f>
        <v/>
      </c>
      <c r="AE284" s="88" t="str">
        <f>IF($AB284&lt;&gt;"x","",IF(AND($I284&lt;&gt;AE$4, IFERROR(MATCH("c",$AB284:AD284,0),0)=0),"x", IF(IFERROR(MATCH("c",$AB284:AD284,0),0)=0,"c","")))</f>
        <v/>
      </c>
      <c r="AF284" s="88" t="str">
        <f>IF($AB284&lt;&gt;"x","",IF(AND($I284&lt;&gt;AF$4, IFERROR(MATCH("c",$AB284:AE284,0),0)=0),"x", IF(IFERROR(MATCH("c",$AB284:AE284,0),0)=0,"c","")))</f>
        <v/>
      </c>
      <c r="AG284" s="88" t="str">
        <f>IF($AB284&lt;&gt;"x","",IF(AND($I284&lt;&gt;AG$4, IFERROR(MATCH("c",$AB284:AF284,0),0)=0),"x", IF(IFERROR(MATCH("c",$AB284:AF284,0),0)=0,"c","")))</f>
        <v/>
      </c>
      <c r="AH284" s="88" t="str">
        <f>IF($AB284&lt;&gt;"x","",IF(AND($I284&lt;&gt;AH$4, IFERROR(MATCH("c",$AB284:AG284,0),0)=0),"x", IF(IFERROR(MATCH("c",$AB284:AG284,0),0)=0,"c","")))</f>
        <v/>
      </c>
      <c r="AI284" s="88" t="str">
        <f>IF($AB284&lt;&gt;"x","",IF(AND($I284&lt;&gt;AI$4, IFERROR(MATCH("c",$AB284:AH284,0),0)=0),"x", IF(IFERROR(MATCH("c",$AB284:AH284,0),0)=0,"c","")))</f>
        <v/>
      </c>
      <c r="AJ284" s="88" t="str">
        <f>IF($AB284&lt;&gt;"x","",IF(AND($I284&lt;&gt;AJ$4, IFERROR(MATCH("c",$AB284:AI284,0),0)=0),"x", IF(IFERROR(MATCH("c",$AB284:AI284,0),0)=0,"c","")))</f>
        <v/>
      </c>
      <c r="AK284" s="88" t="str">
        <f>IF($AB284&lt;&gt;"x","",IF(AND($I284&lt;&gt;AK$4, IFERROR(MATCH("c",$AB284:AJ284,0),0)=0),"x", IF(IFERROR(MATCH("c",$AB284:AJ284,0),0)=0,"c","")))</f>
        <v/>
      </c>
      <c r="AL284" s="88" t="str">
        <f>IF($AB284&lt;&gt;"x","",IF(AND($I284&lt;&gt;AL$4, IFERROR(MATCH("c",$AB284:AK284,0),0)=0),"x", IF(IFERROR(MATCH("c",$AB284:AK284,0),0)=0,"c","")))</f>
        <v/>
      </c>
      <c r="AM284" s="88" t="str">
        <f>IF($AB284&lt;&gt;"x","",IF(AND($I284&lt;&gt;AM$4, IFERROR(MATCH("c",$AB284:AL284,0),0)=0),"x", IF(IFERROR(MATCH("c",$AB284:AL284,0),0)=0,"c","")))</f>
        <v/>
      </c>
      <c r="AN284" s="88" t="str">
        <f>IF($AB284&lt;&gt;"x","",IF(AND($I284&lt;&gt;AN$4, IFERROR(MATCH("c",$AB284:AM284,0),0)=0),"x", IF(IFERROR(MATCH("c",$AB284:AM284,0),0)=0,"c","")))</f>
        <v/>
      </c>
      <c r="AO284" s="88" t="str">
        <f>IF($AB284&lt;&gt;"x","",IF(AND($I284&lt;&gt;AO$4, IFERROR(MATCH("c",$AB284:AN284,0),0)=0),"x", IF(IFERROR(MATCH("c",$AB284:AN284,0),0)=0,"c","")))</f>
        <v/>
      </c>
      <c r="AP284" s="88" t="str">
        <f>IF($AB284&lt;&gt;"x","",IF(AND($I284&lt;&gt;AP$4, IFERROR(MATCH("c",$AB284:AO284,0),0)=0),"x", IF(IFERROR(MATCH("c",$AB284:AO284,0),0)=0,"c","")))</f>
        <v/>
      </c>
      <c r="AQ284" s="88" t="str">
        <f>IF($AB284&lt;&gt;"x","",IF(AND($I284&lt;&gt;AQ$4, IFERROR(MATCH("c",$AB284:AP284,0),0)=0),"x", IF(IFERROR(MATCH("c",$AB284:AP284,0),0)=0,"c","")))</f>
        <v/>
      </c>
    </row>
    <row r="285" spans="2:43" x14ac:dyDescent="0.25">
      <c r="B285" s="88">
        <f>IF(AND(OR(Pipeline!$F$5=H285,Pipeline!$F$5="",Pipeline!$F$5="All"), OR(Pipeline!$F$6=J285,Pipeline!$F$6="",Pipeline!$F$6="All"),  OR(Pipeline!$J$5&lt;=K285,Pipeline!$J$5=""), OR(Pipeline!$J$6&gt;=K285,Pipeline!$J$6=""),  OR(Pipeline!$N$5&lt;=O285,Pipeline!$N$5=""), OR(Pipeline!$N$6&gt;=O285,Pipeline!$N$6="")),1,0)</f>
        <v>1</v>
      </c>
      <c r="C285" s="99">
        <f>IF(B285&lt;&gt;1,"",COUNTIFS($I$6:I284,I285,$B$6:B284,1)+1)</f>
        <v>273</v>
      </c>
      <c r="D285" s="100" t="str">
        <f>IF(LEN(INDEX(Input!B$6:B$1005,ROW($C285)-ROW($C$5),1))=0,"-",INDEX(Input!B$6:B$1005,ROW($C285)-ROW($C$5),1))</f>
        <v>-</v>
      </c>
      <c r="E285" s="100" t="str">
        <f>IF(LEN(INDEX(Input!C$6:C$1005,ROW($C285)-ROW($C$5),1))=0,"-",INDEX(Input!C$6:C$1005,ROW($C285)-ROW($C$5),1))</f>
        <v>-</v>
      </c>
      <c r="F285" s="100" t="str">
        <f>IF(LEN(INDEX(Input!D$6:D$1005,ROW($C285)-ROW($C$5),1))=0,"-",INDEX(Input!D$6:D$1005,ROW($C285)-ROW($C$5),1))</f>
        <v>-</v>
      </c>
      <c r="G285" s="100" t="str">
        <f>IF(LEN(INDEX(Input!E$6:E$1005,ROW($C285)-ROW($C$5),1))=0,"-",INDEX(Input!E$6:E$1005,ROW($C285)-ROW($C$5),1))</f>
        <v>-</v>
      </c>
      <c r="H285" s="100" t="str">
        <f>IF(LEN(INDEX(Input!F$6:F$1005,ROW($C285)-ROW($C$5),1))=0,"-",INDEX(Input!F$6:F$1005,ROW($C285)-ROW($C$5),1))</f>
        <v>-</v>
      </c>
      <c r="I285" s="100" t="str">
        <f>IF(LEN(INDEX(Input!G$6:G$1005,ROW($C285)-ROW($C$5),1))=0,"",INDEX(Input!G$6:G$1005,ROW($C285)-ROW($C$5),1))</f>
        <v/>
      </c>
      <c r="J285" s="100" t="str">
        <f>IF(LEN(INDEX(Input!B$6:B$1005,ROW($C285)-ROW($C$5),1))=0,"-",IF(INDEX(Input!H$6:H$1005,ROW($C285)-ROW($C$5),1)="","Not set",INDEX(Input!H$6:H$1005,ROW($C285)-ROW($C$5),1)) )</f>
        <v>-</v>
      </c>
      <c r="K285" s="101" t="str">
        <f>IF(LEN(INDEX(Input!I$6:I$1005,ROW($C285)-ROW($C$5),1))=0,"",INDEX(Input!I$6:I$1005,ROW($C285)-ROW($C$5),1))</f>
        <v/>
      </c>
      <c r="L285" s="101" t="str">
        <f t="array" ref="L285">IFERROR(IF($AY$24=123,DAY(K285)&amp;connector&amp;IF($AZ$24="Extended",INDEX($AT$24:$AT$35,MONTH(K285),1),MONTH(K285))&amp;connector&amp;IF($AZ$24="Short", RIGHT(YEAR(K285),2),YEAR(K285)),IF($AY$24=213, MONTH(K285)&amp;connector&amp;DAY(K285)&amp;connector&amp;IF($AZ$24="Short", RIGHT(YEAR(K285),2),YEAR(K285)),IF($AZ$24="Short", RIGHT(YEAR(K285),2),YEAR(K285))&amp;connector&amp;MONTH(K285)&amp;connector&amp;DAY(K285))),"-")</f>
        <v>-</v>
      </c>
      <c r="M285" s="101" t="str">
        <f>IF(LEN(INDEX(Input!J$6:J$1005,ROW($C285)-ROW($C$5),1))=0,"",INDEX(Input!J$6:J$1005,ROW($C285)-ROW($C$5),1))</f>
        <v/>
      </c>
      <c r="N285" s="101" t="str">
        <f t="array" ref="N285">IFERROR(IF($AY$24=123,DAY(M285)&amp;connector&amp;IF($AZ$24="Extended",INDEX($AT$24:$AT$35,MONTH(M285),1),MONTH(M285))&amp;connector&amp;IF($AZ$24="Short", RIGHT(YEAR(M285),2),YEAR(M285)),IF($AY$24=213, MONTH(M285)&amp;connector&amp;DAY(M285)&amp;connector&amp;IF($AZ$24="Short", RIGHT(YEAR(M285),2),YEAR(M285)),IF($AZ$24="Short", RIGHT(YEAR(M285),2),YEAR(M285))&amp;connector&amp;MONTH(M285)&amp;connector&amp;DAY(M285))),"-")</f>
        <v>-</v>
      </c>
      <c r="O285" s="156" t="str">
        <f>IF(LEN(INDEX(Input!K$6:K$1005,ROW($C285)-ROW($C$5),1))=0,"",INDEX(Input!K$6:K$1005,ROW($C285)-ROW($C$5),1))</f>
        <v/>
      </c>
      <c r="P285" s="100" t="str">
        <f t="shared" si="40"/>
        <v>-</v>
      </c>
      <c r="Q285" s="156" t="str">
        <f>IF(LEN(INDEX(Input!L$6:L$1005,ROW($C285)-ROW($C$5),1))=0,"",INDEX(Input!L$6:L$1005,ROW($C285)-ROW($C$5),1))</f>
        <v/>
      </c>
      <c r="R285" s="100" t="str">
        <f t="shared" si="41"/>
        <v>-</v>
      </c>
      <c r="S285" s="156" t="str">
        <f>IF(LEN(INDEX(Input!M$6:M$1005,ROW($C285)-ROW($C$5),1))=0,"-",INDEX(Input!M$6:M$1005,ROW($C285)-ROW($C$5),1))</f>
        <v>-</v>
      </c>
      <c r="T285" s="156" t="str">
        <f t="shared" si="42"/>
        <v/>
      </c>
      <c r="U285" s="100" t="str">
        <f t="shared" si="43"/>
        <v>-</v>
      </c>
      <c r="V285" s="156" t="str">
        <f>IF(LEN(INDEX(Input!O$6:O$1005,ROW($C285)-ROW($C$5),1))=0,"",INDEX(Input!O$6:O$1005,ROW($C285)-ROW($C$5),1))</f>
        <v/>
      </c>
      <c r="W285" s="100" t="str">
        <f t="shared" si="44"/>
        <v>-</v>
      </c>
      <c r="X285" s="104" t="str">
        <f t="shared" si="45"/>
        <v/>
      </c>
      <c r="Y285" s="102" t="str">
        <f t="shared" si="39"/>
        <v/>
      </c>
      <c r="Z285" s="102" t="str">
        <f>IF(AND(OR(Dashboard!$D$7=J285,Dashboard!$D$7=""),  OR(Dashboard!$G$6&lt;=K285,Dashboard!$G$6=""), OR(Dashboard!$G$7&gt;=K285,Dashboard!$G$7=""),  OR(Dashboard!$J$6&lt;=O285,Dashboard!$J$6=""), OR(Dashboard!$J$7&gt;=O285,Dashboard!$J$7=""),D285&lt;&gt;""),"x","")</f>
        <v>x</v>
      </c>
      <c r="AA285" s="102" t="str">
        <f>IF(AND(OR(Dashboard!$D$6=H285,Dashboard!$D$6="",Dashboard!$D$6="All"), Z285="x"),"x","")</f>
        <v>x</v>
      </c>
      <c r="AB285" s="103" t="str">
        <f>IF(AND(OR(Dashboard!$D$6=H285,Dashboard!$D$6="",Dashboard!$D$6="All"), OR(Dashboard!$D$7=J285,Dashboard!$D$7=""),  OR(Dashboard!$G$6&lt;=K285,Dashboard!$G$6=""), OR(Dashboard!$G$7&gt;=K285,Dashboard!$G$7=""),  OR(Dashboard!$J$6&lt;=O285,Dashboard!$J$6=""), OR(Dashboard!$J$7&gt;=O285,Dashboard!$J$7=""),I285&lt;&gt;""),"x","")</f>
        <v/>
      </c>
      <c r="AC285" s="88" t="str">
        <f>IF($AB285&lt;&gt;"x","",IF(AND($I285&lt;&gt;AC$4, IFERROR(MATCH("c",$AB285:AB285,0),0)=0),"x", IF(IFERROR(MATCH("c",$AB285:AB285,0),0)=0,"c","")))</f>
        <v/>
      </c>
      <c r="AD285" s="88" t="str">
        <f>IF($AB285&lt;&gt;"x","",IF(AND($I285&lt;&gt;AD$4, IFERROR(MATCH("c",$AB285:AC285,0),0)=0),"x", IF(IFERROR(MATCH("c",$AB285:AC285,0),0)=0,"c","")))</f>
        <v/>
      </c>
      <c r="AE285" s="88" t="str">
        <f>IF($AB285&lt;&gt;"x","",IF(AND($I285&lt;&gt;AE$4, IFERROR(MATCH("c",$AB285:AD285,0),0)=0),"x", IF(IFERROR(MATCH("c",$AB285:AD285,0),0)=0,"c","")))</f>
        <v/>
      </c>
      <c r="AF285" s="88" t="str">
        <f>IF($AB285&lt;&gt;"x","",IF(AND($I285&lt;&gt;AF$4, IFERROR(MATCH("c",$AB285:AE285,0),0)=0),"x", IF(IFERROR(MATCH("c",$AB285:AE285,0),0)=0,"c","")))</f>
        <v/>
      </c>
      <c r="AG285" s="88" t="str">
        <f>IF($AB285&lt;&gt;"x","",IF(AND($I285&lt;&gt;AG$4, IFERROR(MATCH("c",$AB285:AF285,0),0)=0),"x", IF(IFERROR(MATCH("c",$AB285:AF285,0),0)=0,"c","")))</f>
        <v/>
      </c>
      <c r="AH285" s="88" t="str">
        <f>IF($AB285&lt;&gt;"x","",IF(AND($I285&lt;&gt;AH$4, IFERROR(MATCH("c",$AB285:AG285,0),0)=0),"x", IF(IFERROR(MATCH("c",$AB285:AG285,0),0)=0,"c","")))</f>
        <v/>
      </c>
      <c r="AI285" s="88" t="str">
        <f>IF($AB285&lt;&gt;"x","",IF(AND($I285&lt;&gt;AI$4, IFERROR(MATCH("c",$AB285:AH285,0),0)=0),"x", IF(IFERROR(MATCH("c",$AB285:AH285,0),0)=0,"c","")))</f>
        <v/>
      </c>
      <c r="AJ285" s="88" t="str">
        <f>IF($AB285&lt;&gt;"x","",IF(AND($I285&lt;&gt;AJ$4, IFERROR(MATCH("c",$AB285:AI285,0),0)=0),"x", IF(IFERROR(MATCH("c",$AB285:AI285,0),0)=0,"c","")))</f>
        <v/>
      </c>
      <c r="AK285" s="88" t="str">
        <f>IF($AB285&lt;&gt;"x","",IF(AND($I285&lt;&gt;AK$4, IFERROR(MATCH("c",$AB285:AJ285,0),0)=0),"x", IF(IFERROR(MATCH("c",$AB285:AJ285,0),0)=0,"c","")))</f>
        <v/>
      </c>
      <c r="AL285" s="88" t="str">
        <f>IF($AB285&lt;&gt;"x","",IF(AND($I285&lt;&gt;AL$4, IFERROR(MATCH("c",$AB285:AK285,0),0)=0),"x", IF(IFERROR(MATCH("c",$AB285:AK285,0),0)=0,"c","")))</f>
        <v/>
      </c>
      <c r="AM285" s="88" t="str">
        <f>IF($AB285&lt;&gt;"x","",IF(AND($I285&lt;&gt;AM$4, IFERROR(MATCH("c",$AB285:AL285,0),0)=0),"x", IF(IFERROR(MATCH("c",$AB285:AL285,0),0)=0,"c","")))</f>
        <v/>
      </c>
      <c r="AN285" s="88" t="str">
        <f>IF($AB285&lt;&gt;"x","",IF(AND($I285&lt;&gt;AN$4, IFERROR(MATCH("c",$AB285:AM285,0),0)=0),"x", IF(IFERROR(MATCH("c",$AB285:AM285,0),0)=0,"c","")))</f>
        <v/>
      </c>
      <c r="AO285" s="88" t="str">
        <f>IF($AB285&lt;&gt;"x","",IF(AND($I285&lt;&gt;AO$4, IFERROR(MATCH("c",$AB285:AN285,0),0)=0),"x", IF(IFERROR(MATCH("c",$AB285:AN285,0),0)=0,"c","")))</f>
        <v/>
      </c>
      <c r="AP285" s="88" t="str">
        <f>IF($AB285&lt;&gt;"x","",IF(AND($I285&lt;&gt;AP$4, IFERROR(MATCH("c",$AB285:AO285,0),0)=0),"x", IF(IFERROR(MATCH("c",$AB285:AO285,0),0)=0,"c","")))</f>
        <v/>
      </c>
      <c r="AQ285" s="88" t="str">
        <f>IF($AB285&lt;&gt;"x","",IF(AND($I285&lt;&gt;AQ$4, IFERROR(MATCH("c",$AB285:AP285,0),0)=0),"x", IF(IFERROR(MATCH("c",$AB285:AP285,0),0)=0,"c","")))</f>
        <v/>
      </c>
    </row>
    <row r="286" spans="2:43" x14ac:dyDescent="0.25">
      <c r="B286" s="88">
        <f>IF(AND(OR(Pipeline!$F$5=H286,Pipeline!$F$5="",Pipeline!$F$5="All"), OR(Pipeline!$F$6=J286,Pipeline!$F$6="",Pipeline!$F$6="All"),  OR(Pipeline!$J$5&lt;=K286,Pipeline!$J$5=""), OR(Pipeline!$J$6&gt;=K286,Pipeline!$J$6=""),  OR(Pipeline!$N$5&lt;=O286,Pipeline!$N$5=""), OR(Pipeline!$N$6&gt;=O286,Pipeline!$N$6="")),1,0)</f>
        <v>1</v>
      </c>
      <c r="C286" s="99">
        <f>IF(B286&lt;&gt;1,"",COUNTIFS($I$6:I285,I286,$B$6:B285,1)+1)</f>
        <v>274</v>
      </c>
      <c r="D286" s="100" t="str">
        <f>IF(LEN(INDEX(Input!B$6:B$1005,ROW($C286)-ROW($C$5),1))=0,"-",INDEX(Input!B$6:B$1005,ROW($C286)-ROW($C$5),1))</f>
        <v>-</v>
      </c>
      <c r="E286" s="100" t="str">
        <f>IF(LEN(INDEX(Input!C$6:C$1005,ROW($C286)-ROW($C$5),1))=0,"-",INDEX(Input!C$6:C$1005,ROW($C286)-ROW($C$5),1))</f>
        <v>-</v>
      </c>
      <c r="F286" s="100" t="str">
        <f>IF(LEN(INDEX(Input!D$6:D$1005,ROW($C286)-ROW($C$5),1))=0,"-",INDEX(Input!D$6:D$1005,ROW($C286)-ROW($C$5),1))</f>
        <v>-</v>
      </c>
      <c r="G286" s="100" t="str">
        <f>IF(LEN(INDEX(Input!E$6:E$1005,ROW($C286)-ROW($C$5),1))=0,"-",INDEX(Input!E$6:E$1005,ROW($C286)-ROW($C$5),1))</f>
        <v>-</v>
      </c>
      <c r="H286" s="100" t="str">
        <f>IF(LEN(INDEX(Input!F$6:F$1005,ROW($C286)-ROW($C$5),1))=0,"-",INDEX(Input!F$6:F$1005,ROW($C286)-ROW($C$5),1))</f>
        <v>-</v>
      </c>
      <c r="I286" s="100" t="str">
        <f>IF(LEN(INDEX(Input!G$6:G$1005,ROW($C286)-ROW($C$5),1))=0,"",INDEX(Input!G$6:G$1005,ROW($C286)-ROW($C$5),1))</f>
        <v/>
      </c>
      <c r="J286" s="100" t="str">
        <f>IF(LEN(INDEX(Input!B$6:B$1005,ROW($C286)-ROW($C$5),1))=0,"-",IF(INDEX(Input!H$6:H$1005,ROW($C286)-ROW($C$5),1)="","Not set",INDEX(Input!H$6:H$1005,ROW($C286)-ROW($C$5),1)) )</f>
        <v>-</v>
      </c>
      <c r="K286" s="101" t="str">
        <f>IF(LEN(INDEX(Input!I$6:I$1005,ROW($C286)-ROW($C$5),1))=0,"",INDEX(Input!I$6:I$1005,ROW($C286)-ROW($C$5),1))</f>
        <v/>
      </c>
      <c r="L286" s="101" t="str">
        <f t="array" ref="L286">IFERROR(IF($AY$24=123,DAY(K286)&amp;connector&amp;IF($AZ$24="Extended",INDEX($AT$24:$AT$35,MONTH(K286),1),MONTH(K286))&amp;connector&amp;IF($AZ$24="Short", RIGHT(YEAR(K286),2),YEAR(K286)),IF($AY$24=213, MONTH(K286)&amp;connector&amp;DAY(K286)&amp;connector&amp;IF($AZ$24="Short", RIGHT(YEAR(K286),2),YEAR(K286)),IF($AZ$24="Short", RIGHT(YEAR(K286),2),YEAR(K286))&amp;connector&amp;MONTH(K286)&amp;connector&amp;DAY(K286))),"-")</f>
        <v>-</v>
      </c>
      <c r="M286" s="101" t="str">
        <f>IF(LEN(INDEX(Input!J$6:J$1005,ROW($C286)-ROW($C$5),1))=0,"",INDEX(Input!J$6:J$1005,ROW($C286)-ROW($C$5),1))</f>
        <v/>
      </c>
      <c r="N286" s="101" t="str">
        <f t="array" ref="N286">IFERROR(IF($AY$24=123,DAY(M286)&amp;connector&amp;IF($AZ$24="Extended",INDEX($AT$24:$AT$35,MONTH(M286),1),MONTH(M286))&amp;connector&amp;IF($AZ$24="Short", RIGHT(YEAR(M286),2),YEAR(M286)),IF($AY$24=213, MONTH(M286)&amp;connector&amp;DAY(M286)&amp;connector&amp;IF($AZ$24="Short", RIGHT(YEAR(M286),2),YEAR(M286)),IF($AZ$24="Short", RIGHT(YEAR(M286),2),YEAR(M286))&amp;connector&amp;MONTH(M286)&amp;connector&amp;DAY(M286))),"-")</f>
        <v>-</v>
      </c>
      <c r="O286" s="156" t="str">
        <f>IF(LEN(INDEX(Input!K$6:K$1005,ROW($C286)-ROW($C$5),1))=0,"",INDEX(Input!K$6:K$1005,ROW($C286)-ROW($C$5),1))</f>
        <v/>
      </c>
      <c r="P286" s="100" t="str">
        <f t="shared" si="40"/>
        <v>-</v>
      </c>
      <c r="Q286" s="156" t="str">
        <f>IF(LEN(INDEX(Input!L$6:L$1005,ROW($C286)-ROW($C$5),1))=0,"",INDEX(Input!L$6:L$1005,ROW($C286)-ROW($C$5),1))</f>
        <v/>
      </c>
      <c r="R286" s="100" t="str">
        <f t="shared" si="41"/>
        <v>-</v>
      </c>
      <c r="S286" s="156" t="str">
        <f>IF(LEN(INDEX(Input!M$6:M$1005,ROW($C286)-ROW($C$5),1))=0,"-",INDEX(Input!M$6:M$1005,ROW($C286)-ROW($C$5),1))</f>
        <v>-</v>
      </c>
      <c r="T286" s="156" t="str">
        <f t="shared" si="42"/>
        <v/>
      </c>
      <c r="U286" s="100" t="str">
        <f t="shared" si="43"/>
        <v>-</v>
      </c>
      <c r="V286" s="156" t="str">
        <f>IF(LEN(INDEX(Input!O$6:O$1005,ROW($C286)-ROW($C$5),1))=0,"",INDEX(Input!O$6:O$1005,ROW($C286)-ROW($C$5),1))</f>
        <v/>
      </c>
      <c r="W286" s="100" t="str">
        <f t="shared" si="44"/>
        <v>-</v>
      </c>
      <c r="X286" s="104" t="str">
        <f t="shared" si="45"/>
        <v/>
      </c>
      <c r="Y286" s="102" t="str">
        <f t="shared" si="39"/>
        <v/>
      </c>
      <c r="Z286" s="102" t="str">
        <f>IF(AND(OR(Dashboard!$D$7=J286,Dashboard!$D$7=""),  OR(Dashboard!$G$6&lt;=K286,Dashboard!$G$6=""), OR(Dashboard!$G$7&gt;=K286,Dashboard!$G$7=""),  OR(Dashboard!$J$6&lt;=O286,Dashboard!$J$6=""), OR(Dashboard!$J$7&gt;=O286,Dashboard!$J$7=""),D286&lt;&gt;""),"x","")</f>
        <v>x</v>
      </c>
      <c r="AA286" s="102" t="str">
        <f>IF(AND(OR(Dashboard!$D$6=H286,Dashboard!$D$6="",Dashboard!$D$6="All"), Z286="x"),"x","")</f>
        <v>x</v>
      </c>
      <c r="AB286" s="103" t="str">
        <f>IF(AND(OR(Dashboard!$D$6=H286,Dashboard!$D$6="",Dashboard!$D$6="All"), OR(Dashboard!$D$7=J286,Dashboard!$D$7=""),  OR(Dashboard!$G$6&lt;=K286,Dashboard!$G$6=""), OR(Dashboard!$G$7&gt;=K286,Dashboard!$G$7=""),  OR(Dashboard!$J$6&lt;=O286,Dashboard!$J$6=""), OR(Dashboard!$J$7&gt;=O286,Dashboard!$J$7=""),I286&lt;&gt;""),"x","")</f>
        <v/>
      </c>
      <c r="AC286" s="88" t="str">
        <f>IF($AB286&lt;&gt;"x","",IF(AND($I286&lt;&gt;AC$4, IFERROR(MATCH("c",$AB286:AB286,0),0)=0),"x", IF(IFERROR(MATCH("c",$AB286:AB286,0),0)=0,"c","")))</f>
        <v/>
      </c>
      <c r="AD286" s="88" t="str">
        <f>IF($AB286&lt;&gt;"x","",IF(AND($I286&lt;&gt;AD$4, IFERROR(MATCH("c",$AB286:AC286,0),0)=0),"x", IF(IFERROR(MATCH("c",$AB286:AC286,0),0)=0,"c","")))</f>
        <v/>
      </c>
      <c r="AE286" s="88" t="str">
        <f>IF($AB286&lt;&gt;"x","",IF(AND($I286&lt;&gt;AE$4, IFERROR(MATCH("c",$AB286:AD286,0),0)=0),"x", IF(IFERROR(MATCH("c",$AB286:AD286,0),0)=0,"c","")))</f>
        <v/>
      </c>
      <c r="AF286" s="88" t="str">
        <f>IF($AB286&lt;&gt;"x","",IF(AND($I286&lt;&gt;AF$4, IFERROR(MATCH("c",$AB286:AE286,0),0)=0),"x", IF(IFERROR(MATCH("c",$AB286:AE286,0),0)=0,"c","")))</f>
        <v/>
      </c>
      <c r="AG286" s="88" t="str">
        <f>IF($AB286&lt;&gt;"x","",IF(AND($I286&lt;&gt;AG$4, IFERROR(MATCH("c",$AB286:AF286,0),0)=0),"x", IF(IFERROR(MATCH("c",$AB286:AF286,0),0)=0,"c","")))</f>
        <v/>
      </c>
      <c r="AH286" s="88" t="str">
        <f>IF($AB286&lt;&gt;"x","",IF(AND($I286&lt;&gt;AH$4, IFERROR(MATCH("c",$AB286:AG286,0),0)=0),"x", IF(IFERROR(MATCH("c",$AB286:AG286,0),0)=0,"c","")))</f>
        <v/>
      </c>
      <c r="AI286" s="88" t="str">
        <f>IF($AB286&lt;&gt;"x","",IF(AND($I286&lt;&gt;AI$4, IFERROR(MATCH("c",$AB286:AH286,0),0)=0),"x", IF(IFERROR(MATCH("c",$AB286:AH286,0),0)=0,"c","")))</f>
        <v/>
      </c>
      <c r="AJ286" s="88" t="str">
        <f>IF($AB286&lt;&gt;"x","",IF(AND($I286&lt;&gt;AJ$4, IFERROR(MATCH("c",$AB286:AI286,0),0)=0),"x", IF(IFERROR(MATCH("c",$AB286:AI286,0),0)=0,"c","")))</f>
        <v/>
      </c>
      <c r="AK286" s="88" t="str">
        <f>IF($AB286&lt;&gt;"x","",IF(AND($I286&lt;&gt;AK$4, IFERROR(MATCH("c",$AB286:AJ286,0),0)=0),"x", IF(IFERROR(MATCH("c",$AB286:AJ286,0),0)=0,"c","")))</f>
        <v/>
      </c>
      <c r="AL286" s="88" t="str">
        <f>IF($AB286&lt;&gt;"x","",IF(AND($I286&lt;&gt;AL$4, IFERROR(MATCH("c",$AB286:AK286,0),0)=0),"x", IF(IFERROR(MATCH("c",$AB286:AK286,0),0)=0,"c","")))</f>
        <v/>
      </c>
      <c r="AM286" s="88" t="str">
        <f>IF($AB286&lt;&gt;"x","",IF(AND($I286&lt;&gt;AM$4, IFERROR(MATCH("c",$AB286:AL286,0),0)=0),"x", IF(IFERROR(MATCH("c",$AB286:AL286,0),0)=0,"c","")))</f>
        <v/>
      </c>
      <c r="AN286" s="88" t="str">
        <f>IF($AB286&lt;&gt;"x","",IF(AND($I286&lt;&gt;AN$4, IFERROR(MATCH("c",$AB286:AM286,0),0)=0),"x", IF(IFERROR(MATCH("c",$AB286:AM286,0),0)=0,"c","")))</f>
        <v/>
      </c>
      <c r="AO286" s="88" t="str">
        <f>IF($AB286&lt;&gt;"x","",IF(AND($I286&lt;&gt;AO$4, IFERROR(MATCH("c",$AB286:AN286,0),0)=0),"x", IF(IFERROR(MATCH("c",$AB286:AN286,0),0)=0,"c","")))</f>
        <v/>
      </c>
      <c r="AP286" s="88" t="str">
        <f>IF($AB286&lt;&gt;"x","",IF(AND($I286&lt;&gt;AP$4, IFERROR(MATCH("c",$AB286:AO286,0),0)=0),"x", IF(IFERROR(MATCH("c",$AB286:AO286,0),0)=0,"c","")))</f>
        <v/>
      </c>
      <c r="AQ286" s="88" t="str">
        <f>IF($AB286&lt;&gt;"x","",IF(AND($I286&lt;&gt;AQ$4, IFERROR(MATCH("c",$AB286:AP286,0),0)=0),"x", IF(IFERROR(MATCH("c",$AB286:AP286,0),0)=0,"c","")))</f>
        <v/>
      </c>
    </row>
    <row r="287" spans="2:43" x14ac:dyDescent="0.25">
      <c r="B287" s="88">
        <f>IF(AND(OR(Pipeline!$F$5=H287,Pipeline!$F$5="",Pipeline!$F$5="All"), OR(Pipeline!$F$6=J287,Pipeline!$F$6="",Pipeline!$F$6="All"),  OR(Pipeline!$J$5&lt;=K287,Pipeline!$J$5=""), OR(Pipeline!$J$6&gt;=K287,Pipeline!$J$6=""),  OR(Pipeline!$N$5&lt;=O287,Pipeline!$N$5=""), OR(Pipeline!$N$6&gt;=O287,Pipeline!$N$6="")),1,0)</f>
        <v>1</v>
      </c>
      <c r="C287" s="99">
        <f>IF(B287&lt;&gt;1,"",COUNTIFS($I$6:I286,I287,$B$6:B286,1)+1)</f>
        <v>275</v>
      </c>
      <c r="D287" s="100" t="str">
        <f>IF(LEN(INDEX(Input!B$6:B$1005,ROW($C287)-ROW($C$5),1))=0,"-",INDEX(Input!B$6:B$1005,ROW($C287)-ROW($C$5),1))</f>
        <v>-</v>
      </c>
      <c r="E287" s="100" t="str">
        <f>IF(LEN(INDEX(Input!C$6:C$1005,ROW($C287)-ROW($C$5),1))=0,"-",INDEX(Input!C$6:C$1005,ROW($C287)-ROW($C$5),1))</f>
        <v>-</v>
      </c>
      <c r="F287" s="100" t="str">
        <f>IF(LEN(INDEX(Input!D$6:D$1005,ROW($C287)-ROW($C$5),1))=0,"-",INDEX(Input!D$6:D$1005,ROW($C287)-ROW($C$5),1))</f>
        <v>-</v>
      </c>
      <c r="G287" s="100" t="str">
        <f>IF(LEN(INDEX(Input!E$6:E$1005,ROW($C287)-ROW($C$5),1))=0,"-",INDEX(Input!E$6:E$1005,ROW($C287)-ROW($C$5),1))</f>
        <v>-</v>
      </c>
      <c r="H287" s="100" t="str">
        <f>IF(LEN(INDEX(Input!F$6:F$1005,ROW($C287)-ROW($C$5),1))=0,"-",INDEX(Input!F$6:F$1005,ROW($C287)-ROW($C$5),1))</f>
        <v>-</v>
      </c>
      <c r="I287" s="100" t="str">
        <f>IF(LEN(INDEX(Input!G$6:G$1005,ROW($C287)-ROW($C$5),1))=0,"",INDEX(Input!G$6:G$1005,ROW($C287)-ROW($C$5),1))</f>
        <v/>
      </c>
      <c r="J287" s="100" t="str">
        <f>IF(LEN(INDEX(Input!B$6:B$1005,ROW($C287)-ROW($C$5),1))=0,"-",IF(INDEX(Input!H$6:H$1005,ROW($C287)-ROW($C$5),1)="","Not set",INDEX(Input!H$6:H$1005,ROW($C287)-ROW($C$5),1)) )</f>
        <v>-</v>
      </c>
      <c r="K287" s="101" t="str">
        <f>IF(LEN(INDEX(Input!I$6:I$1005,ROW($C287)-ROW($C$5),1))=0,"",INDEX(Input!I$6:I$1005,ROW($C287)-ROW($C$5),1))</f>
        <v/>
      </c>
      <c r="L287" s="101" t="str">
        <f t="array" ref="L287">IFERROR(IF($AY$24=123,DAY(K287)&amp;connector&amp;IF($AZ$24="Extended",INDEX($AT$24:$AT$35,MONTH(K287),1),MONTH(K287))&amp;connector&amp;IF($AZ$24="Short", RIGHT(YEAR(K287),2),YEAR(K287)),IF($AY$24=213, MONTH(K287)&amp;connector&amp;DAY(K287)&amp;connector&amp;IF($AZ$24="Short", RIGHT(YEAR(K287),2),YEAR(K287)),IF($AZ$24="Short", RIGHT(YEAR(K287),2),YEAR(K287))&amp;connector&amp;MONTH(K287)&amp;connector&amp;DAY(K287))),"-")</f>
        <v>-</v>
      </c>
      <c r="M287" s="101" t="str">
        <f>IF(LEN(INDEX(Input!J$6:J$1005,ROW($C287)-ROW($C$5),1))=0,"",INDEX(Input!J$6:J$1005,ROW($C287)-ROW($C$5),1))</f>
        <v/>
      </c>
      <c r="N287" s="101" t="str">
        <f t="array" ref="N287">IFERROR(IF($AY$24=123,DAY(M287)&amp;connector&amp;IF($AZ$24="Extended",INDEX($AT$24:$AT$35,MONTH(M287),1),MONTH(M287))&amp;connector&amp;IF($AZ$24="Short", RIGHT(YEAR(M287),2),YEAR(M287)),IF($AY$24=213, MONTH(M287)&amp;connector&amp;DAY(M287)&amp;connector&amp;IF($AZ$24="Short", RIGHT(YEAR(M287),2),YEAR(M287)),IF($AZ$24="Short", RIGHT(YEAR(M287),2),YEAR(M287))&amp;connector&amp;MONTH(M287)&amp;connector&amp;DAY(M287))),"-")</f>
        <v>-</v>
      </c>
      <c r="O287" s="156" t="str">
        <f>IF(LEN(INDEX(Input!K$6:K$1005,ROW($C287)-ROW($C$5),1))=0,"",INDEX(Input!K$6:K$1005,ROW($C287)-ROW($C$5),1))</f>
        <v/>
      </c>
      <c r="P287" s="100" t="str">
        <f t="shared" si="40"/>
        <v>-</v>
      </c>
      <c r="Q287" s="156" t="str">
        <f>IF(LEN(INDEX(Input!L$6:L$1005,ROW($C287)-ROW($C$5),1))=0,"",INDEX(Input!L$6:L$1005,ROW($C287)-ROW($C$5),1))</f>
        <v/>
      </c>
      <c r="R287" s="100" t="str">
        <f t="shared" si="41"/>
        <v>-</v>
      </c>
      <c r="S287" s="156" t="str">
        <f>IF(LEN(INDEX(Input!M$6:M$1005,ROW($C287)-ROW($C$5),1))=0,"-",INDEX(Input!M$6:M$1005,ROW($C287)-ROW($C$5),1))</f>
        <v>-</v>
      </c>
      <c r="T287" s="156" t="str">
        <f t="shared" si="42"/>
        <v/>
      </c>
      <c r="U287" s="100" t="str">
        <f t="shared" si="43"/>
        <v>-</v>
      </c>
      <c r="V287" s="156" t="str">
        <f>IF(LEN(INDEX(Input!O$6:O$1005,ROW($C287)-ROW($C$5),1))=0,"",INDEX(Input!O$6:O$1005,ROW($C287)-ROW($C$5),1))</f>
        <v/>
      </c>
      <c r="W287" s="100" t="str">
        <f t="shared" si="44"/>
        <v>-</v>
      </c>
      <c r="X287" s="104" t="str">
        <f t="shared" si="45"/>
        <v/>
      </c>
      <c r="Y287" s="102" t="str">
        <f t="shared" ref="Y287:Y350" si="46">IFERROR(MONTH(IF(M287&lt;&gt;"",M287,K287)),"")</f>
        <v/>
      </c>
      <c r="Z287" s="102" t="str">
        <f>IF(AND(OR(Dashboard!$D$7=J287,Dashboard!$D$7=""),  OR(Dashboard!$G$6&lt;=K287,Dashboard!$G$6=""), OR(Dashboard!$G$7&gt;=K287,Dashboard!$G$7=""),  OR(Dashboard!$J$6&lt;=O287,Dashboard!$J$6=""), OR(Dashboard!$J$7&gt;=O287,Dashboard!$J$7=""),D287&lt;&gt;""),"x","")</f>
        <v>x</v>
      </c>
      <c r="AA287" s="102" t="str">
        <f>IF(AND(OR(Dashboard!$D$6=H287,Dashboard!$D$6="",Dashboard!$D$6="All"), Z287="x"),"x","")</f>
        <v>x</v>
      </c>
      <c r="AB287" s="103" t="str">
        <f>IF(AND(OR(Dashboard!$D$6=H287,Dashboard!$D$6="",Dashboard!$D$6="All"), OR(Dashboard!$D$7=J287,Dashboard!$D$7=""),  OR(Dashboard!$G$6&lt;=K287,Dashboard!$G$6=""), OR(Dashboard!$G$7&gt;=K287,Dashboard!$G$7=""),  OR(Dashboard!$J$6&lt;=O287,Dashboard!$J$6=""), OR(Dashboard!$J$7&gt;=O287,Dashboard!$J$7=""),I287&lt;&gt;""),"x","")</f>
        <v/>
      </c>
      <c r="AC287" s="88" t="str">
        <f>IF($AB287&lt;&gt;"x","",IF(AND($I287&lt;&gt;AC$4, IFERROR(MATCH("c",$AB287:AB287,0),0)=0),"x", IF(IFERROR(MATCH("c",$AB287:AB287,0),0)=0,"c","")))</f>
        <v/>
      </c>
      <c r="AD287" s="88" t="str">
        <f>IF($AB287&lt;&gt;"x","",IF(AND($I287&lt;&gt;AD$4, IFERROR(MATCH("c",$AB287:AC287,0),0)=0),"x", IF(IFERROR(MATCH("c",$AB287:AC287,0),0)=0,"c","")))</f>
        <v/>
      </c>
      <c r="AE287" s="88" t="str">
        <f>IF($AB287&lt;&gt;"x","",IF(AND($I287&lt;&gt;AE$4, IFERROR(MATCH("c",$AB287:AD287,0),0)=0),"x", IF(IFERROR(MATCH("c",$AB287:AD287,0),0)=0,"c","")))</f>
        <v/>
      </c>
      <c r="AF287" s="88" t="str">
        <f>IF($AB287&lt;&gt;"x","",IF(AND($I287&lt;&gt;AF$4, IFERROR(MATCH("c",$AB287:AE287,0),0)=0),"x", IF(IFERROR(MATCH("c",$AB287:AE287,0),0)=0,"c","")))</f>
        <v/>
      </c>
      <c r="AG287" s="88" t="str">
        <f>IF($AB287&lt;&gt;"x","",IF(AND($I287&lt;&gt;AG$4, IFERROR(MATCH("c",$AB287:AF287,0),0)=0),"x", IF(IFERROR(MATCH("c",$AB287:AF287,0),0)=0,"c","")))</f>
        <v/>
      </c>
      <c r="AH287" s="88" t="str">
        <f>IF($AB287&lt;&gt;"x","",IF(AND($I287&lt;&gt;AH$4, IFERROR(MATCH("c",$AB287:AG287,0),0)=0),"x", IF(IFERROR(MATCH("c",$AB287:AG287,0),0)=0,"c","")))</f>
        <v/>
      </c>
      <c r="AI287" s="88" t="str">
        <f>IF($AB287&lt;&gt;"x","",IF(AND($I287&lt;&gt;AI$4, IFERROR(MATCH("c",$AB287:AH287,0),0)=0),"x", IF(IFERROR(MATCH("c",$AB287:AH287,0),0)=0,"c","")))</f>
        <v/>
      </c>
      <c r="AJ287" s="88" t="str">
        <f>IF($AB287&lt;&gt;"x","",IF(AND($I287&lt;&gt;AJ$4, IFERROR(MATCH("c",$AB287:AI287,0),0)=0),"x", IF(IFERROR(MATCH("c",$AB287:AI287,0),0)=0,"c","")))</f>
        <v/>
      </c>
      <c r="AK287" s="88" t="str">
        <f>IF($AB287&lt;&gt;"x","",IF(AND($I287&lt;&gt;AK$4, IFERROR(MATCH("c",$AB287:AJ287,0),0)=0),"x", IF(IFERROR(MATCH("c",$AB287:AJ287,0),0)=0,"c","")))</f>
        <v/>
      </c>
      <c r="AL287" s="88" t="str">
        <f>IF($AB287&lt;&gt;"x","",IF(AND($I287&lt;&gt;AL$4, IFERROR(MATCH("c",$AB287:AK287,0),0)=0),"x", IF(IFERROR(MATCH("c",$AB287:AK287,0),0)=0,"c","")))</f>
        <v/>
      </c>
      <c r="AM287" s="88" t="str">
        <f>IF($AB287&lt;&gt;"x","",IF(AND($I287&lt;&gt;AM$4, IFERROR(MATCH("c",$AB287:AL287,0),0)=0),"x", IF(IFERROR(MATCH("c",$AB287:AL287,0),0)=0,"c","")))</f>
        <v/>
      </c>
      <c r="AN287" s="88" t="str">
        <f>IF($AB287&lt;&gt;"x","",IF(AND($I287&lt;&gt;AN$4, IFERROR(MATCH("c",$AB287:AM287,0),0)=0),"x", IF(IFERROR(MATCH("c",$AB287:AM287,0),0)=0,"c","")))</f>
        <v/>
      </c>
      <c r="AO287" s="88" t="str">
        <f>IF($AB287&lt;&gt;"x","",IF(AND($I287&lt;&gt;AO$4, IFERROR(MATCH("c",$AB287:AN287,0),0)=0),"x", IF(IFERROR(MATCH("c",$AB287:AN287,0),0)=0,"c","")))</f>
        <v/>
      </c>
      <c r="AP287" s="88" t="str">
        <f>IF($AB287&lt;&gt;"x","",IF(AND($I287&lt;&gt;AP$4, IFERROR(MATCH("c",$AB287:AO287,0),0)=0),"x", IF(IFERROR(MATCH("c",$AB287:AO287,0),0)=0,"c","")))</f>
        <v/>
      </c>
      <c r="AQ287" s="88" t="str">
        <f>IF($AB287&lt;&gt;"x","",IF(AND($I287&lt;&gt;AQ$4, IFERROR(MATCH("c",$AB287:AP287,0),0)=0),"x", IF(IFERROR(MATCH("c",$AB287:AP287,0),0)=0,"c","")))</f>
        <v/>
      </c>
    </row>
    <row r="288" spans="2:43" x14ac:dyDescent="0.25">
      <c r="B288" s="88">
        <f>IF(AND(OR(Pipeline!$F$5=H288,Pipeline!$F$5="",Pipeline!$F$5="All"), OR(Pipeline!$F$6=J288,Pipeline!$F$6="",Pipeline!$F$6="All"),  OR(Pipeline!$J$5&lt;=K288,Pipeline!$J$5=""), OR(Pipeline!$J$6&gt;=K288,Pipeline!$J$6=""),  OR(Pipeline!$N$5&lt;=O288,Pipeline!$N$5=""), OR(Pipeline!$N$6&gt;=O288,Pipeline!$N$6="")),1,0)</f>
        <v>1</v>
      </c>
      <c r="C288" s="99">
        <f>IF(B288&lt;&gt;1,"",COUNTIFS($I$6:I287,I288,$B$6:B287,1)+1)</f>
        <v>276</v>
      </c>
      <c r="D288" s="100" t="str">
        <f>IF(LEN(INDEX(Input!B$6:B$1005,ROW($C288)-ROW($C$5),1))=0,"-",INDEX(Input!B$6:B$1005,ROW($C288)-ROW($C$5),1))</f>
        <v>-</v>
      </c>
      <c r="E288" s="100" t="str">
        <f>IF(LEN(INDEX(Input!C$6:C$1005,ROW($C288)-ROW($C$5),1))=0,"-",INDEX(Input!C$6:C$1005,ROW($C288)-ROW($C$5),1))</f>
        <v>-</v>
      </c>
      <c r="F288" s="100" t="str">
        <f>IF(LEN(INDEX(Input!D$6:D$1005,ROW($C288)-ROW($C$5),1))=0,"-",INDEX(Input!D$6:D$1005,ROW($C288)-ROW($C$5),1))</f>
        <v>-</v>
      </c>
      <c r="G288" s="100" t="str">
        <f>IF(LEN(INDEX(Input!E$6:E$1005,ROW($C288)-ROW($C$5),1))=0,"-",INDEX(Input!E$6:E$1005,ROW($C288)-ROW($C$5),1))</f>
        <v>-</v>
      </c>
      <c r="H288" s="100" t="str">
        <f>IF(LEN(INDEX(Input!F$6:F$1005,ROW($C288)-ROW($C$5),1))=0,"-",INDEX(Input!F$6:F$1005,ROW($C288)-ROW($C$5),1))</f>
        <v>-</v>
      </c>
      <c r="I288" s="100" t="str">
        <f>IF(LEN(INDEX(Input!G$6:G$1005,ROW($C288)-ROW($C$5),1))=0,"",INDEX(Input!G$6:G$1005,ROW($C288)-ROW($C$5),1))</f>
        <v/>
      </c>
      <c r="J288" s="100" t="str">
        <f>IF(LEN(INDEX(Input!B$6:B$1005,ROW($C288)-ROW($C$5),1))=0,"-",IF(INDEX(Input!H$6:H$1005,ROW($C288)-ROW($C$5),1)="","Not set",INDEX(Input!H$6:H$1005,ROW($C288)-ROW($C$5),1)) )</f>
        <v>-</v>
      </c>
      <c r="K288" s="101" t="str">
        <f>IF(LEN(INDEX(Input!I$6:I$1005,ROW($C288)-ROW($C$5),1))=0,"",INDEX(Input!I$6:I$1005,ROW($C288)-ROW($C$5),1))</f>
        <v/>
      </c>
      <c r="L288" s="101" t="str">
        <f t="array" ref="L288">IFERROR(IF($AY$24=123,DAY(K288)&amp;connector&amp;IF($AZ$24="Extended",INDEX($AT$24:$AT$35,MONTH(K288),1),MONTH(K288))&amp;connector&amp;IF($AZ$24="Short", RIGHT(YEAR(K288),2),YEAR(K288)),IF($AY$24=213, MONTH(K288)&amp;connector&amp;DAY(K288)&amp;connector&amp;IF($AZ$24="Short", RIGHT(YEAR(K288),2),YEAR(K288)),IF($AZ$24="Short", RIGHT(YEAR(K288),2),YEAR(K288))&amp;connector&amp;MONTH(K288)&amp;connector&amp;DAY(K288))),"-")</f>
        <v>-</v>
      </c>
      <c r="M288" s="101" t="str">
        <f>IF(LEN(INDEX(Input!J$6:J$1005,ROW($C288)-ROW($C$5),1))=0,"",INDEX(Input!J$6:J$1005,ROW($C288)-ROW($C$5),1))</f>
        <v/>
      </c>
      <c r="N288" s="101" t="str">
        <f t="array" ref="N288">IFERROR(IF($AY$24=123,DAY(M288)&amp;connector&amp;IF($AZ$24="Extended",INDEX($AT$24:$AT$35,MONTH(M288),1),MONTH(M288))&amp;connector&amp;IF($AZ$24="Short", RIGHT(YEAR(M288),2),YEAR(M288)),IF($AY$24=213, MONTH(M288)&amp;connector&amp;DAY(M288)&amp;connector&amp;IF($AZ$24="Short", RIGHT(YEAR(M288),2),YEAR(M288)),IF($AZ$24="Short", RIGHT(YEAR(M288),2),YEAR(M288))&amp;connector&amp;MONTH(M288)&amp;connector&amp;DAY(M288))),"-")</f>
        <v>-</v>
      </c>
      <c r="O288" s="156" t="str">
        <f>IF(LEN(INDEX(Input!K$6:K$1005,ROW($C288)-ROW($C$5),1))=0,"",INDEX(Input!K$6:K$1005,ROW($C288)-ROW($C$5),1))</f>
        <v/>
      </c>
      <c r="P288" s="100" t="str">
        <f t="shared" si="40"/>
        <v>-</v>
      </c>
      <c r="Q288" s="156" t="str">
        <f>IF(LEN(INDEX(Input!L$6:L$1005,ROW($C288)-ROW($C$5),1))=0,"",INDEX(Input!L$6:L$1005,ROW($C288)-ROW($C$5),1))</f>
        <v/>
      </c>
      <c r="R288" s="100" t="str">
        <f t="shared" si="41"/>
        <v>-</v>
      </c>
      <c r="S288" s="156" t="str">
        <f>IF(LEN(INDEX(Input!M$6:M$1005,ROW($C288)-ROW($C$5),1))=0,"-",INDEX(Input!M$6:M$1005,ROW($C288)-ROW($C$5),1))</f>
        <v>-</v>
      </c>
      <c r="T288" s="156" t="str">
        <f t="shared" si="42"/>
        <v/>
      </c>
      <c r="U288" s="100" t="str">
        <f t="shared" si="43"/>
        <v>-</v>
      </c>
      <c r="V288" s="156" t="str">
        <f>IF(LEN(INDEX(Input!O$6:O$1005,ROW($C288)-ROW($C$5),1))=0,"",INDEX(Input!O$6:O$1005,ROW($C288)-ROW($C$5),1))</f>
        <v/>
      </c>
      <c r="W288" s="100" t="str">
        <f t="shared" si="44"/>
        <v>-</v>
      </c>
      <c r="X288" s="104" t="str">
        <f t="shared" si="45"/>
        <v/>
      </c>
      <c r="Y288" s="102" t="str">
        <f t="shared" si="46"/>
        <v/>
      </c>
      <c r="Z288" s="102" t="str">
        <f>IF(AND(OR(Dashboard!$D$7=J288,Dashboard!$D$7=""),  OR(Dashboard!$G$6&lt;=K288,Dashboard!$G$6=""), OR(Dashboard!$G$7&gt;=K288,Dashboard!$G$7=""),  OR(Dashboard!$J$6&lt;=O288,Dashboard!$J$6=""), OR(Dashboard!$J$7&gt;=O288,Dashboard!$J$7=""),D288&lt;&gt;""),"x","")</f>
        <v>x</v>
      </c>
      <c r="AA288" s="102" t="str">
        <f>IF(AND(OR(Dashboard!$D$6=H288,Dashboard!$D$6="",Dashboard!$D$6="All"), Z288="x"),"x","")</f>
        <v>x</v>
      </c>
      <c r="AB288" s="103" t="str">
        <f>IF(AND(OR(Dashboard!$D$6=H288,Dashboard!$D$6="",Dashboard!$D$6="All"), OR(Dashboard!$D$7=J288,Dashboard!$D$7=""),  OR(Dashboard!$G$6&lt;=K288,Dashboard!$G$6=""), OR(Dashboard!$G$7&gt;=K288,Dashboard!$G$7=""),  OR(Dashboard!$J$6&lt;=O288,Dashboard!$J$6=""), OR(Dashboard!$J$7&gt;=O288,Dashboard!$J$7=""),I288&lt;&gt;""),"x","")</f>
        <v/>
      </c>
      <c r="AC288" s="88" t="str">
        <f>IF($AB288&lt;&gt;"x","",IF(AND($I288&lt;&gt;AC$4, IFERROR(MATCH("c",$AB288:AB288,0),0)=0),"x", IF(IFERROR(MATCH("c",$AB288:AB288,0),0)=0,"c","")))</f>
        <v/>
      </c>
      <c r="AD288" s="88" t="str">
        <f>IF($AB288&lt;&gt;"x","",IF(AND($I288&lt;&gt;AD$4, IFERROR(MATCH("c",$AB288:AC288,0),0)=0),"x", IF(IFERROR(MATCH("c",$AB288:AC288,0),0)=0,"c","")))</f>
        <v/>
      </c>
      <c r="AE288" s="88" t="str">
        <f>IF($AB288&lt;&gt;"x","",IF(AND($I288&lt;&gt;AE$4, IFERROR(MATCH("c",$AB288:AD288,0),0)=0),"x", IF(IFERROR(MATCH("c",$AB288:AD288,0),0)=0,"c","")))</f>
        <v/>
      </c>
      <c r="AF288" s="88" t="str">
        <f>IF($AB288&lt;&gt;"x","",IF(AND($I288&lt;&gt;AF$4, IFERROR(MATCH("c",$AB288:AE288,0),0)=0),"x", IF(IFERROR(MATCH("c",$AB288:AE288,0),0)=0,"c","")))</f>
        <v/>
      </c>
      <c r="AG288" s="88" t="str">
        <f>IF($AB288&lt;&gt;"x","",IF(AND($I288&lt;&gt;AG$4, IFERROR(MATCH("c",$AB288:AF288,0),0)=0),"x", IF(IFERROR(MATCH("c",$AB288:AF288,0),0)=0,"c","")))</f>
        <v/>
      </c>
      <c r="AH288" s="88" t="str">
        <f>IF($AB288&lt;&gt;"x","",IF(AND($I288&lt;&gt;AH$4, IFERROR(MATCH("c",$AB288:AG288,0),0)=0),"x", IF(IFERROR(MATCH("c",$AB288:AG288,0),0)=0,"c","")))</f>
        <v/>
      </c>
      <c r="AI288" s="88" t="str">
        <f>IF($AB288&lt;&gt;"x","",IF(AND($I288&lt;&gt;AI$4, IFERROR(MATCH("c",$AB288:AH288,0),0)=0),"x", IF(IFERROR(MATCH("c",$AB288:AH288,0),0)=0,"c","")))</f>
        <v/>
      </c>
      <c r="AJ288" s="88" t="str">
        <f>IF($AB288&lt;&gt;"x","",IF(AND($I288&lt;&gt;AJ$4, IFERROR(MATCH("c",$AB288:AI288,0),0)=0),"x", IF(IFERROR(MATCH("c",$AB288:AI288,0),0)=0,"c","")))</f>
        <v/>
      </c>
      <c r="AK288" s="88" t="str">
        <f>IF($AB288&lt;&gt;"x","",IF(AND($I288&lt;&gt;AK$4, IFERROR(MATCH("c",$AB288:AJ288,0),0)=0),"x", IF(IFERROR(MATCH("c",$AB288:AJ288,0),0)=0,"c","")))</f>
        <v/>
      </c>
      <c r="AL288" s="88" t="str">
        <f>IF($AB288&lt;&gt;"x","",IF(AND($I288&lt;&gt;AL$4, IFERROR(MATCH("c",$AB288:AK288,0),0)=0),"x", IF(IFERROR(MATCH("c",$AB288:AK288,0),0)=0,"c","")))</f>
        <v/>
      </c>
      <c r="AM288" s="88" t="str">
        <f>IF($AB288&lt;&gt;"x","",IF(AND($I288&lt;&gt;AM$4, IFERROR(MATCH("c",$AB288:AL288,0),0)=0),"x", IF(IFERROR(MATCH("c",$AB288:AL288,0),0)=0,"c","")))</f>
        <v/>
      </c>
      <c r="AN288" s="88" t="str">
        <f>IF($AB288&lt;&gt;"x","",IF(AND($I288&lt;&gt;AN$4, IFERROR(MATCH("c",$AB288:AM288,0),0)=0),"x", IF(IFERROR(MATCH("c",$AB288:AM288,0),0)=0,"c","")))</f>
        <v/>
      </c>
      <c r="AO288" s="88" t="str">
        <f>IF($AB288&lt;&gt;"x","",IF(AND($I288&lt;&gt;AO$4, IFERROR(MATCH("c",$AB288:AN288,0),0)=0),"x", IF(IFERROR(MATCH("c",$AB288:AN288,0),0)=0,"c","")))</f>
        <v/>
      </c>
      <c r="AP288" s="88" t="str">
        <f>IF($AB288&lt;&gt;"x","",IF(AND($I288&lt;&gt;AP$4, IFERROR(MATCH("c",$AB288:AO288,0),0)=0),"x", IF(IFERROR(MATCH("c",$AB288:AO288,0),0)=0,"c","")))</f>
        <v/>
      </c>
      <c r="AQ288" s="88" t="str">
        <f>IF($AB288&lt;&gt;"x","",IF(AND($I288&lt;&gt;AQ$4, IFERROR(MATCH("c",$AB288:AP288,0),0)=0),"x", IF(IFERROR(MATCH("c",$AB288:AP288,0),0)=0,"c","")))</f>
        <v/>
      </c>
    </row>
    <row r="289" spans="2:43" x14ac:dyDescent="0.25">
      <c r="B289" s="88">
        <f>IF(AND(OR(Pipeline!$F$5=H289,Pipeline!$F$5="",Pipeline!$F$5="All"), OR(Pipeline!$F$6=J289,Pipeline!$F$6="",Pipeline!$F$6="All"),  OR(Pipeline!$J$5&lt;=K289,Pipeline!$J$5=""), OR(Pipeline!$J$6&gt;=K289,Pipeline!$J$6=""),  OR(Pipeline!$N$5&lt;=O289,Pipeline!$N$5=""), OR(Pipeline!$N$6&gt;=O289,Pipeline!$N$6="")),1,0)</f>
        <v>1</v>
      </c>
      <c r="C289" s="99">
        <f>IF(B289&lt;&gt;1,"",COUNTIFS($I$6:I288,I289,$B$6:B288,1)+1)</f>
        <v>277</v>
      </c>
      <c r="D289" s="100" t="str">
        <f>IF(LEN(INDEX(Input!B$6:B$1005,ROW($C289)-ROW($C$5),1))=0,"-",INDEX(Input!B$6:B$1005,ROW($C289)-ROW($C$5),1))</f>
        <v>-</v>
      </c>
      <c r="E289" s="100" t="str">
        <f>IF(LEN(INDEX(Input!C$6:C$1005,ROW($C289)-ROW($C$5),1))=0,"-",INDEX(Input!C$6:C$1005,ROW($C289)-ROW($C$5),1))</f>
        <v>-</v>
      </c>
      <c r="F289" s="100" t="str">
        <f>IF(LEN(INDEX(Input!D$6:D$1005,ROW($C289)-ROW($C$5),1))=0,"-",INDEX(Input!D$6:D$1005,ROW($C289)-ROW($C$5),1))</f>
        <v>-</v>
      </c>
      <c r="G289" s="100" t="str">
        <f>IF(LEN(INDEX(Input!E$6:E$1005,ROW($C289)-ROW($C$5),1))=0,"-",INDEX(Input!E$6:E$1005,ROW($C289)-ROW($C$5),1))</f>
        <v>-</v>
      </c>
      <c r="H289" s="100" t="str">
        <f>IF(LEN(INDEX(Input!F$6:F$1005,ROW($C289)-ROW($C$5),1))=0,"-",INDEX(Input!F$6:F$1005,ROW($C289)-ROW($C$5),1))</f>
        <v>-</v>
      </c>
      <c r="I289" s="100" t="str">
        <f>IF(LEN(INDEX(Input!G$6:G$1005,ROW($C289)-ROW($C$5),1))=0,"",INDEX(Input!G$6:G$1005,ROW($C289)-ROW($C$5),1))</f>
        <v/>
      </c>
      <c r="J289" s="100" t="str">
        <f>IF(LEN(INDEX(Input!B$6:B$1005,ROW($C289)-ROW($C$5),1))=0,"-",IF(INDEX(Input!H$6:H$1005,ROW($C289)-ROW($C$5),1)="","Not set",INDEX(Input!H$6:H$1005,ROW($C289)-ROW($C$5),1)) )</f>
        <v>-</v>
      </c>
      <c r="K289" s="101" t="str">
        <f>IF(LEN(INDEX(Input!I$6:I$1005,ROW($C289)-ROW($C$5),1))=0,"",INDEX(Input!I$6:I$1005,ROW($C289)-ROW($C$5),1))</f>
        <v/>
      </c>
      <c r="L289" s="101" t="str">
        <f t="array" ref="L289">IFERROR(IF($AY$24=123,DAY(K289)&amp;connector&amp;IF($AZ$24="Extended",INDEX($AT$24:$AT$35,MONTH(K289),1),MONTH(K289))&amp;connector&amp;IF($AZ$24="Short", RIGHT(YEAR(K289),2),YEAR(K289)),IF($AY$24=213, MONTH(K289)&amp;connector&amp;DAY(K289)&amp;connector&amp;IF($AZ$24="Short", RIGHT(YEAR(K289),2),YEAR(K289)),IF($AZ$24="Short", RIGHT(YEAR(K289),2),YEAR(K289))&amp;connector&amp;MONTH(K289)&amp;connector&amp;DAY(K289))),"-")</f>
        <v>-</v>
      </c>
      <c r="M289" s="101" t="str">
        <f>IF(LEN(INDEX(Input!J$6:J$1005,ROW($C289)-ROW($C$5),1))=0,"",INDEX(Input!J$6:J$1005,ROW($C289)-ROW($C$5),1))</f>
        <v/>
      </c>
      <c r="N289" s="101" t="str">
        <f t="array" ref="N289">IFERROR(IF($AY$24=123,DAY(M289)&amp;connector&amp;IF($AZ$24="Extended",INDEX($AT$24:$AT$35,MONTH(M289),1),MONTH(M289))&amp;connector&amp;IF($AZ$24="Short", RIGHT(YEAR(M289),2),YEAR(M289)),IF($AY$24=213, MONTH(M289)&amp;connector&amp;DAY(M289)&amp;connector&amp;IF($AZ$24="Short", RIGHT(YEAR(M289),2),YEAR(M289)),IF($AZ$24="Short", RIGHT(YEAR(M289),2),YEAR(M289))&amp;connector&amp;MONTH(M289)&amp;connector&amp;DAY(M289))),"-")</f>
        <v>-</v>
      </c>
      <c r="O289" s="156" t="str">
        <f>IF(LEN(INDEX(Input!K$6:K$1005,ROW($C289)-ROW($C$5),1))=0,"",INDEX(Input!K$6:K$1005,ROW($C289)-ROW($C$5),1))</f>
        <v/>
      </c>
      <c r="P289" s="100" t="str">
        <f t="shared" si="40"/>
        <v>-</v>
      </c>
      <c r="Q289" s="156" t="str">
        <f>IF(LEN(INDEX(Input!L$6:L$1005,ROW($C289)-ROW($C$5),1))=0,"",INDEX(Input!L$6:L$1005,ROW($C289)-ROW($C$5),1))</f>
        <v/>
      </c>
      <c r="R289" s="100" t="str">
        <f t="shared" si="41"/>
        <v>-</v>
      </c>
      <c r="S289" s="156" t="str">
        <f>IF(LEN(INDEX(Input!M$6:M$1005,ROW($C289)-ROW($C$5),1))=0,"-",INDEX(Input!M$6:M$1005,ROW($C289)-ROW($C$5),1))</f>
        <v>-</v>
      </c>
      <c r="T289" s="156" t="str">
        <f t="shared" si="42"/>
        <v/>
      </c>
      <c r="U289" s="100" t="str">
        <f t="shared" si="43"/>
        <v>-</v>
      </c>
      <c r="V289" s="156" t="str">
        <f>IF(LEN(INDEX(Input!O$6:O$1005,ROW($C289)-ROW($C$5),1))=0,"",INDEX(Input!O$6:O$1005,ROW($C289)-ROW($C$5),1))</f>
        <v/>
      </c>
      <c r="W289" s="100" t="str">
        <f t="shared" si="44"/>
        <v>-</v>
      </c>
      <c r="X289" s="104" t="str">
        <f t="shared" si="45"/>
        <v/>
      </c>
      <c r="Y289" s="102" t="str">
        <f t="shared" si="46"/>
        <v/>
      </c>
      <c r="Z289" s="102" t="str">
        <f>IF(AND(OR(Dashboard!$D$7=J289,Dashboard!$D$7=""),  OR(Dashboard!$G$6&lt;=K289,Dashboard!$G$6=""), OR(Dashboard!$G$7&gt;=K289,Dashboard!$G$7=""),  OR(Dashboard!$J$6&lt;=O289,Dashboard!$J$6=""), OR(Dashboard!$J$7&gt;=O289,Dashboard!$J$7=""),D289&lt;&gt;""),"x","")</f>
        <v>x</v>
      </c>
      <c r="AA289" s="102" t="str">
        <f>IF(AND(OR(Dashboard!$D$6=H289,Dashboard!$D$6="",Dashboard!$D$6="All"), Z289="x"),"x","")</f>
        <v>x</v>
      </c>
      <c r="AB289" s="103" t="str">
        <f>IF(AND(OR(Dashboard!$D$6=H289,Dashboard!$D$6="",Dashboard!$D$6="All"), OR(Dashboard!$D$7=J289,Dashboard!$D$7=""),  OR(Dashboard!$G$6&lt;=K289,Dashboard!$G$6=""), OR(Dashboard!$G$7&gt;=K289,Dashboard!$G$7=""),  OR(Dashboard!$J$6&lt;=O289,Dashboard!$J$6=""), OR(Dashboard!$J$7&gt;=O289,Dashboard!$J$7=""),I289&lt;&gt;""),"x","")</f>
        <v/>
      </c>
      <c r="AC289" s="88" t="str">
        <f>IF($AB289&lt;&gt;"x","",IF(AND($I289&lt;&gt;AC$4, IFERROR(MATCH("c",$AB289:AB289,0),0)=0),"x", IF(IFERROR(MATCH("c",$AB289:AB289,0),0)=0,"c","")))</f>
        <v/>
      </c>
      <c r="AD289" s="88" t="str">
        <f>IF($AB289&lt;&gt;"x","",IF(AND($I289&lt;&gt;AD$4, IFERROR(MATCH("c",$AB289:AC289,0),0)=0),"x", IF(IFERROR(MATCH("c",$AB289:AC289,0),0)=0,"c","")))</f>
        <v/>
      </c>
      <c r="AE289" s="88" t="str">
        <f>IF($AB289&lt;&gt;"x","",IF(AND($I289&lt;&gt;AE$4, IFERROR(MATCH("c",$AB289:AD289,0),0)=0),"x", IF(IFERROR(MATCH("c",$AB289:AD289,0),0)=0,"c","")))</f>
        <v/>
      </c>
      <c r="AF289" s="88" t="str">
        <f>IF($AB289&lt;&gt;"x","",IF(AND($I289&lt;&gt;AF$4, IFERROR(MATCH("c",$AB289:AE289,0),0)=0),"x", IF(IFERROR(MATCH("c",$AB289:AE289,0),0)=0,"c","")))</f>
        <v/>
      </c>
      <c r="AG289" s="88" t="str">
        <f>IF($AB289&lt;&gt;"x","",IF(AND($I289&lt;&gt;AG$4, IFERROR(MATCH("c",$AB289:AF289,0),0)=0),"x", IF(IFERROR(MATCH("c",$AB289:AF289,0),0)=0,"c","")))</f>
        <v/>
      </c>
      <c r="AH289" s="88" t="str">
        <f>IF($AB289&lt;&gt;"x","",IF(AND($I289&lt;&gt;AH$4, IFERROR(MATCH("c",$AB289:AG289,0),0)=0),"x", IF(IFERROR(MATCH("c",$AB289:AG289,0),0)=0,"c","")))</f>
        <v/>
      </c>
      <c r="AI289" s="88" t="str">
        <f>IF($AB289&lt;&gt;"x","",IF(AND($I289&lt;&gt;AI$4, IFERROR(MATCH("c",$AB289:AH289,0),0)=0),"x", IF(IFERROR(MATCH("c",$AB289:AH289,0),0)=0,"c","")))</f>
        <v/>
      </c>
      <c r="AJ289" s="88" t="str">
        <f>IF($AB289&lt;&gt;"x","",IF(AND($I289&lt;&gt;AJ$4, IFERROR(MATCH("c",$AB289:AI289,0),0)=0),"x", IF(IFERROR(MATCH("c",$AB289:AI289,0),0)=0,"c","")))</f>
        <v/>
      </c>
      <c r="AK289" s="88" t="str">
        <f>IF($AB289&lt;&gt;"x","",IF(AND($I289&lt;&gt;AK$4, IFERROR(MATCH("c",$AB289:AJ289,0),0)=0),"x", IF(IFERROR(MATCH("c",$AB289:AJ289,0),0)=0,"c","")))</f>
        <v/>
      </c>
      <c r="AL289" s="88" t="str">
        <f>IF($AB289&lt;&gt;"x","",IF(AND($I289&lt;&gt;AL$4, IFERROR(MATCH("c",$AB289:AK289,0),0)=0),"x", IF(IFERROR(MATCH("c",$AB289:AK289,0),0)=0,"c","")))</f>
        <v/>
      </c>
      <c r="AM289" s="88" t="str">
        <f>IF($AB289&lt;&gt;"x","",IF(AND($I289&lt;&gt;AM$4, IFERROR(MATCH("c",$AB289:AL289,0),0)=0),"x", IF(IFERROR(MATCH("c",$AB289:AL289,0),0)=0,"c","")))</f>
        <v/>
      </c>
      <c r="AN289" s="88" t="str">
        <f>IF($AB289&lt;&gt;"x","",IF(AND($I289&lt;&gt;AN$4, IFERROR(MATCH("c",$AB289:AM289,0),0)=0),"x", IF(IFERROR(MATCH("c",$AB289:AM289,0),0)=0,"c","")))</f>
        <v/>
      </c>
      <c r="AO289" s="88" t="str">
        <f>IF($AB289&lt;&gt;"x","",IF(AND($I289&lt;&gt;AO$4, IFERROR(MATCH("c",$AB289:AN289,0),0)=0),"x", IF(IFERROR(MATCH("c",$AB289:AN289,0),0)=0,"c","")))</f>
        <v/>
      </c>
      <c r="AP289" s="88" t="str">
        <f>IF($AB289&lt;&gt;"x","",IF(AND($I289&lt;&gt;AP$4, IFERROR(MATCH("c",$AB289:AO289,0),0)=0),"x", IF(IFERROR(MATCH("c",$AB289:AO289,0),0)=0,"c","")))</f>
        <v/>
      </c>
      <c r="AQ289" s="88" t="str">
        <f>IF($AB289&lt;&gt;"x","",IF(AND($I289&lt;&gt;AQ$4, IFERROR(MATCH("c",$AB289:AP289,0),0)=0),"x", IF(IFERROR(MATCH("c",$AB289:AP289,0),0)=0,"c","")))</f>
        <v/>
      </c>
    </row>
    <row r="290" spans="2:43" x14ac:dyDescent="0.25">
      <c r="B290" s="88">
        <f>IF(AND(OR(Pipeline!$F$5=H290,Pipeline!$F$5="",Pipeline!$F$5="All"), OR(Pipeline!$F$6=J290,Pipeline!$F$6="",Pipeline!$F$6="All"),  OR(Pipeline!$J$5&lt;=K290,Pipeline!$J$5=""), OR(Pipeline!$J$6&gt;=K290,Pipeline!$J$6=""),  OR(Pipeline!$N$5&lt;=O290,Pipeline!$N$5=""), OR(Pipeline!$N$6&gt;=O290,Pipeline!$N$6="")),1,0)</f>
        <v>1</v>
      </c>
      <c r="C290" s="99">
        <f>IF(B290&lt;&gt;1,"",COUNTIFS($I$6:I289,I290,$B$6:B289,1)+1)</f>
        <v>278</v>
      </c>
      <c r="D290" s="100" t="str">
        <f>IF(LEN(INDEX(Input!B$6:B$1005,ROW($C290)-ROW($C$5),1))=0,"-",INDEX(Input!B$6:B$1005,ROW($C290)-ROW($C$5),1))</f>
        <v>-</v>
      </c>
      <c r="E290" s="100" t="str">
        <f>IF(LEN(INDEX(Input!C$6:C$1005,ROW($C290)-ROW($C$5),1))=0,"-",INDEX(Input!C$6:C$1005,ROW($C290)-ROW($C$5),1))</f>
        <v>-</v>
      </c>
      <c r="F290" s="100" t="str">
        <f>IF(LEN(INDEX(Input!D$6:D$1005,ROW($C290)-ROW($C$5),1))=0,"-",INDEX(Input!D$6:D$1005,ROW($C290)-ROW($C$5),1))</f>
        <v>-</v>
      </c>
      <c r="G290" s="100" t="str">
        <f>IF(LEN(INDEX(Input!E$6:E$1005,ROW($C290)-ROW($C$5),1))=0,"-",INDEX(Input!E$6:E$1005,ROW($C290)-ROW($C$5),1))</f>
        <v>-</v>
      </c>
      <c r="H290" s="100" t="str">
        <f>IF(LEN(INDEX(Input!F$6:F$1005,ROW($C290)-ROW($C$5),1))=0,"-",INDEX(Input!F$6:F$1005,ROW($C290)-ROW($C$5),1))</f>
        <v>-</v>
      </c>
      <c r="I290" s="100" t="str">
        <f>IF(LEN(INDEX(Input!G$6:G$1005,ROW($C290)-ROW($C$5),1))=0,"",INDEX(Input!G$6:G$1005,ROW($C290)-ROW($C$5),1))</f>
        <v/>
      </c>
      <c r="J290" s="100" t="str">
        <f>IF(LEN(INDEX(Input!B$6:B$1005,ROW($C290)-ROW($C$5),1))=0,"-",IF(INDEX(Input!H$6:H$1005,ROW($C290)-ROW($C$5),1)="","Not set",INDEX(Input!H$6:H$1005,ROW($C290)-ROW($C$5),1)) )</f>
        <v>-</v>
      </c>
      <c r="K290" s="101" t="str">
        <f>IF(LEN(INDEX(Input!I$6:I$1005,ROW($C290)-ROW($C$5),1))=0,"",INDEX(Input!I$6:I$1005,ROW($C290)-ROW($C$5),1))</f>
        <v/>
      </c>
      <c r="L290" s="101" t="str">
        <f t="array" ref="L290">IFERROR(IF($AY$24=123,DAY(K290)&amp;connector&amp;IF($AZ$24="Extended",INDEX($AT$24:$AT$35,MONTH(K290),1),MONTH(K290))&amp;connector&amp;IF($AZ$24="Short", RIGHT(YEAR(K290),2),YEAR(K290)),IF($AY$24=213, MONTH(K290)&amp;connector&amp;DAY(K290)&amp;connector&amp;IF($AZ$24="Short", RIGHT(YEAR(K290),2),YEAR(K290)),IF($AZ$24="Short", RIGHT(YEAR(K290),2),YEAR(K290))&amp;connector&amp;MONTH(K290)&amp;connector&amp;DAY(K290))),"-")</f>
        <v>-</v>
      </c>
      <c r="M290" s="101" t="str">
        <f>IF(LEN(INDEX(Input!J$6:J$1005,ROW($C290)-ROW($C$5),1))=0,"",INDEX(Input!J$6:J$1005,ROW($C290)-ROW($C$5),1))</f>
        <v/>
      </c>
      <c r="N290" s="101" t="str">
        <f t="array" ref="N290">IFERROR(IF($AY$24=123,DAY(M290)&amp;connector&amp;IF($AZ$24="Extended",INDEX($AT$24:$AT$35,MONTH(M290),1),MONTH(M290))&amp;connector&amp;IF($AZ$24="Short", RIGHT(YEAR(M290),2),YEAR(M290)),IF($AY$24=213, MONTH(M290)&amp;connector&amp;DAY(M290)&amp;connector&amp;IF($AZ$24="Short", RIGHT(YEAR(M290),2),YEAR(M290)),IF($AZ$24="Short", RIGHT(YEAR(M290),2),YEAR(M290))&amp;connector&amp;MONTH(M290)&amp;connector&amp;DAY(M290))),"-")</f>
        <v>-</v>
      </c>
      <c r="O290" s="156" t="str">
        <f>IF(LEN(INDEX(Input!K$6:K$1005,ROW($C290)-ROW($C$5),1))=0,"",INDEX(Input!K$6:K$1005,ROW($C290)-ROW($C$5),1))</f>
        <v/>
      </c>
      <c r="P290" s="100" t="str">
        <f t="shared" si="40"/>
        <v>-</v>
      </c>
      <c r="Q290" s="156" t="str">
        <f>IF(LEN(INDEX(Input!L$6:L$1005,ROW($C290)-ROW($C$5),1))=0,"",INDEX(Input!L$6:L$1005,ROW($C290)-ROW($C$5),1))</f>
        <v/>
      </c>
      <c r="R290" s="100" t="str">
        <f t="shared" si="41"/>
        <v>-</v>
      </c>
      <c r="S290" s="156" t="str">
        <f>IF(LEN(INDEX(Input!M$6:M$1005,ROW($C290)-ROW($C$5),1))=0,"-",INDEX(Input!M$6:M$1005,ROW($C290)-ROW($C$5),1))</f>
        <v>-</v>
      </c>
      <c r="T290" s="156" t="str">
        <f t="shared" si="42"/>
        <v/>
      </c>
      <c r="U290" s="100" t="str">
        <f t="shared" si="43"/>
        <v>-</v>
      </c>
      <c r="V290" s="156" t="str">
        <f>IF(LEN(INDEX(Input!O$6:O$1005,ROW($C290)-ROW($C$5),1))=0,"",INDEX(Input!O$6:O$1005,ROW($C290)-ROW($C$5),1))</f>
        <v/>
      </c>
      <c r="W290" s="100" t="str">
        <f t="shared" si="44"/>
        <v>-</v>
      </c>
      <c r="X290" s="104" t="str">
        <f t="shared" si="45"/>
        <v/>
      </c>
      <c r="Y290" s="102" t="str">
        <f t="shared" si="46"/>
        <v/>
      </c>
      <c r="Z290" s="102" t="str">
        <f>IF(AND(OR(Dashboard!$D$7=J290,Dashboard!$D$7=""),  OR(Dashboard!$G$6&lt;=K290,Dashboard!$G$6=""), OR(Dashboard!$G$7&gt;=K290,Dashboard!$G$7=""),  OR(Dashboard!$J$6&lt;=O290,Dashboard!$J$6=""), OR(Dashboard!$J$7&gt;=O290,Dashboard!$J$7=""),D290&lt;&gt;""),"x","")</f>
        <v>x</v>
      </c>
      <c r="AA290" s="102" t="str">
        <f>IF(AND(OR(Dashboard!$D$6=H290,Dashboard!$D$6="",Dashboard!$D$6="All"), Z290="x"),"x","")</f>
        <v>x</v>
      </c>
      <c r="AB290" s="103" t="str">
        <f>IF(AND(OR(Dashboard!$D$6=H290,Dashboard!$D$6="",Dashboard!$D$6="All"), OR(Dashboard!$D$7=J290,Dashboard!$D$7=""),  OR(Dashboard!$G$6&lt;=K290,Dashboard!$G$6=""), OR(Dashboard!$G$7&gt;=K290,Dashboard!$G$7=""),  OR(Dashboard!$J$6&lt;=O290,Dashboard!$J$6=""), OR(Dashboard!$J$7&gt;=O290,Dashboard!$J$7=""),I290&lt;&gt;""),"x","")</f>
        <v/>
      </c>
      <c r="AC290" s="88" t="str">
        <f>IF($AB290&lt;&gt;"x","",IF(AND($I290&lt;&gt;AC$4, IFERROR(MATCH("c",$AB290:AB290,0),0)=0),"x", IF(IFERROR(MATCH("c",$AB290:AB290,0),0)=0,"c","")))</f>
        <v/>
      </c>
      <c r="AD290" s="88" t="str">
        <f>IF($AB290&lt;&gt;"x","",IF(AND($I290&lt;&gt;AD$4, IFERROR(MATCH("c",$AB290:AC290,0),0)=0),"x", IF(IFERROR(MATCH("c",$AB290:AC290,0),0)=0,"c","")))</f>
        <v/>
      </c>
      <c r="AE290" s="88" t="str">
        <f>IF($AB290&lt;&gt;"x","",IF(AND($I290&lt;&gt;AE$4, IFERROR(MATCH("c",$AB290:AD290,0),0)=0),"x", IF(IFERROR(MATCH("c",$AB290:AD290,0),0)=0,"c","")))</f>
        <v/>
      </c>
      <c r="AF290" s="88" t="str">
        <f>IF($AB290&lt;&gt;"x","",IF(AND($I290&lt;&gt;AF$4, IFERROR(MATCH("c",$AB290:AE290,0),0)=0),"x", IF(IFERROR(MATCH("c",$AB290:AE290,0),0)=0,"c","")))</f>
        <v/>
      </c>
      <c r="AG290" s="88" t="str">
        <f>IF($AB290&lt;&gt;"x","",IF(AND($I290&lt;&gt;AG$4, IFERROR(MATCH("c",$AB290:AF290,0),0)=0),"x", IF(IFERROR(MATCH("c",$AB290:AF290,0),0)=0,"c","")))</f>
        <v/>
      </c>
      <c r="AH290" s="88" t="str">
        <f>IF($AB290&lt;&gt;"x","",IF(AND($I290&lt;&gt;AH$4, IFERROR(MATCH("c",$AB290:AG290,0),0)=0),"x", IF(IFERROR(MATCH("c",$AB290:AG290,0),0)=0,"c","")))</f>
        <v/>
      </c>
      <c r="AI290" s="88" t="str">
        <f>IF($AB290&lt;&gt;"x","",IF(AND($I290&lt;&gt;AI$4, IFERROR(MATCH("c",$AB290:AH290,0),0)=0),"x", IF(IFERROR(MATCH("c",$AB290:AH290,0),0)=0,"c","")))</f>
        <v/>
      </c>
      <c r="AJ290" s="88" t="str">
        <f>IF($AB290&lt;&gt;"x","",IF(AND($I290&lt;&gt;AJ$4, IFERROR(MATCH("c",$AB290:AI290,0),0)=0),"x", IF(IFERROR(MATCH("c",$AB290:AI290,0),0)=0,"c","")))</f>
        <v/>
      </c>
      <c r="AK290" s="88" t="str">
        <f>IF($AB290&lt;&gt;"x","",IF(AND($I290&lt;&gt;AK$4, IFERROR(MATCH("c",$AB290:AJ290,0),0)=0),"x", IF(IFERROR(MATCH("c",$AB290:AJ290,0),0)=0,"c","")))</f>
        <v/>
      </c>
      <c r="AL290" s="88" t="str">
        <f>IF($AB290&lt;&gt;"x","",IF(AND($I290&lt;&gt;AL$4, IFERROR(MATCH("c",$AB290:AK290,0),0)=0),"x", IF(IFERROR(MATCH("c",$AB290:AK290,0),0)=0,"c","")))</f>
        <v/>
      </c>
      <c r="AM290" s="88" t="str">
        <f>IF($AB290&lt;&gt;"x","",IF(AND($I290&lt;&gt;AM$4, IFERROR(MATCH("c",$AB290:AL290,0),0)=0),"x", IF(IFERROR(MATCH("c",$AB290:AL290,0),0)=0,"c","")))</f>
        <v/>
      </c>
      <c r="AN290" s="88" t="str">
        <f>IF($AB290&lt;&gt;"x","",IF(AND($I290&lt;&gt;AN$4, IFERROR(MATCH("c",$AB290:AM290,0),0)=0),"x", IF(IFERROR(MATCH("c",$AB290:AM290,0),0)=0,"c","")))</f>
        <v/>
      </c>
      <c r="AO290" s="88" t="str">
        <f>IF($AB290&lt;&gt;"x","",IF(AND($I290&lt;&gt;AO$4, IFERROR(MATCH("c",$AB290:AN290,0),0)=0),"x", IF(IFERROR(MATCH("c",$AB290:AN290,0),0)=0,"c","")))</f>
        <v/>
      </c>
      <c r="AP290" s="88" t="str">
        <f>IF($AB290&lt;&gt;"x","",IF(AND($I290&lt;&gt;AP$4, IFERROR(MATCH("c",$AB290:AO290,0),0)=0),"x", IF(IFERROR(MATCH("c",$AB290:AO290,0),0)=0,"c","")))</f>
        <v/>
      </c>
      <c r="AQ290" s="88" t="str">
        <f>IF($AB290&lt;&gt;"x","",IF(AND($I290&lt;&gt;AQ$4, IFERROR(MATCH("c",$AB290:AP290,0),0)=0),"x", IF(IFERROR(MATCH("c",$AB290:AP290,0),0)=0,"c","")))</f>
        <v/>
      </c>
    </row>
    <row r="291" spans="2:43" x14ac:dyDescent="0.25">
      <c r="B291" s="88">
        <f>IF(AND(OR(Pipeline!$F$5=H291,Pipeline!$F$5="",Pipeline!$F$5="All"), OR(Pipeline!$F$6=J291,Pipeline!$F$6="",Pipeline!$F$6="All"),  OR(Pipeline!$J$5&lt;=K291,Pipeline!$J$5=""), OR(Pipeline!$J$6&gt;=K291,Pipeline!$J$6=""),  OR(Pipeline!$N$5&lt;=O291,Pipeline!$N$5=""), OR(Pipeline!$N$6&gt;=O291,Pipeline!$N$6="")),1,0)</f>
        <v>1</v>
      </c>
      <c r="C291" s="99">
        <f>IF(B291&lt;&gt;1,"",COUNTIFS($I$6:I290,I291,$B$6:B290,1)+1)</f>
        <v>279</v>
      </c>
      <c r="D291" s="100" t="str">
        <f>IF(LEN(INDEX(Input!B$6:B$1005,ROW($C291)-ROW($C$5),1))=0,"-",INDEX(Input!B$6:B$1005,ROW($C291)-ROW($C$5),1))</f>
        <v>-</v>
      </c>
      <c r="E291" s="100" t="str">
        <f>IF(LEN(INDEX(Input!C$6:C$1005,ROW($C291)-ROW($C$5),1))=0,"-",INDEX(Input!C$6:C$1005,ROW($C291)-ROW($C$5),1))</f>
        <v>-</v>
      </c>
      <c r="F291" s="100" t="str">
        <f>IF(LEN(INDEX(Input!D$6:D$1005,ROW($C291)-ROW($C$5),1))=0,"-",INDEX(Input!D$6:D$1005,ROW($C291)-ROW($C$5),1))</f>
        <v>-</v>
      </c>
      <c r="G291" s="100" t="str">
        <f>IF(LEN(INDEX(Input!E$6:E$1005,ROW($C291)-ROW($C$5),1))=0,"-",INDEX(Input!E$6:E$1005,ROW($C291)-ROW($C$5),1))</f>
        <v>-</v>
      </c>
      <c r="H291" s="100" t="str">
        <f>IF(LEN(INDEX(Input!F$6:F$1005,ROW($C291)-ROW($C$5),1))=0,"-",INDEX(Input!F$6:F$1005,ROW($C291)-ROW($C$5),1))</f>
        <v>-</v>
      </c>
      <c r="I291" s="100" t="str">
        <f>IF(LEN(INDEX(Input!G$6:G$1005,ROW($C291)-ROW($C$5),1))=0,"",INDEX(Input!G$6:G$1005,ROW($C291)-ROW($C$5),1))</f>
        <v/>
      </c>
      <c r="J291" s="100" t="str">
        <f>IF(LEN(INDEX(Input!B$6:B$1005,ROW($C291)-ROW($C$5),1))=0,"-",IF(INDEX(Input!H$6:H$1005,ROW($C291)-ROW($C$5),1)="","Not set",INDEX(Input!H$6:H$1005,ROW($C291)-ROW($C$5),1)) )</f>
        <v>-</v>
      </c>
      <c r="K291" s="101" t="str">
        <f>IF(LEN(INDEX(Input!I$6:I$1005,ROW($C291)-ROW($C$5),1))=0,"",INDEX(Input!I$6:I$1005,ROW($C291)-ROW($C$5),1))</f>
        <v/>
      </c>
      <c r="L291" s="101" t="str">
        <f t="array" ref="L291">IFERROR(IF($AY$24=123,DAY(K291)&amp;connector&amp;IF($AZ$24="Extended",INDEX($AT$24:$AT$35,MONTH(K291),1),MONTH(K291))&amp;connector&amp;IF($AZ$24="Short", RIGHT(YEAR(K291),2),YEAR(K291)),IF($AY$24=213, MONTH(K291)&amp;connector&amp;DAY(K291)&amp;connector&amp;IF($AZ$24="Short", RIGHT(YEAR(K291),2),YEAR(K291)),IF($AZ$24="Short", RIGHT(YEAR(K291),2),YEAR(K291))&amp;connector&amp;MONTH(K291)&amp;connector&amp;DAY(K291))),"-")</f>
        <v>-</v>
      </c>
      <c r="M291" s="101" t="str">
        <f>IF(LEN(INDEX(Input!J$6:J$1005,ROW($C291)-ROW($C$5),1))=0,"",INDEX(Input!J$6:J$1005,ROW($C291)-ROW($C$5),1))</f>
        <v/>
      </c>
      <c r="N291" s="101" t="str">
        <f t="array" ref="N291">IFERROR(IF($AY$24=123,DAY(M291)&amp;connector&amp;IF($AZ$24="Extended",INDEX($AT$24:$AT$35,MONTH(M291),1),MONTH(M291))&amp;connector&amp;IF($AZ$24="Short", RIGHT(YEAR(M291),2),YEAR(M291)),IF($AY$24=213, MONTH(M291)&amp;connector&amp;DAY(M291)&amp;connector&amp;IF($AZ$24="Short", RIGHT(YEAR(M291),2),YEAR(M291)),IF($AZ$24="Short", RIGHT(YEAR(M291),2),YEAR(M291))&amp;connector&amp;MONTH(M291)&amp;connector&amp;DAY(M291))),"-")</f>
        <v>-</v>
      </c>
      <c r="O291" s="156" t="str">
        <f>IF(LEN(INDEX(Input!K$6:K$1005,ROW($C291)-ROW($C$5),1))=0,"",INDEX(Input!K$6:K$1005,ROW($C291)-ROW($C$5),1))</f>
        <v/>
      </c>
      <c r="P291" s="100" t="str">
        <f t="shared" si="40"/>
        <v>-</v>
      </c>
      <c r="Q291" s="156" t="str">
        <f>IF(LEN(INDEX(Input!L$6:L$1005,ROW($C291)-ROW($C$5),1))=0,"",INDEX(Input!L$6:L$1005,ROW($C291)-ROW($C$5),1))</f>
        <v/>
      </c>
      <c r="R291" s="100" t="str">
        <f t="shared" si="41"/>
        <v>-</v>
      </c>
      <c r="S291" s="156" t="str">
        <f>IF(LEN(INDEX(Input!M$6:M$1005,ROW($C291)-ROW($C$5),1))=0,"-",INDEX(Input!M$6:M$1005,ROW($C291)-ROW($C$5),1))</f>
        <v>-</v>
      </c>
      <c r="T291" s="156" t="str">
        <f t="shared" si="42"/>
        <v/>
      </c>
      <c r="U291" s="100" t="str">
        <f t="shared" si="43"/>
        <v>-</v>
      </c>
      <c r="V291" s="156" t="str">
        <f>IF(LEN(INDEX(Input!O$6:O$1005,ROW($C291)-ROW($C$5),1))=0,"",INDEX(Input!O$6:O$1005,ROW($C291)-ROW($C$5),1))</f>
        <v/>
      </c>
      <c r="W291" s="100" t="str">
        <f t="shared" si="44"/>
        <v>-</v>
      </c>
      <c r="X291" s="104" t="str">
        <f t="shared" si="45"/>
        <v/>
      </c>
      <c r="Y291" s="102" t="str">
        <f t="shared" si="46"/>
        <v/>
      </c>
      <c r="Z291" s="102" t="str">
        <f>IF(AND(OR(Dashboard!$D$7=J291,Dashboard!$D$7=""),  OR(Dashboard!$G$6&lt;=K291,Dashboard!$G$6=""), OR(Dashboard!$G$7&gt;=K291,Dashboard!$G$7=""),  OR(Dashboard!$J$6&lt;=O291,Dashboard!$J$6=""), OR(Dashboard!$J$7&gt;=O291,Dashboard!$J$7=""),D291&lt;&gt;""),"x","")</f>
        <v>x</v>
      </c>
      <c r="AA291" s="102" t="str">
        <f>IF(AND(OR(Dashboard!$D$6=H291,Dashboard!$D$6="",Dashboard!$D$6="All"), Z291="x"),"x","")</f>
        <v>x</v>
      </c>
      <c r="AB291" s="103" t="str">
        <f>IF(AND(OR(Dashboard!$D$6=H291,Dashboard!$D$6="",Dashboard!$D$6="All"), OR(Dashboard!$D$7=J291,Dashboard!$D$7=""),  OR(Dashboard!$G$6&lt;=K291,Dashboard!$G$6=""), OR(Dashboard!$G$7&gt;=K291,Dashboard!$G$7=""),  OR(Dashboard!$J$6&lt;=O291,Dashboard!$J$6=""), OR(Dashboard!$J$7&gt;=O291,Dashboard!$J$7=""),I291&lt;&gt;""),"x","")</f>
        <v/>
      </c>
      <c r="AC291" s="88" t="str">
        <f>IF($AB291&lt;&gt;"x","",IF(AND($I291&lt;&gt;AC$4, IFERROR(MATCH("c",$AB291:AB291,0),0)=0),"x", IF(IFERROR(MATCH("c",$AB291:AB291,0),0)=0,"c","")))</f>
        <v/>
      </c>
      <c r="AD291" s="88" t="str">
        <f>IF($AB291&lt;&gt;"x","",IF(AND($I291&lt;&gt;AD$4, IFERROR(MATCH("c",$AB291:AC291,0),0)=0),"x", IF(IFERROR(MATCH("c",$AB291:AC291,0),0)=0,"c","")))</f>
        <v/>
      </c>
      <c r="AE291" s="88" t="str">
        <f>IF($AB291&lt;&gt;"x","",IF(AND($I291&lt;&gt;AE$4, IFERROR(MATCH("c",$AB291:AD291,0),0)=0),"x", IF(IFERROR(MATCH("c",$AB291:AD291,0),0)=0,"c","")))</f>
        <v/>
      </c>
      <c r="AF291" s="88" t="str">
        <f>IF($AB291&lt;&gt;"x","",IF(AND($I291&lt;&gt;AF$4, IFERROR(MATCH("c",$AB291:AE291,0),0)=0),"x", IF(IFERROR(MATCH("c",$AB291:AE291,0),0)=0,"c","")))</f>
        <v/>
      </c>
      <c r="AG291" s="88" t="str">
        <f>IF($AB291&lt;&gt;"x","",IF(AND($I291&lt;&gt;AG$4, IFERROR(MATCH("c",$AB291:AF291,0),0)=0),"x", IF(IFERROR(MATCH("c",$AB291:AF291,0),0)=0,"c","")))</f>
        <v/>
      </c>
      <c r="AH291" s="88" t="str">
        <f>IF($AB291&lt;&gt;"x","",IF(AND($I291&lt;&gt;AH$4, IFERROR(MATCH("c",$AB291:AG291,0),0)=0),"x", IF(IFERROR(MATCH("c",$AB291:AG291,0),0)=0,"c","")))</f>
        <v/>
      </c>
      <c r="AI291" s="88" t="str">
        <f>IF($AB291&lt;&gt;"x","",IF(AND($I291&lt;&gt;AI$4, IFERROR(MATCH("c",$AB291:AH291,0),0)=0),"x", IF(IFERROR(MATCH("c",$AB291:AH291,0),0)=0,"c","")))</f>
        <v/>
      </c>
      <c r="AJ291" s="88" t="str">
        <f>IF($AB291&lt;&gt;"x","",IF(AND($I291&lt;&gt;AJ$4, IFERROR(MATCH("c",$AB291:AI291,0),0)=0),"x", IF(IFERROR(MATCH("c",$AB291:AI291,0),0)=0,"c","")))</f>
        <v/>
      </c>
      <c r="AK291" s="88" t="str">
        <f>IF($AB291&lt;&gt;"x","",IF(AND($I291&lt;&gt;AK$4, IFERROR(MATCH("c",$AB291:AJ291,0),0)=0),"x", IF(IFERROR(MATCH("c",$AB291:AJ291,0),0)=0,"c","")))</f>
        <v/>
      </c>
      <c r="AL291" s="88" t="str">
        <f>IF($AB291&lt;&gt;"x","",IF(AND($I291&lt;&gt;AL$4, IFERROR(MATCH("c",$AB291:AK291,0),0)=0),"x", IF(IFERROR(MATCH("c",$AB291:AK291,0),0)=0,"c","")))</f>
        <v/>
      </c>
      <c r="AM291" s="88" t="str">
        <f>IF($AB291&lt;&gt;"x","",IF(AND($I291&lt;&gt;AM$4, IFERROR(MATCH("c",$AB291:AL291,0),0)=0),"x", IF(IFERROR(MATCH("c",$AB291:AL291,0),0)=0,"c","")))</f>
        <v/>
      </c>
      <c r="AN291" s="88" t="str">
        <f>IF($AB291&lt;&gt;"x","",IF(AND($I291&lt;&gt;AN$4, IFERROR(MATCH("c",$AB291:AM291,0),0)=0),"x", IF(IFERROR(MATCH("c",$AB291:AM291,0),0)=0,"c","")))</f>
        <v/>
      </c>
      <c r="AO291" s="88" t="str">
        <f>IF($AB291&lt;&gt;"x","",IF(AND($I291&lt;&gt;AO$4, IFERROR(MATCH("c",$AB291:AN291,0),0)=0),"x", IF(IFERROR(MATCH("c",$AB291:AN291,0),0)=0,"c","")))</f>
        <v/>
      </c>
      <c r="AP291" s="88" t="str">
        <f>IF($AB291&lt;&gt;"x","",IF(AND($I291&lt;&gt;AP$4, IFERROR(MATCH("c",$AB291:AO291,0),0)=0),"x", IF(IFERROR(MATCH("c",$AB291:AO291,0),0)=0,"c","")))</f>
        <v/>
      </c>
      <c r="AQ291" s="88" t="str">
        <f>IF($AB291&lt;&gt;"x","",IF(AND($I291&lt;&gt;AQ$4, IFERROR(MATCH("c",$AB291:AP291,0),0)=0),"x", IF(IFERROR(MATCH("c",$AB291:AP291,0),0)=0,"c","")))</f>
        <v/>
      </c>
    </row>
    <row r="292" spans="2:43" x14ac:dyDescent="0.25">
      <c r="B292" s="88">
        <f>IF(AND(OR(Pipeline!$F$5=H292,Pipeline!$F$5="",Pipeline!$F$5="All"), OR(Pipeline!$F$6=J292,Pipeline!$F$6="",Pipeline!$F$6="All"),  OR(Pipeline!$J$5&lt;=K292,Pipeline!$J$5=""), OR(Pipeline!$J$6&gt;=K292,Pipeline!$J$6=""),  OR(Pipeline!$N$5&lt;=O292,Pipeline!$N$5=""), OR(Pipeline!$N$6&gt;=O292,Pipeline!$N$6="")),1,0)</f>
        <v>1</v>
      </c>
      <c r="C292" s="99">
        <f>IF(B292&lt;&gt;1,"",COUNTIFS($I$6:I291,I292,$B$6:B291,1)+1)</f>
        <v>280</v>
      </c>
      <c r="D292" s="100" t="str">
        <f>IF(LEN(INDEX(Input!B$6:B$1005,ROW($C292)-ROW($C$5),1))=0,"-",INDEX(Input!B$6:B$1005,ROW($C292)-ROW($C$5),1))</f>
        <v>-</v>
      </c>
      <c r="E292" s="100" t="str">
        <f>IF(LEN(INDEX(Input!C$6:C$1005,ROW($C292)-ROW($C$5),1))=0,"-",INDEX(Input!C$6:C$1005,ROW($C292)-ROW($C$5),1))</f>
        <v>-</v>
      </c>
      <c r="F292" s="100" t="str">
        <f>IF(LEN(INDEX(Input!D$6:D$1005,ROW($C292)-ROW($C$5),1))=0,"-",INDEX(Input!D$6:D$1005,ROW($C292)-ROW($C$5),1))</f>
        <v>-</v>
      </c>
      <c r="G292" s="100" t="str">
        <f>IF(LEN(INDEX(Input!E$6:E$1005,ROW($C292)-ROW($C$5),1))=0,"-",INDEX(Input!E$6:E$1005,ROW($C292)-ROW($C$5),1))</f>
        <v>-</v>
      </c>
      <c r="H292" s="100" t="str">
        <f>IF(LEN(INDEX(Input!F$6:F$1005,ROW($C292)-ROW($C$5),1))=0,"-",INDEX(Input!F$6:F$1005,ROW($C292)-ROW($C$5),1))</f>
        <v>-</v>
      </c>
      <c r="I292" s="100" t="str">
        <f>IF(LEN(INDEX(Input!G$6:G$1005,ROW($C292)-ROW($C$5),1))=0,"",INDEX(Input!G$6:G$1005,ROW($C292)-ROW($C$5),1))</f>
        <v/>
      </c>
      <c r="J292" s="100" t="str">
        <f>IF(LEN(INDEX(Input!B$6:B$1005,ROW($C292)-ROW($C$5),1))=0,"-",IF(INDEX(Input!H$6:H$1005,ROW($C292)-ROW($C$5),1)="","Not set",INDEX(Input!H$6:H$1005,ROW($C292)-ROW($C$5),1)) )</f>
        <v>-</v>
      </c>
      <c r="K292" s="101" t="str">
        <f>IF(LEN(INDEX(Input!I$6:I$1005,ROW($C292)-ROW($C$5),1))=0,"",INDEX(Input!I$6:I$1005,ROW($C292)-ROW($C$5),1))</f>
        <v/>
      </c>
      <c r="L292" s="101" t="str">
        <f t="array" ref="L292">IFERROR(IF($AY$24=123,DAY(K292)&amp;connector&amp;IF($AZ$24="Extended",INDEX($AT$24:$AT$35,MONTH(K292),1),MONTH(K292))&amp;connector&amp;IF($AZ$24="Short", RIGHT(YEAR(K292),2),YEAR(K292)),IF($AY$24=213, MONTH(K292)&amp;connector&amp;DAY(K292)&amp;connector&amp;IF($AZ$24="Short", RIGHT(YEAR(K292),2),YEAR(K292)),IF($AZ$24="Short", RIGHT(YEAR(K292),2),YEAR(K292))&amp;connector&amp;MONTH(K292)&amp;connector&amp;DAY(K292))),"-")</f>
        <v>-</v>
      </c>
      <c r="M292" s="101" t="str">
        <f>IF(LEN(INDEX(Input!J$6:J$1005,ROW($C292)-ROW($C$5),1))=0,"",INDEX(Input!J$6:J$1005,ROW($C292)-ROW($C$5),1))</f>
        <v/>
      </c>
      <c r="N292" s="101" t="str">
        <f t="array" ref="N292">IFERROR(IF($AY$24=123,DAY(M292)&amp;connector&amp;IF($AZ$24="Extended",INDEX($AT$24:$AT$35,MONTH(M292),1),MONTH(M292))&amp;connector&amp;IF($AZ$24="Short", RIGHT(YEAR(M292),2),YEAR(M292)),IF($AY$24=213, MONTH(M292)&amp;connector&amp;DAY(M292)&amp;connector&amp;IF($AZ$24="Short", RIGHT(YEAR(M292),2),YEAR(M292)),IF($AZ$24="Short", RIGHT(YEAR(M292),2),YEAR(M292))&amp;connector&amp;MONTH(M292)&amp;connector&amp;DAY(M292))),"-")</f>
        <v>-</v>
      </c>
      <c r="O292" s="156" t="str">
        <f>IF(LEN(INDEX(Input!K$6:K$1005,ROW($C292)-ROW($C$5),1))=0,"",INDEX(Input!K$6:K$1005,ROW($C292)-ROW($C$5),1))</f>
        <v/>
      </c>
      <c r="P292" s="100" t="str">
        <f t="shared" si="40"/>
        <v>-</v>
      </c>
      <c r="Q292" s="156" t="str">
        <f>IF(LEN(INDEX(Input!L$6:L$1005,ROW($C292)-ROW($C$5),1))=0,"",INDEX(Input!L$6:L$1005,ROW($C292)-ROW($C$5),1))</f>
        <v/>
      </c>
      <c r="R292" s="100" t="str">
        <f t="shared" si="41"/>
        <v>-</v>
      </c>
      <c r="S292" s="156" t="str">
        <f>IF(LEN(INDEX(Input!M$6:M$1005,ROW($C292)-ROW($C$5),1))=0,"-",INDEX(Input!M$6:M$1005,ROW($C292)-ROW($C$5),1))</f>
        <v>-</v>
      </c>
      <c r="T292" s="156" t="str">
        <f t="shared" si="42"/>
        <v/>
      </c>
      <c r="U292" s="100" t="str">
        <f t="shared" si="43"/>
        <v>-</v>
      </c>
      <c r="V292" s="156" t="str">
        <f>IF(LEN(INDEX(Input!O$6:O$1005,ROW($C292)-ROW($C$5),1))=0,"",INDEX(Input!O$6:O$1005,ROW($C292)-ROW($C$5),1))</f>
        <v/>
      </c>
      <c r="W292" s="100" t="str">
        <f t="shared" si="44"/>
        <v>-</v>
      </c>
      <c r="X292" s="104" t="str">
        <f t="shared" si="45"/>
        <v/>
      </c>
      <c r="Y292" s="102" t="str">
        <f t="shared" si="46"/>
        <v/>
      </c>
      <c r="Z292" s="102" t="str">
        <f>IF(AND(OR(Dashboard!$D$7=J292,Dashboard!$D$7=""),  OR(Dashboard!$G$6&lt;=K292,Dashboard!$G$6=""), OR(Dashboard!$G$7&gt;=K292,Dashboard!$G$7=""),  OR(Dashboard!$J$6&lt;=O292,Dashboard!$J$6=""), OR(Dashboard!$J$7&gt;=O292,Dashboard!$J$7=""),D292&lt;&gt;""),"x","")</f>
        <v>x</v>
      </c>
      <c r="AA292" s="102" t="str">
        <f>IF(AND(OR(Dashboard!$D$6=H292,Dashboard!$D$6="",Dashboard!$D$6="All"), Z292="x"),"x","")</f>
        <v>x</v>
      </c>
      <c r="AB292" s="103" t="str">
        <f>IF(AND(OR(Dashboard!$D$6=H292,Dashboard!$D$6="",Dashboard!$D$6="All"), OR(Dashboard!$D$7=J292,Dashboard!$D$7=""),  OR(Dashboard!$G$6&lt;=K292,Dashboard!$G$6=""), OR(Dashboard!$G$7&gt;=K292,Dashboard!$G$7=""),  OR(Dashboard!$J$6&lt;=O292,Dashboard!$J$6=""), OR(Dashboard!$J$7&gt;=O292,Dashboard!$J$7=""),I292&lt;&gt;""),"x","")</f>
        <v/>
      </c>
      <c r="AC292" s="88" t="str">
        <f>IF($AB292&lt;&gt;"x","",IF(AND($I292&lt;&gt;AC$4, IFERROR(MATCH("c",$AB292:AB292,0),0)=0),"x", IF(IFERROR(MATCH("c",$AB292:AB292,0),0)=0,"c","")))</f>
        <v/>
      </c>
      <c r="AD292" s="88" t="str">
        <f>IF($AB292&lt;&gt;"x","",IF(AND($I292&lt;&gt;AD$4, IFERROR(MATCH("c",$AB292:AC292,0),0)=0),"x", IF(IFERROR(MATCH("c",$AB292:AC292,0),0)=0,"c","")))</f>
        <v/>
      </c>
      <c r="AE292" s="88" t="str">
        <f>IF($AB292&lt;&gt;"x","",IF(AND($I292&lt;&gt;AE$4, IFERROR(MATCH("c",$AB292:AD292,0),0)=0),"x", IF(IFERROR(MATCH("c",$AB292:AD292,0),0)=0,"c","")))</f>
        <v/>
      </c>
      <c r="AF292" s="88" t="str">
        <f>IF($AB292&lt;&gt;"x","",IF(AND($I292&lt;&gt;AF$4, IFERROR(MATCH("c",$AB292:AE292,0),0)=0),"x", IF(IFERROR(MATCH("c",$AB292:AE292,0),0)=0,"c","")))</f>
        <v/>
      </c>
      <c r="AG292" s="88" t="str">
        <f>IF($AB292&lt;&gt;"x","",IF(AND($I292&lt;&gt;AG$4, IFERROR(MATCH("c",$AB292:AF292,0),0)=0),"x", IF(IFERROR(MATCH("c",$AB292:AF292,0),0)=0,"c","")))</f>
        <v/>
      </c>
      <c r="AH292" s="88" t="str">
        <f>IF($AB292&lt;&gt;"x","",IF(AND($I292&lt;&gt;AH$4, IFERROR(MATCH("c",$AB292:AG292,0),0)=0),"x", IF(IFERROR(MATCH("c",$AB292:AG292,0),0)=0,"c","")))</f>
        <v/>
      </c>
      <c r="AI292" s="88" t="str">
        <f>IF($AB292&lt;&gt;"x","",IF(AND($I292&lt;&gt;AI$4, IFERROR(MATCH("c",$AB292:AH292,0),0)=0),"x", IF(IFERROR(MATCH("c",$AB292:AH292,0),0)=0,"c","")))</f>
        <v/>
      </c>
      <c r="AJ292" s="88" t="str">
        <f>IF($AB292&lt;&gt;"x","",IF(AND($I292&lt;&gt;AJ$4, IFERROR(MATCH("c",$AB292:AI292,0),0)=0),"x", IF(IFERROR(MATCH("c",$AB292:AI292,0),0)=0,"c","")))</f>
        <v/>
      </c>
      <c r="AK292" s="88" t="str">
        <f>IF($AB292&lt;&gt;"x","",IF(AND($I292&lt;&gt;AK$4, IFERROR(MATCH("c",$AB292:AJ292,0),0)=0),"x", IF(IFERROR(MATCH("c",$AB292:AJ292,0),0)=0,"c","")))</f>
        <v/>
      </c>
      <c r="AL292" s="88" t="str">
        <f>IF($AB292&lt;&gt;"x","",IF(AND($I292&lt;&gt;AL$4, IFERROR(MATCH("c",$AB292:AK292,0),0)=0),"x", IF(IFERROR(MATCH("c",$AB292:AK292,0),0)=0,"c","")))</f>
        <v/>
      </c>
      <c r="AM292" s="88" t="str">
        <f>IF($AB292&lt;&gt;"x","",IF(AND($I292&lt;&gt;AM$4, IFERROR(MATCH("c",$AB292:AL292,0),0)=0),"x", IF(IFERROR(MATCH("c",$AB292:AL292,0),0)=0,"c","")))</f>
        <v/>
      </c>
      <c r="AN292" s="88" t="str">
        <f>IF($AB292&lt;&gt;"x","",IF(AND($I292&lt;&gt;AN$4, IFERROR(MATCH("c",$AB292:AM292,0),0)=0),"x", IF(IFERROR(MATCH("c",$AB292:AM292,0),0)=0,"c","")))</f>
        <v/>
      </c>
      <c r="AO292" s="88" t="str">
        <f>IF($AB292&lt;&gt;"x","",IF(AND($I292&lt;&gt;AO$4, IFERROR(MATCH("c",$AB292:AN292,0),0)=0),"x", IF(IFERROR(MATCH("c",$AB292:AN292,0),0)=0,"c","")))</f>
        <v/>
      </c>
      <c r="AP292" s="88" t="str">
        <f>IF($AB292&lt;&gt;"x","",IF(AND($I292&lt;&gt;AP$4, IFERROR(MATCH("c",$AB292:AO292,0),0)=0),"x", IF(IFERROR(MATCH("c",$AB292:AO292,0),0)=0,"c","")))</f>
        <v/>
      </c>
      <c r="AQ292" s="88" t="str">
        <f>IF($AB292&lt;&gt;"x","",IF(AND($I292&lt;&gt;AQ$4, IFERROR(MATCH("c",$AB292:AP292,0),0)=0),"x", IF(IFERROR(MATCH("c",$AB292:AP292,0),0)=0,"c","")))</f>
        <v/>
      </c>
    </row>
    <row r="293" spans="2:43" x14ac:dyDescent="0.25">
      <c r="B293" s="88">
        <f>IF(AND(OR(Pipeline!$F$5=H293,Pipeline!$F$5="",Pipeline!$F$5="All"), OR(Pipeline!$F$6=J293,Pipeline!$F$6="",Pipeline!$F$6="All"),  OR(Pipeline!$J$5&lt;=K293,Pipeline!$J$5=""), OR(Pipeline!$J$6&gt;=K293,Pipeline!$J$6=""),  OR(Pipeline!$N$5&lt;=O293,Pipeline!$N$5=""), OR(Pipeline!$N$6&gt;=O293,Pipeline!$N$6="")),1,0)</f>
        <v>1</v>
      </c>
      <c r="C293" s="99">
        <f>IF(B293&lt;&gt;1,"",COUNTIFS($I$6:I292,I293,$B$6:B292,1)+1)</f>
        <v>281</v>
      </c>
      <c r="D293" s="100" t="str">
        <f>IF(LEN(INDEX(Input!B$6:B$1005,ROW($C293)-ROW($C$5),1))=0,"-",INDEX(Input!B$6:B$1005,ROW($C293)-ROW($C$5),1))</f>
        <v>-</v>
      </c>
      <c r="E293" s="100" t="str">
        <f>IF(LEN(INDEX(Input!C$6:C$1005,ROW($C293)-ROW($C$5),1))=0,"-",INDEX(Input!C$6:C$1005,ROW($C293)-ROW($C$5),1))</f>
        <v>-</v>
      </c>
      <c r="F293" s="100" t="str">
        <f>IF(LEN(INDEX(Input!D$6:D$1005,ROW($C293)-ROW($C$5),1))=0,"-",INDEX(Input!D$6:D$1005,ROW($C293)-ROW($C$5),1))</f>
        <v>-</v>
      </c>
      <c r="G293" s="100" t="str">
        <f>IF(LEN(INDEX(Input!E$6:E$1005,ROW($C293)-ROW($C$5),1))=0,"-",INDEX(Input!E$6:E$1005,ROW($C293)-ROW($C$5),1))</f>
        <v>-</v>
      </c>
      <c r="H293" s="100" t="str">
        <f>IF(LEN(INDEX(Input!F$6:F$1005,ROW($C293)-ROW($C$5),1))=0,"-",INDEX(Input!F$6:F$1005,ROW($C293)-ROW($C$5),1))</f>
        <v>-</v>
      </c>
      <c r="I293" s="100" t="str">
        <f>IF(LEN(INDEX(Input!G$6:G$1005,ROW($C293)-ROW($C$5),1))=0,"",INDEX(Input!G$6:G$1005,ROW($C293)-ROW($C$5),1))</f>
        <v/>
      </c>
      <c r="J293" s="100" t="str">
        <f>IF(LEN(INDEX(Input!B$6:B$1005,ROW($C293)-ROW($C$5),1))=0,"-",IF(INDEX(Input!H$6:H$1005,ROW($C293)-ROW($C$5),1)="","Not set",INDEX(Input!H$6:H$1005,ROW($C293)-ROW($C$5),1)) )</f>
        <v>-</v>
      </c>
      <c r="K293" s="101" t="str">
        <f>IF(LEN(INDEX(Input!I$6:I$1005,ROW($C293)-ROW($C$5),1))=0,"",INDEX(Input!I$6:I$1005,ROW($C293)-ROW($C$5),1))</f>
        <v/>
      </c>
      <c r="L293" s="101" t="str">
        <f t="array" ref="L293">IFERROR(IF($AY$24=123,DAY(K293)&amp;connector&amp;IF($AZ$24="Extended",INDEX($AT$24:$AT$35,MONTH(K293),1),MONTH(K293))&amp;connector&amp;IF($AZ$24="Short", RIGHT(YEAR(K293),2),YEAR(K293)),IF($AY$24=213, MONTH(K293)&amp;connector&amp;DAY(K293)&amp;connector&amp;IF($AZ$24="Short", RIGHT(YEAR(K293),2),YEAR(K293)),IF($AZ$24="Short", RIGHT(YEAR(K293),2),YEAR(K293))&amp;connector&amp;MONTH(K293)&amp;connector&amp;DAY(K293))),"-")</f>
        <v>-</v>
      </c>
      <c r="M293" s="101" t="str">
        <f>IF(LEN(INDEX(Input!J$6:J$1005,ROW($C293)-ROW($C$5),1))=0,"",INDEX(Input!J$6:J$1005,ROW($C293)-ROW($C$5),1))</f>
        <v/>
      </c>
      <c r="N293" s="101" t="str">
        <f t="array" ref="N293">IFERROR(IF($AY$24=123,DAY(M293)&amp;connector&amp;IF($AZ$24="Extended",INDEX($AT$24:$AT$35,MONTH(M293),1),MONTH(M293))&amp;connector&amp;IF($AZ$24="Short", RIGHT(YEAR(M293),2),YEAR(M293)),IF($AY$24=213, MONTH(M293)&amp;connector&amp;DAY(M293)&amp;connector&amp;IF($AZ$24="Short", RIGHT(YEAR(M293),2),YEAR(M293)),IF($AZ$24="Short", RIGHT(YEAR(M293),2),YEAR(M293))&amp;connector&amp;MONTH(M293)&amp;connector&amp;DAY(M293))),"-")</f>
        <v>-</v>
      </c>
      <c r="O293" s="156" t="str">
        <f>IF(LEN(INDEX(Input!K$6:K$1005,ROW($C293)-ROW($C$5),1))=0,"",INDEX(Input!K$6:K$1005,ROW($C293)-ROW($C$5),1))</f>
        <v/>
      </c>
      <c r="P293" s="100" t="str">
        <f t="shared" si="40"/>
        <v>-</v>
      </c>
      <c r="Q293" s="156" t="str">
        <f>IF(LEN(INDEX(Input!L$6:L$1005,ROW($C293)-ROW($C$5),1))=0,"",INDEX(Input!L$6:L$1005,ROW($C293)-ROW($C$5),1))</f>
        <v/>
      </c>
      <c r="R293" s="100" t="str">
        <f t="shared" si="41"/>
        <v>-</v>
      </c>
      <c r="S293" s="156" t="str">
        <f>IF(LEN(INDEX(Input!M$6:M$1005,ROW($C293)-ROW($C$5),1))=0,"-",INDEX(Input!M$6:M$1005,ROW($C293)-ROW($C$5),1))</f>
        <v>-</v>
      </c>
      <c r="T293" s="156" t="str">
        <f t="shared" si="42"/>
        <v/>
      </c>
      <c r="U293" s="100" t="str">
        <f t="shared" si="43"/>
        <v>-</v>
      </c>
      <c r="V293" s="156" t="str">
        <f>IF(LEN(INDEX(Input!O$6:O$1005,ROW($C293)-ROW($C$5),1))=0,"",INDEX(Input!O$6:O$1005,ROW($C293)-ROW($C$5),1))</f>
        <v/>
      </c>
      <c r="W293" s="100" t="str">
        <f t="shared" si="44"/>
        <v>-</v>
      </c>
      <c r="X293" s="104" t="str">
        <f t="shared" si="45"/>
        <v/>
      </c>
      <c r="Y293" s="102" t="str">
        <f t="shared" si="46"/>
        <v/>
      </c>
      <c r="Z293" s="102" t="str">
        <f>IF(AND(OR(Dashboard!$D$7=J293,Dashboard!$D$7=""),  OR(Dashboard!$G$6&lt;=K293,Dashboard!$G$6=""), OR(Dashboard!$G$7&gt;=K293,Dashboard!$G$7=""),  OR(Dashboard!$J$6&lt;=O293,Dashboard!$J$6=""), OR(Dashboard!$J$7&gt;=O293,Dashboard!$J$7=""),D293&lt;&gt;""),"x","")</f>
        <v>x</v>
      </c>
      <c r="AA293" s="102" t="str">
        <f>IF(AND(OR(Dashboard!$D$6=H293,Dashboard!$D$6="",Dashboard!$D$6="All"), Z293="x"),"x","")</f>
        <v>x</v>
      </c>
      <c r="AB293" s="103" t="str">
        <f>IF(AND(OR(Dashboard!$D$6=H293,Dashboard!$D$6="",Dashboard!$D$6="All"), OR(Dashboard!$D$7=J293,Dashboard!$D$7=""),  OR(Dashboard!$G$6&lt;=K293,Dashboard!$G$6=""), OR(Dashboard!$G$7&gt;=K293,Dashboard!$G$7=""),  OR(Dashboard!$J$6&lt;=O293,Dashboard!$J$6=""), OR(Dashboard!$J$7&gt;=O293,Dashboard!$J$7=""),I293&lt;&gt;""),"x","")</f>
        <v/>
      </c>
      <c r="AC293" s="88" t="str">
        <f>IF($AB293&lt;&gt;"x","",IF(AND($I293&lt;&gt;AC$4, IFERROR(MATCH("c",$AB293:AB293,0),0)=0),"x", IF(IFERROR(MATCH("c",$AB293:AB293,0),0)=0,"c","")))</f>
        <v/>
      </c>
      <c r="AD293" s="88" t="str">
        <f>IF($AB293&lt;&gt;"x","",IF(AND($I293&lt;&gt;AD$4, IFERROR(MATCH("c",$AB293:AC293,0),0)=0),"x", IF(IFERROR(MATCH("c",$AB293:AC293,0),0)=0,"c","")))</f>
        <v/>
      </c>
      <c r="AE293" s="88" t="str">
        <f>IF($AB293&lt;&gt;"x","",IF(AND($I293&lt;&gt;AE$4, IFERROR(MATCH("c",$AB293:AD293,0),0)=0),"x", IF(IFERROR(MATCH("c",$AB293:AD293,0),0)=0,"c","")))</f>
        <v/>
      </c>
      <c r="AF293" s="88" t="str">
        <f>IF($AB293&lt;&gt;"x","",IF(AND($I293&lt;&gt;AF$4, IFERROR(MATCH("c",$AB293:AE293,0),0)=0),"x", IF(IFERROR(MATCH("c",$AB293:AE293,0),0)=0,"c","")))</f>
        <v/>
      </c>
      <c r="AG293" s="88" t="str">
        <f>IF($AB293&lt;&gt;"x","",IF(AND($I293&lt;&gt;AG$4, IFERROR(MATCH("c",$AB293:AF293,0),0)=0),"x", IF(IFERROR(MATCH("c",$AB293:AF293,0),0)=0,"c","")))</f>
        <v/>
      </c>
      <c r="AH293" s="88" t="str">
        <f>IF($AB293&lt;&gt;"x","",IF(AND($I293&lt;&gt;AH$4, IFERROR(MATCH("c",$AB293:AG293,0),0)=0),"x", IF(IFERROR(MATCH("c",$AB293:AG293,0),0)=0,"c","")))</f>
        <v/>
      </c>
      <c r="AI293" s="88" t="str">
        <f>IF($AB293&lt;&gt;"x","",IF(AND($I293&lt;&gt;AI$4, IFERROR(MATCH("c",$AB293:AH293,0),0)=0),"x", IF(IFERROR(MATCH("c",$AB293:AH293,0),0)=0,"c","")))</f>
        <v/>
      </c>
      <c r="AJ293" s="88" t="str">
        <f>IF($AB293&lt;&gt;"x","",IF(AND($I293&lt;&gt;AJ$4, IFERROR(MATCH("c",$AB293:AI293,0),0)=0),"x", IF(IFERROR(MATCH("c",$AB293:AI293,0),0)=0,"c","")))</f>
        <v/>
      </c>
      <c r="AK293" s="88" t="str">
        <f>IF($AB293&lt;&gt;"x","",IF(AND($I293&lt;&gt;AK$4, IFERROR(MATCH("c",$AB293:AJ293,0),0)=0),"x", IF(IFERROR(MATCH("c",$AB293:AJ293,0),0)=0,"c","")))</f>
        <v/>
      </c>
      <c r="AL293" s="88" t="str">
        <f>IF($AB293&lt;&gt;"x","",IF(AND($I293&lt;&gt;AL$4, IFERROR(MATCH("c",$AB293:AK293,0),0)=0),"x", IF(IFERROR(MATCH("c",$AB293:AK293,0),0)=0,"c","")))</f>
        <v/>
      </c>
      <c r="AM293" s="88" t="str">
        <f>IF($AB293&lt;&gt;"x","",IF(AND($I293&lt;&gt;AM$4, IFERROR(MATCH("c",$AB293:AL293,0),0)=0),"x", IF(IFERROR(MATCH("c",$AB293:AL293,0),0)=0,"c","")))</f>
        <v/>
      </c>
      <c r="AN293" s="88" t="str">
        <f>IF($AB293&lt;&gt;"x","",IF(AND($I293&lt;&gt;AN$4, IFERROR(MATCH("c",$AB293:AM293,0),0)=0),"x", IF(IFERROR(MATCH("c",$AB293:AM293,0),0)=0,"c","")))</f>
        <v/>
      </c>
      <c r="AO293" s="88" t="str">
        <f>IF($AB293&lt;&gt;"x","",IF(AND($I293&lt;&gt;AO$4, IFERROR(MATCH("c",$AB293:AN293,0),0)=0),"x", IF(IFERROR(MATCH("c",$AB293:AN293,0),0)=0,"c","")))</f>
        <v/>
      </c>
      <c r="AP293" s="88" t="str">
        <f>IF($AB293&lt;&gt;"x","",IF(AND($I293&lt;&gt;AP$4, IFERROR(MATCH("c",$AB293:AO293,0),0)=0),"x", IF(IFERROR(MATCH("c",$AB293:AO293,0),0)=0,"c","")))</f>
        <v/>
      </c>
      <c r="AQ293" s="88" t="str">
        <f>IF($AB293&lt;&gt;"x","",IF(AND($I293&lt;&gt;AQ$4, IFERROR(MATCH("c",$AB293:AP293,0),0)=0),"x", IF(IFERROR(MATCH("c",$AB293:AP293,0),0)=0,"c","")))</f>
        <v/>
      </c>
    </row>
    <row r="294" spans="2:43" x14ac:dyDescent="0.25">
      <c r="B294" s="88">
        <f>IF(AND(OR(Pipeline!$F$5=H294,Pipeline!$F$5="",Pipeline!$F$5="All"), OR(Pipeline!$F$6=J294,Pipeline!$F$6="",Pipeline!$F$6="All"),  OR(Pipeline!$J$5&lt;=K294,Pipeline!$J$5=""), OR(Pipeline!$J$6&gt;=K294,Pipeline!$J$6=""),  OR(Pipeline!$N$5&lt;=O294,Pipeline!$N$5=""), OR(Pipeline!$N$6&gt;=O294,Pipeline!$N$6="")),1,0)</f>
        <v>1</v>
      </c>
      <c r="C294" s="99">
        <f>IF(B294&lt;&gt;1,"",COUNTIFS($I$6:I293,I294,$B$6:B293,1)+1)</f>
        <v>282</v>
      </c>
      <c r="D294" s="100" t="str">
        <f>IF(LEN(INDEX(Input!B$6:B$1005,ROW($C294)-ROW($C$5),1))=0,"-",INDEX(Input!B$6:B$1005,ROW($C294)-ROW($C$5),1))</f>
        <v>-</v>
      </c>
      <c r="E294" s="100" t="str">
        <f>IF(LEN(INDEX(Input!C$6:C$1005,ROW($C294)-ROW($C$5),1))=0,"-",INDEX(Input!C$6:C$1005,ROW($C294)-ROW($C$5),1))</f>
        <v>-</v>
      </c>
      <c r="F294" s="100" t="str">
        <f>IF(LEN(INDEX(Input!D$6:D$1005,ROW($C294)-ROW($C$5),1))=0,"-",INDEX(Input!D$6:D$1005,ROW($C294)-ROW($C$5),1))</f>
        <v>-</v>
      </c>
      <c r="G294" s="100" t="str">
        <f>IF(LEN(INDEX(Input!E$6:E$1005,ROW($C294)-ROW($C$5),1))=0,"-",INDEX(Input!E$6:E$1005,ROW($C294)-ROW($C$5),1))</f>
        <v>-</v>
      </c>
      <c r="H294" s="100" t="str">
        <f>IF(LEN(INDEX(Input!F$6:F$1005,ROW($C294)-ROW($C$5),1))=0,"-",INDEX(Input!F$6:F$1005,ROW($C294)-ROW($C$5),1))</f>
        <v>-</v>
      </c>
      <c r="I294" s="100" t="str">
        <f>IF(LEN(INDEX(Input!G$6:G$1005,ROW($C294)-ROW($C$5),1))=0,"",INDEX(Input!G$6:G$1005,ROW($C294)-ROW($C$5),1))</f>
        <v/>
      </c>
      <c r="J294" s="100" t="str">
        <f>IF(LEN(INDEX(Input!B$6:B$1005,ROW($C294)-ROW($C$5),1))=0,"-",IF(INDEX(Input!H$6:H$1005,ROW($C294)-ROW($C$5),1)="","Not set",INDEX(Input!H$6:H$1005,ROW($C294)-ROW($C$5),1)) )</f>
        <v>-</v>
      </c>
      <c r="K294" s="101" t="str">
        <f>IF(LEN(INDEX(Input!I$6:I$1005,ROW($C294)-ROW($C$5),1))=0,"",INDEX(Input!I$6:I$1005,ROW($C294)-ROW($C$5),1))</f>
        <v/>
      </c>
      <c r="L294" s="101" t="str">
        <f t="array" ref="L294">IFERROR(IF($AY$24=123,DAY(K294)&amp;connector&amp;IF($AZ$24="Extended",INDEX($AT$24:$AT$35,MONTH(K294),1),MONTH(K294))&amp;connector&amp;IF($AZ$24="Short", RIGHT(YEAR(K294),2),YEAR(K294)),IF($AY$24=213, MONTH(K294)&amp;connector&amp;DAY(K294)&amp;connector&amp;IF($AZ$24="Short", RIGHT(YEAR(K294),2),YEAR(K294)),IF($AZ$24="Short", RIGHT(YEAR(K294),2),YEAR(K294))&amp;connector&amp;MONTH(K294)&amp;connector&amp;DAY(K294))),"-")</f>
        <v>-</v>
      </c>
      <c r="M294" s="101" t="str">
        <f>IF(LEN(INDEX(Input!J$6:J$1005,ROW($C294)-ROW($C$5),1))=0,"",INDEX(Input!J$6:J$1005,ROW($C294)-ROW($C$5),1))</f>
        <v/>
      </c>
      <c r="N294" s="101" t="str">
        <f t="array" ref="N294">IFERROR(IF($AY$24=123,DAY(M294)&amp;connector&amp;IF($AZ$24="Extended",INDEX($AT$24:$AT$35,MONTH(M294),1),MONTH(M294))&amp;connector&amp;IF($AZ$24="Short", RIGHT(YEAR(M294),2),YEAR(M294)),IF($AY$24=213, MONTH(M294)&amp;connector&amp;DAY(M294)&amp;connector&amp;IF($AZ$24="Short", RIGHT(YEAR(M294),2),YEAR(M294)),IF($AZ$24="Short", RIGHT(YEAR(M294),2),YEAR(M294))&amp;connector&amp;MONTH(M294)&amp;connector&amp;DAY(M294))),"-")</f>
        <v>-</v>
      </c>
      <c r="O294" s="156" t="str">
        <f>IF(LEN(INDEX(Input!K$6:K$1005,ROW($C294)-ROW($C$5),1))=0,"",INDEX(Input!K$6:K$1005,ROW($C294)-ROW($C$5),1))</f>
        <v/>
      </c>
      <c r="P294" s="100" t="str">
        <f t="shared" si="40"/>
        <v>-</v>
      </c>
      <c r="Q294" s="156" t="str">
        <f>IF(LEN(INDEX(Input!L$6:L$1005,ROW($C294)-ROW($C$5),1))=0,"",INDEX(Input!L$6:L$1005,ROW($C294)-ROW($C$5),1))</f>
        <v/>
      </c>
      <c r="R294" s="100" t="str">
        <f t="shared" si="41"/>
        <v>-</v>
      </c>
      <c r="S294" s="156" t="str">
        <f>IF(LEN(INDEX(Input!M$6:M$1005,ROW($C294)-ROW($C$5),1))=0,"-",INDEX(Input!M$6:M$1005,ROW($C294)-ROW($C$5),1))</f>
        <v>-</v>
      </c>
      <c r="T294" s="156" t="str">
        <f t="shared" si="42"/>
        <v/>
      </c>
      <c r="U294" s="100" t="str">
        <f t="shared" si="43"/>
        <v>-</v>
      </c>
      <c r="V294" s="156" t="str">
        <f>IF(LEN(INDEX(Input!O$6:O$1005,ROW($C294)-ROW($C$5),1))=0,"",INDEX(Input!O$6:O$1005,ROW($C294)-ROW($C$5),1))</f>
        <v/>
      </c>
      <c r="W294" s="100" t="str">
        <f t="shared" si="44"/>
        <v>-</v>
      </c>
      <c r="X294" s="104" t="str">
        <f t="shared" si="45"/>
        <v/>
      </c>
      <c r="Y294" s="102" t="str">
        <f t="shared" si="46"/>
        <v/>
      </c>
      <c r="Z294" s="102" t="str">
        <f>IF(AND(OR(Dashboard!$D$7=J294,Dashboard!$D$7=""),  OR(Dashboard!$G$6&lt;=K294,Dashboard!$G$6=""), OR(Dashboard!$G$7&gt;=K294,Dashboard!$G$7=""),  OR(Dashboard!$J$6&lt;=O294,Dashboard!$J$6=""), OR(Dashboard!$J$7&gt;=O294,Dashboard!$J$7=""),D294&lt;&gt;""),"x","")</f>
        <v>x</v>
      </c>
      <c r="AA294" s="102" t="str">
        <f>IF(AND(OR(Dashboard!$D$6=H294,Dashboard!$D$6="",Dashboard!$D$6="All"), Z294="x"),"x","")</f>
        <v>x</v>
      </c>
      <c r="AB294" s="103" t="str">
        <f>IF(AND(OR(Dashboard!$D$6=H294,Dashboard!$D$6="",Dashboard!$D$6="All"), OR(Dashboard!$D$7=J294,Dashboard!$D$7=""),  OR(Dashboard!$G$6&lt;=K294,Dashboard!$G$6=""), OR(Dashboard!$G$7&gt;=K294,Dashboard!$G$7=""),  OR(Dashboard!$J$6&lt;=O294,Dashboard!$J$6=""), OR(Dashboard!$J$7&gt;=O294,Dashboard!$J$7=""),I294&lt;&gt;""),"x","")</f>
        <v/>
      </c>
      <c r="AC294" s="88" t="str">
        <f>IF($AB294&lt;&gt;"x","",IF(AND($I294&lt;&gt;AC$4, IFERROR(MATCH("c",$AB294:AB294,0),0)=0),"x", IF(IFERROR(MATCH("c",$AB294:AB294,0),0)=0,"c","")))</f>
        <v/>
      </c>
      <c r="AD294" s="88" t="str">
        <f>IF($AB294&lt;&gt;"x","",IF(AND($I294&lt;&gt;AD$4, IFERROR(MATCH("c",$AB294:AC294,0),0)=0),"x", IF(IFERROR(MATCH("c",$AB294:AC294,0),0)=0,"c","")))</f>
        <v/>
      </c>
      <c r="AE294" s="88" t="str">
        <f>IF($AB294&lt;&gt;"x","",IF(AND($I294&lt;&gt;AE$4, IFERROR(MATCH("c",$AB294:AD294,0),0)=0),"x", IF(IFERROR(MATCH("c",$AB294:AD294,0),0)=0,"c","")))</f>
        <v/>
      </c>
      <c r="AF294" s="88" t="str">
        <f>IF($AB294&lt;&gt;"x","",IF(AND($I294&lt;&gt;AF$4, IFERROR(MATCH("c",$AB294:AE294,0),0)=0),"x", IF(IFERROR(MATCH("c",$AB294:AE294,0),0)=0,"c","")))</f>
        <v/>
      </c>
      <c r="AG294" s="88" t="str">
        <f>IF($AB294&lt;&gt;"x","",IF(AND($I294&lt;&gt;AG$4, IFERROR(MATCH("c",$AB294:AF294,0),0)=0),"x", IF(IFERROR(MATCH("c",$AB294:AF294,0),0)=0,"c","")))</f>
        <v/>
      </c>
      <c r="AH294" s="88" t="str">
        <f>IF($AB294&lt;&gt;"x","",IF(AND($I294&lt;&gt;AH$4, IFERROR(MATCH("c",$AB294:AG294,0),0)=0),"x", IF(IFERROR(MATCH("c",$AB294:AG294,0),0)=0,"c","")))</f>
        <v/>
      </c>
      <c r="AI294" s="88" t="str">
        <f>IF($AB294&lt;&gt;"x","",IF(AND($I294&lt;&gt;AI$4, IFERROR(MATCH("c",$AB294:AH294,0),0)=0),"x", IF(IFERROR(MATCH("c",$AB294:AH294,0),0)=0,"c","")))</f>
        <v/>
      </c>
      <c r="AJ294" s="88" t="str">
        <f>IF($AB294&lt;&gt;"x","",IF(AND($I294&lt;&gt;AJ$4, IFERROR(MATCH("c",$AB294:AI294,0),0)=0),"x", IF(IFERROR(MATCH("c",$AB294:AI294,0),0)=0,"c","")))</f>
        <v/>
      </c>
      <c r="AK294" s="88" t="str">
        <f>IF($AB294&lt;&gt;"x","",IF(AND($I294&lt;&gt;AK$4, IFERROR(MATCH("c",$AB294:AJ294,0),0)=0),"x", IF(IFERROR(MATCH("c",$AB294:AJ294,0),0)=0,"c","")))</f>
        <v/>
      </c>
      <c r="AL294" s="88" t="str">
        <f>IF($AB294&lt;&gt;"x","",IF(AND($I294&lt;&gt;AL$4, IFERROR(MATCH("c",$AB294:AK294,0),0)=0),"x", IF(IFERROR(MATCH("c",$AB294:AK294,0),0)=0,"c","")))</f>
        <v/>
      </c>
      <c r="AM294" s="88" t="str">
        <f>IF($AB294&lt;&gt;"x","",IF(AND($I294&lt;&gt;AM$4, IFERROR(MATCH("c",$AB294:AL294,0),0)=0),"x", IF(IFERROR(MATCH("c",$AB294:AL294,0),0)=0,"c","")))</f>
        <v/>
      </c>
      <c r="AN294" s="88" t="str">
        <f>IF($AB294&lt;&gt;"x","",IF(AND($I294&lt;&gt;AN$4, IFERROR(MATCH("c",$AB294:AM294,0),0)=0),"x", IF(IFERROR(MATCH("c",$AB294:AM294,0),0)=0,"c","")))</f>
        <v/>
      </c>
      <c r="AO294" s="88" t="str">
        <f>IF($AB294&lt;&gt;"x","",IF(AND($I294&lt;&gt;AO$4, IFERROR(MATCH("c",$AB294:AN294,0),0)=0),"x", IF(IFERROR(MATCH("c",$AB294:AN294,0),0)=0,"c","")))</f>
        <v/>
      </c>
      <c r="AP294" s="88" t="str">
        <f>IF($AB294&lt;&gt;"x","",IF(AND($I294&lt;&gt;AP$4, IFERROR(MATCH("c",$AB294:AO294,0),0)=0),"x", IF(IFERROR(MATCH("c",$AB294:AO294,0),0)=0,"c","")))</f>
        <v/>
      </c>
      <c r="AQ294" s="88" t="str">
        <f>IF($AB294&lt;&gt;"x","",IF(AND($I294&lt;&gt;AQ$4, IFERROR(MATCH("c",$AB294:AP294,0),0)=0),"x", IF(IFERROR(MATCH("c",$AB294:AP294,0),0)=0,"c","")))</f>
        <v/>
      </c>
    </row>
    <row r="295" spans="2:43" x14ac:dyDescent="0.25">
      <c r="B295" s="88">
        <f>IF(AND(OR(Pipeline!$F$5=H295,Pipeline!$F$5="",Pipeline!$F$5="All"), OR(Pipeline!$F$6=J295,Pipeline!$F$6="",Pipeline!$F$6="All"),  OR(Pipeline!$J$5&lt;=K295,Pipeline!$J$5=""), OR(Pipeline!$J$6&gt;=K295,Pipeline!$J$6=""),  OR(Pipeline!$N$5&lt;=O295,Pipeline!$N$5=""), OR(Pipeline!$N$6&gt;=O295,Pipeline!$N$6="")),1,0)</f>
        <v>1</v>
      </c>
      <c r="C295" s="99">
        <f>IF(B295&lt;&gt;1,"",COUNTIFS($I$6:I294,I295,$B$6:B294,1)+1)</f>
        <v>283</v>
      </c>
      <c r="D295" s="100" t="str">
        <f>IF(LEN(INDEX(Input!B$6:B$1005,ROW($C295)-ROW($C$5),1))=0,"-",INDEX(Input!B$6:B$1005,ROW($C295)-ROW($C$5),1))</f>
        <v>-</v>
      </c>
      <c r="E295" s="100" t="str">
        <f>IF(LEN(INDEX(Input!C$6:C$1005,ROW($C295)-ROW($C$5),1))=0,"-",INDEX(Input!C$6:C$1005,ROW($C295)-ROW($C$5),1))</f>
        <v>-</v>
      </c>
      <c r="F295" s="100" t="str">
        <f>IF(LEN(INDEX(Input!D$6:D$1005,ROW($C295)-ROW($C$5),1))=0,"-",INDEX(Input!D$6:D$1005,ROW($C295)-ROW($C$5),1))</f>
        <v>-</v>
      </c>
      <c r="G295" s="100" t="str">
        <f>IF(LEN(INDEX(Input!E$6:E$1005,ROW($C295)-ROW($C$5),1))=0,"-",INDEX(Input!E$6:E$1005,ROW($C295)-ROW($C$5),1))</f>
        <v>-</v>
      </c>
      <c r="H295" s="100" t="str">
        <f>IF(LEN(INDEX(Input!F$6:F$1005,ROW($C295)-ROW($C$5),1))=0,"-",INDEX(Input!F$6:F$1005,ROW($C295)-ROW($C$5),1))</f>
        <v>-</v>
      </c>
      <c r="I295" s="100" t="str">
        <f>IF(LEN(INDEX(Input!G$6:G$1005,ROW($C295)-ROW($C$5),1))=0,"",INDEX(Input!G$6:G$1005,ROW($C295)-ROW($C$5),1))</f>
        <v/>
      </c>
      <c r="J295" s="100" t="str">
        <f>IF(LEN(INDEX(Input!B$6:B$1005,ROW($C295)-ROW($C$5),1))=0,"-",IF(INDEX(Input!H$6:H$1005,ROW($C295)-ROW($C$5),1)="","Not set",INDEX(Input!H$6:H$1005,ROW($C295)-ROW($C$5),1)) )</f>
        <v>-</v>
      </c>
      <c r="K295" s="101" t="str">
        <f>IF(LEN(INDEX(Input!I$6:I$1005,ROW($C295)-ROW($C$5),1))=0,"",INDEX(Input!I$6:I$1005,ROW($C295)-ROW($C$5),1))</f>
        <v/>
      </c>
      <c r="L295" s="101" t="str">
        <f t="array" ref="L295">IFERROR(IF($AY$24=123,DAY(K295)&amp;connector&amp;IF($AZ$24="Extended",INDEX($AT$24:$AT$35,MONTH(K295),1),MONTH(K295))&amp;connector&amp;IF($AZ$24="Short", RIGHT(YEAR(K295),2),YEAR(K295)),IF($AY$24=213, MONTH(K295)&amp;connector&amp;DAY(K295)&amp;connector&amp;IF($AZ$24="Short", RIGHT(YEAR(K295),2),YEAR(K295)),IF($AZ$24="Short", RIGHT(YEAR(K295),2),YEAR(K295))&amp;connector&amp;MONTH(K295)&amp;connector&amp;DAY(K295))),"-")</f>
        <v>-</v>
      </c>
      <c r="M295" s="101" t="str">
        <f>IF(LEN(INDEX(Input!J$6:J$1005,ROW($C295)-ROW($C$5),1))=0,"",INDEX(Input!J$6:J$1005,ROW($C295)-ROW($C$5),1))</f>
        <v/>
      </c>
      <c r="N295" s="101" t="str">
        <f t="array" ref="N295">IFERROR(IF($AY$24=123,DAY(M295)&amp;connector&amp;IF($AZ$24="Extended",INDEX($AT$24:$AT$35,MONTH(M295),1),MONTH(M295))&amp;connector&amp;IF($AZ$24="Short", RIGHT(YEAR(M295),2),YEAR(M295)),IF($AY$24=213, MONTH(M295)&amp;connector&amp;DAY(M295)&amp;connector&amp;IF($AZ$24="Short", RIGHT(YEAR(M295),2),YEAR(M295)),IF($AZ$24="Short", RIGHT(YEAR(M295),2),YEAR(M295))&amp;connector&amp;MONTH(M295)&amp;connector&amp;DAY(M295))),"-")</f>
        <v>-</v>
      </c>
      <c r="O295" s="156" t="str">
        <f>IF(LEN(INDEX(Input!K$6:K$1005,ROW($C295)-ROW($C$5),1))=0,"",INDEX(Input!K$6:K$1005,ROW($C295)-ROW($C$5),1))</f>
        <v/>
      </c>
      <c r="P295" s="100" t="str">
        <f t="shared" si="40"/>
        <v>-</v>
      </c>
      <c r="Q295" s="156" t="str">
        <f>IF(LEN(INDEX(Input!L$6:L$1005,ROW($C295)-ROW($C$5),1))=0,"",INDEX(Input!L$6:L$1005,ROW($C295)-ROW($C$5),1))</f>
        <v/>
      </c>
      <c r="R295" s="100" t="str">
        <f t="shared" si="41"/>
        <v>-</v>
      </c>
      <c r="S295" s="156" t="str">
        <f>IF(LEN(INDEX(Input!M$6:M$1005,ROW($C295)-ROW($C$5),1))=0,"-",INDEX(Input!M$6:M$1005,ROW($C295)-ROW($C$5),1))</f>
        <v>-</v>
      </c>
      <c r="T295" s="156" t="str">
        <f t="shared" si="42"/>
        <v/>
      </c>
      <c r="U295" s="100" t="str">
        <f t="shared" si="43"/>
        <v>-</v>
      </c>
      <c r="V295" s="156" t="str">
        <f>IF(LEN(INDEX(Input!O$6:O$1005,ROW($C295)-ROW($C$5),1))=0,"",INDEX(Input!O$6:O$1005,ROW($C295)-ROW($C$5),1))</f>
        <v/>
      </c>
      <c r="W295" s="100" t="str">
        <f t="shared" si="44"/>
        <v>-</v>
      </c>
      <c r="X295" s="104" t="str">
        <f t="shared" si="45"/>
        <v/>
      </c>
      <c r="Y295" s="102" t="str">
        <f t="shared" si="46"/>
        <v/>
      </c>
      <c r="Z295" s="102" t="str">
        <f>IF(AND(OR(Dashboard!$D$7=J295,Dashboard!$D$7=""),  OR(Dashboard!$G$6&lt;=K295,Dashboard!$G$6=""), OR(Dashboard!$G$7&gt;=K295,Dashboard!$G$7=""),  OR(Dashboard!$J$6&lt;=O295,Dashboard!$J$6=""), OR(Dashboard!$J$7&gt;=O295,Dashboard!$J$7=""),D295&lt;&gt;""),"x","")</f>
        <v>x</v>
      </c>
      <c r="AA295" s="102" t="str">
        <f>IF(AND(OR(Dashboard!$D$6=H295,Dashboard!$D$6="",Dashboard!$D$6="All"), Z295="x"),"x","")</f>
        <v>x</v>
      </c>
      <c r="AB295" s="103" t="str">
        <f>IF(AND(OR(Dashboard!$D$6=H295,Dashboard!$D$6="",Dashboard!$D$6="All"), OR(Dashboard!$D$7=J295,Dashboard!$D$7=""),  OR(Dashboard!$G$6&lt;=K295,Dashboard!$G$6=""), OR(Dashboard!$G$7&gt;=K295,Dashboard!$G$7=""),  OR(Dashboard!$J$6&lt;=O295,Dashboard!$J$6=""), OR(Dashboard!$J$7&gt;=O295,Dashboard!$J$7=""),I295&lt;&gt;""),"x","")</f>
        <v/>
      </c>
      <c r="AC295" s="88" t="str">
        <f>IF($AB295&lt;&gt;"x","",IF(AND($I295&lt;&gt;AC$4, IFERROR(MATCH("c",$AB295:AB295,0),0)=0),"x", IF(IFERROR(MATCH("c",$AB295:AB295,0),0)=0,"c","")))</f>
        <v/>
      </c>
      <c r="AD295" s="88" t="str">
        <f>IF($AB295&lt;&gt;"x","",IF(AND($I295&lt;&gt;AD$4, IFERROR(MATCH("c",$AB295:AC295,0),0)=0),"x", IF(IFERROR(MATCH("c",$AB295:AC295,0),0)=0,"c","")))</f>
        <v/>
      </c>
      <c r="AE295" s="88" t="str">
        <f>IF($AB295&lt;&gt;"x","",IF(AND($I295&lt;&gt;AE$4, IFERROR(MATCH("c",$AB295:AD295,0),0)=0),"x", IF(IFERROR(MATCH("c",$AB295:AD295,0),0)=0,"c","")))</f>
        <v/>
      </c>
      <c r="AF295" s="88" t="str">
        <f>IF($AB295&lt;&gt;"x","",IF(AND($I295&lt;&gt;AF$4, IFERROR(MATCH("c",$AB295:AE295,0),0)=0),"x", IF(IFERROR(MATCH("c",$AB295:AE295,0),0)=0,"c","")))</f>
        <v/>
      </c>
      <c r="AG295" s="88" t="str">
        <f>IF($AB295&lt;&gt;"x","",IF(AND($I295&lt;&gt;AG$4, IFERROR(MATCH("c",$AB295:AF295,0),0)=0),"x", IF(IFERROR(MATCH("c",$AB295:AF295,0),0)=0,"c","")))</f>
        <v/>
      </c>
      <c r="AH295" s="88" t="str">
        <f>IF($AB295&lt;&gt;"x","",IF(AND($I295&lt;&gt;AH$4, IFERROR(MATCH("c",$AB295:AG295,0),0)=0),"x", IF(IFERROR(MATCH("c",$AB295:AG295,0),0)=0,"c","")))</f>
        <v/>
      </c>
      <c r="AI295" s="88" t="str">
        <f>IF($AB295&lt;&gt;"x","",IF(AND($I295&lt;&gt;AI$4, IFERROR(MATCH("c",$AB295:AH295,0),0)=0),"x", IF(IFERROR(MATCH("c",$AB295:AH295,0),0)=0,"c","")))</f>
        <v/>
      </c>
      <c r="AJ295" s="88" t="str">
        <f>IF($AB295&lt;&gt;"x","",IF(AND($I295&lt;&gt;AJ$4, IFERROR(MATCH("c",$AB295:AI295,0),0)=0),"x", IF(IFERROR(MATCH("c",$AB295:AI295,0),0)=0,"c","")))</f>
        <v/>
      </c>
      <c r="AK295" s="88" t="str">
        <f>IF($AB295&lt;&gt;"x","",IF(AND($I295&lt;&gt;AK$4, IFERROR(MATCH("c",$AB295:AJ295,0),0)=0),"x", IF(IFERROR(MATCH("c",$AB295:AJ295,0),0)=0,"c","")))</f>
        <v/>
      </c>
      <c r="AL295" s="88" t="str">
        <f>IF($AB295&lt;&gt;"x","",IF(AND($I295&lt;&gt;AL$4, IFERROR(MATCH("c",$AB295:AK295,0),0)=0),"x", IF(IFERROR(MATCH("c",$AB295:AK295,0),0)=0,"c","")))</f>
        <v/>
      </c>
      <c r="AM295" s="88" t="str">
        <f>IF($AB295&lt;&gt;"x","",IF(AND($I295&lt;&gt;AM$4, IFERROR(MATCH("c",$AB295:AL295,0),0)=0),"x", IF(IFERROR(MATCH("c",$AB295:AL295,0),0)=0,"c","")))</f>
        <v/>
      </c>
      <c r="AN295" s="88" t="str">
        <f>IF($AB295&lt;&gt;"x","",IF(AND($I295&lt;&gt;AN$4, IFERROR(MATCH("c",$AB295:AM295,0),0)=0),"x", IF(IFERROR(MATCH("c",$AB295:AM295,0),0)=0,"c","")))</f>
        <v/>
      </c>
      <c r="AO295" s="88" t="str">
        <f>IF($AB295&lt;&gt;"x","",IF(AND($I295&lt;&gt;AO$4, IFERROR(MATCH("c",$AB295:AN295,0),0)=0),"x", IF(IFERROR(MATCH("c",$AB295:AN295,0),0)=0,"c","")))</f>
        <v/>
      </c>
      <c r="AP295" s="88" t="str">
        <f>IF($AB295&lt;&gt;"x","",IF(AND($I295&lt;&gt;AP$4, IFERROR(MATCH("c",$AB295:AO295,0),0)=0),"x", IF(IFERROR(MATCH("c",$AB295:AO295,0),0)=0,"c","")))</f>
        <v/>
      </c>
      <c r="AQ295" s="88" t="str">
        <f>IF($AB295&lt;&gt;"x","",IF(AND($I295&lt;&gt;AQ$4, IFERROR(MATCH("c",$AB295:AP295,0),0)=0),"x", IF(IFERROR(MATCH("c",$AB295:AP295,0),0)=0,"c","")))</f>
        <v/>
      </c>
    </row>
    <row r="296" spans="2:43" x14ac:dyDescent="0.25">
      <c r="B296" s="88">
        <f>IF(AND(OR(Pipeline!$F$5=H296,Pipeline!$F$5="",Pipeline!$F$5="All"), OR(Pipeline!$F$6=J296,Pipeline!$F$6="",Pipeline!$F$6="All"),  OR(Pipeline!$J$5&lt;=K296,Pipeline!$J$5=""), OR(Pipeline!$J$6&gt;=K296,Pipeline!$J$6=""),  OR(Pipeline!$N$5&lt;=O296,Pipeline!$N$5=""), OR(Pipeline!$N$6&gt;=O296,Pipeline!$N$6="")),1,0)</f>
        <v>1</v>
      </c>
      <c r="C296" s="99">
        <f>IF(B296&lt;&gt;1,"",COUNTIFS($I$6:I295,I296,$B$6:B295,1)+1)</f>
        <v>284</v>
      </c>
      <c r="D296" s="100" t="str">
        <f>IF(LEN(INDEX(Input!B$6:B$1005,ROW($C296)-ROW($C$5),1))=0,"-",INDEX(Input!B$6:B$1005,ROW($C296)-ROW($C$5),1))</f>
        <v>-</v>
      </c>
      <c r="E296" s="100" t="str">
        <f>IF(LEN(INDEX(Input!C$6:C$1005,ROW($C296)-ROW($C$5),1))=0,"-",INDEX(Input!C$6:C$1005,ROW($C296)-ROW($C$5),1))</f>
        <v>-</v>
      </c>
      <c r="F296" s="100" t="str">
        <f>IF(LEN(INDEX(Input!D$6:D$1005,ROW($C296)-ROW($C$5),1))=0,"-",INDEX(Input!D$6:D$1005,ROW($C296)-ROW($C$5),1))</f>
        <v>-</v>
      </c>
      <c r="G296" s="100" t="str">
        <f>IF(LEN(INDEX(Input!E$6:E$1005,ROW($C296)-ROW($C$5),1))=0,"-",INDEX(Input!E$6:E$1005,ROW($C296)-ROW($C$5),1))</f>
        <v>-</v>
      </c>
      <c r="H296" s="100" t="str">
        <f>IF(LEN(INDEX(Input!F$6:F$1005,ROW($C296)-ROW($C$5),1))=0,"-",INDEX(Input!F$6:F$1005,ROW($C296)-ROW($C$5),1))</f>
        <v>-</v>
      </c>
      <c r="I296" s="100" t="str">
        <f>IF(LEN(INDEX(Input!G$6:G$1005,ROW($C296)-ROW($C$5),1))=0,"",INDEX(Input!G$6:G$1005,ROW($C296)-ROW($C$5),1))</f>
        <v/>
      </c>
      <c r="J296" s="100" t="str">
        <f>IF(LEN(INDEX(Input!B$6:B$1005,ROW($C296)-ROW($C$5),1))=0,"-",IF(INDEX(Input!H$6:H$1005,ROW($C296)-ROW($C$5),1)="","Not set",INDEX(Input!H$6:H$1005,ROW($C296)-ROW($C$5),1)) )</f>
        <v>-</v>
      </c>
      <c r="K296" s="101" t="str">
        <f>IF(LEN(INDEX(Input!I$6:I$1005,ROW($C296)-ROW($C$5),1))=0,"",INDEX(Input!I$6:I$1005,ROW($C296)-ROW($C$5),1))</f>
        <v/>
      </c>
      <c r="L296" s="101" t="str">
        <f t="array" ref="L296">IFERROR(IF($AY$24=123,DAY(K296)&amp;connector&amp;IF($AZ$24="Extended",INDEX($AT$24:$AT$35,MONTH(K296),1),MONTH(K296))&amp;connector&amp;IF($AZ$24="Short", RIGHT(YEAR(K296),2),YEAR(K296)),IF($AY$24=213, MONTH(K296)&amp;connector&amp;DAY(K296)&amp;connector&amp;IF($AZ$24="Short", RIGHT(YEAR(K296),2),YEAR(K296)),IF($AZ$24="Short", RIGHT(YEAR(K296),2),YEAR(K296))&amp;connector&amp;MONTH(K296)&amp;connector&amp;DAY(K296))),"-")</f>
        <v>-</v>
      </c>
      <c r="M296" s="101" t="str">
        <f>IF(LEN(INDEX(Input!J$6:J$1005,ROW($C296)-ROW($C$5),1))=0,"",INDEX(Input!J$6:J$1005,ROW($C296)-ROW($C$5),1))</f>
        <v/>
      </c>
      <c r="N296" s="101" t="str">
        <f t="array" ref="N296">IFERROR(IF($AY$24=123,DAY(M296)&amp;connector&amp;IF($AZ$24="Extended",INDEX($AT$24:$AT$35,MONTH(M296),1),MONTH(M296))&amp;connector&amp;IF($AZ$24="Short", RIGHT(YEAR(M296),2),YEAR(M296)),IF($AY$24=213, MONTH(M296)&amp;connector&amp;DAY(M296)&amp;connector&amp;IF($AZ$24="Short", RIGHT(YEAR(M296),2),YEAR(M296)),IF($AZ$24="Short", RIGHT(YEAR(M296),2),YEAR(M296))&amp;connector&amp;MONTH(M296)&amp;connector&amp;DAY(M296))),"-")</f>
        <v>-</v>
      </c>
      <c r="O296" s="156" t="str">
        <f>IF(LEN(INDEX(Input!K$6:K$1005,ROW($C296)-ROW($C$5),1))=0,"",INDEX(Input!K$6:K$1005,ROW($C296)-ROW($C$5),1))</f>
        <v/>
      </c>
      <c r="P296" s="100" t="str">
        <f t="shared" si="40"/>
        <v>-</v>
      </c>
      <c r="Q296" s="156" t="str">
        <f>IF(LEN(INDEX(Input!L$6:L$1005,ROW($C296)-ROW($C$5),1))=0,"",INDEX(Input!L$6:L$1005,ROW($C296)-ROW($C$5),1))</f>
        <v/>
      </c>
      <c r="R296" s="100" t="str">
        <f t="shared" si="41"/>
        <v>-</v>
      </c>
      <c r="S296" s="156" t="str">
        <f>IF(LEN(INDEX(Input!M$6:M$1005,ROW($C296)-ROW($C$5),1))=0,"-",INDEX(Input!M$6:M$1005,ROW($C296)-ROW($C$5),1))</f>
        <v>-</v>
      </c>
      <c r="T296" s="156" t="str">
        <f t="shared" si="42"/>
        <v/>
      </c>
      <c r="U296" s="100" t="str">
        <f t="shared" si="43"/>
        <v>-</v>
      </c>
      <c r="V296" s="156" t="str">
        <f>IF(LEN(INDEX(Input!O$6:O$1005,ROW($C296)-ROW($C$5),1))=0,"",INDEX(Input!O$6:O$1005,ROW($C296)-ROW($C$5),1))</f>
        <v/>
      </c>
      <c r="W296" s="100" t="str">
        <f t="shared" si="44"/>
        <v>-</v>
      </c>
      <c r="X296" s="104" t="str">
        <f t="shared" si="45"/>
        <v/>
      </c>
      <c r="Y296" s="102" t="str">
        <f t="shared" si="46"/>
        <v/>
      </c>
      <c r="Z296" s="102" t="str">
        <f>IF(AND(OR(Dashboard!$D$7=J296,Dashboard!$D$7=""),  OR(Dashboard!$G$6&lt;=K296,Dashboard!$G$6=""), OR(Dashboard!$G$7&gt;=K296,Dashboard!$G$7=""),  OR(Dashboard!$J$6&lt;=O296,Dashboard!$J$6=""), OR(Dashboard!$J$7&gt;=O296,Dashboard!$J$7=""),D296&lt;&gt;""),"x","")</f>
        <v>x</v>
      </c>
      <c r="AA296" s="102" t="str">
        <f>IF(AND(OR(Dashboard!$D$6=H296,Dashboard!$D$6="",Dashboard!$D$6="All"), Z296="x"),"x","")</f>
        <v>x</v>
      </c>
      <c r="AB296" s="103" t="str">
        <f>IF(AND(OR(Dashboard!$D$6=H296,Dashboard!$D$6="",Dashboard!$D$6="All"), OR(Dashboard!$D$7=J296,Dashboard!$D$7=""),  OR(Dashboard!$G$6&lt;=K296,Dashboard!$G$6=""), OR(Dashboard!$G$7&gt;=K296,Dashboard!$G$7=""),  OR(Dashboard!$J$6&lt;=O296,Dashboard!$J$6=""), OR(Dashboard!$J$7&gt;=O296,Dashboard!$J$7=""),I296&lt;&gt;""),"x","")</f>
        <v/>
      </c>
      <c r="AC296" s="88" t="str">
        <f>IF($AB296&lt;&gt;"x","",IF(AND($I296&lt;&gt;AC$4, IFERROR(MATCH("c",$AB296:AB296,0),0)=0),"x", IF(IFERROR(MATCH("c",$AB296:AB296,0),0)=0,"c","")))</f>
        <v/>
      </c>
      <c r="AD296" s="88" t="str">
        <f>IF($AB296&lt;&gt;"x","",IF(AND($I296&lt;&gt;AD$4, IFERROR(MATCH("c",$AB296:AC296,0),0)=0),"x", IF(IFERROR(MATCH("c",$AB296:AC296,0),0)=0,"c","")))</f>
        <v/>
      </c>
      <c r="AE296" s="88" t="str">
        <f>IF($AB296&lt;&gt;"x","",IF(AND($I296&lt;&gt;AE$4, IFERROR(MATCH("c",$AB296:AD296,0),0)=0),"x", IF(IFERROR(MATCH("c",$AB296:AD296,0),0)=0,"c","")))</f>
        <v/>
      </c>
      <c r="AF296" s="88" t="str">
        <f>IF($AB296&lt;&gt;"x","",IF(AND($I296&lt;&gt;AF$4, IFERROR(MATCH("c",$AB296:AE296,0),0)=0),"x", IF(IFERROR(MATCH("c",$AB296:AE296,0),0)=0,"c","")))</f>
        <v/>
      </c>
      <c r="AG296" s="88" t="str">
        <f>IF($AB296&lt;&gt;"x","",IF(AND($I296&lt;&gt;AG$4, IFERROR(MATCH("c",$AB296:AF296,0),0)=0),"x", IF(IFERROR(MATCH("c",$AB296:AF296,0),0)=0,"c","")))</f>
        <v/>
      </c>
      <c r="AH296" s="88" t="str">
        <f>IF($AB296&lt;&gt;"x","",IF(AND($I296&lt;&gt;AH$4, IFERROR(MATCH("c",$AB296:AG296,0),0)=0),"x", IF(IFERROR(MATCH("c",$AB296:AG296,0),0)=0,"c","")))</f>
        <v/>
      </c>
      <c r="AI296" s="88" t="str">
        <f>IF($AB296&lt;&gt;"x","",IF(AND($I296&lt;&gt;AI$4, IFERROR(MATCH("c",$AB296:AH296,0),0)=0),"x", IF(IFERROR(MATCH("c",$AB296:AH296,0),0)=0,"c","")))</f>
        <v/>
      </c>
      <c r="AJ296" s="88" t="str">
        <f>IF($AB296&lt;&gt;"x","",IF(AND($I296&lt;&gt;AJ$4, IFERROR(MATCH("c",$AB296:AI296,0),0)=0),"x", IF(IFERROR(MATCH("c",$AB296:AI296,0),0)=0,"c","")))</f>
        <v/>
      </c>
      <c r="AK296" s="88" t="str">
        <f>IF($AB296&lt;&gt;"x","",IF(AND($I296&lt;&gt;AK$4, IFERROR(MATCH("c",$AB296:AJ296,0),0)=0),"x", IF(IFERROR(MATCH("c",$AB296:AJ296,0),0)=0,"c","")))</f>
        <v/>
      </c>
      <c r="AL296" s="88" t="str">
        <f>IF($AB296&lt;&gt;"x","",IF(AND($I296&lt;&gt;AL$4, IFERROR(MATCH("c",$AB296:AK296,0),0)=0),"x", IF(IFERROR(MATCH("c",$AB296:AK296,0),0)=0,"c","")))</f>
        <v/>
      </c>
      <c r="AM296" s="88" t="str">
        <f>IF($AB296&lt;&gt;"x","",IF(AND($I296&lt;&gt;AM$4, IFERROR(MATCH("c",$AB296:AL296,0),0)=0),"x", IF(IFERROR(MATCH("c",$AB296:AL296,0),0)=0,"c","")))</f>
        <v/>
      </c>
      <c r="AN296" s="88" t="str">
        <f>IF($AB296&lt;&gt;"x","",IF(AND($I296&lt;&gt;AN$4, IFERROR(MATCH("c",$AB296:AM296,0),0)=0),"x", IF(IFERROR(MATCH("c",$AB296:AM296,0),0)=0,"c","")))</f>
        <v/>
      </c>
      <c r="AO296" s="88" t="str">
        <f>IF($AB296&lt;&gt;"x","",IF(AND($I296&lt;&gt;AO$4, IFERROR(MATCH("c",$AB296:AN296,0),0)=0),"x", IF(IFERROR(MATCH("c",$AB296:AN296,0),0)=0,"c","")))</f>
        <v/>
      </c>
      <c r="AP296" s="88" t="str">
        <f>IF($AB296&lt;&gt;"x","",IF(AND($I296&lt;&gt;AP$4, IFERROR(MATCH("c",$AB296:AO296,0),0)=0),"x", IF(IFERROR(MATCH("c",$AB296:AO296,0),0)=0,"c","")))</f>
        <v/>
      </c>
      <c r="AQ296" s="88" t="str">
        <f>IF($AB296&lt;&gt;"x","",IF(AND($I296&lt;&gt;AQ$4, IFERROR(MATCH("c",$AB296:AP296,0),0)=0),"x", IF(IFERROR(MATCH("c",$AB296:AP296,0),0)=0,"c","")))</f>
        <v/>
      </c>
    </row>
    <row r="297" spans="2:43" x14ac:dyDescent="0.25">
      <c r="B297" s="88">
        <f>IF(AND(OR(Pipeline!$F$5=H297,Pipeline!$F$5="",Pipeline!$F$5="All"), OR(Pipeline!$F$6=J297,Pipeline!$F$6="",Pipeline!$F$6="All"),  OR(Pipeline!$J$5&lt;=K297,Pipeline!$J$5=""), OR(Pipeline!$J$6&gt;=K297,Pipeline!$J$6=""),  OR(Pipeline!$N$5&lt;=O297,Pipeline!$N$5=""), OR(Pipeline!$N$6&gt;=O297,Pipeline!$N$6="")),1,0)</f>
        <v>1</v>
      </c>
      <c r="C297" s="99">
        <f>IF(B297&lt;&gt;1,"",COUNTIFS($I$6:I296,I297,$B$6:B296,1)+1)</f>
        <v>285</v>
      </c>
      <c r="D297" s="100" t="str">
        <f>IF(LEN(INDEX(Input!B$6:B$1005,ROW($C297)-ROW($C$5),1))=0,"-",INDEX(Input!B$6:B$1005,ROW($C297)-ROW($C$5),1))</f>
        <v>-</v>
      </c>
      <c r="E297" s="100" t="str">
        <f>IF(LEN(INDEX(Input!C$6:C$1005,ROW($C297)-ROW($C$5),1))=0,"-",INDEX(Input!C$6:C$1005,ROW($C297)-ROW($C$5),1))</f>
        <v>-</v>
      </c>
      <c r="F297" s="100" t="str">
        <f>IF(LEN(INDEX(Input!D$6:D$1005,ROW($C297)-ROW($C$5),1))=0,"-",INDEX(Input!D$6:D$1005,ROW($C297)-ROW($C$5),1))</f>
        <v>-</v>
      </c>
      <c r="G297" s="100" t="str">
        <f>IF(LEN(INDEX(Input!E$6:E$1005,ROW($C297)-ROW($C$5),1))=0,"-",INDEX(Input!E$6:E$1005,ROW($C297)-ROW($C$5),1))</f>
        <v>-</v>
      </c>
      <c r="H297" s="100" t="str">
        <f>IF(LEN(INDEX(Input!F$6:F$1005,ROW($C297)-ROW($C$5),1))=0,"-",INDEX(Input!F$6:F$1005,ROW($C297)-ROW($C$5),1))</f>
        <v>-</v>
      </c>
      <c r="I297" s="100" t="str">
        <f>IF(LEN(INDEX(Input!G$6:G$1005,ROW($C297)-ROW($C$5),1))=0,"",INDEX(Input!G$6:G$1005,ROW($C297)-ROW($C$5),1))</f>
        <v/>
      </c>
      <c r="J297" s="100" t="str">
        <f>IF(LEN(INDEX(Input!B$6:B$1005,ROW($C297)-ROW($C$5),1))=0,"-",IF(INDEX(Input!H$6:H$1005,ROW($C297)-ROW($C$5),1)="","Not set",INDEX(Input!H$6:H$1005,ROW($C297)-ROW($C$5),1)) )</f>
        <v>-</v>
      </c>
      <c r="K297" s="101" t="str">
        <f>IF(LEN(INDEX(Input!I$6:I$1005,ROW($C297)-ROW($C$5),1))=0,"",INDEX(Input!I$6:I$1005,ROW($C297)-ROW($C$5),1))</f>
        <v/>
      </c>
      <c r="L297" s="101" t="str">
        <f t="array" ref="L297">IFERROR(IF($AY$24=123,DAY(K297)&amp;connector&amp;IF($AZ$24="Extended",INDEX($AT$24:$AT$35,MONTH(K297),1),MONTH(K297))&amp;connector&amp;IF($AZ$24="Short", RIGHT(YEAR(K297),2),YEAR(K297)),IF($AY$24=213, MONTH(K297)&amp;connector&amp;DAY(K297)&amp;connector&amp;IF($AZ$24="Short", RIGHT(YEAR(K297),2),YEAR(K297)),IF($AZ$24="Short", RIGHT(YEAR(K297),2),YEAR(K297))&amp;connector&amp;MONTH(K297)&amp;connector&amp;DAY(K297))),"-")</f>
        <v>-</v>
      </c>
      <c r="M297" s="101" t="str">
        <f>IF(LEN(INDEX(Input!J$6:J$1005,ROW($C297)-ROW($C$5),1))=0,"",INDEX(Input!J$6:J$1005,ROW($C297)-ROW($C$5),1))</f>
        <v/>
      </c>
      <c r="N297" s="101" t="str">
        <f t="array" ref="N297">IFERROR(IF($AY$24=123,DAY(M297)&amp;connector&amp;IF($AZ$24="Extended",INDEX($AT$24:$AT$35,MONTH(M297),1),MONTH(M297))&amp;connector&amp;IF($AZ$24="Short", RIGHT(YEAR(M297),2),YEAR(M297)),IF($AY$24=213, MONTH(M297)&amp;connector&amp;DAY(M297)&amp;connector&amp;IF($AZ$24="Short", RIGHT(YEAR(M297),2),YEAR(M297)),IF($AZ$24="Short", RIGHT(YEAR(M297),2),YEAR(M297))&amp;connector&amp;MONTH(M297)&amp;connector&amp;DAY(M297))),"-")</f>
        <v>-</v>
      </c>
      <c r="O297" s="156" t="str">
        <f>IF(LEN(INDEX(Input!K$6:K$1005,ROW($C297)-ROW($C$5),1))=0,"",INDEX(Input!K$6:K$1005,ROW($C297)-ROW($C$5),1))</f>
        <v/>
      </c>
      <c r="P297" s="100" t="str">
        <f t="shared" si="40"/>
        <v>-</v>
      </c>
      <c r="Q297" s="156" t="str">
        <f>IF(LEN(INDEX(Input!L$6:L$1005,ROW($C297)-ROW($C$5),1))=0,"",INDEX(Input!L$6:L$1005,ROW($C297)-ROW($C$5),1))</f>
        <v/>
      </c>
      <c r="R297" s="100" t="str">
        <f t="shared" si="41"/>
        <v>-</v>
      </c>
      <c r="S297" s="156" t="str">
        <f>IF(LEN(INDEX(Input!M$6:M$1005,ROW($C297)-ROW($C$5),1))=0,"-",INDEX(Input!M$6:M$1005,ROW($C297)-ROW($C$5),1))</f>
        <v>-</v>
      </c>
      <c r="T297" s="156" t="str">
        <f t="shared" si="42"/>
        <v/>
      </c>
      <c r="U297" s="100" t="str">
        <f t="shared" si="43"/>
        <v>-</v>
      </c>
      <c r="V297" s="156" t="str">
        <f>IF(LEN(INDEX(Input!O$6:O$1005,ROW($C297)-ROW($C$5),1))=0,"",INDEX(Input!O$6:O$1005,ROW($C297)-ROW($C$5),1))</f>
        <v/>
      </c>
      <c r="W297" s="100" t="str">
        <f t="shared" si="44"/>
        <v>-</v>
      </c>
      <c r="X297" s="104" t="str">
        <f t="shared" si="45"/>
        <v/>
      </c>
      <c r="Y297" s="102" t="str">
        <f t="shared" si="46"/>
        <v/>
      </c>
      <c r="Z297" s="102" t="str">
        <f>IF(AND(OR(Dashboard!$D$7=J297,Dashboard!$D$7=""),  OR(Dashboard!$G$6&lt;=K297,Dashboard!$G$6=""), OR(Dashboard!$G$7&gt;=K297,Dashboard!$G$7=""),  OR(Dashboard!$J$6&lt;=O297,Dashboard!$J$6=""), OR(Dashboard!$J$7&gt;=O297,Dashboard!$J$7=""),D297&lt;&gt;""),"x","")</f>
        <v>x</v>
      </c>
      <c r="AA297" s="102" t="str">
        <f>IF(AND(OR(Dashboard!$D$6=H297,Dashboard!$D$6="",Dashboard!$D$6="All"), Z297="x"),"x","")</f>
        <v>x</v>
      </c>
      <c r="AB297" s="103" t="str">
        <f>IF(AND(OR(Dashboard!$D$6=H297,Dashboard!$D$6="",Dashboard!$D$6="All"), OR(Dashboard!$D$7=J297,Dashboard!$D$7=""),  OR(Dashboard!$G$6&lt;=K297,Dashboard!$G$6=""), OR(Dashboard!$G$7&gt;=K297,Dashboard!$G$7=""),  OR(Dashboard!$J$6&lt;=O297,Dashboard!$J$6=""), OR(Dashboard!$J$7&gt;=O297,Dashboard!$J$7=""),I297&lt;&gt;""),"x","")</f>
        <v/>
      </c>
      <c r="AC297" s="88" t="str">
        <f>IF($AB297&lt;&gt;"x","",IF(AND($I297&lt;&gt;AC$4, IFERROR(MATCH("c",$AB297:AB297,0),0)=0),"x", IF(IFERROR(MATCH("c",$AB297:AB297,0),0)=0,"c","")))</f>
        <v/>
      </c>
      <c r="AD297" s="88" t="str">
        <f>IF($AB297&lt;&gt;"x","",IF(AND($I297&lt;&gt;AD$4, IFERROR(MATCH("c",$AB297:AC297,0),0)=0),"x", IF(IFERROR(MATCH("c",$AB297:AC297,0),0)=0,"c","")))</f>
        <v/>
      </c>
      <c r="AE297" s="88" t="str">
        <f>IF($AB297&lt;&gt;"x","",IF(AND($I297&lt;&gt;AE$4, IFERROR(MATCH("c",$AB297:AD297,0),0)=0),"x", IF(IFERROR(MATCH("c",$AB297:AD297,0),0)=0,"c","")))</f>
        <v/>
      </c>
      <c r="AF297" s="88" t="str">
        <f>IF($AB297&lt;&gt;"x","",IF(AND($I297&lt;&gt;AF$4, IFERROR(MATCH("c",$AB297:AE297,0),0)=0),"x", IF(IFERROR(MATCH("c",$AB297:AE297,0),0)=0,"c","")))</f>
        <v/>
      </c>
      <c r="AG297" s="88" t="str">
        <f>IF($AB297&lt;&gt;"x","",IF(AND($I297&lt;&gt;AG$4, IFERROR(MATCH("c",$AB297:AF297,0),0)=0),"x", IF(IFERROR(MATCH("c",$AB297:AF297,0),0)=0,"c","")))</f>
        <v/>
      </c>
      <c r="AH297" s="88" t="str">
        <f>IF($AB297&lt;&gt;"x","",IF(AND($I297&lt;&gt;AH$4, IFERROR(MATCH("c",$AB297:AG297,0),0)=0),"x", IF(IFERROR(MATCH("c",$AB297:AG297,0),0)=0,"c","")))</f>
        <v/>
      </c>
      <c r="AI297" s="88" t="str">
        <f>IF($AB297&lt;&gt;"x","",IF(AND($I297&lt;&gt;AI$4, IFERROR(MATCH("c",$AB297:AH297,0),0)=0),"x", IF(IFERROR(MATCH("c",$AB297:AH297,0),0)=0,"c","")))</f>
        <v/>
      </c>
      <c r="AJ297" s="88" t="str">
        <f>IF($AB297&lt;&gt;"x","",IF(AND($I297&lt;&gt;AJ$4, IFERROR(MATCH("c",$AB297:AI297,0),0)=0),"x", IF(IFERROR(MATCH("c",$AB297:AI297,0),0)=0,"c","")))</f>
        <v/>
      </c>
      <c r="AK297" s="88" t="str">
        <f>IF($AB297&lt;&gt;"x","",IF(AND($I297&lt;&gt;AK$4, IFERROR(MATCH("c",$AB297:AJ297,0),0)=0),"x", IF(IFERROR(MATCH("c",$AB297:AJ297,0),0)=0,"c","")))</f>
        <v/>
      </c>
      <c r="AL297" s="88" t="str">
        <f>IF($AB297&lt;&gt;"x","",IF(AND($I297&lt;&gt;AL$4, IFERROR(MATCH("c",$AB297:AK297,0),0)=0),"x", IF(IFERROR(MATCH("c",$AB297:AK297,0),0)=0,"c","")))</f>
        <v/>
      </c>
      <c r="AM297" s="88" t="str">
        <f>IF($AB297&lt;&gt;"x","",IF(AND($I297&lt;&gt;AM$4, IFERROR(MATCH("c",$AB297:AL297,0),0)=0),"x", IF(IFERROR(MATCH("c",$AB297:AL297,0),0)=0,"c","")))</f>
        <v/>
      </c>
      <c r="AN297" s="88" t="str">
        <f>IF($AB297&lt;&gt;"x","",IF(AND($I297&lt;&gt;AN$4, IFERROR(MATCH("c",$AB297:AM297,0),0)=0),"x", IF(IFERROR(MATCH("c",$AB297:AM297,0),0)=0,"c","")))</f>
        <v/>
      </c>
      <c r="AO297" s="88" t="str">
        <f>IF($AB297&lt;&gt;"x","",IF(AND($I297&lt;&gt;AO$4, IFERROR(MATCH("c",$AB297:AN297,0),0)=0),"x", IF(IFERROR(MATCH("c",$AB297:AN297,0),0)=0,"c","")))</f>
        <v/>
      </c>
      <c r="AP297" s="88" t="str">
        <f>IF($AB297&lt;&gt;"x","",IF(AND($I297&lt;&gt;AP$4, IFERROR(MATCH("c",$AB297:AO297,0),0)=0),"x", IF(IFERROR(MATCH("c",$AB297:AO297,0),0)=0,"c","")))</f>
        <v/>
      </c>
      <c r="AQ297" s="88" t="str">
        <f>IF($AB297&lt;&gt;"x","",IF(AND($I297&lt;&gt;AQ$4, IFERROR(MATCH("c",$AB297:AP297,0),0)=0),"x", IF(IFERROR(MATCH("c",$AB297:AP297,0),0)=0,"c","")))</f>
        <v/>
      </c>
    </row>
    <row r="298" spans="2:43" x14ac:dyDescent="0.25">
      <c r="B298" s="88">
        <f>IF(AND(OR(Pipeline!$F$5=H298,Pipeline!$F$5="",Pipeline!$F$5="All"), OR(Pipeline!$F$6=J298,Pipeline!$F$6="",Pipeline!$F$6="All"),  OR(Pipeline!$J$5&lt;=K298,Pipeline!$J$5=""), OR(Pipeline!$J$6&gt;=K298,Pipeline!$J$6=""),  OR(Pipeline!$N$5&lt;=O298,Pipeline!$N$5=""), OR(Pipeline!$N$6&gt;=O298,Pipeline!$N$6="")),1,0)</f>
        <v>1</v>
      </c>
      <c r="C298" s="99">
        <f>IF(B298&lt;&gt;1,"",COUNTIFS($I$6:I297,I298,$B$6:B297,1)+1)</f>
        <v>286</v>
      </c>
      <c r="D298" s="100" t="str">
        <f>IF(LEN(INDEX(Input!B$6:B$1005,ROW($C298)-ROW($C$5),1))=0,"-",INDEX(Input!B$6:B$1005,ROW($C298)-ROW($C$5),1))</f>
        <v>-</v>
      </c>
      <c r="E298" s="100" t="str">
        <f>IF(LEN(INDEX(Input!C$6:C$1005,ROW($C298)-ROW($C$5),1))=0,"-",INDEX(Input!C$6:C$1005,ROW($C298)-ROW($C$5),1))</f>
        <v>-</v>
      </c>
      <c r="F298" s="100" t="str">
        <f>IF(LEN(INDEX(Input!D$6:D$1005,ROW($C298)-ROW($C$5),1))=0,"-",INDEX(Input!D$6:D$1005,ROW($C298)-ROW($C$5),1))</f>
        <v>-</v>
      </c>
      <c r="G298" s="100" t="str">
        <f>IF(LEN(INDEX(Input!E$6:E$1005,ROW($C298)-ROW($C$5),1))=0,"-",INDEX(Input!E$6:E$1005,ROW($C298)-ROW($C$5),1))</f>
        <v>-</v>
      </c>
      <c r="H298" s="100" t="str">
        <f>IF(LEN(INDEX(Input!F$6:F$1005,ROW($C298)-ROW($C$5),1))=0,"-",INDEX(Input!F$6:F$1005,ROW($C298)-ROW($C$5),1))</f>
        <v>-</v>
      </c>
      <c r="I298" s="100" t="str">
        <f>IF(LEN(INDEX(Input!G$6:G$1005,ROW($C298)-ROW($C$5),1))=0,"",INDEX(Input!G$6:G$1005,ROW($C298)-ROW($C$5),1))</f>
        <v/>
      </c>
      <c r="J298" s="100" t="str">
        <f>IF(LEN(INDEX(Input!B$6:B$1005,ROW($C298)-ROW($C$5),1))=0,"-",IF(INDEX(Input!H$6:H$1005,ROW($C298)-ROW($C$5),1)="","Not set",INDEX(Input!H$6:H$1005,ROW($C298)-ROW($C$5),1)) )</f>
        <v>-</v>
      </c>
      <c r="K298" s="101" t="str">
        <f>IF(LEN(INDEX(Input!I$6:I$1005,ROW($C298)-ROW($C$5),1))=0,"",INDEX(Input!I$6:I$1005,ROW($C298)-ROW($C$5),1))</f>
        <v/>
      </c>
      <c r="L298" s="101" t="str">
        <f t="array" ref="L298">IFERROR(IF($AY$24=123,DAY(K298)&amp;connector&amp;IF($AZ$24="Extended",INDEX($AT$24:$AT$35,MONTH(K298),1),MONTH(K298))&amp;connector&amp;IF($AZ$24="Short", RIGHT(YEAR(K298),2),YEAR(K298)),IF($AY$24=213, MONTH(K298)&amp;connector&amp;DAY(K298)&amp;connector&amp;IF($AZ$24="Short", RIGHT(YEAR(K298),2),YEAR(K298)),IF($AZ$24="Short", RIGHT(YEAR(K298),2),YEAR(K298))&amp;connector&amp;MONTH(K298)&amp;connector&amp;DAY(K298))),"-")</f>
        <v>-</v>
      </c>
      <c r="M298" s="101" t="str">
        <f>IF(LEN(INDEX(Input!J$6:J$1005,ROW($C298)-ROW($C$5),1))=0,"",INDEX(Input!J$6:J$1005,ROW($C298)-ROW($C$5),1))</f>
        <v/>
      </c>
      <c r="N298" s="101" t="str">
        <f t="array" ref="N298">IFERROR(IF($AY$24=123,DAY(M298)&amp;connector&amp;IF($AZ$24="Extended",INDEX($AT$24:$AT$35,MONTH(M298),1),MONTH(M298))&amp;connector&amp;IF($AZ$24="Short", RIGHT(YEAR(M298),2),YEAR(M298)),IF($AY$24=213, MONTH(M298)&amp;connector&amp;DAY(M298)&amp;connector&amp;IF($AZ$24="Short", RIGHT(YEAR(M298),2),YEAR(M298)),IF($AZ$24="Short", RIGHT(YEAR(M298),2),YEAR(M298))&amp;connector&amp;MONTH(M298)&amp;connector&amp;DAY(M298))),"-")</f>
        <v>-</v>
      </c>
      <c r="O298" s="156" t="str">
        <f>IF(LEN(INDEX(Input!K$6:K$1005,ROW($C298)-ROW($C$5),1))=0,"",INDEX(Input!K$6:K$1005,ROW($C298)-ROW($C$5),1))</f>
        <v/>
      </c>
      <c r="P298" s="100" t="str">
        <f t="shared" si="40"/>
        <v>-</v>
      </c>
      <c r="Q298" s="156" t="str">
        <f>IF(LEN(INDEX(Input!L$6:L$1005,ROW($C298)-ROW($C$5),1))=0,"",INDEX(Input!L$6:L$1005,ROW($C298)-ROW($C$5),1))</f>
        <v/>
      </c>
      <c r="R298" s="100" t="str">
        <f t="shared" si="41"/>
        <v>-</v>
      </c>
      <c r="S298" s="156" t="str">
        <f>IF(LEN(INDEX(Input!M$6:M$1005,ROW($C298)-ROW($C$5),1))=0,"-",INDEX(Input!M$6:M$1005,ROW($C298)-ROW($C$5),1))</f>
        <v>-</v>
      </c>
      <c r="T298" s="156" t="str">
        <f t="shared" si="42"/>
        <v/>
      </c>
      <c r="U298" s="100" t="str">
        <f t="shared" si="43"/>
        <v>-</v>
      </c>
      <c r="V298" s="156" t="str">
        <f>IF(LEN(INDEX(Input!O$6:O$1005,ROW($C298)-ROW($C$5),1))=0,"",INDEX(Input!O$6:O$1005,ROW($C298)-ROW($C$5),1))</f>
        <v/>
      </c>
      <c r="W298" s="100" t="str">
        <f t="shared" si="44"/>
        <v>-</v>
      </c>
      <c r="X298" s="104" t="str">
        <f t="shared" si="45"/>
        <v/>
      </c>
      <c r="Y298" s="102" t="str">
        <f t="shared" si="46"/>
        <v/>
      </c>
      <c r="Z298" s="102" t="str">
        <f>IF(AND(OR(Dashboard!$D$7=J298,Dashboard!$D$7=""),  OR(Dashboard!$G$6&lt;=K298,Dashboard!$G$6=""), OR(Dashboard!$G$7&gt;=K298,Dashboard!$G$7=""),  OR(Dashboard!$J$6&lt;=O298,Dashboard!$J$6=""), OR(Dashboard!$J$7&gt;=O298,Dashboard!$J$7=""),D298&lt;&gt;""),"x","")</f>
        <v>x</v>
      </c>
      <c r="AA298" s="102" t="str">
        <f>IF(AND(OR(Dashboard!$D$6=H298,Dashboard!$D$6="",Dashboard!$D$6="All"), Z298="x"),"x","")</f>
        <v>x</v>
      </c>
      <c r="AB298" s="103" t="str">
        <f>IF(AND(OR(Dashboard!$D$6=H298,Dashboard!$D$6="",Dashboard!$D$6="All"), OR(Dashboard!$D$7=J298,Dashboard!$D$7=""),  OR(Dashboard!$G$6&lt;=K298,Dashboard!$G$6=""), OR(Dashboard!$G$7&gt;=K298,Dashboard!$G$7=""),  OR(Dashboard!$J$6&lt;=O298,Dashboard!$J$6=""), OR(Dashboard!$J$7&gt;=O298,Dashboard!$J$7=""),I298&lt;&gt;""),"x","")</f>
        <v/>
      </c>
      <c r="AC298" s="88" t="str">
        <f>IF($AB298&lt;&gt;"x","",IF(AND($I298&lt;&gt;AC$4, IFERROR(MATCH("c",$AB298:AB298,0),0)=0),"x", IF(IFERROR(MATCH("c",$AB298:AB298,0),0)=0,"c","")))</f>
        <v/>
      </c>
      <c r="AD298" s="88" t="str">
        <f>IF($AB298&lt;&gt;"x","",IF(AND($I298&lt;&gt;AD$4, IFERROR(MATCH("c",$AB298:AC298,0),0)=0),"x", IF(IFERROR(MATCH("c",$AB298:AC298,0),0)=0,"c","")))</f>
        <v/>
      </c>
      <c r="AE298" s="88" t="str">
        <f>IF($AB298&lt;&gt;"x","",IF(AND($I298&lt;&gt;AE$4, IFERROR(MATCH("c",$AB298:AD298,0),0)=0),"x", IF(IFERROR(MATCH("c",$AB298:AD298,0),0)=0,"c","")))</f>
        <v/>
      </c>
      <c r="AF298" s="88" t="str">
        <f>IF($AB298&lt;&gt;"x","",IF(AND($I298&lt;&gt;AF$4, IFERROR(MATCH("c",$AB298:AE298,0),0)=0),"x", IF(IFERROR(MATCH("c",$AB298:AE298,0),0)=0,"c","")))</f>
        <v/>
      </c>
      <c r="AG298" s="88" t="str">
        <f>IF($AB298&lt;&gt;"x","",IF(AND($I298&lt;&gt;AG$4, IFERROR(MATCH("c",$AB298:AF298,0),0)=0),"x", IF(IFERROR(MATCH("c",$AB298:AF298,0),0)=0,"c","")))</f>
        <v/>
      </c>
      <c r="AH298" s="88" t="str">
        <f>IF($AB298&lt;&gt;"x","",IF(AND($I298&lt;&gt;AH$4, IFERROR(MATCH("c",$AB298:AG298,0),0)=0),"x", IF(IFERROR(MATCH("c",$AB298:AG298,0),0)=0,"c","")))</f>
        <v/>
      </c>
      <c r="AI298" s="88" t="str">
        <f>IF($AB298&lt;&gt;"x","",IF(AND($I298&lt;&gt;AI$4, IFERROR(MATCH("c",$AB298:AH298,0),0)=0),"x", IF(IFERROR(MATCH("c",$AB298:AH298,0),0)=0,"c","")))</f>
        <v/>
      </c>
      <c r="AJ298" s="88" t="str">
        <f>IF($AB298&lt;&gt;"x","",IF(AND($I298&lt;&gt;AJ$4, IFERROR(MATCH("c",$AB298:AI298,0),0)=0),"x", IF(IFERROR(MATCH("c",$AB298:AI298,0),0)=0,"c","")))</f>
        <v/>
      </c>
      <c r="AK298" s="88" t="str">
        <f>IF($AB298&lt;&gt;"x","",IF(AND($I298&lt;&gt;AK$4, IFERROR(MATCH("c",$AB298:AJ298,0),0)=0),"x", IF(IFERROR(MATCH("c",$AB298:AJ298,0),0)=0,"c","")))</f>
        <v/>
      </c>
      <c r="AL298" s="88" t="str">
        <f>IF($AB298&lt;&gt;"x","",IF(AND($I298&lt;&gt;AL$4, IFERROR(MATCH("c",$AB298:AK298,0),0)=0),"x", IF(IFERROR(MATCH("c",$AB298:AK298,0),0)=0,"c","")))</f>
        <v/>
      </c>
      <c r="AM298" s="88" t="str">
        <f>IF($AB298&lt;&gt;"x","",IF(AND($I298&lt;&gt;AM$4, IFERROR(MATCH("c",$AB298:AL298,0),0)=0),"x", IF(IFERROR(MATCH("c",$AB298:AL298,0),0)=0,"c","")))</f>
        <v/>
      </c>
      <c r="AN298" s="88" t="str">
        <f>IF($AB298&lt;&gt;"x","",IF(AND($I298&lt;&gt;AN$4, IFERROR(MATCH("c",$AB298:AM298,0),0)=0),"x", IF(IFERROR(MATCH("c",$AB298:AM298,0),0)=0,"c","")))</f>
        <v/>
      </c>
      <c r="AO298" s="88" t="str">
        <f>IF($AB298&lt;&gt;"x","",IF(AND($I298&lt;&gt;AO$4, IFERROR(MATCH("c",$AB298:AN298,0),0)=0),"x", IF(IFERROR(MATCH("c",$AB298:AN298,0),0)=0,"c","")))</f>
        <v/>
      </c>
      <c r="AP298" s="88" t="str">
        <f>IF($AB298&lt;&gt;"x","",IF(AND($I298&lt;&gt;AP$4, IFERROR(MATCH("c",$AB298:AO298,0),0)=0),"x", IF(IFERROR(MATCH("c",$AB298:AO298,0),0)=0,"c","")))</f>
        <v/>
      </c>
      <c r="AQ298" s="88" t="str">
        <f>IF($AB298&lt;&gt;"x","",IF(AND($I298&lt;&gt;AQ$4, IFERROR(MATCH("c",$AB298:AP298,0),0)=0),"x", IF(IFERROR(MATCH("c",$AB298:AP298,0),0)=0,"c","")))</f>
        <v/>
      </c>
    </row>
    <row r="299" spans="2:43" x14ac:dyDescent="0.25">
      <c r="B299" s="88">
        <f>IF(AND(OR(Pipeline!$F$5=H299,Pipeline!$F$5="",Pipeline!$F$5="All"), OR(Pipeline!$F$6=J299,Pipeline!$F$6="",Pipeline!$F$6="All"),  OR(Pipeline!$J$5&lt;=K299,Pipeline!$J$5=""), OR(Pipeline!$J$6&gt;=K299,Pipeline!$J$6=""),  OR(Pipeline!$N$5&lt;=O299,Pipeline!$N$5=""), OR(Pipeline!$N$6&gt;=O299,Pipeline!$N$6="")),1,0)</f>
        <v>1</v>
      </c>
      <c r="C299" s="99">
        <f>IF(B299&lt;&gt;1,"",COUNTIFS($I$6:I298,I299,$B$6:B298,1)+1)</f>
        <v>287</v>
      </c>
      <c r="D299" s="100" t="str">
        <f>IF(LEN(INDEX(Input!B$6:B$1005,ROW($C299)-ROW($C$5),1))=0,"-",INDEX(Input!B$6:B$1005,ROW($C299)-ROW($C$5),1))</f>
        <v>-</v>
      </c>
      <c r="E299" s="100" t="str">
        <f>IF(LEN(INDEX(Input!C$6:C$1005,ROW($C299)-ROW($C$5),1))=0,"-",INDEX(Input!C$6:C$1005,ROW($C299)-ROW($C$5),1))</f>
        <v>-</v>
      </c>
      <c r="F299" s="100" t="str">
        <f>IF(LEN(INDEX(Input!D$6:D$1005,ROW($C299)-ROW($C$5),1))=0,"-",INDEX(Input!D$6:D$1005,ROW($C299)-ROW($C$5),1))</f>
        <v>-</v>
      </c>
      <c r="G299" s="100" t="str">
        <f>IF(LEN(INDEX(Input!E$6:E$1005,ROW($C299)-ROW($C$5),1))=0,"-",INDEX(Input!E$6:E$1005,ROW($C299)-ROW($C$5),1))</f>
        <v>-</v>
      </c>
      <c r="H299" s="100" t="str">
        <f>IF(LEN(INDEX(Input!F$6:F$1005,ROW($C299)-ROW($C$5),1))=0,"-",INDEX(Input!F$6:F$1005,ROW($C299)-ROW($C$5),1))</f>
        <v>-</v>
      </c>
      <c r="I299" s="100" t="str">
        <f>IF(LEN(INDEX(Input!G$6:G$1005,ROW($C299)-ROW($C$5),1))=0,"",INDEX(Input!G$6:G$1005,ROW($C299)-ROW($C$5),1))</f>
        <v/>
      </c>
      <c r="J299" s="100" t="str">
        <f>IF(LEN(INDEX(Input!B$6:B$1005,ROW($C299)-ROW($C$5),1))=0,"-",IF(INDEX(Input!H$6:H$1005,ROW($C299)-ROW($C$5),1)="","Not set",INDEX(Input!H$6:H$1005,ROW($C299)-ROW($C$5),1)) )</f>
        <v>-</v>
      </c>
      <c r="K299" s="101" t="str">
        <f>IF(LEN(INDEX(Input!I$6:I$1005,ROW($C299)-ROW($C$5),1))=0,"",INDEX(Input!I$6:I$1005,ROW($C299)-ROW($C$5),1))</f>
        <v/>
      </c>
      <c r="L299" s="101" t="str">
        <f t="array" ref="L299">IFERROR(IF($AY$24=123,DAY(K299)&amp;connector&amp;IF($AZ$24="Extended",INDEX($AT$24:$AT$35,MONTH(K299),1),MONTH(K299))&amp;connector&amp;IF($AZ$24="Short", RIGHT(YEAR(K299),2),YEAR(K299)),IF($AY$24=213, MONTH(K299)&amp;connector&amp;DAY(K299)&amp;connector&amp;IF($AZ$24="Short", RIGHT(YEAR(K299),2),YEAR(K299)),IF($AZ$24="Short", RIGHT(YEAR(K299),2),YEAR(K299))&amp;connector&amp;MONTH(K299)&amp;connector&amp;DAY(K299))),"-")</f>
        <v>-</v>
      </c>
      <c r="M299" s="101" t="str">
        <f>IF(LEN(INDEX(Input!J$6:J$1005,ROW($C299)-ROW($C$5),1))=0,"",INDEX(Input!J$6:J$1005,ROW($C299)-ROW($C$5),1))</f>
        <v/>
      </c>
      <c r="N299" s="101" t="str">
        <f t="array" ref="N299">IFERROR(IF($AY$24=123,DAY(M299)&amp;connector&amp;IF($AZ$24="Extended",INDEX($AT$24:$AT$35,MONTH(M299),1),MONTH(M299))&amp;connector&amp;IF($AZ$24="Short", RIGHT(YEAR(M299),2),YEAR(M299)),IF($AY$24=213, MONTH(M299)&amp;connector&amp;DAY(M299)&amp;connector&amp;IF($AZ$24="Short", RIGHT(YEAR(M299),2),YEAR(M299)),IF($AZ$24="Short", RIGHT(YEAR(M299),2),YEAR(M299))&amp;connector&amp;MONTH(M299)&amp;connector&amp;DAY(M299))),"-")</f>
        <v>-</v>
      </c>
      <c r="O299" s="156" t="str">
        <f>IF(LEN(INDEX(Input!K$6:K$1005,ROW($C299)-ROW($C$5),1))=0,"",INDEX(Input!K$6:K$1005,ROW($C299)-ROW($C$5),1))</f>
        <v/>
      </c>
      <c r="P299" s="100" t="str">
        <f t="shared" si="40"/>
        <v>-</v>
      </c>
      <c r="Q299" s="156" t="str">
        <f>IF(LEN(INDEX(Input!L$6:L$1005,ROW($C299)-ROW($C$5),1))=0,"",INDEX(Input!L$6:L$1005,ROW($C299)-ROW($C$5),1))</f>
        <v/>
      </c>
      <c r="R299" s="100" t="str">
        <f t="shared" si="41"/>
        <v>-</v>
      </c>
      <c r="S299" s="156" t="str">
        <f>IF(LEN(INDEX(Input!M$6:M$1005,ROW($C299)-ROW($C$5),1))=0,"-",INDEX(Input!M$6:M$1005,ROW($C299)-ROW($C$5),1))</f>
        <v>-</v>
      </c>
      <c r="T299" s="156" t="str">
        <f t="shared" si="42"/>
        <v/>
      </c>
      <c r="U299" s="100" t="str">
        <f t="shared" si="43"/>
        <v>-</v>
      </c>
      <c r="V299" s="156" t="str">
        <f>IF(LEN(INDEX(Input!O$6:O$1005,ROW($C299)-ROW($C$5),1))=0,"",INDEX(Input!O$6:O$1005,ROW($C299)-ROW($C$5),1))</f>
        <v/>
      </c>
      <c r="W299" s="100" t="str">
        <f t="shared" si="44"/>
        <v>-</v>
      </c>
      <c r="X299" s="104" t="str">
        <f t="shared" si="45"/>
        <v/>
      </c>
      <c r="Y299" s="102" t="str">
        <f t="shared" si="46"/>
        <v/>
      </c>
      <c r="Z299" s="102" t="str">
        <f>IF(AND(OR(Dashboard!$D$7=J299,Dashboard!$D$7=""),  OR(Dashboard!$G$6&lt;=K299,Dashboard!$G$6=""), OR(Dashboard!$G$7&gt;=K299,Dashboard!$G$7=""),  OR(Dashboard!$J$6&lt;=O299,Dashboard!$J$6=""), OR(Dashboard!$J$7&gt;=O299,Dashboard!$J$7=""),D299&lt;&gt;""),"x","")</f>
        <v>x</v>
      </c>
      <c r="AA299" s="102" t="str">
        <f>IF(AND(OR(Dashboard!$D$6=H299,Dashboard!$D$6="",Dashboard!$D$6="All"), Z299="x"),"x","")</f>
        <v>x</v>
      </c>
      <c r="AB299" s="103" t="str">
        <f>IF(AND(OR(Dashboard!$D$6=H299,Dashboard!$D$6="",Dashboard!$D$6="All"), OR(Dashboard!$D$7=J299,Dashboard!$D$7=""),  OR(Dashboard!$G$6&lt;=K299,Dashboard!$G$6=""), OR(Dashboard!$G$7&gt;=K299,Dashboard!$G$7=""),  OR(Dashboard!$J$6&lt;=O299,Dashboard!$J$6=""), OR(Dashboard!$J$7&gt;=O299,Dashboard!$J$7=""),I299&lt;&gt;""),"x","")</f>
        <v/>
      </c>
      <c r="AC299" s="88" t="str">
        <f>IF($AB299&lt;&gt;"x","",IF(AND($I299&lt;&gt;AC$4, IFERROR(MATCH("c",$AB299:AB299,0),0)=0),"x", IF(IFERROR(MATCH("c",$AB299:AB299,0),0)=0,"c","")))</f>
        <v/>
      </c>
      <c r="AD299" s="88" t="str">
        <f>IF($AB299&lt;&gt;"x","",IF(AND($I299&lt;&gt;AD$4, IFERROR(MATCH("c",$AB299:AC299,0),0)=0),"x", IF(IFERROR(MATCH("c",$AB299:AC299,0),0)=0,"c","")))</f>
        <v/>
      </c>
      <c r="AE299" s="88" t="str">
        <f>IF($AB299&lt;&gt;"x","",IF(AND($I299&lt;&gt;AE$4, IFERROR(MATCH("c",$AB299:AD299,0),0)=0),"x", IF(IFERROR(MATCH("c",$AB299:AD299,0),0)=0,"c","")))</f>
        <v/>
      </c>
      <c r="AF299" s="88" t="str">
        <f>IF($AB299&lt;&gt;"x","",IF(AND($I299&lt;&gt;AF$4, IFERROR(MATCH("c",$AB299:AE299,0),0)=0),"x", IF(IFERROR(MATCH("c",$AB299:AE299,0),0)=0,"c","")))</f>
        <v/>
      </c>
      <c r="AG299" s="88" t="str">
        <f>IF($AB299&lt;&gt;"x","",IF(AND($I299&lt;&gt;AG$4, IFERROR(MATCH("c",$AB299:AF299,0),0)=0),"x", IF(IFERROR(MATCH("c",$AB299:AF299,0),0)=0,"c","")))</f>
        <v/>
      </c>
      <c r="AH299" s="88" t="str">
        <f>IF($AB299&lt;&gt;"x","",IF(AND($I299&lt;&gt;AH$4, IFERROR(MATCH("c",$AB299:AG299,0),0)=0),"x", IF(IFERROR(MATCH("c",$AB299:AG299,0),0)=0,"c","")))</f>
        <v/>
      </c>
      <c r="AI299" s="88" t="str">
        <f>IF($AB299&lt;&gt;"x","",IF(AND($I299&lt;&gt;AI$4, IFERROR(MATCH("c",$AB299:AH299,0),0)=0),"x", IF(IFERROR(MATCH("c",$AB299:AH299,0),0)=0,"c","")))</f>
        <v/>
      </c>
      <c r="AJ299" s="88" t="str">
        <f>IF($AB299&lt;&gt;"x","",IF(AND($I299&lt;&gt;AJ$4, IFERROR(MATCH("c",$AB299:AI299,0),0)=0),"x", IF(IFERROR(MATCH("c",$AB299:AI299,0),0)=0,"c","")))</f>
        <v/>
      </c>
      <c r="AK299" s="88" t="str">
        <f>IF($AB299&lt;&gt;"x","",IF(AND($I299&lt;&gt;AK$4, IFERROR(MATCH("c",$AB299:AJ299,0),0)=0),"x", IF(IFERROR(MATCH("c",$AB299:AJ299,0),0)=0,"c","")))</f>
        <v/>
      </c>
      <c r="AL299" s="88" t="str">
        <f>IF($AB299&lt;&gt;"x","",IF(AND($I299&lt;&gt;AL$4, IFERROR(MATCH("c",$AB299:AK299,0),0)=0),"x", IF(IFERROR(MATCH("c",$AB299:AK299,0),0)=0,"c","")))</f>
        <v/>
      </c>
      <c r="AM299" s="88" t="str">
        <f>IF($AB299&lt;&gt;"x","",IF(AND($I299&lt;&gt;AM$4, IFERROR(MATCH("c",$AB299:AL299,0),0)=0),"x", IF(IFERROR(MATCH("c",$AB299:AL299,0),0)=0,"c","")))</f>
        <v/>
      </c>
      <c r="AN299" s="88" t="str">
        <f>IF($AB299&lt;&gt;"x","",IF(AND($I299&lt;&gt;AN$4, IFERROR(MATCH("c",$AB299:AM299,0),0)=0),"x", IF(IFERROR(MATCH("c",$AB299:AM299,0),0)=0,"c","")))</f>
        <v/>
      </c>
      <c r="AO299" s="88" t="str">
        <f>IF($AB299&lt;&gt;"x","",IF(AND($I299&lt;&gt;AO$4, IFERROR(MATCH("c",$AB299:AN299,0),0)=0),"x", IF(IFERROR(MATCH("c",$AB299:AN299,0),0)=0,"c","")))</f>
        <v/>
      </c>
      <c r="AP299" s="88" t="str">
        <f>IF($AB299&lt;&gt;"x","",IF(AND($I299&lt;&gt;AP$4, IFERROR(MATCH("c",$AB299:AO299,0),0)=0),"x", IF(IFERROR(MATCH("c",$AB299:AO299,0),0)=0,"c","")))</f>
        <v/>
      </c>
      <c r="AQ299" s="88" t="str">
        <f>IF($AB299&lt;&gt;"x","",IF(AND($I299&lt;&gt;AQ$4, IFERROR(MATCH("c",$AB299:AP299,0),0)=0),"x", IF(IFERROR(MATCH("c",$AB299:AP299,0),0)=0,"c","")))</f>
        <v/>
      </c>
    </row>
    <row r="300" spans="2:43" x14ac:dyDescent="0.25">
      <c r="B300" s="88">
        <f>IF(AND(OR(Pipeline!$F$5=H300,Pipeline!$F$5="",Pipeline!$F$5="All"), OR(Pipeline!$F$6=J300,Pipeline!$F$6="",Pipeline!$F$6="All"),  OR(Pipeline!$J$5&lt;=K300,Pipeline!$J$5=""), OR(Pipeline!$J$6&gt;=K300,Pipeline!$J$6=""),  OR(Pipeline!$N$5&lt;=O300,Pipeline!$N$5=""), OR(Pipeline!$N$6&gt;=O300,Pipeline!$N$6="")),1,0)</f>
        <v>1</v>
      </c>
      <c r="C300" s="99">
        <f>IF(B300&lt;&gt;1,"",COUNTIFS($I$6:I299,I300,$B$6:B299,1)+1)</f>
        <v>288</v>
      </c>
      <c r="D300" s="100" t="str">
        <f>IF(LEN(INDEX(Input!B$6:B$1005,ROW($C300)-ROW($C$5),1))=0,"-",INDEX(Input!B$6:B$1005,ROW($C300)-ROW($C$5),1))</f>
        <v>-</v>
      </c>
      <c r="E300" s="100" t="str">
        <f>IF(LEN(INDEX(Input!C$6:C$1005,ROW($C300)-ROW($C$5),1))=0,"-",INDEX(Input!C$6:C$1005,ROW($C300)-ROW($C$5),1))</f>
        <v>-</v>
      </c>
      <c r="F300" s="100" t="str">
        <f>IF(LEN(INDEX(Input!D$6:D$1005,ROW($C300)-ROW($C$5),1))=0,"-",INDEX(Input!D$6:D$1005,ROW($C300)-ROW($C$5),1))</f>
        <v>-</v>
      </c>
      <c r="G300" s="100" t="str">
        <f>IF(LEN(INDEX(Input!E$6:E$1005,ROW($C300)-ROW($C$5),1))=0,"-",INDEX(Input!E$6:E$1005,ROW($C300)-ROW($C$5),1))</f>
        <v>-</v>
      </c>
      <c r="H300" s="100" t="str">
        <f>IF(LEN(INDEX(Input!F$6:F$1005,ROW($C300)-ROW($C$5),1))=0,"-",INDEX(Input!F$6:F$1005,ROW($C300)-ROW($C$5),1))</f>
        <v>-</v>
      </c>
      <c r="I300" s="100" t="str">
        <f>IF(LEN(INDEX(Input!G$6:G$1005,ROW($C300)-ROW($C$5),1))=0,"",INDEX(Input!G$6:G$1005,ROW($C300)-ROW($C$5),1))</f>
        <v/>
      </c>
      <c r="J300" s="100" t="str">
        <f>IF(LEN(INDEX(Input!B$6:B$1005,ROW($C300)-ROW($C$5),1))=0,"-",IF(INDEX(Input!H$6:H$1005,ROW($C300)-ROW($C$5),1)="","Not set",INDEX(Input!H$6:H$1005,ROW($C300)-ROW($C$5),1)) )</f>
        <v>-</v>
      </c>
      <c r="K300" s="101" t="str">
        <f>IF(LEN(INDEX(Input!I$6:I$1005,ROW($C300)-ROW($C$5),1))=0,"",INDEX(Input!I$6:I$1005,ROW($C300)-ROW($C$5),1))</f>
        <v/>
      </c>
      <c r="L300" s="101" t="str">
        <f t="array" ref="L300">IFERROR(IF($AY$24=123,DAY(K300)&amp;connector&amp;IF($AZ$24="Extended",INDEX($AT$24:$AT$35,MONTH(K300),1),MONTH(K300))&amp;connector&amp;IF($AZ$24="Short", RIGHT(YEAR(K300),2),YEAR(K300)),IF($AY$24=213, MONTH(K300)&amp;connector&amp;DAY(K300)&amp;connector&amp;IF($AZ$24="Short", RIGHT(YEAR(K300),2),YEAR(K300)),IF($AZ$24="Short", RIGHT(YEAR(K300),2),YEAR(K300))&amp;connector&amp;MONTH(K300)&amp;connector&amp;DAY(K300))),"-")</f>
        <v>-</v>
      </c>
      <c r="M300" s="101" t="str">
        <f>IF(LEN(INDEX(Input!J$6:J$1005,ROW($C300)-ROW($C$5),1))=0,"",INDEX(Input!J$6:J$1005,ROW($C300)-ROW($C$5),1))</f>
        <v/>
      </c>
      <c r="N300" s="101" t="str">
        <f t="array" ref="N300">IFERROR(IF($AY$24=123,DAY(M300)&amp;connector&amp;IF($AZ$24="Extended",INDEX($AT$24:$AT$35,MONTH(M300),1),MONTH(M300))&amp;connector&amp;IF($AZ$24="Short", RIGHT(YEAR(M300),2),YEAR(M300)),IF($AY$24=213, MONTH(M300)&amp;connector&amp;DAY(M300)&amp;connector&amp;IF($AZ$24="Short", RIGHT(YEAR(M300),2),YEAR(M300)),IF($AZ$24="Short", RIGHT(YEAR(M300),2),YEAR(M300))&amp;connector&amp;MONTH(M300)&amp;connector&amp;DAY(M300))),"-")</f>
        <v>-</v>
      </c>
      <c r="O300" s="156" t="str">
        <f>IF(LEN(INDEX(Input!K$6:K$1005,ROW($C300)-ROW($C$5),1))=0,"",INDEX(Input!K$6:K$1005,ROW($C300)-ROW($C$5),1))</f>
        <v/>
      </c>
      <c r="P300" s="100" t="str">
        <f t="shared" si="40"/>
        <v>-</v>
      </c>
      <c r="Q300" s="156" t="str">
        <f>IF(LEN(INDEX(Input!L$6:L$1005,ROW($C300)-ROW($C$5),1))=0,"",INDEX(Input!L$6:L$1005,ROW($C300)-ROW($C$5),1))</f>
        <v/>
      </c>
      <c r="R300" s="100" t="str">
        <f t="shared" si="41"/>
        <v>-</v>
      </c>
      <c r="S300" s="156" t="str">
        <f>IF(LEN(INDEX(Input!M$6:M$1005,ROW($C300)-ROW($C$5),1))=0,"-",INDEX(Input!M$6:M$1005,ROW($C300)-ROW($C$5),1))</f>
        <v>-</v>
      </c>
      <c r="T300" s="156" t="str">
        <f t="shared" si="42"/>
        <v/>
      </c>
      <c r="U300" s="100" t="str">
        <f t="shared" si="43"/>
        <v>-</v>
      </c>
      <c r="V300" s="156" t="str">
        <f>IF(LEN(INDEX(Input!O$6:O$1005,ROW($C300)-ROW($C$5),1))=0,"",INDEX(Input!O$6:O$1005,ROW($C300)-ROW($C$5),1))</f>
        <v/>
      </c>
      <c r="W300" s="100" t="str">
        <f t="shared" si="44"/>
        <v>-</v>
      </c>
      <c r="X300" s="104" t="str">
        <f t="shared" si="45"/>
        <v/>
      </c>
      <c r="Y300" s="102" t="str">
        <f t="shared" si="46"/>
        <v/>
      </c>
      <c r="Z300" s="102" t="str">
        <f>IF(AND(OR(Dashboard!$D$7=J300,Dashboard!$D$7=""),  OR(Dashboard!$G$6&lt;=K300,Dashboard!$G$6=""), OR(Dashboard!$G$7&gt;=K300,Dashboard!$G$7=""),  OR(Dashboard!$J$6&lt;=O300,Dashboard!$J$6=""), OR(Dashboard!$J$7&gt;=O300,Dashboard!$J$7=""),D300&lt;&gt;""),"x","")</f>
        <v>x</v>
      </c>
      <c r="AA300" s="102" t="str">
        <f>IF(AND(OR(Dashboard!$D$6=H300,Dashboard!$D$6="",Dashboard!$D$6="All"), Z300="x"),"x","")</f>
        <v>x</v>
      </c>
      <c r="AB300" s="103" t="str">
        <f>IF(AND(OR(Dashboard!$D$6=H300,Dashboard!$D$6="",Dashboard!$D$6="All"), OR(Dashboard!$D$7=J300,Dashboard!$D$7=""),  OR(Dashboard!$G$6&lt;=K300,Dashboard!$G$6=""), OR(Dashboard!$G$7&gt;=K300,Dashboard!$G$7=""),  OR(Dashboard!$J$6&lt;=O300,Dashboard!$J$6=""), OR(Dashboard!$J$7&gt;=O300,Dashboard!$J$7=""),I300&lt;&gt;""),"x","")</f>
        <v/>
      </c>
      <c r="AC300" s="88" t="str">
        <f>IF($AB300&lt;&gt;"x","",IF(AND($I300&lt;&gt;AC$4, IFERROR(MATCH("c",$AB300:AB300,0),0)=0),"x", IF(IFERROR(MATCH("c",$AB300:AB300,0),0)=0,"c","")))</f>
        <v/>
      </c>
      <c r="AD300" s="88" t="str">
        <f>IF($AB300&lt;&gt;"x","",IF(AND($I300&lt;&gt;AD$4, IFERROR(MATCH("c",$AB300:AC300,0),0)=0),"x", IF(IFERROR(MATCH("c",$AB300:AC300,0),0)=0,"c","")))</f>
        <v/>
      </c>
      <c r="AE300" s="88" t="str">
        <f>IF($AB300&lt;&gt;"x","",IF(AND($I300&lt;&gt;AE$4, IFERROR(MATCH("c",$AB300:AD300,0),0)=0),"x", IF(IFERROR(MATCH("c",$AB300:AD300,0),0)=0,"c","")))</f>
        <v/>
      </c>
      <c r="AF300" s="88" t="str">
        <f>IF($AB300&lt;&gt;"x","",IF(AND($I300&lt;&gt;AF$4, IFERROR(MATCH("c",$AB300:AE300,0),0)=0),"x", IF(IFERROR(MATCH("c",$AB300:AE300,0),0)=0,"c","")))</f>
        <v/>
      </c>
      <c r="AG300" s="88" t="str">
        <f>IF($AB300&lt;&gt;"x","",IF(AND($I300&lt;&gt;AG$4, IFERROR(MATCH("c",$AB300:AF300,0),0)=0),"x", IF(IFERROR(MATCH("c",$AB300:AF300,0),0)=0,"c","")))</f>
        <v/>
      </c>
      <c r="AH300" s="88" t="str">
        <f>IF($AB300&lt;&gt;"x","",IF(AND($I300&lt;&gt;AH$4, IFERROR(MATCH("c",$AB300:AG300,0),0)=0),"x", IF(IFERROR(MATCH("c",$AB300:AG300,0),0)=0,"c","")))</f>
        <v/>
      </c>
      <c r="AI300" s="88" t="str">
        <f>IF($AB300&lt;&gt;"x","",IF(AND($I300&lt;&gt;AI$4, IFERROR(MATCH("c",$AB300:AH300,0),0)=0),"x", IF(IFERROR(MATCH("c",$AB300:AH300,0),0)=0,"c","")))</f>
        <v/>
      </c>
      <c r="AJ300" s="88" t="str">
        <f>IF($AB300&lt;&gt;"x","",IF(AND($I300&lt;&gt;AJ$4, IFERROR(MATCH("c",$AB300:AI300,0),0)=0),"x", IF(IFERROR(MATCH("c",$AB300:AI300,0),0)=0,"c","")))</f>
        <v/>
      </c>
      <c r="AK300" s="88" t="str">
        <f>IF($AB300&lt;&gt;"x","",IF(AND($I300&lt;&gt;AK$4, IFERROR(MATCH("c",$AB300:AJ300,0),0)=0),"x", IF(IFERROR(MATCH("c",$AB300:AJ300,0),0)=0,"c","")))</f>
        <v/>
      </c>
      <c r="AL300" s="88" t="str">
        <f>IF($AB300&lt;&gt;"x","",IF(AND($I300&lt;&gt;AL$4, IFERROR(MATCH("c",$AB300:AK300,0),0)=0),"x", IF(IFERROR(MATCH("c",$AB300:AK300,0),0)=0,"c","")))</f>
        <v/>
      </c>
      <c r="AM300" s="88" t="str">
        <f>IF($AB300&lt;&gt;"x","",IF(AND($I300&lt;&gt;AM$4, IFERROR(MATCH("c",$AB300:AL300,0),0)=0),"x", IF(IFERROR(MATCH("c",$AB300:AL300,0),0)=0,"c","")))</f>
        <v/>
      </c>
      <c r="AN300" s="88" t="str">
        <f>IF($AB300&lt;&gt;"x","",IF(AND($I300&lt;&gt;AN$4, IFERROR(MATCH("c",$AB300:AM300,0),0)=0),"x", IF(IFERROR(MATCH("c",$AB300:AM300,0),0)=0,"c","")))</f>
        <v/>
      </c>
      <c r="AO300" s="88" t="str">
        <f>IF($AB300&lt;&gt;"x","",IF(AND($I300&lt;&gt;AO$4, IFERROR(MATCH("c",$AB300:AN300,0),0)=0),"x", IF(IFERROR(MATCH("c",$AB300:AN300,0),0)=0,"c","")))</f>
        <v/>
      </c>
      <c r="AP300" s="88" t="str">
        <f>IF($AB300&lt;&gt;"x","",IF(AND($I300&lt;&gt;AP$4, IFERROR(MATCH("c",$AB300:AO300,0),0)=0),"x", IF(IFERROR(MATCH("c",$AB300:AO300,0),0)=0,"c","")))</f>
        <v/>
      </c>
      <c r="AQ300" s="88" t="str">
        <f>IF($AB300&lt;&gt;"x","",IF(AND($I300&lt;&gt;AQ$4, IFERROR(MATCH("c",$AB300:AP300,0),0)=0),"x", IF(IFERROR(MATCH("c",$AB300:AP300,0),0)=0,"c","")))</f>
        <v/>
      </c>
    </row>
    <row r="301" spans="2:43" x14ac:dyDescent="0.25">
      <c r="B301" s="88">
        <f>IF(AND(OR(Pipeline!$F$5=H301,Pipeline!$F$5="",Pipeline!$F$5="All"), OR(Pipeline!$F$6=J301,Pipeline!$F$6="",Pipeline!$F$6="All"),  OR(Pipeline!$J$5&lt;=K301,Pipeline!$J$5=""), OR(Pipeline!$J$6&gt;=K301,Pipeline!$J$6=""),  OR(Pipeline!$N$5&lt;=O301,Pipeline!$N$5=""), OR(Pipeline!$N$6&gt;=O301,Pipeline!$N$6="")),1,0)</f>
        <v>1</v>
      </c>
      <c r="C301" s="99">
        <f>IF(B301&lt;&gt;1,"",COUNTIFS($I$6:I300,I301,$B$6:B300,1)+1)</f>
        <v>289</v>
      </c>
      <c r="D301" s="100" t="str">
        <f>IF(LEN(INDEX(Input!B$6:B$1005,ROW($C301)-ROW($C$5),1))=0,"-",INDEX(Input!B$6:B$1005,ROW($C301)-ROW($C$5),1))</f>
        <v>-</v>
      </c>
      <c r="E301" s="100" t="str">
        <f>IF(LEN(INDEX(Input!C$6:C$1005,ROW($C301)-ROW($C$5),1))=0,"-",INDEX(Input!C$6:C$1005,ROW($C301)-ROW($C$5),1))</f>
        <v>-</v>
      </c>
      <c r="F301" s="100" t="str">
        <f>IF(LEN(INDEX(Input!D$6:D$1005,ROW($C301)-ROW($C$5),1))=0,"-",INDEX(Input!D$6:D$1005,ROW($C301)-ROW($C$5),1))</f>
        <v>-</v>
      </c>
      <c r="G301" s="100" t="str">
        <f>IF(LEN(INDEX(Input!E$6:E$1005,ROW($C301)-ROW($C$5),1))=0,"-",INDEX(Input!E$6:E$1005,ROW($C301)-ROW($C$5),1))</f>
        <v>-</v>
      </c>
      <c r="H301" s="100" t="str">
        <f>IF(LEN(INDEX(Input!F$6:F$1005,ROW($C301)-ROW($C$5),1))=0,"-",INDEX(Input!F$6:F$1005,ROW($C301)-ROW($C$5),1))</f>
        <v>-</v>
      </c>
      <c r="I301" s="100" t="str">
        <f>IF(LEN(INDEX(Input!G$6:G$1005,ROW($C301)-ROW($C$5),1))=0,"",INDEX(Input!G$6:G$1005,ROW($C301)-ROW($C$5),1))</f>
        <v/>
      </c>
      <c r="J301" s="100" t="str">
        <f>IF(LEN(INDEX(Input!B$6:B$1005,ROW($C301)-ROW($C$5),1))=0,"-",IF(INDEX(Input!H$6:H$1005,ROW($C301)-ROW($C$5),1)="","Not set",INDEX(Input!H$6:H$1005,ROW($C301)-ROW($C$5),1)) )</f>
        <v>-</v>
      </c>
      <c r="K301" s="101" t="str">
        <f>IF(LEN(INDEX(Input!I$6:I$1005,ROW($C301)-ROW($C$5),1))=0,"",INDEX(Input!I$6:I$1005,ROW($C301)-ROW($C$5),1))</f>
        <v/>
      </c>
      <c r="L301" s="101" t="str">
        <f t="array" ref="L301">IFERROR(IF($AY$24=123,DAY(K301)&amp;connector&amp;IF($AZ$24="Extended",INDEX($AT$24:$AT$35,MONTH(K301),1),MONTH(K301))&amp;connector&amp;IF($AZ$24="Short", RIGHT(YEAR(K301),2),YEAR(K301)),IF($AY$24=213, MONTH(K301)&amp;connector&amp;DAY(K301)&amp;connector&amp;IF($AZ$24="Short", RIGHT(YEAR(K301),2),YEAR(K301)),IF($AZ$24="Short", RIGHT(YEAR(K301),2),YEAR(K301))&amp;connector&amp;MONTH(K301)&amp;connector&amp;DAY(K301))),"-")</f>
        <v>-</v>
      </c>
      <c r="M301" s="101" t="str">
        <f>IF(LEN(INDEX(Input!J$6:J$1005,ROW($C301)-ROW($C$5),1))=0,"",INDEX(Input!J$6:J$1005,ROW($C301)-ROW($C$5),1))</f>
        <v/>
      </c>
      <c r="N301" s="101" t="str">
        <f t="array" ref="N301">IFERROR(IF($AY$24=123,DAY(M301)&amp;connector&amp;IF($AZ$24="Extended",INDEX($AT$24:$AT$35,MONTH(M301),1),MONTH(M301))&amp;connector&amp;IF($AZ$24="Short", RIGHT(YEAR(M301),2),YEAR(M301)),IF($AY$24=213, MONTH(M301)&amp;connector&amp;DAY(M301)&amp;connector&amp;IF($AZ$24="Short", RIGHT(YEAR(M301),2),YEAR(M301)),IF($AZ$24="Short", RIGHT(YEAR(M301),2),YEAR(M301))&amp;connector&amp;MONTH(M301)&amp;connector&amp;DAY(M301))),"-")</f>
        <v>-</v>
      </c>
      <c r="O301" s="156" t="str">
        <f>IF(LEN(INDEX(Input!K$6:K$1005,ROW($C301)-ROW($C$5),1))=0,"",INDEX(Input!K$6:K$1005,ROW($C301)-ROW($C$5),1))</f>
        <v/>
      </c>
      <c r="P301" s="100" t="str">
        <f t="shared" si="40"/>
        <v>-</v>
      </c>
      <c r="Q301" s="156" t="str">
        <f>IF(LEN(INDEX(Input!L$6:L$1005,ROW($C301)-ROW($C$5),1))=0,"",INDEX(Input!L$6:L$1005,ROW($C301)-ROW($C$5),1))</f>
        <v/>
      </c>
      <c r="R301" s="100" t="str">
        <f t="shared" si="41"/>
        <v>-</v>
      </c>
      <c r="S301" s="156" t="str">
        <f>IF(LEN(INDEX(Input!M$6:M$1005,ROW($C301)-ROW($C$5),1))=0,"-",INDEX(Input!M$6:M$1005,ROW($C301)-ROW($C$5),1))</f>
        <v>-</v>
      </c>
      <c r="T301" s="156" t="str">
        <f t="shared" si="42"/>
        <v/>
      </c>
      <c r="U301" s="100" t="str">
        <f t="shared" si="43"/>
        <v>-</v>
      </c>
      <c r="V301" s="156" t="str">
        <f>IF(LEN(INDEX(Input!O$6:O$1005,ROW($C301)-ROW($C$5),1))=0,"",INDEX(Input!O$6:O$1005,ROW($C301)-ROW($C$5),1))</f>
        <v/>
      </c>
      <c r="W301" s="100" t="str">
        <f t="shared" si="44"/>
        <v>-</v>
      </c>
      <c r="X301" s="104" t="str">
        <f t="shared" si="45"/>
        <v/>
      </c>
      <c r="Y301" s="102" t="str">
        <f t="shared" si="46"/>
        <v/>
      </c>
      <c r="Z301" s="102" t="str">
        <f>IF(AND(OR(Dashboard!$D$7=J301,Dashboard!$D$7=""),  OR(Dashboard!$G$6&lt;=K301,Dashboard!$G$6=""), OR(Dashboard!$G$7&gt;=K301,Dashboard!$G$7=""),  OR(Dashboard!$J$6&lt;=O301,Dashboard!$J$6=""), OR(Dashboard!$J$7&gt;=O301,Dashboard!$J$7=""),D301&lt;&gt;""),"x","")</f>
        <v>x</v>
      </c>
      <c r="AA301" s="102" t="str">
        <f>IF(AND(OR(Dashboard!$D$6=H301,Dashboard!$D$6="",Dashboard!$D$6="All"), Z301="x"),"x","")</f>
        <v>x</v>
      </c>
      <c r="AB301" s="103" t="str">
        <f>IF(AND(OR(Dashboard!$D$6=H301,Dashboard!$D$6="",Dashboard!$D$6="All"), OR(Dashboard!$D$7=J301,Dashboard!$D$7=""),  OR(Dashboard!$G$6&lt;=K301,Dashboard!$G$6=""), OR(Dashboard!$G$7&gt;=K301,Dashboard!$G$7=""),  OR(Dashboard!$J$6&lt;=O301,Dashboard!$J$6=""), OR(Dashboard!$J$7&gt;=O301,Dashboard!$J$7=""),I301&lt;&gt;""),"x","")</f>
        <v/>
      </c>
      <c r="AC301" s="88" t="str">
        <f>IF($AB301&lt;&gt;"x","",IF(AND($I301&lt;&gt;AC$4, IFERROR(MATCH("c",$AB301:AB301,0),0)=0),"x", IF(IFERROR(MATCH("c",$AB301:AB301,0),0)=0,"c","")))</f>
        <v/>
      </c>
      <c r="AD301" s="88" t="str">
        <f>IF($AB301&lt;&gt;"x","",IF(AND($I301&lt;&gt;AD$4, IFERROR(MATCH("c",$AB301:AC301,0),0)=0),"x", IF(IFERROR(MATCH("c",$AB301:AC301,0),0)=0,"c","")))</f>
        <v/>
      </c>
      <c r="AE301" s="88" t="str">
        <f>IF($AB301&lt;&gt;"x","",IF(AND($I301&lt;&gt;AE$4, IFERROR(MATCH("c",$AB301:AD301,0),0)=0),"x", IF(IFERROR(MATCH("c",$AB301:AD301,0),0)=0,"c","")))</f>
        <v/>
      </c>
      <c r="AF301" s="88" t="str">
        <f>IF($AB301&lt;&gt;"x","",IF(AND($I301&lt;&gt;AF$4, IFERROR(MATCH("c",$AB301:AE301,0),0)=0),"x", IF(IFERROR(MATCH("c",$AB301:AE301,0),0)=0,"c","")))</f>
        <v/>
      </c>
      <c r="AG301" s="88" t="str">
        <f>IF($AB301&lt;&gt;"x","",IF(AND($I301&lt;&gt;AG$4, IFERROR(MATCH("c",$AB301:AF301,0),0)=0),"x", IF(IFERROR(MATCH("c",$AB301:AF301,0),0)=0,"c","")))</f>
        <v/>
      </c>
      <c r="AH301" s="88" t="str">
        <f>IF($AB301&lt;&gt;"x","",IF(AND($I301&lt;&gt;AH$4, IFERROR(MATCH("c",$AB301:AG301,0),0)=0),"x", IF(IFERROR(MATCH("c",$AB301:AG301,0),0)=0,"c","")))</f>
        <v/>
      </c>
      <c r="AI301" s="88" t="str">
        <f>IF($AB301&lt;&gt;"x","",IF(AND($I301&lt;&gt;AI$4, IFERROR(MATCH("c",$AB301:AH301,0),0)=0),"x", IF(IFERROR(MATCH("c",$AB301:AH301,0),0)=0,"c","")))</f>
        <v/>
      </c>
      <c r="AJ301" s="88" t="str">
        <f>IF($AB301&lt;&gt;"x","",IF(AND($I301&lt;&gt;AJ$4, IFERROR(MATCH("c",$AB301:AI301,0),0)=0),"x", IF(IFERROR(MATCH("c",$AB301:AI301,0),0)=0,"c","")))</f>
        <v/>
      </c>
      <c r="AK301" s="88" t="str">
        <f>IF($AB301&lt;&gt;"x","",IF(AND($I301&lt;&gt;AK$4, IFERROR(MATCH("c",$AB301:AJ301,0),0)=0),"x", IF(IFERROR(MATCH("c",$AB301:AJ301,0),0)=0,"c","")))</f>
        <v/>
      </c>
      <c r="AL301" s="88" t="str">
        <f>IF($AB301&lt;&gt;"x","",IF(AND($I301&lt;&gt;AL$4, IFERROR(MATCH("c",$AB301:AK301,0),0)=0),"x", IF(IFERROR(MATCH("c",$AB301:AK301,0),0)=0,"c","")))</f>
        <v/>
      </c>
      <c r="AM301" s="88" t="str">
        <f>IF($AB301&lt;&gt;"x","",IF(AND($I301&lt;&gt;AM$4, IFERROR(MATCH("c",$AB301:AL301,0),0)=0),"x", IF(IFERROR(MATCH("c",$AB301:AL301,0),0)=0,"c","")))</f>
        <v/>
      </c>
      <c r="AN301" s="88" t="str">
        <f>IF($AB301&lt;&gt;"x","",IF(AND($I301&lt;&gt;AN$4, IFERROR(MATCH("c",$AB301:AM301,0),0)=0),"x", IF(IFERROR(MATCH("c",$AB301:AM301,0),0)=0,"c","")))</f>
        <v/>
      </c>
      <c r="AO301" s="88" t="str">
        <f>IF($AB301&lt;&gt;"x","",IF(AND($I301&lt;&gt;AO$4, IFERROR(MATCH("c",$AB301:AN301,0),0)=0),"x", IF(IFERROR(MATCH("c",$AB301:AN301,0),0)=0,"c","")))</f>
        <v/>
      </c>
      <c r="AP301" s="88" t="str">
        <f>IF($AB301&lt;&gt;"x","",IF(AND($I301&lt;&gt;AP$4, IFERROR(MATCH("c",$AB301:AO301,0),0)=0),"x", IF(IFERROR(MATCH("c",$AB301:AO301,0),0)=0,"c","")))</f>
        <v/>
      </c>
      <c r="AQ301" s="88" t="str">
        <f>IF($AB301&lt;&gt;"x","",IF(AND($I301&lt;&gt;AQ$4, IFERROR(MATCH("c",$AB301:AP301,0),0)=0),"x", IF(IFERROR(MATCH("c",$AB301:AP301,0),0)=0,"c","")))</f>
        <v/>
      </c>
    </row>
    <row r="302" spans="2:43" x14ac:dyDescent="0.25">
      <c r="B302" s="88">
        <f>IF(AND(OR(Pipeline!$F$5=H302,Pipeline!$F$5="",Pipeline!$F$5="All"), OR(Pipeline!$F$6=J302,Pipeline!$F$6="",Pipeline!$F$6="All"),  OR(Pipeline!$J$5&lt;=K302,Pipeline!$J$5=""), OR(Pipeline!$J$6&gt;=K302,Pipeline!$J$6=""),  OR(Pipeline!$N$5&lt;=O302,Pipeline!$N$5=""), OR(Pipeline!$N$6&gt;=O302,Pipeline!$N$6="")),1,0)</f>
        <v>1</v>
      </c>
      <c r="C302" s="99">
        <f>IF(B302&lt;&gt;1,"",COUNTIFS($I$6:I301,I302,$B$6:B301,1)+1)</f>
        <v>290</v>
      </c>
      <c r="D302" s="100" t="str">
        <f>IF(LEN(INDEX(Input!B$6:B$1005,ROW($C302)-ROW($C$5),1))=0,"-",INDEX(Input!B$6:B$1005,ROW($C302)-ROW($C$5),1))</f>
        <v>-</v>
      </c>
      <c r="E302" s="100" t="str">
        <f>IF(LEN(INDEX(Input!C$6:C$1005,ROW($C302)-ROW($C$5),1))=0,"-",INDEX(Input!C$6:C$1005,ROW($C302)-ROW($C$5),1))</f>
        <v>-</v>
      </c>
      <c r="F302" s="100" t="str">
        <f>IF(LEN(INDEX(Input!D$6:D$1005,ROW($C302)-ROW($C$5),1))=0,"-",INDEX(Input!D$6:D$1005,ROW($C302)-ROW($C$5),1))</f>
        <v>-</v>
      </c>
      <c r="G302" s="100" t="str">
        <f>IF(LEN(INDEX(Input!E$6:E$1005,ROW($C302)-ROW($C$5),1))=0,"-",INDEX(Input!E$6:E$1005,ROW($C302)-ROW($C$5),1))</f>
        <v>-</v>
      </c>
      <c r="H302" s="100" t="str">
        <f>IF(LEN(INDEX(Input!F$6:F$1005,ROW($C302)-ROW($C$5),1))=0,"-",INDEX(Input!F$6:F$1005,ROW($C302)-ROW($C$5),1))</f>
        <v>-</v>
      </c>
      <c r="I302" s="100" t="str">
        <f>IF(LEN(INDEX(Input!G$6:G$1005,ROW($C302)-ROW($C$5),1))=0,"",INDEX(Input!G$6:G$1005,ROW($C302)-ROW($C$5),1))</f>
        <v/>
      </c>
      <c r="J302" s="100" t="str">
        <f>IF(LEN(INDEX(Input!B$6:B$1005,ROW($C302)-ROW($C$5),1))=0,"-",IF(INDEX(Input!H$6:H$1005,ROW($C302)-ROW($C$5),1)="","Not set",INDEX(Input!H$6:H$1005,ROW($C302)-ROW($C$5),1)) )</f>
        <v>-</v>
      </c>
      <c r="K302" s="101" t="str">
        <f>IF(LEN(INDEX(Input!I$6:I$1005,ROW($C302)-ROW($C$5),1))=0,"",INDEX(Input!I$6:I$1005,ROW($C302)-ROW($C$5),1))</f>
        <v/>
      </c>
      <c r="L302" s="101" t="str">
        <f t="array" ref="L302">IFERROR(IF($AY$24=123,DAY(K302)&amp;connector&amp;IF($AZ$24="Extended",INDEX($AT$24:$AT$35,MONTH(K302),1),MONTH(K302))&amp;connector&amp;IF($AZ$24="Short", RIGHT(YEAR(K302),2),YEAR(K302)),IF($AY$24=213, MONTH(K302)&amp;connector&amp;DAY(K302)&amp;connector&amp;IF($AZ$24="Short", RIGHT(YEAR(K302),2),YEAR(K302)),IF($AZ$24="Short", RIGHT(YEAR(K302),2),YEAR(K302))&amp;connector&amp;MONTH(K302)&amp;connector&amp;DAY(K302))),"-")</f>
        <v>-</v>
      </c>
      <c r="M302" s="101" t="str">
        <f>IF(LEN(INDEX(Input!J$6:J$1005,ROW($C302)-ROW($C$5),1))=0,"",INDEX(Input!J$6:J$1005,ROW($C302)-ROW($C$5),1))</f>
        <v/>
      </c>
      <c r="N302" s="101" t="str">
        <f t="array" ref="N302">IFERROR(IF($AY$24=123,DAY(M302)&amp;connector&amp;IF($AZ$24="Extended",INDEX($AT$24:$AT$35,MONTH(M302),1),MONTH(M302))&amp;connector&amp;IF($AZ$24="Short", RIGHT(YEAR(M302),2),YEAR(M302)),IF($AY$24=213, MONTH(M302)&amp;connector&amp;DAY(M302)&amp;connector&amp;IF($AZ$24="Short", RIGHT(YEAR(M302),2),YEAR(M302)),IF($AZ$24="Short", RIGHT(YEAR(M302),2),YEAR(M302))&amp;connector&amp;MONTH(M302)&amp;connector&amp;DAY(M302))),"-")</f>
        <v>-</v>
      </c>
      <c r="O302" s="156" t="str">
        <f>IF(LEN(INDEX(Input!K$6:K$1005,ROW($C302)-ROW($C$5),1))=0,"",INDEX(Input!K$6:K$1005,ROW($C302)-ROW($C$5),1))</f>
        <v/>
      </c>
      <c r="P302" s="100" t="str">
        <f t="shared" si="40"/>
        <v>-</v>
      </c>
      <c r="Q302" s="156" t="str">
        <f>IF(LEN(INDEX(Input!L$6:L$1005,ROW($C302)-ROW($C$5),1))=0,"",INDEX(Input!L$6:L$1005,ROW($C302)-ROW($C$5),1))</f>
        <v/>
      </c>
      <c r="R302" s="100" t="str">
        <f t="shared" si="41"/>
        <v>-</v>
      </c>
      <c r="S302" s="156" t="str">
        <f>IF(LEN(INDEX(Input!M$6:M$1005,ROW($C302)-ROW($C$5),1))=0,"-",INDEX(Input!M$6:M$1005,ROW($C302)-ROW($C$5),1))</f>
        <v>-</v>
      </c>
      <c r="T302" s="156" t="str">
        <f t="shared" si="42"/>
        <v/>
      </c>
      <c r="U302" s="100" t="str">
        <f t="shared" si="43"/>
        <v>-</v>
      </c>
      <c r="V302" s="156" t="str">
        <f>IF(LEN(INDEX(Input!O$6:O$1005,ROW($C302)-ROW($C$5),1))=0,"",INDEX(Input!O$6:O$1005,ROW($C302)-ROW($C$5),1))</f>
        <v/>
      </c>
      <c r="W302" s="100" t="str">
        <f t="shared" si="44"/>
        <v>-</v>
      </c>
      <c r="X302" s="104" t="str">
        <f t="shared" si="45"/>
        <v/>
      </c>
      <c r="Y302" s="102" t="str">
        <f t="shared" si="46"/>
        <v/>
      </c>
      <c r="Z302" s="102" t="str">
        <f>IF(AND(OR(Dashboard!$D$7=J302,Dashboard!$D$7=""),  OR(Dashboard!$G$6&lt;=K302,Dashboard!$G$6=""), OR(Dashboard!$G$7&gt;=K302,Dashboard!$G$7=""),  OR(Dashboard!$J$6&lt;=O302,Dashboard!$J$6=""), OR(Dashboard!$J$7&gt;=O302,Dashboard!$J$7=""),D302&lt;&gt;""),"x","")</f>
        <v>x</v>
      </c>
      <c r="AA302" s="102" t="str">
        <f>IF(AND(OR(Dashboard!$D$6=H302,Dashboard!$D$6="",Dashboard!$D$6="All"), Z302="x"),"x","")</f>
        <v>x</v>
      </c>
      <c r="AB302" s="103" t="str">
        <f>IF(AND(OR(Dashboard!$D$6=H302,Dashboard!$D$6="",Dashboard!$D$6="All"), OR(Dashboard!$D$7=J302,Dashboard!$D$7=""),  OR(Dashboard!$G$6&lt;=K302,Dashboard!$G$6=""), OR(Dashboard!$G$7&gt;=K302,Dashboard!$G$7=""),  OR(Dashboard!$J$6&lt;=O302,Dashboard!$J$6=""), OR(Dashboard!$J$7&gt;=O302,Dashboard!$J$7=""),I302&lt;&gt;""),"x","")</f>
        <v/>
      </c>
      <c r="AC302" s="88" t="str">
        <f>IF($AB302&lt;&gt;"x","",IF(AND($I302&lt;&gt;AC$4, IFERROR(MATCH("c",$AB302:AB302,0),0)=0),"x", IF(IFERROR(MATCH("c",$AB302:AB302,0),0)=0,"c","")))</f>
        <v/>
      </c>
      <c r="AD302" s="88" t="str">
        <f>IF($AB302&lt;&gt;"x","",IF(AND($I302&lt;&gt;AD$4, IFERROR(MATCH("c",$AB302:AC302,0),0)=0),"x", IF(IFERROR(MATCH("c",$AB302:AC302,0),0)=0,"c","")))</f>
        <v/>
      </c>
      <c r="AE302" s="88" t="str">
        <f>IF($AB302&lt;&gt;"x","",IF(AND($I302&lt;&gt;AE$4, IFERROR(MATCH("c",$AB302:AD302,0),0)=0),"x", IF(IFERROR(MATCH("c",$AB302:AD302,0),0)=0,"c","")))</f>
        <v/>
      </c>
      <c r="AF302" s="88" t="str">
        <f>IF($AB302&lt;&gt;"x","",IF(AND($I302&lt;&gt;AF$4, IFERROR(MATCH("c",$AB302:AE302,0),0)=0),"x", IF(IFERROR(MATCH("c",$AB302:AE302,0),0)=0,"c","")))</f>
        <v/>
      </c>
      <c r="AG302" s="88" t="str">
        <f>IF($AB302&lt;&gt;"x","",IF(AND($I302&lt;&gt;AG$4, IFERROR(MATCH("c",$AB302:AF302,0),0)=0),"x", IF(IFERROR(MATCH("c",$AB302:AF302,0),0)=0,"c","")))</f>
        <v/>
      </c>
      <c r="AH302" s="88" t="str">
        <f>IF($AB302&lt;&gt;"x","",IF(AND($I302&lt;&gt;AH$4, IFERROR(MATCH("c",$AB302:AG302,0),0)=0),"x", IF(IFERROR(MATCH("c",$AB302:AG302,0),0)=0,"c","")))</f>
        <v/>
      </c>
      <c r="AI302" s="88" t="str">
        <f>IF($AB302&lt;&gt;"x","",IF(AND($I302&lt;&gt;AI$4, IFERROR(MATCH("c",$AB302:AH302,0),0)=0),"x", IF(IFERROR(MATCH("c",$AB302:AH302,0),0)=0,"c","")))</f>
        <v/>
      </c>
      <c r="AJ302" s="88" t="str">
        <f>IF($AB302&lt;&gt;"x","",IF(AND($I302&lt;&gt;AJ$4, IFERROR(MATCH("c",$AB302:AI302,0),0)=0),"x", IF(IFERROR(MATCH("c",$AB302:AI302,0),0)=0,"c","")))</f>
        <v/>
      </c>
      <c r="AK302" s="88" t="str">
        <f>IF($AB302&lt;&gt;"x","",IF(AND($I302&lt;&gt;AK$4, IFERROR(MATCH("c",$AB302:AJ302,0),0)=0),"x", IF(IFERROR(MATCH("c",$AB302:AJ302,0),0)=0,"c","")))</f>
        <v/>
      </c>
      <c r="AL302" s="88" t="str">
        <f>IF($AB302&lt;&gt;"x","",IF(AND($I302&lt;&gt;AL$4, IFERROR(MATCH("c",$AB302:AK302,0),0)=0),"x", IF(IFERROR(MATCH("c",$AB302:AK302,0),0)=0,"c","")))</f>
        <v/>
      </c>
      <c r="AM302" s="88" t="str">
        <f>IF($AB302&lt;&gt;"x","",IF(AND($I302&lt;&gt;AM$4, IFERROR(MATCH("c",$AB302:AL302,0),0)=0),"x", IF(IFERROR(MATCH("c",$AB302:AL302,0),0)=0,"c","")))</f>
        <v/>
      </c>
      <c r="AN302" s="88" t="str">
        <f>IF($AB302&lt;&gt;"x","",IF(AND($I302&lt;&gt;AN$4, IFERROR(MATCH("c",$AB302:AM302,0),0)=0),"x", IF(IFERROR(MATCH("c",$AB302:AM302,0),0)=0,"c","")))</f>
        <v/>
      </c>
      <c r="AO302" s="88" t="str">
        <f>IF($AB302&lt;&gt;"x","",IF(AND($I302&lt;&gt;AO$4, IFERROR(MATCH("c",$AB302:AN302,0),0)=0),"x", IF(IFERROR(MATCH("c",$AB302:AN302,0),0)=0,"c","")))</f>
        <v/>
      </c>
      <c r="AP302" s="88" t="str">
        <f>IF($AB302&lt;&gt;"x","",IF(AND($I302&lt;&gt;AP$4, IFERROR(MATCH("c",$AB302:AO302,0),0)=0),"x", IF(IFERROR(MATCH("c",$AB302:AO302,0),0)=0,"c","")))</f>
        <v/>
      </c>
      <c r="AQ302" s="88" t="str">
        <f>IF($AB302&lt;&gt;"x","",IF(AND($I302&lt;&gt;AQ$4, IFERROR(MATCH("c",$AB302:AP302,0),0)=0),"x", IF(IFERROR(MATCH("c",$AB302:AP302,0),0)=0,"c","")))</f>
        <v/>
      </c>
    </row>
    <row r="303" spans="2:43" x14ac:dyDescent="0.25">
      <c r="B303" s="88">
        <f>IF(AND(OR(Pipeline!$F$5=H303,Pipeline!$F$5="",Pipeline!$F$5="All"), OR(Pipeline!$F$6=J303,Pipeline!$F$6="",Pipeline!$F$6="All"),  OR(Pipeline!$J$5&lt;=K303,Pipeline!$J$5=""), OR(Pipeline!$J$6&gt;=K303,Pipeline!$J$6=""),  OR(Pipeline!$N$5&lt;=O303,Pipeline!$N$5=""), OR(Pipeline!$N$6&gt;=O303,Pipeline!$N$6="")),1,0)</f>
        <v>1</v>
      </c>
      <c r="C303" s="99">
        <f>IF(B303&lt;&gt;1,"",COUNTIFS($I$6:I302,I303,$B$6:B302,1)+1)</f>
        <v>291</v>
      </c>
      <c r="D303" s="100" t="str">
        <f>IF(LEN(INDEX(Input!B$6:B$1005,ROW($C303)-ROW($C$5),1))=0,"-",INDEX(Input!B$6:B$1005,ROW($C303)-ROW($C$5),1))</f>
        <v>-</v>
      </c>
      <c r="E303" s="100" t="str">
        <f>IF(LEN(INDEX(Input!C$6:C$1005,ROW($C303)-ROW($C$5),1))=0,"-",INDEX(Input!C$6:C$1005,ROW($C303)-ROW($C$5),1))</f>
        <v>-</v>
      </c>
      <c r="F303" s="100" t="str">
        <f>IF(LEN(INDEX(Input!D$6:D$1005,ROW($C303)-ROW($C$5),1))=0,"-",INDEX(Input!D$6:D$1005,ROW($C303)-ROW($C$5),1))</f>
        <v>-</v>
      </c>
      <c r="G303" s="100" t="str">
        <f>IF(LEN(INDEX(Input!E$6:E$1005,ROW($C303)-ROW($C$5),1))=0,"-",INDEX(Input!E$6:E$1005,ROW($C303)-ROW($C$5),1))</f>
        <v>-</v>
      </c>
      <c r="H303" s="100" t="str">
        <f>IF(LEN(INDEX(Input!F$6:F$1005,ROW($C303)-ROW($C$5),1))=0,"-",INDEX(Input!F$6:F$1005,ROW($C303)-ROW($C$5),1))</f>
        <v>-</v>
      </c>
      <c r="I303" s="100" t="str">
        <f>IF(LEN(INDEX(Input!G$6:G$1005,ROW($C303)-ROW($C$5),1))=0,"",INDEX(Input!G$6:G$1005,ROW($C303)-ROW($C$5),1))</f>
        <v/>
      </c>
      <c r="J303" s="100" t="str">
        <f>IF(LEN(INDEX(Input!B$6:B$1005,ROW($C303)-ROW($C$5),1))=0,"-",IF(INDEX(Input!H$6:H$1005,ROW($C303)-ROW($C$5),1)="","Not set",INDEX(Input!H$6:H$1005,ROW($C303)-ROW($C$5),1)) )</f>
        <v>-</v>
      </c>
      <c r="K303" s="101" t="str">
        <f>IF(LEN(INDEX(Input!I$6:I$1005,ROW($C303)-ROW($C$5),1))=0,"",INDEX(Input!I$6:I$1005,ROW($C303)-ROW($C$5),1))</f>
        <v/>
      </c>
      <c r="L303" s="101" t="str">
        <f t="array" ref="L303">IFERROR(IF($AY$24=123,DAY(K303)&amp;connector&amp;IF($AZ$24="Extended",INDEX($AT$24:$AT$35,MONTH(K303),1),MONTH(K303))&amp;connector&amp;IF($AZ$24="Short", RIGHT(YEAR(K303),2),YEAR(K303)),IF($AY$24=213, MONTH(K303)&amp;connector&amp;DAY(K303)&amp;connector&amp;IF($AZ$24="Short", RIGHT(YEAR(K303),2),YEAR(K303)),IF($AZ$24="Short", RIGHT(YEAR(K303),2),YEAR(K303))&amp;connector&amp;MONTH(K303)&amp;connector&amp;DAY(K303))),"-")</f>
        <v>-</v>
      </c>
      <c r="M303" s="101" t="str">
        <f>IF(LEN(INDEX(Input!J$6:J$1005,ROW($C303)-ROW($C$5),1))=0,"",INDEX(Input!J$6:J$1005,ROW($C303)-ROW($C$5),1))</f>
        <v/>
      </c>
      <c r="N303" s="101" t="str">
        <f t="array" ref="N303">IFERROR(IF($AY$24=123,DAY(M303)&amp;connector&amp;IF($AZ$24="Extended",INDEX($AT$24:$AT$35,MONTH(M303),1),MONTH(M303))&amp;connector&amp;IF($AZ$24="Short", RIGHT(YEAR(M303),2),YEAR(M303)),IF($AY$24=213, MONTH(M303)&amp;connector&amp;DAY(M303)&amp;connector&amp;IF($AZ$24="Short", RIGHT(YEAR(M303),2),YEAR(M303)),IF($AZ$24="Short", RIGHT(YEAR(M303),2),YEAR(M303))&amp;connector&amp;MONTH(M303)&amp;connector&amp;DAY(M303))),"-")</f>
        <v>-</v>
      </c>
      <c r="O303" s="156" t="str">
        <f>IF(LEN(INDEX(Input!K$6:K$1005,ROW($C303)-ROW($C$5),1))=0,"",INDEX(Input!K$6:K$1005,ROW($C303)-ROW($C$5),1))</f>
        <v/>
      </c>
      <c r="P303" s="100" t="str">
        <f t="shared" si="40"/>
        <v>-</v>
      </c>
      <c r="Q303" s="156" t="str">
        <f>IF(LEN(INDEX(Input!L$6:L$1005,ROW($C303)-ROW($C$5),1))=0,"",INDEX(Input!L$6:L$1005,ROW($C303)-ROW($C$5),1))</f>
        <v/>
      </c>
      <c r="R303" s="100" t="str">
        <f t="shared" si="41"/>
        <v>-</v>
      </c>
      <c r="S303" s="156" t="str">
        <f>IF(LEN(INDEX(Input!M$6:M$1005,ROW($C303)-ROW($C$5),1))=0,"-",INDEX(Input!M$6:M$1005,ROW($C303)-ROW($C$5),1))</f>
        <v>-</v>
      </c>
      <c r="T303" s="156" t="str">
        <f t="shared" si="42"/>
        <v/>
      </c>
      <c r="U303" s="100" t="str">
        <f t="shared" si="43"/>
        <v>-</v>
      </c>
      <c r="V303" s="156" t="str">
        <f>IF(LEN(INDEX(Input!O$6:O$1005,ROW($C303)-ROW($C$5),1))=0,"",INDEX(Input!O$6:O$1005,ROW($C303)-ROW($C$5),1))</f>
        <v/>
      </c>
      <c r="W303" s="100" t="str">
        <f t="shared" si="44"/>
        <v>-</v>
      </c>
      <c r="X303" s="104" t="str">
        <f t="shared" si="45"/>
        <v/>
      </c>
      <c r="Y303" s="102" t="str">
        <f t="shared" si="46"/>
        <v/>
      </c>
      <c r="Z303" s="102" t="str">
        <f>IF(AND(OR(Dashboard!$D$7=J303,Dashboard!$D$7=""),  OR(Dashboard!$G$6&lt;=K303,Dashboard!$G$6=""), OR(Dashboard!$G$7&gt;=K303,Dashboard!$G$7=""),  OR(Dashboard!$J$6&lt;=O303,Dashboard!$J$6=""), OR(Dashboard!$J$7&gt;=O303,Dashboard!$J$7=""),D303&lt;&gt;""),"x","")</f>
        <v>x</v>
      </c>
      <c r="AA303" s="102" t="str">
        <f>IF(AND(OR(Dashboard!$D$6=H303,Dashboard!$D$6="",Dashboard!$D$6="All"), Z303="x"),"x","")</f>
        <v>x</v>
      </c>
      <c r="AB303" s="103" t="str">
        <f>IF(AND(OR(Dashboard!$D$6=H303,Dashboard!$D$6="",Dashboard!$D$6="All"), OR(Dashboard!$D$7=J303,Dashboard!$D$7=""),  OR(Dashboard!$G$6&lt;=K303,Dashboard!$G$6=""), OR(Dashboard!$G$7&gt;=K303,Dashboard!$G$7=""),  OR(Dashboard!$J$6&lt;=O303,Dashboard!$J$6=""), OR(Dashboard!$J$7&gt;=O303,Dashboard!$J$7=""),I303&lt;&gt;""),"x","")</f>
        <v/>
      </c>
      <c r="AC303" s="88" t="str">
        <f>IF($AB303&lt;&gt;"x","",IF(AND($I303&lt;&gt;AC$4, IFERROR(MATCH("c",$AB303:AB303,0),0)=0),"x", IF(IFERROR(MATCH("c",$AB303:AB303,0),0)=0,"c","")))</f>
        <v/>
      </c>
      <c r="AD303" s="88" t="str">
        <f>IF($AB303&lt;&gt;"x","",IF(AND($I303&lt;&gt;AD$4, IFERROR(MATCH("c",$AB303:AC303,0),0)=0),"x", IF(IFERROR(MATCH("c",$AB303:AC303,0),0)=0,"c","")))</f>
        <v/>
      </c>
      <c r="AE303" s="88" t="str">
        <f>IF($AB303&lt;&gt;"x","",IF(AND($I303&lt;&gt;AE$4, IFERROR(MATCH("c",$AB303:AD303,0),0)=0),"x", IF(IFERROR(MATCH("c",$AB303:AD303,0),0)=0,"c","")))</f>
        <v/>
      </c>
      <c r="AF303" s="88" t="str">
        <f>IF($AB303&lt;&gt;"x","",IF(AND($I303&lt;&gt;AF$4, IFERROR(MATCH("c",$AB303:AE303,0),0)=0),"x", IF(IFERROR(MATCH("c",$AB303:AE303,0),0)=0,"c","")))</f>
        <v/>
      </c>
      <c r="AG303" s="88" t="str">
        <f>IF($AB303&lt;&gt;"x","",IF(AND($I303&lt;&gt;AG$4, IFERROR(MATCH("c",$AB303:AF303,0),0)=0),"x", IF(IFERROR(MATCH("c",$AB303:AF303,0),0)=0,"c","")))</f>
        <v/>
      </c>
      <c r="AH303" s="88" t="str">
        <f>IF($AB303&lt;&gt;"x","",IF(AND($I303&lt;&gt;AH$4, IFERROR(MATCH("c",$AB303:AG303,0),0)=0),"x", IF(IFERROR(MATCH("c",$AB303:AG303,0),0)=0,"c","")))</f>
        <v/>
      </c>
      <c r="AI303" s="88" t="str">
        <f>IF($AB303&lt;&gt;"x","",IF(AND($I303&lt;&gt;AI$4, IFERROR(MATCH("c",$AB303:AH303,0),0)=0),"x", IF(IFERROR(MATCH("c",$AB303:AH303,0),0)=0,"c","")))</f>
        <v/>
      </c>
      <c r="AJ303" s="88" t="str">
        <f>IF($AB303&lt;&gt;"x","",IF(AND($I303&lt;&gt;AJ$4, IFERROR(MATCH("c",$AB303:AI303,0),0)=0),"x", IF(IFERROR(MATCH("c",$AB303:AI303,0),0)=0,"c","")))</f>
        <v/>
      </c>
      <c r="AK303" s="88" t="str">
        <f>IF($AB303&lt;&gt;"x","",IF(AND($I303&lt;&gt;AK$4, IFERROR(MATCH("c",$AB303:AJ303,0),0)=0),"x", IF(IFERROR(MATCH("c",$AB303:AJ303,0),0)=0,"c","")))</f>
        <v/>
      </c>
      <c r="AL303" s="88" t="str">
        <f>IF($AB303&lt;&gt;"x","",IF(AND($I303&lt;&gt;AL$4, IFERROR(MATCH("c",$AB303:AK303,0),0)=0),"x", IF(IFERROR(MATCH("c",$AB303:AK303,0),0)=0,"c","")))</f>
        <v/>
      </c>
      <c r="AM303" s="88" t="str">
        <f>IF($AB303&lt;&gt;"x","",IF(AND($I303&lt;&gt;AM$4, IFERROR(MATCH("c",$AB303:AL303,0),0)=0),"x", IF(IFERROR(MATCH("c",$AB303:AL303,0),0)=0,"c","")))</f>
        <v/>
      </c>
      <c r="AN303" s="88" t="str">
        <f>IF($AB303&lt;&gt;"x","",IF(AND($I303&lt;&gt;AN$4, IFERROR(MATCH("c",$AB303:AM303,0),0)=0),"x", IF(IFERROR(MATCH("c",$AB303:AM303,0),0)=0,"c","")))</f>
        <v/>
      </c>
      <c r="AO303" s="88" t="str">
        <f>IF($AB303&lt;&gt;"x","",IF(AND($I303&lt;&gt;AO$4, IFERROR(MATCH("c",$AB303:AN303,0),0)=0),"x", IF(IFERROR(MATCH("c",$AB303:AN303,0),0)=0,"c","")))</f>
        <v/>
      </c>
      <c r="AP303" s="88" t="str">
        <f>IF($AB303&lt;&gt;"x","",IF(AND($I303&lt;&gt;AP$4, IFERROR(MATCH("c",$AB303:AO303,0),0)=0),"x", IF(IFERROR(MATCH("c",$AB303:AO303,0),0)=0,"c","")))</f>
        <v/>
      </c>
      <c r="AQ303" s="88" t="str">
        <f>IF($AB303&lt;&gt;"x","",IF(AND($I303&lt;&gt;AQ$4, IFERROR(MATCH("c",$AB303:AP303,0),0)=0),"x", IF(IFERROR(MATCH("c",$AB303:AP303,0),0)=0,"c","")))</f>
        <v/>
      </c>
    </row>
    <row r="304" spans="2:43" x14ac:dyDescent="0.25">
      <c r="B304" s="88">
        <f>IF(AND(OR(Pipeline!$F$5=H304,Pipeline!$F$5="",Pipeline!$F$5="All"), OR(Pipeline!$F$6=J304,Pipeline!$F$6="",Pipeline!$F$6="All"),  OR(Pipeline!$J$5&lt;=K304,Pipeline!$J$5=""), OR(Pipeline!$J$6&gt;=K304,Pipeline!$J$6=""),  OR(Pipeline!$N$5&lt;=O304,Pipeline!$N$5=""), OR(Pipeline!$N$6&gt;=O304,Pipeline!$N$6="")),1,0)</f>
        <v>1</v>
      </c>
      <c r="C304" s="99">
        <f>IF(B304&lt;&gt;1,"",COUNTIFS($I$6:I303,I304,$B$6:B303,1)+1)</f>
        <v>292</v>
      </c>
      <c r="D304" s="100" t="str">
        <f>IF(LEN(INDEX(Input!B$6:B$1005,ROW($C304)-ROW($C$5),1))=0,"-",INDEX(Input!B$6:B$1005,ROW($C304)-ROW($C$5),1))</f>
        <v>-</v>
      </c>
      <c r="E304" s="100" t="str">
        <f>IF(LEN(INDEX(Input!C$6:C$1005,ROW($C304)-ROW($C$5),1))=0,"-",INDEX(Input!C$6:C$1005,ROW($C304)-ROW($C$5),1))</f>
        <v>-</v>
      </c>
      <c r="F304" s="100" t="str">
        <f>IF(LEN(INDEX(Input!D$6:D$1005,ROW($C304)-ROW($C$5),1))=0,"-",INDEX(Input!D$6:D$1005,ROW($C304)-ROW($C$5),1))</f>
        <v>-</v>
      </c>
      <c r="G304" s="100" t="str">
        <f>IF(LEN(INDEX(Input!E$6:E$1005,ROW($C304)-ROW($C$5),1))=0,"-",INDEX(Input!E$6:E$1005,ROW($C304)-ROW($C$5),1))</f>
        <v>-</v>
      </c>
      <c r="H304" s="100" t="str">
        <f>IF(LEN(INDEX(Input!F$6:F$1005,ROW($C304)-ROW($C$5),1))=0,"-",INDEX(Input!F$6:F$1005,ROW($C304)-ROW($C$5),1))</f>
        <v>-</v>
      </c>
      <c r="I304" s="100" t="str">
        <f>IF(LEN(INDEX(Input!G$6:G$1005,ROW($C304)-ROW($C$5),1))=0,"",INDEX(Input!G$6:G$1005,ROW($C304)-ROW($C$5),1))</f>
        <v/>
      </c>
      <c r="J304" s="100" t="str">
        <f>IF(LEN(INDEX(Input!B$6:B$1005,ROW($C304)-ROW($C$5),1))=0,"-",IF(INDEX(Input!H$6:H$1005,ROW($C304)-ROW($C$5),1)="","Not set",INDEX(Input!H$6:H$1005,ROW($C304)-ROW($C$5),1)) )</f>
        <v>-</v>
      </c>
      <c r="K304" s="101" t="str">
        <f>IF(LEN(INDEX(Input!I$6:I$1005,ROW($C304)-ROW($C$5),1))=0,"",INDEX(Input!I$6:I$1005,ROW($C304)-ROW($C$5),1))</f>
        <v/>
      </c>
      <c r="L304" s="101" t="str">
        <f t="array" ref="L304">IFERROR(IF($AY$24=123,DAY(K304)&amp;connector&amp;IF($AZ$24="Extended",INDEX($AT$24:$AT$35,MONTH(K304),1),MONTH(K304))&amp;connector&amp;IF($AZ$24="Short", RIGHT(YEAR(K304),2),YEAR(K304)),IF($AY$24=213, MONTH(K304)&amp;connector&amp;DAY(K304)&amp;connector&amp;IF($AZ$24="Short", RIGHT(YEAR(K304),2),YEAR(K304)),IF($AZ$24="Short", RIGHT(YEAR(K304),2),YEAR(K304))&amp;connector&amp;MONTH(K304)&amp;connector&amp;DAY(K304))),"-")</f>
        <v>-</v>
      </c>
      <c r="M304" s="101" t="str">
        <f>IF(LEN(INDEX(Input!J$6:J$1005,ROW($C304)-ROW($C$5),1))=0,"",INDEX(Input!J$6:J$1005,ROW($C304)-ROW($C$5),1))</f>
        <v/>
      </c>
      <c r="N304" s="101" t="str">
        <f t="array" ref="N304">IFERROR(IF($AY$24=123,DAY(M304)&amp;connector&amp;IF($AZ$24="Extended",INDEX($AT$24:$AT$35,MONTH(M304),1),MONTH(M304))&amp;connector&amp;IF($AZ$24="Short", RIGHT(YEAR(M304),2),YEAR(M304)),IF($AY$24=213, MONTH(M304)&amp;connector&amp;DAY(M304)&amp;connector&amp;IF($AZ$24="Short", RIGHT(YEAR(M304),2),YEAR(M304)),IF($AZ$24="Short", RIGHT(YEAR(M304),2),YEAR(M304))&amp;connector&amp;MONTH(M304)&amp;connector&amp;DAY(M304))),"-")</f>
        <v>-</v>
      </c>
      <c r="O304" s="156" t="str">
        <f>IF(LEN(INDEX(Input!K$6:K$1005,ROW($C304)-ROW($C$5),1))=0,"",INDEX(Input!K$6:K$1005,ROW($C304)-ROW($C$5),1))</f>
        <v/>
      </c>
      <c r="P304" s="100" t="str">
        <f t="shared" si="40"/>
        <v>-</v>
      </c>
      <c r="Q304" s="156" t="str">
        <f>IF(LEN(INDEX(Input!L$6:L$1005,ROW($C304)-ROW($C$5),1))=0,"",INDEX(Input!L$6:L$1005,ROW($C304)-ROW($C$5),1))</f>
        <v/>
      </c>
      <c r="R304" s="100" t="str">
        <f t="shared" si="41"/>
        <v>-</v>
      </c>
      <c r="S304" s="156" t="str">
        <f>IF(LEN(INDEX(Input!M$6:M$1005,ROW($C304)-ROW($C$5),1))=0,"-",INDEX(Input!M$6:M$1005,ROW($C304)-ROW($C$5),1))</f>
        <v>-</v>
      </c>
      <c r="T304" s="156" t="str">
        <f t="shared" si="42"/>
        <v/>
      </c>
      <c r="U304" s="100" t="str">
        <f t="shared" si="43"/>
        <v>-</v>
      </c>
      <c r="V304" s="156" t="str">
        <f>IF(LEN(INDEX(Input!O$6:O$1005,ROW($C304)-ROW($C$5),1))=0,"",INDEX(Input!O$6:O$1005,ROW($C304)-ROW($C$5),1))</f>
        <v/>
      </c>
      <c r="W304" s="100" t="str">
        <f t="shared" si="44"/>
        <v>-</v>
      </c>
      <c r="X304" s="104" t="str">
        <f t="shared" si="45"/>
        <v/>
      </c>
      <c r="Y304" s="102" t="str">
        <f t="shared" si="46"/>
        <v/>
      </c>
      <c r="Z304" s="102" t="str">
        <f>IF(AND(OR(Dashboard!$D$7=J304,Dashboard!$D$7=""),  OR(Dashboard!$G$6&lt;=K304,Dashboard!$G$6=""), OR(Dashboard!$G$7&gt;=K304,Dashboard!$G$7=""),  OR(Dashboard!$J$6&lt;=O304,Dashboard!$J$6=""), OR(Dashboard!$J$7&gt;=O304,Dashboard!$J$7=""),D304&lt;&gt;""),"x","")</f>
        <v>x</v>
      </c>
      <c r="AA304" s="102" t="str">
        <f>IF(AND(OR(Dashboard!$D$6=H304,Dashboard!$D$6="",Dashboard!$D$6="All"), Z304="x"),"x","")</f>
        <v>x</v>
      </c>
      <c r="AB304" s="103" t="str">
        <f>IF(AND(OR(Dashboard!$D$6=H304,Dashboard!$D$6="",Dashboard!$D$6="All"), OR(Dashboard!$D$7=J304,Dashboard!$D$7=""),  OR(Dashboard!$G$6&lt;=K304,Dashboard!$G$6=""), OR(Dashboard!$G$7&gt;=K304,Dashboard!$G$7=""),  OR(Dashboard!$J$6&lt;=O304,Dashboard!$J$6=""), OR(Dashboard!$J$7&gt;=O304,Dashboard!$J$7=""),I304&lt;&gt;""),"x","")</f>
        <v/>
      </c>
      <c r="AC304" s="88" t="str">
        <f>IF($AB304&lt;&gt;"x","",IF(AND($I304&lt;&gt;AC$4, IFERROR(MATCH("c",$AB304:AB304,0),0)=0),"x", IF(IFERROR(MATCH("c",$AB304:AB304,0),0)=0,"c","")))</f>
        <v/>
      </c>
      <c r="AD304" s="88" t="str">
        <f>IF($AB304&lt;&gt;"x","",IF(AND($I304&lt;&gt;AD$4, IFERROR(MATCH("c",$AB304:AC304,0),0)=0),"x", IF(IFERROR(MATCH("c",$AB304:AC304,0),0)=0,"c","")))</f>
        <v/>
      </c>
      <c r="AE304" s="88" t="str">
        <f>IF($AB304&lt;&gt;"x","",IF(AND($I304&lt;&gt;AE$4, IFERROR(MATCH("c",$AB304:AD304,0),0)=0),"x", IF(IFERROR(MATCH("c",$AB304:AD304,0),0)=0,"c","")))</f>
        <v/>
      </c>
      <c r="AF304" s="88" t="str">
        <f>IF($AB304&lt;&gt;"x","",IF(AND($I304&lt;&gt;AF$4, IFERROR(MATCH("c",$AB304:AE304,0),0)=0),"x", IF(IFERROR(MATCH("c",$AB304:AE304,0),0)=0,"c","")))</f>
        <v/>
      </c>
      <c r="AG304" s="88" t="str">
        <f>IF($AB304&lt;&gt;"x","",IF(AND($I304&lt;&gt;AG$4, IFERROR(MATCH("c",$AB304:AF304,0),0)=0),"x", IF(IFERROR(MATCH("c",$AB304:AF304,0),0)=0,"c","")))</f>
        <v/>
      </c>
      <c r="AH304" s="88" t="str">
        <f>IF($AB304&lt;&gt;"x","",IF(AND($I304&lt;&gt;AH$4, IFERROR(MATCH("c",$AB304:AG304,0),0)=0),"x", IF(IFERROR(MATCH("c",$AB304:AG304,0),0)=0,"c","")))</f>
        <v/>
      </c>
      <c r="AI304" s="88" t="str">
        <f>IF($AB304&lt;&gt;"x","",IF(AND($I304&lt;&gt;AI$4, IFERROR(MATCH("c",$AB304:AH304,0),0)=0),"x", IF(IFERROR(MATCH("c",$AB304:AH304,0),0)=0,"c","")))</f>
        <v/>
      </c>
      <c r="AJ304" s="88" t="str">
        <f>IF($AB304&lt;&gt;"x","",IF(AND($I304&lt;&gt;AJ$4, IFERROR(MATCH("c",$AB304:AI304,0),0)=0),"x", IF(IFERROR(MATCH("c",$AB304:AI304,0),0)=0,"c","")))</f>
        <v/>
      </c>
      <c r="AK304" s="88" t="str">
        <f>IF($AB304&lt;&gt;"x","",IF(AND($I304&lt;&gt;AK$4, IFERROR(MATCH("c",$AB304:AJ304,0),0)=0),"x", IF(IFERROR(MATCH("c",$AB304:AJ304,0),0)=0,"c","")))</f>
        <v/>
      </c>
      <c r="AL304" s="88" t="str">
        <f>IF($AB304&lt;&gt;"x","",IF(AND($I304&lt;&gt;AL$4, IFERROR(MATCH("c",$AB304:AK304,0),0)=0),"x", IF(IFERROR(MATCH("c",$AB304:AK304,0),0)=0,"c","")))</f>
        <v/>
      </c>
      <c r="AM304" s="88" t="str">
        <f>IF($AB304&lt;&gt;"x","",IF(AND($I304&lt;&gt;AM$4, IFERROR(MATCH("c",$AB304:AL304,0),0)=0),"x", IF(IFERROR(MATCH("c",$AB304:AL304,0),0)=0,"c","")))</f>
        <v/>
      </c>
      <c r="AN304" s="88" t="str">
        <f>IF($AB304&lt;&gt;"x","",IF(AND($I304&lt;&gt;AN$4, IFERROR(MATCH("c",$AB304:AM304,0),0)=0),"x", IF(IFERROR(MATCH("c",$AB304:AM304,0),0)=0,"c","")))</f>
        <v/>
      </c>
      <c r="AO304" s="88" t="str">
        <f>IF($AB304&lt;&gt;"x","",IF(AND($I304&lt;&gt;AO$4, IFERROR(MATCH("c",$AB304:AN304,0),0)=0),"x", IF(IFERROR(MATCH("c",$AB304:AN304,0),0)=0,"c","")))</f>
        <v/>
      </c>
      <c r="AP304" s="88" t="str">
        <f>IF($AB304&lt;&gt;"x","",IF(AND($I304&lt;&gt;AP$4, IFERROR(MATCH("c",$AB304:AO304,0),0)=0),"x", IF(IFERROR(MATCH("c",$AB304:AO304,0),0)=0,"c","")))</f>
        <v/>
      </c>
      <c r="AQ304" s="88" t="str">
        <f>IF($AB304&lt;&gt;"x","",IF(AND($I304&lt;&gt;AQ$4, IFERROR(MATCH("c",$AB304:AP304,0),0)=0),"x", IF(IFERROR(MATCH("c",$AB304:AP304,0),0)=0,"c","")))</f>
        <v/>
      </c>
    </row>
    <row r="305" spans="2:43" x14ac:dyDescent="0.25">
      <c r="B305" s="88">
        <f>IF(AND(OR(Pipeline!$F$5=H305,Pipeline!$F$5="",Pipeline!$F$5="All"), OR(Pipeline!$F$6=J305,Pipeline!$F$6="",Pipeline!$F$6="All"),  OR(Pipeline!$J$5&lt;=K305,Pipeline!$J$5=""), OR(Pipeline!$J$6&gt;=K305,Pipeline!$J$6=""),  OR(Pipeline!$N$5&lt;=O305,Pipeline!$N$5=""), OR(Pipeline!$N$6&gt;=O305,Pipeline!$N$6="")),1,0)</f>
        <v>1</v>
      </c>
      <c r="C305" s="99">
        <f>IF(B305&lt;&gt;1,"",COUNTIFS($I$6:I304,I305,$B$6:B304,1)+1)</f>
        <v>293</v>
      </c>
      <c r="D305" s="100" t="str">
        <f>IF(LEN(INDEX(Input!B$6:B$1005,ROW($C305)-ROW($C$5),1))=0,"-",INDEX(Input!B$6:B$1005,ROW($C305)-ROW($C$5),1))</f>
        <v>-</v>
      </c>
      <c r="E305" s="100" t="str">
        <f>IF(LEN(INDEX(Input!C$6:C$1005,ROW($C305)-ROW($C$5),1))=0,"-",INDEX(Input!C$6:C$1005,ROW($C305)-ROW($C$5),1))</f>
        <v>-</v>
      </c>
      <c r="F305" s="100" t="str">
        <f>IF(LEN(INDEX(Input!D$6:D$1005,ROW($C305)-ROW($C$5),1))=0,"-",INDEX(Input!D$6:D$1005,ROW($C305)-ROW($C$5),1))</f>
        <v>-</v>
      </c>
      <c r="G305" s="100" t="str">
        <f>IF(LEN(INDEX(Input!E$6:E$1005,ROW($C305)-ROW($C$5),1))=0,"-",INDEX(Input!E$6:E$1005,ROW($C305)-ROW($C$5),1))</f>
        <v>-</v>
      </c>
      <c r="H305" s="100" t="str">
        <f>IF(LEN(INDEX(Input!F$6:F$1005,ROW($C305)-ROW($C$5),1))=0,"-",INDEX(Input!F$6:F$1005,ROW($C305)-ROW($C$5),1))</f>
        <v>-</v>
      </c>
      <c r="I305" s="100" t="str">
        <f>IF(LEN(INDEX(Input!G$6:G$1005,ROW($C305)-ROW($C$5),1))=0,"",INDEX(Input!G$6:G$1005,ROW($C305)-ROW($C$5),1))</f>
        <v/>
      </c>
      <c r="J305" s="100" t="str">
        <f>IF(LEN(INDEX(Input!B$6:B$1005,ROW($C305)-ROW($C$5),1))=0,"-",IF(INDEX(Input!H$6:H$1005,ROW($C305)-ROW($C$5),1)="","Not set",INDEX(Input!H$6:H$1005,ROW($C305)-ROW($C$5),1)) )</f>
        <v>-</v>
      </c>
      <c r="K305" s="101" t="str">
        <f>IF(LEN(INDEX(Input!I$6:I$1005,ROW($C305)-ROW($C$5),1))=0,"",INDEX(Input!I$6:I$1005,ROW($C305)-ROW($C$5),1))</f>
        <v/>
      </c>
      <c r="L305" s="101" t="str">
        <f t="array" ref="L305">IFERROR(IF($AY$24=123,DAY(K305)&amp;connector&amp;IF($AZ$24="Extended",INDEX($AT$24:$AT$35,MONTH(K305),1),MONTH(K305))&amp;connector&amp;IF($AZ$24="Short", RIGHT(YEAR(K305),2),YEAR(K305)),IF($AY$24=213, MONTH(K305)&amp;connector&amp;DAY(K305)&amp;connector&amp;IF($AZ$24="Short", RIGHT(YEAR(K305),2),YEAR(K305)),IF($AZ$24="Short", RIGHT(YEAR(K305),2),YEAR(K305))&amp;connector&amp;MONTH(K305)&amp;connector&amp;DAY(K305))),"-")</f>
        <v>-</v>
      </c>
      <c r="M305" s="101" t="str">
        <f>IF(LEN(INDEX(Input!J$6:J$1005,ROW($C305)-ROW($C$5),1))=0,"",INDEX(Input!J$6:J$1005,ROW($C305)-ROW($C$5),1))</f>
        <v/>
      </c>
      <c r="N305" s="101" t="str">
        <f t="array" ref="N305">IFERROR(IF($AY$24=123,DAY(M305)&amp;connector&amp;IF($AZ$24="Extended",INDEX($AT$24:$AT$35,MONTH(M305),1),MONTH(M305))&amp;connector&amp;IF($AZ$24="Short", RIGHT(YEAR(M305),2),YEAR(M305)),IF($AY$24=213, MONTH(M305)&amp;connector&amp;DAY(M305)&amp;connector&amp;IF($AZ$24="Short", RIGHT(YEAR(M305),2),YEAR(M305)),IF($AZ$24="Short", RIGHT(YEAR(M305),2),YEAR(M305))&amp;connector&amp;MONTH(M305)&amp;connector&amp;DAY(M305))),"-")</f>
        <v>-</v>
      </c>
      <c r="O305" s="156" t="str">
        <f>IF(LEN(INDEX(Input!K$6:K$1005,ROW($C305)-ROW($C$5),1))=0,"",INDEX(Input!K$6:K$1005,ROW($C305)-ROW($C$5),1))</f>
        <v/>
      </c>
      <c r="P305" s="100" t="str">
        <f t="shared" si="40"/>
        <v>-</v>
      </c>
      <c r="Q305" s="156" t="str">
        <f>IF(LEN(INDEX(Input!L$6:L$1005,ROW($C305)-ROW($C$5),1))=0,"",INDEX(Input!L$6:L$1005,ROW($C305)-ROW($C$5),1))</f>
        <v/>
      </c>
      <c r="R305" s="100" t="str">
        <f t="shared" si="41"/>
        <v>-</v>
      </c>
      <c r="S305" s="156" t="str">
        <f>IF(LEN(INDEX(Input!M$6:M$1005,ROW($C305)-ROW($C$5),1))=0,"-",INDEX(Input!M$6:M$1005,ROW($C305)-ROW($C$5),1))</f>
        <v>-</v>
      </c>
      <c r="T305" s="156" t="str">
        <f t="shared" si="42"/>
        <v/>
      </c>
      <c r="U305" s="100" t="str">
        <f t="shared" si="43"/>
        <v>-</v>
      </c>
      <c r="V305" s="156" t="str">
        <f>IF(LEN(INDEX(Input!O$6:O$1005,ROW($C305)-ROW($C$5),1))=0,"",INDEX(Input!O$6:O$1005,ROW($C305)-ROW($C$5),1))</f>
        <v/>
      </c>
      <c r="W305" s="100" t="str">
        <f t="shared" si="44"/>
        <v>-</v>
      </c>
      <c r="X305" s="104" t="str">
        <f t="shared" si="45"/>
        <v/>
      </c>
      <c r="Y305" s="102" t="str">
        <f t="shared" si="46"/>
        <v/>
      </c>
      <c r="Z305" s="102" t="str">
        <f>IF(AND(OR(Dashboard!$D$7=J305,Dashboard!$D$7=""),  OR(Dashboard!$G$6&lt;=K305,Dashboard!$G$6=""), OR(Dashboard!$G$7&gt;=K305,Dashboard!$G$7=""),  OR(Dashboard!$J$6&lt;=O305,Dashboard!$J$6=""), OR(Dashboard!$J$7&gt;=O305,Dashboard!$J$7=""),D305&lt;&gt;""),"x","")</f>
        <v>x</v>
      </c>
      <c r="AA305" s="102" t="str">
        <f>IF(AND(OR(Dashboard!$D$6=H305,Dashboard!$D$6="",Dashboard!$D$6="All"), Z305="x"),"x","")</f>
        <v>x</v>
      </c>
      <c r="AB305" s="103" t="str">
        <f>IF(AND(OR(Dashboard!$D$6=H305,Dashboard!$D$6="",Dashboard!$D$6="All"), OR(Dashboard!$D$7=J305,Dashboard!$D$7=""),  OR(Dashboard!$G$6&lt;=K305,Dashboard!$G$6=""), OR(Dashboard!$G$7&gt;=K305,Dashboard!$G$7=""),  OR(Dashboard!$J$6&lt;=O305,Dashboard!$J$6=""), OR(Dashboard!$J$7&gt;=O305,Dashboard!$J$7=""),I305&lt;&gt;""),"x","")</f>
        <v/>
      </c>
      <c r="AC305" s="88" t="str">
        <f>IF($AB305&lt;&gt;"x","",IF(AND($I305&lt;&gt;AC$4, IFERROR(MATCH("c",$AB305:AB305,0),0)=0),"x", IF(IFERROR(MATCH("c",$AB305:AB305,0),0)=0,"c","")))</f>
        <v/>
      </c>
      <c r="AD305" s="88" t="str">
        <f>IF($AB305&lt;&gt;"x","",IF(AND($I305&lt;&gt;AD$4, IFERROR(MATCH("c",$AB305:AC305,0),0)=0),"x", IF(IFERROR(MATCH("c",$AB305:AC305,0),0)=0,"c","")))</f>
        <v/>
      </c>
      <c r="AE305" s="88" t="str">
        <f>IF($AB305&lt;&gt;"x","",IF(AND($I305&lt;&gt;AE$4, IFERROR(MATCH("c",$AB305:AD305,0),0)=0),"x", IF(IFERROR(MATCH("c",$AB305:AD305,0),0)=0,"c","")))</f>
        <v/>
      </c>
      <c r="AF305" s="88" t="str">
        <f>IF($AB305&lt;&gt;"x","",IF(AND($I305&lt;&gt;AF$4, IFERROR(MATCH("c",$AB305:AE305,0),0)=0),"x", IF(IFERROR(MATCH("c",$AB305:AE305,0),0)=0,"c","")))</f>
        <v/>
      </c>
      <c r="AG305" s="88" t="str">
        <f>IF($AB305&lt;&gt;"x","",IF(AND($I305&lt;&gt;AG$4, IFERROR(MATCH("c",$AB305:AF305,0),0)=0),"x", IF(IFERROR(MATCH("c",$AB305:AF305,0),0)=0,"c","")))</f>
        <v/>
      </c>
      <c r="AH305" s="88" t="str">
        <f>IF($AB305&lt;&gt;"x","",IF(AND($I305&lt;&gt;AH$4, IFERROR(MATCH("c",$AB305:AG305,0),0)=0),"x", IF(IFERROR(MATCH("c",$AB305:AG305,0),0)=0,"c","")))</f>
        <v/>
      </c>
      <c r="AI305" s="88" t="str">
        <f>IF($AB305&lt;&gt;"x","",IF(AND($I305&lt;&gt;AI$4, IFERROR(MATCH("c",$AB305:AH305,0),0)=0),"x", IF(IFERROR(MATCH("c",$AB305:AH305,0),0)=0,"c","")))</f>
        <v/>
      </c>
      <c r="AJ305" s="88" t="str">
        <f>IF($AB305&lt;&gt;"x","",IF(AND($I305&lt;&gt;AJ$4, IFERROR(MATCH("c",$AB305:AI305,0),0)=0),"x", IF(IFERROR(MATCH("c",$AB305:AI305,0),0)=0,"c","")))</f>
        <v/>
      </c>
      <c r="AK305" s="88" t="str">
        <f>IF($AB305&lt;&gt;"x","",IF(AND($I305&lt;&gt;AK$4, IFERROR(MATCH("c",$AB305:AJ305,0),0)=0),"x", IF(IFERROR(MATCH("c",$AB305:AJ305,0),0)=0,"c","")))</f>
        <v/>
      </c>
      <c r="AL305" s="88" t="str">
        <f>IF($AB305&lt;&gt;"x","",IF(AND($I305&lt;&gt;AL$4, IFERROR(MATCH("c",$AB305:AK305,0),0)=0),"x", IF(IFERROR(MATCH("c",$AB305:AK305,0),0)=0,"c","")))</f>
        <v/>
      </c>
      <c r="AM305" s="88" t="str">
        <f>IF($AB305&lt;&gt;"x","",IF(AND($I305&lt;&gt;AM$4, IFERROR(MATCH("c",$AB305:AL305,0),0)=0),"x", IF(IFERROR(MATCH("c",$AB305:AL305,0),0)=0,"c","")))</f>
        <v/>
      </c>
      <c r="AN305" s="88" t="str">
        <f>IF($AB305&lt;&gt;"x","",IF(AND($I305&lt;&gt;AN$4, IFERROR(MATCH("c",$AB305:AM305,0),0)=0),"x", IF(IFERROR(MATCH("c",$AB305:AM305,0),0)=0,"c","")))</f>
        <v/>
      </c>
      <c r="AO305" s="88" t="str">
        <f>IF($AB305&lt;&gt;"x","",IF(AND($I305&lt;&gt;AO$4, IFERROR(MATCH("c",$AB305:AN305,0),0)=0),"x", IF(IFERROR(MATCH("c",$AB305:AN305,0),0)=0,"c","")))</f>
        <v/>
      </c>
      <c r="AP305" s="88" t="str">
        <f>IF($AB305&lt;&gt;"x","",IF(AND($I305&lt;&gt;AP$4, IFERROR(MATCH("c",$AB305:AO305,0),0)=0),"x", IF(IFERROR(MATCH("c",$AB305:AO305,0),0)=0,"c","")))</f>
        <v/>
      </c>
      <c r="AQ305" s="88" t="str">
        <f>IF($AB305&lt;&gt;"x","",IF(AND($I305&lt;&gt;AQ$4, IFERROR(MATCH("c",$AB305:AP305,0),0)=0),"x", IF(IFERROR(MATCH("c",$AB305:AP305,0),0)=0,"c","")))</f>
        <v/>
      </c>
    </row>
    <row r="306" spans="2:43" x14ac:dyDescent="0.25">
      <c r="B306" s="88">
        <f>IF(AND(OR(Pipeline!$F$5=H306,Pipeline!$F$5="",Pipeline!$F$5="All"), OR(Pipeline!$F$6=J306,Pipeline!$F$6="",Pipeline!$F$6="All"),  OR(Pipeline!$J$5&lt;=K306,Pipeline!$J$5=""), OR(Pipeline!$J$6&gt;=K306,Pipeline!$J$6=""),  OR(Pipeline!$N$5&lt;=O306,Pipeline!$N$5=""), OR(Pipeline!$N$6&gt;=O306,Pipeline!$N$6="")),1,0)</f>
        <v>1</v>
      </c>
      <c r="C306" s="99">
        <f>IF(B306&lt;&gt;1,"",COUNTIFS($I$6:I305,I306,$B$6:B305,1)+1)</f>
        <v>294</v>
      </c>
      <c r="D306" s="100" t="str">
        <f>IF(LEN(INDEX(Input!B$6:B$1005,ROW($C306)-ROW($C$5),1))=0,"-",INDEX(Input!B$6:B$1005,ROW($C306)-ROW($C$5),1))</f>
        <v>-</v>
      </c>
      <c r="E306" s="100" t="str">
        <f>IF(LEN(INDEX(Input!C$6:C$1005,ROW($C306)-ROW($C$5),1))=0,"-",INDEX(Input!C$6:C$1005,ROW($C306)-ROW($C$5),1))</f>
        <v>-</v>
      </c>
      <c r="F306" s="100" t="str">
        <f>IF(LEN(INDEX(Input!D$6:D$1005,ROW($C306)-ROW($C$5),1))=0,"-",INDEX(Input!D$6:D$1005,ROW($C306)-ROW($C$5),1))</f>
        <v>-</v>
      </c>
      <c r="G306" s="100" t="str">
        <f>IF(LEN(INDEX(Input!E$6:E$1005,ROW($C306)-ROW($C$5),1))=0,"-",INDEX(Input!E$6:E$1005,ROW($C306)-ROW($C$5),1))</f>
        <v>-</v>
      </c>
      <c r="H306" s="100" t="str">
        <f>IF(LEN(INDEX(Input!F$6:F$1005,ROW($C306)-ROW($C$5),1))=0,"-",INDEX(Input!F$6:F$1005,ROW($C306)-ROW($C$5),1))</f>
        <v>-</v>
      </c>
      <c r="I306" s="100" t="str">
        <f>IF(LEN(INDEX(Input!G$6:G$1005,ROW($C306)-ROW($C$5),1))=0,"",INDEX(Input!G$6:G$1005,ROW($C306)-ROW($C$5),1))</f>
        <v/>
      </c>
      <c r="J306" s="100" t="str">
        <f>IF(LEN(INDEX(Input!B$6:B$1005,ROW($C306)-ROW($C$5),1))=0,"-",IF(INDEX(Input!H$6:H$1005,ROW($C306)-ROW($C$5),1)="","Not set",INDEX(Input!H$6:H$1005,ROW($C306)-ROW($C$5),1)) )</f>
        <v>-</v>
      </c>
      <c r="K306" s="101" t="str">
        <f>IF(LEN(INDEX(Input!I$6:I$1005,ROW($C306)-ROW($C$5),1))=0,"",INDEX(Input!I$6:I$1005,ROW($C306)-ROW($C$5),1))</f>
        <v/>
      </c>
      <c r="L306" s="101" t="str">
        <f t="array" ref="L306">IFERROR(IF($AY$24=123,DAY(K306)&amp;connector&amp;IF($AZ$24="Extended",INDEX($AT$24:$AT$35,MONTH(K306),1),MONTH(K306))&amp;connector&amp;IF($AZ$24="Short", RIGHT(YEAR(K306),2),YEAR(K306)),IF($AY$24=213, MONTH(K306)&amp;connector&amp;DAY(K306)&amp;connector&amp;IF($AZ$24="Short", RIGHT(YEAR(K306),2),YEAR(K306)),IF($AZ$24="Short", RIGHT(YEAR(K306),2),YEAR(K306))&amp;connector&amp;MONTH(K306)&amp;connector&amp;DAY(K306))),"-")</f>
        <v>-</v>
      </c>
      <c r="M306" s="101" t="str">
        <f>IF(LEN(INDEX(Input!J$6:J$1005,ROW($C306)-ROW($C$5),1))=0,"",INDEX(Input!J$6:J$1005,ROW($C306)-ROW($C$5),1))</f>
        <v/>
      </c>
      <c r="N306" s="101" t="str">
        <f t="array" ref="N306">IFERROR(IF($AY$24=123,DAY(M306)&amp;connector&amp;IF($AZ$24="Extended",INDEX($AT$24:$AT$35,MONTH(M306),1),MONTH(M306))&amp;connector&amp;IF($AZ$24="Short", RIGHT(YEAR(M306),2),YEAR(M306)),IF($AY$24=213, MONTH(M306)&amp;connector&amp;DAY(M306)&amp;connector&amp;IF($AZ$24="Short", RIGHT(YEAR(M306),2),YEAR(M306)),IF($AZ$24="Short", RIGHT(YEAR(M306),2),YEAR(M306))&amp;connector&amp;MONTH(M306)&amp;connector&amp;DAY(M306))),"-")</f>
        <v>-</v>
      </c>
      <c r="O306" s="156" t="str">
        <f>IF(LEN(INDEX(Input!K$6:K$1005,ROW($C306)-ROW($C$5),1))=0,"",INDEX(Input!K$6:K$1005,ROW($C306)-ROW($C$5),1))</f>
        <v/>
      </c>
      <c r="P306" s="100" t="str">
        <f t="shared" si="40"/>
        <v>-</v>
      </c>
      <c r="Q306" s="156" t="str">
        <f>IF(LEN(INDEX(Input!L$6:L$1005,ROW($C306)-ROW($C$5),1))=0,"",INDEX(Input!L$6:L$1005,ROW($C306)-ROW($C$5),1))</f>
        <v/>
      </c>
      <c r="R306" s="100" t="str">
        <f t="shared" si="41"/>
        <v>-</v>
      </c>
      <c r="S306" s="156" t="str">
        <f>IF(LEN(INDEX(Input!M$6:M$1005,ROW($C306)-ROW($C$5),1))=0,"-",INDEX(Input!M$6:M$1005,ROW($C306)-ROW($C$5),1))</f>
        <v>-</v>
      </c>
      <c r="T306" s="156" t="str">
        <f t="shared" si="42"/>
        <v/>
      </c>
      <c r="U306" s="100" t="str">
        <f t="shared" si="43"/>
        <v>-</v>
      </c>
      <c r="V306" s="156" t="str">
        <f>IF(LEN(INDEX(Input!O$6:O$1005,ROW($C306)-ROW($C$5),1))=0,"",INDEX(Input!O$6:O$1005,ROW($C306)-ROW($C$5),1))</f>
        <v/>
      </c>
      <c r="W306" s="100" t="str">
        <f t="shared" si="44"/>
        <v>-</v>
      </c>
      <c r="X306" s="104" t="str">
        <f t="shared" si="45"/>
        <v/>
      </c>
      <c r="Y306" s="102" t="str">
        <f t="shared" si="46"/>
        <v/>
      </c>
      <c r="Z306" s="102" t="str">
        <f>IF(AND(OR(Dashboard!$D$7=J306,Dashboard!$D$7=""),  OR(Dashboard!$G$6&lt;=K306,Dashboard!$G$6=""), OR(Dashboard!$G$7&gt;=K306,Dashboard!$G$7=""),  OR(Dashboard!$J$6&lt;=O306,Dashboard!$J$6=""), OR(Dashboard!$J$7&gt;=O306,Dashboard!$J$7=""),D306&lt;&gt;""),"x","")</f>
        <v>x</v>
      </c>
      <c r="AA306" s="102" t="str">
        <f>IF(AND(OR(Dashboard!$D$6=H306,Dashboard!$D$6="",Dashboard!$D$6="All"), Z306="x"),"x","")</f>
        <v>x</v>
      </c>
      <c r="AB306" s="103" t="str">
        <f>IF(AND(OR(Dashboard!$D$6=H306,Dashboard!$D$6="",Dashboard!$D$6="All"), OR(Dashboard!$D$7=J306,Dashboard!$D$7=""),  OR(Dashboard!$G$6&lt;=K306,Dashboard!$G$6=""), OR(Dashboard!$G$7&gt;=K306,Dashboard!$G$7=""),  OR(Dashboard!$J$6&lt;=O306,Dashboard!$J$6=""), OR(Dashboard!$J$7&gt;=O306,Dashboard!$J$7=""),I306&lt;&gt;""),"x","")</f>
        <v/>
      </c>
      <c r="AC306" s="88" t="str">
        <f>IF($AB306&lt;&gt;"x","",IF(AND($I306&lt;&gt;AC$4, IFERROR(MATCH("c",$AB306:AB306,0),0)=0),"x", IF(IFERROR(MATCH("c",$AB306:AB306,0),0)=0,"c","")))</f>
        <v/>
      </c>
      <c r="AD306" s="88" t="str">
        <f>IF($AB306&lt;&gt;"x","",IF(AND($I306&lt;&gt;AD$4, IFERROR(MATCH("c",$AB306:AC306,0),0)=0),"x", IF(IFERROR(MATCH("c",$AB306:AC306,0),0)=0,"c","")))</f>
        <v/>
      </c>
      <c r="AE306" s="88" t="str">
        <f>IF($AB306&lt;&gt;"x","",IF(AND($I306&lt;&gt;AE$4, IFERROR(MATCH("c",$AB306:AD306,0),0)=0),"x", IF(IFERROR(MATCH("c",$AB306:AD306,0),0)=0,"c","")))</f>
        <v/>
      </c>
      <c r="AF306" s="88" t="str">
        <f>IF($AB306&lt;&gt;"x","",IF(AND($I306&lt;&gt;AF$4, IFERROR(MATCH("c",$AB306:AE306,0),0)=0),"x", IF(IFERROR(MATCH("c",$AB306:AE306,0),0)=0,"c","")))</f>
        <v/>
      </c>
      <c r="AG306" s="88" t="str">
        <f>IF($AB306&lt;&gt;"x","",IF(AND($I306&lt;&gt;AG$4, IFERROR(MATCH("c",$AB306:AF306,0),0)=0),"x", IF(IFERROR(MATCH("c",$AB306:AF306,0),0)=0,"c","")))</f>
        <v/>
      </c>
      <c r="AH306" s="88" t="str">
        <f>IF($AB306&lt;&gt;"x","",IF(AND($I306&lt;&gt;AH$4, IFERROR(MATCH("c",$AB306:AG306,0),0)=0),"x", IF(IFERROR(MATCH("c",$AB306:AG306,0),0)=0,"c","")))</f>
        <v/>
      </c>
      <c r="AI306" s="88" t="str">
        <f>IF($AB306&lt;&gt;"x","",IF(AND($I306&lt;&gt;AI$4, IFERROR(MATCH("c",$AB306:AH306,0),0)=0),"x", IF(IFERROR(MATCH("c",$AB306:AH306,0),0)=0,"c","")))</f>
        <v/>
      </c>
      <c r="AJ306" s="88" t="str">
        <f>IF($AB306&lt;&gt;"x","",IF(AND($I306&lt;&gt;AJ$4, IFERROR(MATCH("c",$AB306:AI306,0),0)=0),"x", IF(IFERROR(MATCH("c",$AB306:AI306,0),0)=0,"c","")))</f>
        <v/>
      </c>
      <c r="AK306" s="88" t="str">
        <f>IF($AB306&lt;&gt;"x","",IF(AND($I306&lt;&gt;AK$4, IFERROR(MATCH("c",$AB306:AJ306,0),0)=0),"x", IF(IFERROR(MATCH("c",$AB306:AJ306,0),0)=0,"c","")))</f>
        <v/>
      </c>
      <c r="AL306" s="88" t="str">
        <f>IF($AB306&lt;&gt;"x","",IF(AND($I306&lt;&gt;AL$4, IFERROR(MATCH("c",$AB306:AK306,0),0)=0),"x", IF(IFERROR(MATCH("c",$AB306:AK306,0),0)=0,"c","")))</f>
        <v/>
      </c>
      <c r="AM306" s="88" t="str">
        <f>IF($AB306&lt;&gt;"x","",IF(AND($I306&lt;&gt;AM$4, IFERROR(MATCH("c",$AB306:AL306,0),0)=0),"x", IF(IFERROR(MATCH("c",$AB306:AL306,0),0)=0,"c","")))</f>
        <v/>
      </c>
      <c r="AN306" s="88" t="str">
        <f>IF($AB306&lt;&gt;"x","",IF(AND($I306&lt;&gt;AN$4, IFERROR(MATCH("c",$AB306:AM306,0),0)=0),"x", IF(IFERROR(MATCH("c",$AB306:AM306,0),0)=0,"c","")))</f>
        <v/>
      </c>
      <c r="AO306" s="88" t="str">
        <f>IF($AB306&lt;&gt;"x","",IF(AND($I306&lt;&gt;AO$4, IFERROR(MATCH("c",$AB306:AN306,0),0)=0),"x", IF(IFERROR(MATCH("c",$AB306:AN306,0),0)=0,"c","")))</f>
        <v/>
      </c>
      <c r="AP306" s="88" t="str">
        <f>IF($AB306&lt;&gt;"x","",IF(AND($I306&lt;&gt;AP$4, IFERROR(MATCH("c",$AB306:AO306,0),0)=0),"x", IF(IFERROR(MATCH("c",$AB306:AO306,0),0)=0,"c","")))</f>
        <v/>
      </c>
      <c r="AQ306" s="88" t="str">
        <f>IF($AB306&lt;&gt;"x","",IF(AND($I306&lt;&gt;AQ$4, IFERROR(MATCH("c",$AB306:AP306,0),0)=0),"x", IF(IFERROR(MATCH("c",$AB306:AP306,0),0)=0,"c","")))</f>
        <v/>
      </c>
    </row>
    <row r="307" spans="2:43" x14ac:dyDescent="0.25">
      <c r="B307" s="88">
        <f>IF(AND(OR(Pipeline!$F$5=H307,Pipeline!$F$5="",Pipeline!$F$5="All"), OR(Pipeline!$F$6=J307,Pipeline!$F$6="",Pipeline!$F$6="All"),  OR(Pipeline!$J$5&lt;=K307,Pipeline!$J$5=""), OR(Pipeline!$J$6&gt;=K307,Pipeline!$J$6=""),  OR(Pipeline!$N$5&lt;=O307,Pipeline!$N$5=""), OR(Pipeline!$N$6&gt;=O307,Pipeline!$N$6="")),1,0)</f>
        <v>1</v>
      </c>
      <c r="C307" s="99">
        <f>IF(B307&lt;&gt;1,"",COUNTIFS($I$6:I306,I307,$B$6:B306,1)+1)</f>
        <v>295</v>
      </c>
      <c r="D307" s="100" t="str">
        <f>IF(LEN(INDEX(Input!B$6:B$1005,ROW($C307)-ROW($C$5),1))=0,"-",INDEX(Input!B$6:B$1005,ROW($C307)-ROW($C$5),1))</f>
        <v>-</v>
      </c>
      <c r="E307" s="100" t="str">
        <f>IF(LEN(INDEX(Input!C$6:C$1005,ROW($C307)-ROW($C$5),1))=0,"-",INDEX(Input!C$6:C$1005,ROW($C307)-ROW($C$5),1))</f>
        <v>-</v>
      </c>
      <c r="F307" s="100" t="str">
        <f>IF(LEN(INDEX(Input!D$6:D$1005,ROW($C307)-ROW($C$5),1))=0,"-",INDEX(Input!D$6:D$1005,ROW($C307)-ROW($C$5),1))</f>
        <v>-</v>
      </c>
      <c r="G307" s="100" t="str">
        <f>IF(LEN(INDEX(Input!E$6:E$1005,ROW($C307)-ROW($C$5),1))=0,"-",INDEX(Input!E$6:E$1005,ROW($C307)-ROW($C$5),1))</f>
        <v>-</v>
      </c>
      <c r="H307" s="100" t="str">
        <f>IF(LEN(INDEX(Input!F$6:F$1005,ROW($C307)-ROW($C$5),1))=0,"-",INDEX(Input!F$6:F$1005,ROW($C307)-ROW($C$5),1))</f>
        <v>-</v>
      </c>
      <c r="I307" s="100" t="str">
        <f>IF(LEN(INDEX(Input!G$6:G$1005,ROW($C307)-ROW($C$5),1))=0,"",INDEX(Input!G$6:G$1005,ROW($C307)-ROW($C$5),1))</f>
        <v/>
      </c>
      <c r="J307" s="100" t="str">
        <f>IF(LEN(INDEX(Input!B$6:B$1005,ROW($C307)-ROW($C$5),1))=0,"-",IF(INDEX(Input!H$6:H$1005,ROW($C307)-ROW($C$5),1)="","Not set",INDEX(Input!H$6:H$1005,ROW($C307)-ROW($C$5),1)) )</f>
        <v>-</v>
      </c>
      <c r="K307" s="101" t="str">
        <f>IF(LEN(INDEX(Input!I$6:I$1005,ROW($C307)-ROW($C$5),1))=0,"",INDEX(Input!I$6:I$1005,ROW($C307)-ROW($C$5),1))</f>
        <v/>
      </c>
      <c r="L307" s="101" t="str">
        <f t="array" ref="L307">IFERROR(IF($AY$24=123,DAY(K307)&amp;connector&amp;IF($AZ$24="Extended",INDEX($AT$24:$AT$35,MONTH(K307),1),MONTH(K307))&amp;connector&amp;IF($AZ$24="Short", RIGHT(YEAR(K307),2),YEAR(K307)),IF($AY$24=213, MONTH(K307)&amp;connector&amp;DAY(K307)&amp;connector&amp;IF($AZ$24="Short", RIGHT(YEAR(K307),2),YEAR(K307)),IF($AZ$24="Short", RIGHT(YEAR(K307),2),YEAR(K307))&amp;connector&amp;MONTH(K307)&amp;connector&amp;DAY(K307))),"-")</f>
        <v>-</v>
      </c>
      <c r="M307" s="101" t="str">
        <f>IF(LEN(INDEX(Input!J$6:J$1005,ROW($C307)-ROW($C$5),1))=0,"",INDEX(Input!J$6:J$1005,ROW($C307)-ROW($C$5),1))</f>
        <v/>
      </c>
      <c r="N307" s="101" t="str">
        <f t="array" ref="N307">IFERROR(IF($AY$24=123,DAY(M307)&amp;connector&amp;IF($AZ$24="Extended",INDEX($AT$24:$AT$35,MONTH(M307),1),MONTH(M307))&amp;connector&amp;IF($AZ$24="Short", RIGHT(YEAR(M307),2),YEAR(M307)),IF($AY$24=213, MONTH(M307)&amp;connector&amp;DAY(M307)&amp;connector&amp;IF($AZ$24="Short", RIGHT(YEAR(M307),2),YEAR(M307)),IF($AZ$24="Short", RIGHT(YEAR(M307),2),YEAR(M307))&amp;connector&amp;MONTH(M307)&amp;connector&amp;DAY(M307))),"-")</f>
        <v>-</v>
      </c>
      <c r="O307" s="156" t="str">
        <f>IF(LEN(INDEX(Input!K$6:K$1005,ROW($C307)-ROW($C$5),1))=0,"",INDEX(Input!K$6:K$1005,ROW($C307)-ROW($C$5),1))</f>
        <v/>
      </c>
      <c r="P307" s="100" t="str">
        <f t="shared" si="40"/>
        <v>-</v>
      </c>
      <c r="Q307" s="156" t="str">
        <f>IF(LEN(INDEX(Input!L$6:L$1005,ROW($C307)-ROW($C$5),1))=0,"",INDEX(Input!L$6:L$1005,ROW($C307)-ROW($C$5),1))</f>
        <v/>
      </c>
      <c r="R307" s="100" t="str">
        <f t="shared" si="41"/>
        <v>-</v>
      </c>
      <c r="S307" s="156" t="str">
        <f>IF(LEN(INDEX(Input!M$6:M$1005,ROW($C307)-ROW($C$5),1))=0,"-",INDEX(Input!M$6:M$1005,ROW($C307)-ROW($C$5),1))</f>
        <v>-</v>
      </c>
      <c r="T307" s="156" t="str">
        <f t="shared" si="42"/>
        <v/>
      </c>
      <c r="U307" s="100" t="str">
        <f t="shared" si="43"/>
        <v>-</v>
      </c>
      <c r="V307" s="156" t="str">
        <f>IF(LEN(INDEX(Input!O$6:O$1005,ROW($C307)-ROW($C$5),1))=0,"",INDEX(Input!O$6:O$1005,ROW($C307)-ROW($C$5),1))</f>
        <v/>
      </c>
      <c r="W307" s="100" t="str">
        <f t="shared" si="44"/>
        <v>-</v>
      </c>
      <c r="X307" s="104" t="str">
        <f t="shared" si="45"/>
        <v/>
      </c>
      <c r="Y307" s="102" t="str">
        <f t="shared" si="46"/>
        <v/>
      </c>
      <c r="Z307" s="102" t="str">
        <f>IF(AND(OR(Dashboard!$D$7=J307,Dashboard!$D$7=""),  OR(Dashboard!$G$6&lt;=K307,Dashboard!$G$6=""), OR(Dashboard!$G$7&gt;=K307,Dashboard!$G$7=""),  OR(Dashboard!$J$6&lt;=O307,Dashboard!$J$6=""), OR(Dashboard!$J$7&gt;=O307,Dashboard!$J$7=""),D307&lt;&gt;""),"x","")</f>
        <v>x</v>
      </c>
      <c r="AA307" s="102" t="str">
        <f>IF(AND(OR(Dashboard!$D$6=H307,Dashboard!$D$6="",Dashboard!$D$6="All"), Z307="x"),"x","")</f>
        <v>x</v>
      </c>
      <c r="AB307" s="103" t="str">
        <f>IF(AND(OR(Dashboard!$D$6=H307,Dashboard!$D$6="",Dashboard!$D$6="All"), OR(Dashboard!$D$7=J307,Dashboard!$D$7=""),  OR(Dashboard!$G$6&lt;=K307,Dashboard!$G$6=""), OR(Dashboard!$G$7&gt;=K307,Dashboard!$G$7=""),  OR(Dashboard!$J$6&lt;=O307,Dashboard!$J$6=""), OR(Dashboard!$J$7&gt;=O307,Dashboard!$J$7=""),I307&lt;&gt;""),"x","")</f>
        <v/>
      </c>
      <c r="AC307" s="88" t="str">
        <f>IF($AB307&lt;&gt;"x","",IF(AND($I307&lt;&gt;AC$4, IFERROR(MATCH("c",$AB307:AB307,0),0)=0),"x", IF(IFERROR(MATCH("c",$AB307:AB307,0),0)=0,"c","")))</f>
        <v/>
      </c>
      <c r="AD307" s="88" t="str">
        <f>IF($AB307&lt;&gt;"x","",IF(AND($I307&lt;&gt;AD$4, IFERROR(MATCH("c",$AB307:AC307,0),0)=0),"x", IF(IFERROR(MATCH("c",$AB307:AC307,0),0)=0,"c","")))</f>
        <v/>
      </c>
      <c r="AE307" s="88" t="str">
        <f>IF($AB307&lt;&gt;"x","",IF(AND($I307&lt;&gt;AE$4, IFERROR(MATCH("c",$AB307:AD307,0),0)=0),"x", IF(IFERROR(MATCH("c",$AB307:AD307,0),0)=0,"c","")))</f>
        <v/>
      </c>
      <c r="AF307" s="88" t="str">
        <f>IF($AB307&lt;&gt;"x","",IF(AND($I307&lt;&gt;AF$4, IFERROR(MATCH("c",$AB307:AE307,0),0)=0),"x", IF(IFERROR(MATCH("c",$AB307:AE307,0),0)=0,"c","")))</f>
        <v/>
      </c>
      <c r="AG307" s="88" t="str">
        <f>IF($AB307&lt;&gt;"x","",IF(AND($I307&lt;&gt;AG$4, IFERROR(MATCH("c",$AB307:AF307,0),0)=0),"x", IF(IFERROR(MATCH("c",$AB307:AF307,0),0)=0,"c","")))</f>
        <v/>
      </c>
      <c r="AH307" s="88" t="str">
        <f>IF($AB307&lt;&gt;"x","",IF(AND($I307&lt;&gt;AH$4, IFERROR(MATCH("c",$AB307:AG307,0),0)=0),"x", IF(IFERROR(MATCH("c",$AB307:AG307,0),0)=0,"c","")))</f>
        <v/>
      </c>
      <c r="AI307" s="88" t="str">
        <f>IF($AB307&lt;&gt;"x","",IF(AND($I307&lt;&gt;AI$4, IFERROR(MATCH("c",$AB307:AH307,0),0)=0),"x", IF(IFERROR(MATCH("c",$AB307:AH307,0),0)=0,"c","")))</f>
        <v/>
      </c>
      <c r="AJ307" s="88" t="str">
        <f>IF($AB307&lt;&gt;"x","",IF(AND($I307&lt;&gt;AJ$4, IFERROR(MATCH("c",$AB307:AI307,0),0)=0),"x", IF(IFERROR(MATCH("c",$AB307:AI307,0),0)=0,"c","")))</f>
        <v/>
      </c>
      <c r="AK307" s="88" t="str">
        <f>IF($AB307&lt;&gt;"x","",IF(AND($I307&lt;&gt;AK$4, IFERROR(MATCH("c",$AB307:AJ307,0),0)=0),"x", IF(IFERROR(MATCH("c",$AB307:AJ307,0),0)=0,"c","")))</f>
        <v/>
      </c>
      <c r="AL307" s="88" t="str">
        <f>IF($AB307&lt;&gt;"x","",IF(AND($I307&lt;&gt;AL$4, IFERROR(MATCH("c",$AB307:AK307,0),0)=0),"x", IF(IFERROR(MATCH("c",$AB307:AK307,0),0)=0,"c","")))</f>
        <v/>
      </c>
      <c r="AM307" s="88" t="str">
        <f>IF($AB307&lt;&gt;"x","",IF(AND($I307&lt;&gt;AM$4, IFERROR(MATCH("c",$AB307:AL307,0),0)=0),"x", IF(IFERROR(MATCH("c",$AB307:AL307,0),0)=0,"c","")))</f>
        <v/>
      </c>
      <c r="AN307" s="88" t="str">
        <f>IF($AB307&lt;&gt;"x","",IF(AND($I307&lt;&gt;AN$4, IFERROR(MATCH("c",$AB307:AM307,0),0)=0),"x", IF(IFERROR(MATCH("c",$AB307:AM307,0),0)=0,"c","")))</f>
        <v/>
      </c>
      <c r="AO307" s="88" t="str">
        <f>IF($AB307&lt;&gt;"x","",IF(AND($I307&lt;&gt;AO$4, IFERROR(MATCH("c",$AB307:AN307,0),0)=0),"x", IF(IFERROR(MATCH("c",$AB307:AN307,0),0)=0,"c","")))</f>
        <v/>
      </c>
      <c r="AP307" s="88" t="str">
        <f>IF($AB307&lt;&gt;"x","",IF(AND($I307&lt;&gt;AP$4, IFERROR(MATCH("c",$AB307:AO307,0),0)=0),"x", IF(IFERROR(MATCH("c",$AB307:AO307,0),0)=0,"c","")))</f>
        <v/>
      </c>
      <c r="AQ307" s="88" t="str">
        <f>IF($AB307&lt;&gt;"x","",IF(AND($I307&lt;&gt;AQ$4, IFERROR(MATCH("c",$AB307:AP307,0),0)=0),"x", IF(IFERROR(MATCH("c",$AB307:AP307,0),0)=0,"c","")))</f>
        <v/>
      </c>
    </row>
    <row r="308" spans="2:43" x14ac:dyDescent="0.25">
      <c r="B308" s="88">
        <f>IF(AND(OR(Pipeline!$F$5=H308,Pipeline!$F$5="",Pipeline!$F$5="All"), OR(Pipeline!$F$6=J308,Pipeline!$F$6="",Pipeline!$F$6="All"),  OR(Pipeline!$J$5&lt;=K308,Pipeline!$J$5=""), OR(Pipeline!$J$6&gt;=K308,Pipeline!$J$6=""),  OR(Pipeline!$N$5&lt;=O308,Pipeline!$N$5=""), OR(Pipeline!$N$6&gt;=O308,Pipeline!$N$6="")),1,0)</f>
        <v>1</v>
      </c>
      <c r="C308" s="99">
        <f>IF(B308&lt;&gt;1,"",COUNTIFS($I$6:I307,I308,$B$6:B307,1)+1)</f>
        <v>296</v>
      </c>
      <c r="D308" s="100" t="str">
        <f>IF(LEN(INDEX(Input!B$6:B$1005,ROW($C308)-ROW($C$5),1))=0,"-",INDEX(Input!B$6:B$1005,ROW($C308)-ROW($C$5),1))</f>
        <v>-</v>
      </c>
      <c r="E308" s="100" t="str">
        <f>IF(LEN(INDEX(Input!C$6:C$1005,ROW($C308)-ROW($C$5),1))=0,"-",INDEX(Input!C$6:C$1005,ROW($C308)-ROW($C$5),1))</f>
        <v>-</v>
      </c>
      <c r="F308" s="100" t="str">
        <f>IF(LEN(INDEX(Input!D$6:D$1005,ROW($C308)-ROW($C$5),1))=0,"-",INDEX(Input!D$6:D$1005,ROW($C308)-ROW($C$5),1))</f>
        <v>-</v>
      </c>
      <c r="G308" s="100" t="str">
        <f>IF(LEN(INDEX(Input!E$6:E$1005,ROW($C308)-ROW($C$5),1))=0,"-",INDEX(Input!E$6:E$1005,ROW($C308)-ROW($C$5),1))</f>
        <v>-</v>
      </c>
      <c r="H308" s="100" t="str">
        <f>IF(LEN(INDEX(Input!F$6:F$1005,ROW($C308)-ROW($C$5),1))=0,"-",INDEX(Input!F$6:F$1005,ROW($C308)-ROW($C$5),1))</f>
        <v>-</v>
      </c>
      <c r="I308" s="100" t="str">
        <f>IF(LEN(INDEX(Input!G$6:G$1005,ROW($C308)-ROW($C$5),1))=0,"",INDEX(Input!G$6:G$1005,ROW($C308)-ROW($C$5),1))</f>
        <v/>
      </c>
      <c r="J308" s="100" t="str">
        <f>IF(LEN(INDEX(Input!B$6:B$1005,ROW($C308)-ROW($C$5),1))=0,"-",IF(INDEX(Input!H$6:H$1005,ROW($C308)-ROW($C$5),1)="","Not set",INDEX(Input!H$6:H$1005,ROW($C308)-ROW($C$5),1)) )</f>
        <v>-</v>
      </c>
      <c r="K308" s="101" t="str">
        <f>IF(LEN(INDEX(Input!I$6:I$1005,ROW($C308)-ROW($C$5),1))=0,"",INDEX(Input!I$6:I$1005,ROW($C308)-ROW($C$5),1))</f>
        <v/>
      </c>
      <c r="L308" s="101" t="str">
        <f t="array" ref="L308">IFERROR(IF($AY$24=123,DAY(K308)&amp;connector&amp;IF($AZ$24="Extended",INDEX($AT$24:$AT$35,MONTH(K308),1),MONTH(K308))&amp;connector&amp;IF($AZ$24="Short", RIGHT(YEAR(K308),2),YEAR(K308)),IF($AY$24=213, MONTH(K308)&amp;connector&amp;DAY(K308)&amp;connector&amp;IF($AZ$24="Short", RIGHT(YEAR(K308),2),YEAR(K308)),IF($AZ$24="Short", RIGHT(YEAR(K308),2),YEAR(K308))&amp;connector&amp;MONTH(K308)&amp;connector&amp;DAY(K308))),"-")</f>
        <v>-</v>
      </c>
      <c r="M308" s="101" t="str">
        <f>IF(LEN(INDEX(Input!J$6:J$1005,ROW($C308)-ROW($C$5),1))=0,"",INDEX(Input!J$6:J$1005,ROW($C308)-ROW($C$5),1))</f>
        <v/>
      </c>
      <c r="N308" s="101" t="str">
        <f t="array" ref="N308">IFERROR(IF($AY$24=123,DAY(M308)&amp;connector&amp;IF($AZ$24="Extended",INDEX($AT$24:$AT$35,MONTH(M308),1),MONTH(M308))&amp;connector&amp;IF($AZ$24="Short", RIGHT(YEAR(M308),2),YEAR(M308)),IF($AY$24=213, MONTH(M308)&amp;connector&amp;DAY(M308)&amp;connector&amp;IF($AZ$24="Short", RIGHT(YEAR(M308),2),YEAR(M308)),IF($AZ$24="Short", RIGHT(YEAR(M308),2),YEAR(M308))&amp;connector&amp;MONTH(M308)&amp;connector&amp;DAY(M308))),"-")</f>
        <v>-</v>
      </c>
      <c r="O308" s="156" t="str">
        <f>IF(LEN(INDEX(Input!K$6:K$1005,ROW($C308)-ROW($C$5),1))=0,"",INDEX(Input!K$6:K$1005,ROW($C308)-ROW($C$5),1))</f>
        <v/>
      </c>
      <c r="P308" s="100" t="str">
        <f t="shared" si="40"/>
        <v>-</v>
      </c>
      <c r="Q308" s="156" t="str">
        <f>IF(LEN(INDEX(Input!L$6:L$1005,ROW($C308)-ROW($C$5),1))=0,"",INDEX(Input!L$6:L$1005,ROW($C308)-ROW($C$5),1))</f>
        <v/>
      </c>
      <c r="R308" s="100" t="str">
        <f t="shared" si="41"/>
        <v>-</v>
      </c>
      <c r="S308" s="156" t="str">
        <f>IF(LEN(INDEX(Input!M$6:M$1005,ROW($C308)-ROW($C$5),1))=0,"-",INDEX(Input!M$6:M$1005,ROW($C308)-ROW($C$5),1))</f>
        <v>-</v>
      </c>
      <c r="T308" s="156" t="str">
        <f t="shared" si="42"/>
        <v/>
      </c>
      <c r="U308" s="100" t="str">
        <f t="shared" si="43"/>
        <v>-</v>
      </c>
      <c r="V308" s="156" t="str">
        <f>IF(LEN(INDEX(Input!O$6:O$1005,ROW($C308)-ROW($C$5),1))=0,"",INDEX(Input!O$6:O$1005,ROW($C308)-ROW($C$5),1))</f>
        <v/>
      </c>
      <c r="W308" s="100" t="str">
        <f t="shared" si="44"/>
        <v>-</v>
      </c>
      <c r="X308" s="104" t="str">
        <f t="shared" si="45"/>
        <v/>
      </c>
      <c r="Y308" s="102" t="str">
        <f t="shared" si="46"/>
        <v/>
      </c>
      <c r="Z308" s="102" t="str">
        <f>IF(AND(OR(Dashboard!$D$7=J308,Dashboard!$D$7=""),  OR(Dashboard!$G$6&lt;=K308,Dashboard!$G$6=""), OR(Dashboard!$G$7&gt;=K308,Dashboard!$G$7=""),  OR(Dashboard!$J$6&lt;=O308,Dashboard!$J$6=""), OR(Dashboard!$J$7&gt;=O308,Dashboard!$J$7=""),D308&lt;&gt;""),"x","")</f>
        <v>x</v>
      </c>
      <c r="AA308" s="102" t="str">
        <f>IF(AND(OR(Dashboard!$D$6=H308,Dashboard!$D$6="",Dashboard!$D$6="All"), Z308="x"),"x","")</f>
        <v>x</v>
      </c>
      <c r="AB308" s="103" t="str">
        <f>IF(AND(OR(Dashboard!$D$6=H308,Dashboard!$D$6="",Dashboard!$D$6="All"), OR(Dashboard!$D$7=J308,Dashboard!$D$7=""),  OR(Dashboard!$G$6&lt;=K308,Dashboard!$G$6=""), OR(Dashboard!$G$7&gt;=K308,Dashboard!$G$7=""),  OR(Dashboard!$J$6&lt;=O308,Dashboard!$J$6=""), OR(Dashboard!$J$7&gt;=O308,Dashboard!$J$7=""),I308&lt;&gt;""),"x","")</f>
        <v/>
      </c>
      <c r="AC308" s="88" t="str">
        <f>IF($AB308&lt;&gt;"x","",IF(AND($I308&lt;&gt;AC$4, IFERROR(MATCH("c",$AB308:AB308,0),0)=0),"x", IF(IFERROR(MATCH("c",$AB308:AB308,0),0)=0,"c","")))</f>
        <v/>
      </c>
      <c r="AD308" s="88" t="str">
        <f>IF($AB308&lt;&gt;"x","",IF(AND($I308&lt;&gt;AD$4, IFERROR(MATCH("c",$AB308:AC308,0),0)=0),"x", IF(IFERROR(MATCH("c",$AB308:AC308,0),0)=0,"c","")))</f>
        <v/>
      </c>
      <c r="AE308" s="88" t="str">
        <f>IF($AB308&lt;&gt;"x","",IF(AND($I308&lt;&gt;AE$4, IFERROR(MATCH("c",$AB308:AD308,0),0)=0),"x", IF(IFERROR(MATCH("c",$AB308:AD308,0),0)=0,"c","")))</f>
        <v/>
      </c>
      <c r="AF308" s="88" t="str">
        <f>IF($AB308&lt;&gt;"x","",IF(AND($I308&lt;&gt;AF$4, IFERROR(MATCH("c",$AB308:AE308,0),0)=0),"x", IF(IFERROR(MATCH("c",$AB308:AE308,0),0)=0,"c","")))</f>
        <v/>
      </c>
      <c r="AG308" s="88" t="str">
        <f>IF($AB308&lt;&gt;"x","",IF(AND($I308&lt;&gt;AG$4, IFERROR(MATCH("c",$AB308:AF308,0),0)=0),"x", IF(IFERROR(MATCH("c",$AB308:AF308,0),0)=0,"c","")))</f>
        <v/>
      </c>
      <c r="AH308" s="88" t="str">
        <f>IF($AB308&lt;&gt;"x","",IF(AND($I308&lt;&gt;AH$4, IFERROR(MATCH("c",$AB308:AG308,0),0)=0),"x", IF(IFERROR(MATCH("c",$AB308:AG308,0),0)=0,"c","")))</f>
        <v/>
      </c>
      <c r="AI308" s="88" t="str">
        <f>IF($AB308&lt;&gt;"x","",IF(AND($I308&lt;&gt;AI$4, IFERROR(MATCH("c",$AB308:AH308,0),0)=0),"x", IF(IFERROR(MATCH("c",$AB308:AH308,0),0)=0,"c","")))</f>
        <v/>
      </c>
      <c r="AJ308" s="88" t="str">
        <f>IF($AB308&lt;&gt;"x","",IF(AND($I308&lt;&gt;AJ$4, IFERROR(MATCH("c",$AB308:AI308,0),0)=0),"x", IF(IFERROR(MATCH("c",$AB308:AI308,0),0)=0,"c","")))</f>
        <v/>
      </c>
      <c r="AK308" s="88" t="str">
        <f>IF($AB308&lt;&gt;"x","",IF(AND($I308&lt;&gt;AK$4, IFERROR(MATCH("c",$AB308:AJ308,0),0)=0),"x", IF(IFERROR(MATCH("c",$AB308:AJ308,0),0)=0,"c","")))</f>
        <v/>
      </c>
      <c r="AL308" s="88" t="str">
        <f>IF($AB308&lt;&gt;"x","",IF(AND($I308&lt;&gt;AL$4, IFERROR(MATCH("c",$AB308:AK308,0),0)=0),"x", IF(IFERROR(MATCH("c",$AB308:AK308,0),0)=0,"c","")))</f>
        <v/>
      </c>
      <c r="AM308" s="88" t="str">
        <f>IF($AB308&lt;&gt;"x","",IF(AND($I308&lt;&gt;AM$4, IFERROR(MATCH("c",$AB308:AL308,0),0)=0),"x", IF(IFERROR(MATCH("c",$AB308:AL308,0),0)=0,"c","")))</f>
        <v/>
      </c>
      <c r="AN308" s="88" t="str">
        <f>IF($AB308&lt;&gt;"x","",IF(AND($I308&lt;&gt;AN$4, IFERROR(MATCH("c",$AB308:AM308,0),0)=0),"x", IF(IFERROR(MATCH("c",$AB308:AM308,0),0)=0,"c","")))</f>
        <v/>
      </c>
      <c r="AO308" s="88" t="str">
        <f>IF($AB308&lt;&gt;"x","",IF(AND($I308&lt;&gt;AO$4, IFERROR(MATCH("c",$AB308:AN308,0),0)=0),"x", IF(IFERROR(MATCH("c",$AB308:AN308,0),0)=0,"c","")))</f>
        <v/>
      </c>
      <c r="AP308" s="88" t="str">
        <f>IF($AB308&lt;&gt;"x","",IF(AND($I308&lt;&gt;AP$4, IFERROR(MATCH("c",$AB308:AO308,0),0)=0),"x", IF(IFERROR(MATCH("c",$AB308:AO308,0),0)=0,"c","")))</f>
        <v/>
      </c>
      <c r="AQ308" s="88" t="str">
        <f>IF($AB308&lt;&gt;"x","",IF(AND($I308&lt;&gt;AQ$4, IFERROR(MATCH("c",$AB308:AP308,0),0)=0),"x", IF(IFERROR(MATCH("c",$AB308:AP308,0),0)=0,"c","")))</f>
        <v/>
      </c>
    </row>
    <row r="309" spans="2:43" x14ac:dyDescent="0.25">
      <c r="B309" s="88">
        <f>IF(AND(OR(Pipeline!$F$5=H309,Pipeline!$F$5="",Pipeline!$F$5="All"), OR(Pipeline!$F$6=J309,Pipeline!$F$6="",Pipeline!$F$6="All"),  OR(Pipeline!$J$5&lt;=K309,Pipeline!$J$5=""), OR(Pipeline!$J$6&gt;=K309,Pipeline!$J$6=""),  OR(Pipeline!$N$5&lt;=O309,Pipeline!$N$5=""), OR(Pipeline!$N$6&gt;=O309,Pipeline!$N$6="")),1,0)</f>
        <v>1</v>
      </c>
      <c r="C309" s="99">
        <f>IF(B309&lt;&gt;1,"",COUNTIFS($I$6:I308,I309,$B$6:B308,1)+1)</f>
        <v>297</v>
      </c>
      <c r="D309" s="100" t="str">
        <f>IF(LEN(INDEX(Input!B$6:B$1005,ROW($C309)-ROW($C$5),1))=0,"-",INDEX(Input!B$6:B$1005,ROW($C309)-ROW($C$5),1))</f>
        <v>-</v>
      </c>
      <c r="E309" s="100" t="str">
        <f>IF(LEN(INDEX(Input!C$6:C$1005,ROW($C309)-ROW($C$5),1))=0,"-",INDEX(Input!C$6:C$1005,ROW($C309)-ROW($C$5),1))</f>
        <v>-</v>
      </c>
      <c r="F309" s="100" t="str">
        <f>IF(LEN(INDEX(Input!D$6:D$1005,ROW($C309)-ROW($C$5),1))=0,"-",INDEX(Input!D$6:D$1005,ROW($C309)-ROW($C$5),1))</f>
        <v>-</v>
      </c>
      <c r="G309" s="100" t="str">
        <f>IF(LEN(INDEX(Input!E$6:E$1005,ROW($C309)-ROW($C$5),1))=0,"-",INDEX(Input!E$6:E$1005,ROW($C309)-ROW($C$5),1))</f>
        <v>-</v>
      </c>
      <c r="H309" s="100" t="str">
        <f>IF(LEN(INDEX(Input!F$6:F$1005,ROW($C309)-ROW($C$5),1))=0,"-",INDEX(Input!F$6:F$1005,ROW($C309)-ROW($C$5),1))</f>
        <v>-</v>
      </c>
      <c r="I309" s="100" t="str">
        <f>IF(LEN(INDEX(Input!G$6:G$1005,ROW($C309)-ROW($C$5),1))=0,"",INDEX(Input!G$6:G$1005,ROW($C309)-ROW($C$5),1))</f>
        <v/>
      </c>
      <c r="J309" s="100" t="str">
        <f>IF(LEN(INDEX(Input!B$6:B$1005,ROW($C309)-ROW($C$5),1))=0,"-",IF(INDEX(Input!H$6:H$1005,ROW($C309)-ROW($C$5),1)="","Not set",INDEX(Input!H$6:H$1005,ROW($C309)-ROW($C$5),1)) )</f>
        <v>-</v>
      </c>
      <c r="K309" s="101" t="str">
        <f>IF(LEN(INDEX(Input!I$6:I$1005,ROW($C309)-ROW($C$5),1))=0,"",INDEX(Input!I$6:I$1005,ROW($C309)-ROW($C$5),1))</f>
        <v/>
      </c>
      <c r="L309" s="101" t="str">
        <f t="array" ref="L309">IFERROR(IF($AY$24=123,DAY(K309)&amp;connector&amp;IF($AZ$24="Extended",INDEX($AT$24:$AT$35,MONTH(K309),1),MONTH(K309))&amp;connector&amp;IF($AZ$24="Short", RIGHT(YEAR(K309),2),YEAR(K309)),IF($AY$24=213, MONTH(K309)&amp;connector&amp;DAY(K309)&amp;connector&amp;IF($AZ$24="Short", RIGHT(YEAR(K309),2),YEAR(K309)),IF($AZ$24="Short", RIGHT(YEAR(K309),2),YEAR(K309))&amp;connector&amp;MONTH(K309)&amp;connector&amp;DAY(K309))),"-")</f>
        <v>-</v>
      </c>
      <c r="M309" s="101" t="str">
        <f>IF(LEN(INDEX(Input!J$6:J$1005,ROW($C309)-ROW($C$5),1))=0,"",INDEX(Input!J$6:J$1005,ROW($C309)-ROW($C$5),1))</f>
        <v/>
      </c>
      <c r="N309" s="101" t="str">
        <f t="array" ref="N309">IFERROR(IF($AY$24=123,DAY(M309)&amp;connector&amp;IF($AZ$24="Extended",INDEX($AT$24:$AT$35,MONTH(M309),1),MONTH(M309))&amp;connector&amp;IF($AZ$24="Short", RIGHT(YEAR(M309),2),YEAR(M309)),IF($AY$24=213, MONTH(M309)&amp;connector&amp;DAY(M309)&amp;connector&amp;IF($AZ$24="Short", RIGHT(YEAR(M309),2),YEAR(M309)),IF($AZ$24="Short", RIGHT(YEAR(M309),2),YEAR(M309))&amp;connector&amp;MONTH(M309)&amp;connector&amp;DAY(M309))),"-")</f>
        <v>-</v>
      </c>
      <c r="O309" s="156" t="str">
        <f>IF(LEN(INDEX(Input!K$6:K$1005,ROW($C309)-ROW($C$5),1))=0,"",INDEX(Input!K$6:K$1005,ROW($C309)-ROW($C$5),1))</f>
        <v/>
      </c>
      <c r="P309" s="100" t="str">
        <f t="shared" si="40"/>
        <v>-</v>
      </c>
      <c r="Q309" s="156" t="str">
        <f>IF(LEN(INDEX(Input!L$6:L$1005,ROW($C309)-ROW($C$5),1))=0,"",INDEX(Input!L$6:L$1005,ROW($C309)-ROW($C$5),1))</f>
        <v/>
      </c>
      <c r="R309" s="100" t="str">
        <f t="shared" si="41"/>
        <v>-</v>
      </c>
      <c r="S309" s="156" t="str">
        <f>IF(LEN(INDEX(Input!M$6:M$1005,ROW($C309)-ROW($C$5),1))=0,"-",INDEX(Input!M$6:M$1005,ROW($C309)-ROW($C$5),1))</f>
        <v>-</v>
      </c>
      <c r="T309" s="156" t="str">
        <f t="shared" si="42"/>
        <v/>
      </c>
      <c r="U309" s="100" t="str">
        <f t="shared" si="43"/>
        <v>-</v>
      </c>
      <c r="V309" s="156" t="str">
        <f>IF(LEN(INDEX(Input!O$6:O$1005,ROW($C309)-ROW($C$5),1))=0,"",INDEX(Input!O$6:O$1005,ROW($C309)-ROW($C$5),1))</f>
        <v/>
      </c>
      <c r="W309" s="100" t="str">
        <f t="shared" si="44"/>
        <v>-</v>
      </c>
      <c r="X309" s="104" t="str">
        <f t="shared" si="45"/>
        <v/>
      </c>
      <c r="Y309" s="102" t="str">
        <f t="shared" si="46"/>
        <v/>
      </c>
      <c r="Z309" s="102" t="str">
        <f>IF(AND(OR(Dashboard!$D$7=J309,Dashboard!$D$7=""),  OR(Dashboard!$G$6&lt;=K309,Dashboard!$G$6=""), OR(Dashboard!$G$7&gt;=K309,Dashboard!$G$7=""),  OR(Dashboard!$J$6&lt;=O309,Dashboard!$J$6=""), OR(Dashboard!$J$7&gt;=O309,Dashboard!$J$7=""),D309&lt;&gt;""),"x","")</f>
        <v>x</v>
      </c>
      <c r="AA309" s="102" t="str">
        <f>IF(AND(OR(Dashboard!$D$6=H309,Dashboard!$D$6="",Dashboard!$D$6="All"), Z309="x"),"x","")</f>
        <v>x</v>
      </c>
      <c r="AB309" s="103" t="str">
        <f>IF(AND(OR(Dashboard!$D$6=H309,Dashboard!$D$6="",Dashboard!$D$6="All"), OR(Dashboard!$D$7=J309,Dashboard!$D$7=""),  OR(Dashboard!$G$6&lt;=K309,Dashboard!$G$6=""), OR(Dashboard!$G$7&gt;=K309,Dashboard!$G$7=""),  OR(Dashboard!$J$6&lt;=O309,Dashboard!$J$6=""), OR(Dashboard!$J$7&gt;=O309,Dashboard!$J$7=""),I309&lt;&gt;""),"x","")</f>
        <v/>
      </c>
      <c r="AC309" s="88" t="str">
        <f>IF($AB309&lt;&gt;"x","",IF(AND($I309&lt;&gt;AC$4, IFERROR(MATCH("c",$AB309:AB309,0),0)=0),"x", IF(IFERROR(MATCH("c",$AB309:AB309,0),0)=0,"c","")))</f>
        <v/>
      </c>
      <c r="AD309" s="88" t="str">
        <f>IF($AB309&lt;&gt;"x","",IF(AND($I309&lt;&gt;AD$4, IFERROR(MATCH("c",$AB309:AC309,0),0)=0),"x", IF(IFERROR(MATCH("c",$AB309:AC309,0),0)=0,"c","")))</f>
        <v/>
      </c>
      <c r="AE309" s="88" t="str">
        <f>IF($AB309&lt;&gt;"x","",IF(AND($I309&lt;&gt;AE$4, IFERROR(MATCH("c",$AB309:AD309,0),0)=0),"x", IF(IFERROR(MATCH("c",$AB309:AD309,0),0)=0,"c","")))</f>
        <v/>
      </c>
      <c r="AF309" s="88" t="str">
        <f>IF($AB309&lt;&gt;"x","",IF(AND($I309&lt;&gt;AF$4, IFERROR(MATCH("c",$AB309:AE309,0),0)=0),"x", IF(IFERROR(MATCH("c",$AB309:AE309,0),0)=0,"c","")))</f>
        <v/>
      </c>
      <c r="AG309" s="88" t="str">
        <f>IF($AB309&lt;&gt;"x","",IF(AND($I309&lt;&gt;AG$4, IFERROR(MATCH("c",$AB309:AF309,0),0)=0),"x", IF(IFERROR(MATCH("c",$AB309:AF309,0),0)=0,"c","")))</f>
        <v/>
      </c>
      <c r="AH309" s="88" t="str">
        <f>IF($AB309&lt;&gt;"x","",IF(AND($I309&lt;&gt;AH$4, IFERROR(MATCH("c",$AB309:AG309,0),0)=0),"x", IF(IFERROR(MATCH("c",$AB309:AG309,0),0)=0,"c","")))</f>
        <v/>
      </c>
      <c r="AI309" s="88" t="str">
        <f>IF($AB309&lt;&gt;"x","",IF(AND($I309&lt;&gt;AI$4, IFERROR(MATCH("c",$AB309:AH309,0),0)=0),"x", IF(IFERROR(MATCH("c",$AB309:AH309,0),0)=0,"c","")))</f>
        <v/>
      </c>
      <c r="AJ309" s="88" t="str">
        <f>IF($AB309&lt;&gt;"x","",IF(AND($I309&lt;&gt;AJ$4, IFERROR(MATCH("c",$AB309:AI309,0),0)=0),"x", IF(IFERROR(MATCH("c",$AB309:AI309,0),0)=0,"c","")))</f>
        <v/>
      </c>
      <c r="AK309" s="88" t="str">
        <f>IF($AB309&lt;&gt;"x","",IF(AND($I309&lt;&gt;AK$4, IFERROR(MATCH("c",$AB309:AJ309,0),0)=0),"x", IF(IFERROR(MATCH("c",$AB309:AJ309,0),0)=0,"c","")))</f>
        <v/>
      </c>
      <c r="AL309" s="88" t="str">
        <f>IF($AB309&lt;&gt;"x","",IF(AND($I309&lt;&gt;AL$4, IFERROR(MATCH("c",$AB309:AK309,0),0)=0),"x", IF(IFERROR(MATCH("c",$AB309:AK309,0),0)=0,"c","")))</f>
        <v/>
      </c>
      <c r="AM309" s="88" t="str">
        <f>IF($AB309&lt;&gt;"x","",IF(AND($I309&lt;&gt;AM$4, IFERROR(MATCH("c",$AB309:AL309,0),0)=0),"x", IF(IFERROR(MATCH("c",$AB309:AL309,0),0)=0,"c","")))</f>
        <v/>
      </c>
      <c r="AN309" s="88" t="str">
        <f>IF($AB309&lt;&gt;"x","",IF(AND($I309&lt;&gt;AN$4, IFERROR(MATCH("c",$AB309:AM309,0),0)=0),"x", IF(IFERROR(MATCH("c",$AB309:AM309,0),0)=0,"c","")))</f>
        <v/>
      </c>
      <c r="AO309" s="88" t="str">
        <f>IF($AB309&lt;&gt;"x","",IF(AND($I309&lt;&gt;AO$4, IFERROR(MATCH("c",$AB309:AN309,0),0)=0),"x", IF(IFERROR(MATCH("c",$AB309:AN309,0),0)=0,"c","")))</f>
        <v/>
      </c>
      <c r="AP309" s="88" t="str">
        <f>IF($AB309&lt;&gt;"x","",IF(AND($I309&lt;&gt;AP$4, IFERROR(MATCH("c",$AB309:AO309,0),0)=0),"x", IF(IFERROR(MATCH("c",$AB309:AO309,0),0)=0,"c","")))</f>
        <v/>
      </c>
      <c r="AQ309" s="88" t="str">
        <f>IF($AB309&lt;&gt;"x","",IF(AND($I309&lt;&gt;AQ$4, IFERROR(MATCH("c",$AB309:AP309,0),0)=0),"x", IF(IFERROR(MATCH("c",$AB309:AP309,0),0)=0,"c","")))</f>
        <v/>
      </c>
    </row>
    <row r="310" spans="2:43" x14ac:dyDescent="0.25">
      <c r="B310" s="88">
        <f>IF(AND(OR(Pipeline!$F$5=H310,Pipeline!$F$5="",Pipeline!$F$5="All"), OR(Pipeline!$F$6=J310,Pipeline!$F$6="",Pipeline!$F$6="All"),  OR(Pipeline!$J$5&lt;=K310,Pipeline!$J$5=""), OR(Pipeline!$J$6&gt;=K310,Pipeline!$J$6=""),  OR(Pipeline!$N$5&lt;=O310,Pipeline!$N$5=""), OR(Pipeline!$N$6&gt;=O310,Pipeline!$N$6="")),1,0)</f>
        <v>1</v>
      </c>
      <c r="C310" s="99">
        <f>IF(B310&lt;&gt;1,"",COUNTIFS($I$6:I309,I310,$B$6:B309,1)+1)</f>
        <v>298</v>
      </c>
      <c r="D310" s="100" t="str">
        <f>IF(LEN(INDEX(Input!B$6:B$1005,ROW($C310)-ROW($C$5),1))=0,"-",INDEX(Input!B$6:B$1005,ROW($C310)-ROW($C$5),1))</f>
        <v>-</v>
      </c>
      <c r="E310" s="100" t="str">
        <f>IF(LEN(INDEX(Input!C$6:C$1005,ROW($C310)-ROW($C$5),1))=0,"-",INDEX(Input!C$6:C$1005,ROW($C310)-ROW($C$5),1))</f>
        <v>-</v>
      </c>
      <c r="F310" s="100" t="str">
        <f>IF(LEN(INDEX(Input!D$6:D$1005,ROW($C310)-ROW($C$5),1))=0,"-",INDEX(Input!D$6:D$1005,ROW($C310)-ROW($C$5),1))</f>
        <v>-</v>
      </c>
      <c r="G310" s="100" t="str">
        <f>IF(LEN(INDEX(Input!E$6:E$1005,ROW($C310)-ROW($C$5),1))=0,"-",INDEX(Input!E$6:E$1005,ROW($C310)-ROW($C$5),1))</f>
        <v>-</v>
      </c>
      <c r="H310" s="100" t="str">
        <f>IF(LEN(INDEX(Input!F$6:F$1005,ROW($C310)-ROW($C$5),1))=0,"-",INDEX(Input!F$6:F$1005,ROW($C310)-ROW($C$5),1))</f>
        <v>-</v>
      </c>
      <c r="I310" s="100" t="str">
        <f>IF(LEN(INDEX(Input!G$6:G$1005,ROW($C310)-ROW($C$5),1))=0,"",INDEX(Input!G$6:G$1005,ROW($C310)-ROW($C$5),1))</f>
        <v/>
      </c>
      <c r="J310" s="100" t="str">
        <f>IF(LEN(INDEX(Input!B$6:B$1005,ROW($C310)-ROW($C$5),1))=0,"-",IF(INDEX(Input!H$6:H$1005,ROW($C310)-ROW($C$5),1)="","Not set",INDEX(Input!H$6:H$1005,ROW($C310)-ROW($C$5),1)) )</f>
        <v>-</v>
      </c>
      <c r="K310" s="101" t="str">
        <f>IF(LEN(INDEX(Input!I$6:I$1005,ROW($C310)-ROW($C$5),1))=0,"",INDEX(Input!I$6:I$1005,ROW($C310)-ROW($C$5),1))</f>
        <v/>
      </c>
      <c r="L310" s="101" t="str">
        <f t="array" ref="L310">IFERROR(IF($AY$24=123,DAY(K310)&amp;connector&amp;IF($AZ$24="Extended",INDEX($AT$24:$AT$35,MONTH(K310),1),MONTH(K310))&amp;connector&amp;IF($AZ$24="Short", RIGHT(YEAR(K310),2),YEAR(K310)),IF($AY$24=213, MONTH(K310)&amp;connector&amp;DAY(K310)&amp;connector&amp;IF($AZ$24="Short", RIGHT(YEAR(K310),2),YEAR(K310)),IF($AZ$24="Short", RIGHT(YEAR(K310),2),YEAR(K310))&amp;connector&amp;MONTH(K310)&amp;connector&amp;DAY(K310))),"-")</f>
        <v>-</v>
      </c>
      <c r="M310" s="101" t="str">
        <f>IF(LEN(INDEX(Input!J$6:J$1005,ROW($C310)-ROW($C$5),1))=0,"",INDEX(Input!J$6:J$1005,ROW($C310)-ROW($C$5),1))</f>
        <v/>
      </c>
      <c r="N310" s="101" t="str">
        <f t="array" ref="N310">IFERROR(IF($AY$24=123,DAY(M310)&amp;connector&amp;IF($AZ$24="Extended",INDEX($AT$24:$AT$35,MONTH(M310),1),MONTH(M310))&amp;connector&amp;IF($AZ$24="Short", RIGHT(YEAR(M310),2),YEAR(M310)),IF($AY$24=213, MONTH(M310)&amp;connector&amp;DAY(M310)&amp;connector&amp;IF($AZ$24="Short", RIGHT(YEAR(M310),2),YEAR(M310)),IF($AZ$24="Short", RIGHT(YEAR(M310),2),YEAR(M310))&amp;connector&amp;MONTH(M310)&amp;connector&amp;DAY(M310))),"-")</f>
        <v>-</v>
      </c>
      <c r="O310" s="156" t="str">
        <f>IF(LEN(INDEX(Input!K$6:K$1005,ROW($C310)-ROW($C$5),1))=0,"",INDEX(Input!K$6:K$1005,ROW($C310)-ROW($C$5),1))</f>
        <v/>
      </c>
      <c r="P310" s="100" t="str">
        <f t="shared" si="40"/>
        <v>-</v>
      </c>
      <c r="Q310" s="156" t="str">
        <f>IF(LEN(INDEX(Input!L$6:L$1005,ROW($C310)-ROW($C$5),1))=0,"",INDEX(Input!L$6:L$1005,ROW($C310)-ROW($C$5),1))</f>
        <v/>
      </c>
      <c r="R310" s="100" t="str">
        <f t="shared" si="41"/>
        <v>-</v>
      </c>
      <c r="S310" s="156" t="str">
        <f>IF(LEN(INDEX(Input!M$6:M$1005,ROW($C310)-ROW($C$5),1))=0,"-",INDEX(Input!M$6:M$1005,ROW($C310)-ROW($C$5),1))</f>
        <v>-</v>
      </c>
      <c r="T310" s="156" t="str">
        <f t="shared" si="42"/>
        <v/>
      </c>
      <c r="U310" s="100" t="str">
        <f t="shared" si="43"/>
        <v>-</v>
      </c>
      <c r="V310" s="156" t="str">
        <f>IF(LEN(INDEX(Input!O$6:O$1005,ROW($C310)-ROW($C$5),1))=0,"",INDEX(Input!O$6:O$1005,ROW($C310)-ROW($C$5),1))</f>
        <v/>
      </c>
      <c r="W310" s="100" t="str">
        <f t="shared" si="44"/>
        <v>-</v>
      </c>
      <c r="X310" s="104" t="str">
        <f t="shared" si="45"/>
        <v/>
      </c>
      <c r="Y310" s="102" t="str">
        <f t="shared" si="46"/>
        <v/>
      </c>
      <c r="Z310" s="102" t="str">
        <f>IF(AND(OR(Dashboard!$D$7=J310,Dashboard!$D$7=""),  OR(Dashboard!$G$6&lt;=K310,Dashboard!$G$6=""), OR(Dashboard!$G$7&gt;=K310,Dashboard!$G$7=""),  OR(Dashboard!$J$6&lt;=O310,Dashboard!$J$6=""), OR(Dashboard!$J$7&gt;=O310,Dashboard!$J$7=""),D310&lt;&gt;""),"x","")</f>
        <v>x</v>
      </c>
      <c r="AA310" s="102" t="str">
        <f>IF(AND(OR(Dashboard!$D$6=H310,Dashboard!$D$6="",Dashboard!$D$6="All"), Z310="x"),"x","")</f>
        <v>x</v>
      </c>
      <c r="AB310" s="103" t="str">
        <f>IF(AND(OR(Dashboard!$D$6=H310,Dashboard!$D$6="",Dashboard!$D$6="All"), OR(Dashboard!$D$7=J310,Dashboard!$D$7=""),  OR(Dashboard!$G$6&lt;=K310,Dashboard!$G$6=""), OR(Dashboard!$G$7&gt;=K310,Dashboard!$G$7=""),  OR(Dashboard!$J$6&lt;=O310,Dashboard!$J$6=""), OR(Dashboard!$J$7&gt;=O310,Dashboard!$J$7=""),I310&lt;&gt;""),"x","")</f>
        <v/>
      </c>
      <c r="AC310" s="88" t="str">
        <f>IF($AB310&lt;&gt;"x","",IF(AND($I310&lt;&gt;AC$4, IFERROR(MATCH("c",$AB310:AB310,0),0)=0),"x", IF(IFERROR(MATCH("c",$AB310:AB310,0),0)=0,"c","")))</f>
        <v/>
      </c>
      <c r="AD310" s="88" t="str">
        <f>IF($AB310&lt;&gt;"x","",IF(AND($I310&lt;&gt;AD$4, IFERROR(MATCH("c",$AB310:AC310,0),0)=0),"x", IF(IFERROR(MATCH("c",$AB310:AC310,0),0)=0,"c","")))</f>
        <v/>
      </c>
      <c r="AE310" s="88" t="str">
        <f>IF($AB310&lt;&gt;"x","",IF(AND($I310&lt;&gt;AE$4, IFERROR(MATCH("c",$AB310:AD310,0),0)=0),"x", IF(IFERROR(MATCH("c",$AB310:AD310,0),0)=0,"c","")))</f>
        <v/>
      </c>
      <c r="AF310" s="88" t="str">
        <f>IF($AB310&lt;&gt;"x","",IF(AND($I310&lt;&gt;AF$4, IFERROR(MATCH("c",$AB310:AE310,0),0)=0),"x", IF(IFERROR(MATCH("c",$AB310:AE310,0),0)=0,"c","")))</f>
        <v/>
      </c>
      <c r="AG310" s="88" t="str">
        <f>IF($AB310&lt;&gt;"x","",IF(AND($I310&lt;&gt;AG$4, IFERROR(MATCH("c",$AB310:AF310,0),0)=0),"x", IF(IFERROR(MATCH("c",$AB310:AF310,0),0)=0,"c","")))</f>
        <v/>
      </c>
      <c r="AH310" s="88" t="str">
        <f>IF($AB310&lt;&gt;"x","",IF(AND($I310&lt;&gt;AH$4, IFERROR(MATCH("c",$AB310:AG310,0),0)=0),"x", IF(IFERROR(MATCH("c",$AB310:AG310,0),0)=0,"c","")))</f>
        <v/>
      </c>
      <c r="AI310" s="88" t="str">
        <f>IF($AB310&lt;&gt;"x","",IF(AND($I310&lt;&gt;AI$4, IFERROR(MATCH("c",$AB310:AH310,0),0)=0),"x", IF(IFERROR(MATCH("c",$AB310:AH310,0),0)=0,"c","")))</f>
        <v/>
      </c>
      <c r="AJ310" s="88" t="str">
        <f>IF($AB310&lt;&gt;"x","",IF(AND($I310&lt;&gt;AJ$4, IFERROR(MATCH("c",$AB310:AI310,0),0)=0),"x", IF(IFERROR(MATCH("c",$AB310:AI310,0),0)=0,"c","")))</f>
        <v/>
      </c>
      <c r="AK310" s="88" t="str">
        <f>IF($AB310&lt;&gt;"x","",IF(AND($I310&lt;&gt;AK$4, IFERROR(MATCH("c",$AB310:AJ310,0),0)=0),"x", IF(IFERROR(MATCH("c",$AB310:AJ310,0),0)=0,"c","")))</f>
        <v/>
      </c>
      <c r="AL310" s="88" t="str">
        <f>IF($AB310&lt;&gt;"x","",IF(AND($I310&lt;&gt;AL$4, IFERROR(MATCH("c",$AB310:AK310,0),0)=0),"x", IF(IFERROR(MATCH("c",$AB310:AK310,0),0)=0,"c","")))</f>
        <v/>
      </c>
      <c r="AM310" s="88" t="str">
        <f>IF($AB310&lt;&gt;"x","",IF(AND($I310&lt;&gt;AM$4, IFERROR(MATCH("c",$AB310:AL310,0),0)=0),"x", IF(IFERROR(MATCH("c",$AB310:AL310,0),0)=0,"c","")))</f>
        <v/>
      </c>
      <c r="AN310" s="88" t="str">
        <f>IF($AB310&lt;&gt;"x","",IF(AND($I310&lt;&gt;AN$4, IFERROR(MATCH("c",$AB310:AM310,0),0)=0),"x", IF(IFERROR(MATCH("c",$AB310:AM310,0),0)=0,"c","")))</f>
        <v/>
      </c>
      <c r="AO310" s="88" t="str">
        <f>IF($AB310&lt;&gt;"x","",IF(AND($I310&lt;&gt;AO$4, IFERROR(MATCH("c",$AB310:AN310,0),0)=0),"x", IF(IFERROR(MATCH("c",$AB310:AN310,0),0)=0,"c","")))</f>
        <v/>
      </c>
      <c r="AP310" s="88" t="str">
        <f>IF($AB310&lt;&gt;"x","",IF(AND($I310&lt;&gt;AP$4, IFERROR(MATCH("c",$AB310:AO310,0),0)=0),"x", IF(IFERROR(MATCH("c",$AB310:AO310,0),0)=0,"c","")))</f>
        <v/>
      </c>
      <c r="AQ310" s="88" t="str">
        <f>IF($AB310&lt;&gt;"x","",IF(AND($I310&lt;&gt;AQ$4, IFERROR(MATCH("c",$AB310:AP310,0),0)=0),"x", IF(IFERROR(MATCH("c",$AB310:AP310,0),0)=0,"c","")))</f>
        <v/>
      </c>
    </row>
    <row r="311" spans="2:43" x14ac:dyDescent="0.25">
      <c r="B311" s="88">
        <f>IF(AND(OR(Pipeline!$F$5=H311,Pipeline!$F$5="",Pipeline!$F$5="All"), OR(Pipeline!$F$6=J311,Pipeline!$F$6="",Pipeline!$F$6="All"),  OR(Pipeline!$J$5&lt;=K311,Pipeline!$J$5=""), OR(Pipeline!$J$6&gt;=K311,Pipeline!$J$6=""),  OR(Pipeline!$N$5&lt;=O311,Pipeline!$N$5=""), OR(Pipeline!$N$6&gt;=O311,Pipeline!$N$6="")),1,0)</f>
        <v>1</v>
      </c>
      <c r="C311" s="99">
        <f>IF(B311&lt;&gt;1,"",COUNTIFS($I$6:I310,I311,$B$6:B310,1)+1)</f>
        <v>299</v>
      </c>
      <c r="D311" s="100" t="str">
        <f>IF(LEN(INDEX(Input!B$6:B$1005,ROW($C311)-ROW($C$5),1))=0,"-",INDEX(Input!B$6:B$1005,ROW($C311)-ROW($C$5),1))</f>
        <v>-</v>
      </c>
      <c r="E311" s="100" t="str">
        <f>IF(LEN(INDEX(Input!C$6:C$1005,ROW($C311)-ROW($C$5),1))=0,"-",INDEX(Input!C$6:C$1005,ROW($C311)-ROW($C$5),1))</f>
        <v>-</v>
      </c>
      <c r="F311" s="100" t="str">
        <f>IF(LEN(INDEX(Input!D$6:D$1005,ROW($C311)-ROW($C$5),1))=0,"-",INDEX(Input!D$6:D$1005,ROW($C311)-ROW($C$5),1))</f>
        <v>-</v>
      </c>
      <c r="G311" s="100" t="str">
        <f>IF(LEN(INDEX(Input!E$6:E$1005,ROW($C311)-ROW($C$5),1))=0,"-",INDEX(Input!E$6:E$1005,ROW($C311)-ROW($C$5),1))</f>
        <v>-</v>
      </c>
      <c r="H311" s="100" t="str">
        <f>IF(LEN(INDEX(Input!F$6:F$1005,ROW($C311)-ROW($C$5),1))=0,"-",INDEX(Input!F$6:F$1005,ROW($C311)-ROW($C$5),1))</f>
        <v>-</v>
      </c>
      <c r="I311" s="100" t="str">
        <f>IF(LEN(INDEX(Input!G$6:G$1005,ROW($C311)-ROW($C$5),1))=0,"",INDEX(Input!G$6:G$1005,ROW($C311)-ROW($C$5),1))</f>
        <v/>
      </c>
      <c r="J311" s="100" t="str">
        <f>IF(LEN(INDEX(Input!B$6:B$1005,ROW($C311)-ROW($C$5),1))=0,"-",IF(INDEX(Input!H$6:H$1005,ROW($C311)-ROW($C$5),1)="","Not set",INDEX(Input!H$6:H$1005,ROW($C311)-ROW($C$5),1)) )</f>
        <v>-</v>
      </c>
      <c r="K311" s="101" t="str">
        <f>IF(LEN(INDEX(Input!I$6:I$1005,ROW($C311)-ROW($C$5),1))=0,"",INDEX(Input!I$6:I$1005,ROW($C311)-ROW($C$5),1))</f>
        <v/>
      </c>
      <c r="L311" s="101" t="str">
        <f t="array" ref="L311">IFERROR(IF($AY$24=123,DAY(K311)&amp;connector&amp;IF($AZ$24="Extended",INDEX($AT$24:$AT$35,MONTH(K311),1),MONTH(K311))&amp;connector&amp;IF($AZ$24="Short", RIGHT(YEAR(K311),2),YEAR(K311)),IF($AY$24=213, MONTH(K311)&amp;connector&amp;DAY(K311)&amp;connector&amp;IF($AZ$24="Short", RIGHT(YEAR(K311),2),YEAR(K311)),IF($AZ$24="Short", RIGHT(YEAR(K311),2),YEAR(K311))&amp;connector&amp;MONTH(K311)&amp;connector&amp;DAY(K311))),"-")</f>
        <v>-</v>
      </c>
      <c r="M311" s="101" t="str">
        <f>IF(LEN(INDEX(Input!J$6:J$1005,ROW($C311)-ROW($C$5),1))=0,"",INDEX(Input!J$6:J$1005,ROW($C311)-ROW($C$5),1))</f>
        <v/>
      </c>
      <c r="N311" s="101" t="str">
        <f t="array" ref="N311">IFERROR(IF($AY$24=123,DAY(M311)&amp;connector&amp;IF($AZ$24="Extended",INDEX($AT$24:$AT$35,MONTH(M311),1),MONTH(M311))&amp;connector&amp;IF($AZ$24="Short", RIGHT(YEAR(M311),2),YEAR(M311)),IF($AY$24=213, MONTH(M311)&amp;connector&amp;DAY(M311)&amp;connector&amp;IF($AZ$24="Short", RIGHT(YEAR(M311),2),YEAR(M311)),IF($AZ$24="Short", RIGHT(YEAR(M311),2),YEAR(M311))&amp;connector&amp;MONTH(M311)&amp;connector&amp;DAY(M311))),"-")</f>
        <v>-</v>
      </c>
      <c r="O311" s="156" t="str">
        <f>IF(LEN(INDEX(Input!K$6:K$1005,ROW($C311)-ROW($C$5),1))=0,"",INDEX(Input!K$6:K$1005,ROW($C311)-ROW($C$5),1))</f>
        <v/>
      </c>
      <c r="P311" s="100" t="str">
        <f t="shared" si="40"/>
        <v>-</v>
      </c>
      <c r="Q311" s="156" t="str">
        <f>IF(LEN(INDEX(Input!L$6:L$1005,ROW($C311)-ROW($C$5),1))=0,"",INDEX(Input!L$6:L$1005,ROW($C311)-ROW($C$5),1))</f>
        <v/>
      </c>
      <c r="R311" s="100" t="str">
        <f t="shared" si="41"/>
        <v>-</v>
      </c>
      <c r="S311" s="156" t="str">
        <f>IF(LEN(INDEX(Input!M$6:M$1005,ROW($C311)-ROW($C$5),1))=0,"-",INDEX(Input!M$6:M$1005,ROW($C311)-ROW($C$5),1))</f>
        <v>-</v>
      </c>
      <c r="T311" s="156" t="str">
        <f t="shared" si="42"/>
        <v/>
      </c>
      <c r="U311" s="100" t="str">
        <f t="shared" si="43"/>
        <v>-</v>
      </c>
      <c r="V311" s="156" t="str">
        <f>IF(LEN(INDEX(Input!O$6:O$1005,ROW($C311)-ROW($C$5),1))=0,"",INDEX(Input!O$6:O$1005,ROW($C311)-ROW($C$5),1))</f>
        <v/>
      </c>
      <c r="W311" s="100" t="str">
        <f t="shared" si="44"/>
        <v>-</v>
      </c>
      <c r="X311" s="104" t="str">
        <f t="shared" si="45"/>
        <v/>
      </c>
      <c r="Y311" s="102" t="str">
        <f t="shared" si="46"/>
        <v/>
      </c>
      <c r="Z311" s="102" t="str">
        <f>IF(AND(OR(Dashboard!$D$7=J311,Dashboard!$D$7=""),  OR(Dashboard!$G$6&lt;=K311,Dashboard!$G$6=""), OR(Dashboard!$G$7&gt;=K311,Dashboard!$G$7=""),  OR(Dashboard!$J$6&lt;=O311,Dashboard!$J$6=""), OR(Dashboard!$J$7&gt;=O311,Dashboard!$J$7=""),D311&lt;&gt;""),"x","")</f>
        <v>x</v>
      </c>
      <c r="AA311" s="102" t="str">
        <f>IF(AND(OR(Dashboard!$D$6=H311,Dashboard!$D$6="",Dashboard!$D$6="All"), Z311="x"),"x","")</f>
        <v>x</v>
      </c>
      <c r="AB311" s="103" t="str">
        <f>IF(AND(OR(Dashboard!$D$6=H311,Dashboard!$D$6="",Dashboard!$D$6="All"), OR(Dashboard!$D$7=J311,Dashboard!$D$7=""),  OR(Dashboard!$G$6&lt;=K311,Dashboard!$G$6=""), OR(Dashboard!$G$7&gt;=K311,Dashboard!$G$7=""),  OR(Dashboard!$J$6&lt;=O311,Dashboard!$J$6=""), OR(Dashboard!$J$7&gt;=O311,Dashboard!$J$7=""),I311&lt;&gt;""),"x","")</f>
        <v/>
      </c>
      <c r="AC311" s="88" t="str">
        <f>IF($AB311&lt;&gt;"x","",IF(AND($I311&lt;&gt;AC$4, IFERROR(MATCH("c",$AB311:AB311,0),0)=0),"x", IF(IFERROR(MATCH("c",$AB311:AB311,0),0)=0,"c","")))</f>
        <v/>
      </c>
      <c r="AD311" s="88" t="str">
        <f>IF($AB311&lt;&gt;"x","",IF(AND($I311&lt;&gt;AD$4, IFERROR(MATCH("c",$AB311:AC311,0),0)=0),"x", IF(IFERROR(MATCH("c",$AB311:AC311,0),0)=0,"c","")))</f>
        <v/>
      </c>
      <c r="AE311" s="88" t="str">
        <f>IF($AB311&lt;&gt;"x","",IF(AND($I311&lt;&gt;AE$4, IFERROR(MATCH("c",$AB311:AD311,0),0)=0),"x", IF(IFERROR(MATCH("c",$AB311:AD311,0),0)=0,"c","")))</f>
        <v/>
      </c>
      <c r="AF311" s="88" t="str">
        <f>IF($AB311&lt;&gt;"x","",IF(AND($I311&lt;&gt;AF$4, IFERROR(MATCH("c",$AB311:AE311,0),0)=0),"x", IF(IFERROR(MATCH("c",$AB311:AE311,0),0)=0,"c","")))</f>
        <v/>
      </c>
      <c r="AG311" s="88" t="str">
        <f>IF($AB311&lt;&gt;"x","",IF(AND($I311&lt;&gt;AG$4, IFERROR(MATCH("c",$AB311:AF311,0),0)=0),"x", IF(IFERROR(MATCH("c",$AB311:AF311,0),0)=0,"c","")))</f>
        <v/>
      </c>
      <c r="AH311" s="88" t="str">
        <f>IF($AB311&lt;&gt;"x","",IF(AND($I311&lt;&gt;AH$4, IFERROR(MATCH("c",$AB311:AG311,0),0)=0),"x", IF(IFERROR(MATCH("c",$AB311:AG311,0),0)=0,"c","")))</f>
        <v/>
      </c>
      <c r="AI311" s="88" t="str">
        <f>IF($AB311&lt;&gt;"x","",IF(AND($I311&lt;&gt;AI$4, IFERROR(MATCH("c",$AB311:AH311,0),0)=0),"x", IF(IFERROR(MATCH("c",$AB311:AH311,0),0)=0,"c","")))</f>
        <v/>
      </c>
      <c r="AJ311" s="88" t="str">
        <f>IF($AB311&lt;&gt;"x","",IF(AND($I311&lt;&gt;AJ$4, IFERROR(MATCH("c",$AB311:AI311,0),0)=0),"x", IF(IFERROR(MATCH("c",$AB311:AI311,0),0)=0,"c","")))</f>
        <v/>
      </c>
      <c r="AK311" s="88" t="str">
        <f>IF($AB311&lt;&gt;"x","",IF(AND($I311&lt;&gt;AK$4, IFERROR(MATCH("c",$AB311:AJ311,0),0)=0),"x", IF(IFERROR(MATCH("c",$AB311:AJ311,0),0)=0,"c","")))</f>
        <v/>
      </c>
      <c r="AL311" s="88" t="str">
        <f>IF($AB311&lt;&gt;"x","",IF(AND($I311&lt;&gt;AL$4, IFERROR(MATCH("c",$AB311:AK311,0),0)=0),"x", IF(IFERROR(MATCH("c",$AB311:AK311,0),0)=0,"c","")))</f>
        <v/>
      </c>
      <c r="AM311" s="88" t="str">
        <f>IF($AB311&lt;&gt;"x","",IF(AND($I311&lt;&gt;AM$4, IFERROR(MATCH("c",$AB311:AL311,0),0)=0),"x", IF(IFERROR(MATCH("c",$AB311:AL311,0),0)=0,"c","")))</f>
        <v/>
      </c>
      <c r="AN311" s="88" t="str">
        <f>IF($AB311&lt;&gt;"x","",IF(AND($I311&lt;&gt;AN$4, IFERROR(MATCH("c",$AB311:AM311,0),0)=0),"x", IF(IFERROR(MATCH("c",$AB311:AM311,0),0)=0,"c","")))</f>
        <v/>
      </c>
      <c r="AO311" s="88" t="str">
        <f>IF($AB311&lt;&gt;"x","",IF(AND($I311&lt;&gt;AO$4, IFERROR(MATCH("c",$AB311:AN311,0),0)=0),"x", IF(IFERROR(MATCH("c",$AB311:AN311,0),0)=0,"c","")))</f>
        <v/>
      </c>
      <c r="AP311" s="88" t="str">
        <f>IF($AB311&lt;&gt;"x","",IF(AND($I311&lt;&gt;AP$4, IFERROR(MATCH("c",$AB311:AO311,0),0)=0),"x", IF(IFERROR(MATCH("c",$AB311:AO311,0),0)=0,"c","")))</f>
        <v/>
      </c>
      <c r="AQ311" s="88" t="str">
        <f>IF($AB311&lt;&gt;"x","",IF(AND($I311&lt;&gt;AQ$4, IFERROR(MATCH("c",$AB311:AP311,0),0)=0),"x", IF(IFERROR(MATCH("c",$AB311:AP311,0),0)=0,"c","")))</f>
        <v/>
      </c>
    </row>
    <row r="312" spans="2:43" x14ac:dyDescent="0.25">
      <c r="B312" s="88">
        <f>IF(AND(OR(Pipeline!$F$5=H312,Pipeline!$F$5="",Pipeline!$F$5="All"), OR(Pipeline!$F$6=J312,Pipeline!$F$6="",Pipeline!$F$6="All"),  OR(Pipeline!$J$5&lt;=K312,Pipeline!$J$5=""), OR(Pipeline!$J$6&gt;=K312,Pipeline!$J$6=""),  OR(Pipeline!$N$5&lt;=O312,Pipeline!$N$5=""), OR(Pipeline!$N$6&gt;=O312,Pipeline!$N$6="")),1,0)</f>
        <v>1</v>
      </c>
      <c r="C312" s="99">
        <f>IF(B312&lt;&gt;1,"",COUNTIFS($I$6:I311,I312,$B$6:B311,1)+1)</f>
        <v>300</v>
      </c>
      <c r="D312" s="100" t="str">
        <f>IF(LEN(INDEX(Input!B$6:B$1005,ROW($C312)-ROW($C$5),1))=0,"-",INDEX(Input!B$6:B$1005,ROW($C312)-ROW($C$5),1))</f>
        <v>-</v>
      </c>
      <c r="E312" s="100" t="str">
        <f>IF(LEN(INDEX(Input!C$6:C$1005,ROW($C312)-ROW($C$5),1))=0,"-",INDEX(Input!C$6:C$1005,ROW($C312)-ROW($C$5),1))</f>
        <v>-</v>
      </c>
      <c r="F312" s="100" t="str">
        <f>IF(LEN(INDEX(Input!D$6:D$1005,ROW($C312)-ROW($C$5),1))=0,"-",INDEX(Input!D$6:D$1005,ROW($C312)-ROW($C$5),1))</f>
        <v>-</v>
      </c>
      <c r="G312" s="100" t="str">
        <f>IF(LEN(INDEX(Input!E$6:E$1005,ROW($C312)-ROW($C$5),1))=0,"-",INDEX(Input!E$6:E$1005,ROW($C312)-ROW($C$5),1))</f>
        <v>-</v>
      </c>
      <c r="H312" s="100" t="str">
        <f>IF(LEN(INDEX(Input!F$6:F$1005,ROW($C312)-ROW($C$5),1))=0,"-",INDEX(Input!F$6:F$1005,ROW($C312)-ROW($C$5),1))</f>
        <v>-</v>
      </c>
      <c r="I312" s="100" t="str">
        <f>IF(LEN(INDEX(Input!G$6:G$1005,ROW($C312)-ROW($C$5),1))=0,"",INDEX(Input!G$6:G$1005,ROW($C312)-ROW($C$5),1))</f>
        <v/>
      </c>
      <c r="J312" s="100" t="str">
        <f>IF(LEN(INDEX(Input!B$6:B$1005,ROW($C312)-ROW($C$5),1))=0,"-",IF(INDEX(Input!H$6:H$1005,ROW($C312)-ROW($C$5),1)="","Not set",INDEX(Input!H$6:H$1005,ROW($C312)-ROW($C$5),1)) )</f>
        <v>-</v>
      </c>
      <c r="K312" s="101" t="str">
        <f>IF(LEN(INDEX(Input!I$6:I$1005,ROW($C312)-ROW($C$5),1))=0,"",INDEX(Input!I$6:I$1005,ROW($C312)-ROW($C$5),1))</f>
        <v/>
      </c>
      <c r="L312" s="101" t="str">
        <f t="array" ref="L312">IFERROR(IF($AY$24=123,DAY(K312)&amp;connector&amp;IF($AZ$24="Extended",INDEX($AT$24:$AT$35,MONTH(K312),1),MONTH(K312))&amp;connector&amp;IF($AZ$24="Short", RIGHT(YEAR(K312),2),YEAR(K312)),IF($AY$24=213, MONTH(K312)&amp;connector&amp;DAY(K312)&amp;connector&amp;IF($AZ$24="Short", RIGHT(YEAR(K312),2),YEAR(K312)),IF($AZ$24="Short", RIGHT(YEAR(K312),2),YEAR(K312))&amp;connector&amp;MONTH(K312)&amp;connector&amp;DAY(K312))),"-")</f>
        <v>-</v>
      </c>
      <c r="M312" s="101" t="str">
        <f>IF(LEN(INDEX(Input!J$6:J$1005,ROW($C312)-ROW($C$5),1))=0,"",INDEX(Input!J$6:J$1005,ROW($C312)-ROW($C$5),1))</f>
        <v/>
      </c>
      <c r="N312" s="101" t="str">
        <f t="array" ref="N312">IFERROR(IF($AY$24=123,DAY(M312)&amp;connector&amp;IF($AZ$24="Extended",INDEX($AT$24:$AT$35,MONTH(M312),1),MONTH(M312))&amp;connector&amp;IF($AZ$24="Short", RIGHT(YEAR(M312),2),YEAR(M312)),IF($AY$24=213, MONTH(M312)&amp;connector&amp;DAY(M312)&amp;connector&amp;IF($AZ$24="Short", RIGHT(YEAR(M312),2),YEAR(M312)),IF($AZ$24="Short", RIGHT(YEAR(M312),2),YEAR(M312))&amp;connector&amp;MONTH(M312)&amp;connector&amp;DAY(M312))),"-")</f>
        <v>-</v>
      </c>
      <c r="O312" s="156" t="str">
        <f>IF(LEN(INDEX(Input!K$6:K$1005,ROW($C312)-ROW($C$5),1))=0,"",INDEX(Input!K$6:K$1005,ROW($C312)-ROW($C$5),1))</f>
        <v/>
      </c>
      <c r="P312" s="100" t="str">
        <f t="shared" si="40"/>
        <v>-</v>
      </c>
      <c r="Q312" s="156" t="str">
        <f>IF(LEN(INDEX(Input!L$6:L$1005,ROW($C312)-ROW($C$5),1))=0,"",INDEX(Input!L$6:L$1005,ROW($C312)-ROW($C$5),1))</f>
        <v/>
      </c>
      <c r="R312" s="100" t="str">
        <f t="shared" si="41"/>
        <v>-</v>
      </c>
      <c r="S312" s="156" t="str">
        <f>IF(LEN(INDEX(Input!M$6:M$1005,ROW($C312)-ROW($C$5),1))=0,"-",INDEX(Input!M$6:M$1005,ROW($C312)-ROW($C$5),1))</f>
        <v>-</v>
      </c>
      <c r="T312" s="156" t="str">
        <f t="shared" si="42"/>
        <v/>
      </c>
      <c r="U312" s="100" t="str">
        <f t="shared" si="43"/>
        <v>-</v>
      </c>
      <c r="V312" s="156" t="str">
        <f>IF(LEN(INDEX(Input!O$6:O$1005,ROW($C312)-ROW($C$5),1))=0,"",INDEX(Input!O$6:O$1005,ROW($C312)-ROW($C$5),1))</f>
        <v/>
      </c>
      <c r="W312" s="100" t="str">
        <f t="shared" si="44"/>
        <v>-</v>
      </c>
      <c r="X312" s="104" t="str">
        <f t="shared" si="45"/>
        <v/>
      </c>
      <c r="Y312" s="102" t="str">
        <f t="shared" si="46"/>
        <v/>
      </c>
      <c r="Z312" s="102" t="str">
        <f>IF(AND(OR(Dashboard!$D$7=J312,Dashboard!$D$7=""),  OR(Dashboard!$G$6&lt;=K312,Dashboard!$G$6=""), OR(Dashboard!$G$7&gt;=K312,Dashboard!$G$7=""),  OR(Dashboard!$J$6&lt;=O312,Dashboard!$J$6=""), OR(Dashboard!$J$7&gt;=O312,Dashboard!$J$7=""),D312&lt;&gt;""),"x","")</f>
        <v>x</v>
      </c>
      <c r="AA312" s="102" t="str">
        <f>IF(AND(OR(Dashboard!$D$6=H312,Dashboard!$D$6="",Dashboard!$D$6="All"), Z312="x"),"x","")</f>
        <v>x</v>
      </c>
      <c r="AB312" s="103" t="str">
        <f>IF(AND(OR(Dashboard!$D$6=H312,Dashboard!$D$6="",Dashboard!$D$6="All"), OR(Dashboard!$D$7=J312,Dashboard!$D$7=""),  OR(Dashboard!$G$6&lt;=K312,Dashboard!$G$6=""), OR(Dashboard!$G$7&gt;=K312,Dashboard!$G$7=""),  OR(Dashboard!$J$6&lt;=O312,Dashboard!$J$6=""), OR(Dashboard!$J$7&gt;=O312,Dashboard!$J$7=""),I312&lt;&gt;""),"x","")</f>
        <v/>
      </c>
      <c r="AC312" s="88" t="str">
        <f>IF($AB312&lt;&gt;"x","",IF(AND($I312&lt;&gt;AC$4, IFERROR(MATCH("c",$AB312:AB312,0),0)=0),"x", IF(IFERROR(MATCH("c",$AB312:AB312,0),0)=0,"c","")))</f>
        <v/>
      </c>
      <c r="AD312" s="88" t="str">
        <f>IF($AB312&lt;&gt;"x","",IF(AND($I312&lt;&gt;AD$4, IFERROR(MATCH("c",$AB312:AC312,0),0)=0),"x", IF(IFERROR(MATCH("c",$AB312:AC312,0),0)=0,"c","")))</f>
        <v/>
      </c>
      <c r="AE312" s="88" t="str">
        <f>IF($AB312&lt;&gt;"x","",IF(AND($I312&lt;&gt;AE$4, IFERROR(MATCH("c",$AB312:AD312,0),0)=0),"x", IF(IFERROR(MATCH("c",$AB312:AD312,0),0)=0,"c","")))</f>
        <v/>
      </c>
      <c r="AF312" s="88" t="str">
        <f>IF($AB312&lt;&gt;"x","",IF(AND($I312&lt;&gt;AF$4, IFERROR(MATCH("c",$AB312:AE312,0),0)=0),"x", IF(IFERROR(MATCH("c",$AB312:AE312,0),0)=0,"c","")))</f>
        <v/>
      </c>
      <c r="AG312" s="88" t="str">
        <f>IF($AB312&lt;&gt;"x","",IF(AND($I312&lt;&gt;AG$4, IFERROR(MATCH("c",$AB312:AF312,0),0)=0),"x", IF(IFERROR(MATCH("c",$AB312:AF312,0),0)=0,"c","")))</f>
        <v/>
      </c>
      <c r="AH312" s="88" t="str">
        <f>IF($AB312&lt;&gt;"x","",IF(AND($I312&lt;&gt;AH$4, IFERROR(MATCH("c",$AB312:AG312,0),0)=0),"x", IF(IFERROR(MATCH("c",$AB312:AG312,0),0)=0,"c","")))</f>
        <v/>
      </c>
      <c r="AI312" s="88" t="str">
        <f>IF($AB312&lt;&gt;"x","",IF(AND($I312&lt;&gt;AI$4, IFERROR(MATCH("c",$AB312:AH312,0),0)=0),"x", IF(IFERROR(MATCH("c",$AB312:AH312,0),0)=0,"c","")))</f>
        <v/>
      </c>
      <c r="AJ312" s="88" t="str">
        <f>IF($AB312&lt;&gt;"x","",IF(AND($I312&lt;&gt;AJ$4, IFERROR(MATCH("c",$AB312:AI312,0),0)=0),"x", IF(IFERROR(MATCH("c",$AB312:AI312,0),0)=0,"c","")))</f>
        <v/>
      </c>
      <c r="AK312" s="88" t="str">
        <f>IF($AB312&lt;&gt;"x","",IF(AND($I312&lt;&gt;AK$4, IFERROR(MATCH("c",$AB312:AJ312,0),0)=0),"x", IF(IFERROR(MATCH("c",$AB312:AJ312,0),0)=0,"c","")))</f>
        <v/>
      </c>
      <c r="AL312" s="88" t="str">
        <f>IF($AB312&lt;&gt;"x","",IF(AND($I312&lt;&gt;AL$4, IFERROR(MATCH("c",$AB312:AK312,0),0)=0),"x", IF(IFERROR(MATCH("c",$AB312:AK312,0),0)=0,"c","")))</f>
        <v/>
      </c>
      <c r="AM312" s="88" t="str">
        <f>IF($AB312&lt;&gt;"x","",IF(AND($I312&lt;&gt;AM$4, IFERROR(MATCH("c",$AB312:AL312,0),0)=0),"x", IF(IFERROR(MATCH("c",$AB312:AL312,0),0)=0,"c","")))</f>
        <v/>
      </c>
      <c r="AN312" s="88" t="str">
        <f>IF($AB312&lt;&gt;"x","",IF(AND($I312&lt;&gt;AN$4, IFERROR(MATCH("c",$AB312:AM312,0),0)=0),"x", IF(IFERROR(MATCH("c",$AB312:AM312,0),0)=0,"c","")))</f>
        <v/>
      </c>
      <c r="AO312" s="88" t="str">
        <f>IF($AB312&lt;&gt;"x","",IF(AND($I312&lt;&gt;AO$4, IFERROR(MATCH("c",$AB312:AN312,0),0)=0),"x", IF(IFERROR(MATCH("c",$AB312:AN312,0),0)=0,"c","")))</f>
        <v/>
      </c>
      <c r="AP312" s="88" t="str">
        <f>IF($AB312&lt;&gt;"x","",IF(AND($I312&lt;&gt;AP$4, IFERROR(MATCH("c",$AB312:AO312,0),0)=0),"x", IF(IFERROR(MATCH("c",$AB312:AO312,0),0)=0,"c","")))</f>
        <v/>
      </c>
      <c r="AQ312" s="88" t="str">
        <f>IF($AB312&lt;&gt;"x","",IF(AND($I312&lt;&gt;AQ$4, IFERROR(MATCH("c",$AB312:AP312,0),0)=0),"x", IF(IFERROR(MATCH("c",$AB312:AP312,0),0)=0,"c","")))</f>
        <v/>
      </c>
    </row>
    <row r="313" spans="2:43" x14ac:dyDescent="0.25">
      <c r="B313" s="88">
        <f>IF(AND(OR(Pipeline!$F$5=H313,Pipeline!$F$5="",Pipeline!$F$5="All"), OR(Pipeline!$F$6=J313,Pipeline!$F$6="",Pipeline!$F$6="All"),  OR(Pipeline!$J$5&lt;=K313,Pipeline!$J$5=""), OR(Pipeline!$J$6&gt;=K313,Pipeline!$J$6=""),  OR(Pipeline!$N$5&lt;=O313,Pipeline!$N$5=""), OR(Pipeline!$N$6&gt;=O313,Pipeline!$N$6="")),1,0)</f>
        <v>1</v>
      </c>
      <c r="C313" s="99">
        <f>IF(B313&lt;&gt;1,"",COUNTIFS($I$6:I312,I313,$B$6:B312,1)+1)</f>
        <v>301</v>
      </c>
      <c r="D313" s="100" t="str">
        <f>IF(LEN(INDEX(Input!B$6:B$1005,ROW($C313)-ROW($C$5),1))=0,"-",INDEX(Input!B$6:B$1005,ROW($C313)-ROW($C$5),1))</f>
        <v>-</v>
      </c>
      <c r="E313" s="100" t="str">
        <f>IF(LEN(INDEX(Input!C$6:C$1005,ROW($C313)-ROW($C$5),1))=0,"-",INDEX(Input!C$6:C$1005,ROW($C313)-ROW($C$5),1))</f>
        <v>-</v>
      </c>
      <c r="F313" s="100" t="str">
        <f>IF(LEN(INDEX(Input!D$6:D$1005,ROW($C313)-ROW($C$5),1))=0,"-",INDEX(Input!D$6:D$1005,ROW($C313)-ROW($C$5),1))</f>
        <v>-</v>
      </c>
      <c r="G313" s="100" t="str">
        <f>IF(LEN(INDEX(Input!E$6:E$1005,ROW($C313)-ROW($C$5),1))=0,"-",INDEX(Input!E$6:E$1005,ROW($C313)-ROW($C$5),1))</f>
        <v>-</v>
      </c>
      <c r="H313" s="100" t="str">
        <f>IF(LEN(INDEX(Input!F$6:F$1005,ROW($C313)-ROW($C$5),1))=0,"-",INDEX(Input!F$6:F$1005,ROW($C313)-ROW($C$5),1))</f>
        <v>-</v>
      </c>
      <c r="I313" s="100" t="str">
        <f>IF(LEN(INDEX(Input!G$6:G$1005,ROW($C313)-ROW($C$5),1))=0,"",INDEX(Input!G$6:G$1005,ROW($C313)-ROW($C$5),1))</f>
        <v/>
      </c>
      <c r="J313" s="100" t="str">
        <f>IF(LEN(INDEX(Input!B$6:B$1005,ROW($C313)-ROW($C$5),1))=0,"-",IF(INDEX(Input!H$6:H$1005,ROW($C313)-ROW($C$5),1)="","Not set",INDEX(Input!H$6:H$1005,ROW($C313)-ROW($C$5),1)) )</f>
        <v>-</v>
      </c>
      <c r="K313" s="101" t="str">
        <f>IF(LEN(INDEX(Input!I$6:I$1005,ROW($C313)-ROW($C$5),1))=0,"",INDEX(Input!I$6:I$1005,ROW($C313)-ROW($C$5),1))</f>
        <v/>
      </c>
      <c r="L313" s="101" t="str">
        <f t="array" ref="L313">IFERROR(IF($AY$24=123,DAY(K313)&amp;connector&amp;IF($AZ$24="Extended",INDEX($AT$24:$AT$35,MONTH(K313),1),MONTH(K313))&amp;connector&amp;IF($AZ$24="Short", RIGHT(YEAR(K313),2),YEAR(K313)),IF($AY$24=213, MONTH(K313)&amp;connector&amp;DAY(K313)&amp;connector&amp;IF($AZ$24="Short", RIGHT(YEAR(K313),2),YEAR(K313)),IF($AZ$24="Short", RIGHT(YEAR(K313),2),YEAR(K313))&amp;connector&amp;MONTH(K313)&amp;connector&amp;DAY(K313))),"-")</f>
        <v>-</v>
      </c>
      <c r="M313" s="101" t="str">
        <f>IF(LEN(INDEX(Input!J$6:J$1005,ROW($C313)-ROW($C$5),1))=0,"",INDEX(Input!J$6:J$1005,ROW($C313)-ROW($C$5),1))</f>
        <v/>
      </c>
      <c r="N313" s="101" t="str">
        <f t="array" ref="N313">IFERROR(IF($AY$24=123,DAY(M313)&amp;connector&amp;IF($AZ$24="Extended",INDEX($AT$24:$AT$35,MONTH(M313),1),MONTH(M313))&amp;connector&amp;IF($AZ$24="Short", RIGHT(YEAR(M313),2),YEAR(M313)),IF($AY$24=213, MONTH(M313)&amp;connector&amp;DAY(M313)&amp;connector&amp;IF($AZ$24="Short", RIGHT(YEAR(M313),2),YEAR(M313)),IF($AZ$24="Short", RIGHT(YEAR(M313),2),YEAR(M313))&amp;connector&amp;MONTH(M313)&amp;connector&amp;DAY(M313))),"-")</f>
        <v>-</v>
      </c>
      <c r="O313" s="156" t="str">
        <f>IF(LEN(INDEX(Input!K$6:K$1005,ROW($C313)-ROW($C$5),1))=0,"",INDEX(Input!K$6:K$1005,ROW($C313)-ROW($C$5),1))</f>
        <v/>
      </c>
      <c r="P313" s="100" t="str">
        <f t="shared" si="40"/>
        <v>-</v>
      </c>
      <c r="Q313" s="156" t="str">
        <f>IF(LEN(INDEX(Input!L$6:L$1005,ROW($C313)-ROW($C$5),1))=0,"",INDEX(Input!L$6:L$1005,ROW($C313)-ROW($C$5),1))</f>
        <v/>
      </c>
      <c r="R313" s="100" t="str">
        <f t="shared" si="41"/>
        <v>-</v>
      </c>
      <c r="S313" s="156" t="str">
        <f>IF(LEN(INDEX(Input!M$6:M$1005,ROW($C313)-ROW($C$5),1))=0,"-",INDEX(Input!M$6:M$1005,ROW($C313)-ROW($C$5),1))</f>
        <v>-</v>
      </c>
      <c r="T313" s="156" t="str">
        <f t="shared" si="42"/>
        <v/>
      </c>
      <c r="U313" s="100" t="str">
        <f t="shared" si="43"/>
        <v>-</v>
      </c>
      <c r="V313" s="156" t="str">
        <f>IF(LEN(INDEX(Input!O$6:O$1005,ROW($C313)-ROW($C$5),1))=0,"",INDEX(Input!O$6:O$1005,ROW($C313)-ROW($C$5),1))</f>
        <v/>
      </c>
      <c r="W313" s="100" t="str">
        <f t="shared" si="44"/>
        <v>-</v>
      </c>
      <c r="X313" s="104" t="str">
        <f t="shared" si="45"/>
        <v/>
      </c>
      <c r="Y313" s="102" t="str">
        <f t="shared" si="46"/>
        <v/>
      </c>
      <c r="Z313" s="102" t="str">
        <f>IF(AND(OR(Dashboard!$D$7=J313,Dashboard!$D$7=""),  OR(Dashboard!$G$6&lt;=K313,Dashboard!$G$6=""), OR(Dashboard!$G$7&gt;=K313,Dashboard!$G$7=""),  OR(Dashboard!$J$6&lt;=O313,Dashboard!$J$6=""), OR(Dashboard!$J$7&gt;=O313,Dashboard!$J$7=""),D313&lt;&gt;""),"x","")</f>
        <v>x</v>
      </c>
      <c r="AA313" s="102" t="str">
        <f>IF(AND(OR(Dashboard!$D$6=H313,Dashboard!$D$6="",Dashboard!$D$6="All"), Z313="x"),"x","")</f>
        <v>x</v>
      </c>
      <c r="AB313" s="103" t="str">
        <f>IF(AND(OR(Dashboard!$D$6=H313,Dashboard!$D$6="",Dashboard!$D$6="All"), OR(Dashboard!$D$7=J313,Dashboard!$D$7=""),  OR(Dashboard!$G$6&lt;=K313,Dashboard!$G$6=""), OR(Dashboard!$G$7&gt;=K313,Dashboard!$G$7=""),  OR(Dashboard!$J$6&lt;=O313,Dashboard!$J$6=""), OR(Dashboard!$J$7&gt;=O313,Dashboard!$J$7=""),I313&lt;&gt;""),"x","")</f>
        <v/>
      </c>
      <c r="AC313" s="88" t="str">
        <f>IF($AB313&lt;&gt;"x","",IF(AND($I313&lt;&gt;AC$4, IFERROR(MATCH("c",$AB313:AB313,0),0)=0),"x", IF(IFERROR(MATCH("c",$AB313:AB313,0),0)=0,"c","")))</f>
        <v/>
      </c>
      <c r="AD313" s="88" t="str">
        <f>IF($AB313&lt;&gt;"x","",IF(AND($I313&lt;&gt;AD$4, IFERROR(MATCH("c",$AB313:AC313,0),0)=0),"x", IF(IFERROR(MATCH("c",$AB313:AC313,0),0)=0,"c","")))</f>
        <v/>
      </c>
      <c r="AE313" s="88" t="str">
        <f>IF($AB313&lt;&gt;"x","",IF(AND($I313&lt;&gt;AE$4, IFERROR(MATCH("c",$AB313:AD313,0),0)=0),"x", IF(IFERROR(MATCH("c",$AB313:AD313,0),0)=0,"c","")))</f>
        <v/>
      </c>
      <c r="AF313" s="88" t="str">
        <f>IF($AB313&lt;&gt;"x","",IF(AND($I313&lt;&gt;AF$4, IFERROR(MATCH("c",$AB313:AE313,0),0)=0),"x", IF(IFERROR(MATCH("c",$AB313:AE313,0),0)=0,"c","")))</f>
        <v/>
      </c>
      <c r="AG313" s="88" t="str">
        <f>IF($AB313&lt;&gt;"x","",IF(AND($I313&lt;&gt;AG$4, IFERROR(MATCH("c",$AB313:AF313,0),0)=0),"x", IF(IFERROR(MATCH("c",$AB313:AF313,0),0)=0,"c","")))</f>
        <v/>
      </c>
      <c r="AH313" s="88" t="str">
        <f>IF($AB313&lt;&gt;"x","",IF(AND($I313&lt;&gt;AH$4, IFERROR(MATCH("c",$AB313:AG313,0),0)=0),"x", IF(IFERROR(MATCH("c",$AB313:AG313,0),0)=0,"c","")))</f>
        <v/>
      </c>
      <c r="AI313" s="88" t="str">
        <f>IF($AB313&lt;&gt;"x","",IF(AND($I313&lt;&gt;AI$4, IFERROR(MATCH("c",$AB313:AH313,0),0)=0),"x", IF(IFERROR(MATCH("c",$AB313:AH313,0),0)=0,"c","")))</f>
        <v/>
      </c>
      <c r="AJ313" s="88" t="str">
        <f>IF($AB313&lt;&gt;"x","",IF(AND($I313&lt;&gt;AJ$4, IFERROR(MATCH("c",$AB313:AI313,0),0)=0),"x", IF(IFERROR(MATCH("c",$AB313:AI313,0),0)=0,"c","")))</f>
        <v/>
      </c>
      <c r="AK313" s="88" t="str">
        <f>IF($AB313&lt;&gt;"x","",IF(AND($I313&lt;&gt;AK$4, IFERROR(MATCH("c",$AB313:AJ313,0),0)=0),"x", IF(IFERROR(MATCH("c",$AB313:AJ313,0),0)=0,"c","")))</f>
        <v/>
      </c>
      <c r="AL313" s="88" t="str">
        <f>IF($AB313&lt;&gt;"x","",IF(AND($I313&lt;&gt;AL$4, IFERROR(MATCH("c",$AB313:AK313,0),0)=0),"x", IF(IFERROR(MATCH("c",$AB313:AK313,0),0)=0,"c","")))</f>
        <v/>
      </c>
      <c r="AM313" s="88" t="str">
        <f>IF($AB313&lt;&gt;"x","",IF(AND($I313&lt;&gt;AM$4, IFERROR(MATCH("c",$AB313:AL313,0),0)=0),"x", IF(IFERROR(MATCH("c",$AB313:AL313,0),0)=0,"c","")))</f>
        <v/>
      </c>
      <c r="AN313" s="88" t="str">
        <f>IF($AB313&lt;&gt;"x","",IF(AND($I313&lt;&gt;AN$4, IFERROR(MATCH("c",$AB313:AM313,0),0)=0),"x", IF(IFERROR(MATCH("c",$AB313:AM313,0),0)=0,"c","")))</f>
        <v/>
      </c>
      <c r="AO313" s="88" t="str">
        <f>IF($AB313&lt;&gt;"x","",IF(AND($I313&lt;&gt;AO$4, IFERROR(MATCH("c",$AB313:AN313,0),0)=0),"x", IF(IFERROR(MATCH("c",$AB313:AN313,0),0)=0,"c","")))</f>
        <v/>
      </c>
      <c r="AP313" s="88" t="str">
        <f>IF($AB313&lt;&gt;"x","",IF(AND($I313&lt;&gt;AP$4, IFERROR(MATCH("c",$AB313:AO313,0),0)=0),"x", IF(IFERROR(MATCH("c",$AB313:AO313,0),0)=0,"c","")))</f>
        <v/>
      </c>
      <c r="AQ313" s="88" t="str">
        <f>IF($AB313&lt;&gt;"x","",IF(AND($I313&lt;&gt;AQ$4, IFERROR(MATCH("c",$AB313:AP313,0),0)=0),"x", IF(IFERROR(MATCH("c",$AB313:AP313,0),0)=0,"c","")))</f>
        <v/>
      </c>
    </row>
    <row r="314" spans="2:43" x14ac:dyDescent="0.25">
      <c r="B314" s="88">
        <f>IF(AND(OR(Pipeline!$F$5=H314,Pipeline!$F$5="",Pipeline!$F$5="All"), OR(Pipeline!$F$6=J314,Pipeline!$F$6="",Pipeline!$F$6="All"),  OR(Pipeline!$J$5&lt;=K314,Pipeline!$J$5=""), OR(Pipeline!$J$6&gt;=K314,Pipeline!$J$6=""),  OR(Pipeline!$N$5&lt;=O314,Pipeline!$N$5=""), OR(Pipeline!$N$6&gt;=O314,Pipeline!$N$6="")),1,0)</f>
        <v>1</v>
      </c>
      <c r="C314" s="99">
        <f>IF(B314&lt;&gt;1,"",COUNTIFS($I$6:I313,I314,$B$6:B313,1)+1)</f>
        <v>302</v>
      </c>
      <c r="D314" s="100" t="str">
        <f>IF(LEN(INDEX(Input!B$6:B$1005,ROW($C314)-ROW($C$5),1))=0,"-",INDEX(Input!B$6:B$1005,ROW($C314)-ROW($C$5),1))</f>
        <v>-</v>
      </c>
      <c r="E314" s="100" t="str">
        <f>IF(LEN(INDEX(Input!C$6:C$1005,ROW($C314)-ROW($C$5),1))=0,"-",INDEX(Input!C$6:C$1005,ROW($C314)-ROW($C$5),1))</f>
        <v>-</v>
      </c>
      <c r="F314" s="100" t="str">
        <f>IF(LEN(INDEX(Input!D$6:D$1005,ROW($C314)-ROW($C$5),1))=0,"-",INDEX(Input!D$6:D$1005,ROW($C314)-ROW($C$5),1))</f>
        <v>-</v>
      </c>
      <c r="G314" s="100" t="str">
        <f>IF(LEN(INDEX(Input!E$6:E$1005,ROW($C314)-ROW($C$5),1))=0,"-",INDEX(Input!E$6:E$1005,ROW($C314)-ROW($C$5),1))</f>
        <v>-</v>
      </c>
      <c r="H314" s="100" t="str">
        <f>IF(LEN(INDEX(Input!F$6:F$1005,ROW($C314)-ROW($C$5),1))=0,"-",INDEX(Input!F$6:F$1005,ROW($C314)-ROW($C$5),1))</f>
        <v>-</v>
      </c>
      <c r="I314" s="100" t="str">
        <f>IF(LEN(INDEX(Input!G$6:G$1005,ROW($C314)-ROW($C$5),1))=0,"",INDEX(Input!G$6:G$1005,ROW($C314)-ROW($C$5),1))</f>
        <v/>
      </c>
      <c r="J314" s="100" t="str">
        <f>IF(LEN(INDEX(Input!B$6:B$1005,ROW($C314)-ROW($C$5),1))=0,"-",IF(INDEX(Input!H$6:H$1005,ROW($C314)-ROW($C$5),1)="","Not set",INDEX(Input!H$6:H$1005,ROW($C314)-ROW($C$5),1)) )</f>
        <v>-</v>
      </c>
      <c r="K314" s="101" t="str">
        <f>IF(LEN(INDEX(Input!I$6:I$1005,ROW($C314)-ROW($C$5),1))=0,"",INDEX(Input!I$6:I$1005,ROW($C314)-ROW($C$5),1))</f>
        <v/>
      </c>
      <c r="L314" s="101" t="str">
        <f t="array" ref="L314">IFERROR(IF($AY$24=123,DAY(K314)&amp;connector&amp;IF($AZ$24="Extended",INDEX($AT$24:$AT$35,MONTH(K314),1),MONTH(K314))&amp;connector&amp;IF($AZ$24="Short", RIGHT(YEAR(K314),2),YEAR(K314)),IF($AY$24=213, MONTH(K314)&amp;connector&amp;DAY(K314)&amp;connector&amp;IF($AZ$24="Short", RIGHT(YEAR(K314),2),YEAR(K314)),IF($AZ$24="Short", RIGHT(YEAR(K314),2),YEAR(K314))&amp;connector&amp;MONTH(K314)&amp;connector&amp;DAY(K314))),"-")</f>
        <v>-</v>
      </c>
      <c r="M314" s="101" t="str">
        <f>IF(LEN(INDEX(Input!J$6:J$1005,ROW($C314)-ROW($C$5),1))=0,"",INDEX(Input!J$6:J$1005,ROW($C314)-ROW($C$5),1))</f>
        <v/>
      </c>
      <c r="N314" s="101" t="str">
        <f t="array" ref="N314">IFERROR(IF($AY$24=123,DAY(M314)&amp;connector&amp;IF($AZ$24="Extended",INDEX($AT$24:$AT$35,MONTH(M314),1),MONTH(M314))&amp;connector&amp;IF($AZ$24="Short", RIGHT(YEAR(M314),2),YEAR(M314)),IF($AY$24=213, MONTH(M314)&amp;connector&amp;DAY(M314)&amp;connector&amp;IF($AZ$24="Short", RIGHT(YEAR(M314),2),YEAR(M314)),IF($AZ$24="Short", RIGHT(YEAR(M314),2),YEAR(M314))&amp;connector&amp;MONTH(M314)&amp;connector&amp;DAY(M314))),"-")</f>
        <v>-</v>
      </c>
      <c r="O314" s="156" t="str">
        <f>IF(LEN(INDEX(Input!K$6:K$1005,ROW($C314)-ROW($C$5),1))=0,"",INDEX(Input!K$6:K$1005,ROW($C314)-ROW($C$5),1))</f>
        <v/>
      </c>
      <c r="P314" s="100" t="str">
        <f t="shared" si="40"/>
        <v>-</v>
      </c>
      <c r="Q314" s="156" t="str">
        <f>IF(LEN(INDEX(Input!L$6:L$1005,ROW($C314)-ROW($C$5),1))=0,"",INDEX(Input!L$6:L$1005,ROW($C314)-ROW($C$5),1))</f>
        <v/>
      </c>
      <c r="R314" s="100" t="str">
        <f t="shared" si="41"/>
        <v>-</v>
      </c>
      <c r="S314" s="156" t="str">
        <f>IF(LEN(INDEX(Input!M$6:M$1005,ROW($C314)-ROW($C$5),1))=0,"-",INDEX(Input!M$6:M$1005,ROW($C314)-ROW($C$5),1))</f>
        <v>-</v>
      </c>
      <c r="T314" s="156" t="str">
        <f t="shared" si="42"/>
        <v/>
      </c>
      <c r="U314" s="100" t="str">
        <f t="shared" si="43"/>
        <v>-</v>
      </c>
      <c r="V314" s="156" t="str">
        <f>IF(LEN(INDEX(Input!O$6:O$1005,ROW($C314)-ROW($C$5),1))=0,"",INDEX(Input!O$6:O$1005,ROW($C314)-ROW($C$5),1))</f>
        <v/>
      </c>
      <c r="W314" s="100" t="str">
        <f t="shared" si="44"/>
        <v>-</v>
      </c>
      <c r="X314" s="104" t="str">
        <f t="shared" si="45"/>
        <v/>
      </c>
      <c r="Y314" s="102" t="str">
        <f t="shared" si="46"/>
        <v/>
      </c>
      <c r="Z314" s="102" t="str">
        <f>IF(AND(OR(Dashboard!$D$7=J314,Dashboard!$D$7=""),  OR(Dashboard!$G$6&lt;=K314,Dashboard!$G$6=""), OR(Dashboard!$G$7&gt;=K314,Dashboard!$G$7=""),  OR(Dashboard!$J$6&lt;=O314,Dashboard!$J$6=""), OR(Dashboard!$J$7&gt;=O314,Dashboard!$J$7=""),D314&lt;&gt;""),"x","")</f>
        <v>x</v>
      </c>
      <c r="AA314" s="102" t="str">
        <f>IF(AND(OR(Dashboard!$D$6=H314,Dashboard!$D$6="",Dashboard!$D$6="All"), Z314="x"),"x","")</f>
        <v>x</v>
      </c>
      <c r="AB314" s="103" t="str">
        <f>IF(AND(OR(Dashboard!$D$6=H314,Dashboard!$D$6="",Dashboard!$D$6="All"), OR(Dashboard!$D$7=J314,Dashboard!$D$7=""),  OR(Dashboard!$G$6&lt;=K314,Dashboard!$G$6=""), OR(Dashboard!$G$7&gt;=K314,Dashboard!$G$7=""),  OR(Dashboard!$J$6&lt;=O314,Dashboard!$J$6=""), OR(Dashboard!$J$7&gt;=O314,Dashboard!$J$7=""),I314&lt;&gt;""),"x","")</f>
        <v/>
      </c>
      <c r="AC314" s="88" t="str">
        <f>IF($AB314&lt;&gt;"x","",IF(AND($I314&lt;&gt;AC$4, IFERROR(MATCH("c",$AB314:AB314,0),0)=0),"x", IF(IFERROR(MATCH("c",$AB314:AB314,0),0)=0,"c","")))</f>
        <v/>
      </c>
      <c r="AD314" s="88" t="str">
        <f>IF($AB314&lt;&gt;"x","",IF(AND($I314&lt;&gt;AD$4, IFERROR(MATCH("c",$AB314:AC314,0),0)=0),"x", IF(IFERROR(MATCH("c",$AB314:AC314,0),0)=0,"c","")))</f>
        <v/>
      </c>
      <c r="AE314" s="88" t="str">
        <f>IF($AB314&lt;&gt;"x","",IF(AND($I314&lt;&gt;AE$4, IFERROR(MATCH("c",$AB314:AD314,0),0)=0),"x", IF(IFERROR(MATCH("c",$AB314:AD314,0),0)=0,"c","")))</f>
        <v/>
      </c>
      <c r="AF314" s="88" t="str">
        <f>IF($AB314&lt;&gt;"x","",IF(AND($I314&lt;&gt;AF$4, IFERROR(MATCH("c",$AB314:AE314,0),0)=0),"x", IF(IFERROR(MATCH("c",$AB314:AE314,0),0)=0,"c","")))</f>
        <v/>
      </c>
      <c r="AG314" s="88" t="str">
        <f>IF($AB314&lt;&gt;"x","",IF(AND($I314&lt;&gt;AG$4, IFERROR(MATCH("c",$AB314:AF314,0),0)=0),"x", IF(IFERROR(MATCH("c",$AB314:AF314,0),0)=0,"c","")))</f>
        <v/>
      </c>
      <c r="AH314" s="88" t="str">
        <f>IF($AB314&lt;&gt;"x","",IF(AND($I314&lt;&gt;AH$4, IFERROR(MATCH("c",$AB314:AG314,0),0)=0),"x", IF(IFERROR(MATCH("c",$AB314:AG314,0),0)=0,"c","")))</f>
        <v/>
      </c>
      <c r="AI314" s="88" t="str">
        <f>IF($AB314&lt;&gt;"x","",IF(AND($I314&lt;&gt;AI$4, IFERROR(MATCH("c",$AB314:AH314,0),0)=0),"x", IF(IFERROR(MATCH("c",$AB314:AH314,0),0)=0,"c","")))</f>
        <v/>
      </c>
      <c r="AJ314" s="88" t="str">
        <f>IF($AB314&lt;&gt;"x","",IF(AND($I314&lt;&gt;AJ$4, IFERROR(MATCH("c",$AB314:AI314,0),0)=0),"x", IF(IFERROR(MATCH("c",$AB314:AI314,0),0)=0,"c","")))</f>
        <v/>
      </c>
      <c r="AK314" s="88" t="str">
        <f>IF($AB314&lt;&gt;"x","",IF(AND($I314&lt;&gt;AK$4, IFERROR(MATCH("c",$AB314:AJ314,0),0)=0),"x", IF(IFERROR(MATCH("c",$AB314:AJ314,0),0)=0,"c","")))</f>
        <v/>
      </c>
      <c r="AL314" s="88" t="str">
        <f>IF($AB314&lt;&gt;"x","",IF(AND($I314&lt;&gt;AL$4, IFERROR(MATCH("c",$AB314:AK314,0),0)=0),"x", IF(IFERROR(MATCH("c",$AB314:AK314,0),0)=0,"c","")))</f>
        <v/>
      </c>
      <c r="AM314" s="88" t="str">
        <f>IF($AB314&lt;&gt;"x","",IF(AND($I314&lt;&gt;AM$4, IFERROR(MATCH("c",$AB314:AL314,0),0)=0),"x", IF(IFERROR(MATCH("c",$AB314:AL314,0),0)=0,"c","")))</f>
        <v/>
      </c>
      <c r="AN314" s="88" t="str">
        <f>IF($AB314&lt;&gt;"x","",IF(AND($I314&lt;&gt;AN$4, IFERROR(MATCH("c",$AB314:AM314,0),0)=0),"x", IF(IFERROR(MATCH("c",$AB314:AM314,0),0)=0,"c","")))</f>
        <v/>
      </c>
      <c r="AO314" s="88" t="str">
        <f>IF($AB314&lt;&gt;"x","",IF(AND($I314&lt;&gt;AO$4, IFERROR(MATCH("c",$AB314:AN314,0),0)=0),"x", IF(IFERROR(MATCH("c",$AB314:AN314,0),0)=0,"c","")))</f>
        <v/>
      </c>
      <c r="AP314" s="88" t="str">
        <f>IF($AB314&lt;&gt;"x","",IF(AND($I314&lt;&gt;AP$4, IFERROR(MATCH("c",$AB314:AO314,0),0)=0),"x", IF(IFERROR(MATCH("c",$AB314:AO314,0),0)=0,"c","")))</f>
        <v/>
      </c>
      <c r="AQ314" s="88" t="str">
        <f>IF($AB314&lt;&gt;"x","",IF(AND($I314&lt;&gt;AQ$4, IFERROR(MATCH("c",$AB314:AP314,0),0)=0),"x", IF(IFERROR(MATCH("c",$AB314:AP314,0),0)=0,"c","")))</f>
        <v/>
      </c>
    </row>
    <row r="315" spans="2:43" x14ac:dyDescent="0.25">
      <c r="B315" s="88">
        <f>IF(AND(OR(Pipeline!$F$5=H315,Pipeline!$F$5="",Pipeline!$F$5="All"), OR(Pipeline!$F$6=J315,Pipeline!$F$6="",Pipeline!$F$6="All"),  OR(Pipeline!$J$5&lt;=K315,Pipeline!$J$5=""), OR(Pipeline!$J$6&gt;=K315,Pipeline!$J$6=""),  OR(Pipeline!$N$5&lt;=O315,Pipeline!$N$5=""), OR(Pipeline!$N$6&gt;=O315,Pipeline!$N$6="")),1,0)</f>
        <v>1</v>
      </c>
      <c r="C315" s="99">
        <f>IF(B315&lt;&gt;1,"",COUNTIFS($I$6:I314,I315,$B$6:B314,1)+1)</f>
        <v>303</v>
      </c>
      <c r="D315" s="100" t="str">
        <f>IF(LEN(INDEX(Input!B$6:B$1005,ROW($C315)-ROW($C$5),1))=0,"-",INDEX(Input!B$6:B$1005,ROW($C315)-ROW($C$5),1))</f>
        <v>-</v>
      </c>
      <c r="E315" s="100" t="str">
        <f>IF(LEN(INDEX(Input!C$6:C$1005,ROW($C315)-ROW($C$5),1))=0,"-",INDEX(Input!C$6:C$1005,ROW($C315)-ROW($C$5),1))</f>
        <v>-</v>
      </c>
      <c r="F315" s="100" t="str">
        <f>IF(LEN(INDEX(Input!D$6:D$1005,ROW($C315)-ROW($C$5),1))=0,"-",INDEX(Input!D$6:D$1005,ROW($C315)-ROW($C$5),1))</f>
        <v>-</v>
      </c>
      <c r="G315" s="100" t="str">
        <f>IF(LEN(INDEX(Input!E$6:E$1005,ROW($C315)-ROW($C$5),1))=0,"-",INDEX(Input!E$6:E$1005,ROW($C315)-ROW($C$5),1))</f>
        <v>-</v>
      </c>
      <c r="H315" s="100" t="str">
        <f>IF(LEN(INDEX(Input!F$6:F$1005,ROW($C315)-ROW($C$5),1))=0,"-",INDEX(Input!F$6:F$1005,ROW($C315)-ROW($C$5),1))</f>
        <v>-</v>
      </c>
      <c r="I315" s="100" t="str">
        <f>IF(LEN(INDEX(Input!G$6:G$1005,ROW($C315)-ROW($C$5),1))=0,"",INDEX(Input!G$6:G$1005,ROW($C315)-ROW($C$5),1))</f>
        <v/>
      </c>
      <c r="J315" s="100" t="str">
        <f>IF(LEN(INDEX(Input!B$6:B$1005,ROW($C315)-ROW($C$5),1))=0,"-",IF(INDEX(Input!H$6:H$1005,ROW($C315)-ROW($C$5),1)="","Not set",INDEX(Input!H$6:H$1005,ROW($C315)-ROW($C$5),1)) )</f>
        <v>-</v>
      </c>
      <c r="K315" s="101" t="str">
        <f>IF(LEN(INDEX(Input!I$6:I$1005,ROW($C315)-ROW($C$5),1))=0,"",INDEX(Input!I$6:I$1005,ROW($C315)-ROW($C$5),1))</f>
        <v/>
      </c>
      <c r="L315" s="101" t="str">
        <f t="array" ref="L315">IFERROR(IF($AY$24=123,DAY(K315)&amp;connector&amp;IF($AZ$24="Extended",INDEX($AT$24:$AT$35,MONTH(K315),1),MONTH(K315))&amp;connector&amp;IF($AZ$24="Short", RIGHT(YEAR(K315),2),YEAR(K315)),IF($AY$24=213, MONTH(K315)&amp;connector&amp;DAY(K315)&amp;connector&amp;IF($AZ$24="Short", RIGHT(YEAR(K315),2),YEAR(K315)),IF($AZ$24="Short", RIGHT(YEAR(K315),2),YEAR(K315))&amp;connector&amp;MONTH(K315)&amp;connector&amp;DAY(K315))),"-")</f>
        <v>-</v>
      </c>
      <c r="M315" s="101" t="str">
        <f>IF(LEN(INDEX(Input!J$6:J$1005,ROW($C315)-ROW($C$5),1))=0,"",INDEX(Input!J$6:J$1005,ROW($C315)-ROW($C$5),1))</f>
        <v/>
      </c>
      <c r="N315" s="101" t="str">
        <f t="array" ref="N315">IFERROR(IF($AY$24=123,DAY(M315)&amp;connector&amp;IF($AZ$24="Extended",INDEX($AT$24:$AT$35,MONTH(M315),1),MONTH(M315))&amp;connector&amp;IF($AZ$24="Short", RIGHT(YEAR(M315),2),YEAR(M315)),IF($AY$24=213, MONTH(M315)&amp;connector&amp;DAY(M315)&amp;connector&amp;IF($AZ$24="Short", RIGHT(YEAR(M315),2),YEAR(M315)),IF($AZ$24="Short", RIGHT(YEAR(M315),2),YEAR(M315))&amp;connector&amp;MONTH(M315)&amp;connector&amp;DAY(M315))),"-")</f>
        <v>-</v>
      </c>
      <c r="O315" s="156" t="str">
        <f>IF(LEN(INDEX(Input!K$6:K$1005,ROW($C315)-ROW($C$5),1))=0,"",INDEX(Input!K$6:K$1005,ROW($C315)-ROW($C$5),1))</f>
        <v/>
      </c>
      <c r="P315" s="100" t="str">
        <f t="shared" si="40"/>
        <v>-</v>
      </c>
      <c r="Q315" s="156" t="str">
        <f>IF(LEN(INDEX(Input!L$6:L$1005,ROW($C315)-ROW($C$5),1))=0,"",INDEX(Input!L$6:L$1005,ROW($C315)-ROW($C$5),1))</f>
        <v/>
      </c>
      <c r="R315" s="100" t="str">
        <f t="shared" si="41"/>
        <v>-</v>
      </c>
      <c r="S315" s="156" t="str">
        <f>IF(LEN(INDEX(Input!M$6:M$1005,ROW($C315)-ROW($C$5),1))=0,"-",INDEX(Input!M$6:M$1005,ROW($C315)-ROW($C$5),1))</f>
        <v>-</v>
      </c>
      <c r="T315" s="156" t="str">
        <f t="shared" si="42"/>
        <v/>
      </c>
      <c r="U315" s="100" t="str">
        <f t="shared" si="43"/>
        <v>-</v>
      </c>
      <c r="V315" s="156" t="str">
        <f>IF(LEN(INDEX(Input!O$6:O$1005,ROW($C315)-ROW($C$5),1))=0,"",INDEX(Input!O$6:O$1005,ROW($C315)-ROW($C$5),1))</f>
        <v/>
      </c>
      <c r="W315" s="100" t="str">
        <f t="shared" si="44"/>
        <v>-</v>
      </c>
      <c r="X315" s="104" t="str">
        <f t="shared" si="45"/>
        <v/>
      </c>
      <c r="Y315" s="102" t="str">
        <f t="shared" si="46"/>
        <v/>
      </c>
      <c r="Z315" s="102" t="str">
        <f>IF(AND(OR(Dashboard!$D$7=J315,Dashboard!$D$7=""),  OR(Dashboard!$G$6&lt;=K315,Dashboard!$G$6=""), OR(Dashboard!$G$7&gt;=K315,Dashboard!$G$7=""),  OR(Dashboard!$J$6&lt;=O315,Dashboard!$J$6=""), OR(Dashboard!$J$7&gt;=O315,Dashboard!$J$7=""),D315&lt;&gt;""),"x","")</f>
        <v>x</v>
      </c>
      <c r="AA315" s="102" t="str">
        <f>IF(AND(OR(Dashboard!$D$6=H315,Dashboard!$D$6="",Dashboard!$D$6="All"), Z315="x"),"x","")</f>
        <v>x</v>
      </c>
      <c r="AB315" s="103" t="str">
        <f>IF(AND(OR(Dashboard!$D$6=H315,Dashboard!$D$6="",Dashboard!$D$6="All"), OR(Dashboard!$D$7=J315,Dashboard!$D$7=""),  OR(Dashboard!$G$6&lt;=K315,Dashboard!$G$6=""), OR(Dashboard!$G$7&gt;=K315,Dashboard!$G$7=""),  OR(Dashboard!$J$6&lt;=O315,Dashboard!$J$6=""), OR(Dashboard!$J$7&gt;=O315,Dashboard!$J$7=""),I315&lt;&gt;""),"x","")</f>
        <v/>
      </c>
      <c r="AC315" s="88" t="str">
        <f>IF($AB315&lt;&gt;"x","",IF(AND($I315&lt;&gt;AC$4, IFERROR(MATCH("c",$AB315:AB315,0),0)=0),"x", IF(IFERROR(MATCH("c",$AB315:AB315,0),0)=0,"c","")))</f>
        <v/>
      </c>
      <c r="AD315" s="88" t="str">
        <f>IF($AB315&lt;&gt;"x","",IF(AND($I315&lt;&gt;AD$4, IFERROR(MATCH("c",$AB315:AC315,0),0)=0),"x", IF(IFERROR(MATCH("c",$AB315:AC315,0),0)=0,"c","")))</f>
        <v/>
      </c>
      <c r="AE315" s="88" t="str">
        <f>IF($AB315&lt;&gt;"x","",IF(AND($I315&lt;&gt;AE$4, IFERROR(MATCH("c",$AB315:AD315,0),0)=0),"x", IF(IFERROR(MATCH("c",$AB315:AD315,0),0)=0,"c","")))</f>
        <v/>
      </c>
      <c r="AF315" s="88" t="str">
        <f>IF($AB315&lt;&gt;"x","",IF(AND($I315&lt;&gt;AF$4, IFERROR(MATCH("c",$AB315:AE315,0),0)=0),"x", IF(IFERROR(MATCH("c",$AB315:AE315,0),0)=0,"c","")))</f>
        <v/>
      </c>
      <c r="AG315" s="88" t="str">
        <f>IF($AB315&lt;&gt;"x","",IF(AND($I315&lt;&gt;AG$4, IFERROR(MATCH("c",$AB315:AF315,0),0)=0),"x", IF(IFERROR(MATCH("c",$AB315:AF315,0),0)=0,"c","")))</f>
        <v/>
      </c>
      <c r="AH315" s="88" t="str">
        <f>IF($AB315&lt;&gt;"x","",IF(AND($I315&lt;&gt;AH$4, IFERROR(MATCH("c",$AB315:AG315,0),0)=0),"x", IF(IFERROR(MATCH("c",$AB315:AG315,0),0)=0,"c","")))</f>
        <v/>
      </c>
      <c r="AI315" s="88" t="str">
        <f>IF($AB315&lt;&gt;"x","",IF(AND($I315&lt;&gt;AI$4, IFERROR(MATCH("c",$AB315:AH315,0),0)=0),"x", IF(IFERROR(MATCH("c",$AB315:AH315,0),0)=0,"c","")))</f>
        <v/>
      </c>
      <c r="AJ315" s="88" t="str">
        <f>IF($AB315&lt;&gt;"x","",IF(AND($I315&lt;&gt;AJ$4, IFERROR(MATCH("c",$AB315:AI315,0),0)=0),"x", IF(IFERROR(MATCH("c",$AB315:AI315,0),0)=0,"c","")))</f>
        <v/>
      </c>
      <c r="AK315" s="88" t="str">
        <f>IF($AB315&lt;&gt;"x","",IF(AND($I315&lt;&gt;AK$4, IFERROR(MATCH("c",$AB315:AJ315,0),0)=0),"x", IF(IFERROR(MATCH("c",$AB315:AJ315,0),0)=0,"c","")))</f>
        <v/>
      </c>
      <c r="AL315" s="88" t="str">
        <f>IF($AB315&lt;&gt;"x","",IF(AND($I315&lt;&gt;AL$4, IFERROR(MATCH("c",$AB315:AK315,0),0)=0),"x", IF(IFERROR(MATCH("c",$AB315:AK315,0),0)=0,"c","")))</f>
        <v/>
      </c>
      <c r="AM315" s="88" t="str">
        <f>IF($AB315&lt;&gt;"x","",IF(AND($I315&lt;&gt;AM$4, IFERROR(MATCH("c",$AB315:AL315,0),0)=0),"x", IF(IFERROR(MATCH("c",$AB315:AL315,0),0)=0,"c","")))</f>
        <v/>
      </c>
      <c r="AN315" s="88" t="str">
        <f>IF($AB315&lt;&gt;"x","",IF(AND($I315&lt;&gt;AN$4, IFERROR(MATCH("c",$AB315:AM315,0),0)=0),"x", IF(IFERROR(MATCH("c",$AB315:AM315,0),0)=0,"c","")))</f>
        <v/>
      </c>
      <c r="AO315" s="88" t="str">
        <f>IF($AB315&lt;&gt;"x","",IF(AND($I315&lt;&gt;AO$4, IFERROR(MATCH("c",$AB315:AN315,0),0)=0),"x", IF(IFERROR(MATCH("c",$AB315:AN315,0),0)=0,"c","")))</f>
        <v/>
      </c>
      <c r="AP315" s="88" t="str">
        <f>IF($AB315&lt;&gt;"x","",IF(AND($I315&lt;&gt;AP$4, IFERROR(MATCH("c",$AB315:AO315,0),0)=0),"x", IF(IFERROR(MATCH("c",$AB315:AO315,0),0)=0,"c","")))</f>
        <v/>
      </c>
      <c r="AQ315" s="88" t="str">
        <f>IF($AB315&lt;&gt;"x","",IF(AND($I315&lt;&gt;AQ$4, IFERROR(MATCH("c",$AB315:AP315,0),0)=0),"x", IF(IFERROR(MATCH("c",$AB315:AP315,0),0)=0,"c","")))</f>
        <v/>
      </c>
    </row>
    <row r="316" spans="2:43" x14ac:dyDescent="0.25">
      <c r="B316" s="88">
        <f>IF(AND(OR(Pipeline!$F$5=H316,Pipeline!$F$5="",Pipeline!$F$5="All"), OR(Pipeline!$F$6=J316,Pipeline!$F$6="",Pipeline!$F$6="All"),  OR(Pipeline!$J$5&lt;=K316,Pipeline!$J$5=""), OR(Pipeline!$J$6&gt;=K316,Pipeline!$J$6=""),  OR(Pipeline!$N$5&lt;=O316,Pipeline!$N$5=""), OR(Pipeline!$N$6&gt;=O316,Pipeline!$N$6="")),1,0)</f>
        <v>1</v>
      </c>
      <c r="C316" s="99">
        <f>IF(B316&lt;&gt;1,"",COUNTIFS($I$6:I315,I316,$B$6:B315,1)+1)</f>
        <v>304</v>
      </c>
      <c r="D316" s="100" t="str">
        <f>IF(LEN(INDEX(Input!B$6:B$1005,ROW($C316)-ROW($C$5),1))=0,"-",INDEX(Input!B$6:B$1005,ROW($C316)-ROW($C$5),1))</f>
        <v>-</v>
      </c>
      <c r="E316" s="100" t="str">
        <f>IF(LEN(INDEX(Input!C$6:C$1005,ROW($C316)-ROW($C$5),1))=0,"-",INDEX(Input!C$6:C$1005,ROW($C316)-ROW($C$5),1))</f>
        <v>-</v>
      </c>
      <c r="F316" s="100" t="str">
        <f>IF(LEN(INDEX(Input!D$6:D$1005,ROW($C316)-ROW($C$5),1))=0,"-",INDEX(Input!D$6:D$1005,ROW($C316)-ROW($C$5),1))</f>
        <v>-</v>
      </c>
      <c r="G316" s="100" t="str">
        <f>IF(LEN(INDEX(Input!E$6:E$1005,ROW($C316)-ROW($C$5),1))=0,"-",INDEX(Input!E$6:E$1005,ROW($C316)-ROW($C$5),1))</f>
        <v>-</v>
      </c>
      <c r="H316" s="100" t="str">
        <f>IF(LEN(INDEX(Input!F$6:F$1005,ROW($C316)-ROW($C$5),1))=0,"-",INDEX(Input!F$6:F$1005,ROW($C316)-ROW($C$5),1))</f>
        <v>-</v>
      </c>
      <c r="I316" s="100" t="str">
        <f>IF(LEN(INDEX(Input!G$6:G$1005,ROW($C316)-ROW($C$5),1))=0,"",INDEX(Input!G$6:G$1005,ROW($C316)-ROW($C$5),1))</f>
        <v/>
      </c>
      <c r="J316" s="100" t="str">
        <f>IF(LEN(INDEX(Input!B$6:B$1005,ROW($C316)-ROW($C$5),1))=0,"-",IF(INDEX(Input!H$6:H$1005,ROW($C316)-ROW($C$5),1)="","Not set",INDEX(Input!H$6:H$1005,ROW($C316)-ROW($C$5),1)) )</f>
        <v>-</v>
      </c>
      <c r="K316" s="101" t="str">
        <f>IF(LEN(INDEX(Input!I$6:I$1005,ROW($C316)-ROW($C$5),1))=0,"",INDEX(Input!I$6:I$1005,ROW($C316)-ROW($C$5),1))</f>
        <v/>
      </c>
      <c r="L316" s="101" t="str">
        <f t="array" ref="L316">IFERROR(IF($AY$24=123,DAY(K316)&amp;connector&amp;IF($AZ$24="Extended",INDEX($AT$24:$AT$35,MONTH(K316),1),MONTH(K316))&amp;connector&amp;IF($AZ$24="Short", RIGHT(YEAR(K316),2),YEAR(K316)),IF($AY$24=213, MONTH(K316)&amp;connector&amp;DAY(K316)&amp;connector&amp;IF($AZ$24="Short", RIGHT(YEAR(K316),2),YEAR(K316)),IF($AZ$24="Short", RIGHT(YEAR(K316),2),YEAR(K316))&amp;connector&amp;MONTH(K316)&amp;connector&amp;DAY(K316))),"-")</f>
        <v>-</v>
      </c>
      <c r="M316" s="101" t="str">
        <f>IF(LEN(INDEX(Input!J$6:J$1005,ROW($C316)-ROW($C$5),1))=0,"",INDEX(Input!J$6:J$1005,ROW($C316)-ROW($C$5),1))</f>
        <v/>
      </c>
      <c r="N316" s="101" t="str">
        <f t="array" ref="N316">IFERROR(IF($AY$24=123,DAY(M316)&amp;connector&amp;IF($AZ$24="Extended",INDEX($AT$24:$AT$35,MONTH(M316),1),MONTH(M316))&amp;connector&amp;IF($AZ$24="Short", RIGHT(YEAR(M316),2),YEAR(M316)),IF($AY$24=213, MONTH(M316)&amp;connector&amp;DAY(M316)&amp;connector&amp;IF($AZ$24="Short", RIGHT(YEAR(M316),2),YEAR(M316)),IF($AZ$24="Short", RIGHT(YEAR(M316),2),YEAR(M316))&amp;connector&amp;MONTH(M316)&amp;connector&amp;DAY(M316))),"-")</f>
        <v>-</v>
      </c>
      <c r="O316" s="156" t="str">
        <f>IF(LEN(INDEX(Input!K$6:K$1005,ROW($C316)-ROW($C$5),1))=0,"",INDEX(Input!K$6:K$1005,ROW($C316)-ROW($C$5),1))</f>
        <v/>
      </c>
      <c r="P316" s="100" t="str">
        <f t="shared" si="40"/>
        <v>-</v>
      </c>
      <c r="Q316" s="156" t="str">
        <f>IF(LEN(INDEX(Input!L$6:L$1005,ROW($C316)-ROW($C$5),1))=0,"",INDEX(Input!L$6:L$1005,ROW($C316)-ROW($C$5),1))</f>
        <v/>
      </c>
      <c r="R316" s="100" t="str">
        <f t="shared" si="41"/>
        <v>-</v>
      </c>
      <c r="S316" s="156" t="str">
        <f>IF(LEN(INDEX(Input!M$6:M$1005,ROW($C316)-ROW($C$5),1))=0,"-",INDEX(Input!M$6:M$1005,ROW($C316)-ROW($C$5),1))</f>
        <v>-</v>
      </c>
      <c r="T316" s="156" t="str">
        <f t="shared" si="42"/>
        <v/>
      </c>
      <c r="U316" s="100" t="str">
        <f t="shared" si="43"/>
        <v>-</v>
      </c>
      <c r="V316" s="156" t="str">
        <f>IF(LEN(INDEX(Input!O$6:O$1005,ROW($C316)-ROW($C$5),1))=0,"",INDEX(Input!O$6:O$1005,ROW($C316)-ROW($C$5),1))</f>
        <v/>
      </c>
      <c r="W316" s="100" t="str">
        <f t="shared" si="44"/>
        <v>-</v>
      </c>
      <c r="X316" s="104" t="str">
        <f t="shared" si="45"/>
        <v/>
      </c>
      <c r="Y316" s="102" t="str">
        <f t="shared" si="46"/>
        <v/>
      </c>
      <c r="Z316" s="102" t="str">
        <f>IF(AND(OR(Dashboard!$D$7=J316,Dashboard!$D$7=""),  OR(Dashboard!$G$6&lt;=K316,Dashboard!$G$6=""), OR(Dashboard!$G$7&gt;=K316,Dashboard!$G$7=""),  OR(Dashboard!$J$6&lt;=O316,Dashboard!$J$6=""), OR(Dashboard!$J$7&gt;=O316,Dashboard!$J$7=""),D316&lt;&gt;""),"x","")</f>
        <v>x</v>
      </c>
      <c r="AA316" s="102" t="str">
        <f>IF(AND(OR(Dashboard!$D$6=H316,Dashboard!$D$6="",Dashboard!$D$6="All"), Z316="x"),"x","")</f>
        <v>x</v>
      </c>
      <c r="AB316" s="103" t="str">
        <f>IF(AND(OR(Dashboard!$D$6=H316,Dashboard!$D$6="",Dashboard!$D$6="All"), OR(Dashboard!$D$7=J316,Dashboard!$D$7=""),  OR(Dashboard!$G$6&lt;=K316,Dashboard!$G$6=""), OR(Dashboard!$G$7&gt;=K316,Dashboard!$G$7=""),  OR(Dashboard!$J$6&lt;=O316,Dashboard!$J$6=""), OR(Dashboard!$J$7&gt;=O316,Dashboard!$J$7=""),I316&lt;&gt;""),"x","")</f>
        <v/>
      </c>
      <c r="AC316" s="88" t="str">
        <f>IF($AB316&lt;&gt;"x","",IF(AND($I316&lt;&gt;AC$4, IFERROR(MATCH("c",$AB316:AB316,0),0)=0),"x", IF(IFERROR(MATCH("c",$AB316:AB316,0),0)=0,"c","")))</f>
        <v/>
      </c>
      <c r="AD316" s="88" t="str">
        <f>IF($AB316&lt;&gt;"x","",IF(AND($I316&lt;&gt;AD$4, IFERROR(MATCH("c",$AB316:AC316,0),0)=0),"x", IF(IFERROR(MATCH("c",$AB316:AC316,0),0)=0,"c","")))</f>
        <v/>
      </c>
      <c r="AE316" s="88" t="str">
        <f>IF($AB316&lt;&gt;"x","",IF(AND($I316&lt;&gt;AE$4, IFERROR(MATCH("c",$AB316:AD316,0),0)=0),"x", IF(IFERROR(MATCH("c",$AB316:AD316,0),0)=0,"c","")))</f>
        <v/>
      </c>
      <c r="AF316" s="88" t="str">
        <f>IF($AB316&lt;&gt;"x","",IF(AND($I316&lt;&gt;AF$4, IFERROR(MATCH("c",$AB316:AE316,0),0)=0),"x", IF(IFERROR(MATCH("c",$AB316:AE316,0),0)=0,"c","")))</f>
        <v/>
      </c>
      <c r="AG316" s="88" t="str">
        <f>IF($AB316&lt;&gt;"x","",IF(AND($I316&lt;&gt;AG$4, IFERROR(MATCH("c",$AB316:AF316,0),0)=0),"x", IF(IFERROR(MATCH("c",$AB316:AF316,0),0)=0,"c","")))</f>
        <v/>
      </c>
      <c r="AH316" s="88" t="str">
        <f>IF($AB316&lt;&gt;"x","",IF(AND($I316&lt;&gt;AH$4, IFERROR(MATCH("c",$AB316:AG316,0),0)=0),"x", IF(IFERROR(MATCH("c",$AB316:AG316,0),0)=0,"c","")))</f>
        <v/>
      </c>
      <c r="AI316" s="88" t="str">
        <f>IF($AB316&lt;&gt;"x","",IF(AND($I316&lt;&gt;AI$4, IFERROR(MATCH("c",$AB316:AH316,0),0)=0),"x", IF(IFERROR(MATCH("c",$AB316:AH316,0),0)=0,"c","")))</f>
        <v/>
      </c>
      <c r="AJ316" s="88" t="str">
        <f>IF($AB316&lt;&gt;"x","",IF(AND($I316&lt;&gt;AJ$4, IFERROR(MATCH("c",$AB316:AI316,0),0)=0),"x", IF(IFERROR(MATCH("c",$AB316:AI316,0),0)=0,"c","")))</f>
        <v/>
      </c>
      <c r="AK316" s="88" t="str">
        <f>IF($AB316&lt;&gt;"x","",IF(AND($I316&lt;&gt;AK$4, IFERROR(MATCH("c",$AB316:AJ316,0),0)=0),"x", IF(IFERROR(MATCH("c",$AB316:AJ316,0),0)=0,"c","")))</f>
        <v/>
      </c>
      <c r="AL316" s="88" t="str">
        <f>IF($AB316&lt;&gt;"x","",IF(AND($I316&lt;&gt;AL$4, IFERROR(MATCH("c",$AB316:AK316,0),0)=0),"x", IF(IFERROR(MATCH("c",$AB316:AK316,0),0)=0,"c","")))</f>
        <v/>
      </c>
      <c r="AM316" s="88" t="str">
        <f>IF($AB316&lt;&gt;"x","",IF(AND($I316&lt;&gt;AM$4, IFERROR(MATCH("c",$AB316:AL316,0),0)=0),"x", IF(IFERROR(MATCH("c",$AB316:AL316,0),0)=0,"c","")))</f>
        <v/>
      </c>
      <c r="AN316" s="88" t="str">
        <f>IF($AB316&lt;&gt;"x","",IF(AND($I316&lt;&gt;AN$4, IFERROR(MATCH("c",$AB316:AM316,0),0)=0),"x", IF(IFERROR(MATCH("c",$AB316:AM316,0),0)=0,"c","")))</f>
        <v/>
      </c>
      <c r="AO316" s="88" t="str">
        <f>IF($AB316&lt;&gt;"x","",IF(AND($I316&lt;&gt;AO$4, IFERROR(MATCH("c",$AB316:AN316,0),0)=0),"x", IF(IFERROR(MATCH("c",$AB316:AN316,0),0)=0,"c","")))</f>
        <v/>
      </c>
      <c r="AP316" s="88" t="str">
        <f>IF($AB316&lt;&gt;"x","",IF(AND($I316&lt;&gt;AP$4, IFERROR(MATCH("c",$AB316:AO316,0),0)=0),"x", IF(IFERROR(MATCH("c",$AB316:AO316,0),0)=0,"c","")))</f>
        <v/>
      </c>
      <c r="AQ316" s="88" t="str">
        <f>IF($AB316&lt;&gt;"x","",IF(AND($I316&lt;&gt;AQ$4, IFERROR(MATCH("c",$AB316:AP316,0),0)=0),"x", IF(IFERROR(MATCH("c",$AB316:AP316,0),0)=0,"c","")))</f>
        <v/>
      </c>
    </row>
    <row r="317" spans="2:43" x14ac:dyDescent="0.25">
      <c r="B317" s="88">
        <f>IF(AND(OR(Pipeline!$F$5=H317,Pipeline!$F$5="",Pipeline!$F$5="All"), OR(Pipeline!$F$6=J317,Pipeline!$F$6="",Pipeline!$F$6="All"),  OR(Pipeline!$J$5&lt;=K317,Pipeline!$J$5=""), OR(Pipeline!$J$6&gt;=K317,Pipeline!$J$6=""),  OR(Pipeline!$N$5&lt;=O317,Pipeline!$N$5=""), OR(Pipeline!$N$6&gt;=O317,Pipeline!$N$6="")),1,0)</f>
        <v>1</v>
      </c>
      <c r="C317" s="99">
        <f>IF(B317&lt;&gt;1,"",COUNTIFS($I$6:I316,I317,$B$6:B316,1)+1)</f>
        <v>305</v>
      </c>
      <c r="D317" s="100" t="str">
        <f>IF(LEN(INDEX(Input!B$6:B$1005,ROW($C317)-ROW($C$5),1))=0,"-",INDEX(Input!B$6:B$1005,ROW($C317)-ROW($C$5),1))</f>
        <v>-</v>
      </c>
      <c r="E317" s="100" t="str">
        <f>IF(LEN(INDEX(Input!C$6:C$1005,ROW($C317)-ROW($C$5),1))=0,"-",INDEX(Input!C$6:C$1005,ROW($C317)-ROW($C$5),1))</f>
        <v>-</v>
      </c>
      <c r="F317" s="100" t="str">
        <f>IF(LEN(INDEX(Input!D$6:D$1005,ROW($C317)-ROW($C$5),1))=0,"-",INDEX(Input!D$6:D$1005,ROW($C317)-ROW($C$5),1))</f>
        <v>-</v>
      </c>
      <c r="G317" s="100" t="str">
        <f>IF(LEN(INDEX(Input!E$6:E$1005,ROW($C317)-ROW($C$5),1))=0,"-",INDEX(Input!E$6:E$1005,ROW($C317)-ROW($C$5),1))</f>
        <v>-</v>
      </c>
      <c r="H317" s="100" t="str">
        <f>IF(LEN(INDEX(Input!F$6:F$1005,ROW($C317)-ROW($C$5),1))=0,"-",INDEX(Input!F$6:F$1005,ROW($C317)-ROW($C$5),1))</f>
        <v>-</v>
      </c>
      <c r="I317" s="100" t="str">
        <f>IF(LEN(INDEX(Input!G$6:G$1005,ROW($C317)-ROW($C$5),1))=0,"",INDEX(Input!G$6:G$1005,ROW($C317)-ROW($C$5),1))</f>
        <v/>
      </c>
      <c r="J317" s="100" t="str">
        <f>IF(LEN(INDEX(Input!B$6:B$1005,ROW($C317)-ROW($C$5),1))=0,"-",IF(INDEX(Input!H$6:H$1005,ROW($C317)-ROW($C$5),1)="","Not set",INDEX(Input!H$6:H$1005,ROW($C317)-ROW($C$5),1)) )</f>
        <v>-</v>
      </c>
      <c r="K317" s="101" t="str">
        <f>IF(LEN(INDEX(Input!I$6:I$1005,ROW($C317)-ROW($C$5),1))=0,"",INDEX(Input!I$6:I$1005,ROW($C317)-ROW($C$5),1))</f>
        <v/>
      </c>
      <c r="L317" s="101" t="str">
        <f t="array" ref="L317">IFERROR(IF($AY$24=123,DAY(K317)&amp;connector&amp;IF($AZ$24="Extended",INDEX($AT$24:$AT$35,MONTH(K317),1),MONTH(K317))&amp;connector&amp;IF($AZ$24="Short", RIGHT(YEAR(K317),2),YEAR(K317)),IF($AY$24=213, MONTH(K317)&amp;connector&amp;DAY(K317)&amp;connector&amp;IF($AZ$24="Short", RIGHT(YEAR(K317),2),YEAR(K317)),IF($AZ$24="Short", RIGHT(YEAR(K317),2),YEAR(K317))&amp;connector&amp;MONTH(K317)&amp;connector&amp;DAY(K317))),"-")</f>
        <v>-</v>
      </c>
      <c r="M317" s="101" t="str">
        <f>IF(LEN(INDEX(Input!J$6:J$1005,ROW($C317)-ROW($C$5),1))=0,"",INDEX(Input!J$6:J$1005,ROW($C317)-ROW($C$5),1))</f>
        <v/>
      </c>
      <c r="N317" s="101" t="str">
        <f t="array" ref="N317">IFERROR(IF($AY$24=123,DAY(M317)&amp;connector&amp;IF($AZ$24="Extended",INDEX($AT$24:$AT$35,MONTH(M317),1),MONTH(M317))&amp;connector&amp;IF($AZ$24="Short", RIGHT(YEAR(M317),2),YEAR(M317)),IF($AY$24=213, MONTH(M317)&amp;connector&amp;DAY(M317)&amp;connector&amp;IF($AZ$24="Short", RIGHT(YEAR(M317),2),YEAR(M317)),IF($AZ$24="Short", RIGHT(YEAR(M317),2),YEAR(M317))&amp;connector&amp;MONTH(M317)&amp;connector&amp;DAY(M317))),"-")</f>
        <v>-</v>
      </c>
      <c r="O317" s="156" t="str">
        <f>IF(LEN(INDEX(Input!K$6:K$1005,ROW($C317)-ROW($C$5),1))=0,"",INDEX(Input!K$6:K$1005,ROW($C317)-ROW($C$5),1))</f>
        <v/>
      </c>
      <c r="P317" s="100" t="str">
        <f t="shared" si="40"/>
        <v>-</v>
      </c>
      <c r="Q317" s="156" t="str">
        <f>IF(LEN(INDEX(Input!L$6:L$1005,ROW($C317)-ROW($C$5),1))=0,"",INDEX(Input!L$6:L$1005,ROW($C317)-ROW($C$5),1))</f>
        <v/>
      </c>
      <c r="R317" s="100" t="str">
        <f t="shared" si="41"/>
        <v>-</v>
      </c>
      <c r="S317" s="156" t="str">
        <f>IF(LEN(INDEX(Input!M$6:M$1005,ROW($C317)-ROW($C$5),1))=0,"-",INDEX(Input!M$6:M$1005,ROW($C317)-ROW($C$5),1))</f>
        <v>-</v>
      </c>
      <c r="T317" s="156" t="str">
        <f t="shared" si="42"/>
        <v/>
      </c>
      <c r="U317" s="100" t="str">
        <f t="shared" si="43"/>
        <v>-</v>
      </c>
      <c r="V317" s="156" t="str">
        <f>IF(LEN(INDEX(Input!O$6:O$1005,ROW($C317)-ROW($C$5),1))=0,"",INDEX(Input!O$6:O$1005,ROW($C317)-ROW($C$5),1))</f>
        <v/>
      </c>
      <c r="W317" s="100" t="str">
        <f t="shared" si="44"/>
        <v>-</v>
      </c>
      <c r="X317" s="104" t="str">
        <f t="shared" si="45"/>
        <v/>
      </c>
      <c r="Y317" s="102" t="str">
        <f t="shared" si="46"/>
        <v/>
      </c>
      <c r="Z317" s="102" t="str">
        <f>IF(AND(OR(Dashboard!$D$7=J317,Dashboard!$D$7=""),  OR(Dashboard!$G$6&lt;=K317,Dashboard!$G$6=""), OR(Dashboard!$G$7&gt;=K317,Dashboard!$G$7=""),  OR(Dashboard!$J$6&lt;=O317,Dashboard!$J$6=""), OR(Dashboard!$J$7&gt;=O317,Dashboard!$J$7=""),D317&lt;&gt;""),"x","")</f>
        <v>x</v>
      </c>
      <c r="AA317" s="102" t="str">
        <f>IF(AND(OR(Dashboard!$D$6=H317,Dashboard!$D$6="",Dashboard!$D$6="All"), Z317="x"),"x","")</f>
        <v>x</v>
      </c>
      <c r="AB317" s="103" t="str">
        <f>IF(AND(OR(Dashboard!$D$6=H317,Dashboard!$D$6="",Dashboard!$D$6="All"), OR(Dashboard!$D$7=J317,Dashboard!$D$7=""),  OR(Dashboard!$G$6&lt;=K317,Dashboard!$G$6=""), OR(Dashboard!$G$7&gt;=K317,Dashboard!$G$7=""),  OR(Dashboard!$J$6&lt;=O317,Dashboard!$J$6=""), OR(Dashboard!$J$7&gt;=O317,Dashboard!$J$7=""),I317&lt;&gt;""),"x","")</f>
        <v/>
      </c>
      <c r="AC317" s="88" t="str">
        <f>IF($AB317&lt;&gt;"x","",IF(AND($I317&lt;&gt;AC$4, IFERROR(MATCH("c",$AB317:AB317,0),0)=0),"x", IF(IFERROR(MATCH("c",$AB317:AB317,0),0)=0,"c","")))</f>
        <v/>
      </c>
      <c r="AD317" s="88" t="str">
        <f>IF($AB317&lt;&gt;"x","",IF(AND($I317&lt;&gt;AD$4, IFERROR(MATCH("c",$AB317:AC317,0),0)=0),"x", IF(IFERROR(MATCH("c",$AB317:AC317,0),0)=0,"c","")))</f>
        <v/>
      </c>
      <c r="AE317" s="88" t="str">
        <f>IF($AB317&lt;&gt;"x","",IF(AND($I317&lt;&gt;AE$4, IFERROR(MATCH("c",$AB317:AD317,0),0)=0),"x", IF(IFERROR(MATCH("c",$AB317:AD317,0),0)=0,"c","")))</f>
        <v/>
      </c>
      <c r="AF317" s="88" t="str">
        <f>IF($AB317&lt;&gt;"x","",IF(AND($I317&lt;&gt;AF$4, IFERROR(MATCH("c",$AB317:AE317,0),0)=0),"x", IF(IFERROR(MATCH("c",$AB317:AE317,0),0)=0,"c","")))</f>
        <v/>
      </c>
      <c r="AG317" s="88" t="str">
        <f>IF($AB317&lt;&gt;"x","",IF(AND($I317&lt;&gt;AG$4, IFERROR(MATCH("c",$AB317:AF317,0),0)=0),"x", IF(IFERROR(MATCH("c",$AB317:AF317,0),0)=0,"c","")))</f>
        <v/>
      </c>
      <c r="AH317" s="88" t="str">
        <f>IF($AB317&lt;&gt;"x","",IF(AND($I317&lt;&gt;AH$4, IFERROR(MATCH("c",$AB317:AG317,0),0)=0),"x", IF(IFERROR(MATCH("c",$AB317:AG317,0),0)=0,"c","")))</f>
        <v/>
      </c>
      <c r="AI317" s="88" t="str">
        <f>IF($AB317&lt;&gt;"x","",IF(AND($I317&lt;&gt;AI$4, IFERROR(MATCH("c",$AB317:AH317,0),0)=0),"x", IF(IFERROR(MATCH("c",$AB317:AH317,0),0)=0,"c","")))</f>
        <v/>
      </c>
      <c r="AJ317" s="88" t="str">
        <f>IF($AB317&lt;&gt;"x","",IF(AND($I317&lt;&gt;AJ$4, IFERROR(MATCH("c",$AB317:AI317,0),0)=0),"x", IF(IFERROR(MATCH("c",$AB317:AI317,0),0)=0,"c","")))</f>
        <v/>
      </c>
      <c r="AK317" s="88" t="str">
        <f>IF($AB317&lt;&gt;"x","",IF(AND($I317&lt;&gt;AK$4, IFERROR(MATCH("c",$AB317:AJ317,0),0)=0),"x", IF(IFERROR(MATCH("c",$AB317:AJ317,0),0)=0,"c","")))</f>
        <v/>
      </c>
      <c r="AL317" s="88" t="str">
        <f>IF($AB317&lt;&gt;"x","",IF(AND($I317&lt;&gt;AL$4, IFERROR(MATCH("c",$AB317:AK317,0),0)=0),"x", IF(IFERROR(MATCH("c",$AB317:AK317,0),0)=0,"c","")))</f>
        <v/>
      </c>
      <c r="AM317" s="88" t="str">
        <f>IF($AB317&lt;&gt;"x","",IF(AND($I317&lt;&gt;AM$4, IFERROR(MATCH("c",$AB317:AL317,0),0)=0),"x", IF(IFERROR(MATCH("c",$AB317:AL317,0),0)=0,"c","")))</f>
        <v/>
      </c>
      <c r="AN317" s="88" t="str">
        <f>IF($AB317&lt;&gt;"x","",IF(AND($I317&lt;&gt;AN$4, IFERROR(MATCH("c",$AB317:AM317,0),0)=0),"x", IF(IFERROR(MATCH("c",$AB317:AM317,0),0)=0,"c","")))</f>
        <v/>
      </c>
      <c r="AO317" s="88" t="str">
        <f>IF($AB317&lt;&gt;"x","",IF(AND($I317&lt;&gt;AO$4, IFERROR(MATCH("c",$AB317:AN317,0),0)=0),"x", IF(IFERROR(MATCH("c",$AB317:AN317,0),0)=0,"c","")))</f>
        <v/>
      </c>
      <c r="AP317" s="88" t="str">
        <f>IF($AB317&lt;&gt;"x","",IF(AND($I317&lt;&gt;AP$4, IFERROR(MATCH("c",$AB317:AO317,0),0)=0),"x", IF(IFERROR(MATCH("c",$AB317:AO317,0),0)=0,"c","")))</f>
        <v/>
      </c>
      <c r="AQ317" s="88" t="str">
        <f>IF($AB317&lt;&gt;"x","",IF(AND($I317&lt;&gt;AQ$4, IFERROR(MATCH("c",$AB317:AP317,0),0)=0),"x", IF(IFERROR(MATCH("c",$AB317:AP317,0),0)=0,"c","")))</f>
        <v/>
      </c>
    </row>
    <row r="318" spans="2:43" x14ac:dyDescent="0.25">
      <c r="B318" s="88">
        <f>IF(AND(OR(Pipeline!$F$5=H318,Pipeline!$F$5="",Pipeline!$F$5="All"), OR(Pipeline!$F$6=J318,Pipeline!$F$6="",Pipeline!$F$6="All"),  OR(Pipeline!$J$5&lt;=K318,Pipeline!$J$5=""), OR(Pipeline!$J$6&gt;=K318,Pipeline!$J$6=""),  OR(Pipeline!$N$5&lt;=O318,Pipeline!$N$5=""), OR(Pipeline!$N$6&gt;=O318,Pipeline!$N$6="")),1,0)</f>
        <v>1</v>
      </c>
      <c r="C318" s="99">
        <f>IF(B318&lt;&gt;1,"",COUNTIFS($I$6:I317,I318,$B$6:B317,1)+1)</f>
        <v>306</v>
      </c>
      <c r="D318" s="100" t="str">
        <f>IF(LEN(INDEX(Input!B$6:B$1005,ROW($C318)-ROW($C$5),1))=0,"-",INDEX(Input!B$6:B$1005,ROW($C318)-ROW($C$5),1))</f>
        <v>-</v>
      </c>
      <c r="E318" s="100" t="str">
        <f>IF(LEN(INDEX(Input!C$6:C$1005,ROW($C318)-ROW($C$5),1))=0,"-",INDEX(Input!C$6:C$1005,ROW($C318)-ROW($C$5),1))</f>
        <v>-</v>
      </c>
      <c r="F318" s="100" t="str">
        <f>IF(LEN(INDEX(Input!D$6:D$1005,ROW($C318)-ROW($C$5),1))=0,"-",INDEX(Input!D$6:D$1005,ROW($C318)-ROW($C$5),1))</f>
        <v>-</v>
      </c>
      <c r="G318" s="100" t="str">
        <f>IF(LEN(INDEX(Input!E$6:E$1005,ROW($C318)-ROW($C$5),1))=0,"-",INDEX(Input!E$6:E$1005,ROW($C318)-ROW($C$5),1))</f>
        <v>-</v>
      </c>
      <c r="H318" s="100" t="str">
        <f>IF(LEN(INDEX(Input!F$6:F$1005,ROW($C318)-ROW($C$5),1))=0,"-",INDEX(Input!F$6:F$1005,ROW($C318)-ROW($C$5),1))</f>
        <v>-</v>
      </c>
      <c r="I318" s="100" t="str">
        <f>IF(LEN(INDEX(Input!G$6:G$1005,ROW($C318)-ROW($C$5),1))=0,"",INDEX(Input!G$6:G$1005,ROW($C318)-ROW($C$5),1))</f>
        <v/>
      </c>
      <c r="J318" s="100" t="str">
        <f>IF(LEN(INDEX(Input!B$6:B$1005,ROW($C318)-ROW($C$5),1))=0,"-",IF(INDEX(Input!H$6:H$1005,ROW($C318)-ROW($C$5),1)="","Not set",INDEX(Input!H$6:H$1005,ROW($C318)-ROW($C$5),1)) )</f>
        <v>-</v>
      </c>
      <c r="K318" s="101" t="str">
        <f>IF(LEN(INDEX(Input!I$6:I$1005,ROW($C318)-ROW($C$5),1))=0,"",INDEX(Input!I$6:I$1005,ROW($C318)-ROW($C$5),1))</f>
        <v/>
      </c>
      <c r="L318" s="101" t="str">
        <f t="array" ref="L318">IFERROR(IF($AY$24=123,DAY(K318)&amp;connector&amp;IF($AZ$24="Extended",INDEX($AT$24:$AT$35,MONTH(K318),1),MONTH(K318))&amp;connector&amp;IF($AZ$24="Short", RIGHT(YEAR(K318),2),YEAR(K318)),IF($AY$24=213, MONTH(K318)&amp;connector&amp;DAY(K318)&amp;connector&amp;IF($AZ$24="Short", RIGHT(YEAR(K318),2),YEAR(K318)),IF($AZ$24="Short", RIGHT(YEAR(K318),2),YEAR(K318))&amp;connector&amp;MONTH(K318)&amp;connector&amp;DAY(K318))),"-")</f>
        <v>-</v>
      </c>
      <c r="M318" s="101" t="str">
        <f>IF(LEN(INDEX(Input!J$6:J$1005,ROW($C318)-ROW($C$5),1))=0,"",INDEX(Input!J$6:J$1005,ROW($C318)-ROW($C$5),1))</f>
        <v/>
      </c>
      <c r="N318" s="101" t="str">
        <f t="array" ref="N318">IFERROR(IF($AY$24=123,DAY(M318)&amp;connector&amp;IF($AZ$24="Extended",INDEX($AT$24:$AT$35,MONTH(M318),1),MONTH(M318))&amp;connector&amp;IF($AZ$24="Short", RIGHT(YEAR(M318),2),YEAR(M318)),IF($AY$24=213, MONTH(M318)&amp;connector&amp;DAY(M318)&amp;connector&amp;IF($AZ$24="Short", RIGHT(YEAR(M318),2),YEAR(M318)),IF($AZ$24="Short", RIGHT(YEAR(M318),2),YEAR(M318))&amp;connector&amp;MONTH(M318)&amp;connector&amp;DAY(M318))),"-")</f>
        <v>-</v>
      </c>
      <c r="O318" s="156" t="str">
        <f>IF(LEN(INDEX(Input!K$6:K$1005,ROW($C318)-ROW($C$5),1))=0,"",INDEX(Input!K$6:K$1005,ROW($C318)-ROW($C$5),1))</f>
        <v/>
      </c>
      <c r="P318" s="100" t="str">
        <f t="shared" si="40"/>
        <v>-</v>
      </c>
      <c r="Q318" s="156" t="str">
        <f>IF(LEN(INDEX(Input!L$6:L$1005,ROW($C318)-ROW($C$5),1))=0,"",INDEX(Input!L$6:L$1005,ROW($C318)-ROW($C$5),1))</f>
        <v/>
      </c>
      <c r="R318" s="100" t="str">
        <f t="shared" si="41"/>
        <v>-</v>
      </c>
      <c r="S318" s="156" t="str">
        <f>IF(LEN(INDEX(Input!M$6:M$1005,ROW($C318)-ROW($C$5),1))=0,"-",INDEX(Input!M$6:M$1005,ROW($C318)-ROW($C$5),1))</f>
        <v>-</v>
      </c>
      <c r="T318" s="156" t="str">
        <f t="shared" si="42"/>
        <v/>
      </c>
      <c r="U318" s="100" t="str">
        <f t="shared" si="43"/>
        <v>-</v>
      </c>
      <c r="V318" s="156" t="str">
        <f>IF(LEN(INDEX(Input!O$6:O$1005,ROW($C318)-ROW($C$5),1))=0,"",INDEX(Input!O$6:O$1005,ROW($C318)-ROW($C$5),1))</f>
        <v/>
      </c>
      <c r="W318" s="100" t="str">
        <f t="shared" si="44"/>
        <v>-</v>
      </c>
      <c r="X318" s="104" t="str">
        <f t="shared" si="45"/>
        <v/>
      </c>
      <c r="Y318" s="102" t="str">
        <f t="shared" si="46"/>
        <v/>
      </c>
      <c r="Z318" s="102" t="str">
        <f>IF(AND(OR(Dashboard!$D$7=J318,Dashboard!$D$7=""),  OR(Dashboard!$G$6&lt;=K318,Dashboard!$G$6=""), OR(Dashboard!$G$7&gt;=K318,Dashboard!$G$7=""),  OR(Dashboard!$J$6&lt;=O318,Dashboard!$J$6=""), OR(Dashboard!$J$7&gt;=O318,Dashboard!$J$7=""),D318&lt;&gt;""),"x","")</f>
        <v>x</v>
      </c>
      <c r="AA318" s="102" t="str">
        <f>IF(AND(OR(Dashboard!$D$6=H318,Dashboard!$D$6="",Dashboard!$D$6="All"), Z318="x"),"x","")</f>
        <v>x</v>
      </c>
      <c r="AB318" s="103" t="str">
        <f>IF(AND(OR(Dashboard!$D$6=H318,Dashboard!$D$6="",Dashboard!$D$6="All"), OR(Dashboard!$D$7=J318,Dashboard!$D$7=""),  OR(Dashboard!$G$6&lt;=K318,Dashboard!$G$6=""), OR(Dashboard!$G$7&gt;=K318,Dashboard!$G$7=""),  OR(Dashboard!$J$6&lt;=O318,Dashboard!$J$6=""), OR(Dashboard!$J$7&gt;=O318,Dashboard!$J$7=""),I318&lt;&gt;""),"x","")</f>
        <v/>
      </c>
      <c r="AC318" s="88" t="str">
        <f>IF($AB318&lt;&gt;"x","",IF(AND($I318&lt;&gt;AC$4, IFERROR(MATCH("c",$AB318:AB318,0),0)=0),"x", IF(IFERROR(MATCH("c",$AB318:AB318,0),0)=0,"c","")))</f>
        <v/>
      </c>
      <c r="AD318" s="88" t="str">
        <f>IF($AB318&lt;&gt;"x","",IF(AND($I318&lt;&gt;AD$4, IFERROR(MATCH("c",$AB318:AC318,0),0)=0),"x", IF(IFERROR(MATCH("c",$AB318:AC318,0),0)=0,"c","")))</f>
        <v/>
      </c>
      <c r="AE318" s="88" t="str">
        <f>IF($AB318&lt;&gt;"x","",IF(AND($I318&lt;&gt;AE$4, IFERROR(MATCH("c",$AB318:AD318,0),0)=0),"x", IF(IFERROR(MATCH("c",$AB318:AD318,0),0)=0,"c","")))</f>
        <v/>
      </c>
      <c r="AF318" s="88" t="str">
        <f>IF($AB318&lt;&gt;"x","",IF(AND($I318&lt;&gt;AF$4, IFERROR(MATCH("c",$AB318:AE318,0),0)=0),"x", IF(IFERROR(MATCH("c",$AB318:AE318,0),0)=0,"c","")))</f>
        <v/>
      </c>
      <c r="AG318" s="88" t="str">
        <f>IF($AB318&lt;&gt;"x","",IF(AND($I318&lt;&gt;AG$4, IFERROR(MATCH("c",$AB318:AF318,0),0)=0),"x", IF(IFERROR(MATCH("c",$AB318:AF318,0),0)=0,"c","")))</f>
        <v/>
      </c>
      <c r="AH318" s="88" t="str">
        <f>IF($AB318&lt;&gt;"x","",IF(AND($I318&lt;&gt;AH$4, IFERROR(MATCH("c",$AB318:AG318,0),0)=0),"x", IF(IFERROR(MATCH("c",$AB318:AG318,0),0)=0,"c","")))</f>
        <v/>
      </c>
      <c r="AI318" s="88" t="str">
        <f>IF($AB318&lt;&gt;"x","",IF(AND($I318&lt;&gt;AI$4, IFERROR(MATCH("c",$AB318:AH318,0),0)=0),"x", IF(IFERROR(MATCH("c",$AB318:AH318,0),0)=0,"c","")))</f>
        <v/>
      </c>
      <c r="AJ318" s="88" t="str">
        <f>IF($AB318&lt;&gt;"x","",IF(AND($I318&lt;&gt;AJ$4, IFERROR(MATCH("c",$AB318:AI318,0),0)=0),"x", IF(IFERROR(MATCH("c",$AB318:AI318,0),0)=0,"c","")))</f>
        <v/>
      </c>
      <c r="AK318" s="88" t="str">
        <f>IF($AB318&lt;&gt;"x","",IF(AND($I318&lt;&gt;AK$4, IFERROR(MATCH("c",$AB318:AJ318,0),0)=0),"x", IF(IFERROR(MATCH("c",$AB318:AJ318,0),0)=0,"c","")))</f>
        <v/>
      </c>
      <c r="AL318" s="88" t="str">
        <f>IF($AB318&lt;&gt;"x","",IF(AND($I318&lt;&gt;AL$4, IFERROR(MATCH("c",$AB318:AK318,0),0)=0),"x", IF(IFERROR(MATCH("c",$AB318:AK318,0),0)=0,"c","")))</f>
        <v/>
      </c>
      <c r="AM318" s="88" t="str">
        <f>IF($AB318&lt;&gt;"x","",IF(AND($I318&lt;&gt;AM$4, IFERROR(MATCH("c",$AB318:AL318,0),0)=0),"x", IF(IFERROR(MATCH("c",$AB318:AL318,0),0)=0,"c","")))</f>
        <v/>
      </c>
      <c r="AN318" s="88" t="str">
        <f>IF($AB318&lt;&gt;"x","",IF(AND($I318&lt;&gt;AN$4, IFERROR(MATCH("c",$AB318:AM318,0),0)=0),"x", IF(IFERROR(MATCH("c",$AB318:AM318,0),0)=0,"c","")))</f>
        <v/>
      </c>
      <c r="AO318" s="88" t="str">
        <f>IF($AB318&lt;&gt;"x","",IF(AND($I318&lt;&gt;AO$4, IFERROR(MATCH("c",$AB318:AN318,0),0)=0),"x", IF(IFERROR(MATCH("c",$AB318:AN318,0),0)=0,"c","")))</f>
        <v/>
      </c>
      <c r="AP318" s="88" t="str">
        <f>IF($AB318&lt;&gt;"x","",IF(AND($I318&lt;&gt;AP$4, IFERROR(MATCH("c",$AB318:AO318,0),0)=0),"x", IF(IFERROR(MATCH("c",$AB318:AO318,0),0)=0,"c","")))</f>
        <v/>
      </c>
      <c r="AQ318" s="88" t="str">
        <f>IF($AB318&lt;&gt;"x","",IF(AND($I318&lt;&gt;AQ$4, IFERROR(MATCH("c",$AB318:AP318,0),0)=0),"x", IF(IFERROR(MATCH("c",$AB318:AP318,0),0)=0,"c","")))</f>
        <v/>
      </c>
    </row>
    <row r="319" spans="2:43" x14ac:dyDescent="0.25">
      <c r="B319" s="88">
        <f>IF(AND(OR(Pipeline!$F$5=H319,Pipeline!$F$5="",Pipeline!$F$5="All"), OR(Pipeline!$F$6=J319,Pipeline!$F$6="",Pipeline!$F$6="All"),  OR(Pipeline!$J$5&lt;=K319,Pipeline!$J$5=""), OR(Pipeline!$J$6&gt;=K319,Pipeline!$J$6=""),  OR(Pipeline!$N$5&lt;=O319,Pipeline!$N$5=""), OR(Pipeline!$N$6&gt;=O319,Pipeline!$N$6="")),1,0)</f>
        <v>1</v>
      </c>
      <c r="C319" s="99">
        <f>IF(B319&lt;&gt;1,"",COUNTIFS($I$6:I318,I319,$B$6:B318,1)+1)</f>
        <v>307</v>
      </c>
      <c r="D319" s="100" t="str">
        <f>IF(LEN(INDEX(Input!B$6:B$1005,ROW($C319)-ROW($C$5),1))=0,"-",INDEX(Input!B$6:B$1005,ROW($C319)-ROW($C$5),1))</f>
        <v>-</v>
      </c>
      <c r="E319" s="100" t="str">
        <f>IF(LEN(INDEX(Input!C$6:C$1005,ROW($C319)-ROW($C$5),1))=0,"-",INDEX(Input!C$6:C$1005,ROW($C319)-ROW($C$5),1))</f>
        <v>-</v>
      </c>
      <c r="F319" s="100" t="str">
        <f>IF(LEN(INDEX(Input!D$6:D$1005,ROW($C319)-ROW($C$5),1))=0,"-",INDEX(Input!D$6:D$1005,ROW($C319)-ROW($C$5),1))</f>
        <v>-</v>
      </c>
      <c r="G319" s="100" t="str">
        <f>IF(LEN(INDEX(Input!E$6:E$1005,ROW($C319)-ROW($C$5),1))=0,"-",INDEX(Input!E$6:E$1005,ROW($C319)-ROW($C$5),1))</f>
        <v>-</v>
      </c>
      <c r="H319" s="100" t="str">
        <f>IF(LEN(INDEX(Input!F$6:F$1005,ROW($C319)-ROW($C$5),1))=0,"-",INDEX(Input!F$6:F$1005,ROW($C319)-ROW($C$5),1))</f>
        <v>-</v>
      </c>
      <c r="I319" s="100" t="str">
        <f>IF(LEN(INDEX(Input!G$6:G$1005,ROW($C319)-ROW($C$5),1))=0,"",INDEX(Input!G$6:G$1005,ROW($C319)-ROW($C$5),1))</f>
        <v/>
      </c>
      <c r="J319" s="100" t="str">
        <f>IF(LEN(INDEX(Input!B$6:B$1005,ROW($C319)-ROW($C$5),1))=0,"-",IF(INDEX(Input!H$6:H$1005,ROW($C319)-ROW($C$5),1)="","Not set",INDEX(Input!H$6:H$1005,ROW($C319)-ROW($C$5),1)) )</f>
        <v>-</v>
      </c>
      <c r="K319" s="101" t="str">
        <f>IF(LEN(INDEX(Input!I$6:I$1005,ROW($C319)-ROW($C$5),1))=0,"",INDEX(Input!I$6:I$1005,ROW($C319)-ROW($C$5),1))</f>
        <v/>
      </c>
      <c r="L319" s="101" t="str">
        <f t="array" ref="L319">IFERROR(IF($AY$24=123,DAY(K319)&amp;connector&amp;IF($AZ$24="Extended",INDEX($AT$24:$AT$35,MONTH(K319),1),MONTH(K319))&amp;connector&amp;IF($AZ$24="Short", RIGHT(YEAR(K319),2),YEAR(K319)),IF($AY$24=213, MONTH(K319)&amp;connector&amp;DAY(K319)&amp;connector&amp;IF($AZ$24="Short", RIGHT(YEAR(K319),2),YEAR(K319)),IF($AZ$24="Short", RIGHT(YEAR(K319),2),YEAR(K319))&amp;connector&amp;MONTH(K319)&amp;connector&amp;DAY(K319))),"-")</f>
        <v>-</v>
      </c>
      <c r="M319" s="101" t="str">
        <f>IF(LEN(INDEX(Input!J$6:J$1005,ROW($C319)-ROW($C$5),1))=0,"",INDEX(Input!J$6:J$1005,ROW($C319)-ROW($C$5),1))</f>
        <v/>
      </c>
      <c r="N319" s="101" t="str">
        <f t="array" ref="N319">IFERROR(IF($AY$24=123,DAY(M319)&amp;connector&amp;IF($AZ$24="Extended",INDEX($AT$24:$AT$35,MONTH(M319),1),MONTH(M319))&amp;connector&amp;IF($AZ$24="Short", RIGHT(YEAR(M319),2),YEAR(M319)),IF($AY$24=213, MONTH(M319)&amp;connector&amp;DAY(M319)&amp;connector&amp;IF($AZ$24="Short", RIGHT(YEAR(M319),2),YEAR(M319)),IF($AZ$24="Short", RIGHT(YEAR(M319),2),YEAR(M319))&amp;connector&amp;MONTH(M319)&amp;connector&amp;DAY(M319))),"-")</f>
        <v>-</v>
      </c>
      <c r="O319" s="156" t="str">
        <f>IF(LEN(INDEX(Input!K$6:K$1005,ROW($C319)-ROW($C$5),1))=0,"",INDEX(Input!K$6:K$1005,ROW($C319)-ROW($C$5),1))</f>
        <v/>
      </c>
      <c r="P319" s="100" t="str">
        <f t="shared" si="40"/>
        <v>-</v>
      </c>
      <c r="Q319" s="156" t="str">
        <f>IF(LEN(INDEX(Input!L$6:L$1005,ROW($C319)-ROW($C$5),1))=0,"",INDEX(Input!L$6:L$1005,ROW($C319)-ROW($C$5),1))</f>
        <v/>
      </c>
      <c r="R319" s="100" t="str">
        <f t="shared" si="41"/>
        <v>-</v>
      </c>
      <c r="S319" s="156" t="str">
        <f>IF(LEN(INDEX(Input!M$6:M$1005,ROW($C319)-ROW($C$5),1))=0,"-",INDEX(Input!M$6:M$1005,ROW($C319)-ROW($C$5),1))</f>
        <v>-</v>
      </c>
      <c r="T319" s="156" t="str">
        <f t="shared" si="42"/>
        <v/>
      </c>
      <c r="U319" s="100" t="str">
        <f t="shared" si="43"/>
        <v>-</v>
      </c>
      <c r="V319" s="156" t="str">
        <f>IF(LEN(INDEX(Input!O$6:O$1005,ROW($C319)-ROW($C$5),1))=0,"",INDEX(Input!O$6:O$1005,ROW($C319)-ROW($C$5),1))</f>
        <v/>
      </c>
      <c r="W319" s="100" t="str">
        <f t="shared" si="44"/>
        <v>-</v>
      </c>
      <c r="X319" s="104" t="str">
        <f t="shared" si="45"/>
        <v/>
      </c>
      <c r="Y319" s="102" t="str">
        <f t="shared" si="46"/>
        <v/>
      </c>
      <c r="Z319" s="102" t="str">
        <f>IF(AND(OR(Dashboard!$D$7=J319,Dashboard!$D$7=""),  OR(Dashboard!$G$6&lt;=K319,Dashboard!$G$6=""), OR(Dashboard!$G$7&gt;=K319,Dashboard!$G$7=""),  OR(Dashboard!$J$6&lt;=O319,Dashboard!$J$6=""), OR(Dashboard!$J$7&gt;=O319,Dashboard!$J$7=""),D319&lt;&gt;""),"x","")</f>
        <v>x</v>
      </c>
      <c r="AA319" s="102" t="str">
        <f>IF(AND(OR(Dashboard!$D$6=H319,Dashboard!$D$6="",Dashboard!$D$6="All"), Z319="x"),"x","")</f>
        <v>x</v>
      </c>
      <c r="AB319" s="103" t="str">
        <f>IF(AND(OR(Dashboard!$D$6=H319,Dashboard!$D$6="",Dashboard!$D$6="All"), OR(Dashboard!$D$7=J319,Dashboard!$D$7=""),  OR(Dashboard!$G$6&lt;=K319,Dashboard!$G$6=""), OR(Dashboard!$G$7&gt;=K319,Dashboard!$G$7=""),  OR(Dashboard!$J$6&lt;=O319,Dashboard!$J$6=""), OR(Dashboard!$J$7&gt;=O319,Dashboard!$J$7=""),I319&lt;&gt;""),"x","")</f>
        <v/>
      </c>
      <c r="AC319" s="88" t="str">
        <f>IF($AB319&lt;&gt;"x","",IF(AND($I319&lt;&gt;AC$4, IFERROR(MATCH("c",$AB319:AB319,0),0)=0),"x", IF(IFERROR(MATCH("c",$AB319:AB319,0),0)=0,"c","")))</f>
        <v/>
      </c>
      <c r="AD319" s="88" t="str">
        <f>IF($AB319&lt;&gt;"x","",IF(AND($I319&lt;&gt;AD$4, IFERROR(MATCH("c",$AB319:AC319,0),0)=0),"x", IF(IFERROR(MATCH("c",$AB319:AC319,0),0)=0,"c","")))</f>
        <v/>
      </c>
      <c r="AE319" s="88" t="str">
        <f>IF($AB319&lt;&gt;"x","",IF(AND($I319&lt;&gt;AE$4, IFERROR(MATCH("c",$AB319:AD319,0),0)=0),"x", IF(IFERROR(MATCH("c",$AB319:AD319,0),0)=0,"c","")))</f>
        <v/>
      </c>
      <c r="AF319" s="88" t="str">
        <f>IF($AB319&lt;&gt;"x","",IF(AND($I319&lt;&gt;AF$4, IFERROR(MATCH("c",$AB319:AE319,0),0)=0),"x", IF(IFERROR(MATCH("c",$AB319:AE319,0),0)=0,"c","")))</f>
        <v/>
      </c>
      <c r="AG319" s="88" t="str">
        <f>IF($AB319&lt;&gt;"x","",IF(AND($I319&lt;&gt;AG$4, IFERROR(MATCH("c",$AB319:AF319,0),0)=0),"x", IF(IFERROR(MATCH("c",$AB319:AF319,0),0)=0,"c","")))</f>
        <v/>
      </c>
      <c r="AH319" s="88" t="str">
        <f>IF($AB319&lt;&gt;"x","",IF(AND($I319&lt;&gt;AH$4, IFERROR(MATCH("c",$AB319:AG319,0),0)=0),"x", IF(IFERROR(MATCH("c",$AB319:AG319,0),0)=0,"c","")))</f>
        <v/>
      </c>
      <c r="AI319" s="88" t="str">
        <f>IF($AB319&lt;&gt;"x","",IF(AND($I319&lt;&gt;AI$4, IFERROR(MATCH("c",$AB319:AH319,0),0)=0),"x", IF(IFERROR(MATCH("c",$AB319:AH319,0),0)=0,"c","")))</f>
        <v/>
      </c>
      <c r="AJ319" s="88" t="str">
        <f>IF($AB319&lt;&gt;"x","",IF(AND($I319&lt;&gt;AJ$4, IFERROR(MATCH("c",$AB319:AI319,0),0)=0),"x", IF(IFERROR(MATCH("c",$AB319:AI319,0),0)=0,"c","")))</f>
        <v/>
      </c>
      <c r="AK319" s="88" t="str">
        <f>IF($AB319&lt;&gt;"x","",IF(AND($I319&lt;&gt;AK$4, IFERROR(MATCH("c",$AB319:AJ319,0),0)=0),"x", IF(IFERROR(MATCH("c",$AB319:AJ319,0),0)=0,"c","")))</f>
        <v/>
      </c>
      <c r="AL319" s="88" t="str">
        <f>IF($AB319&lt;&gt;"x","",IF(AND($I319&lt;&gt;AL$4, IFERROR(MATCH("c",$AB319:AK319,0),0)=0),"x", IF(IFERROR(MATCH("c",$AB319:AK319,0),0)=0,"c","")))</f>
        <v/>
      </c>
      <c r="AM319" s="88" t="str">
        <f>IF($AB319&lt;&gt;"x","",IF(AND($I319&lt;&gt;AM$4, IFERROR(MATCH("c",$AB319:AL319,0),0)=0),"x", IF(IFERROR(MATCH("c",$AB319:AL319,0),0)=0,"c","")))</f>
        <v/>
      </c>
      <c r="AN319" s="88" t="str">
        <f>IF($AB319&lt;&gt;"x","",IF(AND($I319&lt;&gt;AN$4, IFERROR(MATCH("c",$AB319:AM319,0),0)=0),"x", IF(IFERROR(MATCH("c",$AB319:AM319,0),0)=0,"c","")))</f>
        <v/>
      </c>
      <c r="AO319" s="88" t="str">
        <f>IF($AB319&lt;&gt;"x","",IF(AND($I319&lt;&gt;AO$4, IFERROR(MATCH("c",$AB319:AN319,0),0)=0),"x", IF(IFERROR(MATCH("c",$AB319:AN319,0),0)=0,"c","")))</f>
        <v/>
      </c>
      <c r="AP319" s="88" t="str">
        <f>IF($AB319&lt;&gt;"x","",IF(AND($I319&lt;&gt;AP$4, IFERROR(MATCH("c",$AB319:AO319,0),0)=0),"x", IF(IFERROR(MATCH("c",$AB319:AO319,0),0)=0,"c","")))</f>
        <v/>
      </c>
      <c r="AQ319" s="88" t="str">
        <f>IF($AB319&lt;&gt;"x","",IF(AND($I319&lt;&gt;AQ$4, IFERROR(MATCH("c",$AB319:AP319,0),0)=0),"x", IF(IFERROR(MATCH("c",$AB319:AP319,0),0)=0,"c","")))</f>
        <v/>
      </c>
    </row>
    <row r="320" spans="2:43" x14ac:dyDescent="0.25">
      <c r="B320" s="88">
        <f>IF(AND(OR(Pipeline!$F$5=H320,Pipeline!$F$5="",Pipeline!$F$5="All"), OR(Pipeline!$F$6=J320,Pipeline!$F$6="",Pipeline!$F$6="All"),  OR(Pipeline!$J$5&lt;=K320,Pipeline!$J$5=""), OR(Pipeline!$J$6&gt;=K320,Pipeline!$J$6=""),  OR(Pipeline!$N$5&lt;=O320,Pipeline!$N$5=""), OR(Pipeline!$N$6&gt;=O320,Pipeline!$N$6="")),1,0)</f>
        <v>1</v>
      </c>
      <c r="C320" s="99">
        <f>IF(B320&lt;&gt;1,"",COUNTIFS($I$6:I319,I320,$B$6:B319,1)+1)</f>
        <v>308</v>
      </c>
      <c r="D320" s="100" t="str">
        <f>IF(LEN(INDEX(Input!B$6:B$1005,ROW($C320)-ROW($C$5),1))=0,"-",INDEX(Input!B$6:B$1005,ROW($C320)-ROW($C$5),1))</f>
        <v>-</v>
      </c>
      <c r="E320" s="100" t="str">
        <f>IF(LEN(INDEX(Input!C$6:C$1005,ROW($C320)-ROW($C$5),1))=0,"-",INDEX(Input!C$6:C$1005,ROW($C320)-ROW($C$5),1))</f>
        <v>-</v>
      </c>
      <c r="F320" s="100" t="str">
        <f>IF(LEN(INDEX(Input!D$6:D$1005,ROW($C320)-ROW($C$5),1))=0,"-",INDEX(Input!D$6:D$1005,ROW($C320)-ROW($C$5),1))</f>
        <v>-</v>
      </c>
      <c r="G320" s="100" t="str">
        <f>IF(LEN(INDEX(Input!E$6:E$1005,ROW($C320)-ROW($C$5),1))=0,"-",INDEX(Input!E$6:E$1005,ROW($C320)-ROW($C$5),1))</f>
        <v>-</v>
      </c>
      <c r="H320" s="100" t="str">
        <f>IF(LEN(INDEX(Input!F$6:F$1005,ROW($C320)-ROW($C$5),1))=0,"-",INDEX(Input!F$6:F$1005,ROW($C320)-ROW($C$5),1))</f>
        <v>-</v>
      </c>
      <c r="I320" s="100" t="str">
        <f>IF(LEN(INDEX(Input!G$6:G$1005,ROW($C320)-ROW($C$5),1))=0,"",INDEX(Input!G$6:G$1005,ROW($C320)-ROW($C$5),1))</f>
        <v/>
      </c>
      <c r="J320" s="100" t="str">
        <f>IF(LEN(INDEX(Input!B$6:B$1005,ROW($C320)-ROW($C$5),1))=0,"-",IF(INDEX(Input!H$6:H$1005,ROW($C320)-ROW($C$5),1)="","Not set",INDEX(Input!H$6:H$1005,ROW($C320)-ROW($C$5),1)) )</f>
        <v>-</v>
      </c>
      <c r="K320" s="101" t="str">
        <f>IF(LEN(INDEX(Input!I$6:I$1005,ROW($C320)-ROW($C$5),1))=0,"",INDEX(Input!I$6:I$1005,ROW($C320)-ROW($C$5),1))</f>
        <v/>
      </c>
      <c r="L320" s="101" t="str">
        <f t="array" ref="L320">IFERROR(IF($AY$24=123,DAY(K320)&amp;connector&amp;IF($AZ$24="Extended",INDEX($AT$24:$AT$35,MONTH(K320),1),MONTH(K320))&amp;connector&amp;IF($AZ$24="Short", RIGHT(YEAR(K320),2),YEAR(K320)),IF($AY$24=213, MONTH(K320)&amp;connector&amp;DAY(K320)&amp;connector&amp;IF($AZ$24="Short", RIGHT(YEAR(K320),2),YEAR(K320)),IF($AZ$24="Short", RIGHT(YEAR(K320),2),YEAR(K320))&amp;connector&amp;MONTH(K320)&amp;connector&amp;DAY(K320))),"-")</f>
        <v>-</v>
      </c>
      <c r="M320" s="101" t="str">
        <f>IF(LEN(INDEX(Input!J$6:J$1005,ROW($C320)-ROW($C$5),1))=0,"",INDEX(Input!J$6:J$1005,ROW($C320)-ROW($C$5),1))</f>
        <v/>
      </c>
      <c r="N320" s="101" t="str">
        <f t="array" ref="N320">IFERROR(IF($AY$24=123,DAY(M320)&amp;connector&amp;IF($AZ$24="Extended",INDEX($AT$24:$AT$35,MONTH(M320),1),MONTH(M320))&amp;connector&amp;IF($AZ$24="Short", RIGHT(YEAR(M320),2),YEAR(M320)),IF($AY$24=213, MONTH(M320)&amp;connector&amp;DAY(M320)&amp;connector&amp;IF($AZ$24="Short", RIGHT(YEAR(M320),2),YEAR(M320)),IF($AZ$24="Short", RIGHT(YEAR(M320),2),YEAR(M320))&amp;connector&amp;MONTH(M320)&amp;connector&amp;DAY(M320))),"-")</f>
        <v>-</v>
      </c>
      <c r="O320" s="156" t="str">
        <f>IF(LEN(INDEX(Input!K$6:K$1005,ROW($C320)-ROW($C$5),1))=0,"",INDEX(Input!K$6:K$1005,ROW($C320)-ROW($C$5),1))</f>
        <v/>
      </c>
      <c r="P320" s="100" t="str">
        <f t="shared" si="40"/>
        <v>-</v>
      </c>
      <c r="Q320" s="156" t="str">
        <f>IF(LEN(INDEX(Input!L$6:L$1005,ROW($C320)-ROW($C$5),1))=0,"",INDEX(Input!L$6:L$1005,ROW($C320)-ROW($C$5),1))</f>
        <v/>
      </c>
      <c r="R320" s="100" t="str">
        <f t="shared" si="41"/>
        <v>-</v>
      </c>
      <c r="S320" s="156" t="str">
        <f>IF(LEN(INDEX(Input!M$6:M$1005,ROW($C320)-ROW($C$5),1))=0,"-",INDEX(Input!M$6:M$1005,ROW($C320)-ROW($C$5),1))</f>
        <v>-</v>
      </c>
      <c r="T320" s="156" t="str">
        <f t="shared" si="42"/>
        <v/>
      </c>
      <c r="U320" s="100" t="str">
        <f t="shared" si="43"/>
        <v>-</v>
      </c>
      <c r="V320" s="156" t="str">
        <f>IF(LEN(INDEX(Input!O$6:O$1005,ROW($C320)-ROW($C$5),1))=0,"",INDEX(Input!O$6:O$1005,ROW($C320)-ROW($C$5),1))</f>
        <v/>
      </c>
      <c r="W320" s="100" t="str">
        <f t="shared" si="44"/>
        <v>-</v>
      </c>
      <c r="X320" s="104" t="str">
        <f t="shared" si="45"/>
        <v/>
      </c>
      <c r="Y320" s="102" t="str">
        <f t="shared" si="46"/>
        <v/>
      </c>
      <c r="Z320" s="102" t="str">
        <f>IF(AND(OR(Dashboard!$D$7=J320,Dashboard!$D$7=""),  OR(Dashboard!$G$6&lt;=K320,Dashboard!$G$6=""), OR(Dashboard!$G$7&gt;=K320,Dashboard!$G$7=""),  OR(Dashboard!$J$6&lt;=O320,Dashboard!$J$6=""), OR(Dashboard!$J$7&gt;=O320,Dashboard!$J$7=""),D320&lt;&gt;""),"x","")</f>
        <v>x</v>
      </c>
      <c r="AA320" s="102" t="str">
        <f>IF(AND(OR(Dashboard!$D$6=H320,Dashboard!$D$6="",Dashboard!$D$6="All"), Z320="x"),"x","")</f>
        <v>x</v>
      </c>
      <c r="AB320" s="103" t="str">
        <f>IF(AND(OR(Dashboard!$D$6=H320,Dashboard!$D$6="",Dashboard!$D$6="All"), OR(Dashboard!$D$7=J320,Dashboard!$D$7=""),  OR(Dashboard!$G$6&lt;=K320,Dashboard!$G$6=""), OR(Dashboard!$G$7&gt;=K320,Dashboard!$G$7=""),  OR(Dashboard!$J$6&lt;=O320,Dashboard!$J$6=""), OR(Dashboard!$J$7&gt;=O320,Dashboard!$J$7=""),I320&lt;&gt;""),"x","")</f>
        <v/>
      </c>
      <c r="AC320" s="88" t="str">
        <f>IF($AB320&lt;&gt;"x","",IF(AND($I320&lt;&gt;AC$4, IFERROR(MATCH("c",$AB320:AB320,0),0)=0),"x", IF(IFERROR(MATCH("c",$AB320:AB320,0),0)=0,"c","")))</f>
        <v/>
      </c>
      <c r="AD320" s="88" t="str">
        <f>IF($AB320&lt;&gt;"x","",IF(AND($I320&lt;&gt;AD$4, IFERROR(MATCH("c",$AB320:AC320,0),0)=0),"x", IF(IFERROR(MATCH("c",$AB320:AC320,0),0)=0,"c","")))</f>
        <v/>
      </c>
      <c r="AE320" s="88" t="str">
        <f>IF($AB320&lt;&gt;"x","",IF(AND($I320&lt;&gt;AE$4, IFERROR(MATCH("c",$AB320:AD320,0),0)=0),"x", IF(IFERROR(MATCH("c",$AB320:AD320,0),0)=0,"c","")))</f>
        <v/>
      </c>
      <c r="AF320" s="88" t="str">
        <f>IF($AB320&lt;&gt;"x","",IF(AND($I320&lt;&gt;AF$4, IFERROR(MATCH("c",$AB320:AE320,0),0)=0),"x", IF(IFERROR(MATCH("c",$AB320:AE320,0),0)=0,"c","")))</f>
        <v/>
      </c>
      <c r="AG320" s="88" t="str">
        <f>IF($AB320&lt;&gt;"x","",IF(AND($I320&lt;&gt;AG$4, IFERROR(MATCH("c",$AB320:AF320,0),0)=0),"x", IF(IFERROR(MATCH("c",$AB320:AF320,0),0)=0,"c","")))</f>
        <v/>
      </c>
      <c r="AH320" s="88" t="str">
        <f>IF($AB320&lt;&gt;"x","",IF(AND($I320&lt;&gt;AH$4, IFERROR(MATCH("c",$AB320:AG320,0),0)=0),"x", IF(IFERROR(MATCH("c",$AB320:AG320,0),0)=0,"c","")))</f>
        <v/>
      </c>
      <c r="AI320" s="88" t="str">
        <f>IF($AB320&lt;&gt;"x","",IF(AND($I320&lt;&gt;AI$4, IFERROR(MATCH("c",$AB320:AH320,0),0)=0),"x", IF(IFERROR(MATCH("c",$AB320:AH320,0),0)=0,"c","")))</f>
        <v/>
      </c>
      <c r="AJ320" s="88" t="str">
        <f>IF($AB320&lt;&gt;"x","",IF(AND($I320&lt;&gt;AJ$4, IFERROR(MATCH("c",$AB320:AI320,0),0)=0),"x", IF(IFERROR(MATCH("c",$AB320:AI320,0),0)=0,"c","")))</f>
        <v/>
      </c>
      <c r="AK320" s="88" t="str">
        <f>IF($AB320&lt;&gt;"x","",IF(AND($I320&lt;&gt;AK$4, IFERROR(MATCH("c",$AB320:AJ320,0),0)=0),"x", IF(IFERROR(MATCH("c",$AB320:AJ320,0),0)=0,"c","")))</f>
        <v/>
      </c>
      <c r="AL320" s="88" t="str">
        <f>IF($AB320&lt;&gt;"x","",IF(AND($I320&lt;&gt;AL$4, IFERROR(MATCH("c",$AB320:AK320,0),0)=0),"x", IF(IFERROR(MATCH("c",$AB320:AK320,0),0)=0,"c","")))</f>
        <v/>
      </c>
      <c r="AM320" s="88" t="str">
        <f>IF($AB320&lt;&gt;"x","",IF(AND($I320&lt;&gt;AM$4, IFERROR(MATCH("c",$AB320:AL320,0),0)=0),"x", IF(IFERROR(MATCH("c",$AB320:AL320,0),0)=0,"c","")))</f>
        <v/>
      </c>
      <c r="AN320" s="88" t="str">
        <f>IF($AB320&lt;&gt;"x","",IF(AND($I320&lt;&gt;AN$4, IFERROR(MATCH("c",$AB320:AM320,0),0)=0),"x", IF(IFERROR(MATCH("c",$AB320:AM320,0),0)=0,"c","")))</f>
        <v/>
      </c>
      <c r="AO320" s="88" t="str">
        <f>IF($AB320&lt;&gt;"x","",IF(AND($I320&lt;&gt;AO$4, IFERROR(MATCH("c",$AB320:AN320,0),0)=0),"x", IF(IFERROR(MATCH("c",$AB320:AN320,0),0)=0,"c","")))</f>
        <v/>
      </c>
      <c r="AP320" s="88" t="str">
        <f>IF($AB320&lt;&gt;"x","",IF(AND($I320&lt;&gt;AP$4, IFERROR(MATCH("c",$AB320:AO320,0),0)=0),"x", IF(IFERROR(MATCH("c",$AB320:AO320,0),0)=0,"c","")))</f>
        <v/>
      </c>
      <c r="AQ320" s="88" t="str">
        <f>IF($AB320&lt;&gt;"x","",IF(AND($I320&lt;&gt;AQ$4, IFERROR(MATCH("c",$AB320:AP320,0),0)=0),"x", IF(IFERROR(MATCH("c",$AB320:AP320,0),0)=0,"c","")))</f>
        <v/>
      </c>
    </row>
    <row r="321" spans="2:43" x14ac:dyDescent="0.25">
      <c r="B321" s="88">
        <f>IF(AND(OR(Pipeline!$F$5=H321,Pipeline!$F$5="",Pipeline!$F$5="All"), OR(Pipeline!$F$6=J321,Pipeline!$F$6="",Pipeline!$F$6="All"),  OR(Pipeline!$J$5&lt;=K321,Pipeline!$J$5=""), OR(Pipeline!$J$6&gt;=K321,Pipeline!$J$6=""),  OR(Pipeline!$N$5&lt;=O321,Pipeline!$N$5=""), OR(Pipeline!$N$6&gt;=O321,Pipeline!$N$6="")),1,0)</f>
        <v>1</v>
      </c>
      <c r="C321" s="99">
        <f>IF(B321&lt;&gt;1,"",COUNTIFS($I$6:I320,I321,$B$6:B320,1)+1)</f>
        <v>309</v>
      </c>
      <c r="D321" s="100" t="str">
        <f>IF(LEN(INDEX(Input!B$6:B$1005,ROW($C321)-ROW($C$5),1))=0,"-",INDEX(Input!B$6:B$1005,ROW($C321)-ROW($C$5),1))</f>
        <v>-</v>
      </c>
      <c r="E321" s="100" t="str">
        <f>IF(LEN(INDEX(Input!C$6:C$1005,ROW($C321)-ROW($C$5),1))=0,"-",INDEX(Input!C$6:C$1005,ROW($C321)-ROW($C$5),1))</f>
        <v>-</v>
      </c>
      <c r="F321" s="100" t="str">
        <f>IF(LEN(INDEX(Input!D$6:D$1005,ROW($C321)-ROW($C$5),1))=0,"-",INDEX(Input!D$6:D$1005,ROW($C321)-ROW($C$5),1))</f>
        <v>-</v>
      </c>
      <c r="G321" s="100" t="str">
        <f>IF(LEN(INDEX(Input!E$6:E$1005,ROW($C321)-ROW($C$5),1))=0,"-",INDEX(Input!E$6:E$1005,ROW($C321)-ROW($C$5),1))</f>
        <v>-</v>
      </c>
      <c r="H321" s="100" t="str">
        <f>IF(LEN(INDEX(Input!F$6:F$1005,ROW($C321)-ROW($C$5),1))=0,"-",INDEX(Input!F$6:F$1005,ROW($C321)-ROW($C$5),1))</f>
        <v>-</v>
      </c>
      <c r="I321" s="100" t="str">
        <f>IF(LEN(INDEX(Input!G$6:G$1005,ROW($C321)-ROW($C$5),1))=0,"",INDEX(Input!G$6:G$1005,ROW($C321)-ROW($C$5),1))</f>
        <v/>
      </c>
      <c r="J321" s="100" t="str">
        <f>IF(LEN(INDEX(Input!B$6:B$1005,ROW($C321)-ROW($C$5),1))=0,"-",IF(INDEX(Input!H$6:H$1005,ROW($C321)-ROW($C$5),1)="","Not set",INDEX(Input!H$6:H$1005,ROW($C321)-ROW($C$5),1)) )</f>
        <v>-</v>
      </c>
      <c r="K321" s="101" t="str">
        <f>IF(LEN(INDEX(Input!I$6:I$1005,ROW($C321)-ROW($C$5),1))=0,"",INDEX(Input!I$6:I$1005,ROW($C321)-ROW($C$5),1))</f>
        <v/>
      </c>
      <c r="L321" s="101" t="str">
        <f t="array" ref="L321">IFERROR(IF($AY$24=123,DAY(K321)&amp;connector&amp;IF($AZ$24="Extended",INDEX($AT$24:$AT$35,MONTH(K321),1),MONTH(K321))&amp;connector&amp;IF($AZ$24="Short", RIGHT(YEAR(K321),2),YEAR(K321)),IF($AY$24=213, MONTH(K321)&amp;connector&amp;DAY(K321)&amp;connector&amp;IF($AZ$24="Short", RIGHT(YEAR(K321),2),YEAR(K321)),IF($AZ$24="Short", RIGHT(YEAR(K321),2),YEAR(K321))&amp;connector&amp;MONTH(K321)&amp;connector&amp;DAY(K321))),"-")</f>
        <v>-</v>
      </c>
      <c r="M321" s="101" t="str">
        <f>IF(LEN(INDEX(Input!J$6:J$1005,ROW($C321)-ROW($C$5),1))=0,"",INDEX(Input!J$6:J$1005,ROW($C321)-ROW($C$5),1))</f>
        <v/>
      </c>
      <c r="N321" s="101" t="str">
        <f t="array" ref="N321">IFERROR(IF($AY$24=123,DAY(M321)&amp;connector&amp;IF($AZ$24="Extended",INDEX($AT$24:$AT$35,MONTH(M321),1),MONTH(M321))&amp;connector&amp;IF($AZ$24="Short", RIGHT(YEAR(M321),2),YEAR(M321)),IF($AY$24=213, MONTH(M321)&amp;connector&amp;DAY(M321)&amp;connector&amp;IF($AZ$24="Short", RIGHT(YEAR(M321),2),YEAR(M321)),IF($AZ$24="Short", RIGHT(YEAR(M321),2),YEAR(M321))&amp;connector&amp;MONTH(M321)&amp;connector&amp;DAY(M321))),"-")</f>
        <v>-</v>
      </c>
      <c r="O321" s="156" t="str">
        <f>IF(LEN(INDEX(Input!K$6:K$1005,ROW($C321)-ROW($C$5),1))=0,"",INDEX(Input!K$6:K$1005,ROW($C321)-ROW($C$5),1))</f>
        <v/>
      </c>
      <c r="P321" s="100" t="str">
        <f t="shared" si="40"/>
        <v>-</v>
      </c>
      <c r="Q321" s="156" t="str">
        <f>IF(LEN(INDEX(Input!L$6:L$1005,ROW($C321)-ROW($C$5),1))=0,"",INDEX(Input!L$6:L$1005,ROW($C321)-ROW($C$5),1))</f>
        <v/>
      </c>
      <c r="R321" s="100" t="str">
        <f t="shared" si="41"/>
        <v>-</v>
      </c>
      <c r="S321" s="156" t="str">
        <f>IF(LEN(INDEX(Input!M$6:M$1005,ROW($C321)-ROW($C$5),1))=0,"-",INDEX(Input!M$6:M$1005,ROW($C321)-ROW($C$5),1))</f>
        <v>-</v>
      </c>
      <c r="T321" s="156" t="str">
        <f t="shared" si="42"/>
        <v/>
      </c>
      <c r="U321" s="100" t="str">
        <f t="shared" si="43"/>
        <v>-</v>
      </c>
      <c r="V321" s="156" t="str">
        <f>IF(LEN(INDEX(Input!O$6:O$1005,ROW($C321)-ROW($C$5),1))=0,"",INDEX(Input!O$6:O$1005,ROW($C321)-ROW($C$5),1))</f>
        <v/>
      </c>
      <c r="W321" s="100" t="str">
        <f t="shared" si="44"/>
        <v>-</v>
      </c>
      <c r="X321" s="104" t="str">
        <f t="shared" si="45"/>
        <v/>
      </c>
      <c r="Y321" s="102" t="str">
        <f t="shared" si="46"/>
        <v/>
      </c>
      <c r="Z321" s="102" t="str">
        <f>IF(AND(OR(Dashboard!$D$7=J321,Dashboard!$D$7=""),  OR(Dashboard!$G$6&lt;=K321,Dashboard!$G$6=""), OR(Dashboard!$G$7&gt;=K321,Dashboard!$G$7=""),  OR(Dashboard!$J$6&lt;=O321,Dashboard!$J$6=""), OR(Dashboard!$J$7&gt;=O321,Dashboard!$J$7=""),D321&lt;&gt;""),"x","")</f>
        <v>x</v>
      </c>
      <c r="AA321" s="102" t="str">
        <f>IF(AND(OR(Dashboard!$D$6=H321,Dashboard!$D$6="",Dashboard!$D$6="All"), Z321="x"),"x","")</f>
        <v>x</v>
      </c>
      <c r="AB321" s="103" t="str">
        <f>IF(AND(OR(Dashboard!$D$6=H321,Dashboard!$D$6="",Dashboard!$D$6="All"), OR(Dashboard!$D$7=J321,Dashboard!$D$7=""),  OR(Dashboard!$G$6&lt;=K321,Dashboard!$G$6=""), OR(Dashboard!$G$7&gt;=K321,Dashboard!$G$7=""),  OR(Dashboard!$J$6&lt;=O321,Dashboard!$J$6=""), OR(Dashboard!$J$7&gt;=O321,Dashboard!$J$7=""),I321&lt;&gt;""),"x","")</f>
        <v/>
      </c>
      <c r="AC321" s="88" t="str">
        <f>IF($AB321&lt;&gt;"x","",IF(AND($I321&lt;&gt;AC$4, IFERROR(MATCH("c",$AB321:AB321,0),0)=0),"x", IF(IFERROR(MATCH("c",$AB321:AB321,0),0)=0,"c","")))</f>
        <v/>
      </c>
      <c r="AD321" s="88" t="str">
        <f>IF($AB321&lt;&gt;"x","",IF(AND($I321&lt;&gt;AD$4, IFERROR(MATCH("c",$AB321:AC321,0),0)=0),"x", IF(IFERROR(MATCH("c",$AB321:AC321,0),0)=0,"c","")))</f>
        <v/>
      </c>
      <c r="AE321" s="88" t="str">
        <f>IF($AB321&lt;&gt;"x","",IF(AND($I321&lt;&gt;AE$4, IFERROR(MATCH("c",$AB321:AD321,0),0)=0),"x", IF(IFERROR(MATCH("c",$AB321:AD321,0),0)=0,"c","")))</f>
        <v/>
      </c>
      <c r="AF321" s="88" t="str">
        <f>IF($AB321&lt;&gt;"x","",IF(AND($I321&lt;&gt;AF$4, IFERROR(MATCH("c",$AB321:AE321,0),0)=0),"x", IF(IFERROR(MATCH("c",$AB321:AE321,0),0)=0,"c","")))</f>
        <v/>
      </c>
      <c r="AG321" s="88" t="str">
        <f>IF($AB321&lt;&gt;"x","",IF(AND($I321&lt;&gt;AG$4, IFERROR(MATCH("c",$AB321:AF321,0),0)=0),"x", IF(IFERROR(MATCH("c",$AB321:AF321,0),0)=0,"c","")))</f>
        <v/>
      </c>
      <c r="AH321" s="88" t="str">
        <f>IF($AB321&lt;&gt;"x","",IF(AND($I321&lt;&gt;AH$4, IFERROR(MATCH("c",$AB321:AG321,0),0)=0),"x", IF(IFERROR(MATCH("c",$AB321:AG321,0),0)=0,"c","")))</f>
        <v/>
      </c>
      <c r="AI321" s="88" t="str">
        <f>IF($AB321&lt;&gt;"x","",IF(AND($I321&lt;&gt;AI$4, IFERROR(MATCH("c",$AB321:AH321,0),0)=0),"x", IF(IFERROR(MATCH("c",$AB321:AH321,0),0)=0,"c","")))</f>
        <v/>
      </c>
      <c r="AJ321" s="88" t="str">
        <f>IF($AB321&lt;&gt;"x","",IF(AND($I321&lt;&gt;AJ$4, IFERROR(MATCH("c",$AB321:AI321,0),0)=0),"x", IF(IFERROR(MATCH("c",$AB321:AI321,0),0)=0,"c","")))</f>
        <v/>
      </c>
      <c r="AK321" s="88" t="str">
        <f>IF($AB321&lt;&gt;"x","",IF(AND($I321&lt;&gt;AK$4, IFERROR(MATCH("c",$AB321:AJ321,0),0)=0),"x", IF(IFERROR(MATCH("c",$AB321:AJ321,0),0)=0,"c","")))</f>
        <v/>
      </c>
      <c r="AL321" s="88" t="str">
        <f>IF($AB321&lt;&gt;"x","",IF(AND($I321&lt;&gt;AL$4, IFERROR(MATCH("c",$AB321:AK321,0),0)=0),"x", IF(IFERROR(MATCH("c",$AB321:AK321,0),0)=0,"c","")))</f>
        <v/>
      </c>
      <c r="AM321" s="88" t="str">
        <f>IF($AB321&lt;&gt;"x","",IF(AND($I321&lt;&gt;AM$4, IFERROR(MATCH("c",$AB321:AL321,0),0)=0),"x", IF(IFERROR(MATCH("c",$AB321:AL321,0),0)=0,"c","")))</f>
        <v/>
      </c>
      <c r="AN321" s="88" t="str">
        <f>IF($AB321&lt;&gt;"x","",IF(AND($I321&lt;&gt;AN$4, IFERROR(MATCH("c",$AB321:AM321,0),0)=0),"x", IF(IFERROR(MATCH("c",$AB321:AM321,0),0)=0,"c","")))</f>
        <v/>
      </c>
      <c r="AO321" s="88" t="str">
        <f>IF($AB321&lt;&gt;"x","",IF(AND($I321&lt;&gt;AO$4, IFERROR(MATCH("c",$AB321:AN321,0),0)=0),"x", IF(IFERROR(MATCH("c",$AB321:AN321,0),0)=0,"c","")))</f>
        <v/>
      </c>
      <c r="AP321" s="88" t="str">
        <f>IF($AB321&lt;&gt;"x","",IF(AND($I321&lt;&gt;AP$4, IFERROR(MATCH("c",$AB321:AO321,0),0)=0),"x", IF(IFERROR(MATCH("c",$AB321:AO321,0),0)=0,"c","")))</f>
        <v/>
      </c>
      <c r="AQ321" s="88" t="str">
        <f>IF($AB321&lt;&gt;"x","",IF(AND($I321&lt;&gt;AQ$4, IFERROR(MATCH("c",$AB321:AP321,0),0)=0),"x", IF(IFERROR(MATCH("c",$AB321:AP321,0),0)=0,"c","")))</f>
        <v/>
      </c>
    </row>
    <row r="322" spans="2:43" x14ac:dyDescent="0.25">
      <c r="B322" s="88">
        <f>IF(AND(OR(Pipeline!$F$5=H322,Pipeline!$F$5="",Pipeline!$F$5="All"), OR(Pipeline!$F$6=J322,Pipeline!$F$6="",Pipeline!$F$6="All"),  OR(Pipeline!$J$5&lt;=K322,Pipeline!$J$5=""), OR(Pipeline!$J$6&gt;=K322,Pipeline!$J$6=""),  OR(Pipeline!$N$5&lt;=O322,Pipeline!$N$5=""), OR(Pipeline!$N$6&gt;=O322,Pipeline!$N$6="")),1,0)</f>
        <v>1</v>
      </c>
      <c r="C322" s="99">
        <f>IF(B322&lt;&gt;1,"",COUNTIFS($I$6:I321,I322,$B$6:B321,1)+1)</f>
        <v>310</v>
      </c>
      <c r="D322" s="100" t="str">
        <f>IF(LEN(INDEX(Input!B$6:B$1005,ROW($C322)-ROW($C$5),1))=0,"-",INDEX(Input!B$6:B$1005,ROW($C322)-ROW($C$5),1))</f>
        <v>-</v>
      </c>
      <c r="E322" s="100" t="str">
        <f>IF(LEN(INDEX(Input!C$6:C$1005,ROW($C322)-ROW($C$5),1))=0,"-",INDEX(Input!C$6:C$1005,ROW($C322)-ROW($C$5),1))</f>
        <v>-</v>
      </c>
      <c r="F322" s="100" t="str">
        <f>IF(LEN(INDEX(Input!D$6:D$1005,ROW($C322)-ROW($C$5),1))=0,"-",INDEX(Input!D$6:D$1005,ROW($C322)-ROW($C$5),1))</f>
        <v>-</v>
      </c>
      <c r="G322" s="100" t="str">
        <f>IF(LEN(INDEX(Input!E$6:E$1005,ROW($C322)-ROW($C$5),1))=0,"-",INDEX(Input!E$6:E$1005,ROW($C322)-ROW($C$5),1))</f>
        <v>-</v>
      </c>
      <c r="H322" s="100" t="str">
        <f>IF(LEN(INDEX(Input!F$6:F$1005,ROW($C322)-ROW($C$5),1))=0,"-",INDEX(Input!F$6:F$1005,ROW($C322)-ROW($C$5),1))</f>
        <v>-</v>
      </c>
      <c r="I322" s="100" t="str">
        <f>IF(LEN(INDEX(Input!G$6:G$1005,ROW($C322)-ROW($C$5),1))=0,"",INDEX(Input!G$6:G$1005,ROW($C322)-ROW($C$5),1))</f>
        <v/>
      </c>
      <c r="J322" s="100" t="str">
        <f>IF(LEN(INDEX(Input!B$6:B$1005,ROW($C322)-ROW($C$5),1))=0,"-",IF(INDEX(Input!H$6:H$1005,ROW($C322)-ROW($C$5),1)="","Not set",INDEX(Input!H$6:H$1005,ROW($C322)-ROW($C$5),1)) )</f>
        <v>-</v>
      </c>
      <c r="K322" s="101" t="str">
        <f>IF(LEN(INDEX(Input!I$6:I$1005,ROW($C322)-ROW($C$5),1))=0,"",INDEX(Input!I$6:I$1005,ROW($C322)-ROW($C$5),1))</f>
        <v/>
      </c>
      <c r="L322" s="101" t="str">
        <f t="array" ref="L322">IFERROR(IF($AY$24=123,DAY(K322)&amp;connector&amp;IF($AZ$24="Extended",INDEX($AT$24:$AT$35,MONTH(K322),1),MONTH(K322))&amp;connector&amp;IF($AZ$24="Short", RIGHT(YEAR(K322),2),YEAR(K322)),IF($AY$24=213, MONTH(K322)&amp;connector&amp;DAY(K322)&amp;connector&amp;IF($AZ$24="Short", RIGHT(YEAR(K322),2),YEAR(K322)),IF($AZ$24="Short", RIGHT(YEAR(K322),2),YEAR(K322))&amp;connector&amp;MONTH(K322)&amp;connector&amp;DAY(K322))),"-")</f>
        <v>-</v>
      </c>
      <c r="M322" s="101" t="str">
        <f>IF(LEN(INDEX(Input!J$6:J$1005,ROW($C322)-ROW($C$5),1))=0,"",INDEX(Input!J$6:J$1005,ROW($C322)-ROW($C$5),1))</f>
        <v/>
      </c>
      <c r="N322" s="101" t="str">
        <f t="array" ref="N322">IFERROR(IF($AY$24=123,DAY(M322)&amp;connector&amp;IF($AZ$24="Extended",INDEX($AT$24:$AT$35,MONTH(M322),1),MONTH(M322))&amp;connector&amp;IF($AZ$24="Short", RIGHT(YEAR(M322),2),YEAR(M322)),IF($AY$24=213, MONTH(M322)&amp;connector&amp;DAY(M322)&amp;connector&amp;IF($AZ$24="Short", RIGHT(YEAR(M322),2),YEAR(M322)),IF($AZ$24="Short", RIGHT(YEAR(M322),2),YEAR(M322))&amp;connector&amp;MONTH(M322)&amp;connector&amp;DAY(M322))),"-")</f>
        <v>-</v>
      </c>
      <c r="O322" s="156" t="str">
        <f>IF(LEN(INDEX(Input!K$6:K$1005,ROW($C322)-ROW($C$5),1))=0,"",INDEX(Input!K$6:K$1005,ROW($C322)-ROW($C$5),1))</f>
        <v/>
      </c>
      <c r="P322" s="100" t="str">
        <f t="shared" si="40"/>
        <v>-</v>
      </c>
      <c r="Q322" s="156" t="str">
        <f>IF(LEN(INDEX(Input!L$6:L$1005,ROW($C322)-ROW($C$5),1))=0,"",INDEX(Input!L$6:L$1005,ROW($C322)-ROW($C$5),1))</f>
        <v/>
      </c>
      <c r="R322" s="100" t="str">
        <f t="shared" si="41"/>
        <v>-</v>
      </c>
      <c r="S322" s="156" t="str">
        <f>IF(LEN(INDEX(Input!M$6:M$1005,ROW($C322)-ROW($C$5),1))=0,"-",INDEX(Input!M$6:M$1005,ROW($C322)-ROW($C$5),1))</f>
        <v>-</v>
      </c>
      <c r="T322" s="156" t="str">
        <f t="shared" si="42"/>
        <v/>
      </c>
      <c r="U322" s="100" t="str">
        <f t="shared" si="43"/>
        <v>-</v>
      </c>
      <c r="V322" s="156" t="str">
        <f>IF(LEN(INDEX(Input!O$6:O$1005,ROW($C322)-ROW($C$5),1))=0,"",INDEX(Input!O$6:O$1005,ROW($C322)-ROW($C$5),1))</f>
        <v/>
      </c>
      <c r="W322" s="100" t="str">
        <f t="shared" si="44"/>
        <v>-</v>
      </c>
      <c r="X322" s="104" t="str">
        <f t="shared" si="45"/>
        <v/>
      </c>
      <c r="Y322" s="102" t="str">
        <f t="shared" si="46"/>
        <v/>
      </c>
      <c r="Z322" s="102" t="str">
        <f>IF(AND(OR(Dashboard!$D$7=J322,Dashboard!$D$7=""),  OR(Dashboard!$G$6&lt;=K322,Dashboard!$G$6=""), OR(Dashboard!$G$7&gt;=K322,Dashboard!$G$7=""),  OR(Dashboard!$J$6&lt;=O322,Dashboard!$J$6=""), OR(Dashboard!$J$7&gt;=O322,Dashboard!$J$7=""),D322&lt;&gt;""),"x","")</f>
        <v>x</v>
      </c>
      <c r="AA322" s="102" t="str">
        <f>IF(AND(OR(Dashboard!$D$6=H322,Dashboard!$D$6="",Dashboard!$D$6="All"), Z322="x"),"x","")</f>
        <v>x</v>
      </c>
      <c r="AB322" s="103" t="str">
        <f>IF(AND(OR(Dashboard!$D$6=H322,Dashboard!$D$6="",Dashboard!$D$6="All"), OR(Dashboard!$D$7=J322,Dashboard!$D$7=""),  OR(Dashboard!$G$6&lt;=K322,Dashboard!$G$6=""), OR(Dashboard!$G$7&gt;=K322,Dashboard!$G$7=""),  OR(Dashboard!$J$6&lt;=O322,Dashboard!$J$6=""), OR(Dashboard!$J$7&gt;=O322,Dashboard!$J$7=""),I322&lt;&gt;""),"x","")</f>
        <v/>
      </c>
      <c r="AC322" s="88" t="str">
        <f>IF($AB322&lt;&gt;"x","",IF(AND($I322&lt;&gt;AC$4, IFERROR(MATCH("c",$AB322:AB322,0),0)=0),"x", IF(IFERROR(MATCH("c",$AB322:AB322,0),0)=0,"c","")))</f>
        <v/>
      </c>
      <c r="AD322" s="88" t="str">
        <f>IF($AB322&lt;&gt;"x","",IF(AND($I322&lt;&gt;AD$4, IFERROR(MATCH("c",$AB322:AC322,0),0)=0),"x", IF(IFERROR(MATCH("c",$AB322:AC322,0),0)=0,"c","")))</f>
        <v/>
      </c>
      <c r="AE322" s="88" t="str">
        <f>IF($AB322&lt;&gt;"x","",IF(AND($I322&lt;&gt;AE$4, IFERROR(MATCH("c",$AB322:AD322,0),0)=0),"x", IF(IFERROR(MATCH("c",$AB322:AD322,0),0)=0,"c","")))</f>
        <v/>
      </c>
      <c r="AF322" s="88" t="str">
        <f>IF($AB322&lt;&gt;"x","",IF(AND($I322&lt;&gt;AF$4, IFERROR(MATCH("c",$AB322:AE322,0),0)=0),"x", IF(IFERROR(MATCH("c",$AB322:AE322,0),0)=0,"c","")))</f>
        <v/>
      </c>
      <c r="AG322" s="88" t="str">
        <f>IF($AB322&lt;&gt;"x","",IF(AND($I322&lt;&gt;AG$4, IFERROR(MATCH("c",$AB322:AF322,0),0)=0),"x", IF(IFERROR(MATCH("c",$AB322:AF322,0),0)=0,"c","")))</f>
        <v/>
      </c>
      <c r="AH322" s="88" t="str">
        <f>IF($AB322&lt;&gt;"x","",IF(AND($I322&lt;&gt;AH$4, IFERROR(MATCH("c",$AB322:AG322,0),0)=0),"x", IF(IFERROR(MATCH("c",$AB322:AG322,0),0)=0,"c","")))</f>
        <v/>
      </c>
      <c r="AI322" s="88" t="str">
        <f>IF($AB322&lt;&gt;"x","",IF(AND($I322&lt;&gt;AI$4, IFERROR(MATCH("c",$AB322:AH322,0),0)=0),"x", IF(IFERROR(MATCH("c",$AB322:AH322,0),0)=0,"c","")))</f>
        <v/>
      </c>
      <c r="AJ322" s="88" t="str">
        <f>IF($AB322&lt;&gt;"x","",IF(AND($I322&lt;&gt;AJ$4, IFERROR(MATCH("c",$AB322:AI322,0),0)=0),"x", IF(IFERROR(MATCH("c",$AB322:AI322,0),0)=0,"c","")))</f>
        <v/>
      </c>
      <c r="AK322" s="88" t="str">
        <f>IF($AB322&lt;&gt;"x","",IF(AND($I322&lt;&gt;AK$4, IFERROR(MATCH("c",$AB322:AJ322,0),0)=0),"x", IF(IFERROR(MATCH("c",$AB322:AJ322,0),0)=0,"c","")))</f>
        <v/>
      </c>
      <c r="AL322" s="88" t="str">
        <f>IF($AB322&lt;&gt;"x","",IF(AND($I322&lt;&gt;AL$4, IFERROR(MATCH("c",$AB322:AK322,0),0)=0),"x", IF(IFERROR(MATCH("c",$AB322:AK322,0),0)=0,"c","")))</f>
        <v/>
      </c>
      <c r="AM322" s="88" t="str">
        <f>IF($AB322&lt;&gt;"x","",IF(AND($I322&lt;&gt;AM$4, IFERROR(MATCH("c",$AB322:AL322,0),0)=0),"x", IF(IFERROR(MATCH("c",$AB322:AL322,0),0)=0,"c","")))</f>
        <v/>
      </c>
      <c r="AN322" s="88" t="str">
        <f>IF($AB322&lt;&gt;"x","",IF(AND($I322&lt;&gt;AN$4, IFERROR(MATCH("c",$AB322:AM322,0),0)=0),"x", IF(IFERROR(MATCH("c",$AB322:AM322,0),0)=0,"c","")))</f>
        <v/>
      </c>
      <c r="AO322" s="88" t="str">
        <f>IF($AB322&lt;&gt;"x","",IF(AND($I322&lt;&gt;AO$4, IFERROR(MATCH("c",$AB322:AN322,0),0)=0),"x", IF(IFERROR(MATCH("c",$AB322:AN322,0),0)=0,"c","")))</f>
        <v/>
      </c>
      <c r="AP322" s="88" t="str">
        <f>IF($AB322&lt;&gt;"x","",IF(AND($I322&lt;&gt;AP$4, IFERROR(MATCH("c",$AB322:AO322,0),0)=0),"x", IF(IFERROR(MATCH("c",$AB322:AO322,0),0)=0,"c","")))</f>
        <v/>
      </c>
      <c r="AQ322" s="88" t="str">
        <f>IF($AB322&lt;&gt;"x","",IF(AND($I322&lt;&gt;AQ$4, IFERROR(MATCH("c",$AB322:AP322,0),0)=0),"x", IF(IFERROR(MATCH("c",$AB322:AP322,0),0)=0,"c","")))</f>
        <v/>
      </c>
    </row>
    <row r="323" spans="2:43" x14ac:dyDescent="0.25">
      <c r="B323" s="88">
        <f>IF(AND(OR(Pipeline!$F$5=H323,Pipeline!$F$5="",Pipeline!$F$5="All"), OR(Pipeline!$F$6=J323,Pipeline!$F$6="",Pipeline!$F$6="All"),  OR(Pipeline!$J$5&lt;=K323,Pipeline!$J$5=""), OR(Pipeline!$J$6&gt;=K323,Pipeline!$J$6=""),  OR(Pipeline!$N$5&lt;=O323,Pipeline!$N$5=""), OR(Pipeline!$N$6&gt;=O323,Pipeline!$N$6="")),1,0)</f>
        <v>1</v>
      </c>
      <c r="C323" s="99">
        <f>IF(B323&lt;&gt;1,"",COUNTIFS($I$6:I322,I323,$B$6:B322,1)+1)</f>
        <v>311</v>
      </c>
      <c r="D323" s="100" t="str">
        <f>IF(LEN(INDEX(Input!B$6:B$1005,ROW($C323)-ROW($C$5),1))=0,"-",INDEX(Input!B$6:B$1005,ROW($C323)-ROW($C$5),1))</f>
        <v>-</v>
      </c>
      <c r="E323" s="100" t="str">
        <f>IF(LEN(INDEX(Input!C$6:C$1005,ROW($C323)-ROW($C$5),1))=0,"-",INDEX(Input!C$6:C$1005,ROW($C323)-ROW($C$5),1))</f>
        <v>-</v>
      </c>
      <c r="F323" s="100" t="str">
        <f>IF(LEN(INDEX(Input!D$6:D$1005,ROW($C323)-ROW($C$5),1))=0,"-",INDEX(Input!D$6:D$1005,ROW($C323)-ROW($C$5),1))</f>
        <v>-</v>
      </c>
      <c r="G323" s="100" t="str">
        <f>IF(LEN(INDEX(Input!E$6:E$1005,ROW($C323)-ROW($C$5),1))=0,"-",INDEX(Input!E$6:E$1005,ROW($C323)-ROW($C$5),1))</f>
        <v>-</v>
      </c>
      <c r="H323" s="100" t="str">
        <f>IF(LEN(INDEX(Input!F$6:F$1005,ROW($C323)-ROW($C$5),1))=0,"-",INDEX(Input!F$6:F$1005,ROW($C323)-ROW($C$5),1))</f>
        <v>-</v>
      </c>
      <c r="I323" s="100" t="str">
        <f>IF(LEN(INDEX(Input!G$6:G$1005,ROW($C323)-ROW($C$5),1))=0,"",INDEX(Input!G$6:G$1005,ROW($C323)-ROW($C$5),1))</f>
        <v/>
      </c>
      <c r="J323" s="100" t="str">
        <f>IF(LEN(INDEX(Input!B$6:B$1005,ROW($C323)-ROW($C$5),1))=0,"-",IF(INDEX(Input!H$6:H$1005,ROW($C323)-ROW($C$5),1)="","Not set",INDEX(Input!H$6:H$1005,ROW($C323)-ROW($C$5),1)) )</f>
        <v>-</v>
      </c>
      <c r="K323" s="101" t="str">
        <f>IF(LEN(INDEX(Input!I$6:I$1005,ROW($C323)-ROW($C$5),1))=0,"",INDEX(Input!I$6:I$1005,ROW($C323)-ROW($C$5),1))</f>
        <v/>
      </c>
      <c r="L323" s="101" t="str">
        <f t="array" ref="L323">IFERROR(IF($AY$24=123,DAY(K323)&amp;connector&amp;IF($AZ$24="Extended",INDEX($AT$24:$AT$35,MONTH(K323),1),MONTH(K323))&amp;connector&amp;IF($AZ$24="Short", RIGHT(YEAR(K323),2),YEAR(K323)),IF($AY$24=213, MONTH(K323)&amp;connector&amp;DAY(K323)&amp;connector&amp;IF($AZ$24="Short", RIGHT(YEAR(K323),2),YEAR(K323)),IF($AZ$24="Short", RIGHT(YEAR(K323),2),YEAR(K323))&amp;connector&amp;MONTH(K323)&amp;connector&amp;DAY(K323))),"-")</f>
        <v>-</v>
      </c>
      <c r="M323" s="101" t="str">
        <f>IF(LEN(INDEX(Input!J$6:J$1005,ROW($C323)-ROW($C$5),1))=0,"",INDEX(Input!J$6:J$1005,ROW($C323)-ROW($C$5),1))</f>
        <v/>
      </c>
      <c r="N323" s="101" t="str">
        <f t="array" ref="N323">IFERROR(IF($AY$24=123,DAY(M323)&amp;connector&amp;IF($AZ$24="Extended",INDEX($AT$24:$AT$35,MONTH(M323),1),MONTH(M323))&amp;connector&amp;IF($AZ$24="Short", RIGHT(YEAR(M323),2),YEAR(M323)),IF($AY$24=213, MONTH(M323)&amp;connector&amp;DAY(M323)&amp;connector&amp;IF($AZ$24="Short", RIGHT(YEAR(M323),2),YEAR(M323)),IF($AZ$24="Short", RIGHT(YEAR(M323),2),YEAR(M323))&amp;connector&amp;MONTH(M323)&amp;connector&amp;DAY(M323))),"-")</f>
        <v>-</v>
      </c>
      <c r="O323" s="156" t="str">
        <f>IF(LEN(INDEX(Input!K$6:K$1005,ROW($C323)-ROW($C$5),1))=0,"",INDEX(Input!K$6:K$1005,ROW($C323)-ROW($C$5),1))</f>
        <v/>
      </c>
      <c r="P323" s="100" t="str">
        <f t="shared" si="40"/>
        <v>-</v>
      </c>
      <c r="Q323" s="156" t="str">
        <f>IF(LEN(INDEX(Input!L$6:L$1005,ROW($C323)-ROW($C$5),1))=0,"",INDEX(Input!L$6:L$1005,ROW($C323)-ROW($C$5),1))</f>
        <v/>
      </c>
      <c r="R323" s="100" t="str">
        <f t="shared" si="41"/>
        <v>-</v>
      </c>
      <c r="S323" s="156" t="str">
        <f>IF(LEN(INDEX(Input!M$6:M$1005,ROW($C323)-ROW($C$5),1))=0,"-",INDEX(Input!M$6:M$1005,ROW($C323)-ROW($C$5),1))</f>
        <v>-</v>
      </c>
      <c r="T323" s="156" t="str">
        <f t="shared" si="42"/>
        <v/>
      </c>
      <c r="U323" s="100" t="str">
        <f t="shared" si="43"/>
        <v>-</v>
      </c>
      <c r="V323" s="156" t="str">
        <f>IF(LEN(INDEX(Input!O$6:O$1005,ROW($C323)-ROW($C$5),1))=0,"",INDEX(Input!O$6:O$1005,ROW($C323)-ROW($C$5),1))</f>
        <v/>
      </c>
      <c r="W323" s="100" t="str">
        <f t="shared" si="44"/>
        <v>-</v>
      </c>
      <c r="X323" s="104" t="str">
        <f t="shared" si="45"/>
        <v/>
      </c>
      <c r="Y323" s="102" t="str">
        <f t="shared" si="46"/>
        <v/>
      </c>
      <c r="Z323" s="102" t="str">
        <f>IF(AND(OR(Dashboard!$D$7=J323,Dashboard!$D$7=""),  OR(Dashboard!$G$6&lt;=K323,Dashboard!$G$6=""), OR(Dashboard!$G$7&gt;=K323,Dashboard!$G$7=""),  OR(Dashboard!$J$6&lt;=O323,Dashboard!$J$6=""), OR(Dashboard!$J$7&gt;=O323,Dashboard!$J$7=""),D323&lt;&gt;""),"x","")</f>
        <v>x</v>
      </c>
      <c r="AA323" s="102" t="str">
        <f>IF(AND(OR(Dashboard!$D$6=H323,Dashboard!$D$6="",Dashboard!$D$6="All"), Z323="x"),"x","")</f>
        <v>x</v>
      </c>
      <c r="AB323" s="103" t="str">
        <f>IF(AND(OR(Dashboard!$D$6=H323,Dashboard!$D$6="",Dashboard!$D$6="All"), OR(Dashboard!$D$7=J323,Dashboard!$D$7=""),  OR(Dashboard!$G$6&lt;=K323,Dashboard!$G$6=""), OR(Dashboard!$G$7&gt;=K323,Dashboard!$G$7=""),  OR(Dashboard!$J$6&lt;=O323,Dashboard!$J$6=""), OR(Dashboard!$J$7&gt;=O323,Dashboard!$J$7=""),I323&lt;&gt;""),"x","")</f>
        <v/>
      </c>
      <c r="AC323" s="88" t="str">
        <f>IF($AB323&lt;&gt;"x","",IF(AND($I323&lt;&gt;AC$4, IFERROR(MATCH("c",$AB323:AB323,0),0)=0),"x", IF(IFERROR(MATCH("c",$AB323:AB323,0),0)=0,"c","")))</f>
        <v/>
      </c>
      <c r="AD323" s="88" t="str">
        <f>IF($AB323&lt;&gt;"x","",IF(AND($I323&lt;&gt;AD$4, IFERROR(MATCH("c",$AB323:AC323,0),0)=0),"x", IF(IFERROR(MATCH("c",$AB323:AC323,0),0)=0,"c","")))</f>
        <v/>
      </c>
      <c r="AE323" s="88" t="str">
        <f>IF($AB323&lt;&gt;"x","",IF(AND($I323&lt;&gt;AE$4, IFERROR(MATCH("c",$AB323:AD323,0),0)=0),"x", IF(IFERROR(MATCH("c",$AB323:AD323,0),0)=0,"c","")))</f>
        <v/>
      </c>
      <c r="AF323" s="88" t="str">
        <f>IF($AB323&lt;&gt;"x","",IF(AND($I323&lt;&gt;AF$4, IFERROR(MATCH("c",$AB323:AE323,0),0)=0),"x", IF(IFERROR(MATCH("c",$AB323:AE323,0),0)=0,"c","")))</f>
        <v/>
      </c>
      <c r="AG323" s="88" t="str">
        <f>IF($AB323&lt;&gt;"x","",IF(AND($I323&lt;&gt;AG$4, IFERROR(MATCH("c",$AB323:AF323,0),0)=0),"x", IF(IFERROR(MATCH("c",$AB323:AF323,0),0)=0,"c","")))</f>
        <v/>
      </c>
      <c r="AH323" s="88" t="str">
        <f>IF($AB323&lt;&gt;"x","",IF(AND($I323&lt;&gt;AH$4, IFERROR(MATCH("c",$AB323:AG323,0),0)=0),"x", IF(IFERROR(MATCH("c",$AB323:AG323,0),0)=0,"c","")))</f>
        <v/>
      </c>
      <c r="AI323" s="88" t="str">
        <f>IF($AB323&lt;&gt;"x","",IF(AND($I323&lt;&gt;AI$4, IFERROR(MATCH("c",$AB323:AH323,0),0)=0),"x", IF(IFERROR(MATCH("c",$AB323:AH323,0),0)=0,"c","")))</f>
        <v/>
      </c>
      <c r="AJ323" s="88" t="str">
        <f>IF($AB323&lt;&gt;"x","",IF(AND($I323&lt;&gt;AJ$4, IFERROR(MATCH("c",$AB323:AI323,0),0)=0),"x", IF(IFERROR(MATCH("c",$AB323:AI323,0),0)=0,"c","")))</f>
        <v/>
      </c>
      <c r="AK323" s="88" t="str">
        <f>IF($AB323&lt;&gt;"x","",IF(AND($I323&lt;&gt;AK$4, IFERROR(MATCH("c",$AB323:AJ323,0),0)=0),"x", IF(IFERROR(MATCH("c",$AB323:AJ323,0),0)=0,"c","")))</f>
        <v/>
      </c>
      <c r="AL323" s="88" t="str">
        <f>IF($AB323&lt;&gt;"x","",IF(AND($I323&lt;&gt;AL$4, IFERROR(MATCH("c",$AB323:AK323,0),0)=0),"x", IF(IFERROR(MATCH("c",$AB323:AK323,0),0)=0,"c","")))</f>
        <v/>
      </c>
      <c r="AM323" s="88" t="str">
        <f>IF($AB323&lt;&gt;"x","",IF(AND($I323&lt;&gt;AM$4, IFERROR(MATCH("c",$AB323:AL323,0),0)=0),"x", IF(IFERROR(MATCH("c",$AB323:AL323,0),0)=0,"c","")))</f>
        <v/>
      </c>
      <c r="AN323" s="88" t="str">
        <f>IF($AB323&lt;&gt;"x","",IF(AND($I323&lt;&gt;AN$4, IFERROR(MATCH("c",$AB323:AM323,0),0)=0),"x", IF(IFERROR(MATCH("c",$AB323:AM323,0),0)=0,"c","")))</f>
        <v/>
      </c>
      <c r="AO323" s="88" t="str">
        <f>IF($AB323&lt;&gt;"x","",IF(AND($I323&lt;&gt;AO$4, IFERROR(MATCH("c",$AB323:AN323,0),0)=0),"x", IF(IFERROR(MATCH("c",$AB323:AN323,0),0)=0,"c","")))</f>
        <v/>
      </c>
      <c r="AP323" s="88" t="str">
        <f>IF($AB323&lt;&gt;"x","",IF(AND($I323&lt;&gt;AP$4, IFERROR(MATCH("c",$AB323:AO323,0),0)=0),"x", IF(IFERROR(MATCH("c",$AB323:AO323,0),0)=0,"c","")))</f>
        <v/>
      </c>
      <c r="AQ323" s="88" t="str">
        <f>IF($AB323&lt;&gt;"x","",IF(AND($I323&lt;&gt;AQ$4, IFERROR(MATCH("c",$AB323:AP323,0),0)=0),"x", IF(IFERROR(MATCH("c",$AB323:AP323,0),0)=0,"c","")))</f>
        <v/>
      </c>
    </row>
    <row r="324" spans="2:43" x14ac:dyDescent="0.25">
      <c r="B324" s="88">
        <f>IF(AND(OR(Pipeline!$F$5=H324,Pipeline!$F$5="",Pipeline!$F$5="All"), OR(Pipeline!$F$6=J324,Pipeline!$F$6="",Pipeline!$F$6="All"),  OR(Pipeline!$J$5&lt;=K324,Pipeline!$J$5=""), OR(Pipeline!$J$6&gt;=K324,Pipeline!$J$6=""),  OR(Pipeline!$N$5&lt;=O324,Pipeline!$N$5=""), OR(Pipeline!$N$6&gt;=O324,Pipeline!$N$6="")),1,0)</f>
        <v>1</v>
      </c>
      <c r="C324" s="99">
        <f>IF(B324&lt;&gt;1,"",COUNTIFS($I$6:I323,I324,$B$6:B323,1)+1)</f>
        <v>312</v>
      </c>
      <c r="D324" s="100" t="str">
        <f>IF(LEN(INDEX(Input!B$6:B$1005,ROW($C324)-ROW($C$5),1))=0,"-",INDEX(Input!B$6:B$1005,ROW($C324)-ROW($C$5),1))</f>
        <v>-</v>
      </c>
      <c r="E324" s="100" t="str">
        <f>IF(LEN(INDEX(Input!C$6:C$1005,ROW($C324)-ROW($C$5),1))=0,"-",INDEX(Input!C$6:C$1005,ROW($C324)-ROW($C$5),1))</f>
        <v>-</v>
      </c>
      <c r="F324" s="100" t="str">
        <f>IF(LEN(INDEX(Input!D$6:D$1005,ROW($C324)-ROW($C$5),1))=0,"-",INDEX(Input!D$6:D$1005,ROW($C324)-ROW($C$5),1))</f>
        <v>-</v>
      </c>
      <c r="G324" s="100" t="str">
        <f>IF(LEN(INDEX(Input!E$6:E$1005,ROW($C324)-ROW($C$5),1))=0,"-",INDEX(Input!E$6:E$1005,ROW($C324)-ROW($C$5),1))</f>
        <v>-</v>
      </c>
      <c r="H324" s="100" t="str">
        <f>IF(LEN(INDEX(Input!F$6:F$1005,ROW($C324)-ROW($C$5),1))=0,"-",INDEX(Input!F$6:F$1005,ROW($C324)-ROW($C$5),1))</f>
        <v>-</v>
      </c>
      <c r="I324" s="100" t="str">
        <f>IF(LEN(INDEX(Input!G$6:G$1005,ROW($C324)-ROW($C$5),1))=0,"",INDEX(Input!G$6:G$1005,ROW($C324)-ROW($C$5),1))</f>
        <v/>
      </c>
      <c r="J324" s="100" t="str">
        <f>IF(LEN(INDEX(Input!B$6:B$1005,ROW($C324)-ROW($C$5),1))=0,"-",IF(INDEX(Input!H$6:H$1005,ROW($C324)-ROW($C$5),1)="","Not set",INDEX(Input!H$6:H$1005,ROW($C324)-ROW($C$5),1)) )</f>
        <v>-</v>
      </c>
      <c r="K324" s="101" t="str">
        <f>IF(LEN(INDEX(Input!I$6:I$1005,ROW($C324)-ROW($C$5),1))=0,"",INDEX(Input!I$6:I$1005,ROW($C324)-ROW($C$5),1))</f>
        <v/>
      </c>
      <c r="L324" s="101" t="str">
        <f t="array" ref="L324">IFERROR(IF($AY$24=123,DAY(K324)&amp;connector&amp;IF($AZ$24="Extended",INDEX($AT$24:$AT$35,MONTH(K324),1),MONTH(K324))&amp;connector&amp;IF($AZ$24="Short", RIGHT(YEAR(K324),2),YEAR(K324)),IF($AY$24=213, MONTH(K324)&amp;connector&amp;DAY(K324)&amp;connector&amp;IF($AZ$24="Short", RIGHT(YEAR(K324),2),YEAR(K324)),IF($AZ$24="Short", RIGHT(YEAR(K324),2),YEAR(K324))&amp;connector&amp;MONTH(K324)&amp;connector&amp;DAY(K324))),"-")</f>
        <v>-</v>
      </c>
      <c r="M324" s="101" t="str">
        <f>IF(LEN(INDEX(Input!J$6:J$1005,ROW($C324)-ROW($C$5),1))=0,"",INDEX(Input!J$6:J$1005,ROW($C324)-ROW($C$5),1))</f>
        <v/>
      </c>
      <c r="N324" s="101" t="str">
        <f t="array" ref="N324">IFERROR(IF($AY$24=123,DAY(M324)&amp;connector&amp;IF($AZ$24="Extended",INDEX($AT$24:$AT$35,MONTH(M324),1),MONTH(M324))&amp;connector&amp;IF($AZ$24="Short", RIGHT(YEAR(M324),2),YEAR(M324)),IF($AY$24=213, MONTH(M324)&amp;connector&amp;DAY(M324)&amp;connector&amp;IF($AZ$24="Short", RIGHT(YEAR(M324),2),YEAR(M324)),IF($AZ$24="Short", RIGHT(YEAR(M324),2),YEAR(M324))&amp;connector&amp;MONTH(M324)&amp;connector&amp;DAY(M324))),"-")</f>
        <v>-</v>
      </c>
      <c r="O324" s="156" t="str">
        <f>IF(LEN(INDEX(Input!K$6:K$1005,ROW($C324)-ROW($C$5),1))=0,"",INDEX(Input!K$6:K$1005,ROW($C324)-ROW($C$5),1))</f>
        <v/>
      </c>
      <c r="P324" s="100" t="str">
        <f t="shared" si="40"/>
        <v>-</v>
      </c>
      <c r="Q324" s="156" t="str">
        <f>IF(LEN(INDEX(Input!L$6:L$1005,ROW($C324)-ROW($C$5),1))=0,"",INDEX(Input!L$6:L$1005,ROW($C324)-ROW($C$5),1))</f>
        <v/>
      </c>
      <c r="R324" s="100" t="str">
        <f t="shared" si="41"/>
        <v>-</v>
      </c>
      <c r="S324" s="156" t="str">
        <f>IF(LEN(INDEX(Input!M$6:M$1005,ROW($C324)-ROW($C$5),1))=0,"-",INDEX(Input!M$6:M$1005,ROW($C324)-ROW($C$5),1))</f>
        <v>-</v>
      </c>
      <c r="T324" s="156" t="str">
        <f t="shared" si="42"/>
        <v/>
      </c>
      <c r="U324" s="100" t="str">
        <f t="shared" si="43"/>
        <v>-</v>
      </c>
      <c r="V324" s="156" t="str">
        <f>IF(LEN(INDEX(Input!O$6:O$1005,ROW($C324)-ROW($C$5),1))=0,"",INDEX(Input!O$6:O$1005,ROW($C324)-ROW($C$5),1))</f>
        <v/>
      </c>
      <c r="W324" s="100" t="str">
        <f t="shared" si="44"/>
        <v>-</v>
      </c>
      <c r="X324" s="104" t="str">
        <f t="shared" si="45"/>
        <v/>
      </c>
      <c r="Y324" s="102" t="str">
        <f t="shared" si="46"/>
        <v/>
      </c>
      <c r="Z324" s="102" t="str">
        <f>IF(AND(OR(Dashboard!$D$7=J324,Dashboard!$D$7=""),  OR(Dashboard!$G$6&lt;=K324,Dashboard!$G$6=""), OR(Dashboard!$G$7&gt;=K324,Dashboard!$G$7=""),  OR(Dashboard!$J$6&lt;=O324,Dashboard!$J$6=""), OR(Dashboard!$J$7&gt;=O324,Dashboard!$J$7=""),D324&lt;&gt;""),"x","")</f>
        <v>x</v>
      </c>
      <c r="AA324" s="102" t="str">
        <f>IF(AND(OR(Dashboard!$D$6=H324,Dashboard!$D$6="",Dashboard!$D$6="All"), Z324="x"),"x","")</f>
        <v>x</v>
      </c>
      <c r="AB324" s="103" t="str">
        <f>IF(AND(OR(Dashboard!$D$6=H324,Dashboard!$D$6="",Dashboard!$D$6="All"), OR(Dashboard!$D$7=J324,Dashboard!$D$7=""),  OR(Dashboard!$G$6&lt;=K324,Dashboard!$G$6=""), OR(Dashboard!$G$7&gt;=K324,Dashboard!$G$7=""),  OR(Dashboard!$J$6&lt;=O324,Dashboard!$J$6=""), OR(Dashboard!$J$7&gt;=O324,Dashboard!$J$7=""),I324&lt;&gt;""),"x","")</f>
        <v/>
      </c>
      <c r="AC324" s="88" t="str">
        <f>IF($AB324&lt;&gt;"x","",IF(AND($I324&lt;&gt;AC$4, IFERROR(MATCH("c",$AB324:AB324,0),0)=0),"x", IF(IFERROR(MATCH("c",$AB324:AB324,0),0)=0,"c","")))</f>
        <v/>
      </c>
      <c r="AD324" s="88" t="str">
        <f>IF($AB324&lt;&gt;"x","",IF(AND($I324&lt;&gt;AD$4, IFERROR(MATCH("c",$AB324:AC324,0),0)=0),"x", IF(IFERROR(MATCH("c",$AB324:AC324,0),0)=0,"c","")))</f>
        <v/>
      </c>
      <c r="AE324" s="88" t="str">
        <f>IF($AB324&lt;&gt;"x","",IF(AND($I324&lt;&gt;AE$4, IFERROR(MATCH("c",$AB324:AD324,0),0)=0),"x", IF(IFERROR(MATCH("c",$AB324:AD324,0),0)=0,"c","")))</f>
        <v/>
      </c>
      <c r="AF324" s="88" t="str">
        <f>IF($AB324&lt;&gt;"x","",IF(AND($I324&lt;&gt;AF$4, IFERROR(MATCH("c",$AB324:AE324,0),0)=0),"x", IF(IFERROR(MATCH("c",$AB324:AE324,0),0)=0,"c","")))</f>
        <v/>
      </c>
      <c r="AG324" s="88" t="str">
        <f>IF($AB324&lt;&gt;"x","",IF(AND($I324&lt;&gt;AG$4, IFERROR(MATCH("c",$AB324:AF324,0),0)=0),"x", IF(IFERROR(MATCH("c",$AB324:AF324,0),0)=0,"c","")))</f>
        <v/>
      </c>
      <c r="AH324" s="88" t="str">
        <f>IF($AB324&lt;&gt;"x","",IF(AND($I324&lt;&gt;AH$4, IFERROR(MATCH("c",$AB324:AG324,0),0)=0),"x", IF(IFERROR(MATCH("c",$AB324:AG324,0),0)=0,"c","")))</f>
        <v/>
      </c>
      <c r="AI324" s="88" t="str">
        <f>IF($AB324&lt;&gt;"x","",IF(AND($I324&lt;&gt;AI$4, IFERROR(MATCH("c",$AB324:AH324,0),0)=0),"x", IF(IFERROR(MATCH("c",$AB324:AH324,0),0)=0,"c","")))</f>
        <v/>
      </c>
      <c r="AJ324" s="88" t="str">
        <f>IF($AB324&lt;&gt;"x","",IF(AND($I324&lt;&gt;AJ$4, IFERROR(MATCH("c",$AB324:AI324,0),0)=0),"x", IF(IFERROR(MATCH("c",$AB324:AI324,0),0)=0,"c","")))</f>
        <v/>
      </c>
      <c r="AK324" s="88" t="str">
        <f>IF($AB324&lt;&gt;"x","",IF(AND($I324&lt;&gt;AK$4, IFERROR(MATCH("c",$AB324:AJ324,0),0)=0),"x", IF(IFERROR(MATCH("c",$AB324:AJ324,0),0)=0,"c","")))</f>
        <v/>
      </c>
      <c r="AL324" s="88" t="str">
        <f>IF($AB324&lt;&gt;"x","",IF(AND($I324&lt;&gt;AL$4, IFERROR(MATCH("c",$AB324:AK324,0),0)=0),"x", IF(IFERROR(MATCH("c",$AB324:AK324,0),0)=0,"c","")))</f>
        <v/>
      </c>
      <c r="AM324" s="88" t="str">
        <f>IF($AB324&lt;&gt;"x","",IF(AND($I324&lt;&gt;AM$4, IFERROR(MATCH("c",$AB324:AL324,0),0)=0),"x", IF(IFERROR(MATCH("c",$AB324:AL324,0),0)=0,"c","")))</f>
        <v/>
      </c>
      <c r="AN324" s="88" t="str">
        <f>IF($AB324&lt;&gt;"x","",IF(AND($I324&lt;&gt;AN$4, IFERROR(MATCH("c",$AB324:AM324,0),0)=0),"x", IF(IFERROR(MATCH("c",$AB324:AM324,0),0)=0,"c","")))</f>
        <v/>
      </c>
      <c r="AO324" s="88" t="str">
        <f>IF($AB324&lt;&gt;"x","",IF(AND($I324&lt;&gt;AO$4, IFERROR(MATCH("c",$AB324:AN324,0),0)=0),"x", IF(IFERROR(MATCH("c",$AB324:AN324,0),0)=0,"c","")))</f>
        <v/>
      </c>
      <c r="AP324" s="88" t="str">
        <f>IF($AB324&lt;&gt;"x","",IF(AND($I324&lt;&gt;AP$4, IFERROR(MATCH("c",$AB324:AO324,0),0)=0),"x", IF(IFERROR(MATCH("c",$AB324:AO324,0),0)=0,"c","")))</f>
        <v/>
      </c>
      <c r="AQ324" s="88" t="str">
        <f>IF($AB324&lt;&gt;"x","",IF(AND($I324&lt;&gt;AQ$4, IFERROR(MATCH("c",$AB324:AP324,0),0)=0),"x", IF(IFERROR(MATCH("c",$AB324:AP324,0),0)=0,"c","")))</f>
        <v/>
      </c>
    </row>
    <row r="325" spans="2:43" x14ac:dyDescent="0.25">
      <c r="B325" s="88">
        <f>IF(AND(OR(Pipeline!$F$5=H325,Pipeline!$F$5="",Pipeline!$F$5="All"), OR(Pipeline!$F$6=J325,Pipeline!$F$6="",Pipeline!$F$6="All"),  OR(Pipeline!$J$5&lt;=K325,Pipeline!$J$5=""), OR(Pipeline!$J$6&gt;=K325,Pipeline!$J$6=""),  OR(Pipeline!$N$5&lt;=O325,Pipeline!$N$5=""), OR(Pipeline!$N$6&gt;=O325,Pipeline!$N$6="")),1,0)</f>
        <v>1</v>
      </c>
      <c r="C325" s="99">
        <f>IF(B325&lt;&gt;1,"",COUNTIFS($I$6:I324,I325,$B$6:B324,1)+1)</f>
        <v>313</v>
      </c>
      <c r="D325" s="100" t="str">
        <f>IF(LEN(INDEX(Input!B$6:B$1005,ROW($C325)-ROW($C$5),1))=0,"-",INDEX(Input!B$6:B$1005,ROW($C325)-ROW($C$5),1))</f>
        <v>-</v>
      </c>
      <c r="E325" s="100" t="str">
        <f>IF(LEN(INDEX(Input!C$6:C$1005,ROW($C325)-ROW($C$5),1))=0,"-",INDEX(Input!C$6:C$1005,ROW($C325)-ROW($C$5),1))</f>
        <v>-</v>
      </c>
      <c r="F325" s="100" t="str">
        <f>IF(LEN(INDEX(Input!D$6:D$1005,ROW($C325)-ROW($C$5),1))=0,"-",INDEX(Input!D$6:D$1005,ROW($C325)-ROW($C$5),1))</f>
        <v>-</v>
      </c>
      <c r="G325" s="100" t="str">
        <f>IF(LEN(INDEX(Input!E$6:E$1005,ROW($C325)-ROW($C$5),1))=0,"-",INDEX(Input!E$6:E$1005,ROW($C325)-ROW($C$5),1))</f>
        <v>-</v>
      </c>
      <c r="H325" s="100" t="str">
        <f>IF(LEN(INDEX(Input!F$6:F$1005,ROW($C325)-ROW($C$5),1))=0,"-",INDEX(Input!F$6:F$1005,ROW($C325)-ROW($C$5),1))</f>
        <v>-</v>
      </c>
      <c r="I325" s="100" t="str">
        <f>IF(LEN(INDEX(Input!G$6:G$1005,ROW($C325)-ROW($C$5),1))=0,"",INDEX(Input!G$6:G$1005,ROW($C325)-ROW($C$5),1))</f>
        <v/>
      </c>
      <c r="J325" s="100" t="str">
        <f>IF(LEN(INDEX(Input!B$6:B$1005,ROW($C325)-ROW($C$5),1))=0,"-",IF(INDEX(Input!H$6:H$1005,ROW($C325)-ROW($C$5),1)="","Not set",INDEX(Input!H$6:H$1005,ROW($C325)-ROW($C$5),1)) )</f>
        <v>-</v>
      </c>
      <c r="K325" s="101" t="str">
        <f>IF(LEN(INDEX(Input!I$6:I$1005,ROW($C325)-ROW($C$5),1))=0,"",INDEX(Input!I$6:I$1005,ROW($C325)-ROW($C$5),1))</f>
        <v/>
      </c>
      <c r="L325" s="101" t="str">
        <f t="array" ref="L325">IFERROR(IF($AY$24=123,DAY(K325)&amp;connector&amp;IF($AZ$24="Extended",INDEX($AT$24:$AT$35,MONTH(K325),1),MONTH(K325))&amp;connector&amp;IF($AZ$24="Short", RIGHT(YEAR(K325),2),YEAR(K325)),IF($AY$24=213, MONTH(K325)&amp;connector&amp;DAY(K325)&amp;connector&amp;IF($AZ$24="Short", RIGHT(YEAR(K325),2),YEAR(K325)),IF($AZ$24="Short", RIGHT(YEAR(K325),2),YEAR(K325))&amp;connector&amp;MONTH(K325)&amp;connector&amp;DAY(K325))),"-")</f>
        <v>-</v>
      </c>
      <c r="M325" s="101" t="str">
        <f>IF(LEN(INDEX(Input!J$6:J$1005,ROW($C325)-ROW($C$5),1))=0,"",INDEX(Input!J$6:J$1005,ROW($C325)-ROW($C$5),1))</f>
        <v/>
      </c>
      <c r="N325" s="101" t="str">
        <f t="array" ref="N325">IFERROR(IF($AY$24=123,DAY(M325)&amp;connector&amp;IF($AZ$24="Extended",INDEX($AT$24:$AT$35,MONTH(M325),1),MONTH(M325))&amp;connector&amp;IF($AZ$24="Short", RIGHT(YEAR(M325),2),YEAR(M325)),IF($AY$24=213, MONTH(M325)&amp;connector&amp;DAY(M325)&amp;connector&amp;IF($AZ$24="Short", RIGHT(YEAR(M325),2),YEAR(M325)),IF($AZ$24="Short", RIGHT(YEAR(M325),2),YEAR(M325))&amp;connector&amp;MONTH(M325)&amp;connector&amp;DAY(M325))),"-")</f>
        <v>-</v>
      </c>
      <c r="O325" s="156" t="str">
        <f>IF(LEN(INDEX(Input!K$6:K$1005,ROW($C325)-ROW($C$5),1))=0,"",INDEX(Input!K$6:K$1005,ROW($C325)-ROW($C$5),1))</f>
        <v/>
      </c>
      <c r="P325" s="100" t="str">
        <f t="shared" si="40"/>
        <v>-</v>
      </c>
      <c r="Q325" s="156" t="str">
        <f>IF(LEN(INDEX(Input!L$6:L$1005,ROW($C325)-ROW($C$5),1))=0,"",INDEX(Input!L$6:L$1005,ROW($C325)-ROW($C$5),1))</f>
        <v/>
      </c>
      <c r="R325" s="100" t="str">
        <f t="shared" si="41"/>
        <v>-</v>
      </c>
      <c r="S325" s="156" t="str">
        <f>IF(LEN(INDEX(Input!M$6:M$1005,ROW($C325)-ROW($C$5),1))=0,"-",INDEX(Input!M$6:M$1005,ROW($C325)-ROW($C$5),1))</f>
        <v>-</v>
      </c>
      <c r="T325" s="156" t="str">
        <f t="shared" si="42"/>
        <v/>
      </c>
      <c r="U325" s="100" t="str">
        <f t="shared" si="43"/>
        <v>-</v>
      </c>
      <c r="V325" s="156" t="str">
        <f>IF(LEN(INDEX(Input!O$6:O$1005,ROW($C325)-ROW($C$5),1))=0,"",INDEX(Input!O$6:O$1005,ROW($C325)-ROW($C$5),1))</f>
        <v/>
      </c>
      <c r="W325" s="100" t="str">
        <f t="shared" si="44"/>
        <v>-</v>
      </c>
      <c r="X325" s="104" t="str">
        <f t="shared" si="45"/>
        <v/>
      </c>
      <c r="Y325" s="102" t="str">
        <f t="shared" si="46"/>
        <v/>
      </c>
      <c r="Z325" s="102" t="str">
        <f>IF(AND(OR(Dashboard!$D$7=J325,Dashboard!$D$7=""),  OR(Dashboard!$G$6&lt;=K325,Dashboard!$G$6=""), OR(Dashboard!$G$7&gt;=K325,Dashboard!$G$7=""),  OR(Dashboard!$J$6&lt;=O325,Dashboard!$J$6=""), OR(Dashboard!$J$7&gt;=O325,Dashboard!$J$7=""),D325&lt;&gt;""),"x","")</f>
        <v>x</v>
      </c>
      <c r="AA325" s="102" t="str">
        <f>IF(AND(OR(Dashboard!$D$6=H325,Dashboard!$D$6="",Dashboard!$D$6="All"), Z325="x"),"x","")</f>
        <v>x</v>
      </c>
      <c r="AB325" s="103" t="str">
        <f>IF(AND(OR(Dashboard!$D$6=H325,Dashboard!$D$6="",Dashboard!$D$6="All"), OR(Dashboard!$D$7=J325,Dashboard!$D$7=""),  OR(Dashboard!$G$6&lt;=K325,Dashboard!$G$6=""), OR(Dashboard!$G$7&gt;=K325,Dashboard!$G$7=""),  OR(Dashboard!$J$6&lt;=O325,Dashboard!$J$6=""), OR(Dashboard!$J$7&gt;=O325,Dashboard!$J$7=""),I325&lt;&gt;""),"x","")</f>
        <v/>
      </c>
      <c r="AC325" s="88" t="str">
        <f>IF($AB325&lt;&gt;"x","",IF(AND($I325&lt;&gt;AC$4, IFERROR(MATCH("c",$AB325:AB325,0),0)=0),"x", IF(IFERROR(MATCH("c",$AB325:AB325,0),0)=0,"c","")))</f>
        <v/>
      </c>
      <c r="AD325" s="88" t="str">
        <f>IF($AB325&lt;&gt;"x","",IF(AND($I325&lt;&gt;AD$4, IFERROR(MATCH("c",$AB325:AC325,0),0)=0),"x", IF(IFERROR(MATCH("c",$AB325:AC325,0),0)=0,"c","")))</f>
        <v/>
      </c>
      <c r="AE325" s="88" t="str">
        <f>IF($AB325&lt;&gt;"x","",IF(AND($I325&lt;&gt;AE$4, IFERROR(MATCH("c",$AB325:AD325,0),0)=0),"x", IF(IFERROR(MATCH("c",$AB325:AD325,0),0)=0,"c","")))</f>
        <v/>
      </c>
      <c r="AF325" s="88" t="str">
        <f>IF($AB325&lt;&gt;"x","",IF(AND($I325&lt;&gt;AF$4, IFERROR(MATCH("c",$AB325:AE325,0),0)=0),"x", IF(IFERROR(MATCH("c",$AB325:AE325,0),0)=0,"c","")))</f>
        <v/>
      </c>
      <c r="AG325" s="88" t="str">
        <f>IF($AB325&lt;&gt;"x","",IF(AND($I325&lt;&gt;AG$4, IFERROR(MATCH("c",$AB325:AF325,0),0)=0),"x", IF(IFERROR(MATCH("c",$AB325:AF325,0),0)=0,"c","")))</f>
        <v/>
      </c>
      <c r="AH325" s="88" t="str">
        <f>IF($AB325&lt;&gt;"x","",IF(AND($I325&lt;&gt;AH$4, IFERROR(MATCH("c",$AB325:AG325,0),0)=0),"x", IF(IFERROR(MATCH("c",$AB325:AG325,0),0)=0,"c","")))</f>
        <v/>
      </c>
      <c r="AI325" s="88" t="str">
        <f>IF($AB325&lt;&gt;"x","",IF(AND($I325&lt;&gt;AI$4, IFERROR(MATCH("c",$AB325:AH325,0),0)=0),"x", IF(IFERROR(MATCH("c",$AB325:AH325,0),0)=0,"c","")))</f>
        <v/>
      </c>
      <c r="AJ325" s="88" t="str">
        <f>IF($AB325&lt;&gt;"x","",IF(AND($I325&lt;&gt;AJ$4, IFERROR(MATCH("c",$AB325:AI325,0),0)=0),"x", IF(IFERROR(MATCH("c",$AB325:AI325,0),0)=0,"c","")))</f>
        <v/>
      </c>
      <c r="AK325" s="88" t="str">
        <f>IF($AB325&lt;&gt;"x","",IF(AND($I325&lt;&gt;AK$4, IFERROR(MATCH("c",$AB325:AJ325,0),0)=0),"x", IF(IFERROR(MATCH("c",$AB325:AJ325,0),0)=0,"c","")))</f>
        <v/>
      </c>
      <c r="AL325" s="88" t="str">
        <f>IF($AB325&lt;&gt;"x","",IF(AND($I325&lt;&gt;AL$4, IFERROR(MATCH("c",$AB325:AK325,0),0)=0),"x", IF(IFERROR(MATCH("c",$AB325:AK325,0),0)=0,"c","")))</f>
        <v/>
      </c>
      <c r="AM325" s="88" t="str">
        <f>IF($AB325&lt;&gt;"x","",IF(AND($I325&lt;&gt;AM$4, IFERROR(MATCH("c",$AB325:AL325,0),0)=0),"x", IF(IFERROR(MATCH("c",$AB325:AL325,0),0)=0,"c","")))</f>
        <v/>
      </c>
      <c r="AN325" s="88" t="str">
        <f>IF($AB325&lt;&gt;"x","",IF(AND($I325&lt;&gt;AN$4, IFERROR(MATCH("c",$AB325:AM325,0),0)=0),"x", IF(IFERROR(MATCH("c",$AB325:AM325,0),0)=0,"c","")))</f>
        <v/>
      </c>
      <c r="AO325" s="88" t="str">
        <f>IF($AB325&lt;&gt;"x","",IF(AND($I325&lt;&gt;AO$4, IFERROR(MATCH("c",$AB325:AN325,0),0)=0),"x", IF(IFERROR(MATCH("c",$AB325:AN325,0),0)=0,"c","")))</f>
        <v/>
      </c>
      <c r="AP325" s="88" t="str">
        <f>IF($AB325&lt;&gt;"x","",IF(AND($I325&lt;&gt;AP$4, IFERROR(MATCH("c",$AB325:AO325,0),0)=0),"x", IF(IFERROR(MATCH("c",$AB325:AO325,0),0)=0,"c","")))</f>
        <v/>
      </c>
      <c r="AQ325" s="88" t="str">
        <f>IF($AB325&lt;&gt;"x","",IF(AND($I325&lt;&gt;AQ$4, IFERROR(MATCH("c",$AB325:AP325,0),0)=0),"x", IF(IFERROR(MATCH("c",$AB325:AP325,0),0)=0,"c","")))</f>
        <v/>
      </c>
    </row>
    <row r="326" spans="2:43" x14ac:dyDescent="0.25">
      <c r="B326" s="88">
        <f>IF(AND(OR(Pipeline!$F$5=H326,Pipeline!$F$5="",Pipeline!$F$5="All"), OR(Pipeline!$F$6=J326,Pipeline!$F$6="",Pipeline!$F$6="All"),  OR(Pipeline!$J$5&lt;=K326,Pipeline!$J$5=""), OR(Pipeline!$J$6&gt;=K326,Pipeline!$J$6=""),  OR(Pipeline!$N$5&lt;=O326,Pipeline!$N$5=""), OR(Pipeline!$N$6&gt;=O326,Pipeline!$N$6="")),1,0)</f>
        <v>1</v>
      </c>
      <c r="C326" s="99">
        <f>IF(B326&lt;&gt;1,"",COUNTIFS($I$6:I325,I326,$B$6:B325,1)+1)</f>
        <v>314</v>
      </c>
      <c r="D326" s="100" t="str">
        <f>IF(LEN(INDEX(Input!B$6:B$1005,ROW($C326)-ROW($C$5),1))=0,"-",INDEX(Input!B$6:B$1005,ROW($C326)-ROW($C$5),1))</f>
        <v>-</v>
      </c>
      <c r="E326" s="100" t="str">
        <f>IF(LEN(INDEX(Input!C$6:C$1005,ROW($C326)-ROW($C$5),1))=0,"-",INDEX(Input!C$6:C$1005,ROW($C326)-ROW($C$5),1))</f>
        <v>-</v>
      </c>
      <c r="F326" s="100" t="str">
        <f>IF(LEN(INDEX(Input!D$6:D$1005,ROW($C326)-ROW($C$5),1))=0,"-",INDEX(Input!D$6:D$1005,ROW($C326)-ROW($C$5),1))</f>
        <v>-</v>
      </c>
      <c r="G326" s="100" t="str">
        <f>IF(LEN(INDEX(Input!E$6:E$1005,ROW($C326)-ROW($C$5),1))=0,"-",INDEX(Input!E$6:E$1005,ROW($C326)-ROW($C$5),1))</f>
        <v>-</v>
      </c>
      <c r="H326" s="100" t="str">
        <f>IF(LEN(INDEX(Input!F$6:F$1005,ROW($C326)-ROW($C$5),1))=0,"-",INDEX(Input!F$6:F$1005,ROW($C326)-ROW($C$5),1))</f>
        <v>-</v>
      </c>
      <c r="I326" s="100" t="str">
        <f>IF(LEN(INDEX(Input!G$6:G$1005,ROW($C326)-ROW($C$5),1))=0,"",INDEX(Input!G$6:G$1005,ROW($C326)-ROW($C$5),1))</f>
        <v/>
      </c>
      <c r="J326" s="100" t="str">
        <f>IF(LEN(INDEX(Input!B$6:B$1005,ROW($C326)-ROW($C$5),1))=0,"-",IF(INDEX(Input!H$6:H$1005,ROW($C326)-ROW($C$5),1)="","Not set",INDEX(Input!H$6:H$1005,ROW($C326)-ROW($C$5),1)) )</f>
        <v>-</v>
      </c>
      <c r="K326" s="101" t="str">
        <f>IF(LEN(INDEX(Input!I$6:I$1005,ROW($C326)-ROW($C$5),1))=0,"",INDEX(Input!I$6:I$1005,ROW($C326)-ROW($C$5),1))</f>
        <v/>
      </c>
      <c r="L326" s="101" t="str">
        <f t="array" ref="L326">IFERROR(IF($AY$24=123,DAY(K326)&amp;connector&amp;IF($AZ$24="Extended",INDEX($AT$24:$AT$35,MONTH(K326),1),MONTH(K326))&amp;connector&amp;IF($AZ$24="Short", RIGHT(YEAR(K326),2),YEAR(K326)),IF($AY$24=213, MONTH(K326)&amp;connector&amp;DAY(K326)&amp;connector&amp;IF($AZ$24="Short", RIGHT(YEAR(K326),2),YEAR(K326)),IF($AZ$24="Short", RIGHT(YEAR(K326),2),YEAR(K326))&amp;connector&amp;MONTH(K326)&amp;connector&amp;DAY(K326))),"-")</f>
        <v>-</v>
      </c>
      <c r="M326" s="101" t="str">
        <f>IF(LEN(INDEX(Input!J$6:J$1005,ROW($C326)-ROW($C$5),1))=0,"",INDEX(Input!J$6:J$1005,ROW($C326)-ROW($C$5),1))</f>
        <v/>
      </c>
      <c r="N326" s="101" t="str">
        <f t="array" ref="N326">IFERROR(IF($AY$24=123,DAY(M326)&amp;connector&amp;IF($AZ$24="Extended",INDEX($AT$24:$AT$35,MONTH(M326),1),MONTH(M326))&amp;connector&amp;IF($AZ$24="Short", RIGHT(YEAR(M326),2),YEAR(M326)),IF($AY$24=213, MONTH(M326)&amp;connector&amp;DAY(M326)&amp;connector&amp;IF($AZ$24="Short", RIGHT(YEAR(M326),2),YEAR(M326)),IF($AZ$24="Short", RIGHT(YEAR(M326),2),YEAR(M326))&amp;connector&amp;MONTH(M326)&amp;connector&amp;DAY(M326))),"-")</f>
        <v>-</v>
      </c>
      <c r="O326" s="156" t="str">
        <f>IF(LEN(INDEX(Input!K$6:K$1005,ROW($C326)-ROW($C$5),1))=0,"",INDEX(Input!K$6:K$1005,ROW($C326)-ROW($C$5),1))</f>
        <v/>
      </c>
      <c r="P326" s="100" t="str">
        <f t="shared" ref="P326:P389" si="47">IF(O326="","-","Value: " &amp;O326&amp;"$")</f>
        <v>-</v>
      </c>
      <c r="Q326" s="156" t="str">
        <f>IF(LEN(INDEX(Input!L$6:L$1005,ROW($C326)-ROW($C$5),1))=0,"",INDEX(Input!L$6:L$1005,ROW($C326)-ROW($C$5),1))</f>
        <v/>
      </c>
      <c r="R326" s="100" t="str">
        <f t="shared" ref="R326:R389" si="48">IFERROR("Win Probability: "&amp;Q326*100&amp;"%","-")</f>
        <v>-</v>
      </c>
      <c r="S326" s="156" t="str">
        <f>IF(LEN(INDEX(Input!M$6:M$1005,ROW($C326)-ROW($C$5),1))=0,"-",INDEX(Input!M$6:M$1005,ROW($C326)-ROW($C$5),1))</f>
        <v>-</v>
      </c>
      <c r="T326" s="156" t="str">
        <f t="shared" ref="T326:T389" si="49">IFERROR(O326*Q326,"")</f>
        <v/>
      </c>
      <c r="U326" s="100" t="str">
        <f t="shared" ref="U326:U389" si="50">IF(T326="","-","Forecast: "&amp;T326&amp; " " &amp;currency)</f>
        <v>-</v>
      </c>
      <c r="V326" s="156" t="str">
        <f>IF(LEN(INDEX(Input!O$6:O$1005,ROW($C326)-ROW($C$5),1))=0,"",INDEX(Input!O$6:O$1005,ROW($C326)-ROW($C$5),1))</f>
        <v/>
      </c>
      <c r="W326" s="100" t="str">
        <f t="shared" ref="W326:W389" si="51">IF(V326="","-","Earned: " &amp;V326)</f>
        <v>-</v>
      </c>
      <c r="X326" s="104" t="str">
        <f t="shared" ref="X326:X389" si="52">IFERROR(IF(K326&lt;&gt;"",MONTH(K326),""),"")</f>
        <v/>
      </c>
      <c r="Y326" s="102" t="str">
        <f t="shared" si="46"/>
        <v/>
      </c>
      <c r="Z326" s="102" t="str">
        <f>IF(AND(OR(Dashboard!$D$7=J326,Dashboard!$D$7=""),  OR(Dashboard!$G$6&lt;=K326,Dashboard!$G$6=""), OR(Dashboard!$G$7&gt;=K326,Dashboard!$G$7=""),  OR(Dashboard!$J$6&lt;=O326,Dashboard!$J$6=""), OR(Dashboard!$J$7&gt;=O326,Dashboard!$J$7=""),D326&lt;&gt;""),"x","")</f>
        <v>x</v>
      </c>
      <c r="AA326" s="102" t="str">
        <f>IF(AND(OR(Dashboard!$D$6=H326,Dashboard!$D$6="",Dashboard!$D$6="All"), Z326="x"),"x","")</f>
        <v>x</v>
      </c>
      <c r="AB326" s="103" t="str">
        <f>IF(AND(OR(Dashboard!$D$6=H326,Dashboard!$D$6="",Dashboard!$D$6="All"), OR(Dashboard!$D$7=J326,Dashboard!$D$7=""),  OR(Dashboard!$G$6&lt;=K326,Dashboard!$G$6=""), OR(Dashboard!$G$7&gt;=K326,Dashboard!$G$7=""),  OR(Dashboard!$J$6&lt;=O326,Dashboard!$J$6=""), OR(Dashboard!$J$7&gt;=O326,Dashboard!$J$7=""),I326&lt;&gt;""),"x","")</f>
        <v/>
      </c>
      <c r="AC326" s="88" t="str">
        <f>IF($AB326&lt;&gt;"x","",IF(AND($I326&lt;&gt;AC$4, IFERROR(MATCH("c",$AB326:AB326,0),0)=0),"x", IF(IFERROR(MATCH("c",$AB326:AB326,0),0)=0,"c","")))</f>
        <v/>
      </c>
      <c r="AD326" s="88" t="str">
        <f>IF($AB326&lt;&gt;"x","",IF(AND($I326&lt;&gt;AD$4, IFERROR(MATCH("c",$AB326:AC326,0),0)=0),"x", IF(IFERROR(MATCH("c",$AB326:AC326,0),0)=0,"c","")))</f>
        <v/>
      </c>
      <c r="AE326" s="88" t="str">
        <f>IF($AB326&lt;&gt;"x","",IF(AND($I326&lt;&gt;AE$4, IFERROR(MATCH("c",$AB326:AD326,0),0)=0),"x", IF(IFERROR(MATCH("c",$AB326:AD326,0),0)=0,"c","")))</f>
        <v/>
      </c>
      <c r="AF326" s="88" t="str">
        <f>IF($AB326&lt;&gt;"x","",IF(AND($I326&lt;&gt;AF$4, IFERROR(MATCH("c",$AB326:AE326,0),0)=0),"x", IF(IFERROR(MATCH("c",$AB326:AE326,0),0)=0,"c","")))</f>
        <v/>
      </c>
      <c r="AG326" s="88" t="str">
        <f>IF($AB326&lt;&gt;"x","",IF(AND($I326&lt;&gt;AG$4, IFERROR(MATCH("c",$AB326:AF326,0),0)=0),"x", IF(IFERROR(MATCH("c",$AB326:AF326,0),0)=0,"c","")))</f>
        <v/>
      </c>
      <c r="AH326" s="88" t="str">
        <f>IF($AB326&lt;&gt;"x","",IF(AND($I326&lt;&gt;AH$4, IFERROR(MATCH("c",$AB326:AG326,0),0)=0),"x", IF(IFERROR(MATCH("c",$AB326:AG326,0),0)=0,"c","")))</f>
        <v/>
      </c>
      <c r="AI326" s="88" t="str">
        <f>IF($AB326&lt;&gt;"x","",IF(AND($I326&lt;&gt;AI$4, IFERROR(MATCH("c",$AB326:AH326,0),0)=0),"x", IF(IFERROR(MATCH("c",$AB326:AH326,0),0)=0,"c","")))</f>
        <v/>
      </c>
      <c r="AJ326" s="88" t="str">
        <f>IF($AB326&lt;&gt;"x","",IF(AND($I326&lt;&gt;AJ$4, IFERROR(MATCH("c",$AB326:AI326,0),0)=0),"x", IF(IFERROR(MATCH("c",$AB326:AI326,0),0)=0,"c","")))</f>
        <v/>
      </c>
      <c r="AK326" s="88" t="str">
        <f>IF($AB326&lt;&gt;"x","",IF(AND($I326&lt;&gt;AK$4, IFERROR(MATCH("c",$AB326:AJ326,0),0)=0),"x", IF(IFERROR(MATCH("c",$AB326:AJ326,0),0)=0,"c","")))</f>
        <v/>
      </c>
      <c r="AL326" s="88" t="str">
        <f>IF($AB326&lt;&gt;"x","",IF(AND($I326&lt;&gt;AL$4, IFERROR(MATCH("c",$AB326:AK326,0),0)=0),"x", IF(IFERROR(MATCH("c",$AB326:AK326,0),0)=0,"c","")))</f>
        <v/>
      </c>
      <c r="AM326" s="88" t="str">
        <f>IF($AB326&lt;&gt;"x","",IF(AND($I326&lt;&gt;AM$4, IFERROR(MATCH("c",$AB326:AL326,0),0)=0),"x", IF(IFERROR(MATCH("c",$AB326:AL326,0),0)=0,"c","")))</f>
        <v/>
      </c>
      <c r="AN326" s="88" t="str">
        <f>IF($AB326&lt;&gt;"x","",IF(AND($I326&lt;&gt;AN$4, IFERROR(MATCH("c",$AB326:AM326,0),0)=0),"x", IF(IFERROR(MATCH("c",$AB326:AM326,0),0)=0,"c","")))</f>
        <v/>
      </c>
      <c r="AO326" s="88" t="str">
        <f>IF($AB326&lt;&gt;"x","",IF(AND($I326&lt;&gt;AO$4, IFERROR(MATCH("c",$AB326:AN326,0),0)=0),"x", IF(IFERROR(MATCH("c",$AB326:AN326,0),0)=0,"c","")))</f>
        <v/>
      </c>
      <c r="AP326" s="88" t="str">
        <f>IF($AB326&lt;&gt;"x","",IF(AND($I326&lt;&gt;AP$4, IFERROR(MATCH("c",$AB326:AO326,0),0)=0),"x", IF(IFERROR(MATCH("c",$AB326:AO326,0),0)=0,"c","")))</f>
        <v/>
      </c>
      <c r="AQ326" s="88" t="str">
        <f>IF($AB326&lt;&gt;"x","",IF(AND($I326&lt;&gt;AQ$4, IFERROR(MATCH("c",$AB326:AP326,0),0)=0),"x", IF(IFERROR(MATCH("c",$AB326:AP326,0),0)=0,"c","")))</f>
        <v/>
      </c>
    </row>
    <row r="327" spans="2:43" x14ac:dyDescent="0.25">
      <c r="B327" s="88">
        <f>IF(AND(OR(Pipeline!$F$5=H327,Pipeline!$F$5="",Pipeline!$F$5="All"), OR(Pipeline!$F$6=J327,Pipeline!$F$6="",Pipeline!$F$6="All"),  OR(Pipeline!$J$5&lt;=K327,Pipeline!$J$5=""), OR(Pipeline!$J$6&gt;=K327,Pipeline!$J$6=""),  OR(Pipeline!$N$5&lt;=O327,Pipeline!$N$5=""), OR(Pipeline!$N$6&gt;=O327,Pipeline!$N$6="")),1,0)</f>
        <v>1</v>
      </c>
      <c r="C327" s="99">
        <f>IF(B327&lt;&gt;1,"",COUNTIFS($I$6:I326,I327,$B$6:B326,1)+1)</f>
        <v>315</v>
      </c>
      <c r="D327" s="100" t="str">
        <f>IF(LEN(INDEX(Input!B$6:B$1005,ROW($C327)-ROW($C$5),1))=0,"-",INDEX(Input!B$6:B$1005,ROW($C327)-ROW($C$5),1))</f>
        <v>-</v>
      </c>
      <c r="E327" s="100" t="str">
        <f>IF(LEN(INDEX(Input!C$6:C$1005,ROW($C327)-ROW($C$5),1))=0,"-",INDEX(Input!C$6:C$1005,ROW($C327)-ROW($C$5),1))</f>
        <v>-</v>
      </c>
      <c r="F327" s="100" t="str">
        <f>IF(LEN(INDEX(Input!D$6:D$1005,ROW($C327)-ROW($C$5),1))=0,"-",INDEX(Input!D$6:D$1005,ROW($C327)-ROW($C$5),1))</f>
        <v>-</v>
      </c>
      <c r="G327" s="100" t="str">
        <f>IF(LEN(INDEX(Input!E$6:E$1005,ROW($C327)-ROW($C$5),1))=0,"-",INDEX(Input!E$6:E$1005,ROW($C327)-ROW($C$5),1))</f>
        <v>-</v>
      </c>
      <c r="H327" s="100" t="str">
        <f>IF(LEN(INDEX(Input!F$6:F$1005,ROW($C327)-ROW($C$5),1))=0,"-",INDEX(Input!F$6:F$1005,ROW($C327)-ROW($C$5),1))</f>
        <v>-</v>
      </c>
      <c r="I327" s="100" t="str">
        <f>IF(LEN(INDEX(Input!G$6:G$1005,ROW($C327)-ROW($C$5),1))=0,"",INDEX(Input!G$6:G$1005,ROW($C327)-ROW($C$5),1))</f>
        <v/>
      </c>
      <c r="J327" s="100" t="str">
        <f>IF(LEN(INDEX(Input!B$6:B$1005,ROW($C327)-ROW($C$5),1))=0,"-",IF(INDEX(Input!H$6:H$1005,ROW($C327)-ROW($C$5),1)="","Not set",INDEX(Input!H$6:H$1005,ROW($C327)-ROW($C$5),1)) )</f>
        <v>-</v>
      </c>
      <c r="K327" s="101" t="str">
        <f>IF(LEN(INDEX(Input!I$6:I$1005,ROW($C327)-ROW($C$5),1))=0,"",INDEX(Input!I$6:I$1005,ROW($C327)-ROW($C$5),1))</f>
        <v/>
      </c>
      <c r="L327" s="101" t="str">
        <f t="array" ref="L327">IFERROR(IF($AY$24=123,DAY(K327)&amp;connector&amp;IF($AZ$24="Extended",INDEX($AT$24:$AT$35,MONTH(K327),1),MONTH(K327))&amp;connector&amp;IF($AZ$24="Short", RIGHT(YEAR(K327),2),YEAR(K327)),IF($AY$24=213, MONTH(K327)&amp;connector&amp;DAY(K327)&amp;connector&amp;IF($AZ$24="Short", RIGHT(YEAR(K327),2),YEAR(K327)),IF($AZ$24="Short", RIGHT(YEAR(K327),2),YEAR(K327))&amp;connector&amp;MONTH(K327)&amp;connector&amp;DAY(K327))),"-")</f>
        <v>-</v>
      </c>
      <c r="M327" s="101" t="str">
        <f>IF(LEN(INDEX(Input!J$6:J$1005,ROW($C327)-ROW($C$5),1))=0,"",INDEX(Input!J$6:J$1005,ROW($C327)-ROW($C$5),1))</f>
        <v/>
      </c>
      <c r="N327" s="101" t="str">
        <f t="array" ref="N327">IFERROR(IF($AY$24=123,DAY(M327)&amp;connector&amp;IF($AZ$24="Extended",INDEX($AT$24:$AT$35,MONTH(M327),1),MONTH(M327))&amp;connector&amp;IF($AZ$24="Short", RIGHT(YEAR(M327),2),YEAR(M327)),IF($AY$24=213, MONTH(M327)&amp;connector&amp;DAY(M327)&amp;connector&amp;IF($AZ$24="Short", RIGHT(YEAR(M327),2),YEAR(M327)),IF($AZ$24="Short", RIGHT(YEAR(M327),2),YEAR(M327))&amp;connector&amp;MONTH(M327)&amp;connector&amp;DAY(M327))),"-")</f>
        <v>-</v>
      </c>
      <c r="O327" s="156" t="str">
        <f>IF(LEN(INDEX(Input!K$6:K$1005,ROW($C327)-ROW($C$5),1))=0,"",INDEX(Input!K$6:K$1005,ROW($C327)-ROW($C$5),1))</f>
        <v/>
      </c>
      <c r="P327" s="100" t="str">
        <f t="shared" si="47"/>
        <v>-</v>
      </c>
      <c r="Q327" s="156" t="str">
        <f>IF(LEN(INDEX(Input!L$6:L$1005,ROW($C327)-ROW($C$5),1))=0,"",INDEX(Input!L$6:L$1005,ROW($C327)-ROW($C$5),1))</f>
        <v/>
      </c>
      <c r="R327" s="100" t="str">
        <f t="shared" si="48"/>
        <v>-</v>
      </c>
      <c r="S327" s="156" t="str">
        <f>IF(LEN(INDEX(Input!M$6:M$1005,ROW($C327)-ROW($C$5),1))=0,"-",INDEX(Input!M$6:M$1005,ROW($C327)-ROW($C$5),1))</f>
        <v>-</v>
      </c>
      <c r="T327" s="156" t="str">
        <f t="shared" si="49"/>
        <v/>
      </c>
      <c r="U327" s="100" t="str">
        <f t="shared" si="50"/>
        <v>-</v>
      </c>
      <c r="V327" s="156" t="str">
        <f>IF(LEN(INDEX(Input!O$6:O$1005,ROW($C327)-ROW($C$5),1))=0,"",INDEX(Input!O$6:O$1005,ROW($C327)-ROW($C$5),1))</f>
        <v/>
      </c>
      <c r="W327" s="100" t="str">
        <f t="shared" si="51"/>
        <v>-</v>
      </c>
      <c r="X327" s="104" t="str">
        <f t="shared" si="52"/>
        <v/>
      </c>
      <c r="Y327" s="102" t="str">
        <f t="shared" si="46"/>
        <v/>
      </c>
      <c r="Z327" s="102" t="str">
        <f>IF(AND(OR(Dashboard!$D$7=J327,Dashboard!$D$7=""),  OR(Dashboard!$G$6&lt;=K327,Dashboard!$G$6=""), OR(Dashboard!$G$7&gt;=K327,Dashboard!$G$7=""),  OR(Dashboard!$J$6&lt;=O327,Dashboard!$J$6=""), OR(Dashboard!$J$7&gt;=O327,Dashboard!$J$7=""),D327&lt;&gt;""),"x","")</f>
        <v>x</v>
      </c>
      <c r="AA327" s="102" t="str">
        <f>IF(AND(OR(Dashboard!$D$6=H327,Dashboard!$D$6="",Dashboard!$D$6="All"), Z327="x"),"x","")</f>
        <v>x</v>
      </c>
      <c r="AB327" s="103" t="str">
        <f>IF(AND(OR(Dashboard!$D$6=H327,Dashboard!$D$6="",Dashboard!$D$6="All"), OR(Dashboard!$D$7=J327,Dashboard!$D$7=""),  OR(Dashboard!$G$6&lt;=K327,Dashboard!$G$6=""), OR(Dashboard!$G$7&gt;=K327,Dashboard!$G$7=""),  OR(Dashboard!$J$6&lt;=O327,Dashboard!$J$6=""), OR(Dashboard!$J$7&gt;=O327,Dashboard!$J$7=""),I327&lt;&gt;""),"x","")</f>
        <v/>
      </c>
      <c r="AC327" s="88" t="str">
        <f>IF($AB327&lt;&gt;"x","",IF(AND($I327&lt;&gt;AC$4, IFERROR(MATCH("c",$AB327:AB327,0),0)=0),"x", IF(IFERROR(MATCH("c",$AB327:AB327,0),0)=0,"c","")))</f>
        <v/>
      </c>
      <c r="AD327" s="88" t="str">
        <f>IF($AB327&lt;&gt;"x","",IF(AND($I327&lt;&gt;AD$4, IFERROR(MATCH("c",$AB327:AC327,0),0)=0),"x", IF(IFERROR(MATCH("c",$AB327:AC327,0),0)=0,"c","")))</f>
        <v/>
      </c>
      <c r="AE327" s="88" t="str">
        <f>IF($AB327&lt;&gt;"x","",IF(AND($I327&lt;&gt;AE$4, IFERROR(MATCH("c",$AB327:AD327,0),0)=0),"x", IF(IFERROR(MATCH("c",$AB327:AD327,0),0)=0,"c","")))</f>
        <v/>
      </c>
      <c r="AF327" s="88" t="str">
        <f>IF($AB327&lt;&gt;"x","",IF(AND($I327&lt;&gt;AF$4, IFERROR(MATCH("c",$AB327:AE327,0),0)=0),"x", IF(IFERROR(MATCH("c",$AB327:AE327,0),0)=0,"c","")))</f>
        <v/>
      </c>
      <c r="AG327" s="88" t="str">
        <f>IF($AB327&lt;&gt;"x","",IF(AND($I327&lt;&gt;AG$4, IFERROR(MATCH("c",$AB327:AF327,0),0)=0),"x", IF(IFERROR(MATCH("c",$AB327:AF327,0),0)=0,"c","")))</f>
        <v/>
      </c>
      <c r="AH327" s="88" t="str">
        <f>IF($AB327&lt;&gt;"x","",IF(AND($I327&lt;&gt;AH$4, IFERROR(MATCH("c",$AB327:AG327,0),0)=0),"x", IF(IFERROR(MATCH("c",$AB327:AG327,0),0)=0,"c","")))</f>
        <v/>
      </c>
      <c r="AI327" s="88" t="str">
        <f>IF($AB327&lt;&gt;"x","",IF(AND($I327&lt;&gt;AI$4, IFERROR(MATCH("c",$AB327:AH327,0),0)=0),"x", IF(IFERROR(MATCH("c",$AB327:AH327,0),0)=0,"c","")))</f>
        <v/>
      </c>
      <c r="AJ327" s="88" t="str">
        <f>IF($AB327&lt;&gt;"x","",IF(AND($I327&lt;&gt;AJ$4, IFERROR(MATCH("c",$AB327:AI327,0),0)=0),"x", IF(IFERROR(MATCH("c",$AB327:AI327,0),0)=0,"c","")))</f>
        <v/>
      </c>
      <c r="AK327" s="88" t="str">
        <f>IF($AB327&lt;&gt;"x","",IF(AND($I327&lt;&gt;AK$4, IFERROR(MATCH("c",$AB327:AJ327,0),0)=0),"x", IF(IFERROR(MATCH("c",$AB327:AJ327,0),0)=0,"c","")))</f>
        <v/>
      </c>
      <c r="AL327" s="88" t="str">
        <f>IF($AB327&lt;&gt;"x","",IF(AND($I327&lt;&gt;AL$4, IFERROR(MATCH("c",$AB327:AK327,0),0)=0),"x", IF(IFERROR(MATCH("c",$AB327:AK327,0),0)=0,"c","")))</f>
        <v/>
      </c>
      <c r="AM327" s="88" t="str">
        <f>IF($AB327&lt;&gt;"x","",IF(AND($I327&lt;&gt;AM$4, IFERROR(MATCH("c",$AB327:AL327,0),0)=0),"x", IF(IFERROR(MATCH("c",$AB327:AL327,0),0)=0,"c","")))</f>
        <v/>
      </c>
      <c r="AN327" s="88" t="str">
        <f>IF($AB327&lt;&gt;"x","",IF(AND($I327&lt;&gt;AN$4, IFERROR(MATCH("c",$AB327:AM327,0),0)=0),"x", IF(IFERROR(MATCH("c",$AB327:AM327,0),0)=0,"c","")))</f>
        <v/>
      </c>
      <c r="AO327" s="88" t="str">
        <f>IF($AB327&lt;&gt;"x","",IF(AND($I327&lt;&gt;AO$4, IFERROR(MATCH("c",$AB327:AN327,0),0)=0),"x", IF(IFERROR(MATCH("c",$AB327:AN327,0),0)=0,"c","")))</f>
        <v/>
      </c>
      <c r="AP327" s="88" t="str">
        <f>IF($AB327&lt;&gt;"x","",IF(AND($I327&lt;&gt;AP$4, IFERROR(MATCH("c",$AB327:AO327,0),0)=0),"x", IF(IFERROR(MATCH("c",$AB327:AO327,0),0)=0,"c","")))</f>
        <v/>
      </c>
      <c r="AQ327" s="88" t="str">
        <f>IF($AB327&lt;&gt;"x","",IF(AND($I327&lt;&gt;AQ$4, IFERROR(MATCH("c",$AB327:AP327,0),0)=0),"x", IF(IFERROR(MATCH("c",$AB327:AP327,0),0)=0,"c","")))</f>
        <v/>
      </c>
    </row>
    <row r="328" spans="2:43" x14ac:dyDescent="0.25">
      <c r="B328" s="88">
        <f>IF(AND(OR(Pipeline!$F$5=H328,Pipeline!$F$5="",Pipeline!$F$5="All"), OR(Pipeline!$F$6=J328,Pipeline!$F$6="",Pipeline!$F$6="All"),  OR(Pipeline!$J$5&lt;=K328,Pipeline!$J$5=""), OR(Pipeline!$J$6&gt;=K328,Pipeline!$J$6=""),  OR(Pipeline!$N$5&lt;=O328,Pipeline!$N$5=""), OR(Pipeline!$N$6&gt;=O328,Pipeline!$N$6="")),1,0)</f>
        <v>1</v>
      </c>
      <c r="C328" s="99">
        <f>IF(B328&lt;&gt;1,"",COUNTIFS($I$6:I327,I328,$B$6:B327,1)+1)</f>
        <v>316</v>
      </c>
      <c r="D328" s="100" t="str">
        <f>IF(LEN(INDEX(Input!B$6:B$1005,ROW($C328)-ROW($C$5),1))=0,"-",INDEX(Input!B$6:B$1005,ROW($C328)-ROW($C$5),1))</f>
        <v>-</v>
      </c>
      <c r="E328" s="100" t="str">
        <f>IF(LEN(INDEX(Input!C$6:C$1005,ROW($C328)-ROW($C$5),1))=0,"-",INDEX(Input!C$6:C$1005,ROW($C328)-ROW($C$5),1))</f>
        <v>-</v>
      </c>
      <c r="F328" s="100" t="str">
        <f>IF(LEN(INDEX(Input!D$6:D$1005,ROW($C328)-ROW($C$5),1))=0,"-",INDEX(Input!D$6:D$1005,ROW($C328)-ROW($C$5),1))</f>
        <v>-</v>
      </c>
      <c r="G328" s="100" t="str">
        <f>IF(LEN(INDEX(Input!E$6:E$1005,ROW($C328)-ROW($C$5),1))=0,"-",INDEX(Input!E$6:E$1005,ROW($C328)-ROW($C$5),1))</f>
        <v>-</v>
      </c>
      <c r="H328" s="100" t="str">
        <f>IF(LEN(INDEX(Input!F$6:F$1005,ROW($C328)-ROW($C$5),1))=0,"-",INDEX(Input!F$6:F$1005,ROW($C328)-ROW($C$5),1))</f>
        <v>-</v>
      </c>
      <c r="I328" s="100" t="str">
        <f>IF(LEN(INDEX(Input!G$6:G$1005,ROW($C328)-ROW($C$5),1))=0,"",INDEX(Input!G$6:G$1005,ROW($C328)-ROW($C$5),1))</f>
        <v/>
      </c>
      <c r="J328" s="100" t="str">
        <f>IF(LEN(INDEX(Input!B$6:B$1005,ROW($C328)-ROW($C$5),1))=0,"-",IF(INDEX(Input!H$6:H$1005,ROW($C328)-ROW($C$5),1)="","Not set",INDEX(Input!H$6:H$1005,ROW($C328)-ROW($C$5),1)) )</f>
        <v>-</v>
      </c>
      <c r="K328" s="101" t="str">
        <f>IF(LEN(INDEX(Input!I$6:I$1005,ROW($C328)-ROW($C$5),1))=0,"",INDEX(Input!I$6:I$1005,ROW($C328)-ROW($C$5),1))</f>
        <v/>
      </c>
      <c r="L328" s="101" t="str">
        <f t="array" ref="L328">IFERROR(IF($AY$24=123,DAY(K328)&amp;connector&amp;IF($AZ$24="Extended",INDEX($AT$24:$AT$35,MONTH(K328),1),MONTH(K328))&amp;connector&amp;IF($AZ$24="Short", RIGHT(YEAR(K328),2),YEAR(K328)),IF($AY$24=213, MONTH(K328)&amp;connector&amp;DAY(K328)&amp;connector&amp;IF($AZ$24="Short", RIGHT(YEAR(K328),2),YEAR(K328)),IF($AZ$24="Short", RIGHT(YEAR(K328),2),YEAR(K328))&amp;connector&amp;MONTH(K328)&amp;connector&amp;DAY(K328))),"-")</f>
        <v>-</v>
      </c>
      <c r="M328" s="101" t="str">
        <f>IF(LEN(INDEX(Input!J$6:J$1005,ROW($C328)-ROW($C$5),1))=0,"",INDEX(Input!J$6:J$1005,ROW($C328)-ROW($C$5),1))</f>
        <v/>
      </c>
      <c r="N328" s="101" t="str">
        <f t="array" ref="N328">IFERROR(IF($AY$24=123,DAY(M328)&amp;connector&amp;IF($AZ$24="Extended",INDEX($AT$24:$AT$35,MONTH(M328),1),MONTH(M328))&amp;connector&amp;IF($AZ$24="Short", RIGHT(YEAR(M328),2),YEAR(M328)),IF($AY$24=213, MONTH(M328)&amp;connector&amp;DAY(M328)&amp;connector&amp;IF($AZ$24="Short", RIGHT(YEAR(M328),2),YEAR(M328)),IF($AZ$24="Short", RIGHT(YEAR(M328),2),YEAR(M328))&amp;connector&amp;MONTH(M328)&amp;connector&amp;DAY(M328))),"-")</f>
        <v>-</v>
      </c>
      <c r="O328" s="156" t="str">
        <f>IF(LEN(INDEX(Input!K$6:K$1005,ROW($C328)-ROW($C$5),1))=0,"",INDEX(Input!K$6:K$1005,ROW($C328)-ROW($C$5),1))</f>
        <v/>
      </c>
      <c r="P328" s="100" t="str">
        <f t="shared" si="47"/>
        <v>-</v>
      </c>
      <c r="Q328" s="156" t="str">
        <f>IF(LEN(INDEX(Input!L$6:L$1005,ROW($C328)-ROW($C$5),1))=0,"",INDEX(Input!L$6:L$1005,ROW($C328)-ROW($C$5),1))</f>
        <v/>
      </c>
      <c r="R328" s="100" t="str">
        <f t="shared" si="48"/>
        <v>-</v>
      </c>
      <c r="S328" s="156" t="str">
        <f>IF(LEN(INDEX(Input!M$6:M$1005,ROW($C328)-ROW($C$5),1))=0,"-",INDEX(Input!M$6:M$1005,ROW($C328)-ROW($C$5),1))</f>
        <v>-</v>
      </c>
      <c r="T328" s="156" t="str">
        <f t="shared" si="49"/>
        <v/>
      </c>
      <c r="U328" s="100" t="str">
        <f t="shared" si="50"/>
        <v>-</v>
      </c>
      <c r="V328" s="156" t="str">
        <f>IF(LEN(INDEX(Input!O$6:O$1005,ROW($C328)-ROW($C$5),1))=0,"",INDEX(Input!O$6:O$1005,ROW($C328)-ROW($C$5),1))</f>
        <v/>
      </c>
      <c r="W328" s="100" t="str">
        <f t="shared" si="51"/>
        <v>-</v>
      </c>
      <c r="X328" s="104" t="str">
        <f t="shared" si="52"/>
        <v/>
      </c>
      <c r="Y328" s="102" t="str">
        <f t="shared" si="46"/>
        <v/>
      </c>
      <c r="Z328" s="102" t="str">
        <f>IF(AND(OR(Dashboard!$D$7=J328,Dashboard!$D$7=""),  OR(Dashboard!$G$6&lt;=K328,Dashboard!$G$6=""), OR(Dashboard!$G$7&gt;=K328,Dashboard!$G$7=""),  OR(Dashboard!$J$6&lt;=O328,Dashboard!$J$6=""), OR(Dashboard!$J$7&gt;=O328,Dashboard!$J$7=""),D328&lt;&gt;""),"x","")</f>
        <v>x</v>
      </c>
      <c r="AA328" s="102" t="str">
        <f>IF(AND(OR(Dashboard!$D$6=H328,Dashboard!$D$6="",Dashboard!$D$6="All"), Z328="x"),"x","")</f>
        <v>x</v>
      </c>
      <c r="AB328" s="103" t="str">
        <f>IF(AND(OR(Dashboard!$D$6=H328,Dashboard!$D$6="",Dashboard!$D$6="All"), OR(Dashboard!$D$7=J328,Dashboard!$D$7=""),  OR(Dashboard!$G$6&lt;=K328,Dashboard!$G$6=""), OR(Dashboard!$G$7&gt;=K328,Dashboard!$G$7=""),  OR(Dashboard!$J$6&lt;=O328,Dashboard!$J$6=""), OR(Dashboard!$J$7&gt;=O328,Dashboard!$J$7=""),I328&lt;&gt;""),"x","")</f>
        <v/>
      </c>
      <c r="AC328" s="88" t="str">
        <f>IF($AB328&lt;&gt;"x","",IF(AND($I328&lt;&gt;AC$4, IFERROR(MATCH("c",$AB328:AB328,0),0)=0),"x", IF(IFERROR(MATCH("c",$AB328:AB328,0),0)=0,"c","")))</f>
        <v/>
      </c>
      <c r="AD328" s="88" t="str">
        <f>IF($AB328&lt;&gt;"x","",IF(AND($I328&lt;&gt;AD$4, IFERROR(MATCH("c",$AB328:AC328,0),0)=0),"x", IF(IFERROR(MATCH("c",$AB328:AC328,0),0)=0,"c","")))</f>
        <v/>
      </c>
      <c r="AE328" s="88" t="str">
        <f>IF($AB328&lt;&gt;"x","",IF(AND($I328&lt;&gt;AE$4, IFERROR(MATCH("c",$AB328:AD328,0),0)=0),"x", IF(IFERROR(MATCH("c",$AB328:AD328,0),0)=0,"c","")))</f>
        <v/>
      </c>
      <c r="AF328" s="88" t="str">
        <f>IF($AB328&lt;&gt;"x","",IF(AND($I328&lt;&gt;AF$4, IFERROR(MATCH("c",$AB328:AE328,0),0)=0),"x", IF(IFERROR(MATCH("c",$AB328:AE328,0),0)=0,"c","")))</f>
        <v/>
      </c>
      <c r="AG328" s="88" t="str">
        <f>IF($AB328&lt;&gt;"x","",IF(AND($I328&lt;&gt;AG$4, IFERROR(MATCH("c",$AB328:AF328,0),0)=0),"x", IF(IFERROR(MATCH("c",$AB328:AF328,0),0)=0,"c","")))</f>
        <v/>
      </c>
      <c r="AH328" s="88" t="str">
        <f>IF($AB328&lt;&gt;"x","",IF(AND($I328&lt;&gt;AH$4, IFERROR(MATCH("c",$AB328:AG328,0),0)=0),"x", IF(IFERROR(MATCH("c",$AB328:AG328,0),0)=0,"c","")))</f>
        <v/>
      </c>
      <c r="AI328" s="88" t="str">
        <f>IF($AB328&lt;&gt;"x","",IF(AND($I328&lt;&gt;AI$4, IFERROR(MATCH("c",$AB328:AH328,0),0)=0),"x", IF(IFERROR(MATCH("c",$AB328:AH328,0),0)=0,"c","")))</f>
        <v/>
      </c>
      <c r="AJ328" s="88" t="str">
        <f>IF($AB328&lt;&gt;"x","",IF(AND($I328&lt;&gt;AJ$4, IFERROR(MATCH("c",$AB328:AI328,0),0)=0),"x", IF(IFERROR(MATCH("c",$AB328:AI328,0),0)=0,"c","")))</f>
        <v/>
      </c>
      <c r="AK328" s="88" t="str">
        <f>IF($AB328&lt;&gt;"x","",IF(AND($I328&lt;&gt;AK$4, IFERROR(MATCH("c",$AB328:AJ328,0),0)=0),"x", IF(IFERROR(MATCH("c",$AB328:AJ328,0),0)=0,"c","")))</f>
        <v/>
      </c>
      <c r="AL328" s="88" t="str">
        <f>IF($AB328&lt;&gt;"x","",IF(AND($I328&lt;&gt;AL$4, IFERROR(MATCH("c",$AB328:AK328,0),0)=0),"x", IF(IFERROR(MATCH("c",$AB328:AK328,0),0)=0,"c","")))</f>
        <v/>
      </c>
      <c r="AM328" s="88" t="str">
        <f>IF($AB328&lt;&gt;"x","",IF(AND($I328&lt;&gt;AM$4, IFERROR(MATCH("c",$AB328:AL328,0),0)=0),"x", IF(IFERROR(MATCH("c",$AB328:AL328,0),0)=0,"c","")))</f>
        <v/>
      </c>
      <c r="AN328" s="88" t="str">
        <f>IF($AB328&lt;&gt;"x","",IF(AND($I328&lt;&gt;AN$4, IFERROR(MATCH("c",$AB328:AM328,0),0)=0),"x", IF(IFERROR(MATCH("c",$AB328:AM328,0),0)=0,"c","")))</f>
        <v/>
      </c>
      <c r="AO328" s="88" t="str">
        <f>IF($AB328&lt;&gt;"x","",IF(AND($I328&lt;&gt;AO$4, IFERROR(MATCH("c",$AB328:AN328,0),0)=0),"x", IF(IFERROR(MATCH("c",$AB328:AN328,0),0)=0,"c","")))</f>
        <v/>
      </c>
      <c r="AP328" s="88" t="str">
        <f>IF($AB328&lt;&gt;"x","",IF(AND($I328&lt;&gt;AP$4, IFERROR(MATCH("c",$AB328:AO328,0),0)=0),"x", IF(IFERROR(MATCH("c",$AB328:AO328,0),0)=0,"c","")))</f>
        <v/>
      </c>
      <c r="AQ328" s="88" t="str">
        <f>IF($AB328&lt;&gt;"x","",IF(AND($I328&lt;&gt;AQ$4, IFERROR(MATCH("c",$AB328:AP328,0),0)=0),"x", IF(IFERROR(MATCH("c",$AB328:AP328,0),0)=0,"c","")))</f>
        <v/>
      </c>
    </row>
    <row r="329" spans="2:43" x14ac:dyDescent="0.25">
      <c r="B329" s="88">
        <f>IF(AND(OR(Pipeline!$F$5=H329,Pipeline!$F$5="",Pipeline!$F$5="All"), OR(Pipeline!$F$6=J329,Pipeline!$F$6="",Pipeline!$F$6="All"),  OR(Pipeline!$J$5&lt;=K329,Pipeline!$J$5=""), OR(Pipeline!$J$6&gt;=K329,Pipeline!$J$6=""),  OR(Pipeline!$N$5&lt;=O329,Pipeline!$N$5=""), OR(Pipeline!$N$6&gt;=O329,Pipeline!$N$6="")),1,0)</f>
        <v>1</v>
      </c>
      <c r="C329" s="99">
        <f>IF(B329&lt;&gt;1,"",COUNTIFS($I$6:I328,I329,$B$6:B328,1)+1)</f>
        <v>317</v>
      </c>
      <c r="D329" s="100" t="str">
        <f>IF(LEN(INDEX(Input!B$6:B$1005,ROW($C329)-ROW($C$5),1))=0,"-",INDEX(Input!B$6:B$1005,ROW($C329)-ROW($C$5),1))</f>
        <v>-</v>
      </c>
      <c r="E329" s="100" t="str">
        <f>IF(LEN(INDEX(Input!C$6:C$1005,ROW($C329)-ROW($C$5),1))=0,"-",INDEX(Input!C$6:C$1005,ROW($C329)-ROW($C$5),1))</f>
        <v>-</v>
      </c>
      <c r="F329" s="100" t="str">
        <f>IF(LEN(INDEX(Input!D$6:D$1005,ROW($C329)-ROW($C$5),1))=0,"-",INDEX(Input!D$6:D$1005,ROW($C329)-ROW($C$5),1))</f>
        <v>-</v>
      </c>
      <c r="G329" s="100" t="str">
        <f>IF(LEN(INDEX(Input!E$6:E$1005,ROW($C329)-ROW($C$5),1))=0,"-",INDEX(Input!E$6:E$1005,ROW($C329)-ROW($C$5),1))</f>
        <v>-</v>
      </c>
      <c r="H329" s="100" t="str">
        <f>IF(LEN(INDEX(Input!F$6:F$1005,ROW($C329)-ROW($C$5),1))=0,"-",INDEX(Input!F$6:F$1005,ROW($C329)-ROW($C$5),1))</f>
        <v>-</v>
      </c>
      <c r="I329" s="100" t="str">
        <f>IF(LEN(INDEX(Input!G$6:G$1005,ROW($C329)-ROW($C$5),1))=0,"",INDEX(Input!G$6:G$1005,ROW($C329)-ROW($C$5),1))</f>
        <v/>
      </c>
      <c r="J329" s="100" t="str">
        <f>IF(LEN(INDEX(Input!B$6:B$1005,ROW($C329)-ROW($C$5),1))=0,"-",IF(INDEX(Input!H$6:H$1005,ROW($C329)-ROW($C$5),1)="","Not set",INDEX(Input!H$6:H$1005,ROW($C329)-ROW($C$5),1)) )</f>
        <v>-</v>
      </c>
      <c r="K329" s="101" t="str">
        <f>IF(LEN(INDEX(Input!I$6:I$1005,ROW($C329)-ROW($C$5),1))=0,"",INDEX(Input!I$6:I$1005,ROW($C329)-ROW($C$5),1))</f>
        <v/>
      </c>
      <c r="L329" s="101" t="str">
        <f t="array" ref="L329">IFERROR(IF($AY$24=123,DAY(K329)&amp;connector&amp;IF($AZ$24="Extended",INDEX($AT$24:$AT$35,MONTH(K329),1),MONTH(K329))&amp;connector&amp;IF($AZ$24="Short", RIGHT(YEAR(K329),2),YEAR(K329)),IF($AY$24=213, MONTH(K329)&amp;connector&amp;DAY(K329)&amp;connector&amp;IF($AZ$24="Short", RIGHT(YEAR(K329),2),YEAR(K329)),IF($AZ$24="Short", RIGHT(YEAR(K329),2),YEAR(K329))&amp;connector&amp;MONTH(K329)&amp;connector&amp;DAY(K329))),"-")</f>
        <v>-</v>
      </c>
      <c r="M329" s="101" t="str">
        <f>IF(LEN(INDEX(Input!J$6:J$1005,ROW($C329)-ROW($C$5),1))=0,"",INDEX(Input!J$6:J$1005,ROW($C329)-ROW($C$5),1))</f>
        <v/>
      </c>
      <c r="N329" s="101" t="str">
        <f t="array" ref="N329">IFERROR(IF($AY$24=123,DAY(M329)&amp;connector&amp;IF($AZ$24="Extended",INDEX($AT$24:$AT$35,MONTH(M329),1),MONTH(M329))&amp;connector&amp;IF($AZ$24="Short", RIGHT(YEAR(M329),2),YEAR(M329)),IF($AY$24=213, MONTH(M329)&amp;connector&amp;DAY(M329)&amp;connector&amp;IF($AZ$24="Short", RIGHT(YEAR(M329),2),YEAR(M329)),IF($AZ$24="Short", RIGHT(YEAR(M329),2),YEAR(M329))&amp;connector&amp;MONTH(M329)&amp;connector&amp;DAY(M329))),"-")</f>
        <v>-</v>
      </c>
      <c r="O329" s="156" t="str">
        <f>IF(LEN(INDEX(Input!K$6:K$1005,ROW($C329)-ROW($C$5),1))=0,"",INDEX(Input!K$6:K$1005,ROW($C329)-ROW($C$5),1))</f>
        <v/>
      </c>
      <c r="P329" s="100" t="str">
        <f t="shared" si="47"/>
        <v>-</v>
      </c>
      <c r="Q329" s="156" t="str">
        <f>IF(LEN(INDEX(Input!L$6:L$1005,ROW($C329)-ROW($C$5),1))=0,"",INDEX(Input!L$6:L$1005,ROW($C329)-ROW($C$5),1))</f>
        <v/>
      </c>
      <c r="R329" s="100" t="str">
        <f t="shared" si="48"/>
        <v>-</v>
      </c>
      <c r="S329" s="156" t="str">
        <f>IF(LEN(INDEX(Input!M$6:M$1005,ROW($C329)-ROW($C$5),1))=0,"-",INDEX(Input!M$6:M$1005,ROW($C329)-ROW($C$5),1))</f>
        <v>-</v>
      </c>
      <c r="T329" s="156" t="str">
        <f t="shared" si="49"/>
        <v/>
      </c>
      <c r="U329" s="100" t="str">
        <f t="shared" si="50"/>
        <v>-</v>
      </c>
      <c r="V329" s="156" t="str">
        <f>IF(LEN(INDEX(Input!O$6:O$1005,ROW($C329)-ROW($C$5),1))=0,"",INDEX(Input!O$6:O$1005,ROW($C329)-ROW($C$5),1))</f>
        <v/>
      </c>
      <c r="W329" s="100" t="str">
        <f t="shared" si="51"/>
        <v>-</v>
      </c>
      <c r="X329" s="104" t="str">
        <f t="shared" si="52"/>
        <v/>
      </c>
      <c r="Y329" s="102" t="str">
        <f t="shared" si="46"/>
        <v/>
      </c>
      <c r="Z329" s="102" t="str">
        <f>IF(AND(OR(Dashboard!$D$7=J329,Dashboard!$D$7=""),  OR(Dashboard!$G$6&lt;=K329,Dashboard!$G$6=""), OR(Dashboard!$G$7&gt;=K329,Dashboard!$G$7=""),  OR(Dashboard!$J$6&lt;=O329,Dashboard!$J$6=""), OR(Dashboard!$J$7&gt;=O329,Dashboard!$J$7=""),D329&lt;&gt;""),"x","")</f>
        <v>x</v>
      </c>
      <c r="AA329" s="102" t="str">
        <f>IF(AND(OR(Dashboard!$D$6=H329,Dashboard!$D$6="",Dashboard!$D$6="All"), Z329="x"),"x","")</f>
        <v>x</v>
      </c>
      <c r="AB329" s="103" t="str">
        <f>IF(AND(OR(Dashboard!$D$6=H329,Dashboard!$D$6="",Dashboard!$D$6="All"), OR(Dashboard!$D$7=J329,Dashboard!$D$7=""),  OR(Dashboard!$G$6&lt;=K329,Dashboard!$G$6=""), OR(Dashboard!$G$7&gt;=K329,Dashboard!$G$7=""),  OR(Dashboard!$J$6&lt;=O329,Dashboard!$J$6=""), OR(Dashboard!$J$7&gt;=O329,Dashboard!$J$7=""),I329&lt;&gt;""),"x","")</f>
        <v/>
      </c>
      <c r="AC329" s="88" t="str">
        <f>IF($AB329&lt;&gt;"x","",IF(AND($I329&lt;&gt;AC$4, IFERROR(MATCH("c",$AB329:AB329,0),0)=0),"x", IF(IFERROR(MATCH("c",$AB329:AB329,0),0)=0,"c","")))</f>
        <v/>
      </c>
      <c r="AD329" s="88" t="str">
        <f>IF($AB329&lt;&gt;"x","",IF(AND($I329&lt;&gt;AD$4, IFERROR(MATCH("c",$AB329:AC329,0),0)=0),"x", IF(IFERROR(MATCH("c",$AB329:AC329,0),0)=0,"c","")))</f>
        <v/>
      </c>
      <c r="AE329" s="88" t="str">
        <f>IF($AB329&lt;&gt;"x","",IF(AND($I329&lt;&gt;AE$4, IFERROR(MATCH("c",$AB329:AD329,0),0)=0),"x", IF(IFERROR(MATCH("c",$AB329:AD329,0),0)=0,"c","")))</f>
        <v/>
      </c>
      <c r="AF329" s="88" t="str">
        <f>IF($AB329&lt;&gt;"x","",IF(AND($I329&lt;&gt;AF$4, IFERROR(MATCH("c",$AB329:AE329,0),0)=0),"x", IF(IFERROR(MATCH("c",$AB329:AE329,0),0)=0,"c","")))</f>
        <v/>
      </c>
      <c r="AG329" s="88" t="str">
        <f>IF($AB329&lt;&gt;"x","",IF(AND($I329&lt;&gt;AG$4, IFERROR(MATCH("c",$AB329:AF329,0),0)=0),"x", IF(IFERROR(MATCH("c",$AB329:AF329,0),0)=0,"c","")))</f>
        <v/>
      </c>
      <c r="AH329" s="88" t="str">
        <f>IF($AB329&lt;&gt;"x","",IF(AND($I329&lt;&gt;AH$4, IFERROR(MATCH("c",$AB329:AG329,0),0)=0),"x", IF(IFERROR(MATCH("c",$AB329:AG329,0),0)=0,"c","")))</f>
        <v/>
      </c>
      <c r="AI329" s="88" t="str">
        <f>IF($AB329&lt;&gt;"x","",IF(AND($I329&lt;&gt;AI$4, IFERROR(MATCH("c",$AB329:AH329,0),0)=0),"x", IF(IFERROR(MATCH("c",$AB329:AH329,0),0)=0,"c","")))</f>
        <v/>
      </c>
      <c r="AJ329" s="88" t="str">
        <f>IF($AB329&lt;&gt;"x","",IF(AND($I329&lt;&gt;AJ$4, IFERROR(MATCH("c",$AB329:AI329,0),0)=0),"x", IF(IFERROR(MATCH("c",$AB329:AI329,0),0)=0,"c","")))</f>
        <v/>
      </c>
      <c r="AK329" s="88" t="str">
        <f>IF($AB329&lt;&gt;"x","",IF(AND($I329&lt;&gt;AK$4, IFERROR(MATCH("c",$AB329:AJ329,0),0)=0),"x", IF(IFERROR(MATCH("c",$AB329:AJ329,0),0)=0,"c","")))</f>
        <v/>
      </c>
      <c r="AL329" s="88" t="str">
        <f>IF($AB329&lt;&gt;"x","",IF(AND($I329&lt;&gt;AL$4, IFERROR(MATCH("c",$AB329:AK329,0),0)=0),"x", IF(IFERROR(MATCH("c",$AB329:AK329,0),0)=0,"c","")))</f>
        <v/>
      </c>
      <c r="AM329" s="88" t="str">
        <f>IF($AB329&lt;&gt;"x","",IF(AND($I329&lt;&gt;AM$4, IFERROR(MATCH("c",$AB329:AL329,0),0)=0),"x", IF(IFERROR(MATCH("c",$AB329:AL329,0),0)=0,"c","")))</f>
        <v/>
      </c>
      <c r="AN329" s="88" t="str">
        <f>IF($AB329&lt;&gt;"x","",IF(AND($I329&lt;&gt;AN$4, IFERROR(MATCH("c",$AB329:AM329,0),0)=0),"x", IF(IFERROR(MATCH("c",$AB329:AM329,0),0)=0,"c","")))</f>
        <v/>
      </c>
      <c r="AO329" s="88" t="str">
        <f>IF($AB329&lt;&gt;"x","",IF(AND($I329&lt;&gt;AO$4, IFERROR(MATCH("c",$AB329:AN329,0),0)=0),"x", IF(IFERROR(MATCH("c",$AB329:AN329,0),0)=0,"c","")))</f>
        <v/>
      </c>
      <c r="AP329" s="88" t="str">
        <f>IF($AB329&lt;&gt;"x","",IF(AND($I329&lt;&gt;AP$4, IFERROR(MATCH("c",$AB329:AO329,0),0)=0),"x", IF(IFERROR(MATCH("c",$AB329:AO329,0),0)=0,"c","")))</f>
        <v/>
      </c>
      <c r="AQ329" s="88" t="str">
        <f>IF($AB329&lt;&gt;"x","",IF(AND($I329&lt;&gt;AQ$4, IFERROR(MATCH("c",$AB329:AP329,0),0)=0),"x", IF(IFERROR(MATCH("c",$AB329:AP329,0),0)=0,"c","")))</f>
        <v/>
      </c>
    </row>
    <row r="330" spans="2:43" x14ac:dyDescent="0.25">
      <c r="B330" s="88">
        <f>IF(AND(OR(Pipeline!$F$5=H330,Pipeline!$F$5="",Pipeline!$F$5="All"), OR(Pipeline!$F$6=J330,Pipeline!$F$6="",Pipeline!$F$6="All"),  OR(Pipeline!$J$5&lt;=K330,Pipeline!$J$5=""), OR(Pipeline!$J$6&gt;=K330,Pipeline!$J$6=""),  OR(Pipeline!$N$5&lt;=O330,Pipeline!$N$5=""), OR(Pipeline!$N$6&gt;=O330,Pipeline!$N$6="")),1,0)</f>
        <v>1</v>
      </c>
      <c r="C330" s="99">
        <f>IF(B330&lt;&gt;1,"",COUNTIFS($I$6:I329,I330,$B$6:B329,1)+1)</f>
        <v>318</v>
      </c>
      <c r="D330" s="100" t="str">
        <f>IF(LEN(INDEX(Input!B$6:B$1005,ROW($C330)-ROW($C$5),1))=0,"-",INDEX(Input!B$6:B$1005,ROW($C330)-ROW($C$5),1))</f>
        <v>-</v>
      </c>
      <c r="E330" s="100" t="str">
        <f>IF(LEN(INDEX(Input!C$6:C$1005,ROW($C330)-ROW($C$5),1))=0,"-",INDEX(Input!C$6:C$1005,ROW($C330)-ROW($C$5),1))</f>
        <v>-</v>
      </c>
      <c r="F330" s="100" t="str">
        <f>IF(LEN(INDEX(Input!D$6:D$1005,ROW($C330)-ROW($C$5),1))=0,"-",INDEX(Input!D$6:D$1005,ROW($C330)-ROW($C$5),1))</f>
        <v>-</v>
      </c>
      <c r="G330" s="100" t="str">
        <f>IF(LEN(INDEX(Input!E$6:E$1005,ROW($C330)-ROW($C$5),1))=0,"-",INDEX(Input!E$6:E$1005,ROW($C330)-ROW($C$5),1))</f>
        <v>-</v>
      </c>
      <c r="H330" s="100" t="str">
        <f>IF(LEN(INDEX(Input!F$6:F$1005,ROW($C330)-ROW($C$5),1))=0,"-",INDEX(Input!F$6:F$1005,ROW($C330)-ROW($C$5),1))</f>
        <v>-</v>
      </c>
      <c r="I330" s="100" t="str">
        <f>IF(LEN(INDEX(Input!G$6:G$1005,ROW($C330)-ROW($C$5),1))=0,"",INDEX(Input!G$6:G$1005,ROW($C330)-ROW($C$5),1))</f>
        <v/>
      </c>
      <c r="J330" s="100" t="str">
        <f>IF(LEN(INDEX(Input!B$6:B$1005,ROW($C330)-ROW($C$5),1))=0,"-",IF(INDEX(Input!H$6:H$1005,ROW($C330)-ROW($C$5),1)="","Not set",INDEX(Input!H$6:H$1005,ROW($C330)-ROW($C$5),1)) )</f>
        <v>-</v>
      </c>
      <c r="K330" s="101" t="str">
        <f>IF(LEN(INDEX(Input!I$6:I$1005,ROW($C330)-ROW($C$5),1))=0,"",INDEX(Input!I$6:I$1005,ROW($C330)-ROW($C$5),1))</f>
        <v/>
      </c>
      <c r="L330" s="101" t="str">
        <f t="array" ref="L330">IFERROR(IF($AY$24=123,DAY(K330)&amp;connector&amp;IF($AZ$24="Extended",INDEX($AT$24:$AT$35,MONTH(K330),1),MONTH(K330))&amp;connector&amp;IF($AZ$24="Short", RIGHT(YEAR(K330),2),YEAR(K330)),IF($AY$24=213, MONTH(K330)&amp;connector&amp;DAY(K330)&amp;connector&amp;IF($AZ$24="Short", RIGHT(YEAR(K330),2),YEAR(K330)),IF($AZ$24="Short", RIGHT(YEAR(K330),2),YEAR(K330))&amp;connector&amp;MONTH(K330)&amp;connector&amp;DAY(K330))),"-")</f>
        <v>-</v>
      </c>
      <c r="M330" s="101" t="str">
        <f>IF(LEN(INDEX(Input!J$6:J$1005,ROW($C330)-ROW($C$5),1))=0,"",INDEX(Input!J$6:J$1005,ROW($C330)-ROW($C$5),1))</f>
        <v/>
      </c>
      <c r="N330" s="101" t="str">
        <f t="array" ref="N330">IFERROR(IF($AY$24=123,DAY(M330)&amp;connector&amp;IF($AZ$24="Extended",INDEX($AT$24:$AT$35,MONTH(M330),1),MONTH(M330))&amp;connector&amp;IF($AZ$24="Short", RIGHT(YEAR(M330),2),YEAR(M330)),IF($AY$24=213, MONTH(M330)&amp;connector&amp;DAY(M330)&amp;connector&amp;IF($AZ$24="Short", RIGHT(YEAR(M330),2),YEAR(M330)),IF($AZ$24="Short", RIGHT(YEAR(M330),2),YEAR(M330))&amp;connector&amp;MONTH(M330)&amp;connector&amp;DAY(M330))),"-")</f>
        <v>-</v>
      </c>
      <c r="O330" s="156" t="str">
        <f>IF(LEN(INDEX(Input!K$6:K$1005,ROW($C330)-ROW($C$5),1))=0,"",INDEX(Input!K$6:K$1005,ROW($C330)-ROW($C$5),1))</f>
        <v/>
      </c>
      <c r="P330" s="100" t="str">
        <f t="shared" si="47"/>
        <v>-</v>
      </c>
      <c r="Q330" s="156" t="str">
        <f>IF(LEN(INDEX(Input!L$6:L$1005,ROW($C330)-ROW($C$5),1))=0,"",INDEX(Input!L$6:L$1005,ROW($C330)-ROW($C$5),1))</f>
        <v/>
      </c>
      <c r="R330" s="100" t="str">
        <f t="shared" si="48"/>
        <v>-</v>
      </c>
      <c r="S330" s="156" t="str">
        <f>IF(LEN(INDEX(Input!M$6:M$1005,ROW($C330)-ROW($C$5),1))=0,"-",INDEX(Input!M$6:M$1005,ROW($C330)-ROW($C$5),1))</f>
        <v>-</v>
      </c>
      <c r="T330" s="156" t="str">
        <f t="shared" si="49"/>
        <v/>
      </c>
      <c r="U330" s="100" t="str">
        <f t="shared" si="50"/>
        <v>-</v>
      </c>
      <c r="V330" s="156" t="str">
        <f>IF(LEN(INDEX(Input!O$6:O$1005,ROW($C330)-ROW($C$5),1))=0,"",INDEX(Input!O$6:O$1005,ROW($C330)-ROW($C$5),1))</f>
        <v/>
      </c>
      <c r="W330" s="100" t="str">
        <f t="shared" si="51"/>
        <v>-</v>
      </c>
      <c r="X330" s="104" t="str">
        <f t="shared" si="52"/>
        <v/>
      </c>
      <c r="Y330" s="102" t="str">
        <f t="shared" si="46"/>
        <v/>
      </c>
      <c r="Z330" s="102" t="str">
        <f>IF(AND(OR(Dashboard!$D$7=J330,Dashboard!$D$7=""),  OR(Dashboard!$G$6&lt;=K330,Dashboard!$G$6=""), OR(Dashboard!$G$7&gt;=K330,Dashboard!$G$7=""),  OR(Dashboard!$J$6&lt;=O330,Dashboard!$J$6=""), OR(Dashboard!$J$7&gt;=O330,Dashboard!$J$7=""),D330&lt;&gt;""),"x","")</f>
        <v>x</v>
      </c>
      <c r="AA330" s="102" t="str">
        <f>IF(AND(OR(Dashboard!$D$6=H330,Dashboard!$D$6="",Dashboard!$D$6="All"), Z330="x"),"x","")</f>
        <v>x</v>
      </c>
      <c r="AB330" s="103" t="str">
        <f>IF(AND(OR(Dashboard!$D$6=H330,Dashboard!$D$6="",Dashboard!$D$6="All"), OR(Dashboard!$D$7=J330,Dashboard!$D$7=""),  OR(Dashboard!$G$6&lt;=K330,Dashboard!$G$6=""), OR(Dashboard!$G$7&gt;=K330,Dashboard!$G$7=""),  OR(Dashboard!$J$6&lt;=O330,Dashboard!$J$6=""), OR(Dashboard!$J$7&gt;=O330,Dashboard!$J$7=""),I330&lt;&gt;""),"x","")</f>
        <v/>
      </c>
      <c r="AC330" s="88" t="str">
        <f>IF($AB330&lt;&gt;"x","",IF(AND($I330&lt;&gt;AC$4, IFERROR(MATCH("c",$AB330:AB330,0),0)=0),"x", IF(IFERROR(MATCH("c",$AB330:AB330,0),0)=0,"c","")))</f>
        <v/>
      </c>
      <c r="AD330" s="88" t="str">
        <f>IF($AB330&lt;&gt;"x","",IF(AND($I330&lt;&gt;AD$4, IFERROR(MATCH("c",$AB330:AC330,0),0)=0),"x", IF(IFERROR(MATCH("c",$AB330:AC330,0),0)=0,"c","")))</f>
        <v/>
      </c>
      <c r="AE330" s="88" t="str">
        <f>IF($AB330&lt;&gt;"x","",IF(AND($I330&lt;&gt;AE$4, IFERROR(MATCH("c",$AB330:AD330,0),0)=0),"x", IF(IFERROR(MATCH("c",$AB330:AD330,0),0)=0,"c","")))</f>
        <v/>
      </c>
      <c r="AF330" s="88" t="str">
        <f>IF($AB330&lt;&gt;"x","",IF(AND($I330&lt;&gt;AF$4, IFERROR(MATCH("c",$AB330:AE330,0),0)=0),"x", IF(IFERROR(MATCH("c",$AB330:AE330,0),0)=0,"c","")))</f>
        <v/>
      </c>
      <c r="AG330" s="88" t="str">
        <f>IF($AB330&lt;&gt;"x","",IF(AND($I330&lt;&gt;AG$4, IFERROR(MATCH("c",$AB330:AF330,0),0)=0),"x", IF(IFERROR(MATCH("c",$AB330:AF330,0),0)=0,"c","")))</f>
        <v/>
      </c>
      <c r="AH330" s="88" t="str">
        <f>IF($AB330&lt;&gt;"x","",IF(AND($I330&lt;&gt;AH$4, IFERROR(MATCH("c",$AB330:AG330,0),0)=0),"x", IF(IFERROR(MATCH("c",$AB330:AG330,0),0)=0,"c","")))</f>
        <v/>
      </c>
      <c r="AI330" s="88" t="str">
        <f>IF($AB330&lt;&gt;"x","",IF(AND($I330&lt;&gt;AI$4, IFERROR(MATCH("c",$AB330:AH330,0),0)=0),"x", IF(IFERROR(MATCH("c",$AB330:AH330,0),0)=0,"c","")))</f>
        <v/>
      </c>
      <c r="AJ330" s="88" t="str">
        <f>IF($AB330&lt;&gt;"x","",IF(AND($I330&lt;&gt;AJ$4, IFERROR(MATCH("c",$AB330:AI330,0),0)=0),"x", IF(IFERROR(MATCH("c",$AB330:AI330,0),0)=0,"c","")))</f>
        <v/>
      </c>
      <c r="AK330" s="88" t="str">
        <f>IF($AB330&lt;&gt;"x","",IF(AND($I330&lt;&gt;AK$4, IFERROR(MATCH("c",$AB330:AJ330,0),0)=0),"x", IF(IFERROR(MATCH("c",$AB330:AJ330,0),0)=0,"c","")))</f>
        <v/>
      </c>
      <c r="AL330" s="88" t="str">
        <f>IF($AB330&lt;&gt;"x","",IF(AND($I330&lt;&gt;AL$4, IFERROR(MATCH("c",$AB330:AK330,0),0)=0),"x", IF(IFERROR(MATCH("c",$AB330:AK330,0),0)=0,"c","")))</f>
        <v/>
      </c>
      <c r="AM330" s="88" t="str">
        <f>IF($AB330&lt;&gt;"x","",IF(AND($I330&lt;&gt;AM$4, IFERROR(MATCH("c",$AB330:AL330,0),0)=0),"x", IF(IFERROR(MATCH("c",$AB330:AL330,0),0)=0,"c","")))</f>
        <v/>
      </c>
      <c r="AN330" s="88" t="str">
        <f>IF($AB330&lt;&gt;"x","",IF(AND($I330&lt;&gt;AN$4, IFERROR(MATCH("c",$AB330:AM330,0),0)=0),"x", IF(IFERROR(MATCH("c",$AB330:AM330,0),0)=0,"c","")))</f>
        <v/>
      </c>
      <c r="AO330" s="88" t="str">
        <f>IF($AB330&lt;&gt;"x","",IF(AND($I330&lt;&gt;AO$4, IFERROR(MATCH("c",$AB330:AN330,0),0)=0),"x", IF(IFERROR(MATCH("c",$AB330:AN330,0),0)=0,"c","")))</f>
        <v/>
      </c>
      <c r="AP330" s="88" t="str">
        <f>IF($AB330&lt;&gt;"x","",IF(AND($I330&lt;&gt;AP$4, IFERROR(MATCH("c",$AB330:AO330,0),0)=0),"x", IF(IFERROR(MATCH("c",$AB330:AO330,0),0)=0,"c","")))</f>
        <v/>
      </c>
      <c r="AQ330" s="88" t="str">
        <f>IF($AB330&lt;&gt;"x","",IF(AND($I330&lt;&gt;AQ$4, IFERROR(MATCH("c",$AB330:AP330,0),0)=0),"x", IF(IFERROR(MATCH("c",$AB330:AP330,0),0)=0,"c","")))</f>
        <v/>
      </c>
    </row>
    <row r="331" spans="2:43" x14ac:dyDescent="0.25">
      <c r="B331" s="88">
        <f>IF(AND(OR(Pipeline!$F$5=H331,Pipeline!$F$5="",Pipeline!$F$5="All"), OR(Pipeline!$F$6=J331,Pipeline!$F$6="",Pipeline!$F$6="All"),  OR(Pipeline!$J$5&lt;=K331,Pipeline!$J$5=""), OR(Pipeline!$J$6&gt;=K331,Pipeline!$J$6=""),  OR(Pipeline!$N$5&lt;=O331,Pipeline!$N$5=""), OR(Pipeline!$N$6&gt;=O331,Pipeline!$N$6="")),1,0)</f>
        <v>1</v>
      </c>
      <c r="C331" s="99">
        <f>IF(B331&lt;&gt;1,"",COUNTIFS($I$6:I330,I331,$B$6:B330,1)+1)</f>
        <v>319</v>
      </c>
      <c r="D331" s="100" t="str">
        <f>IF(LEN(INDEX(Input!B$6:B$1005,ROW($C331)-ROW($C$5),1))=0,"-",INDEX(Input!B$6:B$1005,ROW($C331)-ROW($C$5),1))</f>
        <v>-</v>
      </c>
      <c r="E331" s="100" t="str">
        <f>IF(LEN(INDEX(Input!C$6:C$1005,ROW($C331)-ROW($C$5),1))=0,"-",INDEX(Input!C$6:C$1005,ROW($C331)-ROW($C$5),1))</f>
        <v>-</v>
      </c>
      <c r="F331" s="100" t="str">
        <f>IF(LEN(INDEX(Input!D$6:D$1005,ROW($C331)-ROW($C$5),1))=0,"-",INDEX(Input!D$6:D$1005,ROW($C331)-ROW($C$5),1))</f>
        <v>-</v>
      </c>
      <c r="G331" s="100" t="str">
        <f>IF(LEN(INDEX(Input!E$6:E$1005,ROW($C331)-ROW($C$5),1))=0,"-",INDEX(Input!E$6:E$1005,ROW($C331)-ROW($C$5),1))</f>
        <v>-</v>
      </c>
      <c r="H331" s="100" t="str">
        <f>IF(LEN(INDEX(Input!F$6:F$1005,ROW($C331)-ROW($C$5),1))=0,"-",INDEX(Input!F$6:F$1005,ROW($C331)-ROW($C$5),1))</f>
        <v>-</v>
      </c>
      <c r="I331" s="100" t="str">
        <f>IF(LEN(INDEX(Input!G$6:G$1005,ROW($C331)-ROW($C$5),1))=0,"",INDEX(Input!G$6:G$1005,ROW($C331)-ROW($C$5),1))</f>
        <v/>
      </c>
      <c r="J331" s="100" t="str">
        <f>IF(LEN(INDEX(Input!B$6:B$1005,ROW($C331)-ROW($C$5),1))=0,"-",IF(INDEX(Input!H$6:H$1005,ROW($C331)-ROW($C$5),1)="","Not set",INDEX(Input!H$6:H$1005,ROW($C331)-ROW($C$5),1)) )</f>
        <v>-</v>
      </c>
      <c r="K331" s="101" t="str">
        <f>IF(LEN(INDEX(Input!I$6:I$1005,ROW($C331)-ROW($C$5),1))=0,"",INDEX(Input!I$6:I$1005,ROW($C331)-ROW($C$5),1))</f>
        <v/>
      </c>
      <c r="L331" s="101" t="str">
        <f t="array" ref="L331">IFERROR(IF($AY$24=123,DAY(K331)&amp;connector&amp;IF($AZ$24="Extended",INDEX($AT$24:$AT$35,MONTH(K331),1),MONTH(K331))&amp;connector&amp;IF($AZ$24="Short", RIGHT(YEAR(K331),2),YEAR(K331)),IF($AY$24=213, MONTH(K331)&amp;connector&amp;DAY(K331)&amp;connector&amp;IF($AZ$24="Short", RIGHT(YEAR(K331),2),YEAR(K331)),IF($AZ$24="Short", RIGHT(YEAR(K331),2),YEAR(K331))&amp;connector&amp;MONTH(K331)&amp;connector&amp;DAY(K331))),"-")</f>
        <v>-</v>
      </c>
      <c r="M331" s="101" t="str">
        <f>IF(LEN(INDEX(Input!J$6:J$1005,ROW($C331)-ROW($C$5),1))=0,"",INDEX(Input!J$6:J$1005,ROW($C331)-ROW($C$5),1))</f>
        <v/>
      </c>
      <c r="N331" s="101" t="str">
        <f t="array" ref="N331">IFERROR(IF($AY$24=123,DAY(M331)&amp;connector&amp;IF($AZ$24="Extended",INDEX($AT$24:$AT$35,MONTH(M331),1),MONTH(M331))&amp;connector&amp;IF($AZ$24="Short", RIGHT(YEAR(M331),2),YEAR(M331)),IF($AY$24=213, MONTH(M331)&amp;connector&amp;DAY(M331)&amp;connector&amp;IF($AZ$24="Short", RIGHT(YEAR(M331),2),YEAR(M331)),IF($AZ$24="Short", RIGHT(YEAR(M331),2),YEAR(M331))&amp;connector&amp;MONTH(M331)&amp;connector&amp;DAY(M331))),"-")</f>
        <v>-</v>
      </c>
      <c r="O331" s="156" t="str">
        <f>IF(LEN(INDEX(Input!K$6:K$1005,ROW($C331)-ROW($C$5),1))=0,"",INDEX(Input!K$6:K$1005,ROW($C331)-ROW($C$5),1))</f>
        <v/>
      </c>
      <c r="P331" s="100" t="str">
        <f t="shared" si="47"/>
        <v>-</v>
      </c>
      <c r="Q331" s="156" t="str">
        <f>IF(LEN(INDEX(Input!L$6:L$1005,ROW($C331)-ROW($C$5),1))=0,"",INDEX(Input!L$6:L$1005,ROW($C331)-ROW($C$5),1))</f>
        <v/>
      </c>
      <c r="R331" s="100" t="str">
        <f t="shared" si="48"/>
        <v>-</v>
      </c>
      <c r="S331" s="156" t="str">
        <f>IF(LEN(INDEX(Input!M$6:M$1005,ROW($C331)-ROW($C$5),1))=0,"-",INDEX(Input!M$6:M$1005,ROW($C331)-ROW($C$5),1))</f>
        <v>-</v>
      </c>
      <c r="T331" s="156" t="str">
        <f t="shared" si="49"/>
        <v/>
      </c>
      <c r="U331" s="100" t="str">
        <f t="shared" si="50"/>
        <v>-</v>
      </c>
      <c r="V331" s="156" t="str">
        <f>IF(LEN(INDEX(Input!O$6:O$1005,ROW($C331)-ROW($C$5),1))=0,"",INDEX(Input!O$6:O$1005,ROW($C331)-ROW($C$5),1))</f>
        <v/>
      </c>
      <c r="W331" s="100" t="str">
        <f t="shared" si="51"/>
        <v>-</v>
      </c>
      <c r="X331" s="104" t="str">
        <f t="shared" si="52"/>
        <v/>
      </c>
      <c r="Y331" s="102" t="str">
        <f t="shared" si="46"/>
        <v/>
      </c>
      <c r="Z331" s="102" t="str">
        <f>IF(AND(OR(Dashboard!$D$7=J331,Dashboard!$D$7=""),  OR(Dashboard!$G$6&lt;=K331,Dashboard!$G$6=""), OR(Dashboard!$G$7&gt;=K331,Dashboard!$G$7=""),  OR(Dashboard!$J$6&lt;=O331,Dashboard!$J$6=""), OR(Dashboard!$J$7&gt;=O331,Dashboard!$J$7=""),D331&lt;&gt;""),"x","")</f>
        <v>x</v>
      </c>
      <c r="AA331" s="102" t="str">
        <f>IF(AND(OR(Dashboard!$D$6=H331,Dashboard!$D$6="",Dashboard!$D$6="All"), Z331="x"),"x","")</f>
        <v>x</v>
      </c>
      <c r="AB331" s="103" t="str">
        <f>IF(AND(OR(Dashboard!$D$6=H331,Dashboard!$D$6="",Dashboard!$D$6="All"), OR(Dashboard!$D$7=J331,Dashboard!$D$7=""),  OR(Dashboard!$G$6&lt;=K331,Dashboard!$G$6=""), OR(Dashboard!$G$7&gt;=K331,Dashboard!$G$7=""),  OR(Dashboard!$J$6&lt;=O331,Dashboard!$J$6=""), OR(Dashboard!$J$7&gt;=O331,Dashboard!$J$7=""),I331&lt;&gt;""),"x","")</f>
        <v/>
      </c>
      <c r="AC331" s="88" t="str">
        <f>IF($AB331&lt;&gt;"x","",IF(AND($I331&lt;&gt;AC$4, IFERROR(MATCH("c",$AB331:AB331,0),0)=0),"x", IF(IFERROR(MATCH("c",$AB331:AB331,0),0)=0,"c","")))</f>
        <v/>
      </c>
      <c r="AD331" s="88" t="str">
        <f>IF($AB331&lt;&gt;"x","",IF(AND($I331&lt;&gt;AD$4, IFERROR(MATCH("c",$AB331:AC331,0),0)=0),"x", IF(IFERROR(MATCH("c",$AB331:AC331,0),0)=0,"c","")))</f>
        <v/>
      </c>
      <c r="AE331" s="88" t="str">
        <f>IF($AB331&lt;&gt;"x","",IF(AND($I331&lt;&gt;AE$4, IFERROR(MATCH("c",$AB331:AD331,0),0)=0),"x", IF(IFERROR(MATCH("c",$AB331:AD331,0),0)=0,"c","")))</f>
        <v/>
      </c>
      <c r="AF331" s="88" t="str">
        <f>IF($AB331&lt;&gt;"x","",IF(AND($I331&lt;&gt;AF$4, IFERROR(MATCH("c",$AB331:AE331,0),0)=0),"x", IF(IFERROR(MATCH("c",$AB331:AE331,0),0)=0,"c","")))</f>
        <v/>
      </c>
      <c r="AG331" s="88" t="str">
        <f>IF($AB331&lt;&gt;"x","",IF(AND($I331&lt;&gt;AG$4, IFERROR(MATCH("c",$AB331:AF331,0),0)=0),"x", IF(IFERROR(MATCH("c",$AB331:AF331,0),0)=0,"c","")))</f>
        <v/>
      </c>
      <c r="AH331" s="88" t="str">
        <f>IF($AB331&lt;&gt;"x","",IF(AND($I331&lt;&gt;AH$4, IFERROR(MATCH("c",$AB331:AG331,0),0)=0),"x", IF(IFERROR(MATCH("c",$AB331:AG331,0),0)=0,"c","")))</f>
        <v/>
      </c>
      <c r="AI331" s="88" t="str">
        <f>IF($AB331&lt;&gt;"x","",IF(AND($I331&lt;&gt;AI$4, IFERROR(MATCH("c",$AB331:AH331,0),0)=0),"x", IF(IFERROR(MATCH("c",$AB331:AH331,0),0)=0,"c","")))</f>
        <v/>
      </c>
      <c r="AJ331" s="88" t="str">
        <f>IF($AB331&lt;&gt;"x","",IF(AND($I331&lt;&gt;AJ$4, IFERROR(MATCH("c",$AB331:AI331,0),0)=0),"x", IF(IFERROR(MATCH("c",$AB331:AI331,0),0)=0,"c","")))</f>
        <v/>
      </c>
      <c r="AK331" s="88" t="str">
        <f>IF($AB331&lt;&gt;"x","",IF(AND($I331&lt;&gt;AK$4, IFERROR(MATCH("c",$AB331:AJ331,0),0)=0),"x", IF(IFERROR(MATCH("c",$AB331:AJ331,0),0)=0,"c","")))</f>
        <v/>
      </c>
      <c r="AL331" s="88" t="str">
        <f>IF($AB331&lt;&gt;"x","",IF(AND($I331&lt;&gt;AL$4, IFERROR(MATCH("c",$AB331:AK331,0),0)=0),"x", IF(IFERROR(MATCH("c",$AB331:AK331,0),0)=0,"c","")))</f>
        <v/>
      </c>
      <c r="AM331" s="88" t="str">
        <f>IF($AB331&lt;&gt;"x","",IF(AND($I331&lt;&gt;AM$4, IFERROR(MATCH("c",$AB331:AL331,0),0)=0),"x", IF(IFERROR(MATCH("c",$AB331:AL331,0),0)=0,"c","")))</f>
        <v/>
      </c>
      <c r="AN331" s="88" t="str">
        <f>IF($AB331&lt;&gt;"x","",IF(AND($I331&lt;&gt;AN$4, IFERROR(MATCH("c",$AB331:AM331,0),0)=0),"x", IF(IFERROR(MATCH("c",$AB331:AM331,0),0)=0,"c","")))</f>
        <v/>
      </c>
      <c r="AO331" s="88" t="str">
        <f>IF($AB331&lt;&gt;"x","",IF(AND($I331&lt;&gt;AO$4, IFERROR(MATCH("c",$AB331:AN331,0),0)=0),"x", IF(IFERROR(MATCH("c",$AB331:AN331,0),0)=0,"c","")))</f>
        <v/>
      </c>
      <c r="AP331" s="88" t="str">
        <f>IF($AB331&lt;&gt;"x","",IF(AND($I331&lt;&gt;AP$4, IFERROR(MATCH("c",$AB331:AO331,0),0)=0),"x", IF(IFERROR(MATCH("c",$AB331:AO331,0),0)=0,"c","")))</f>
        <v/>
      </c>
      <c r="AQ331" s="88" t="str">
        <f>IF($AB331&lt;&gt;"x","",IF(AND($I331&lt;&gt;AQ$4, IFERROR(MATCH("c",$AB331:AP331,0),0)=0),"x", IF(IFERROR(MATCH("c",$AB331:AP331,0),0)=0,"c","")))</f>
        <v/>
      </c>
    </row>
    <row r="332" spans="2:43" x14ac:dyDescent="0.25">
      <c r="B332" s="88">
        <f>IF(AND(OR(Pipeline!$F$5=H332,Pipeline!$F$5="",Pipeline!$F$5="All"), OR(Pipeline!$F$6=J332,Pipeline!$F$6="",Pipeline!$F$6="All"),  OR(Pipeline!$J$5&lt;=K332,Pipeline!$J$5=""), OR(Pipeline!$J$6&gt;=K332,Pipeline!$J$6=""),  OR(Pipeline!$N$5&lt;=O332,Pipeline!$N$5=""), OR(Pipeline!$N$6&gt;=O332,Pipeline!$N$6="")),1,0)</f>
        <v>1</v>
      </c>
      <c r="C332" s="99">
        <f>IF(B332&lt;&gt;1,"",COUNTIFS($I$6:I331,I332,$B$6:B331,1)+1)</f>
        <v>320</v>
      </c>
      <c r="D332" s="100" t="str">
        <f>IF(LEN(INDEX(Input!B$6:B$1005,ROW($C332)-ROW($C$5),1))=0,"-",INDEX(Input!B$6:B$1005,ROW($C332)-ROW($C$5),1))</f>
        <v>-</v>
      </c>
      <c r="E332" s="100" t="str">
        <f>IF(LEN(INDEX(Input!C$6:C$1005,ROW($C332)-ROW($C$5),1))=0,"-",INDEX(Input!C$6:C$1005,ROW($C332)-ROW($C$5),1))</f>
        <v>-</v>
      </c>
      <c r="F332" s="100" t="str">
        <f>IF(LEN(INDEX(Input!D$6:D$1005,ROW($C332)-ROW($C$5),1))=0,"-",INDEX(Input!D$6:D$1005,ROW($C332)-ROW($C$5),1))</f>
        <v>-</v>
      </c>
      <c r="G332" s="100" t="str">
        <f>IF(LEN(INDEX(Input!E$6:E$1005,ROW($C332)-ROW($C$5),1))=0,"-",INDEX(Input!E$6:E$1005,ROW($C332)-ROW($C$5),1))</f>
        <v>-</v>
      </c>
      <c r="H332" s="100" t="str">
        <f>IF(LEN(INDEX(Input!F$6:F$1005,ROW($C332)-ROW($C$5),1))=0,"-",INDEX(Input!F$6:F$1005,ROW($C332)-ROW($C$5),1))</f>
        <v>-</v>
      </c>
      <c r="I332" s="100" t="str">
        <f>IF(LEN(INDEX(Input!G$6:G$1005,ROW($C332)-ROW($C$5),1))=0,"",INDEX(Input!G$6:G$1005,ROW($C332)-ROW($C$5),1))</f>
        <v/>
      </c>
      <c r="J332" s="100" t="str">
        <f>IF(LEN(INDEX(Input!B$6:B$1005,ROW($C332)-ROW($C$5),1))=0,"-",IF(INDEX(Input!H$6:H$1005,ROW($C332)-ROW($C$5),1)="","Not set",INDEX(Input!H$6:H$1005,ROW($C332)-ROW($C$5),1)) )</f>
        <v>-</v>
      </c>
      <c r="K332" s="101" t="str">
        <f>IF(LEN(INDEX(Input!I$6:I$1005,ROW($C332)-ROW($C$5),1))=0,"",INDEX(Input!I$6:I$1005,ROW($C332)-ROW($C$5),1))</f>
        <v/>
      </c>
      <c r="L332" s="101" t="str">
        <f t="array" ref="L332">IFERROR(IF($AY$24=123,DAY(K332)&amp;connector&amp;IF($AZ$24="Extended",INDEX($AT$24:$AT$35,MONTH(K332),1),MONTH(K332))&amp;connector&amp;IF($AZ$24="Short", RIGHT(YEAR(K332),2),YEAR(K332)),IF($AY$24=213, MONTH(K332)&amp;connector&amp;DAY(K332)&amp;connector&amp;IF($AZ$24="Short", RIGHT(YEAR(K332),2),YEAR(K332)),IF($AZ$24="Short", RIGHT(YEAR(K332),2),YEAR(K332))&amp;connector&amp;MONTH(K332)&amp;connector&amp;DAY(K332))),"-")</f>
        <v>-</v>
      </c>
      <c r="M332" s="101" t="str">
        <f>IF(LEN(INDEX(Input!J$6:J$1005,ROW($C332)-ROW($C$5),1))=0,"",INDEX(Input!J$6:J$1005,ROW($C332)-ROW($C$5),1))</f>
        <v/>
      </c>
      <c r="N332" s="101" t="str">
        <f t="array" ref="N332">IFERROR(IF($AY$24=123,DAY(M332)&amp;connector&amp;IF($AZ$24="Extended",INDEX($AT$24:$AT$35,MONTH(M332),1),MONTH(M332))&amp;connector&amp;IF($AZ$24="Short", RIGHT(YEAR(M332),2),YEAR(M332)),IF($AY$24=213, MONTH(M332)&amp;connector&amp;DAY(M332)&amp;connector&amp;IF($AZ$24="Short", RIGHT(YEAR(M332),2),YEAR(M332)),IF($AZ$24="Short", RIGHT(YEAR(M332),2),YEAR(M332))&amp;connector&amp;MONTH(M332)&amp;connector&amp;DAY(M332))),"-")</f>
        <v>-</v>
      </c>
      <c r="O332" s="156" t="str">
        <f>IF(LEN(INDEX(Input!K$6:K$1005,ROW($C332)-ROW($C$5),1))=0,"",INDEX(Input!K$6:K$1005,ROW($C332)-ROW($C$5),1))</f>
        <v/>
      </c>
      <c r="P332" s="100" t="str">
        <f t="shared" si="47"/>
        <v>-</v>
      </c>
      <c r="Q332" s="156" t="str">
        <f>IF(LEN(INDEX(Input!L$6:L$1005,ROW($C332)-ROW($C$5),1))=0,"",INDEX(Input!L$6:L$1005,ROW($C332)-ROW($C$5),1))</f>
        <v/>
      </c>
      <c r="R332" s="100" t="str">
        <f t="shared" si="48"/>
        <v>-</v>
      </c>
      <c r="S332" s="156" t="str">
        <f>IF(LEN(INDEX(Input!M$6:M$1005,ROW($C332)-ROW($C$5),1))=0,"-",INDEX(Input!M$6:M$1005,ROW($C332)-ROW($C$5),1))</f>
        <v>-</v>
      </c>
      <c r="T332" s="156" t="str">
        <f t="shared" si="49"/>
        <v/>
      </c>
      <c r="U332" s="100" t="str">
        <f t="shared" si="50"/>
        <v>-</v>
      </c>
      <c r="V332" s="156" t="str">
        <f>IF(LEN(INDEX(Input!O$6:O$1005,ROW($C332)-ROW($C$5),1))=0,"",INDEX(Input!O$6:O$1005,ROW($C332)-ROW($C$5),1))</f>
        <v/>
      </c>
      <c r="W332" s="100" t="str">
        <f t="shared" si="51"/>
        <v>-</v>
      </c>
      <c r="X332" s="104" t="str">
        <f t="shared" si="52"/>
        <v/>
      </c>
      <c r="Y332" s="102" t="str">
        <f t="shared" si="46"/>
        <v/>
      </c>
      <c r="Z332" s="102" t="str">
        <f>IF(AND(OR(Dashboard!$D$7=J332,Dashboard!$D$7=""),  OR(Dashboard!$G$6&lt;=K332,Dashboard!$G$6=""), OR(Dashboard!$G$7&gt;=K332,Dashboard!$G$7=""),  OR(Dashboard!$J$6&lt;=O332,Dashboard!$J$6=""), OR(Dashboard!$J$7&gt;=O332,Dashboard!$J$7=""),D332&lt;&gt;""),"x","")</f>
        <v>x</v>
      </c>
      <c r="AA332" s="102" t="str">
        <f>IF(AND(OR(Dashboard!$D$6=H332,Dashboard!$D$6="",Dashboard!$D$6="All"), Z332="x"),"x","")</f>
        <v>x</v>
      </c>
      <c r="AB332" s="103" t="str">
        <f>IF(AND(OR(Dashboard!$D$6=H332,Dashboard!$D$6="",Dashboard!$D$6="All"), OR(Dashboard!$D$7=J332,Dashboard!$D$7=""),  OR(Dashboard!$G$6&lt;=K332,Dashboard!$G$6=""), OR(Dashboard!$G$7&gt;=K332,Dashboard!$G$7=""),  OR(Dashboard!$J$6&lt;=O332,Dashboard!$J$6=""), OR(Dashboard!$J$7&gt;=O332,Dashboard!$J$7=""),I332&lt;&gt;""),"x","")</f>
        <v/>
      </c>
      <c r="AC332" s="88" t="str">
        <f>IF($AB332&lt;&gt;"x","",IF(AND($I332&lt;&gt;AC$4, IFERROR(MATCH("c",$AB332:AB332,0),0)=0),"x", IF(IFERROR(MATCH("c",$AB332:AB332,0),0)=0,"c","")))</f>
        <v/>
      </c>
      <c r="AD332" s="88" t="str">
        <f>IF($AB332&lt;&gt;"x","",IF(AND($I332&lt;&gt;AD$4, IFERROR(MATCH("c",$AB332:AC332,0),0)=0),"x", IF(IFERROR(MATCH("c",$AB332:AC332,0),0)=0,"c","")))</f>
        <v/>
      </c>
      <c r="AE332" s="88" t="str">
        <f>IF($AB332&lt;&gt;"x","",IF(AND($I332&lt;&gt;AE$4, IFERROR(MATCH("c",$AB332:AD332,0),0)=0),"x", IF(IFERROR(MATCH("c",$AB332:AD332,0),0)=0,"c","")))</f>
        <v/>
      </c>
      <c r="AF332" s="88" t="str">
        <f>IF($AB332&lt;&gt;"x","",IF(AND($I332&lt;&gt;AF$4, IFERROR(MATCH("c",$AB332:AE332,0),0)=0),"x", IF(IFERROR(MATCH("c",$AB332:AE332,0),0)=0,"c","")))</f>
        <v/>
      </c>
      <c r="AG332" s="88" t="str">
        <f>IF($AB332&lt;&gt;"x","",IF(AND($I332&lt;&gt;AG$4, IFERROR(MATCH("c",$AB332:AF332,0),0)=0),"x", IF(IFERROR(MATCH("c",$AB332:AF332,0),0)=0,"c","")))</f>
        <v/>
      </c>
      <c r="AH332" s="88" t="str">
        <f>IF($AB332&lt;&gt;"x","",IF(AND($I332&lt;&gt;AH$4, IFERROR(MATCH("c",$AB332:AG332,0),0)=0),"x", IF(IFERROR(MATCH("c",$AB332:AG332,0),0)=0,"c","")))</f>
        <v/>
      </c>
      <c r="AI332" s="88" t="str">
        <f>IF($AB332&lt;&gt;"x","",IF(AND($I332&lt;&gt;AI$4, IFERROR(MATCH("c",$AB332:AH332,0),0)=0),"x", IF(IFERROR(MATCH("c",$AB332:AH332,0),0)=0,"c","")))</f>
        <v/>
      </c>
      <c r="AJ332" s="88" t="str">
        <f>IF($AB332&lt;&gt;"x","",IF(AND($I332&lt;&gt;AJ$4, IFERROR(MATCH("c",$AB332:AI332,0),0)=0),"x", IF(IFERROR(MATCH("c",$AB332:AI332,0),0)=0,"c","")))</f>
        <v/>
      </c>
      <c r="AK332" s="88" t="str">
        <f>IF($AB332&lt;&gt;"x","",IF(AND($I332&lt;&gt;AK$4, IFERROR(MATCH("c",$AB332:AJ332,0),0)=0),"x", IF(IFERROR(MATCH("c",$AB332:AJ332,0),0)=0,"c","")))</f>
        <v/>
      </c>
      <c r="AL332" s="88" t="str">
        <f>IF($AB332&lt;&gt;"x","",IF(AND($I332&lt;&gt;AL$4, IFERROR(MATCH("c",$AB332:AK332,0),0)=0),"x", IF(IFERROR(MATCH("c",$AB332:AK332,0),0)=0,"c","")))</f>
        <v/>
      </c>
      <c r="AM332" s="88" t="str">
        <f>IF($AB332&lt;&gt;"x","",IF(AND($I332&lt;&gt;AM$4, IFERROR(MATCH("c",$AB332:AL332,0),0)=0),"x", IF(IFERROR(MATCH("c",$AB332:AL332,0),0)=0,"c","")))</f>
        <v/>
      </c>
      <c r="AN332" s="88" t="str">
        <f>IF($AB332&lt;&gt;"x","",IF(AND($I332&lt;&gt;AN$4, IFERROR(MATCH("c",$AB332:AM332,0),0)=0),"x", IF(IFERROR(MATCH("c",$AB332:AM332,0),0)=0,"c","")))</f>
        <v/>
      </c>
      <c r="AO332" s="88" t="str">
        <f>IF($AB332&lt;&gt;"x","",IF(AND($I332&lt;&gt;AO$4, IFERROR(MATCH("c",$AB332:AN332,0),0)=0),"x", IF(IFERROR(MATCH("c",$AB332:AN332,0),0)=0,"c","")))</f>
        <v/>
      </c>
      <c r="AP332" s="88" t="str">
        <f>IF($AB332&lt;&gt;"x","",IF(AND($I332&lt;&gt;AP$4, IFERROR(MATCH("c",$AB332:AO332,0),0)=0),"x", IF(IFERROR(MATCH("c",$AB332:AO332,0),0)=0,"c","")))</f>
        <v/>
      </c>
      <c r="AQ332" s="88" t="str">
        <f>IF($AB332&lt;&gt;"x","",IF(AND($I332&lt;&gt;AQ$4, IFERROR(MATCH("c",$AB332:AP332,0),0)=0),"x", IF(IFERROR(MATCH("c",$AB332:AP332,0),0)=0,"c","")))</f>
        <v/>
      </c>
    </row>
    <row r="333" spans="2:43" x14ac:dyDescent="0.25">
      <c r="B333" s="88">
        <f>IF(AND(OR(Pipeline!$F$5=H333,Pipeline!$F$5="",Pipeline!$F$5="All"), OR(Pipeline!$F$6=J333,Pipeline!$F$6="",Pipeline!$F$6="All"),  OR(Pipeline!$J$5&lt;=K333,Pipeline!$J$5=""), OR(Pipeline!$J$6&gt;=K333,Pipeline!$J$6=""),  OR(Pipeline!$N$5&lt;=O333,Pipeline!$N$5=""), OR(Pipeline!$N$6&gt;=O333,Pipeline!$N$6="")),1,0)</f>
        <v>1</v>
      </c>
      <c r="C333" s="99">
        <f>IF(B333&lt;&gt;1,"",COUNTIFS($I$6:I332,I333,$B$6:B332,1)+1)</f>
        <v>321</v>
      </c>
      <c r="D333" s="100" t="str">
        <f>IF(LEN(INDEX(Input!B$6:B$1005,ROW($C333)-ROW($C$5),1))=0,"-",INDEX(Input!B$6:B$1005,ROW($C333)-ROW($C$5),1))</f>
        <v>-</v>
      </c>
      <c r="E333" s="100" t="str">
        <f>IF(LEN(INDEX(Input!C$6:C$1005,ROW($C333)-ROW($C$5),1))=0,"-",INDEX(Input!C$6:C$1005,ROW($C333)-ROW($C$5),1))</f>
        <v>-</v>
      </c>
      <c r="F333" s="100" t="str">
        <f>IF(LEN(INDEX(Input!D$6:D$1005,ROW($C333)-ROW($C$5),1))=0,"-",INDEX(Input!D$6:D$1005,ROW($C333)-ROW($C$5),1))</f>
        <v>-</v>
      </c>
      <c r="G333" s="100" t="str">
        <f>IF(LEN(INDEX(Input!E$6:E$1005,ROW($C333)-ROW($C$5),1))=0,"-",INDEX(Input!E$6:E$1005,ROW($C333)-ROW($C$5),1))</f>
        <v>-</v>
      </c>
      <c r="H333" s="100" t="str">
        <f>IF(LEN(INDEX(Input!F$6:F$1005,ROW($C333)-ROW($C$5),1))=0,"-",INDEX(Input!F$6:F$1005,ROW($C333)-ROW($C$5),1))</f>
        <v>-</v>
      </c>
      <c r="I333" s="100" t="str">
        <f>IF(LEN(INDEX(Input!G$6:G$1005,ROW($C333)-ROW($C$5),1))=0,"",INDEX(Input!G$6:G$1005,ROW($C333)-ROW($C$5),1))</f>
        <v/>
      </c>
      <c r="J333" s="100" t="str">
        <f>IF(LEN(INDEX(Input!B$6:B$1005,ROW($C333)-ROW($C$5),1))=0,"-",IF(INDEX(Input!H$6:H$1005,ROW($C333)-ROW($C$5),1)="","Not set",INDEX(Input!H$6:H$1005,ROW($C333)-ROW($C$5),1)) )</f>
        <v>-</v>
      </c>
      <c r="K333" s="101" t="str">
        <f>IF(LEN(INDEX(Input!I$6:I$1005,ROW($C333)-ROW($C$5),1))=0,"",INDEX(Input!I$6:I$1005,ROW($C333)-ROW($C$5),1))</f>
        <v/>
      </c>
      <c r="L333" s="101" t="str">
        <f t="array" ref="L333">IFERROR(IF($AY$24=123,DAY(K333)&amp;connector&amp;IF($AZ$24="Extended",INDEX($AT$24:$AT$35,MONTH(K333),1),MONTH(K333))&amp;connector&amp;IF($AZ$24="Short", RIGHT(YEAR(K333),2),YEAR(K333)),IF($AY$24=213, MONTH(K333)&amp;connector&amp;DAY(K333)&amp;connector&amp;IF($AZ$24="Short", RIGHT(YEAR(K333),2),YEAR(K333)),IF($AZ$24="Short", RIGHT(YEAR(K333),2),YEAR(K333))&amp;connector&amp;MONTH(K333)&amp;connector&amp;DAY(K333))),"-")</f>
        <v>-</v>
      </c>
      <c r="M333" s="101" t="str">
        <f>IF(LEN(INDEX(Input!J$6:J$1005,ROW($C333)-ROW($C$5),1))=0,"",INDEX(Input!J$6:J$1005,ROW($C333)-ROW($C$5),1))</f>
        <v/>
      </c>
      <c r="N333" s="101" t="str">
        <f t="array" ref="N333">IFERROR(IF($AY$24=123,DAY(M333)&amp;connector&amp;IF($AZ$24="Extended",INDEX($AT$24:$AT$35,MONTH(M333),1),MONTH(M333))&amp;connector&amp;IF($AZ$24="Short", RIGHT(YEAR(M333),2),YEAR(M333)),IF($AY$24=213, MONTH(M333)&amp;connector&amp;DAY(M333)&amp;connector&amp;IF($AZ$24="Short", RIGHT(YEAR(M333),2),YEAR(M333)),IF($AZ$24="Short", RIGHT(YEAR(M333),2),YEAR(M333))&amp;connector&amp;MONTH(M333)&amp;connector&amp;DAY(M333))),"-")</f>
        <v>-</v>
      </c>
      <c r="O333" s="156" t="str">
        <f>IF(LEN(INDEX(Input!K$6:K$1005,ROW($C333)-ROW($C$5),1))=0,"",INDEX(Input!K$6:K$1005,ROW($C333)-ROW($C$5),1))</f>
        <v/>
      </c>
      <c r="P333" s="100" t="str">
        <f t="shared" si="47"/>
        <v>-</v>
      </c>
      <c r="Q333" s="156" t="str">
        <f>IF(LEN(INDEX(Input!L$6:L$1005,ROW($C333)-ROW($C$5),1))=0,"",INDEX(Input!L$6:L$1005,ROW($C333)-ROW($C$5),1))</f>
        <v/>
      </c>
      <c r="R333" s="100" t="str">
        <f t="shared" si="48"/>
        <v>-</v>
      </c>
      <c r="S333" s="156" t="str">
        <f>IF(LEN(INDEX(Input!M$6:M$1005,ROW($C333)-ROW($C$5),1))=0,"-",INDEX(Input!M$6:M$1005,ROW($C333)-ROW($C$5),1))</f>
        <v>-</v>
      </c>
      <c r="T333" s="156" t="str">
        <f t="shared" si="49"/>
        <v/>
      </c>
      <c r="U333" s="100" t="str">
        <f t="shared" si="50"/>
        <v>-</v>
      </c>
      <c r="V333" s="156" t="str">
        <f>IF(LEN(INDEX(Input!O$6:O$1005,ROW($C333)-ROW($C$5),1))=0,"",INDEX(Input!O$6:O$1005,ROW($C333)-ROW($C$5),1))</f>
        <v/>
      </c>
      <c r="W333" s="100" t="str">
        <f t="shared" si="51"/>
        <v>-</v>
      </c>
      <c r="X333" s="104" t="str">
        <f t="shared" si="52"/>
        <v/>
      </c>
      <c r="Y333" s="102" t="str">
        <f t="shared" si="46"/>
        <v/>
      </c>
      <c r="Z333" s="102" t="str">
        <f>IF(AND(OR(Dashboard!$D$7=J333,Dashboard!$D$7=""),  OR(Dashboard!$G$6&lt;=K333,Dashboard!$G$6=""), OR(Dashboard!$G$7&gt;=K333,Dashboard!$G$7=""),  OR(Dashboard!$J$6&lt;=O333,Dashboard!$J$6=""), OR(Dashboard!$J$7&gt;=O333,Dashboard!$J$7=""),D333&lt;&gt;""),"x","")</f>
        <v>x</v>
      </c>
      <c r="AA333" s="102" t="str">
        <f>IF(AND(OR(Dashboard!$D$6=H333,Dashboard!$D$6="",Dashboard!$D$6="All"), Z333="x"),"x","")</f>
        <v>x</v>
      </c>
      <c r="AB333" s="103" t="str">
        <f>IF(AND(OR(Dashboard!$D$6=H333,Dashboard!$D$6="",Dashboard!$D$6="All"), OR(Dashboard!$D$7=J333,Dashboard!$D$7=""),  OR(Dashboard!$G$6&lt;=K333,Dashboard!$G$6=""), OR(Dashboard!$G$7&gt;=K333,Dashboard!$G$7=""),  OR(Dashboard!$J$6&lt;=O333,Dashboard!$J$6=""), OR(Dashboard!$J$7&gt;=O333,Dashboard!$J$7=""),I333&lt;&gt;""),"x","")</f>
        <v/>
      </c>
      <c r="AC333" s="88" t="str">
        <f>IF($AB333&lt;&gt;"x","",IF(AND($I333&lt;&gt;AC$4, IFERROR(MATCH("c",$AB333:AB333,0),0)=0),"x", IF(IFERROR(MATCH("c",$AB333:AB333,0),0)=0,"c","")))</f>
        <v/>
      </c>
      <c r="AD333" s="88" t="str">
        <f>IF($AB333&lt;&gt;"x","",IF(AND($I333&lt;&gt;AD$4, IFERROR(MATCH("c",$AB333:AC333,0),0)=0),"x", IF(IFERROR(MATCH("c",$AB333:AC333,0),0)=0,"c","")))</f>
        <v/>
      </c>
      <c r="AE333" s="88" t="str">
        <f>IF($AB333&lt;&gt;"x","",IF(AND($I333&lt;&gt;AE$4, IFERROR(MATCH("c",$AB333:AD333,0),0)=0),"x", IF(IFERROR(MATCH("c",$AB333:AD333,0),0)=0,"c","")))</f>
        <v/>
      </c>
      <c r="AF333" s="88" t="str">
        <f>IF($AB333&lt;&gt;"x","",IF(AND($I333&lt;&gt;AF$4, IFERROR(MATCH("c",$AB333:AE333,0),0)=0),"x", IF(IFERROR(MATCH("c",$AB333:AE333,0),0)=0,"c","")))</f>
        <v/>
      </c>
      <c r="AG333" s="88" t="str">
        <f>IF($AB333&lt;&gt;"x","",IF(AND($I333&lt;&gt;AG$4, IFERROR(MATCH("c",$AB333:AF333,0),0)=0),"x", IF(IFERROR(MATCH("c",$AB333:AF333,0),0)=0,"c","")))</f>
        <v/>
      </c>
      <c r="AH333" s="88" t="str">
        <f>IF($AB333&lt;&gt;"x","",IF(AND($I333&lt;&gt;AH$4, IFERROR(MATCH("c",$AB333:AG333,0),0)=0),"x", IF(IFERROR(MATCH("c",$AB333:AG333,0),0)=0,"c","")))</f>
        <v/>
      </c>
      <c r="AI333" s="88" t="str">
        <f>IF($AB333&lt;&gt;"x","",IF(AND($I333&lt;&gt;AI$4, IFERROR(MATCH("c",$AB333:AH333,0),0)=0),"x", IF(IFERROR(MATCH("c",$AB333:AH333,0),0)=0,"c","")))</f>
        <v/>
      </c>
      <c r="AJ333" s="88" t="str">
        <f>IF($AB333&lt;&gt;"x","",IF(AND($I333&lt;&gt;AJ$4, IFERROR(MATCH("c",$AB333:AI333,0),0)=0),"x", IF(IFERROR(MATCH("c",$AB333:AI333,0),0)=0,"c","")))</f>
        <v/>
      </c>
      <c r="AK333" s="88" t="str">
        <f>IF($AB333&lt;&gt;"x","",IF(AND($I333&lt;&gt;AK$4, IFERROR(MATCH("c",$AB333:AJ333,0),0)=0),"x", IF(IFERROR(MATCH("c",$AB333:AJ333,0),0)=0,"c","")))</f>
        <v/>
      </c>
      <c r="AL333" s="88" t="str">
        <f>IF($AB333&lt;&gt;"x","",IF(AND($I333&lt;&gt;AL$4, IFERROR(MATCH("c",$AB333:AK333,0),0)=0),"x", IF(IFERROR(MATCH("c",$AB333:AK333,0),0)=0,"c","")))</f>
        <v/>
      </c>
      <c r="AM333" s="88" t="str">
        <f>IF($AB333&lt;&gt;"x","",IF(AND($I333&lt;&gt;AM$4, IFERROR(MATCH("c",$AB333:AL333,0),0)=0),"x", IF(IFERROR(MATCH("c",$AB333:AL333,0),0)=0,"c","")))</f>
        <v/>
      </c>
      <c r="AN333" s="88" t="str">
        <f>IF($AB333&lt;&gt;"x","",IF(AND($I333&lt;&gt;AN$4, IFERROR(MATCH("c",$AB333:AM333,0),0)=0),"x", IF(IFERROR(MATCH("c",$AB333:AM333,0),0)=0,"c","")))</f>
        <v/>
      </c>
      <c r="AO333" s="88" t="str">
        <f>IF($AB333&lt;&gt;"x","",IF(AND($I333&lt;&gt;AO$4, IFERROR(MATCH("c",$AB333:AN333,0),0)=0),"x", IF(IFERROR(MATCH("c",$AB333:AN333,0),0)=0,"c","")))</f>
        <v/>
      </c>
      <c r="AP333" s="88" t="str">
        <f>IF($AB333&lt;&gt;"x","",IF(AND($I333&lt;&gt;AP$4, IFERROR(MATCH("c",$AB333:AO333,0),0)=0),"x", IF(IFERROR(MATCH("c",$AB333:AO333,0),0)=0,"c","")))</f>
        <v/>
      </c>
      <c r="AQ333" s="88" t="str">
        <f>IF($AB333&lt;&gt;"x","",IF(AND($I333&lt;&gt;AQ$4, IFERROR(MATCH("c",$AB333:AP333,0),0)=0),"x", IF(IFERROR(MATCH("c",$AB333:AP333,0),0)=0,"c","")))</f>
        <v/>
      </c>
    </row>
    <row r="334" spans="2:43" x14ac:dyDescent="0.25">
      <c r="B334" s="88">
        <f>IF(AND(OR(Pipeline!$F$5=H334,Pipeline!$F$5="",Pipeline!$F$5="All"), OR(Pipeline!$F$6=J334,Pipeline!$F$6="",Pipeline!$F$6="All"),  OR(Pipeline!$J$5&lt;=K334,Pipeline!$J$5=""), OR(Pipeline!$J$6&gt;=K334,Pipeline!$J$6=""),  OR(Pipeline!$N$5&lt;=O334,Pipeline!$N$5=""), OR(Pipeline!$N$6&gt;=O334,Pipeline!$N$6="")),1,0)</f>
        <v>1</v>
      </c>
      <c r="C334" s="99">
        <f>IF(B334&lt;&gt;1,"",COUNTIFS($I$6:I333,I334,$B$6:B333,1)+1)</f>
        <v>322</v>
      </c>
      <c r="D334" s="100" t="str">
        <f>IF(LEN(INDEX(Input!B$6:B$1005,ROW($C334)-ROW($C$5),1))=0,"-",INDEX(Input!B$6:B$1005,ROW($C334)-ROW($C$5),1))</f>
        <v>-</v>
      </c>
      <c r="E334" s="100" t="str">
        <f>IF(LEN(INDEX(Input!C$6:C$1005,ROW($C334)-ROW($C$5),1))=0,"-",INDEX(Input!C$6:C$1005,ROW($C334)-ROW($C$5),1))</f>
        <v>-</v>
      </c>
      <c r="F334" s="100" t="str">
        <f>IF(LEN(INDEX(Input!D$6:D$1005,ROW($C334)-ROW($C$5),1))=0,"-",INDEX(Input!D$6:D$1005,ROW($C334)-ROW($C$5),1))</f>
        <v>-</v>
      </c>
      <c r="G334" s="100" t="str">
        <f>IF(LEN(INDEX(Input!E$6:E$1005,ROW($C334)-ROW($C$5),1))=0,"-",INDEX(Input!E$6:E$1005,ROW($C334)-ROW($C$5),1))</f>
        <v>-</v>
      </c>
      <c r="H334" s="100" t="str">
        <f>IF(LEN(INDEX(Input!F$6:F$1005,ROW($C334)-ROW($C$5),1))=0,"-",INDEX(Input!F$6:F$1005,ROW($C334)-ROW($C$5),1))</f>
        <v>-</v>
      </c>
      <c r="I334" s="100" t="str">
        <f>IF(LEN(INDEX(Input!G$6:G$1005,ROW($C334)-ROW($C$5),1))=0,"",INDEX(Input!G$6:G$1005,ROW($C334)-ROW($C$5),1))</f>
        <v/>
      </c>
      <c r="J334" s="100" t="str">
        <f>IF(LEN(INDEX(Input!B$6:B$1005,ROW($C334)-ROW($C$5),1))=0,"-",IF(INDEX(Input!H$6:H$1005,ROW($C334)-ROW($C$5),1)="","Not set",INDEX(Input!H$6:H$1005,ROW($C334)-ROW($C$5),1)) )</f>
        <v>-</v>
      </c>
      <c r="K334" s="101" t="str">
        <f>IF(LEN(INDEX(Input!I$6:I$1005,ROW($C334)-ROW($C$5),1))=0,"",INDEX(Input!I$6:I$1005,ROW($C334)-ROW($C$5),1))</f>
        <v/>
      </c>
      <c r="L334" s="101" t="str">
        <f t="array" ref="L334">IFERROR(IF($AY$24=123,DAY(K334)&amp;connector&amp;IF($AZ$24="Extended",INDEX($AT$24:$AT$35,MONTH(K334),1),MONTH(K334))&amp;connector&amp;IF($AZ$24="Short", RIGHT(YEAR(K334),2),YEAR(K334)),IF($AY$24=213, MONTH(K334)&amp;connector&amp;DAY(K334)&amp;connector&amp;IF($AZ$24="Short", RIGHT(YEAR(K334),2),YEAR(K334)),IF($AZ$24="Short", RIGHT(YEAR(K334),2),YEAR(K334))&amp;connector&amp;MONTH(K334)&amp;connector&amp;DAY(K334))),"-")</f>
        <v>-</v>
      </c>
      <c r="M334" s="101" t="str">
        <f>IF(LEN(INDEX(Input!J$6:J$1005,ROW($C334)-ROW($C$5),1))=0,"",INDEX(Input!J$6:J$1005,ROW($C334)-ROW($C$5),1))</f>
        <v/>
      </c>
      <c r="N334" s="101" t="str">
        <f t="array" ref="N334">IFERROR(IF($AY$24=123,DAY(M334)&amp;connector&amp;IF($AZ$24="Extended",INDEX($AT$24:$AT$35,MONTH(M334),1),MONTH(M334))&amp;connector&amp;IF($AZ$24="Short", RIGHT(YEAR(M334),2),YEAR(M334)),IF($AY$24=213, MONTH(M334)&amp;connector&amp;DAY(M334)&amp;connector&amp;IF($AZ$24="Short", RIGHT(YEAR(M334),2),YEAR(M334)),IF($AZ$24="Short", RIGHT(YEAR(M334),2),YEAR(M334))&amp;connector&amp;MONTH(M334)&amp;connector&amp;DAY(M334))),"-")</f>
        <v>-</v>
      </c>
      <c r="O334" s="156" t="str">
        <f>IF(LEN(INDEX(Input!K$6:K$1005,ROW($C334)-ROW($C$5),1))=0,"",INDEX(Input!K$6:K$1005,ROW($C334)-ROW($C$5),1))</f>
        <v/>
      </c>
      <c r="P334" s="100" t="str">
        <f t="shared" si="47"/>
        <v>-</v>
      </c>
      <c r="Q334" s="156" t="str">
        <f>IF(LEN(INDEX(Input!L$6:L$1005,ROW($C334)-ROW($C$5),1))=0,"",INDEX(Input!L$6:L$1005,ROW($C334)-ROW($C$5),1))</f>
        <v/>
      </c>
      <c r="R334" s="100" t="str">
        <f t="shared" si="48"/>
        <v>-</v>
      </c>
      <c r="S334" s="156" t="str">
        <f>IF(LEN(INDEX(Input!M$6:M$1005,ROW($C334)-ROW($C$5),1))=0,"-",INDEX(Input!M$6:M$1005,ROW($C334)-ROW($C$5),1))</f>
        <v>-</v>
      </c>
      <c r="T334" s="156" t="str">
        <f t="shared" si="49"/>
        <v/>
      </c>
      <c r="U334" s="100" t="str">
        <f t="shared" si="50"/>
        <v>-</v>
      </c>
      <c r="V334" s="156" t="str">
        <f>IF(LEN(INDEX(Input!O$6:O$1005,ROW($C334)-ROW($C$5),1))=0,"",INDEX(Input!O$6:O$1005,ROW($C334)-ROW($C$5),1))</f>
        <v/>
      </c>
      <c r="W334" s="100" t="str">
        <f t="shared" si="51"/>
        <v>-</v>
      </c>
      <c r="X334" s="104" t="str">
        <f t="shared" si="52"/>
        <v/>
      </c>
      <c r="Y334" s="102" t="str">
        <f t="shared" si="46"/>
        <v/>
      </c>
      <c r="Z334" s="102" t="str">
        <f>IF(AND(OR(Dashboard!$D$7=J334,Dashboard!$D$7=""),  OR(Dashboard!$G$6&lt;=K334,Dashboard!$G$6=""), OR(Dashboard!$G$7&gt;=K334,Dashboard!$G$7=""),  OR(Dashboard!$J$6&lt;=O334,Dashboard!$J$6=""), OR(Dashboard!$J$7&gt;=O334,Dashboard!$J$7=""),D334&lt;&gt;""),"x","")</f>
        <v>x</v>
      </c>
      <c r="AA334" s="102" t="str">
        <f>IF(AND(OR(Dashboard!$D$6=H334,Dashboard!$D$6="",Dashboard!$D$6="All"), Z334="x"),"x","")</f>
        <v>x</v>
      </c>
      <c r="AB334" s="103" t="str">
        <f>IF(AND(OR(Dashboard!$D$6=H334,Dashboard!$D$6="",Dashboard!$D$6="All"), OR(Dashboard!$D$7=J334,Dashboard!$D$7=""),  OR(Dashboard!$G$6&lt;=K334,Dashboard!$G$6=""), OR(Dashboard!$G$7&gt;=K334,Dashboard!$G$7=""),  OR(Dashboard!$J$6&lt;=O334,Dashboard!$J$6=""), OR(Dashboard!$J$7&gt;=O334,Dashboard!$J$7=""),I334&lt;&gt;""),"x","")</f>
        <v/>
      </c>
      <c r="AC334" s="88" t="str">
        <f>IF($AB334&lt;&gt;"x","",IF(AND($I334&lt;&gt;AC$4, IFERROR(MATCH("c",$AB334:AB334,0),0)=0),"x", IF(IFERROR(MATCH("c",$AB334:AB334,0),0)=0,"c","")))</f>
        <v/>
      </c>
      <c r="AD334" s="88" t="str">
        <f>IF($AB334&lt;&gt;"x","",IF(AND($I334&lt;&gt;AD$4, IFERROR(MATCH("c",$AB334:AC334,0),0)=0),"x", IF(IFERROR(MATCH("c",$AB334:AC334,0),0)=0,"c","")))</f>
        <v/>
      </c>
      <c r="AE334" s="88" t="str">
        <f>IF($AB334&lt;&gt;"x","",IF(AND($I334&lt;&gt;AE$4, IFERROR(MATCH("c",$AB334:AD334,0),0)=0),"x", IF(IFERROR(MATCH("c",$AB334:AD334,0),0)=0,"c","")))</f>
        <v/>
      </c>
      <c r="AF334" s="88" t="str">
        <f>IF($AB334&lt;&gt;"x","",IF(AND($I334&lt;&gt;AF$4, IFERROR(MATCH("c",$AB334:AE334,0),0)=0),"x", IF(IFERROR(MATCH("c",$AB334:AE334,0),0)=0,"c","")))</f>
        <v/>
      </c>
      <c r="AG334" s="88" t="str">
        <f>IF($AB334&lt;&gt;"x","",IF(AND($I334&lt;&gt;AG$4, IFERROR(MATCH("c",$AB334:AF334,0),0)=0),"x", IF(IFERROR(MATCH("c",$AB334:AF334,0),0)=0,"c","")))</f>
        <v/>
      </c>
      <c r="AH334" s="88" t="str">
        <f>IF($AB334&lt;&gt;"x","",IF(AND($I334&lt;&gt;AH$4, IFERROR(MATCH("c",$AB334:AG334,0),0)=0),"x", IF(IFERROR(MATCH("c",$AB334:AG334,0),0)=0,"c","")))</f>
        <v/>
      </c>
      <c r="AI334" s="88" t="str">
        <f>IF($AB334&lt;&gt;"x","",IF(AND($I334&lt;&gt;AI$4, IFERROR(MATCH("c",$AB334:AH334,0),0)=0),"x", IF(IFERROR(MATCH("c",$AB334:AH334,0),0)=0,"c","")))</f>
        <v/>
      </c>
      <c r="AJ334" s="88" t="str">
        <f>IF($AB334&lt;&gt;"x","",IF(AND($I334&lt;&gt;AJ$4, IFERROR(MATCH("c",$AB334:AI334,0),0)=0),"x", IF(IFERROR(MATCH("c",$AB334:AI334,0),0)=0,"c","")))</f>
        <v/>
      </c>
      <c r="AK334" s="88" t="str">
        <f>IF($AB334&lt;&gt;"x","",IF(AND($I334&lt;&gt;AK$4, IFERROR(MATCH("c",$AB334:AJ334,0),0)=0),"x", IF(IFERROR(MATCH("c",$AB334:AJ334,0),0)=0,"c","")))</f>
        <v/>
      </c>
      <c r="AL334" s="88" t="str">
        <f>IF($AB334&lt;&gt;"x","",IF(AND($I334&lt;&gt;AL$4, IFERROR(MATCH("c",$AB334:AK334,0),0)=0),"x", IF(IFERROR(MATCH("c",$AB334:AK334,0),0)=0,"c","")))</f>
        <v/>
      </c>
      <c r="AM334" s="88" t="str">
        <f>IF($AB334&lt;&gt;"x","",IF(AND($I334&lt;&gt;AM$4, IFERROR(MATCH("c",$AB334:AL334,0),0)=0),"x", IF(IFERROR(MATCH("c",$AB334:AL334,0),0)=0,"c","")))</f>
        <v/>
      </c>
      <c r="AN334" s="88" t="str">
        <f>IF($AB334&lt;&gt;"x","",IF(AND($I334&lt;&gt;AN$4, IFERROR(MATCH("c",$AB334:AM334,0),0)=0),"x", IF(IFERROR(MATCH("c",$AB334:AM334,0),0)=0,"c","")))</f>
        <v/>
      </c>
      <c r="AO334" s="88" t="str">
        <f>IF($AB334&lt;&gt;"x","",IF(AND($I334&lt;&gt;AO$4, IFERROR(MATCH("c",$AB334:AN334,0),0)=0),"x", IF(IFERROR(MATCH("c",$AB334:AN334,0),0)=0,"c","")))</f>
        <v/>
      </c>
      <c r="AP334" s="88" t="str">
        <f>IF($AB334&lt;&gt;"x","",IF(AND($I334&lt;&gt;AP$4, IFERROR(MATCH("c",$AB334:AO334,0),0)=0),"x", IF(IFERROR(MATCH("c",$AB334:AO334,0),0)=0,"c","")))</f>
        <v/>
      </c>
      <c r="AQ334" s="88" t="str">
        <f>IF($AB334&lt;&gt;"x","",IF(AND($I334&lt;&gt;AQ$4, IFERROR(MATCH("c",$AB334:AP334,0),0)=0),"x", IF(IFERROR(MATCH("c",$AB334:AP334,0),0)=0,"c","")))</f>
        <v/>
      </c>
    </row>
    <row r="335" spans="2:43" x14ac:dyDescent="0.25">
      <c r="B335" s="88">
        <f>IF(AND(OR(Pipeline!$F$5=H335,Pipeline!$F$5="",Pipeline!$F$5="All"), OR(Pipeline!$F$6=J335,Pipeline!$F$6="",Pipeline!$F$6="All"),  OR(Pipeline!$J$5&lt;=K335,Pipeline!$J$5=""), OR(Pipeline!$J$6&gt;=K335,Pipeline!$J$6=""),  OR(Pipeline!$N$5&lt;=O335,Pipeline!$N$5=""), OR(Pipeline!$N$6&gt;=O335,Pipeline!$N$6="")),1,0)</f>
        <v>1</v>
      </c>
      <c r="C335" s="99">
        <f>IF(B335&lt;&gt;1,"",COUNTIFS($I$6:I334,I335,$B$6:B334,1)+1)</f>
        <v>323</v>
      </c>
      <c r="D335" s="100" t="str">
        <f>IF(LEN(INDEX(Input!B$6:B$1005,ROW($C335)-ROW($C$5),1))=0,"-",INDEX(Input!B$6:B$1005,ROW($C335)-ROW($C$5),1))</f>
        <v>-</v>
      </c>
      <c r="E335" s="100" t="str">
        <f>IF(LEN(INDEX(Input!C$6:C$1005,ROW($C335)-ROW($C$5),1))=0,"-",INDEX(Input!C$6:C$1005,ROW($C335)-ROW($C$5),1))</f>
        <v>-</v>
      </c>
      <c r="F335" s="100" t="str">
        <f>IF(LEN(INDEX(Input!D$6:D$1005,ROW($C335)-ROW($C$5),1))=0,"-",INDEX(Input!D$6:D$1005,ROW($C335)-ROW($C$5),1))</f>
        <v>-</v>
      </c>
      <c r="G335" s="100" t="str">
        <f>IF(LEN(INDEX(Input!E$6:E$1005,ROW($C335)-ROW($C$5),1))=0,"-",INDEX(Input!E$6:E$1005,ROW($C335)-ROW($C$5),1))</f>
        <v>-</v>
      </c>
      <c r="H335" s="100" t="str">
        <f>IF(LEN(INDEX(Input!F$6:F$1005,ROW($C335)-ROW($C$5),1))=0,"-",INDEX(Input!F$6:F$1005,ROW($C335)-ROW($C$5),1))</f>
        <v>-</v>
      </c>
      <c r="I335" s="100" t="str">
        <f>IF(LEN(INDEX(Input!G$6:G$1005,ROW($C335)-ROW($C$5),1))=0,"",INDEX(Input!G$6:G$1005,ROW($C335)-ROW($C$5),1))</f>
        <v/>
      </c>
      <c r="J335" s="100" t="str">
        <f>IF(LEN(INDEX(Input!B$6:B$1005,ROW($C335)-ROW($C$5),1))=0,"-",IF(INDEX(Input!H$6:H$1005,ROW($C335)-ROW($C$5),1)="","Not set",INDEX(Input!H$6:H$1005,ROW($C335)-ROW($C$5),1)) )</f>
        <v>-</v>
      </c>
      <c r="K335" s="101" t="str">
        <f>IF(LEN(INDEX(Input!I$6:I$1005,ROW($C335)-ROW($C$5),1))=0,"",INDEX(Input!I$6:I$1005,ROW($C335)-ROW($C$5),1))</f>
        <v/>
      </c>
      <c r="L335" s="101" t="str">
        <f t="array" ref="L335">IFERROR(IF($AY$24=123,DAY(K335)&amp;connector&amp;IF($AZ$24="Extended",INDEX($AT$24:$AT$35,MONTH(K335),1),MONTH(K335))&amp;connector&amp;IF($AZ$24="Short", RIGHT(YEAR(K335),2),YEAR(K335)),IF($AY$24=213, MONTH(K335)&amp;connector&amp;DAY(K335)&amp;connector&amp;IF($AZ$24="Short", RIGHT(YEAR(K335),2),YEAR(K335)),IF($AZ$24="Short", RIGHT(YEAR(K335),2),YEAR(K335))&amp;connector&amp;MONTH(K335)&amp;connector&amp;DAY(K335))),"-")</f>
        <v>-</v>
      </c>
      <c r="M335" s="101" t="str">
        <f>IF(LEN(INDEX(Input!J$6:J$1005,ROW($C335)-ROW($C$5),1))=0,"",INDEX(Input!J$6:J$1005,ROW($C335)-ROW($C$5),1))</f>
        <v/>
      </c>
      <c r="N335" s="101" t="str">
        <f t="array" ref="N335">IFERROR(IF($AY$24=123,DAY(M335)&amp;connector&amp;IF($AZ$24="Extended",INDEX($AT$24:$AT$35,MONTH(M335),1),MONTH(M335))&amp;connector&amp;IF($AZ$24="Short", RIGHT(YEAR(M335),2),YEAR(M335)),IF($AY$24=213, MONTH(M335)&amp;connector&amp;DAY(M335)&amp;connector&amp;IF($AZ$24="Short", RIGHT(YEAR(M335),2),YEAR(M335)),IF($AZ$24="Short", RIGHT(YEAR(M335),2),YEAR(M335))&amp;connector&amp;MONTH(M335)&amp;connector&amp;DAY(M335))),"-")</f>
        <v>-</v>
      </c>
      <c r="O335" s="156" t="str">
        <f>IF(LEN(INDEX(Input!K$6:K$1005,ROW($C335)-ROW($C$5),1))=0,"",INDEX(Input!K$6:K$1005,ROW($C335)-ROW($C$5),1))</f>
        <v/>
      </c>
      <c r="P335" s="100" t="str">
        <f t="shared" si="47"/>
        <v>-</v>
      </c>
      <c r="Q335" s="156" t="str">
        <f>IF(LEN(INDEX(Input!L$6:L$1005,ROW($C335)-ROW($C$5),1))=0,"",INDEX(Input!L$6:L$1005,ROW($C335)-ROW($C$5),1))</f>
        <v/>
      </c>
      <c r="R335" s="100" t="str">
        <f t="shared" si="48"/>
        <v>-</v>
      </c>
      <c r="S335" s="156" t="str">
        <f>IF(LEN(INDEX(Input!M$6:M$1005,ROW($C335)-ROW($C$5),1))=0,"-",INDEX(Input!M$6:M$1005,ROW($C335)-ROW($C$5),1))</f>
        <v>-</v>
      </c>
      <c r="T335" s="156" t="str">
        <f t="shared" si="49"/>
        <v/>
      </c>
      <c r="U335" s="100" t="str">
        <f t="shared" si="50"/>
        <v>-</v>
      </c>
      <c r="V335" s="156" t="str">
        <f>IF(LEN(INDEX(Input!O$6:O$1005,ROW($C335)-ROW($C$5),1))=0,"",INDEX(Input!O$6:O$1005,ROW($C335)-ROW($C$5),1))</f>
        <v/>
      </c>
      <c r="W335" s="100" t="str">
        <f t="shared" si="51"/>
        <v>-</v>
      </c>
      <c r="X335" s="104" t="str">
        <f t="shared" si="52"/>
        <v/>
      </c>
      <c r="Y335" s="102" t="str">
        <f t="shared" si="46"/>
        <v/>
      </c>
      <c r="Z335" s="102" t="str">
        <f>IF(AND(OR(Dashboard!$D$7=J335,Dashboard!$D$7=""),  OR(Dashboard!$G$6&lt;=K335,Dashboard!$G$6=""), OR(Dashboard!$G$7&gt;=K335,Dashboard!$G$7=""),  OR(Dashboard!$J$6&lt;=O335,Dashboard!$J$6=""), OR(Dashboard!$J$7&gt;=O335,Dashboard!$J$7=""),D335&lt;&gt;""),"x","")</f>
        <v>x</v>
      </c>
      <c r="AA335" s="102" t="str">
        <f>IF(AND(OR(Dashboard!$D$6=H335,Dashboard!$D$6="",Dashboard!$D$6="All"), Z335="x"),"x","")</f>
        <v>x</v>
      </c>
      <c r="AB335" s="103" t="str">
        <f>IF(AND(OR(Dashboard!$D$6=H335,Dashboard!$D$6="",Dashboard!$D$6="All"), OR(Dashboard!$D$7=J335,Dashboard!$D$7=""),  OR(Dashboard!$G$6&lt;=K335,Dashboard!$G$6=""), OR(Dashboard!$G$7&gt;=K335,Dashboard!$G$7=""),  OR(Dashboard!$J$6&lt;=O335,Dashboard!$J$6=""), OR(Dashboard!$J$7&gt;=O335,Dashboard!$J$7=""),I335&lt;&gt;""),"x","")</f>
        <v/>
      </c>
      <c r="AC335" s="88" t="str">
        <f>IF($AB335&lt;&gt;"x","",IF(AND($I335&lt;&gt;AC$4, IFERROR(MATCH("c",$AB335:AB335,0),0)=0),"x", IF(IFERROR(MATCH("c",$AB335:AB335,0),0)=0,"c","")))</f>
        <v/>
      </c>
      <c r="AD335" s="88" t="str">
        <f>IF($AB335&lt;&gt;"x","",IF(AND($I335&lt;&gt;AD$4, IFERROR(MATCH("c",$AB335:AC335,0),0)=0),"x", IF(IFERROR(MATCH("c",$AB335:AC335,0),0)=0,"c","")))</f>
        <v/>
      </c>
      <c r="AE335" s="88" t="str">
        <f>IF($AB335&lt;&gt;"x","",IF(AND($I335&lt;&gt;AE$4, IFERROR(MATCH("c",$AB335:AD335,0),0)=0),"x", IF(IFERROR(MATCH("c",$AB335:AD335,0),0)=0,"c","")))</f>
        <v/>
      </c>
      <c r="AF335" s="88" t="str">
        <f>IF($AB335&lt;&gt;"x","",IF(AND($I335&lt;&gt;AF$4, IFERROR(MATCH("c",$AB335:AE335,0),0)=0),"x", IF(IFERROR(MATCH("c",$AB335:AE335,0),0)=0,"c","")))</f>
        <v/>
      </c>
      <c r="AG335" s="88" t="str">
        <f>IF($AB335&lt;&gt;"x","",IF(AND($I335&lt;&gt;AG$4, IFERROR(MATCH("c",$AB335:AF335,0),0)=0),"x", IF(IFERROR(MATCH("c",$AB335:AF335,0),0)=0,"c","")))</f>
        <v/>
      </c>
      <c r="AH335" s="88" t="str">
        <f>IF($AB335&lt;&gt;"x","",IF(AND($I335&lt;&gt;AH$4, IFERROR(MATCH("c",$AB335:AG335,0),0)=0),"x", IF(IFERROR(MATCH("c",$AB335:AG335,0),0)=0,"c","")))</f>
        <v/>
      </c>
      <c r="AI335" s="88" t="str">
        <f>IF($AB335&lt;&gt;"x","",IF(AND($I335&lt;&gt;AI$4, IFERROR(MATCH("c",$AB335:AH335,0),0)=0),"x", IF(IFERROR(MATCH("c",$AB335:AH335,0),0)=0,"c","")))</f>
        <v/>
      </c>
      <c r="AJ335" s="88" t="str">
        <f>IF($AB335&lt;&gt;"x","",IF(AND($I335&lt;&gt;AJ$4, IFERROR(MATCH("c",$AB335:AI335,0),0)=0),"x", IF(IFERROR(MATCH("c",$AB335:AI335,0),0)=0,"c","")))</f>
        <v/>
      </c>
      <c r="AK335" s="88" t="str">
        <f>IF($AB335&lt;&gt;"x","",IF(AND($I335&lt;&gt;AK$4, IFERROR(MATCH("c",$AB335:AJ335,0),0)=0),"x", IF(IFERROR(MATCH("c",$AB335:AJ335,0),0)=0,"c","")))</f>
        <v/>
      </c>
      <c r="AL335" s="88" t="str">
        <f>IF($AB335&lt;&gt;"x","",IF(AND($I335&lt;&gt;AL$4, IFERROR(MATCH("c",$AB335:AK335,0),0)=0),"x", IF(IFERROR(MATCH("c",$AB335:AK335,0),0)=0,"c","")))</f>
        <v/>
      </c>
      <c r="AM335" s="88" t="str">
        <f>IF($AB335&lt;&gt;"x","",IF(AND($I335&lt;&gt;AM$4, IFERROR(MATCH("c",$AB335:AL335,0),0)=0),"x", IF(IFERROR(MATCH("c",$AB335:AL335,0),0)=0,"c","")))</f>
        <v/>
      </c>
      <c r="AN335" s="88" t="str">
        <f>IF($AB335&lt;&gt;"x","",IF(AND($I335&lt;&gt;AN$4, IFERROR(MATCH("c",$AB335:AM335,0),0)=0),"x", IF(IFERROR(MATCH("c",$AB335:AM335,0),0)=0,"c","")))</f>
        <v/>
      </c>
      <c r="AO335" s="88" t="str">
        <f>IF($AB335&lt;&gt;"x","",IF(AND($I335&lt;&gt;AO$4, IFERROR(MATCH("c",$AB335:AN335,0),0)=0),"x", IF(IFERROR(MATCH("c",$AB335:AN335,0),0)=0,"c","")))</f>
        <v/>
      </c>
      <c r="AP335" s="88" t="str">
        <f>IF($AB335&lt;&gt;"x","",IF(AND($I335&lt;&gt;AP$4, IFERROR(MATCH("c",$AB335:AO335,0),0)=0),"x", IF(IFERROR(MATCH("c",$AB335:AO335,0),0)=0,"c","")))</f>
        <v/>
      </c>
      <c r="AQ335" s="88" t="str">
        <f>IF($AB335&lt;&gt;"x","",IF(AND($I335&lt;&gt;AQ$4, IFERROR(MATCH("c",$AB335:AP335,0),0)=0),"x", IF(IFERROR(MATCH("c",$AB335:AP335,0),0)=0,"c","")))</f>
        <v/>
      </c>
    </row>
    <row r="336" spans="2:43" x14ac:dyDescent="0.25">
      <c r="B336" s="88">
        <f>IF(AND(OR(Pipeline!$F$5=H336,Pipeline!$F$5="",Pipeline!$F$5="All"), OR(Pipeline!$F$6=J336,Pipeline!$F$6="",Pipeline!$F$6="All"),  OR(Pipeline!$J$5&lt;=K336,Pipeline!$J$5=""), OR(Pipeline!$J$6&gt;=K336,Pipeline!$J$6=""),  OR(Pipeline!$N$5&lt;=O336,Pipeline!$N$5=""), OR(Pipeline!$N$6&gt;=O336,Pipeline!$N$6="")),1,0)</f>
        <v>1</v>
      </c>
      <c r="C336" s="99">
        <f>IF(B336&lt;&gt;1,"",COUNTIFS($I$6:I335,I336,$B$6:B335,1)+1)</f>
        <v>324</v>
      </c>
      <c r="D336" s="100" t="str">
        <f>IF(LEN(INDEX(Input!B$6:B$1005,ROW($C336)-ROW($C$5),1))=0,"-",INDEX(Input!B$6:B$1005,ROW($C336)-ROW($C$5),1))</f>
        <v>-</v>
      </c>
      <c r="E336" s="100" t="str">
        <f>IF(LEN(INDEX(Input!C$6:C$1005,ROW($C336)-ROW($C$5),1))=0,"-",INDEX(Input!C$6:C$1005,ROW($C336)-ROW($C$5),1))</f>
        <v>-</v>
      </c>
      <c r="F336" s="100" t="str">
        <f>IF(LEN(INDEX(Input!D$6:D$1005,ROW($C336)-ROW($C$5),1))=0,"-",INDEX(Input!D$6:D$1005,ROW($C336)-ROW($C$5),1))</f>
        <v>-</v>
      </c>
      <c r="G336" s="100" t="str">
        <f>IF(LEN(INDEX(Input!E$6:E$1005,ROW($C336)-ROW($C$5),1))=0,"-",INDEX(Input!E$6:E$1005,ROW($C336)-ROW($C$5),1))</f>
        <v>-</v>
      </c>
      <c r="H336" s="100" t="str">
        <f>IF(LEN(INDEX(Input!F$6:F$1005,ROW($C336)-ROW($C$5),1))=0,"-",INDEX(Input!F$6:F$1005,ROW($C336)-ROW($C$5),1))</f>
        <v>-</v>
      </c>
      <c r="I336" s="100" t="str">
        <f>IF(LEN(INDEX(Input!G$6:G$1005,ROW($C336)-ROW($C$5),1))=0,"",INDEX(Input!G$6:G$1005,ROW($C336)-ROW($C$5),1))</f>
        <v/>
      </c>
      <c r="J336" s="100" t="str">
        <f>IF(LEN(INDEX(Input!B$6:B$1005,ROW($C336)-ROW($C$5),1))=0,"-",IF(INDEX(Input!H$6:H$1005,ROW($C336)-ROW($C$5),1)="","Not set",INDEX(Input!H$6:H$1005,ROW($C336)-ROW($C$5),1)) )</f>
        <v>-</v>
      </c>
      <c r="K336" s="101" t="str">
        <f>IF(LEN(INDEX(Input!I$6:I$1005,ROW($C336)-ROW($C$5),1))=0,"",INDEX(Input!I$6:I$1005,ROW($C336)-ROW($C$5),1))</f>
        <v/>
      </c>
      <c r="L336" s="101" t="str">
        <f t="array" ref="L336">IFERROR(IF($AY$24=123,DAY(K336)&amp;connector&amp;IF($AZ$24="Extended",INDEX($AT$24:$AT$35,MONTH(K336),1),MONTH(K336))&amp;connector&amp;IF($AZ$24="Short", RIGHT(YEAR(K336),2),YEAR(K336)),IF($AY$24=213, MONTH(K336)&amp;connector&amp;DAY(K336)&amp;connector&amp;IF($AZ$24="Short", RIGHT(YEAR(K336),2),YEAR(K336)),IF($AZ$24="Short", RIGHT(YEAR(K336),2),YEAR(K336))&amp;connector&amp;MONTH(K336)&amp;connector&amp;DAY(K336))),"-")</f>
        <v>-</v>
      </c>
      <c r="M336" s="101" t="str">
        <f>IF(LEN(INDEX(Input!J$6:J$1005,ROW($C336)-ROW($C$5),1))=0,"",INDEX(Input!J$6:J$1005,ROW($C336)-ROW($C$5),1))</f>
        <v/>
      </c>
      <c r="N336" s="101" t="str">
        <f t="array" ref="N336">IFERROR(IF($AY$24=123,DAY(M336)&amp;connector&amp;IF($AZ$24="Extended",INDEX($AT$24:$AT$35,MONTH(M336),1),MONTH(M336))&amp;connector&amp;IF($AZ$24="Short", RIGHT(YEAR(M336),2),YEAR(M336)),IF($AY$24=213, MONTH(M336)&amp;connector&amp;DAY(M336)&amp;connector&amp;IF($AZ$24="Short", RIGHT(YEAR(M336),2),YEAR(M336)),IF($AZ$24="Short", RIGHT(YEAR(M336),2),YEAR(M336))&amp;connector&amp;MONTH(M336)&amp;connector&amp;DAY(M336))),"-")</f>
        <v>-</v>
      </c>
      <c r="O336" s="156" t="str">
        <f>IF(LEN(INDEX(Input!K$6:K$1005,ROW($C336)-ROW($C$5),1))=0,"",INDEX(Input!K$6:K$1005,ROW($C336)-ROW($C$5),1))</f>
        <v/>
      </c>
      <c r="P336" s="100" t="str">
        <f t="shared" si="47"/>
        <v>-</v>
      </c>
      <c r="Q336" s="156" t="str">
        <f>IF(LEN(INDEX(Input!L$6:L$1005,ROW($C336)-ROW($C$5),1))=0,"",INDEX(Input!L$6:L$1005,ROW($C336)-ROW($C$5),1))</f>
        <v/>
      </c>
      <c r="R336" s="100" t="str">
        <f t="shared" si="48"/>
        <v>-</v>
      </c>
      <c r="S336" s="156" t="str">
        <f>IF(LEN(INDEX(Input!M$6:M$1005,ROW($C336)-ROW($C$5),1))=0,"-",INDEX(Input!M$6:M$1005,ROW($C336)-ROW($C$5),1))</f>
        <v>-</v>
      </c>
      <c r="T336" s="156" t="str">
        <f t="shared" si="49"/>
        <v/>
      </c>
      <c r="U336" s="100" t="str">
        <f t="shared" si="50"/>
        <v>-</v>
      </c>
      <c r="V336" s="156" t="str">
        <f>IF(LEN(INDEX(Input!O$6:O$1005,ROW($C336)-ROW($C$5),1))=0,"",INDEX(Input!O$6:O$1005,ROW($C336)-ROW($C$5),1))</f>
        <v/>
      </c>
      <c r="W336" s="100" t="str">
        <f t="shared" si="51"/>
        <v>-</v>
      </c>
      <c r="X336" s="104" t="str">
        <f t="shared" si="52"/>
        <v/>
      </c>
      <c r="Y336" s="102" t="str">
        <f t="shared" si="46"/>
        <v/>
      </c>
      <c r="Z336" s="102" t="str">
        <f>IF(AND(OR(Dashboard!$D$7=J336,Dashboard!$D$7=""),  OR(Dashboard!$G$6&lt;=K336,Dashboard!$G$6=""), OR(Dashboard!$G$7&gt;=K336,Dashboard!$G$7=""),  OR(Dashboard!$J$6&lt;=O336,Dashboard!$J$6=""), OR(Dashboard!$J$7&gt;=O336,Dashboard!$J$7=""),D336&lt;&gt;""),"x","")</f>
        <v>x</v>
      </c>
      <c r="AA336" s="102" t="str">
        <f>IF(AND(OR(Dashboard!$D$6=H336,Dashboard!$D$6="",Dashboard!$D$6="All"), Z336="x"),"x","")</f>
        <v>x</v>
      </c>
      <c r="AB336" s="103" t="str">
        <f>IF(AND(OR(Dashboard!$D$6=H336,Dashboard!$D$6="",Dashboard!$D$6="All"), OR(Dashboard!$D$7=J336,Dashboard!$D$7=""),  OR(Dashboard!$G$6&lt;=K336,Dashboard!$G$6=""), OR(Dashboard!$G$7&gt;=K336,Dashboard!$G$7=""),  OR(Dashboard!$J$6&lt;=O336,Dashboard!$J$6=""), OR(Dashboard!$J$7&gt;=O336,Dashboard!$J$7=""),I336&lt;&gt;""),"x","")</f>
        <v/>
      </c>
      <c r="AC336" s="88" t="str">
        <f>IF($AB336&lt;&gt;"x","",IF(AND($I336&lt;&gt;AC$4, IFERROR(MATCH("c",$AB336:AB336,0),0)=0),"x", IF(IFERROR(MATCH("c",$AB336:AB336,0),0)=0,"c","")))</f>
        <v/>
      </c>
      <c r="AD336" s="88" t="str">
        <f>IF($AB336&lt;&gt;"x","",IF(AND($I336&lt;&gt;AD$4, IFERROR(MATCH("c",$AB336:AC336,0),0)=0),"x", IF(IFERROR(MATCH("c",$AB336:AC336,0),0)=0,"c","")))</f>
        <v/>
      </c>
      <c r="AE336" s="88" t="str">
        <f>IF($AB336&lt;&gt;"x","",IF(AND($I336&lt;&gt;AE$4, IFERROR(MATCH("c",$AB336:AD336,0),0)=0),"x", IF(IFERROR(MATCH("c",$AB336:AD336,0),0)=0,"c","")))</f>
        <v/>
      </c>
      <c r="AF336" s="88" t="str">
        <f>IF($AB336&lt;&gt;"x","",IF(AND($I336&lt;&gt;AF$4, IFERROR(MATCH("c",$AB336:AE336,0),0)=0),"x", IF(IFERROR(MATCH("c",$AB336:AE336,0),0)=0,"c","")))</f>
        <v/>
      </c>
      <c r="AG336" s="88" t="str">
        <f>IF($AB336&lt;&gt;"x","",IF(AND($I336&lt;&gt;AG$4, IFERROR(MATCH("c",$AB336:AF336,0),0)=0),"x", IF(IFERROR(MATCH("c",$AB336:AF336,0),0)=0,"c","")))</f>
        <v/>
      </c>
      <c r="AH336" s="88" t="str">
        <f>IF($AB336&lt;&gt;"x","",IF(AND($I336&lt;&gt;AH$4, IFERROR(MATCH("c",$AB336:AG336,0),0)=0),"x", IF(IFERROR(MATCH("c",$AB336:AG336,0),0)=0,"c","")))</f>
        <v/>
      </c>
      <c r="AI336" s="88" t="str">
        <f>IF($AB336&lt;&gt;"x","",IF(AND($I336&lt;&gt;AI$4, IFERROR(MATCH("c",$AB336:AH336,0),0)=0),"x", IF(IFERROR(MATCH("c",$AB336:AH336,0),0)=0,"c","")))</f>
        <v/>
      </c>
      <c r="AJ336" s="88" t="str">
        <f>IF($AB336&lt;&gt;"x","",IF(AND($I336&lt;&gt;AJ$4, IFERROR(MATCH("c",$AB336:AI336,0),0)=0),"x", IF(IFERROR(MATCH("c",$AB336:AI336,0),0)=0,"c","")))</f>
        <v/>
      </c>
      <c r="AK336" s="88" t="str">
        <f>IF($AB336&lt;&gt;"x","",IF(AND($I336&lt;&gt;AK$4, IFERROR(MATCH("c",$AB336:AJ336,0),0)=0),"x", IF(IFERROR(MATCH("c",$AB336:AJ336,0),0)=0,"c","")))</f>
        <v/>
      </c>
      <c r="AL336" s="88" t="str">
        <f>IF($AB336&lt;&gt;"x","",IF(AND($I336&lt;&gt;AL$4, IFERROR(MATCH("c",$AB336:AK336,0),0)=0),"x", IF(IFERROR(MATCH("c",$AB336:AK336,0),0)=0,"c","")))</f>
        <v/>
      </c>
      <c r="AM336" s="88" t="str">
        <f>IF($AB336&lt;&gt;"x","",IF(AND($I336&lt;&gt;AM$4, IFERROR(MATCH("c",$AB336:AL336,0),0)=0),"x", IF(IFERROR(MATCH("c",$AB336:AL336,0),0)=0,"c","")))</f>
        <v/>
      </c>
      <c r="AN336" s="88" t="str">
        <f>IF($AB336&lt;&gt;"x","",IF(AND($I336&lt;&gt;AN$4, IFERROR(MATCH("c",$AB336:AM336,0),0)=0),"x", IF(IFERROR(MATCH("c",$AB336:AM336,0),0)=0,"c","")))</f>
        <v/>
      </c>
      <c r="AO336" s="88" t="str">
        <f>IF($AB336&lt;&gt;"x","",IF(AND($I336&lt;&gt;AO$4, IFERROR(MATCH("c",$AB336:AN336,0),0)=0),"x", IF(IFERROR(MATCH("c",$AB336:AN336,0),0)=0,"c","")))</f>
        <v/>
      </c>
      <c r="AP336" s="88" t="str">
        <f>IF($AB336&lt;&gt;"x","",IF(AND($I336&lt;&gt;AP$4, IFERROR(MATCH("c",$AB336:AO336,0),0)=0),"x", IF(IFERROR(MATCH("c",$AB336:AO336,0),0)=0,"c","")))</f>
        <v/>
      </c>
      <c r="AQ336" s="88" t="str">
        <f>IF($AB336&lt;&gt;"x","",IF(AND($I336&lt;&gt;AQ$4, IFERROR(MATCH("c",$AB336:AP336,0),0)=0),"x", IF(IFERROR(MATCH("c",$AB336:AP336,0),0)=0,"c","")))</f>
        <v/>
      </c>
    </row>
    <row r="337" spans="2:43" x14ac:dyDescent="0.25">
      <c r="B337" s="88">
        <f>IF(AND(OR(Pipeline!$F$5=H337,Pipeline!$F$5="",Pipeline!$F$5="All"), OR(Pipeline!$F$6=J337,Pipeline!$F$6="",Pipeline!$F$6="All"),  OR(Pipeline!$J$5&lt;=K337,Pipeline!$J$5=""), OR(Pipeline!$J$6&gt;=K337,Pipeline!$J$6=""),  OR(Pipeline!$N$5&lt;=O337,Pipeline!$N$5=""), OR(Pipeline!$N$6&gt;=O337,Pipeline!$N$6="")),1,0)</f>
        <v>1</v>
      </c>
      <c r="C337" s="99">
        <f>IF(B337&lt;&gt;1,"",COUNTIFS($I$6:I336,I337,$B$6:B336,1)+1)</f>
        <v>325</v>
      </c>
      <c r="D337" s="100" t="str">
        <f>IF(LEN(INDEX(Input!B$6:B$1005,ROW($C337)-ROW($C$5),1))=0,"-",INDEX(Input!B$6:B$1005,ROW($C337)-ROW($C$5),1))</f>
        <v>-</v>
      </c>
      <c r="E337" s="100" t="str">
        <f>IF(LEN(INDEX(Input!C$6:C$1005,ROW($C337)-ROW($C$5),1))=0,"-",INDEX(Input!C$6:C$1005,ROW($C337)-ROW($C$5),1))</f>
        <v>-</v>
      </c>
      <c r="F337" s="100" t="str">
        <f>IF(LEN(INDEX(Input!D$6:D$1005,ROW($C337)-ROW($C$5),1))=0,"-",INDEX(Input!D$6:D$1005,ROW($C337)-ROW($C$5),1))</f>
        <v>-</v>
      </c>
      <c r="G337" s="100" t="str">
        <f>IF(LEN(INDEX(Input!E$6:E$1005,ROW($C337)-ROW($C$5),1))=0,"-",INDEX(Input!E$6:E$1005,ROW($C337)-ROW($C$5),1))</f>
        <v>-</v>
      </c>
      <c r="H337" s="100" t="str">
        <f>IF(LEN(INDEX(Input!F$6:F$1005,ROW($C337)-ROW($C$5),1))=0,"-",INDEX(Input!F$6:F$1005,ROW($C337)-ROW($C$5),1))</f>
        <v>-</v>
      </c>
      <c r="I337" s="100" t="str">
        <f>IF(LEN(INDEX(Input!G$6:G$1005,ROW($C337)-ROW($C$5),1))=0,"",INDEX(Input!G$6:G$1005,ROW($C337)-ROW($C$5),1))</f>
        <v/>
      </c>
      <c r="J337" s="100" t="str">
        <f>IF(LEN(INDEX(Input!B$6:B$1005,ROW($C337)-ROW($C$5),1))=0,"-",IF(INDEX(Input!H$6:H$1005,ROW($C337)-ROW($C$5),1)="","Not set",INDEX(Input!H$6:H$1005,ROW($C337)-ROW($C$5),1)) )</f>
        <v>-</v>
      </c>
      <c r="K337" s="101" t="str">
        <f>IF(LEN(INDEX(Input!I$6:I$1005,ROW($C337)-ROW($C$5),1))=0,"",INDEX(Input!I$6:I$1005,ROW($C337)-ROW($C$5),1))</f>
        <v/>
      </c>
      <c r="L337" s="101" t="str">
        <f t="array" ref="L337">IFERROR(IF($AY$24=123,DAY(K337)&amp;connector&amp;IF($AZ$24="Extended",INDEX($AT$24:$AT$35,MONTH(K337),1),MONTH(K337))&amp;connector&amp;IF($AZ$24="Short", RIGHT(YEAR(K337),2),YEAR(K337)),IF($AY$24=213, MONTH(K337)&amp;connector&amp;DAY(K337)&amp;connector&amp;IF($AZ$24="Short", RIGHT(YEAR(K337),2),YEAR(K337)),IF($AZ$24="Short", RIGHT(YEAR(K337),2),YEAR(K337))&amp;connector&amp;MONTH(K337)&amp;connector&amp;DAY(K337))),"-")</f>
        <v>-</v>
      </c>
      <c r="M337" s="101" t="str">
        <f>IF(LEN(INDEX(Input!J$6:J$1005,ROW($C337)-ROW($C$5),1))=0,"",INDEX(Input!J$6:J$1005,ROW($C337)-ROW($C$5),1))</f>
        <v/>
      </c>
      <c r="N337" s="101" t="str">
        <f t="array" ref="N337">IFERROR(IF($AY$24=123,DAY(M337)&amp;connector&amp;IF($AZ$24="Extended",INDEX($AT$24:$AT$35,MONTH(M337),1),MONTH(M337))&amp;connector&amp;IF($AZ$24="Short", RIGHT(YEAR(M337),2),YEAR(M337)),IF($AY$24=213, MONTH(M337)&amp;connector&amp;DAY(M337)&amp;connector&amp;IF($AZ$24="Short", RIGHT(YEAR(M337),2),YEAR(M337)),IF($AZ$24="Short", RIGHT(YEAR(M337),2),YEAR(M337))&amp;connector&amp;MONTH(M337)&amp;connector&amp;DAY(M337))),"-")</f>
        <v>-</v>
      </c>
      <c r="O337" s="156" t="str">
        <f>IF(LEN(INDEX(Input!K$6:K$1005,ROW($C337)-ROW($C$5),1))=0,"",INDEX(Input!K$6:K$1005,ROW($C337)-ROW($C$5),1))</f>
        <v/>
      </c>
      <c r="P337" s="100" t="str">
        <f t="shared" si="47"/>
        <v>-</v>
      </c>
      <c r="Q337" s="156" t="str">
        <f>IF(LEN(INDEX(Input!L$6:L$1005,ROW($C337)-ROW($C$5),1))=0,"",INDEX(Input!L$6:L$1005,ROW($C337)-ROW($C$5),1))</f>
        <v/>
      </c>
      <c r="R337" s="100" t="str">
        <f t="shared" si="48"/>
        <v>-</v>
      </c>
      <c r="S337" s="156" t="str">
        <f>IF(LEN(INDEX(Input!M$6:M$1005,ROW($C337)-ROW($C$5),1))=0,"-",INDEX(Input!M$6:M$1005,ROW($C337)-ROW($C$5),1))</f>
        <v>-</v>
      </c>
      <c r="T337" s="156" t="str">
        <f t="shared" si="49"/>
        <v/>
      </c>
      <c r="U337" s="100" t="str">
        <f t="shared" si="50"/>
        <v>-</v>
      </c>
      <c r="V337" s="156" t="str">
        <f>IF(LEN(INDEX(Input!O$6:O$1005,ROW($C337)-ROW($C$5),1))=0,"",INDEX(Input!O$6:O$1005,ROW($C337)-ROW($C$5),1))</f>
        <v/>
      </c>
      <c r="W337" s="100" t="str">
        <f t="shared" si="51"/>
        <v>-</v>
      </c>
      <c r="X337" s="104" t="str">
        <f t="shared" si="52"/>
        <v/>
      </c>
      <c r="Y337" s="102" t="str">
        <f t="shared" si="46"/>
        <v/>
      </c>
      <c r="Z337" s="102" t="str">
        <f>IF(AND(OR(Dashboard!$D$7=J337,Dashboard!$D$7=""),  OR(Dashboard!$G$6&lt;=K337,Dashboard!$G$6=""), OR(Dashboard!$G$7&gt;=K337,Dashboard!$G$7=""),  OR(Dashboard!$J$6&lt;=O337,Dashboard!$J$6=""), OR(Dashboard!$J$7&gt;=O337,Dashboard!$J$7=""),D337&lt;&gt;""),"x","")</f>
        <v>x</v>
      </c>
      <c r="AA337" s="102" t="str">
        <f>IF(AND(OR(Dashboard!$D$6=H337,Dashboard!$D$6="",Dashboard!$D$6="All"), Z337="x"),"x","")</f>
        <v>x</v>
      </c>
      <c r="AB337" s="103" t="str">
        <f>IF(AND(OR(Dashboard!$D$6=H337,Dashboard!$D$6="",Dashboard!$D$6="All"), OR(Dashboard!$D$7=J337,Dashboard!$D$7=""),  OR(Dashboard!$G$6&lt;=K337,Dashboard!$G$6=""), OR(Dashboard!$G$7&gt;=K337,Dashboard!$G$7=""),  OR(Dashboard!$J$6&lt;=O337,Dashboard!$J$6=""), OR(Dashboard!$J$7&gt;=O337,Dashboard!$J$7=""),I337&lt;&gt;""),"x","")</f>
        <v/>
      </c>
      <c r="AC337" s="88" t="str">
        <f>IF($AB337&lt;&gt;"x","",IF(AND($I337&lt;&gt;AC$4, IFERROR(MATCH("c",$AB337:AB337,0),0)=0),"x", IF(IFERROR(MATCH("c",$AB337:AB337,0),0)=0,"c","")))</f>
        <v/>
      </c>
      <c r="AD337" s="88" t="str">
        <f>IF($AB337&lt;&gt;"x","",IF(AND($I337&lt;&gt;AD$4, IFERROR(MATCH("c",$AB337:AC337,0),0)=0),"x", IF(IFERROR(MATCH("c",$AB337:AC337,0),0)=0,"c","")))</f>
        <v/>
      </c>
      <c r="AE337" s="88" t="str">
        <f>IF($AB337&lt;&gt;"x","",IF(AND($I337&lt;&gt;AE$4, IFERROR(MATCH("c",$AB337:AD337,0),0)=0),"x", IF(IFERROR(MATCH("c",$AB337:AD337,0),0)=0,"c","")))</f>
        <v/>
      </c>
      <c r="AF337" s="88" t="str">
        <f>IF($AB337&lt;&gt;"x","",IF(AND($I337&lt;&gt;AF$4, IFERROR(MATCH("c",$AB337:AE337,0),0)=0),"x", IF(IFERROR(MATCH("c",$AB337:AE337,0),0)=0,"c","")))</f>
        <v/>
      </c>
      <c r="AG337" s="88" t="str">
        <f>IF($AB337&lt;&gt;"x","",IF(AND($I337&lt;&gt;AG$4, IFERROR(MATCH("c",$AB337:AF337,0),0)=0),"x", IF(IFERROR(MATCH("c",$AB337:AF337,0),0)=0,"c","")))</f>
        <v/>
      </c>
      <c r="AH337" s="88" t="str">
        <f>IF($AB337&lt;&gt;"x","",IF(AND($I337&lt;&gt;AH$4, IFERROR(MATCH("c",$AB337:AG337,0),0)=0),"x", IF(IFERROR(MATCH("c",$AB337:AG337,0),0)=0,"c","")))</f>
        <v/>
      </c>
      <c r="AI337" s="88" t="str">
        <f>IF($AB337&lt;&gt;"x","",IF(AND($I337&lt;&gt;AI$4, IFERROR(MATCH("c",$AB337:AH337,0),0)=0),"x", IF(IFERROR(MATCH("c",$AB337:AH337,0),0)=0,"c","")))</f>
        <v/>
      </c>
      <c r="AJ337" s="88" t="str">
        <f>IF($AB337&lt;&gt;"x","",IF(AND($I337&lt;&gt;AJ$4, IFERROR(MATCH("c",$AB337:AI337,0),0)=0),"x", IF(IFERROR(MATCH("c",$AB337:AI337,0),0)=0,"c","")))</f>
        <v/>
      </c>
      <c r="AK337" s="88" t="str">
        <f>IF($AB337&lt;&gt;"x","",IF(AND($I337&lt;&gt;AK$4, IFERROR(MATCH("c",$AB337:AJ337,0),0)=0),"x", IF(IFERROR(MATCH("c",$AB337:AJ337,0),0)=0,"c","")))</f>
        <v/>
      </c>
      <c r="AL337" s="88" t="str">
        <f>IF($AB337&lt;&gt;"x","",IF(AND($I337&lt;&gt;AL$4, IFERROR(MATCH("c",$AB337:AK337,0),0)=0),"x", IF(IFERROR(MATCH("c",$AB337:AK337,0),0)=0,"c","")))</f>
        <v/>
      </c>
      <c r="AM337" s="88" t="str">
        <f>IF($AB337&lt;&gt;"x","",IF(AND($I337&lt;&gt;AM$4, IFERROR(MATCH("c",$AB337:AL337,0),0)=0),"x", IF(IFERROR(MATCH("c",$AB337:AL337,0),0)=0,"c","")))</f>
        <v/>
      </c>
      <c r="AN337" s="88" t="str">
        <f>IF($AB337&lt;&gt;"x","",IF(AND($I337&lt;&gt;AN$4, IFERROR(MATCH("c",$AB337:AM337,0),0)=0),"x", IF(IFERROR(MATCH("c",$AB337:AM337,0),0)=0,"c","")))</f>
        <v/>
      </c>
      <c r="AO337" s="88" t="str">
        <f>IF($AB337&lt;&gt;"x","",IF(AND($I337&lt;&gt;AO$4, IFERROR(MATCH("c",$AB337:AN337,0),0)=0),"x", IF(IFERROR(MATCH("c",$AB337:AN337,0),0)=0,"c","")))</f>
        <v/>
      </c>
      <c r="AP337" s="88" t="str">
        <f>IF($AB337&lt;&gt;"x","",IF(AND($I337&lt;&gt;AP$4, IFERROR(MATCH("c",$AB337:AO337,0),0)=0),"x", IF(IFERROR(MATCH("c",$AB337:AO337,0),0)=0,"c","")))</f>
        <v/>
      </c>
      <c r="AQ337" s="88" t="str">
        <f>IF($AB337&lt;&gt;"x","",IF(AND($I337&lt;&gt;AQ$4, IFERROR(MATCH("c",$AB337:AP337,0),0)=0),"x", IF(IFERROR(MATCH("c",$AB337:AP337,0),0)=0,"c","")))</f>
        <v/>
      </c>
    </row>
    <row r="338" spans="2:43" x14ac:dyDescent="0.25">
      <c r="B338" s="88">
        <f>IF(AND(OR(Pipeline!$F$5=H338,Pipeline!$F$5="",Pipeline!$F$5="All"), OR(Pipeline!$F$6=J338,Pipeline!$F$6="",Pipeline!$F$6="All"),  OR(Pipeline!$J$5&lt;=K338,Pipeline!$J$5=""), OR(Pipeline!$J$6&gt;=K338,Pipeline!$J$6=""),  OR(Pipeline!$N$5&lt;=O338,Pipeline!$N$5=""), OR(Pipeline!$N$6&gt;=O338,Pipeline!$N$6="")),1,0)</f>
        <v>1</v>
      </c>
      <c r="C338" s="99">
        <f>IF(B338&lt;&gt;1,"",COUNTIFS($I$6:I337,I338,$B$6:B337,1)+1)</f>
        <v>326</v>
      </c>
      <c r="D338" s="100" t="str">
        <f>IF(LEN(INDEX(Input!B$6:B$1005,ROW($C338)-ROW($C$5),1))=0,"-",INDEX(Input!B$6:B$1005,ROW($C338)-ROW($C$5),1))</f>
        <v>-</v>
      </c>
      <c r="E338" s="100" t="str">
        <f>IF(LEN(INDEX(Input!C$6:C$1005,ROW($C338)-ROW($C$5),1))=0,"-",INDEX(Input!C$6:C$1005,ROW($C338)-ROW($C$5),1))</f>
        <v>-</v>
      </c>
      <c r="F338" s="100" t="str">
        <f>IF(LEN(INDEX(Input!D$6:D$1005,ROW($C338)-ROW($C$5),1))=0,"-",INDEX(Input!D$6:D$1005,ROW($C338)-ROW($C$5),1))</f>
        <v>-</v>
      </c>
      <c r="G338" s="100" t="str">
        <f>IF(LEN(INDEX(Input!E$6:E$1005,ROW($C338)-ROW($C$5),1))=0,"-",INDEX(Input!E$6:E$1005,ROW($C338)-ROW($C$5),1))</f>
        <v>-</v>
      </c>
      <c r="H338" s="100" t="str">
        <f>IF(LEN(INDEX(Input!F$6:F$1005,ROW($C338)-ROW($C$5),1))=0,"-",INDEX(Input!F$6:F$1005,ROW($C338)-ROW($C$5),1))</f>
        <v>-</v>
      </c>
      <c r="I338" s="100" t="str">
        <f>IF(LEN(INDEX(Input!G$6:G$1005,ROW($C338)-ROW($C$5),1))=0,"",INDEX(Input!G$6:G$1005,ROW($C338)-ROW($C$5),1))</f>
        <v/>
      </c>
      <c r="J338" s="100" t="str">
        <f>IF(LEN(INDEX(Input!B$6:B$1005,ROW($C338)-ROW($C$5),1))=0,"-",IF(INDEX(Input!H$6:H$1005,ROW($C338)-ROW($C$5),1)="","Not set",INDEX(Input!H$6:H$1005,ROW($C338)-ROW($C$5),1)) )</f>
        <v>-</v>
      </c>
      <c r="K338" s="101" t="str">
        <f>IF(LEN(INDEX(Input!I$6:I$1005,ROW($C338)-ROW($C$5),1))=0,"",INDEX(Input!I$6:I$1005,ROW($C338)-ROW($C$5),1))</f>
        <v/>
      </c>
      <c r="L338" s="101" t="str">
        <f t="array" ref="L338">IFERROR(IF($AY$24=123,DAY(K338)&amp;connector&amp;IF($AZ$24="Extended",INDEX($AT$24:$AT$35,MONTH(K338),1),MONTH(K338))&amp;connector&amp;IF($AZ$24="Short", RIGHT(YEAR(K338),2),YEAR(K338)),IF($AY$24=213, MONTH(K338)&amp;connector&amp;DAY(K338)&amp;connector&amp;IF($AZ$24="Short", RIGHT(YEAR(K338),2),YEAR(K338)),IF($AZ$24="Short", RIGHT(YEAR(K338),2),YEAR(K338))&amp;connector&amp;MONTH(K338)&amp;connector&amp;DAY(K338))),"-")</f>
        <v>-</v>
      </c>
      <c r="M338" s="101" t="str">
        <f>IF(LEN(INDEX(Input!J$6:J$1005,ROW($C338)-ROW($C$5),1))=0,"",INDEX(Input!J$6:J$1005,ROW($C338)-ROW($C$5),1))</f>
        <v/>
      </c>
      <c r="N338" s="101" t="str">
        <f t="array" ref="N338">IFERROR(IF($AY$24=123,DAY(M338)&amp;connector&amp;IF($AZ$24="Extended",INDEX($AT$24:$AT$35,MONTH(M338),1),MONTH(M338))&amp;connector&amp;IF($AZ$24="Short", RIGHT(YEAR(M338),2),YEAR(M338)),IF($AY$24=213, MONTH(M338)&amp;connector&amp;DAY(M338)&amp;connector&amp;IF($AZ$24="Short", RIGHT(YEAR(M338),2),YEAR(M338)),IF($AZ$24="Short", RIGHT(YEAR(M338),2),YEAR(M338))&amp;connector&amp;MONTH(M338)&amp;connector&amp;DAY(M338))),"-")</f>
        <v>-</v>
      </c>
      <c r="O338" s="156" t="str">
        <f>IF(LEN(INDEX(Input!K$6:K$1005,ROW($C338)-ROW($C$5),1))=0,"",INDEX(Input!K$6:K$1005,ROW($C338)-ROW($C$5),1))</f>
        <v/>
      </c>
      <c r="P338" s="100" t="str">
        <f t="shared" si="47"/>
        <v>-</v>
      </c>
      <c r="Q338" s="156" t="str">
        <f>IF(LEN(INDEX(Input!L$6:L$1005,ROW($C338)-ROW($C$5),1))=0,"",INDEX(Input!L$6:L$1005,ROW($C338)-ROW($C$5),1))</f>
        <v/>
      </c>
      <c r="R338" s="100" t="str">
        <f t="shared" si="48"/>
        <v>-</v>
      </c>
      <c r="S338" s="156" t="str">
        <f>IF(LEN(INDEX(Input!M$6:M$1005,ROW($C338)-ROW($C$5),1))=0,"-",INDEX(Input!M$6:M$1005,ROW($C338)-ROW($C$5),1))</f>
        <v>-</v>
      </c>
      <c r="T338" s="156" t="str">
        <f t="shared" si="49"/>
        <v/>
      </c>
      <c r="U338" s="100" t="str">
        <f t="shared" si="50"/>
        <v>-</v>
      </c>
      <c r="V338" s="156" t="str">
        <f>IF(LEN(INDEX(Input!O$6:O$1005,ROW($C338)-ROW($C$5),1))=0,"",INDEX(Input!O$6:O$1005,ROW($C338)-ROW($C$5),1))</f>
        <v/>
      </c>
      <c r="W338" s="100" t="str">
        <f t="shared" si="51"/>
        <v>-</v>
      </c>
      <c r="X338" s="104" t="str">
        <f t="shared" si="52"/>
        <v/>
      </c>
      <c r="Y338" s="102" t="str">
        <f t="shared" si="46"/>
        <v/>
      </c>
      <c r="Z338" s="102" t="str">
        <f>IF(AND(OR(Dashboard!$D$7=J338,Dashboard!$D$7=""),  OR(Dashboard!$G$6&lt;=K338,Dashboard!$G$6=""), OR(Dashboard!$G$7&gt;=K338,Dashboard!$G$7=""),  OR(Dashboard!$J$6&lt;=O338,Dashboard!$J$6=""), OR(Dashboard!$J$7&gt;=O338,Dashboard!$J$7=""),D338&lt;&gt;""),"x","")</f>
        <v>x</v>
      </c>
      <c r="AA338" s="102" t="str">
        <f>IF(AND(OR(Dashboard!$D$6=H338,Dashboard!$D$6="",Dashboard!$D$6="All"), Z338="x"),"x","")</f>
        <v>x</v>
      </c>
      <c r="AB338" s="103" t="str">
        <f>IF(AND(OR(Dashboard!$D$6=H338,Dashboard!$D$6="",Dashboard!$D$6="All"), OR(Dashboard!$D$7=J338,Dashboard!$D$7=""),  OR(Dashboard!$G$6&lt;=K338,Dashboard!$G$6=""), OR(Dashboard!$G$7&gt;=K338,Dashboard!$G$7=""),  OR(Dashboard!$J$6&lt;=O338,Dashboard!$J$6=""), OR(Dashboard!$J$7&gt;=O338,Dashboard!$J$7=""),I338&lt;&gt;""),"x","")</f>
        <v/>
      </c>
      <c r="AC338" s="88" t="str">
        <f>IF($AB338&lt;&gt;"x","",IF(AND($I338&lt;&gt;AC$4, IFERROR(MATCH("c",$AB338:AB338,0),0)=0),"x", IF(IFERROR(MATCH("c",$AB338:AB338,0),0)=0,"c","")))</f>
        <v/>
      </c>
      <c r="AD338" s="88" t="str">
        <f>IF($AB338&lt;&gt;"x","",IF(AND($I338&lt;&gt;AD$4, IFERROR(MATCH("c",$AB338:AC338,0),0)=0),"x", IF(IFERROR(MATCH("c",$AB338:AC338,0),0)=0,"c","")))</f>
        <v/>
      </c>
      <c r="AE338" s="88" t="str">
        <f>IF($AB338&lt;&gt;"x","",IF(AND($I338&lt;&gt;AE$4, IFERROR(MATCH("c",$AB338:AD338,0),0)=0),"x", IF(IFERROR(MATCH("c",$AB338:AD338,0),0)=0,"c","")))</f>
        <v/>
      </c>
      <c r="AF338" s="88" t="str">
        <f>IF($AB338&lt;&gt;"x","",IF(AND($I338&lt;&gt;AF$4, IFERROR(MATCH("c",$AB338:AE338,0),0)=0),"x", IF(IFERROR(MATCH("c",$AB338:AE338,0),0)=0,"c","")))</f>
        <v/>
      </c>
      <c r="AG338" s="88" t="str">
        <f>IF($AB338&lt;&gt;"x","",IF(AND($I338&lt;&gt;AG$4, IFERROR(MATCH("c",$AB338:AF338,0),0)=0),"x", IF(IFERROR(MATCH("c",$AB338:AF338,0),0)=0,"c","")))</f>
        <v/>
      </c>
      <c r="AH338" s="88" t="str">
        <f>IF($AB338&lt;&gt;"x","",IF(AND($I338&lt;&gt;AH$4, IFERROR(MATCH("c",$AB338:AG338,0),0)=0),"x", IF(IFERROR(MATCH("c",$AB338:AG338,0),0)=0,"c","")))</f>
        <v/>
      </c>
      <c r="AI338" s="88" t="str">
        <f>IF($AB338&lt;&gt;"x","",IF(AND($I338&lt;&gt;AI$4, IFERROR(MATCH("c",$AB338:AH338,0),0)=0),"x", IF(IFERROR(MATCH("c",$AB338:AH338,0),0)=0,"c","")))</f>
        <v/>
      </c>
      <c r="AJ338" s="88" t="str">
        <f>IF($AB338&lt;&gt;"x","",IF(AND($I338&lt;&gt;AJ$4, IFERROR(MATCH("c",$AB338:AI338,0),0)=0),"x", IF(IFERROR(MATCH("c",$AB338:AI338,0),0)=0,"c","")))</f>
        <v/>
      </c>
      <c r="AK338" s="88" t="str">
        <f>IF($AB338&lt;&gt;"x","",IF(AND($I338&lt;&gt;AK$4, IFERROR(MATCH("c",$AB338:AJ338,0),0)=0),"x", IF(IFERROR(MATCH("c",$AB338:AJ338,0),0)=0,"c","")))</f>
        <v/>
      </c>
      <c r="AL338" s="88" t="str">
        <f>IF($AB338&lt;&gt;"x","",IF(AND($I338&lt;&gt;AL$4, IFERROR(MATCH("c",$AB338:AK338,0),0)=0),"x", IF(IFERROR(MATCH("c",$AB338:AK338,0),0)=0,"c","")))</f>
        <v/>
      </c>
      <c r="AM338" s="88" t="str">
        <f>IF($AB338&lt;&gt;"x","",IF(AND($I338&lt;&gt;AM$4, IFERROR(MATCH("c",$AB338:AL338,0),0)=0),"x", IF(IFERROR(MATCH("c",$AB338:AL338,0),0)=0,"c","")))</f>
        <v/>
      </c>
      <c r="AN338" s="88" t="str">
        <f>IF($AB338&lt;&gt;"x","",IF(AND($I338&lt;&gt;AN$4, IFERROR(MATCH("c",$AB338:AM338,0),0)=0),"x", IF(IFERROR(MATCH("c",$AB338:AM338,0),0)=0,"c","")))</f>
        <v/>
      </c>
      <c r="AO338" s="88" t="str">
        <f>IF($AB338&lt;&gt;"x","",IF(AND($I338&lt;&gt;AO$4, IFERROR(MATCH("c",$AB338:AN338,0),0)=0),"x", IF(IFERROR(MATCH("c",$AB338:AN338,0),0)=0,"c","")))</f>
        <v/>
      </c>
      <c r="AP338" s="88" t="str">
        <f>IF($AB338&lt;&gt;"x","",IF(AND($I338&lt;&gt;AP$4, IFERROR(MATCH("c",$AB338:AO338,0),0)=0),"x", IF(IFERROR(MATCH("c",$AB338:AO338,0),0)=0,"c","")))</f>
        <v/>
      </c>
      <c r="AQ338" s="88" t="str">
        <f>IF($AB338&lt;&gt;"x","",IF(AND($I338&lt;&gt;AQ$4, IFERROR(MATCH("c",$AB338:AP338,0),0)=0),"x", IF(IFERROR(MATCH("c",$AB338:AP338,0),0)=0,"c","")))</f>
        <v/>
      </c>
    </row>
    <row r="339" spans="2:43" x14ac:dyDescent="0.25">
      <c r="B339" s="88">
        <f>IF(AND(OR(Pipeline!$F$5=H339,Pipeline!$F$5="",Pipeline!$F$5="All"), OR(Pipeline!$F$6=J339,Pipeline!$F$6="",Pipeline!$F$6="All"),  OR(Pipeline!$J$5&lt;=K339,Pipeline!$J$5=""), OR(Pipeline!$J$6&gt;=K339,Pipeline!$J$6=""),  OR(Pipeline!$N$5&lt;=O339,Pipeline!$N$5=""), OR(Pipeline!$N$6&gt;=O339,Pipeline!$N$6="")),1,0)</f>
        <v>1</v>
      </c>
      <c r="C339" s="99">
        <f>IF(B339&lt;&gt;1,"",COUNTIFS($I$6:I338,I339,$B$6:B338,1)+1)</f>
        <v>327</v>
      </c>
      <c r="D339" s="100" t="str">
        <f>IF(LEN(INDEX(Input!B$6:B$1005,ROW($C339)-ROW($C$5),1))=0,"-",INDEX(Input!B$6:B$1005,ROW($C339)-ROW($C$5),1))</f>
        <v>-</v>
      </c>
      <c r="E339" s="100" t="str">
        <f>IF(LEN(INDEX(Input!C$6:C$1005,ROW($C339)-ROW($C$5),1))=0,"-",INDEX(Input!C$6:C$1005,ROW($C339)-ROW($C$5),1))</f>
        <v>-</v>
      </c>
      <c r="F339" s="100" t="str">
        <f>IF(LEN(INDEX(Input!D$6:D$1005,ROW($C339)-ROW($C$5),1))=0,"-",INDEX(Input!D$6:D$1005,ROW($C339)-ROW($C$5),1))</f>
        <v>-</v>
      </c>
      <c r="G339" s="100" t="str">
        <f>IF(LEN(INDEX(Input!E$6:E$1005,ROW($C339)-ROW($C$5),1))=0,"-",INDEX(Input!E$6:E$1005,ROW($C339)-ROW($C$5),1))</f>
        <v>-</v>
      </c>
      <c r="H339" s="100" t="str">
        <f>IF(LEN(INDEX(Input!F$6:F$1005,ROW($C339)-ROW($C$5),1))=0,"-",INDEX(Input!F$6:F$1005,ROW($C339)-ROW($C$5),1))</f>
        <v>-</v>
      </c>
      <c r="I339" s="100" t="str">
        <f>IF(LEN(INDEX(Input!G$6:G$1005,ROW($C339)-ROW($C$5),1))=0,"",INDEX(Input!G$6:G$1005,ROW($C339)-ROW($C$5),1))</f>
        <v/>
      </c>
      <c r="J339" s="100" t="str">
        <f>IF(LEN(INDEX(Input!B$6:B$1005,ROW($C339)-ROW($C$5),1))=0,"-",IF(INDEX(Input!H$6:H$1005,ROW($C339)-ROW($C$5),1)="","Not set",INDEX(Input!H$6:H$1005,ROW($C339)-ROW($C$5),1)) )</f>
        <v>-</v>
      </c>
      <c r="K339" s="101" t="str">
        <f>IF(LEN(INDEX(Input!I$6:I$1005,ROW($C339)-ROW($C$5),1))=0,"",INDEX(Input!I$6:I$1005,ROW($C339)-ROW($C$5),1))</f>
        <v/>
      </c>
      <c r="L339" s="101" t="str">
        <f t="array" ref="L339">IFERROR(IF($AY$24=123,DAY(K339)&amp;connector&amp;IF($AZ$24="Extended",INDEX($AT$24:$AT$35,MONTH(K339),1),MONTH(K339))&amp;connector&amp;IF($AZ$24="Short", RIGHT(YEAR(K339),2),YEAR(K339)),IF($AY$24=213, MONTH(K339)&amp;connector&amp;DAY(K339)&amp;connector&amp;IF($AZ$24="Short", RIGHT(YEAR(K339),2),YEAR(K339)),IF($AZ$24="Short", RIGHT(YEAR(K339),2),YEAR(K339))&amp;connector&amp;MONTH(K339)&amp;connector&amp;DAY(K339))),"-")</f>
        <v>-</v>
      </c>
      <c r="M339" s="101" t="str">
        <f>IF(LEN(INDEX(Input!J$6:J$1005,ROW($C339)-ROW($C$5),1))=0,"",INDEX(Input!J$6:J$1005,ROW($C339)-ROW($C$5),1))</f>
        <v/>
      </c>
      <c r="N339" s="101" t="str">
        <f t="array" ref="N339">IFERROR(IF($AY$24=123,DAY(M339)&amp;connector&amp;IF($AZ$24="Extended",INDEX($AT$24:$AT$35,MONTH(M339),1),MONTH(M339))&amp;connector&amp;IF($AZ$24="Short", RIGHT(YEAR(M339),2),YEAR(M339)),IF($AY$24=213, MONTH(M339)&amp;connector&amp;DAY(M339)&amp;connector&amp;IF($AZ$24="Short", RIGHT(YEAR(M339),2),YEAR(M339)),IF($AZ$24="Short", RIGHT(YEAR(M339),2),YEAR(M339))&amp;connector&amp;MONTH(M339)&amp;connector&amp;DAY(M339))),"-")</f>
        <v>-</v>
      </c>
      <c r="O339" s="156" t="str">
        <f>IF(LEN(INDEX(Input!K$6:K$1005,ROW($C339)-ROW($C$5),1))=0,"",INDEX(Input!K$6:K$1005,ROW($C339)-ROW($C$5),1))</f>
        <v/>
      </c>
      <c r="P339" s="100" t="str">
        <f t="shared" si="47"/>
        <v>-</v>
      </c>
      <c r="Q339" s="156" t="str">
        <f>IF(LEN(INDEX(Input!L$6:L$1005,ROW($C339)-ROW($C$5),1))=0,"",INDEX(Input!L$6:L$1005,ROW($C339)-ROW($C$5),1))</f>
        <v/>
      </c>
      <c r="R339" s="100" t="str">
        <f t="shared" si="48"/>
        <v>-</v>
      </c>
      <c r="S339" s="156" t="str">
        <f>IF(LEN(INDEX(Input!M$6:M$1005,ROW($C339)-ROW($C$5),1))=0,"-",INDEX(Input!M$6:M$1005,ROW($C339)-ROW($C$5),1))</f>
        <v>-</v>
      </c>
      <c r="T339" s="156" t="str">
        <f t="shared" si="49"/>
        <v/>
      </c>
      <c r="U339" s="100" t="str">
        <f t="shared" si="50"/>
        <v>-</v>
      </c>
      <c r="V339" s="156" t="str">
        <f>IF(LEN(INDEX(Input!O$6:O$1005,ROW($C339)-ROW($C$5),1))=0,"",INDEX(Input!O$6:O$1005,ROW($C339)-ROW($C$5),1))</f>
        <v/>
      </c>
      <c r="W339" s="100" t="str">
        <f t="shared" si="51"/>
        <v>-</v>
      </c>
      <c r="X339" s="104" t="str">
        <f t="shared" si="52"/>
        <v/>
      </c>
      <c r="Y339" s="102" t="str">
        <f t="shared" si="46"/>
        <v/>
      </c>
      <c r="Z339" s="102" t="str">
        <f>IF(AND(OR(Dashboard!$D$7=J339,Dashboard!$D$7=""),  OR(Dashboard!$G$6&lt;=K339,Dashboard!$G$6=""), OR(Dashboard!$G$7&gt;=K339,Dashboard!$G$7=""),  OR(Dashboard!$J$6&lt;=O339,Dashboard!$J$6=""), OR(Dashboard!$J$7&gt;=O339,Dashboard!$J$7=""),D339&lt;&gt;""),"x","")</f>
        <v>x</v>
      </c>
      <c r="AA339" s="102" t="str">
        <f>IF(AND(OR(Dashboard!$D$6=H339,Dashboard!$D$6="",Dashboard!$D$6="All"), Z339="x"),"x","")</f>
        <v>x</v>
      </c>
      <c r="AB339" s="103" t="str">
        <f>IF(AND(OR(Dashboard!$D$6=H339,Dashboard!$D$6="",Dashboard!$D$6="All"), OR(Dashboard!$D$7=J339,Dashboard!$D$7=""),  OR(Dashboard!$G$6&lt;=K339,Dashboard!$G$6=""), OR(Dashboard!$G$7&gt;=K339,Dashboard!$G$7=""),  OR(Dashboard!$J$6&lt;=O339,Dashboard!$J$6=""), OR(Dashboard!$J$7&gt;=O339,Dashboard!$J$7=""),I339&lt;&gt;""),"x","")</f>
        <v/>
      </c>
      <c r="AC339" s="88" t="str">
        <f>IF($AB339&lt;&gt;"x","",IF(AND($I339&lt;&gt;AC$4, IFERROR(MATCH("c",$AB339:AB339,0),0)=0),"x", IF(IFERROR(MATCH("c",$AB339:AB339,0),0)=0,"c","")))</f>
        <v/>
      </c>
      <c r="AD339" s="88" t="str">
        <f>IF($AB339&lt;&gt;"x","",IF(AND($I339&lt;&gt;AD$4, IFERROR(MATCH("c",$AB339:AC339,0),0)=0),"x", IF(IFERROR(MATCH("c",$AB339:AC339,0),0)=0,"c","")))</f>
        <v/>
      </c>
      <c r="AE339" s="88" t="str">
        <f>IF($AB339&lt;&gt;"x","",IF(AND($I339&lt;&gt;AE$4, IFERROR(MATCH("c",$AB339:AD339,0),0)=0),"x", IF(IFERROR(MATCH("c",$AB339:AD339,0),0)=0,"c","")))</f>
        <v/>
      </c>
      <c r="AF339" s="88" t="str">
        <f>IF($AB339&lt;&gt;"x","",IF(AND($I339&lt;&gt;AF$4, IFERROR(MATCH("c",$AB339:AE339,0),0)=0),"x", IF(IFERROR(MATCH("c",$AB339:AE339,0),0)=0,"c","")))</f>
        <v/>
      </c>
      <c r="AG339" s="88" t="str">
        <f>IF($AB339&lt;&gt;"x","",IF(AND($I339&lt;&gt;AG$4, IFERROR(MATCH("c",$AB339:AF339,0),0)=0),"x", IF(IFERROR(MATCH("c",$AB339:AF339,0),0)=0,"c","")))</f>
        <v/>
      </c>
      <c r="AH339" s="88" t="str">
        <f>IF($AB339&lt;&gt;"x","",IF(AND($I339&lt;&gt;AH$4, IFERROR(MATCH("c",$AB339:AG339,0),0)=0),"x", IF(IFERROR(MATCH("c",$AB339:AG339,0),0)=0,"c","")))</f>
        <v/>
      </c>
      <c r="AI339" s="88" t="str">
        <f>IF($AB339&lt;&gt;"x","",IF(AND($I339&lt;&gt;AI$4, IFERROR(MATCH("c",$AB339:AH339,0),0)=0),"x", IF(IFERROR(MATCH("c",$AB339:AH339,0),0)=0,"c","")))</f>
        <v/>
      </c>
      <c r="AJ339" s="88" t="str">
        <f>IF($AB339&lt;&gt;"x","",IF(AND($I339&lt;&gt;AJ$4, IFERROR(MATCH("c",$AB339:AI339,0),0)=0),"x", IF(IFERROR(MATCH("c",$AB339:AI339,0),0)=0,"c","")))</f>
        <v/>
      </c>
      <c r="AK339" s="88" t="str">
        <f>IF($AB339&lt;&gt;"x","",IF(AND($I339&lt;&gt;AK$4, IFERROR(MATCH("c",$AB339:AJ339,0),0)=0),"x", IF(IFERROR(MATCH("c",$AB339:AJ339,0),0)=0,"c","")))</f>
        <v/>
      </c>
      <c r="AL339" s="88" t="str">
        <f>IF($AB339&lt;&gt;"x","",IF(AND($I339&lt;&gt;AL$4, IFERROR(MATCH("c",$AB339:AK339,0),0)=0),"x", IF(IFERROR(MATCH("c",$AB339:AK339,0),0)=0,"c","")))</f>
        <v/>
      </c>
      <c r="AM339" s="88" t="str">
        <f>IF($AB339&lt;&gt;"x","",IF(AND($I339&lt;&gt;AM$4, IFERROR(MATCH("c",$AB339:AL339,0),0)=0),"x", IF(IFERROR(MATCH("c",$AB339:AL339,0),0)=0,"c","")))</f>
        <v/>
      </c>
      <c r="AN339" s="88" t="str">
        <f>IF($AB339&lt;&gt;"x","",IF(AND($I339&lt;&gt;AN$4, IFERROR(MATCH("c",$AB339:AM339,0),0)=0),"x", IF(IFERROR(MATCH("c",$AB339:AM339,0),0)=0,"c","")))</f>
        <v/>
      </c>
      <c r="AO339" s="88" t="str">
        <f>IF($AB339&lt;&gt;"x","",IF(AND($I339&lt;&gt;AO$4, IFERROR(MATCH("c",$AB339:AN339,0),0)=0),"x", IF(IFERROR(MATCH("c",$AB339:AN339,0),0)=0,"c","")))</f>
        <v/>
      </c>
      <c r="AP339" s="88" t="str">
        <f>IF($AB339&lt;&gt;"x","",IF(AND($I339&lt;&gt;AP$4, IFERROR(MATCH("c",$AB339:AO339,0),0)=0),"x", IF(IFERROR(MATCH("c",$AB339:AO339,0),0)=0,"c","")))</f>
        <v/>
      </c>
      <c r="AQ339" s="88" t="str">
        <f>IF($AB339&lt;&gt;"x","",IF(AND($I339&lt;&gt;AQ$4, IFERROR(MATCH("c",$AB339:AP339,0),0)=0),"x", IF(IFERROR(MATCH("c",$AB339:AP339,0),0)=0,"c","")))</f>
        <v/>
      </c>
    </row>
    <row r="340" spans="2:43" x14ac:dyDescent="0.25">
      <c r="B340" s="88">
        <f>IF(AND(OR(Pipeline!$F$5=H340,Pipeline!$F$5="",Pipeline!$F$5="All"), OR(Pipeline!$F$6=J340,Pipeline!$F$6="",Pipeline!$F$6="All"),  OR(Pipeline!$J$5&lt;=K340,Pipeline!$J$5=""), OR(Pipeline!$J$6&gt;=K340,Pipeline!$J$6=""),  OR(Pipeline!$N$5&lt;=O340,Pipeline!$N$5=""), OR(Pipeline!$N$6&gt;=O340,Pipeline!$N$6="")),1,0)</f>
        <v>1</v>
      </c>
      <c r="C340" s="99">
        <f>IF(B340&lt;&gt;1,"",COUNTIFS($I$6:I339,I340,$B$6:B339,1)+1)</f>
        <v>328</v>
      </c>
      <c r="D340" s="100" t="str">
        <f>IF(LEN(INDEX(Input!B$6:B$1005,ROW($C340)-ROW($C$5),1))=0,"-",INDEX(Input!B$6:B$1005,ROW($C340)-ROW($C$5),1))</f>
        <v>-</v>
      </c>
      <c r="E340" s="100" t="str">
        <f>IF(LEN(INDEX(Input!C$6:C$1005,ROW($C340)-ROW($C$5),1))=0,"-",INDEX(Input!C$6:C$1005,ROW($C340)-ROW($C$5),1))</f>
        <v>-</v>
      </c>
      <c r="F340" s="100" t="str">
        <f>IF(LEN(INDEX(Input!D$6:D$1005,ROW($C340)-ROW($C$5),1))=0,"-",INDEX(Input!D$6:D$1005,ROW($C340)-ROW($C$5),1))</f>
        <v>-</v>
      </c>
      <c r="G340" s="100" t="str">
        <f>IF(LEN(INDEX(Input!E$6:E$1005,ROW($C340)-ROW($C$5),1))=0,"-",INDEX(Input!E$6:E$1005,ROW($C340)-ROW($C$5),1))</f>
        <v>-</v>
      </c>
      <c r="H340" s="100" t="str">
        <f>IF(LEN(INDEX(Input!F$6:F$1005,ROW($C340)-ROW($C$5),1))=0,"-",INDEX(Input!F$6:F$1005,ROW($C340)-ROW($C$5),1))</f>
        <v>-</v>
      </c>
      <c r="I340" s="100" t="str">
        <f>IF(LEN(INDEX(Input!G$6:G$1005,ROW($C340)-ROW($C$5),1))=0,"",INDEX(Input!G$6:G$1005,ROW($C340)-ROW($C$5),1))</f>
        <v/>
      </c>
      <c r="J340" s="100" t="str">
        <f>IF(LEN(INDEX(Input!B$6:B$1005,ROW($C340)-ROW($C$5),1))=0,"-",IF(INDEX(Input!H$6:H$1005,ROW($C340)-ROW($C$5),1)="","Not set",INDEX(Input!H$6:H$1005,ROW($C340)-ROW($C$5),1)) )</f>
        <v>-</v>
      </c>
      <c r="K340" s="101" t="str">
        <f>IF(LEN(INDEX(Input!I$6:I$1005,ROW($C340)-ROW($C$5),1))=0,"",INDEX(Input!I$6:I$1005,ROW($C340)-ROW($C$5),1))</f>
        <v/>
      </c>
      <c r="L340" s="101" t="str">
        <f t="array" ref="L340">IFERROR(IF($AY$24=123,DAY(K340)&amp;connector&amp;IF($AZ$24="Extended",INDEX($AT$24:$AT$35,MONTH(K340),1),MONTH(K340))&amp;connector&amp;IF($AZ$24="Short", RIGHT(YEAR(K340),2),YEAR(K340)),IF($AY$24=213, MONTH(K340)&amp;connector&amp;DAY(K340)&amp;connector&amp;IF($AZ$24="Short", RIGHT(YEAR(K340),2),YEAR(K340)),IF($AZ$24="Short", RIGHT(YEAR(K340),2),YEAR(K340))&amp;connector&amp;MONTH(K340)&amp;connector&amp;DAY(K340))),"-")</f>
        <v>-</v>
      </c>
      <c r="M340" s="101" t="str">
        <f>IF(LEN(INDEX(Input!J$6:J$1005,ROW($C340)-ROW($C$5),1))=0,"",INDEX(Input!J$6:J$1005,ROW($C340)-ROW($C$5),1))</f>
        <v/>
      </c>
      <c r="N340" s="101" t="str">
        <f t="array" ref="N340">IFERROR(IF($AY$24=123,DAY(M340)&amp;connector&amp;IF($AZ$24="Extended",INDEX($AT$24:$AT$35,MONTH(M340),1),MONTH(M340))&amp;connector&amp;IF($AZ$24="Short", RIGHT(YEAR(M340),2),YEAR(M340)),IF($AY$24=213, MONTH(M340)&amp;connector&amp;DAY(M340)&amp;connector&amp;IF($AZ$24="Short", RIGHT(YEAR(M340),2),YEAR(M340)),IF($AZ$24="Short", RIGHT(YEAR(M340),2),YEAR(M340))&amp;connector&amp;MONTH(M340)&amp;connector&amp;DAY(M340))),"-")</f>
        <v>-</v>
      </c>
      <c r="O340" s="156" t="str">
        <f>IF(LEN(INDEX(Input!K$6:K$1005,ROW($C340)-ROW($C$5),1))=0,"",INDEX(Input!K$6:K$1005,ROW($C340)-ROW($C$5),1))</f>
        <v/>
      </c>
      <c r="P340" s="100" t="str">
        <f t="shared" si="47"/>
        <v>-</v>
      </c>
      <c r="Q340" s="156" t="str">
        <f>IF(LEN(INDEX(Input!L$6:L$1005,ROW($C340)-ROW($C$5),1))=0,"",INDEX(Input!L$6:L$1005,ROW($C340)-ROW($C$5),1))</f>
        <v/>
      </c>
      <c r="R340" s="100" t="str">
        <f t="shared" si="48"/>
        <v>-</v>
      </c>
      <c r="S340" s="156" t="str">
        <f>IF(LEN(INDEX(Input!M$6:M$1005,ROW($C340)-ROW($C$5),1))=0,"-",INDEX(Input!M$6:M$1005,ROW($C340)-ROW($C$5),1))</f>
        <v>-</v>
      </c>
      <c r="T340" s="156" t="str">
        <f t="shared" si="49"/>
        <v/>
      </c>
      <c r="U340" s="100" t="str">
        <f t="shared" si="50"/>
        <v>-</v>
      </c>
      <c r="V340" s="156" t="str">
        <f>IF(LEN(INDEX(Input!O$6:O$1005,ROW($C340)-ROW($C$5),1))=0,"",INDEX(Input!O$6:O$1005,ROW($C340)-ROW($C$5),1))</f>
        <v/>
      </c>
      <c r="W340" s="100" t="str">
        <f t="shared" si="51"/>
        <v>-</v>
      </c>
      <c r="X340" s="104" t="str">
        <f t="shared" si="52"/>
        <v/>
      </c>
      <c r="Y340" s="102" t="str">
        <f t="shared" si="46"/>
        <v/>
      </c>
      <c r="Z340" s="102" t="str">
        <f>IF(AND(OR(Dashboard!$D$7=J340,Dashboard!$D$7=""),  OR(Dashboard!$G$6&lt;=K340,Dashboard!$G$6=""), OR(Dashboard!$G$7&gt;=K340,Dashboard!$G$7=""),  OR(Dashboard!$J$6&lt;=O340,Dashboard!$J$6=""), OR(Dashboard!$J$7&gt;=O340,Dashboard!$J$7=""),D340&lt;&gt;""),"x","")</f>
        <v>x</v>
      </c>
      <c r="AA340" s="102" t="str">
        <f>IF(AND(OR(Dashboard!$D$6=H340,Dashboard!$D$6="",Dashboard!$D$6="All"), Z340="x"),"x","")</f>
        <v>x</v>
      </c>
      <c r="AB340" s="103" t="str">
        <f>IF(AND(OR(Dashboard!$D$6=H340,Dashboard!$D$6="",Dashboard!$D$6="All"), OR(Dashboard!$D$7=J340,Dashboard!$D$7=""),  OR(Dashboard!$G$6&lt;=K340,Dashboard!$G$6=""), OR(Dashboard!$G$7&gt;=K340,Dashboard!$G$7=""),  OR(Dashboard!$J$6&lt;=O340,Dashboard!$J$6=""), OR(Dashboard!$J$7&gt;=O340,Dashboard!$J$7=""),I340&lt;&gt;""),"x","")</f>
        <v/>
      </c>
      <c r="AC340" s="88" t="str">
        <f>IF($AB340&lt;&gt;"x","",IF(AND($I340&lt;&gt;AC$4, IFERROR(MATCH("c",$AB340:AB340,0),0)=0),"x", IF(IFERROR(MATCH("c",$AB340:AB340,0),0)=0,"c","")))</f>
        <v/>
      </c>
      <c r="AD340" s="88" t="str">
        <f>IF($AB340&lt;&gt;"x","",IF(AND($I340&lt;&gt;AD$4, IFERROR(MATCH("c",$AB340:AC340,0),0)=0),"x", IF(IFERROR(MATCH("c",$AB340:AC340,0),0)=0,"c","")))</f>
        <v/>
      </c>
      <c r="AE340" s="88" t="str">
        <f>IF($AB340&lt;&gt;"x","",IF(AND($I340&lt;&gt;AE$4, IFERROR(MATCH("c",$AB340:AD340,0),0)=0),"x", IF(IFERROR(MATCH("c",$AB340:AD340,0),0)=0,"c","")))</f>
        <v/>
      </c>
      <c r="AF340" s="88" t="str">
        <f>IF($AB340&lt;&gt;"x","",IF(AND($I340&lt;&gt;AF$4, IFERROR(MATCH("c",$AB340:AE340,0),0)=0),"x", IF(IFERROR(MATCH("c",$AB340:AE340,0),0)=0,"c","")))</f>
        <v/>
      </c>
      <c r="AG340" s="88" t="str">
        <f>IF($AB340&lt;&gt;"x","",IF(AND($I340&lt;&gt;AG$4, IFERROR(MATCH("c",$AB340:AF340,0),0)=0),"x", IF(IFERROR(MATCH("c",$AB340:AF340,0),0)=0,"c","")))</f>
        <v/>
      </c>
      <c r="AH340" s="88" t="str">
        <f>IF($AB340&lt;&gt;"x","",IF(AND($I340&lt;&gt;AH$4, IFERROR(MATCH("c",$AB340:AG340,0),0)=0),"x", IF(IFERROR(MATCH("c",$AB340:AG340,0),0)=0,"c","")))</f>
        <v/>
      </c>
      <c r="AI340" s="88" t="str">
        <f>IF($AB340&lt;&gt;"x","",IF(AND($I340&lt;&gt;AI$4, IFERROR(MATCH("c",$AB340:AH340,0),0)=0),"x", IF(IFERROR(MATCH("c",$AB340:AH340,0),0)=0,"c","")))</f>
        <v/>
      </c>
      <c r="AJ340" s="88" t="str">
        <f>IF($AB340&lt;&gt;"x","",IF(AND($I340&lt;&gt;AJ$4, IFERROR(MATCH("c",$AB340:AI340,0),0)=0),"x", IF(IFERROR(MATCH("c",$AB340:AI340,0),0)=0,"c","")))</f>
        <v/>
      </c>
      <c r="AK340" s="88" t="str">
        <f>IF($AB340&lt;&gt;"x","",IF(AND($I340&lt;&gt;AK$4, IFERROR(MATCH("c",$AB340:AJ340,0),0)=0),"x", IF(IFERROR(MATCH("c",$AB340:AJ340,0),0)=0,"c","")))</f>
        <v/>
      </c>
      <c r="AL340" s="88" t="str">
        <f>IF($AB340&lt;&gt;"x","",IF(AND($I340&lt;&gt;AL$4, IFERROR(MATCH("c",$AB340:AK340,0),0)=0),"x", IF(IFERROR(MATCH("c",$AB340:AK340,0),0)=0,"c","")))</f>
        <v/>
      </c>
      <c r="AM340" s="88" t="str">
        <f>IF($AB340&lt;&gt;"x","",IF(AND($I340&lt;&gt;AM$4, IFERROR(MATCH("c",$AB340:AL340,0),0)=0),"x", IF(IFERROR(MATCH("c",$AB340:AL340,0),0)=0,"c","")))</f>
        <v/>
      </c>
      <c r="AN340" s="88" t="str">
        <f>IF($AB340&lt;&gt;"x","",IF(AND($I340&lt;&gt;AN$4, IFERROR(MATCH("c",$AB340:AM340,0),0)=0),"x", IF(IFERROR(MATCH("c",$AB340:AM340,0),0)=0,"c","")))</f>
        <v/>
      </c>
      <c r="AO340" s="88" t="str">
        <f>IF($AB340&lt;&gt;"x","",IF(AND($I340&lt;&gt;AO$4, IFERROR(MATCH("c",$AB340:AN340,0),0)=0),"x", IF(IFERROR(MATCH("c",$AB340:AN340,0),0)=0,"c","")))</f>
        <v/>
      </c>
      <c r="AP340" s="88" t="str">
        <f>IF($AB340&lt;&gt;"x","",IF(AND($I340&lt;&gt;AP$4, IFERROR(MATCH("c",$AB340:AO340,0),0)=0),"x", IF(IFERROR(MATCH("c",$AB340:AO340,0),0)=0,"c","")))</f>
        <v/>
      </c>
      <c r="AQ340" s="88" t="str">
        <f>IF($AB340&lt;&gt;"x","",IF(AND($I340&lt;&gt;AQ$4, IFERROR(MATCH("c",$AB340:AP340,0),0)=0),"x", IF(IFERROR(MATCH("c",$AB340:AP340,0),0)=0,"c","")))</f>
        <v/>
      </c>
    </row>
    <row r="341" spans="2:43" x14ac:dyDescent="0.25">
      <c r="B341" s="88">
        <f>IF(AND(OR(Pipeline!$F$5=H341,Pipeline!$F$5="",Pipeline!$F$5="All"), OR(Pipeline!$F$6=J341,Pipeline!$F$6="",Pipeline!$F$6="All"),  OR(Pipeline!$J$5&lt;=K341,Pipeline!$J$5=""), OR(Pipeline!$J$6&gt;=K341,Pipeline!$J$6=""),  OR(Pipeline!$N$5&lt;=O341,Pipeline!$N$5=""), OR(Pipeline!$N$6&gt;=O341,Pipeline!$N$6="")),1,0)</f>
        <v>1</v>
      </c>
      <c r="C341" s="99">
        <f>IF(B341&lt;&gt;1,"",COUNTIFS($I$6:I340,I341,$B$6:B340,1)+1)</f>
        <v>329</v>
      </c>
      <c r="D341" s="100" t="str">
        <f>IF(LEN(INDEX(Input!B$6:B$1005,ROW($C341)-ROW($C$5),1))=0,"-",INDEX(Input!B$6:B$1005,ROW($C341)-ROW($C$5),1))</f>
        <v>-</v>
      </c>
      <c r="E341" s="100" t="str">
        <f>IF(LEN(INDEX(Input!C$6:C$1005,ROW($C341)-ROW($C$5),1))=0,"-",INDEX(Input!C$6:C$1005,ROW($C341)-ROW($C$5),1))</f>
        <v>-</v>
      </c>
      <c r="F341" s="100" t="str">
        <f>IF(LEN(INDEX(Input!D$6:D$1005,ROW($C341)-ROW($C$5),1))=0,"-",INDEX(Input!D$6:D$1005,ROW($C341)-ROW($C$5),1))</f>
        <v>-</v>
      </c>
      <c r="G341" s="100" t="str">
        <f>IF(LEN(INDEX(Input!E$6:E$1005,ROW($C341)-ROW($C$5),1))=0,"-",INDEX(Input!E$6:E$1005,ROW($C341)-ROW($C$5),1))</f>
        <v>-</v>
      </c>
      <c r="H341" s="100" t="str">
        <f>IF(LEN(INDEX(Input!F$6:F$1005,ROW($C341)-ROW($C$5),1))=0,"-",INDEX(Input!F$6:F$1005,ROW($C341)-ROW($C$5),1))</f>
        <v>-</v>
      </c>
      <c r="I341" s="100" t="str">
        <f>IF(LEN(INDEX(Input!G$6:G$1005,ROW($C341)-ROW($C$5),1))=0,"",INDEX(Input!G$6:G$1005,ROW($C341)-ROW($C$5),1))</f>
        <v/>
      </c>
      <c r="J341" s="100" t="str">
        <f>IF(LEN(INDEX(Input!B$6:B$1005,ROW($C341)-ROW($C$5),1))=0,"-",IF(INDEX(Input!H$6:H$1005,ROW($C341)-ROW($C$5),1)="","Not set",INDEX(Input!H$6:H$1005,ROW($C341)-ROW($C$5),1)) )</f>
        <v>-</v>
      </c>
      <c r="K341" s="101" t="str">
        <f>IF(LEN(INDEX(Input!I$6:I$1005,ROW($C341)-ROW($C$5),1))=0,"",INDEX(Input!I$6:I$1005,ROW($C341)-ROW($C$5),1))</f>
        <v/>
      </c>
      <c r="L341" s="101" t="str">
        <f t="array" ref="L341">IFERROR(IF($AY$24=123,DAY(K341)&amp;connector&amp;IF($AZ$24="Extended",INDEX($AT$24:$AT$35,MONTH(K341),1),MONTH(K341))&amp;connector&amp;IF($AZ$24="Short", RIGHT(YEAR(K341),2),YEAR(K341)),IF($AY$24=213, MONTH(K341)&amp;connector&amp;DAY(K341)&amp;connector&amp;IF($AZ$24="Short", RIGHT(YEAR(K341),2),YEAR(K341)),IF($AZ$24="Short", RIGHT(YEAR(K341),2),YEAR(K341))&amp;connector&amp;MONTH(K341)&amp;connector&amp;DAY(K341))),"-")</f>
        <v>-</v>
      </c>
      <c r="M341" s="101" t="str">
        <f>IF(LEN(INDEX(Input!J$6:J$1005,ROW($C341)-ROW($C$5),1))=0,"",INDEX(Input!J$6:J$1005,ROW($C341)-ROW($C$5),1))</f>
        <v/>
      </c>
      <c r="N341" s="101" t="str">
        <f t="array" ref="N341">IFERROR(IF($AY$24=123,DAY(M341)&amp;connector&amp;IF($AZ$24="Extended",INDEX($AT$24:$AT$35,MONTH(M341),1),MONTH(M341))&amp;connector&amp;IF($AZ$24="Short", RIGHT(YEAR(M341),2),YEAR(M341)),IF($AY$24=213, MONTH(M341)&amp;connector&amp;DAY(M341)&amp;connector&amp;IF($AZ$24="Short", RIGHT(YEAR(M341),2),YEAR(M341)),IF($AZ$24="Short", RIGHT(YEAR(M341),2),YEAR(M341))&amp;connector&amp;MONTH(M341)&amp;connector&amp;DAY(M341))),"-")</f>
        <v>-</v>
      </c>
      <c r="O341" s="156" t="str">
        <f>IF(LEN(INDEX(Input!K$6:K$1005,ROW($C341)-ROW($C$5),1))=0,"",INDEX(Input!K$6:K$1005,ROW($C341)-ROW($C$5),1))</f>
        <v/>
      </c>
      <c r="P341" s="100" t="str">
        <f t="shared" si="47"/>
        <v>-</v>
      </c>
      <c r="Q341" s="156" t="str">
        <f>IF(LEN(INDEX(Input!L$6:L$1005,ROW($C341)-ROW($C$5),1))=0,"",INDEX(Input!L$6:L$1005,ROW($C341)-ROW($C$5),1))</f>
        <v/>
      </c>
      <c r="R341" s="100" t="str">
        <f t="shared" si="48"/>
        <v>-</v>
      </c>
      <c r="S341" s="156" t="str">
        <f>IF(LEN(INDEX(Input!M$6:M$1005,ROW($C341)-ROW($C$5),1))=0,"-",INDEX(Input!M$6:M$1005,ROW($C341)-ROW($C$5),1))</f>
        <v>-</v>
      </c>
      <c r="T341" s="156" t="str">
        <f t="shared" si="49"/>
        <v/>
      </c>
      <c r="U341" s="100" t="str">
        <f t="shared" si="50"/>
        <v>-</v>
      </c>
      <c r="V341" s="156" t="str">
        <f>IF(LEN(INDEX(Input!O$6:O$1005,ROW($C341)-ROW($C$5),1))=0,"",INDEX(Input!O$6:O$1005,ROW($C341)-ROW($C$5),1))</f>
        <v/>
      </c>
      <c r="W341" s="100" t="str">
        <f t="shared" si="51"/>
        <v>-</v>
      </c>
      <c r="X341" s="104" t="str">
        <f t="shared" si="52"/>
        <v/>
      </c>
      <c r="Y341" s="102" t="str">
        <f t="shared" si="46"/>
        <v/>
      </c>
      <c r="Z341" s="102" t="str">
        <f>IF(AND(OR(Dashboard!$D$7=J341,Dashboard!$D$7=""),  OR(Dashboard!$G$6&lt;=K341,Dashboard!$G$6=""), OR(Dashboard!$G$7&gt;=K341,Dashboard!$G$7=""),  OR(Dashboard!$J$6&lt;=O341,Dashboard!$J$6=""), OR(Dashboard!$J$7&gt;=O341,Dashboard!$J$7=""),D341&lt;&gt;""),"x","")</f>
        <v>x</v>
      </c>
      <c r="AA341" s="102" t="str">
        <f>IF(AND(OR(Dashboard!$D$6=H341,Dashboard!$D$6="",Dashboard!$D$6="All"), Z341="x"),"x","")</f>
        <v>x</v>
      </c>
      <c r="AB341" s="103" t="str">
        <f>IF(AND(OR(Dashboard!$D$6=H341,Dashboard!$D$6="",Dashboard!$D$6="All"), OR(Dashboard!$D$7=J341,Dashboard!$D$7=""),  OR(Dashboard!$G$6&lt;=K341,Dashboard!$G$6=""), OR(Dashboard!$G$7&gt;=K341,Dashboard!$G$7=""),  OR(Dashboard!$J$6&lt;=O341,Dashboard!$J$6=""), OR(Dashboard!$J$7&gt;=O341,Dashboard!$J$7=""),I341&lt;&gt;""),"x","")</f>
        <v/>
      </c>
      <c r="AC341" s="88" t="str">
        <f>IF($AB341&lt;&gt;"x","",IF(AND($I341&lt;&gt;AC$4, IFERROR(MATCH("c",$AB341:AB341,0),0)=0),"x", IF(IFERROR(MATCH("c",$AB341:AB341,0),0)=0,"c","")))</f>
        <v/>
      </c>
      <c r="AD341" s="88" t="str">
        <f>IF($AB341&lt;&gt;"x","",IF(AND($I341&lt;&gt;AD$4, IFERROR(MATCH("c",$AB341:AC341,0),0)=0),"x", IF(IFERROR(MATCH("c",$AB341:AC341,0),0)=0,"c","")))</f>
        <v/>
      </c>
      <c r="AE341" s="88" t="str">
        <f>IF($AB341&lt;&gt;"x","",IF(AND($I341&lt;&gt;AE$4, IFERROR(MATCH("c",$AB341:AD341,0),0)=0),"x", IF(IFERROR(MATCH("c",$AB341:AD341,0),0)=0,"c","")))</f>
        <v/>
      </c>
      <c r="AF341" s="88" t="str">
        <f>IF($AB341&lt;&gt;"x","",IF(AND($I341&lt;&gt;AF$4, IFERROR(MATCH("c",$AB341:AE341,0),0)=0),"x", IF(IFERROR(MATCH("c",$AB341:AE341,0),0)=0,"c","")))</f>
        <v/>
      </c>
      <c r="AG341" s="88" t="str">
        <f>IF($AB341&lt;&gt;"x","",IF(AND($I341&lt;&gt;AG$4, IFERROR(MATCH("c",$AB341:AF341,0),0)=0),"x", IF(IFERROR(MATCH("c",$AB341:AF341,0),0)=0,"c","")))</f>
        <v/>
      </c>
      <c r="AH341" s="88" t="str">
        <f>IF($AB341&lt;&gt;"x","",IF(AND($I341&lt;&gt;AH$4, IFERROR(MATCH("c",$AB341:AG341,0),0)=0),"x", IF(IFERROR(MATCH("c",$AB341:AG341,0),0)=0,"c","")))</f>
        <v/>
      </c>
      <c r="AI341" s="88" t="str">
        <f>IF($AB341&lt;&gt;"x","",IF(AND($I341&lt;&gt;AI$4, IFERROR(MATCH("c",$AB341:AH341,0),0)=0),"x", IF(IFERROR(MATCH("c",$AB341:AH341,0),0)=0,"c","")))</f>
        <v/>
      </c>
      <c r="AJ341" s="88" t="str">
        <f>IF($AB341&lt;&gt;"x","",IF(AND($I341&lt;&gt;AJ$4, IFERROR(MATCH("c",$AB341:AI341,0),0)=0),"x", IF(IFERROR(MATCH("c",$AB341:AI341,0),0)=0,"c","")))</f>
        <v/>
      </c>
      <c r="AK341" s="88" t="str">
        <f>IF($AB341&lt;&gt;"x","",IF(AND($I341&lt;&gt;AK$4, IFERROR(MATCH("c",$AB341:AJ341,0),0)=0),"x", IF(IFERROR(MATCH("c",$AB341:AJ341,0),0)=0,"c","")))</f>
        <v/>
      </c>
      <c r="AL341" s="88" t="str">
        <f>IF($AB341&lt;&gt;"x","",IF(AND($I341&lt;&gt;AL$4, IFERROR(MATCH("c",$AB341:AK341,0),0)=0),"x", IF(IFERROR(MATCH("c",$AB341:AK341,0),0)=0,"c","")))</f>
        <v/>
      </c>
      <c r="AM341" s="88" t="str">
        <f>IF($AB341&lt;&gt;"x","",IF(AND($I341&lt;&gt;AM$4, IFERROR(MATCH("c",$AB341:AL341,0),0)=0),"x", IF(IFERROR(MATCH("c",$AB341:AL341,0),0)=0,"c","")))</f>
        <v/>
      </c>
      <c r="AN341" s="88" t="str">
        <f>IF($AB341&lt;&gt;"x","",IF(AND($I341&lt;&gt;AN$4, IFERROR(MATCH("c",$AB341:AM341,0),0)=0),"x", IF(IFERROR(MATCH("c",$AB341:AM341,0),0)=0,"c","")))</f>
        <v/>
      </c>
      <c r="AO341" s="88" t="str">
        <f>IF($AB341&lt;&gt;"x","",IF(AND($I341&lt;&gt;AO$4, IFERROR(MATCH("c",$AB341:AN341,0),0)=0),"x", IF(IFERROR(MATCH("c",$AB341:AN341,0),0)=0,"c","")))</f>
        <v/>
      </c>
      <c r="AP341" s="88" t="str">
        <f>IF($AB341&lt;&gt;"x","",IF(AND($I341&lt;&gt;AP$4, IFERROR(MATCH("c",$AB341:AO341,0),0)=0),"x", IF(IFERROR(MATCH("c",$AB341:AO341,0),0)=0,"c","")))</f>
        <v/>
      </c>
      <c r="AQ341" s="88" t="str">
        <f>IF($AB341&lt;&gt;"x","",IF(AND($I341&lt;&gt;AQ$4, IFERROR(MATCH("c",$AB341:AP341,0),0)=0),"x", IF(IFERROR(MATCH("c",$AB341:AP341,0),0)=0,"c","")))</f>
        <v/>
      </c>
    </row>
    <row r="342" spans="2:43" x14ac:dyDescent="0.25">
      <c r="B342" s="88">
        <f>IF(AND(OR(Pipeline!$F$5=H342,Pipeline!$F$5="",Pipeline!$F$5="All"), OR(Pipeline!$F$6=J342,Pipeline!$F$6="",Pipeline!$F$6="All"),  OR(Pipeline!$J$5&lt;=K342,Pipeline!$J$5=""), OR(Pipeline!$J$6&gt;=K342,Pipeline!$J$6=""),  OR(Pipeline!$N$5&lt;=O342,Pipeline!$N$5=""), OR(Pipeline!$N$6&gt;=O342,Pipeline!$N$6="")),1,0)</f>
        <v>1</v>
      </c>
      <c r="C342" s="99">
        <f>IF(B342&lt;&gt;1,"",COUNTIFS($I$6:I341,I342,$B$6:B341,1)+1)</f>
        <v>330</v>
      </c>
      <c r="D342" s="100" t="str">
        <f>IF(LEN(INDEX(Input!B$6:B$1005,ROW($C342)-ROW($C$5),1))=0,"-",INDEX(Input!B$6:B$1005,ROW($C342)-ROW($C$5),1))</f>
        <v>-</v>
      </c>
      <c r="E342" s="100" t="str">
        <f>IF(LEN(INDEX(Input!C$6:C$1005,ROW($C342)-ROW($C$5),1))=0,"-",INDEX(Input!C$6:C$1005,ROW($C342)-ROW($C$5),1))</f>
        <v>-</v>
      </c>
      <c r="F342" s="100" t="str">
        <f>IF(LEN(INDEX(Input!D$6:D$1005,ROW($C342)-ROW($C$5),1))=0,"-",INDEX(Input!D$6:D$1005,ROW($C342)-ROW($C$5),1))</f>
        <v>-</v>
      </c>
      <c r="G342" s="100" t="str">
        <f>IF(LEN(INDEX(Input!E$6:E$1005,ROW($C342)-ROW($C$5),1))=0,"-",INDEX(Input!E$6:E$1005,ROW($C342)-ROW($C$5),1))</f>
        <v>-</v>
      </c>
      <c r="H342" s="100" t="str">
        <f>IF(LEN(INDEX(Input!F$6:F$1005,ROW($C342)-ROW($C$5),1))=0,"-",INDEX(Input!F$6:F$1005,ROW($C342)-ROW($C$5),1))</f>
        <v>-</v>
      </c>
      <c r="I342" s="100" t="str">
        <f>IF(LEN(INDEX(Input!G$6:G$1005,ROW($C342)-ROW($C$5),1))=0,"",INDEX(Input!G$6:G$1005,ROW($C342)-ROW($C$5),1))</f>
        <v/>
      </c>
      <c r="J342" s="100" t="str">
        <f>IF(LEN(INDEX(Input!B$6:B$1005,ROW($C342)-ROW($C$5),1))=0,"-",IF(INDEX(Input!H$6:H$1005,ROW($C342)-ROW($C$5),1)="","Not set",INDEX(Input!H$6:H$1005,ROW($C342)-ROW($C$5),1)) )</f>
        <v>-</v>
      </c>
      <c r="K342" s="101" t="str">
        <f>IF(LEN(INDEX(Input!I$6:I$1005,ROW($C342)-ROW($C$5),1))=0,"",INDEX(Input!I$6:I$1005,ROW($C342)-ROW($C$5),1))</f>
        <v/>
      </c>
      <c r="L342" s="101" t="str">
        <f t="array" ref="L342">IFERROR(IF($AY$24=123,DAY(K342)&amp;connector&amp;IF($AZ$24="Extended",INDEX($AT$24:$AT$35,MONTH(K342),1),MONTH(K342))&amp;connector&amp;IF($AZ$24="Short", RIGHT(YEAR(K342),2),YEAR(K342)),IF($AY$24=213, MONTH(K342)&amp;connector&amp;DAY(K342)&amp;connector&amp;IF($AZ$24="Short", RIGHT(YEAR(K342),2),YEAR(K342)),IF($AZ$24="Short", RIGHT(YEAR(K342),2),YEAR(K342))&amp;connector&amp;MONTH(K342)&amp;connector&amp;DAY(K342))),"-")</f>
        <v>-</v>
      </c>
      <c r="M342" s="101" t="str">
        <f>IF(LEN(INDEX(Input!J$6:J$1005,ROW($C342)-ROW($C$5),1))=0,"",INDEX(Input!J$6:J$1005,ROW($C342)-ROW($C$5),1))</f>
        <v/>
      </c>
      <c r="N342" s="101" t="str">
        <f t="array" ref="N342">IFERROR(IF($AY$24=123,DAY(M342)&amp;connector&amp;IF($AZ$24="Extended",INDEX($AT$24:$AT$35,MONTH(M342),1),MONTH(M342))&amp;connector&amp;IF($AZ$24="Short", RIGHT(YEAR(M342),2),YEAR(M342)),IF($AY$24=213, MONTH(M342)&amp;connector&amp;DAY(M342)&amp;connector&amp;IF($AZ$24="Short", RIGHT(YEAR(M342),2),YEAR(M342)),IF($AZ$24="Short", RIGHT(YEAR(M342),2),YEAR(M342))&amp;connector&amp;MONTH(M342)&amp;connector&amp;DAY(M342))),"-")</f>
        <v>-</v>
      </c>
      <c r="O342" s="156" t="str">
        <f>IF(LEN(INDEX(Input!K$6:K$1005,ROW($C342)-ROW($C$5),1))=0,"",INDEX(Input!K$6:K$1005,ROW($C342)-ROW($C$5),1))</f>
        <v/>
      </c>
      <c r="P342" s="100" t="str">
        <f t="shared" si="47"/>
        <v>-</v>
      </c>
      <c r="Q342" s="156" t="str">
        <f>IF(LEN(INDEX(Input!L$6:L$1005,ROW($C342)-ROW($C$5),1))=0,"",INDEX(Input!L$6:L$1005,ROW($C342)-ROW($C$5),1))</f>
        <v/>
      </c>
      <c r="R342" s="100" t="str">
        <f t="shared" si="48"/>
        <v>-</v>
      </c>
      <c r="S342" s="156" t="str">
        <f>IF(LEN(INDEX(Input!M$6:M$1005,ROW($C342)-ROW($C$5),1))=0,"-",INDEX(Input!M$6:M$1005,ROW($C342)-ROW($C$5),1))</f>
        <v>-</v>
      </c>
      <c r="T342" s="156" t="str">
        <f t="shared" si="49"/>
        <v/>
      </c>
      <c r="U342" s="100" t="str">
        <f t="shared" si="50"/>
        <v>-</v>
      </c>
      <c r="V342" s="156" t="str">
        <f>IF(LEN(INDEX(Input!O$6:O$1005,ROW($C342)-ROW($C$5),1))=0,"",INDEX(Input!O$6:O$1005,ROW($C342)-ROW($C$5),1))</f>
        <v/>
      </c>
      <c r="W342" s="100" t="str">
        <f t="shared" si="51"/>
        <v>-</v>
      </c>
      <c r="X342" s="104" t="str">
        <f t="shared" si="52"/>
        <v/>
      </c>
      <c r="Y342" s="102" t="str">
        <f t="shared" si="46"/>
        <v/>
      </c>
      <c r="Z342" s="102" t="str">
        <f>IF(AND(OR(Dashboard!$D$7=J342,Dashboard!$D$7=""),  OR(Dashboard!$G$6&lt;=K342,Dashboard!$G$6=""), OR(Dashboard!$G$7&gt;=K342,Dashboard!$G$7=""),  OR(Dashboard!$J$6&lt;=O342,Dashboard!$J$6=""), OR(Dashboard!$J$7&gt;=O342,Dashboard!$J$7=""),D342&lt;&gt;""),"x","")</f>
        <v>x</v>
      </c>
      <c r="AA342" s="102" t="str">
        <f>IF(AND(OR(Dashboard!$D$6=H342,Dashboard!$D$6="",Dashboard!$D$6="All"), Z342="x"),"x","")</f>
        <v>x</v>
      </c>
      <c r="AB342" s="103" t="str">
        <f>IF(AND(OR(Dashboard!$D$6=H342,Dashboard!$D$6="",Dashboard!$D$6="All"), OR(Dashboard!$D$7=J342,Dashboard!$D$7=""),  OR(Dashboard!$G$6&lt;=K342,Dashboard!$G$6=""), OR(Dashboard!$G$7&gt;=K342,Dashboard!$G$7=""),  OR(Dashboard!$J$6&lt;=O342,Dashboard!$J$6=""), OR(Dashboard!$J$7&gt;=O342,Dashboard!$J$7=""),I342&lt;&gt;""),"x","")</f>
        <v/>
      </c>
      <c r="AC342" s="88" t="str">
        <f>IF($AB342&lt;&gt;"x","",IF(AND($I342&lt;&gt;AC$4, IFERROR(MATCH("c",$AB342:AB342,0),0)=0),"x", IF(IFERROR(MATCH("c",$AB342:AB342,0),0)=0,"c","")))</f>
        <v/>
      </c>
      <c r="AD342" s="88" t="str">
        <f>IF($AB342&lt;&gt;"x","",IF(AND($I342&lt;&gt;AD$4, IFERROR(MATCH("c",$AB342:AC342,0),0)=0),"x", IF(IFERROR(MATCH("c",$AB342:AC342,0),0)=0,"c","")))</f>
        <v/>
      </c>
      <c r="AE342" s="88" t="str">
        <f>IF($AB342&lt;&gt;"x","",IF(AND($I342&lt;&gt;AE$4, IFERROR(MATCH("c",$AB342:AD342,0),0)=0),"x", IF(IFERROR(MATCH("c",$AB342:AD342,0),0)=0,"c","")))</f>
        <v/>
      </c>
      <c r="AF342" s="88" t="str">
        <f>IF($AB342&lt;&gt;"x","",IF(AND($I342&lt;&gt;AF$4, IFERROR(MATCH("c",$AB342:AE342,0),0)=0),"x", IF(IFERROR(MATCH("c",$AB342:AE342,0),0)=0,"c","")))</f>
        <v/>
      </c>
      <c r="AG342" s="88" t="str">
        <f>IF($AB342&lt;&gt;"x","",IF(AND($I342&lt;&gt;AG$4, IFERROR(MATCH("c",$AB342:AF342,0),0)=0),"x", IF(IFERROR(MATCH("c",$AB342:AF342,0),0)=0,"c","")))</f>
        <v/>
      </c>
      <c r="AH342" s="88" t="str">
        <f>IF($AB342&lt;&gt;"x","",IF(AND($I342&lt;&gt;AH$4, IFERROR(MATCH("c",$AB342:AG342,0),0)=0),"x", IF(IFERROR(MATCH("c",$AB342:AG342,0),0)=0,"c","")))</f>
        <v/>
      </c>
      <c r="AI342" s="88" t="str">
        <f>IF($AB342&lt;&gt;"x","",IF(AND($I342&lt;&gt;AI$4, IFERROR(MATCH("c",$AB342:AH342,0),0)=0),"x", IF(IFERROR(MATCH("c",$AB342:AH342,0),0)=0,"c","")))</f>
        <v/>
      </c>
      <c r="AJ342" s="88" t="str">
        <f>IF($AB342&lt;&gt;"x","",IF(AND($I342&lt;&gt;AJ$4, IFERROR(MATCH("c",$AB342:AI342,0),0)=0),"x", IF(IFERROR(MATCH("c",$AB342:AI342,0),0)=0,"c","")))</f>
        <v/>
      </c>
      <c r="AK342" s="88" t="str">
        <f>IF($AB342&lt;&gt;"x","",IF(AND($I342&lt;&gt;AK$4, IFERROR(MATCH("c",$AB342:AJ342,0),0)=0),"x", IF(IFERROR(MATCH("c",$AB342:AJ342,0),0)=0,"c","")))</f>
        <v/>
      </c>
      <c r="AL342" s="88" t="str">
        <f>IF($AB342&lt;&gt;"x","",IF(AND($I342&lt;&gt;AL$4, IFERROR(MATCH("c",$AB342:AK342,0),0)=0),"x", IF(IFERROR(MATCH("c",$AB342:AK342,0),0)=0,"c","")))</f>
        <v/>
      </c>
      <c r="AM342" s="88" t="str">
        <f>IF($AB342&lt;&gt;"x","",IF(AND($I342&lt;&gt;AM$4, IFERROR(MATCH("c",$AB342:AL342,0),0)=0),"x", IF(IFERROR(MATCH("c",$AB342:AL342,0),0)=0,"c","")))</f>
        <v/>
      </c>
      <c r="AN342" s="88" t="str">
        <f>IF($AB342&lt;&gt;"x","",IF(AND($I342&lt;&gt;AN$4, IFERROR(MATCH("c",$AB342:AM342,0),0)=0),"x", IF(IFERROR(MATCH("c",$AB342:AM342,0),0)=0,"c","")))</f>
        <v/>
      </c>
      <c r="AO342" s="88" t="str">
        <f>IF($AB342&lt;&gt;"x","",IF(AND($I342&lt;&gt;AO$4, IFERROR(MATCH("c",$AB342:AN342,0),0)=0),"x", IF(IFERROR(MATCH("c",$AB342:AN342,0),0)=0,"c","")))</f>
        <v/>
      </c>
      <c r="AP342" s="88" t="str">
        <f>IF($AB342&lt;&gt;"x","",IF(AND($I342&lt;&gt;AP$4, IFERROR(MATCH("c",$AB342:AO342,0),0)=0),"x", IF(IFERROR(MATCH("c",$AB342:AO342,0),0)=0,"c","")))</f>
        <v/>
      </c>
      <c r="AQ342" s="88" t="str">
        <f>IF($AB342&lt;&gt;"x","",IF(AND($I342&lt;&gt;AQ$4, IFERROR(MATCH("c",$AB342:AP342,0),0)=0),"x", IF(IFERROR(MATCH("c",$AB342:AP342,0),0)=0,"c","")))</f>
        <v/>
      </c>
    </row>
    <row r="343" spans="2:43" x14ac:dyDescent="0.25">
      <c r="B343" s="88">
        <f>IF(AND(OR(Pipeline!$F$5=H343,Pipeline!$F$5="",Pipeline!$F$5="All"), OR(Pipeline!$F$6=J343,Pipeline!$F$6="",Pipeline!$F$6="All"),  OR(Pipeline!$J$5&lt;=K343,Pipeline!$J$5=""), OR(Pipeline!$J$6&gt;=K343,Pipeline!$J$6=""),  OR(Pipeline!$N$5&lt;=O343,Pipeline!$N$5=""), OR(Pipeline!$N$6&gt;=O343,Pipeline!$N$6="")),1,0)</f>
        <v>1</v>
      </c>
      <c r="C343" s="99">
        <f>IF(B343&lt;&gt;1,"",COUNTIFS($I$6:I342,I343,$B$6:B342,1)+1)</f>
        <v>331</v>
      </c>
      <c r="D343" s="100" t="str">
        <f>IF(LEN(INDEX(Input!B$6:B$1005,ROW($C343)-ROW($C$5),1))=0,"-",INDEX(Input!B$6:B$1005,ROW($C343)-ROW($C$5),1))</f>
        <v>-</v>
      </c>
      <c r="E343" s="100" t="str">
        <f>IF(LEN(INDEX(Input!C$6:C$1005,ROW($C343)-ROW($C$5),1))=0,"-",INDEX(Input!C$6:C$1005,ROW($C343)-ROW($C$5),1))</f>
        <v>-</v>
      </c>
      <c r="F343" s="100" t="str">
        <f>IF(LEN(INDEX(Input!D$6:D$1005,ROW($C343)-ROW($C$5),1))=0,"-",INDEX(Input!D$6:D$1005,ROW($C343)-ROW($C$5),1))</f>
        <v>-</v>
      </c>
      <c r="G343" s="100" t="str">
        <f>IF(LEN(INDEX(Input!E$6:E$1005,ROW($C343)-ROW($C$5),1))=0,"-",INDEX(Input!E$6:E$1005,ROW($C343)-ROW($C$5),1))</f>
        <v>-</v>
      </c>
      <c r="H343" s="100" t="str">
        <f>IF(LEN(INDEX(Input!F$6:F$1005,ROW($C343)-ROW($C$5),1))=0,"-",INDEX(Input!F$6:F$1005,ROW($C343)-ROW($C$5),1))</f>
        <v>-</v>
      </c>
      <c r="I343" s="100" t="str">
        <f>IF(LEN(INDEX(Input!G$6:G$1005,ROW($C343)-ROW($C$5),1))=0,"",INDEX(Input!G$6:G$1005,ROW($C343)-ROW($C$5),1))</f>
        <v/>
      </c>
      <c r="J343" s="100" t="str">
        <f>IF(LEN(INDEX(Input!B$6:B$1005,ROW($C343)-ROW($C$5),1))=0,"-",IF(INDEX(Input!H$6:H$1005,ROW($C343)-ROW($C$5),1)="","Not set",INDEX(Input!H$6:H$1005,ROW($C343)-ROW($C$5),1)) )</f>
        <v>-</v>
      </c>
      <c r="K343" s="101" t="str">
        <f>IF(LEN(INDEX(Input!I$6:I$1005,ROW($C343)-ROW($C$5),1))=0,"",INDEX(Input!I$6:I$1005,ROW($C343)-ROW($C$5),1))</f>
        <v/>
      </c>
      <c r="L343" s="101" t="str">
        <f t="array" ref="L343">IFERROR(IF($AY$24=123,DAY(K343)&amp;connector&amp;IF($AZ$24="Extended",INDEX($AT$24:$AT$35,MONTH(K343),1),MONTH(K343))&amp;connector&amp;IF($AZ$24="Short", RIGHT(YEAR(K343),2),YEAR(K343)),IF($AY$24=213, MONTH(K343)&amp;connector&amp;DAY(K343)&amp;connector&amp;IF($AZ$24="Short", RIGHT(YEAR(K343),2),YEAR(K343)),IF($AZ$24="Short", RIGHT(YEAR(K343),2),YEAR(K343))&amp;connector&amp;MONTH(K343)&amp;connector&amp;DAY(K343))),"-")</f>
        <v>-</v>
      </c>
      <c r="M343" s="101" t="str">
        <f>IF(LEN(INDEX(Input!J$6:J$1005,ROW($C343)-ROW($C$5),1))=0,"",INDEX(Input!J$6:J$1005,ROW($C343)-ROW($C$5),1))</f>
        <v/>
      </c>
      <c r="N343" s="101" t="str">
        <f t="array" ref="N343">IFERROR(IF($AY$24=123,DAY(M343)&amp;connector&amp;IF($AZ$24="Extended",INDEX($AT$24:$AT$35,MONTH(M343),1),MONTH(M343))&amp;connector&amp;IF($AZ$24="Short", RIGHT(YEAR(M343),2),YEAR(M343)),IF($AY$24=213, MONTH(M343)&amp;connector&amp;DAY(M343)&amp;connector&amp;IF($AZ$24="Short", RIGHT(YEAR(M343),2),YEAR(M343)),IF($AZ$24="Short", RIGHT(YEAR(M343),2),YEAR(M343))&amp;connector&amp;MONTH(M343)&amp;connector&amp;DAY(M343))),"-")</f>
        <v>-</v>
      </c>
      <c r="O343" s="156" t="str">
        <f>IF(LEN(INDEX(Input!K$6:K$1005,ROW($C343)-ROW($C$5),1))=0,"",INDEX(Input!K$6:K$1005,ROW($C343)-ROW($C$5),1))</f>
        <v/>
      </c>
      <c r="P343" s="100" t="str">
        <f t="shared" si="47"/>
        <v>-</v>
      </c>
      <c r="Q343" s="156" t="str">
        <f>IF(LEN(INDEX(Input!L$6:L$1005,ROW($C343)-ROW($C$5),1))=0,"",INDEX(Input!L$6:L$1005,ROW($C343)-ROW($C$5),1))</f>
        <v/>
      </c>
      <c r="R343" s="100" t="str">
        <f t="shared" si="48"/>
        <v>-</v>
      </c>
      <c r="S343" s="156" t="str">
        <f>IF(LEN(INDEX(Input!M$6:M$1005,ROW($C343)-ROW($C$5),1))=0,"-",INDEX(Input!M$6:M$1005,ROW($C343)-ROW($C$5),1))</f>
        <v>-</v>
      </c>
      <c r="T343" s="156" t="str">
        <f t="shared" si="49"/>
        <v/>
      </c>
      <c r="U343" s="100" t="str">
        <f t="shared" si="50"/>
        <v>-</v>
      </c>
      <c r="V343" s="156" t="str">
        <f>IF(LEN(INDEX(Input!O$6:O$1005,ROW($C343)-ROW($C$5),1))=0,"",INDEX(Input!O$6:O$1005,ROW($C343)-ROW($C$5),1))</f>
        <v/>
      </c>
      <c r="W343" s="100" t="str">
        <f t="shared" si="51"/>
        <v>-</v>
      </c>
      <c r="X343" s="104" t="str">
        <f t="shared" si="52"/>
        <v/>
      </c>
      <c r="Y343" s="102" t="str">
        <f t="shared" si="46"/>
        <v/>
      </c>
      <c r="Z343" s="102" t="str">
        <f>IF(AND(OR(Dashboard!$D$7=J343,Dashboard!$D$7=""),  OR(Dashboard!$G$6&lt;=K343,Dashboard!$G$6=""), OR(Dashboard!$G$7&gt;=K343,Dashboard!$G$7=""),  OR(Dashboard!$J$6&lt;=O343,Dashboard!$J$6=""), OR(Dashboard!$J$7&gt;=O343,Dashboard!$J$7=""),D343&lt;&gt;""),"x","")</f>
        <v>x</v>
      </c>
      <c r="AA343" s="102" t="str">
        <f>IF(AND(OR(Dashboard!$D$6=H343,Dashboard!$D$6="",Dashboard!$D$6="All"), Z343="x"),"x","")</f>
        <v>x</v>
      </c>
      <c r="AB343" s="103" t="str">
        <f>IF(AND(OR(Dashboard!$D$6=H343,Dashboard!$D$6="",Dashboard!$D$6="All"), OR(Dashboard!$D$7=J343,Dashboard!$D$7=""),  OR(Dashboard!$G$6&lt;=K343,Dashboard!$G$6=""), OR(Dashboard!$G$7&gt;=K343,Dashboard!$G$7=""),  OR(Dashboard!$J$6&lt;=O343,Dashboard!$J$6=""), OR(Dashboard!$J$7&gt;=O343,Dashboard!$J$7=""),I343&lt;&gt;""),"x","")</f>
        <v/>
      </c>
      <c r="AC343" s="88" t="str">
        <f>IF($AB343&lt;&gt;"x","",IF(AND($I343&lt;&gt;AC$4, IFERROR(MATCH("c",$AB343:AB343,0),0)=0),"x", IF(IFERROR(MATCH("c",$AB343:AB343,0),0)=0,"c","")))</f>
        <v/>
      </c>
      <c r="AD343" s="88" t="str">
        <f>IF($AB343&lt;&gt;"x","",IF(AND($I343&lt;&gt;AD$4, IFERROR(MATCH("c",$AB343:AC343,0),0)=0),"x", IF(IFERROR(MATCH("c",$AB343:AC343,0),0)=0,"c","")))</f>
        <v/>
      </c>
      <c r="AE343" s="88" t="str">
        <f>IF($AB343&lt;&gt;"x","",IF(AND($I343&lt;&gt;AE$4, IFERROR(MATCH("c",$AB343:AD343,0),0)=0),"x", IF(IFERROR(MATCH("c",$AB343:AD343,0),0)=0,"c","")))</f>
        <v/>
      </c>
      <c r="AF343" s="88" t="str">
        <f>IF($AB343&lt;&gt;"x","",IF(AND($I343&lt;&gt;AF$4, IFERROR(MATCH("c",$AB343:AE343,0),0)=0),"x", IF(IFERROR(MATCH("c",$AB343:AE343,0),0)=0,"c","")))</f>
        <v/>
      </c>
      <c r="AG343" s="88" t="str">
        <f>IF($AB343&lt;&gt;"x","",IF(AND($I343&lt;&gt;AG$4, IFERROR(MATCH("c",$AB343:AF343,0),0)=0),"x", IF(IFERROR(MATCH("c",$AB343:AF343,0),0)=0,"c","")))</f>
        <v/>
      </c>
      <c r="AH343" s="88" t="str">
        <f>IF($AB343&lt;&gt;"x","",IF(AND($I343&lt;&gt;AH$4, IFERROR(MATCH("c",$AB343:AG343,0),0)=0),"x", IF(IFERROR(MATCH("c",$AB343:AG343,0),0)=0,"c","")))</f>
        <v/>
      </c>
      <c r="AI343" s="88" t="str">
        <f>IF($AB343&lt;&gt;"x","",IF(AND($I343&lt;&gt;AI$4, IFERROR(MATCH("c",$AB343:AH343,0),0)=0),"x", IF(IFERROR(MATCH("c",$AB343:AH343,0),0)=0,"c","")))</f>
        <v/>
      </c>
      <c r="AJ343" s="88" t="str">
        <f>IF($AB343&lt;&gt;"x","",IF(AND($I343&lt;&gt;AJ$4, IFERROR(MATCH("c",$AB343:AI343,0),0)=0),"x", IF(IFERROR(MATCH("c",$AB343:AI343,0),0)=0,"c","")))</f>
        <v/>
      </c>
      <c r="AK343" s="88" t="str">
        <f>IF($AB343&lt;&gt;"x","",IF(AND($I343&lt;&gt;AK$4, IFERROR(MATCH("c",$AB343:AJ343,0),0)=0),"x", IF(IFERROR(MATCH("c",$AB343:AJ343,0),0)=0,"c","")))</f>
        <v/>
      </c>
      <c r="AL343" s="88" t="str">
        <f>IF($AB343&lt;&gt;"x","",IF(AND($I343&lt;&gt;AL$4, IFERROR(MATCH("c",$AB343:AK343,0),0)=0),"x", IF(IFERROR(MATCH("c",$AB343:AK343,0),0)=0,"c","")))</f>
        <v/>
      </c>
      <c r="AM343" s="88" t="str">
        <f>IF($AB343&lt;&gt;"x","",IF(AND($I343&lt;&gt;AM$4, IFERROR(MATCH("c",$AB343:AL343,0),0)=0),"x", IF(IFERROR(MATCH("c",$AB343:AL343,0),0)=0,"c","")))</f>
        <v/>
      </c>
      <c r="AN343" s="88" t="str">
        <f>IF($AB343&lt;&gt;"x","",IF(AND($I343&lt;&gt;AN$4, IFERROR(MATCH("c",$AB343:AM343,0),0)=0),"x", IF(IFERROR(MATCH("c",$AB343:AM343,0),0)=0,"c","")))</f>
        <v/>
      </c>
      <c r="AO343" s="88" t="str">
        <f>IF($AB343&lt;&gt;"x","",IF(AND($I343&lt;&gt;AO$4, IFERROR(MATCH("c",$AB343:AN343,0),0)=0),"x", IF(IFERROR(MATCH("c",$AB343:AN343,0),0)=0,"c","")))</f>
        <v/>
      </c>
      <c r="AP343" s="88" t="str">
        <f>IF($AB343&lt;&gt;"x","",IF(AND($I343&lt;&gt;AP$4, IFERROR(MATCH("c",$AB343:AO343,0),0)=0),"x", IF(IFERROR(MATCH("c",$AB343:AO343,0),0)=0,"c","")))</f>
        <v/>
      </c>
      <c r="AQ343" s="88" t="str">
        <f>IF($AB343&lt;&gt;"x","",IF(AND($I343&lt;&gt;AQ$4, IFERROR(MATCH("c",$AB343:AP343,0),0)=0),"x", IF(IFERROR(MATCH("c",$AB343:AP343,0),0)=0,"c","")))</f>
        <v/>
      </c>
    </row>
    <row r="344" spans="2:43" x14ac:dyDescent="0.25">
      <c r="B344" s="88">
        <f>IF(AND(OR(Pipeline!$F$5=H344,Pipeline!$F$5="",Pipeline!$F$5="All"), OR(Pipeline!$F$6=J344,Pipeline!$F$6="",Pipeline!$F$6="All"),  OR(Pipeline!$J$5&lt;=K344,Pipeline!$J$5=""), OR(Pipeline!$J$6&gt;=K344,Pipeline!$J$6=""),  OR(Pipeline!$N$5&lt;=O344,Pipeline!$N$5=""), OR(Pipeline!$N$6&gt;=O344,Pipeline!$N$6="")),1,0)</f>
        <v>1</v>
      </c>
      <c r="C344" s="99">
        <f>IF(B344&lt;&gt;1,"",COUNTIFS($I$6:I343,I344,$B$6:B343,1)+1)</f>
        <v>332</v>
      </c>
      <c r="D344" s="100" t="str">
        <f>IF(LEN(INDEX(Input!B$6:B$1005,ROW($C344)-ROW($C$5),1))=0,"-",INDEX(Input!B$6:B$1005,ROW($C344)-ROW($C$5),1))</f>
        <v>-</v>
      </c>
      <c r="E344" s="100" t="str">
        <f>IF(LEN(INDEX(Input!C$6:C$1005,ROW($C344)-ROW($C$5),1))=0,"-",INDEX(Input!C$6:C$1005,ROW($C344)-ROW($C$5),1))</f>
        <v>-</v>
      </c>
      <c r="F344" s="100" t="str">
        <f>IF(LEN(INDEX(Input!D$6:D$1005,ROW($C344)-ROW($C$5),1))=0,"-",INDEX(Input!D$6:D$1005,ROW($C344)-ROW($C$5),1))</f>
        <v>-</v>
      </c>
      <c r="G344" s="100" t="str">
        <f>IF(LEN(INDEX(Input!E$6:E$1005,ROW($C344)-ROW($C$5),1))=0,"-",INDEX(Input!E$6:E$1005,ROW($C344)-ROW($C$5),1))</f>
        <v>-</v>
      </c>
      <c r="H344" s="100" t="str">
        <f>IF(LEN(INDEX(Input!F$6:F$1005,ROW($C344)-ROW($C$5),1))=0,"-",INDEX(Input!F$6:F$1005,ROW($C344)-ROW($C$5),1))</f>
        <v>-</v>
      </c>
      <c r="I344" s="100" t="str">
        <f>IF(LEN(INDEX(Input!G$6:G$1005,ROW($C344)-ROW($C$5),1))=0,"",INDEX(Input!G$6:G$1005,ROW($C344)-ROW($C$5),1))</f>
        <v/>
      </c>
      <c r="J344" s="100" t="str">
        <f>IF(LEN(INDEX(Input!B$6:B$1005,ROW($C344)-ROW($C$5),1))=0,"-",IF(INDEX(Input!H$6:H$1005,ROW($C344)-ROW($C$5),1)="","Not set",INDEX(Input!H$6:H$1005,ROW($C344)-ROW($C$5),1)) )</f>
        <v>-</v>
      </c>
      <c r="K344" s="101" t="str">
        <f>IF(LEN(INDEX(Input!I$6:I$1005,ROW($C344)-ROW($C$5),1))=0,"",INDEX(Input!I$6:I$1005,ROW($C344)-ROW($C$5),1))</f>
        <v/>
      </c>
      <c r="L344" s="101" t="str">
        <f t="array" ref="L344">IFERROR(IF($AY$24=123,DAY(K344)&amp;connector&amp;IF($AZ$24="Extended",INDEX($AT$24:$AT$35,MONTH(K344),1),MONTH(K344))&amp;connector&amp;IF($AZ$24="Short", RIGHT(YEAR(K344),2),YEAR(K344)),IF($AY$24=213, MONTH(K344)&amp;connector&amp;DAY(K344)&amp;connector&amp;IF($AZ$24="Short", RIGHT(YEAR(K344),2),YEAR(K344)),IF($AZ$24="Short", RIGHT(YEAR(K344),2),YEAR(K344))&amp;connector&amp;MONTH(K344)&amp;connector&amp;DAY(K344))),"-")</f>
        <v>-</v>
      </c>
      <c r="M344" s="101" t="str">
        <f>IF(LEN(INDEX(Input!J$6:J$1005,ROW($C344)-ROW($C$5),1))=0,"",INDEX(Input!J$6:J$1005,ROW($C344)-ROW($C$5),1))</f>
        <v/>
      </c>
      <c r="N344" s="101" t="str">
        <f t="array" ref="N344">IFERROR(IF($AY$24=123,DAY(M344)&amp;connector&amp;IF($AZ$24="Extended",INDEX($AT$24:$AT$35,MONTH(M344),1),MONTH(M344))&amp;connector&amp;IF($AZ$24="Short", RIGHT(YEAR(M344),2),YEAR(M344)),IF($AY$24=213, MONTH(M344)&amp;connector&amp;DAY(M344)&amp;connector&amp;IF($AZ$24="Short", RIGHT(YEAR(M344),2),YEAR(M344)),IF($AZ$24="Short", RIGHT(YEAR(M344),2),YEAR(M344))&amp;connector&amp;MONTH(M344)&amp;connector&amp;DAY(M344))),"-")</f>
        <v>-</v>
      </c>
      <c r="O344" s="156" t="str">
        <f>IF(LEN(INDEX(Input!K$6:K$1005,ROW($C344)-ROW($C$5),1))=0,"",INDEX(Input!K$6:K$1005,ROW($C344)-ROW($C$5),1))</f>
        <v/>
      </c>
      <c r="P344" s="100" t="str">
        <f t="shared" si="47"/>
        <v>-</v>
      </c>
      <c r="Q344" s="156" t="str">
        <f>IF(LEN(INDEX(Input!L$6:L$1005,ROW($C344)-ROW($C$5),1))=0,"",INDEX(Input!L$6:L$1005,ROW($C344)-ROW($C$5),1))</f>
        <v/>
      </c>
      <c r="R344" s="100" t="str">
        <f t="shared" si="48"/>
        <v>-</v>
      </c>
      <c r="S344" s="156" t="str">
        <f>IF(LEN(INDEX(Input!M$6:M$1005,ROW($C344)-ROW($C$5),1))=0,"-",INDEX(Input!M$6:M$1005,ROW($C344)-ROW($C$5),1))</f>
        <v>-</v>
      </c>
      <c r="T344" s="156" t="str">
        <f t="shared" si="49"/>
        <v/>
      </c>
      <c r="U344" s="100" t="str">
        <f t="shared" si="50"/>
        <v>-</v>
      </c>
      <c r="V344" s="156" t="str">
        <f>IF(LEN(INDEX(Input!O$6:O$1005,ROW($C344)-ROW($C$5),1))=0,"",INDEX(Input!O$6:O$1005,ROW($C344)-ROW($C$5),1))</f>
        <v/>
      </c>
      <c r="W344" s="100" t="str">
        <f t="shared" si="51"/>
        <v>-</v>
      </c>
      <c r="X344" s="104" t="str">
        <f t="shared" si="52"/>
        <v/>
      </c>
      <c r="Y344" s="102" t="str">
        <f t="shared" si="46"/>
        <v/>
      </c>
      <c r="Z344" s="102" t="str">
        <f>IF(AND(OR(Dashboard!$D$7=J344,Dashboard!$D$7=""),  OR(Dashboard!$G$6&lt;=K344,Dashboard!$G$6=""), OR(Dashboard!$G$7&gt;=K344,Dashboard!$G$7=""),  OR(Dashboard!$J$6&lt;=O344,Dashboard!$J$6=""), OR(Dashboard!$J$7&gt;=O344,Dashboard!$J$7=""),D344&lt;&gt;""),"x","")</f>
        <v>x</v>
      </c>
      <c r="AA344" s="102" t="str">
        <f>IF(AND(OR(Dashboard!$D$6=H344,Dashboard!$D$6="",Dashboard!$D$6="All"), Z344="x"),"x","")</f>
        <v>x</v>
      </c>
      <c r="AB344" s="103" t="str">
        <f>IF(AND(OR(Dashboard!$D$6=H344,Dashboard!$D$6="",Dashboard!$D$6="All"), OR(Dashboard!$D$7=J344,Dashboard!$D$7=""),  OR(Dashboard!$G$6&lt;=K344,Dashboard!$G$6=""), OR(Dashboard!$G$7&gt;=K344,Dashboard!$G$7=""),  OR(Dashboard!$J$6&lt;=O344,Dashboard!$J$6=""), OR(Dashboard!$J$7&gt;=O344,Dashboard!$J$7=""),I344&lt;&gt;""),"x","")</f>
        <v/>
      </c>
      <c r="AC344" s="88" t="str">
        <f>IF($AB344&lt;&gt;"x","",IF(AND($I344&lt;&gt;AC$4, IFERROR(MATCH("c",$AB344:AB344,0),0)=0),"x", IF(IFERROR(MATCH("c",$AB344:AB344,0),0)=0,"c","")))</f>
        <v/>
      </c>
      <c r="AD344" s="88" t="str">
        <f>IF($AB344&lt;&gt;"x","",IF(AND($I344&lt;&gt;AD$4, IFERROR(MATCH("c",$AB344:AC344,0),0)=0),"x", IF(IFERROR(MATCH("c",$AB344:AC344,0),0)=0,"c","")))</f>
        <v/>
      </c>
      <c r="AE344" s="88" t="str">
        <f>IF($AB344&lt;&gt;"x","",IF(AND($I344&lt;&gt;AE$4, IFERROR(MATCH("c",$AB344:AD344,0),0)=0),"x", IF(IFERROR(MATCH("c",$AB344:AD344,0),0)=0,"c","")))</f>
        <v/>
      </c>
      <c r="AF344" s="88" t="str">
        <f>IF($AB344&lt;&gt;"x","",IF(AND($I344&lt;&gt;AF$4, IFERROR(MATCH("c",$AB344:AE344,0),0)=0),"x", IF(IFERROR(MATCH("c",$AB344:AE344,0),0)=0,"c","")))</f>
        <v/>
      </c>
      <c r="AG344" s="88" t="str">
        <f>IF($AB344&lt;&gt;"x","",IF(AND($I344&lt;&gt;AG$4, IFERROR(MATCH("c",$AB344:AF344,0),0)=0),"x", IF(IFERROR(MATCH("c",$AB344:AF344,0),0)=0,"c","")))</f>
        <v/>
      </c>
      <c r="AH344" s="88" t="str">
        <f>IF($AB344&lt;&gt;"x","",IF(AND($I344&lt;&gt;AH$4, IFERROR(MATCH("c",$AB344:AG344,0),0)=0),"x", IF(IFERROR(MATCH("c",$AB344:AG344,0),0)=0,"c","")))</f>
        <v/>
      </c>
      <c r="AI344" s="88" t="str">
        <f>IF($AB344&lt;&gt;"x","",IF(AND($I344&lt;&gt;AI$4, IFERROR(MATCH("c",$AB344:AH344,0),0)=0),"x", IF(IFERROR(MATCH("c",$AB344:AH344,0),0)=0,"c","")))</f>
        <v/>
      </c>
      <c r="AJ344" s="88" t="str">
        <f>IF($AB344&lt;&gt;"x","",IF(AND($I344&lt;&gt;AJ$4, IFERROR(MATCH("c",$AB344:AI344,0),0)=0),"x", IF(IFERROR(MATCH("c",$AB344:AI344,0),0)=0,"c","")))</f>
        <v/>
      </c>
      <c r="AK344" s="88" t="str">
        <f>IF($AB344&lt;&gt;"x","",IF(AND($I344&lt;&gt;AK$4, IFERROR(MATCH("c",$AB344:AJ344,0),0)=0),"x", IF(IFERROR(MATCH("c",$AB344:AJ344,0),0)=0,"c","")))</f>
        <v/>
      </c>
      <c r="AL344" s="88" t="str">
        <f>IF($AB344&lt;&gt;"x","",IF(AND($I344&lt;&gt;AL$4, IFERROR(MATCH("c",$AB344:AK344,0),0)=0),"x", IF(IFERROR(MATCH("c",$AB344:AK344,0),0)=0,"c","")))</f>
        <v/>
      </c>
      <c r="AM344" s="88" t="str">
        <f>IF($AB344&lt;&gt;"x","",IF(AND($I344&lt;&gt;AM$4, IFERROR(MATCH("c",$AB344:AL344,0),0)=0),"x", IF(IFERROR(MATCH("c",$AB344:AL344,0),0)=0,"c","")))</f>
        <v/>
      </c>
      <c r="AN344" s="88" t="str">
        <f>IF($AB344&lt;&gt;"x","",IF(AND($I344&lt;&gt;AN$4, IFERROR(MATCH("c",$AB344:AM344,0),0)=0),"x", IF(IFERROR(MATCH("c",$AB344:AM344,0),0)=0,"c","")))</f>
        <v/>
      </c>
      <c r="AO344" s="88" t="str">
        <f>IF($AB344&lt;&gt;"x","",IF(AND($I344&lt;&gt;AO$4, IFERROR(MATCH("c",$AB344:AN344,0),0)=0),"x", IF(IFERROR(MATCH("c",$AB344:AN344,0),0)=0,"c","")))</f>
        <v/>
      </c>
      <c r="AP344" s="88" t="str">
        <f>IF($AB344&lt;&gt;"x","",IF(AND($I344&lt;&gt;AP$4, IFERROR(MATCH("c",$AB344:AO344,0),0)=0),"x", IF(IFERROR(MATCH("c",$AB344:AO344,0),0)=0,"c","")))</f>
        <v/>
      </c>
      <c r="AQ344" s="88" t="str">
        <f>IF($AB344&lt;&gt;"x","",IF(AND($I344&lt;&gt;AQ$4, IFERROR(MATCH("c",$AB344:AP344,0),0)=0),"x", IF(IFERROR(MATCH("c",$AB344:AP344,0),0)=0,"c","")))</f>
        <v/>
      </c>
    </row>
    <row r="345" spans="2:43" x14ac:dyDescent="0.25">
      <c r="B345" s="88">
        <f>IF(AND(OR(Pipeline!$F$5=H345,Pipeline!$F$5="",Pipeline!$F$5="All"), OR(Pipeline!$F$6=J345,Pipeline!$F$6="",Pipeline!$F$6="All"),  OR(Pipeline!$J$5&lt;=K345,Pipeline!$J$5=""), OR(Pipeline!$J$6&gt;=K345,Pipeline!$J$6=""),  OR(Pipeline!$N$5&lt;=O345,Pipeline!$N$5=""), OR(Pipeline!$N$6&gt;=O345,Pipeline!$N$6="")),1,0)</f>
        <v>1</v>
      </c>
      <c r="C345" s="99">
        <f>IF(B345&lt;&gt;1,"",COUNTIFS($I$6:I344,I345,$B$6:B344,1)+1)</f>
        <v>333</v>
      </c>
      <c r="D345" s="100" t="str">
        <f>IF(LEN(INDEX(Input!B$6:B$1005,ROW($C345)-ROW($C$5),1))=0,"-",INDEX(Input!B$6:B$1005,ROW($C345)-ROW($C$5),1))</f>
        <v>-</v>
      </c>
      <c r="E345" s="100" t="str">
        <f>IF(LEN(INDEX(Input!C$6:C$1005,ROW($C345)-ROW($C$5),1))=0,"-",INDEX(Input!C$6:C$1005,ROW($C345)-ROW($C$5),1))</f>
        <v>-</v>
      </c>
      <c r="F345" s="100" t="str">
        <f>IF(LEN(INDEX(Input!D$6:D$1005,ROW($C345)-ROW($C$5),1))=0,"-",INDEX(Input!D$6:D$1005,ROW($C345)-ROW($C$5),1))</f>
        <v>-</v>
      </c>
      <c r="G345" s="100" t="str">
        <f>IF(LEN(INDEX(Input!E$6:E$1005,ROW($C345)-ROW($C$5),1))=0,"-",INDEX(Input!E$6:E$1005,ROW($C345)-ROW($C$5),1))</f>
        <v>-</v>
      </c>
      <c r="H345" s="100" t="str">
        <f>IF(LEN(INDEX(Input!F$6:F$1005,ROW($C345)-ROW($C$5),1))=0,"-",INDEX(Input!F$6:F$1005,ROW($C345)-ROW($C$5),1))</f>
        <v>-</v>
      </c>
      <c r="I345" s="100" t="str">
        <f>IF(LEN(INDEX(Input!G$6:G$1005,ROW($C345)-ROW($C$5),1))=0,"",INDEX(Input!G$6:G$1005,ROW($C345)-ROW($C$5),1))</f>
        <v/>
      </c>
      <c r="J345" s="100" t="str">
        <f>IF(LEN(INDEX(Input!B$6:B$1005,ROW($C345)-ROW($C$5),1))=0,"-",IF(INDEX(Input!H$6:H$1005,ROW($C345)-ROW($C$5),1)="","Not set",INDEX(Input!H$6:H$1005,ROW($C345)-ROW($C$5),1)) )</f>
        <v>-</v>
      </c>
      <c r="K345" s="101" t="str">
        <f>IF(LEN(INDEX(Input!I$6:I$1005,ROW($C345)-ROW($C$5),1))=0,"",INDEX(Input!I$6:I$1005,ROW($C345)-ROW($C$5),1))</f>
        <v/>
      </c>
      <c r="L345" s="101" t="str">
        <f t="array" ref="L345">IFERROR(IF($AY$24=123,DAY(K345)&amp;connector&amp;IF($AZ$24="Extended",INDEX($AT$24:$AT$35,MONTH(K345),1),MONTH(K345))&amp;connector&amp;IF($AZ$24="Short", RIGHT(YEAR(K345),2),YEAR(K345)),IF($AY$24=213, MONTH(K345)&amp;connector&amp;DAY(K345)&amp;connector&amp;IF($AZ$24="Short", RIGHT(YEAR(K345),2),YEAR(K345)),IF($AZ$24="Short", RIGHT(YEAR(K345),2),YEAR(K345))&amp;connector&amp;MONTH(K345)&amp;connector&amp;DAY(K345))),"-")</f>
        <v>-</v>
      </c>
      <c r="M345" s="101" t="str">
        <f>IF(LEN(INDEX(Input!J$6:J$1005,ROW($C345)-ROW($C$5),1))=0,"",INDEX(Input!J$6:J$1005,ROW($C345)-ROW($C$5),1))</f>
        <v/>
      </c>
      <c r="N345" s="101" t="str">
        <f t="array" ref="N345">IFERROR(IF($AY$24=123,DAY(M345)&amp;connector&amp;IF($AZ$24="Extended",INDEX($AT$24:$AT$35,MONTH(M345),1),MONTH(M345))&amp;connector&amp;IF($AZ$24="Short", RIGHT(YEAR(M345),2),YEAR(M345)),IF($AY$24=213, MONTH(M345)&amp;connector&amp;DAY(M345)&amp;connector&amp;IF($AZ$24="Short", RIGHT(YEAR(M345),2),YEAR(M345)),IF($AZ$24="Short", RIGHT(YEAR(M345),2),YEAR(M345))&amp;connector&amp;MONTH(M345)&amp;connector&amp;DAY(M345))),"-")</f>
        <v>-</v>
      </c>
      <c r="O345" s="156" t="str">
        <f>IF(LEN(INDEX(Input!K$6:K$1005,ROW($C345)-ROW($C$5),1))=0,"",INDEX(Input!K$6:K$1005,ROW($C345)-ROW($C$5),1))</f>
        <v/>
      </c>
      <c r="P345" s="100" t="str">
        <f t="shared" si="47"/>
        <v>-</v>
      </c>
      <c r="Q345" s="156" t="str">
        <f>IF(LEN(INDEX(Input!L$6:L$1005,ROW($C345)-ROW($C$5),1))=0,"",INDEX(Input!L$6:L$1005,ROW($C345)-ROW($C$5),1))</f>
        <v/>
      </c>
      <c r="R345" s="100" t="str">
        <f t="shared" si="48"/>
        <v>-</v>
      </c>
      <c r="S345" s="156" t="str">
        <f>IF(LEN(INDEX(Input!M$6:M$1005,ROW($C345)-ROW($C$5),1))=0,"-",INDEX(Input!M$6:M$1005,ROW($C345)-ROW($C$5),1))</f>
        <v>-</v>
      </c>
      <c r="T345" s="156" t="str">
        <f t="shared" si="49"/>
        <v/>
      </c>
      <c r="U345" s="100" t="str">
        <f t="shared" si="50"/>
        <v>-</v>
      </c>
      <c r="V345" s="156" t="str">
        <f>IF(LEN(INDEX(Input!O$6:O$1005,ROW($C345)-ROW($C$5),1))=0,"",INDEX(Input!O$6:O$1005,ROW($C345)-ROW($C$5),1))</f>
        <v/>
      </c>
      <c r="W345" s="100" t="str">
        <f t="shared" si="51"/>
        <v>-</v>
      </c>
      <c r="X345" s="104" t="str">
        <f t="shared" si="52"/>
        <v/>
      </c>
      <c r="Y345" s="102" t="str">
        <f t="shared" si="46"/>
        <v/>
      </c>
      <c r="Z345" s="102" t="str">
        <f>IF(AND(OR(Dashboard!$D$7=J345,Dashboard!$D$7=""),  OR(Dashboard!$G$6&lt;=K345,Dashboard!$G$6=""), OR(Dashboard!$G$7&gt;=K345,Dashboard!$G$7=""),  OR(Dashboard!$J$6&lt;=O345,Dashboard!$J$6=""), OR(Dashboard!$J$7&gt;=O345,Dashboard!$J$7=""),D345&lt;&gt;""),"x","")</f>
        <v>x</v>
      </c>
      <c r="AA345" s="102" t="str">
        <f>IF(AND(OR(Dashboard!$D$6=H345,Dashboard!$D$6="",Dashboard!$D$6="All"), Z345="x"),"x","")</f>
        <v>x</v>
      </c>
      <c r="AB345" s="103" t="str">
        <f>IF(AND(OR(Dashboard!$D$6=H345,Dashboard!$D$6="",Dashboard!$D$6="All"), OR(Dashboard!$D$7=J345,Dashboard!$D$7=""),  OR(Dashboard!$G$6&lt;=K345,Dashboard!$G$6=""), OR(Dashboard!$G$7&gt;=K345,Dashboard!$G$7=""),  OR(Dashboard!$J$6&lt;=O345,Dashboard!$J$6=""), OR(Dashboard!$J$7&gt;=O345,Dashboard!$J$7=""),I345&lt;&gt;""),"x","")</f>
        <v/>
      </c>
      <c r="AC345" s="88" t="str">
        <f>IF($AB345&lt;&gt;"x","",IF(AND($I345&lt;&gt;AC$4, IFERROR(MATCH("c",$AB345:AB345,0),0)=0),"x", IF(IFERROR(MATCH("c",$AB345:AB345,0),0)=0,"c","")))</f>
        <v/>
      </c>
      <c r="AD345" s="88" t="str">
        <f>IF($AB345&lt;&gt;"x","",IF(AND($I345&lt;&gt;AD$4, IFERROR(MATCH("c",$AB345:AC345,0),0)=0),"x", IF(IFERROR(MATCH("c",$AB345:AC345,0),0)=0,"c","")))</f>
        <v/>
      </c>
      <c r="AE345" s="88" t="str">
        <f>IF($AB345&lt;&gt;"x","",IF(AND($I345&lt;&gt;AE$4, IFERROR(MATCH("c",$AB345:AD345,0),0)=0),"x", IF(IFERROR(MATCH("c",$AB345:AD345,0),0)=0,"c","")))</f>
        <v/>
      </c>
      <c r="AF345" s="88" t="str">
        <f>IF($AB345&lt;&gt;"x","",IF(AND($I345&lt;&gt;AF$4, IFERROR(MATCH("c",$AB345:AE345,0),0)=0),"x", IF(IFERROR(MATCH("c",$AB345:AE345,0),0)=0,"c","")))</f>
        <v/>
      </c>
      <c r="AG345" s="88" t="str">
        <f>IF($AB345&lt;&gt;"x","",IF(AND($I345&lt;&gt;AG$4, IFERROR(MATCH("c",$AB345:AF345,0),0)=0),"x", IF(IFERROR(MATCH("c",$AB345:AF345,0),0)=0,"c","")))</f>
        <v/>
      </c>
      <c r="AH345" s="88" t="str">
        <f>IF($AB345&lt;&gt;"x","",IF(AND($I345&lt;&gt;AH$4, IFERROR(MATCH("c",$AB345:AG345,0),0)=0),"x", IF(IFERROR(MATCH("c",$AB345:AG345,0),0)=0,"c","")))</f>
        <v/>
      </c>
      <c r="AI345" s="88" t="str">
        <f>IF($AB345&lt;&gt;"x","",IF(AND($I345&lt;&gt;AI$4, IFERROR(MATCH("c",$AB345:AH345,0),0)=0),"x", IF(IFERROR(MATCH("c",$AB345:AH345,0),0)=0,"c","")))</f>
        <v/>
      </c>
      <c r="AJ345" s="88" t="str">
        <f>IF($AB345&lt;&gt;"x","",IF(AND($I345&lt;&gt;AJ$4, IFERROR(MATCH("c",$AB345:AI345,0),0)=0),"x", IF(IFERROR(MATCH("c",$AB345:AI345,0),0)=0,"c","")))</f>
        <v/>
      </c>
      <c r="AK345" s="88" t="str">
        <f>IF($AB345&lt;&gt;"x","",IF(AND($I345&lt;&gt;AK$4, IFERROR(MATCH("c",$AB345:AJ345,0),0)=0),"x", IF(IFERROR(MATCH("c",$AB345:AJ345,0),0)=0,"c","")))</f>
        <v/>
      </c>
      <c r="AL345" s="88" t="str">
        <f>IF($AB345&lt;&gt;"x","",IF(AND($I345&lt;&gt;AL$4, IFERROR(MATCH("c",$AB345:AK345,0),0)=0),"x", IF(IFERROR(MATCH("c",$AB345:AK345,0),0)=0,"c","")))</f>
        <v/>
      </c>
      <c r="AM345" s="88" t="str">
        <f>IF($AB345&lt;&gt;"x","",IF(AND($I345&lt;&gt;AM$4, IFERROR(MATCH("c",$AB345:AL345,0),0)=0),"x", IF(IFERROR(MATCH("c",$AB345:AL345,0),0)=0,"c","")))</f>
        <v/>
      </c>
      <c r="AN345" s="88" t="str">
        <f>IF($AB345&lt;&gt;"x","",IF(AND($I345&lt;&gt;AN$4, IFERROR(MATCH("c",$AB345:AM345,0),0)=0),"x", IF(IFERROR(MATCH("c",$AB345:AM345,0),0)=0,"c","")))</f>
        <v/>
      </c>
      <c r="AO345" s="88" t="str">
        <f>IF($AB345&lt;&gt;"x","",IF(AND($I345&lt;&gt;AO$4, IFERROR(MATCH("c",$AB345:AN345,0),0)=0),"x", IF(IFERROR(MATCH("c",$AB345:AN345,0),0)=0,"c","")))</f>
        <v/>
      </c>
      <c r="AP345" s="88" t="str">
        <f>IF($AB345&lt;&gt;"x","",IF(AND($I345&lt;&gt;AP$4, IFERROR(MATCH("c",$AB345:AO345,0),0)=0),"x", IF(IFERROR(MATCH("c",$AB345:AO345,0),0)=0,"c","")))</f>
        <v/>
      </c>
      <c r="AQ345" s="88" t="str">
        <f>IF($AB345&lt;&gt;"x","",IF(AND($I345&lt;&gt;AQ$4, IFERROR(MATCH("c",$AB345:AP345,0),0)=0),"x", IF(IFERROR(MATCH("c",$AB345:AP345,0),0)=0,"c","")))</f>
        <v/>
      </c>
    </row>
    <row r="346" spans="2:43" x14ac:dyDescent="0.25">
      <c r="B346" s="88">
        <f>IF(AND(OR(Pipeline!$F$5=H346,Pipeline!$F$5="",Pipeline!$F$5="All"), OR(Pipeline!$F$6=J346,Pipeline!$F$6="",Pipeline!$F$6="All"),  OR(Pipeline!$J$5&lt;=K346,Pipeline!$J$5=""), OR(Pipeline!$J$6&gt;=K346,Pipeline!$J$6=""),  OR(Pipeline!$N$5&lt;=O346,Pipeline!$N$5=""), OR(Pipeline!$N$6&gt;=O346,Pipeline!$N$6="")),1,0)</f>
        <v>1</v>
      </c>
      <c r="C346" s="99">
        <f>IF(B346&lt;&gt;1,"",COUNTIFS($I$6:I345,I346,$B$6:B345,1)+1)</f>
        <v>334</v>
      </c>
      <c r="D346" s="100" t="str">
        <f>IF(LEN(INDEX(Input!B$6:B$1005,ROW($C346)-ROW($C$5),1))=0,"-",INDEX(Input!B$6:B$1005,ROW($C346)-ROW($C$5),1))</f>
        <v>-</v>
      </c>
      <c r="E346" s="100" t="str">
        <f>IF(LEN(INDEX(Input!C$6:C$1005,ROW($C346)-ROW($C$5),1))=0,"-",INDEX(Input!C$6:C$1005,ROW($C346)-ROW($C$5),1))</f>
        <v>-</v>
      </c>
      <c r="F346" s="100" t="str">
        <f>IF(LEN(INDEX(Input!D$6:D$1005,ROW($C346)-ROW($C$5),1))=0,"-",INDEX(Input!D$6:D$1005,ROW($C346)-ROW($C$5),1))</f>
        <v>-</v>
      </c>
      <c r="G346" s="100" t="str">
        <f>IF(LEN(INDEX(Input!E$6:E$1005,ROW($C346)-ROW($C$5),1))=0,"-",INDEX(Input!E$6:E$1005,ROW($C346)-ROW($C$5),1))</f>
        <v>-</v>
      </c>
      <c r="H346" s="100" t="str">
        <f>IF(LEN(INDEX(Input!F$6:F$1005,ROW($C346)-ROW($C$5),1))=0,"-",INDEX(Input!F$6:F$1005,ROW($C346)-ROW($C$5),1))</f>
        <v>-</v>
      </c>
      <c r="I346" s="100" t="str">
        <f>IF(LEN(INDEX(Input!G$6:G$1005,ROW($C346)-ROW($C$5),1))=0,"",INDEX(Input!G$6:G$1005,ROW($C346)-ROW($C$5),1))</f>
        <v/>
      </c>
      <c r="J346" s="100" t="str">
        <f>IF(LEN(INDEX(Input!B$6:B$1005,ROW($C346)-ROW($C$5),1))=0,"-",IF(INDEX(Input!H$6:H$1005,ROW($C346)-ROW($C$5),1)="","Not set",INDEX(Input!H$6:H$1005,ROW($C346)-ROW($C$5),1)) )</f>
        <v>-</v>
      </c>
      <c r="K346" s="101" t="str">
        <f>IF(LEN(INDEX(Input!I$6:I$1005,ROW($C346)-ROW($C$5),1))=0,"",INDEX(Input!I$6:I$1005,ROW($C346)-ROW($C$5),1))</f>
        <v/>
      </c>
      <c r="L346" s="101" t="str">
        <f t="array" ref="L346">IFERROR(IF($AY$24=123,DAY(K346)&amp;connector&amp;IF($AZ$24="Extended",INDEX($AT$24:$AT$35,MONTH(K346),1),MONTH(K346))&amp;connector&amp;IF($AZ$24="Short", RIGHT(YEAR(K346),2),YEAR(K346)),IF($AY$24=213, MONTH(K346)&amp;connector&amp;DAY(K346)&amp;connector&amp;IF($AZ$24="Short", RIGHT(YEAR(K346),2),YEAR(K346)),IF($AZ$24="Short", RIGHT(YEAR(K346),2),YEAR(K346))&amp;connector&amp;MONTH(K346)&amp;connector&amp;DAY(K346))),"-")</f>
        <v>-</v>
      </c>
      <c r="M346" s="101" t="str">
        <f>IF(LEN(INDEX(Input!J$6:J$1005,ROW($C346)-ROW($C$5),1))=0,"",INDEX(Input!J$6:J$1005,ROW($C346)-ROW($C$5),1))</f>
        <v/>
      </c>
      <c r="N346" s="101" t="str">
        <f t="array" ref="N346">IFERROR(IF($AY$24=123,DAY(M346)&amp;connector&amp;IF($AZ$24="Extended",INDEX($AT$24:$AT$35,MONTH(M346),1),MONTH(M346))&amp;connector&amp;IF($AZ$24="Short", RIGHT(YEAR(M346),2),YEAR(M346)),IF($AY$24=213, MONTH(M346)&amp;connector&amp;DAY(M346)&amp;connector&amp;IF($AZ$24="Short", RIGHT(YEAR(M346),2),YEAR(M346)),IF($AZ$24="Short", RIGHT(YEAR(M346),2),YEAR(M346))&amp;connector&amp;MONTH(M346)&amp;connector&amp;DAY(M346))),"-")</f>
        <v>-</v>
      </c>
      <c r="O346" s="156" t="str">
        <f>IF(LEN(INDEX(Input!K$6:K$1005,ROW($C346)-ROW($C$5),1))=0,"",INDEX(Input!K$6:K$1005,ROW($C346)-ROW($C$5),1))</f>
        <v/>
      </c>
      <c r="P346" s="100" t="str">
        <f t="shared" si="47"/>
        <v>-</v>
      </c>
      <c r="Q346" s="156" t="str">
        <f>IF(LEN(INDEX(Input!L$6:L$1005,ROW($C346)-ROW($C$5),1))=0,"",INDEX(Input!L$6:L$1005,ROW($C346)-ROW($C$5),1))</f>
        <v/>
      </c>
      <c r="R346" s="100" t="str">
        <f t="shared" si="48"/>
        <v>-</v>
      </c>
      <c r="S346" s="156" t="str">
        <f>IF(LEN(INDEX(Input!M$6:M$1005,ROW($C346)-ROW($C$5),1))=0,"-",INDEX(Input!M$6:M$1005,ROW($C346)-ROW($C$5),1))</f>
        <v>-</v>
      </c>
      <c r="T346" s="156" t="str">
        <f t="shared" si="49"/>
        <v/>
      </c>
      <c r="U346" s="100" t="str">
        <f t="shared" si="50"/>
        <v>-</v>
      </c>
      <c r="V346" s="156" t="str">
        <f>IF(LEN(INDEX(Input!O$6:O$1005,ROW($C346)-ROW($C$5),1))=0,"",INDEX(Input!O$6:O$1005,ROW($C346)-ROW($C$5),1))</f>
        <v/>
      </c>
      <c r="W346" s="100" t="str">
        <f t="shared" si="51"/>
        <v>-</v>
      </c>
      <c r="X346" s="104" t="str">
        <f t="shared" si="52"/>
        <v/>
      </c>
      <c r="Y346" s="102" t="str">
        <f t="shared" si="46"/>
        <v/>
      </c>
      <c r="Z346" s="102" t="str">
        <f>IF(AND(OR(Dashboard!$D$7=J346,Dashboard!$D$7=""),  OR(Dashboard!$G$6&lt;=K346,Dashboard!$G$6=""), OR(Dashboard!$G$7&gt;=K346,Dashboard!$G$7=""),  OR(Dashboard!$J$6&lt;=O346,Dashboard!$J$6=""), OR(Dashboard!$J$7&gt;=O346,Dashboard!$J$7=""),D346&lt;&gt;""),"x","")</f>
        <v>x</v>
      </c>
      <c r="AA346" s="102" t="str">
        <f>IF(AND(OR(Dashboard!$D$6=H346,Dashboard!$D$6="",Dashboard!$D$6="All"), Z346="x"),"x","")</f>
        <v>x</v>
      </c>
      <c r="AB346" s="103" t="str">
        <f>IF(AND(OR(Dashboard!$D$6=H346,Dashboard!$D$6="",Dashboard!$D$6="All"), OR(Dashboard!$D$7=J346,Dashboard!$D$7=""),  OR(Dashboard!$G$6&lt;=K346,Dashboard!$G$6=""), OR(Dashboard!$G$7&gt;=K346,Dashboard!$G$7=""),  OR(Dashboard!$J$6&lt;=O346,Dashboard!$J$6=""), OR(Dashboard!$J$7&gt;=O346,Dashboard!$J$7=""),I346&lt;&gt;""),"x","")</f>
        <v/>
      </c>
      <c r="AC346" s="88" t="str">
        <f>IF($AB346&lt;&gt;"x","",IF(AND($I346&lt;&gt;AC$4, IFERROR(MATCH("c",$AB346:AB346,0),0)=0),"x", IF(IFERROR(MATCH("c",$AB346:AB346,0),0)=0,"c","")))</f>
        <v/>
      </c>
      <c r="AD346" s="88" t="str">
        <f>IF($AB346&lt;&gt;"x","",IF(AND($I346&lt;&gt;AD$4, IFERROR(MATCH("c",$AB346:AC346,0),0)=0),"x", IF(IFERROR(MATCH("c",$AB346:AC346,0),0)=0,"c","")))</f>
        <v/>
      </c>
      <c r="AE346" s="88" t="str">
        <f>IF($AB346&lt;&gt;"x","",IF(AND($I346&lt;&gt;AE$4, IFERROR(MATCH("c",$AB346:AD346,0),0)=0),"x", IF(IFERROR(MATCH("c",$AB346:AD346,0),0)=0,"c","")))</f>
        <v/>
      </c>
      <c r="AF346" s="88" t="str">
        <f>IF($AB346&lt;&gt;"x","",IF(AND($I346&lt;&gt;AF$4, IFERROR(MATCH("c",$AB346:AE346,0),0)=0),"x", IF(IFERROR(MATCH("c",$AB346:AE346,0),0)=0,"c","")))</f>
        <v/>
      </c>
      <c r="AG346" s="88" t="str">
        <f>IF($AB346&lt;&gt;"x","",IF(AND($I346&lt;&gt;AG$4, IFERROR(MATCH("c",$AB346:AF346,0),0)=0),"x", IF(IFERROR(MATCH("c",$AB346:AF346,0),0)=0,"c","")))</f>
        <v/>
      </c>
      <c r="AH346" s="88" t="str">
        <f>IF($AB346&lt;&gt;"x","",IF(AND($I346&lt;&gt;AH$4, IFERROR(MATCH("c",$AB346:AG346,0),0)=0),"x", IF(IFERROR(MATCH("c",$AB346:AG346,0),0)=0,"c","")))</f>
        <v/>
      </c>
      <c r="AI346" s="88" t="str">
        <f>IF($AB346&lt;&gt;"x","",IF(AND($I346&lt;&gt;AI$4, IFERROR(MATCH("c",$AB346:AH346,0),0)=0),"x", IF(IFERROR(MATCH("c",$AB346:AH346,0),0)=0,"c","")))</f>
        <v/>
      </c>
      <c r="AJ346" s="88" t="str">
        <f>IF($AB346&lt;&gt;"x","",IF(AND($I346&lt;&gt;AJ$4, IFERROR(MATCH("c",$AB346:AI346,0),0)=0),"x", IF(IFERROR(MATCH("c",$AB346:AI346,0),0)=0,"c","")))</f>
        <v/>
      </c>
      <c r="AK346" s="88" t="str">
        <f>IF($AB346&lt;&gt;"x","",IF(AND($I346&lt;&gt;AK$4, IFERROR(MATCH("c",$AB346:AJ346,0),0)=0),"x", IF(IFERROR(MATCH("c",$AB346:AJ346,0),0)=0,"c","")))</f>
        <v/>
      </c>
      <c r="AL346" s="88" t="str">
        <f>IF($AB346&lt;&gt;"x","",IF(AND($I346&lt;&gt;AL$4, IFERROR(MATCH("c",$AB346:AK346,0),0)=0),"x", IF(IFERROR(MATCH("c",$AB346:AK346,0),0)=0,"c","")))</f>
        <v/>
      </c>
      <c r="AM346" s="88" t="str">
        <f>IF($AB346&lt;&gt;"x","",IF(AND($I346&lt;&gt;AM$4, IFERROR(MATCH("c",$AB346:AL346,0),0)=0),"x", IF(IFERROR(MATCH("c",$AB346:AL346,0),0)=0,"c","")))</f>
        <v/>
      </c>
      <c r="AN346" s="88" t="str">
        <f>IF($AB346&lt;&gt;"x","",IF(AND($I346&lt;&gt;AN$4, IFERROR(MATCH("c",$AB346:AM346,0),0)=0),"x", IF(IFERROR(MATCH("c",$AB346:AM346,0),0)=0,"c","")))</f>
        <v/>
      </c>
      <c r="AO346" s="88" t="str">
        <f>IF($AB346&lt;&gt;"x","",IF(AND($I346&lt;&gt;AO$4, IFERROR(MATCH("c",$AB346:AN346,0),0)=0),"x", IF(IFERROR(MATCH("c",$AB346:AN346,0),0)=0,"c","")))</f>
        <v/>
      </c>
      <c r="AP346" s="88" t="str">
        <f>IF($AB346&lt;&gt;"x","",IF(AND($I346&lt;&gt;AP$4, IFERROR(MATCH("c",$AB346:AO346,0),0)=0),"x", IF(IFERROR(MATCH("c",$AB346:AO346,0),0)=0,"c","")))</f>
        <v/>
      </c>
      <c r="AQ346" s="88" t="str">
        <f>IF($AB346&lt;&gt;"x","",IF(AND($I346&lt;&gt;AQ$4, IFERROR(MATCH("c",$AB346:AP346,0),0)=0),"x", IF(IFERROR(MATCH("c",$AB346:AP346,0),0)=0,"c","")))</f>
        <v/>
      </c>
    </row>
    <row r="347" spans="2:43" x14ac:dyDescent="0.25">
      <c r="B347" s="88">
        <f>IF(AND(OR(Pipeline!$F$5=H347,Pipeline!$F$5="",Pipeline!$F$5="All"), OR(Pipeline!$F$6=J347,Pipeline!$F$6="",Pipeline!$F$6="All"),  OR(Pipeline!$J$5&lt;=K347,Pipeline!$J$5=""), OR(Pipeline!$J$6&gt;=K347,Pipeline!$J$6=""),  OR(Pipeline!$N$5&lt;=O347,Pipeline!$N$5=""), OR(Pipeline!$N$6&gt;=O347,Pipeline!$N$6="")),1,0)</f>
        <v>1</v>
      </c>
      <c r="C347" s="99">
        <f>IF(B347&lt;&gt;1,"",COUNTIFS($I$6:I346,I347,$B$6:B346,1)+1)</f>
        <v>335</v>
      </c>
      <c r="D347" s="100" t="str">
        <f>IF(LEN(INDEX(Input!B$6:B$1005,ROW($C347)-ROW($C$5),1))=0,"-",INDEX(Input!B$6:B$1005,ROW($C347)-ROW($C$5),1))</f>
        <v>-</v>
      </c>
      <c r="E347" s="100" t="str">
        <f>IF(LEN(INDEX(Input!C$6:C$1005,ROW($C347)-ROW($C$5),1))=0,"-",INDEX(Input!C$6:C$1005,ROW($C347)-ROW($C$5),1))</f>
        <v>-</v>
      </c>
      <c r="F347" s="100" t="str">
        <f>IF(LEN(INDEX(Input!D$6:D$1005,ROW($C347)-ROW($C$5),1))=0,"-",INDEX(Input!D$6:D$1005,ROW($C347)-ROW($C$5),1))</f>
        <v>-</v>
      </c>
      <c r="G347" s="100" t="str">
        <f>IF(LEN(INDEX(Input!E$6:E$1005,ROW($C347)-ROW($C$5),1))=0,"-",INDEX(Input!E$6:E$1005,ROW($C347)-ROW($C$5),1))</f>
        <v>-</v>
      </c>
      <c r="H347" s="100" t="str">
        <f>IF(LEN(INDEX(Input!F$6:F$1005,ROW($C347)-ROW($C$5),1))=0,"-",INDEX(Input!F$6:F$1005,ROW($C347)-ROW($C$5),1))</f>
        <v>-</v>
      </c>
      <c r="I347" s="100" t="str">
        <f>IF(LEN(INDEX(Input!G$6:G$1005,ROW($C347)-ROW($C$5),1))=0,"",INDEX(Input!G$6:G$1005,ROW($C347)-ROW($C$5),1))</f>
        <v/>
      </c>
      <c r="J347" s="100" t="str">
        <f>IF(LEN(INDEX(Input!B$6:B$1005,ROW($C347)-ROW($C$5),1))=0,"-",IF(INDEX(Input!H$6:H$1005,ROW($C347)-ROW($C$5),1)="","Not set",INDEX(Input!H$6:H$1005,ROW($C347)-ROW($C$5),1)) )</f>
        <v>-</v>
      </c>
      <c r="K347" s="101" t="str">
        <f>IF(LEN(INDEX(Input!I$6:I$1005,ROW($C347)-ROW($C$5),1))=0,"",INDEX(Input!I$6:I$1005,ROW($C347)-ROW($C$5),1))</f>
        <v/>
      </c>
      <c r="L347" s="101" t="str">
        <f t="array" ref="L347">IFERROR(IF($AY$24=123,DAY(K347)&amp;connector&amp;IF($AZ$24="Extended",INDEX($AT$24:$AT$35,MONTH(K347),1),MONTH(K347))&amp;connector&amp;IF($AZ$24="Short", RIGHT(YEAR(K347),2),YEAR(K347)),IF($AY$24=213, MONTH(K347)&amp;connector&amp;DAY(K347)&amp;connector&amp;IF($AZ$24="Short", RIGHT(YEAR(K347),2),YEAR(K347)),IF($AZ$24="Short", RIGHT(YEAR(K347),2),YEAR(K347))&amp;connector&amp;MONTH(K347)&amp;connector&amp;DAY(K347))),"-")</f>
        <v>-</v>
      </c>
      <c r="M347" s="101" t="str">
        <f>IF(LEN(INDEX(Input!J$6:J$1005,ROW($C347)-ROW($C$5),1))=0,"",INDEX(Input!J$6:J$1005,ROW($C347)-ROW($C$5),1))</f>
        <v/>
      </c>
      <c r="N347" s="101" t="str">
        <f t="array" ref="N347">IFERROR(IF($AY$24=123,DAY(M347)&amp;connector&amp;IF($AZ$24="Extended",INDEX($AT$24:$AT$35,MONTH(M347),1),MONTH(M347))&amp;connector&amp;IF($AZ$24="Short", RIGHT(YEAR(M347),2),YEAR(M347)),IF($AY$24=213, MONTH(M347)&amp;connector&amp;DAY(M347)&amp;connector&amp;IF($AZ$24="Short", RIGHT(YEAR(M347),2),YEAR(M347)),IF($AZ$24="Short", RIGHT(YEAR(M347),2),YEAR(M347))&amp;connector&amp;MONTH(M347)&amp;connector&amp;DAY(M347))),"-")</f>
        <v>-</v>
      </c>
      <c r="O347" s="156" t="str">
        <f>IF(LEN(INDEX(Input!K$6:K$1005,ROW($C347)-ROW($C$5),1))=0,"",INDEX(Input!K$6:K$1005,ROW($C347)-ROW($C$5),1))</f>
        <v/>
      </c>
      <c r="P347" s="100" t="str">
        <f t="shared" si="47"/>
        <v>-</v>
      </c>
      <c r="Q347" s="156" t="str">
        <f>IF(LEN(INDEX(Input!L$6:L$1005,ROW($C347)-ROW($C$5),1))=0,"",INDEX(Input!L$6:L$1005,ROW($C347)-ROW($C$5),1))</f>
        <v/>
      </c>
      <c r="R347" s="100" t="str">
        <f t="shared" si="48"/>
        <v>-</v>
      </c>
      <c r="S347" s="156" t="str">
        <f>IF(LEN(INDEX(Input!M$6:M$1005,ROW($C347)-ROW($C$5),1))=0,"-",INDEX(Input!M$6:M$1005,ROW($C347)-ROW($C$5),1))</f>
        <v>-</v>
      </c>
      <c r="T347" s="156" t="str">
        <f t="shared" si="49"/>
        <v/>
      </c>
      <c r="U347" s="100" t="str">
        <f t="shared" si="50"/>
        <v>-</v>
      </c>
      <c r="V347" s="156" t="str">
        <f>IF(LEN(INDEX(Input!O$6:O$1005,ROW($C347)-ROW($C$5),1))=0,"",INDEX(Input!O$6:O$1005,ROW($C347)-ROW($C$5),1))</f>
        <v/>
      </c>
      <c r="W347" s="100" t="str">
        <f t="shared" si="51"/>
        <v>-</v>
      </c>
      <c r="X347" s="104" t="str">
        <f t="shared" si="52"/>
        <v/>
      </c>
      <c r="Y347" s="102" t="str">
        <f t="shared" si="46"/>
        <v/>
      </c>
      <c r="Z347" s="102" t="str">
        <f>IF(AND(OR(Dashboard!$D$7=J347,Dashboard!$D$7=""),  OR(Dashboard!$G$6&lt;=K347,Dashboard!$G$6=""), OR(Dashboard!$G$7&gt;=K347,Dashboard!$G$7=""),  OR(Dashboard!$J$6&lt;=O347,Dashboard!$J$6=""), OR(Dashboard!$J$7&gt;=O347,Dashboard!$J$7=""),D347&lt;&gt;""),"x","")</f>
        <v>x</v>
      </c>
      <c r="AA347" s="102" t="str">
        <f>IF(AND(OR(Dashboard!$D$6=H347,Dashboard!$D$6="",Dashboard!$D$6="All"), Z347="x"),"x","")</f>
        <v>x</v>
      </c>
      <c r="AB347" s="103" t="str">
        <f>IF(AND(OR(Dashboard!$D$6=H347,Dashboard!$D$6="",Dashboard!$D$6="All"), OR(Dashboard!$D$7=J347,Dashboard!$D$7=""),  OR(Dashboard!$G$6&lt;=K347,Dashboard!$G$6=""), OR(Dashboard!$G$7&gt;=K347,Dashboard!$G$7=""),  OR(Dashboard!$J$6&lt;=O347,Dashboard!$J$6=""), OR(Dashboard!$J$7&gt;=O347,Dashboard!$J$7=""),I347&lt;&gt;""),"x","")</f>
        <v/>
      </c>
      <c r="AC347" s="88" t="str">
        <f>IF($AB347&lt;&gt;"x","",IF(AND($I347&lt;&gt;AC$4, IFERROR(MATCH("c",$AB347:AB347,0),0)=0),"x", IF(IFERROR(MATCH("c",$AB347:AB347,0),0)=0,"c","")))</f>
        <v/>
      </c>
      <c r="AD347" s="88" t="str">
        <f>IF($AB347&lt;&gt;"x","",IF(AND($I347&lt;&gt;AD$4, IFERROR(MATCH("c",$AB347:AC347,0),0)=0),"x", IF(IFERROR(MATCH("c",$AB347:AC347,0),0)=0,"c","")))</f>
        <v/>
      </c>
      <c r="AE347" s="88" t="str">
        <f>IF($AB347&lt;&gt;"x","",IF(AND($I347&lt;&gt;AE$4, IFERROR(MATCH("c",$AB347:AD347,0),0)=0),"x", IF(IFERROR(MATCH("c",$AB347:AD347,0),0)=0,"c","")))</f>
        <v/>
      </c>
      <c r="AF347" s="88" t="str">
        <f>IF($AB347&lt;&gt;"x","",IF(AND($I347&lt;&gt;AF$4, IFERROR(MATCH("c",$AB347:AE347,0),0)=0),"x", IF(IFERROR(MATCH("c",$AB347:AE347,0),0)=0,"c","")))</f>
        <v/>
      </c>
      <c r="AG347" s="88" t="str">
        <f>IF($AB347&lt;&gt;"x","",IF(AND($I347&lt;&gt;AG$4, IFERROR(MATCH("c",$AB347:AF347,0),0)=0),"x", IF(IFERROR(MATCH("c",$AB347:AF347,0),0)=0,"c","")))</f>
        <v/>
      </c>
      <c r="AH347" s="88" t="str">
        <f>IF($AB347&lt;&gt;"x","",IF(AND($I347&lt;&gt;AH$4, IFERROR(MATCH("c",$AB347:AG347,0),0)=0),"x", IF(IFERROR(MATCH("c",$AB347:AG347,0),0)=0,"c","")))</f>
        <v/>
      </c>
      <c r="AI347" s="88" t="str">
        <f>IF($AB347&lt;&gt;"x","",IF(AND($I347&lt;&gt;AI$4, IFERROR(MATCH("c",$AB347:AH347,0),0)=0),"x", IF(IFERROR(MATCH("c",$AB347:AH347,0),0)=0,"c","")))</f>
        <v/>
      </c>
      <c r="AJ347" s="88" t="str">
        <f>IF($AB347&lt;&gt;"x","",IF(AND($I347&lt;&gt;AJ$4, IFERROR(MATCH("c",$AB347:AI347,0),0)=0),"x", IF(IFERROR(MATCH("c",$AB347:AI347,0),0)=0,"c","")))</f>
        <v/>
      </c>
      <c r="AK347" s="88" t="str">
        <f>IF($AB347&lt;&gt;"x","",IF(AND($I347&lt;&gt;AK$4, IFERROR(MATCH("c",$AB347:AJ347,0),0)=0),"x", IF(IFERROR(MATCH("c",$AB347:AJ347,0),0)=0,"c","")))</f>
        <v/>
      </c>
      <c r="AL347" s="88" t="str">
        <f>IF($AB347&lt;&gt;"x","",IF(AND($I347&lt;&gt;AL$4, IFERROR(MATCH("c",$AB347:AK347,0),0)=0),"x", IF(IFERROR(MATCH("c",$AB347:AK347,0),0)=0,"c","")))</f>
        <v/>
      </c>
      <c r="AM347" s="88" t="str">
        <f>IF($AB347&lt;&gt;"x","",IF(AND($I347&lt;&gt;AM$4, IFERROR(MATCH("c",$AB347:AL347,0),0)=0),"x", IF(IFERROR(MATCH("c",$AB347:AL347,0),0)=0,"c","")))</f>
        <v/>
      </c>
      <c r="AN347" s="88" t="str">
        <f>IF($AB347&lt;&gt;"x","",IF(AND($I347&lt;&gt;AN$4, IFERROR(MATCH("c",$AB347:AM347,0),0)=0),"x", IF(IFERROR(MATCH("c",$AB347:AM347,0),0)=0,"c","")))</f>
        <v/>
      </c>
      <c r="AO347" s="88" t="str">
        <f>IF($AB347&lt;&gt;"x","",IF(AND($I347&lt;&gt;AO$4, IFERROR(MATCH("c",$AB347:AN347,0),0)=0),"x", IF(IFERROR(MATCH("c",$AB347:AN347,0),0)=0,"c","")))</f>
        <v/>
      </c>
      <c r="AP347" s="88" t="str">
        <f>IF($AB347&lt;&gt;"x","",IF(AND($I347&lt;&gt;AP$4, IFERROR(MATCH("c",$AB347:AO347,0),0)=0),"x", IF(IFERROR(MATCH("c",$AB347:AO347,0),0)=0,"c","")))</f>
        <v/>
      </c>
      <c r="AQ347" s="88" t="str">
        <f>IF($AB347&lt;&gt;"x","",IF(AND($I347&lt;&gt;AQ$4, IFERROR(MATCH("c",$AB347:AP347,0),0)=0),"x", IF(IFERROR(MATCH("c",$AB347:AP347,0),0)=0,"c","")))</f>
        <v/>
      </c>
    </row>
    <row r="348" spans="2:43" x14ac:dyDescent="0.25">
      <c r="B348" s="88">
        <f>IF(AND(OR(Pipeline!$F$5=H348,Pipeline!$F$5="",Pipeline!$F$5="All"), OR(Pipeline!$F$6=J348,Pipeline!$F$6="",Pipeline!$F$6="All"),  OR(Pipeline!$J$5&lt;=K348,Pipeline!$J$5=""), OR(Pipeline!$J$6&gt;=K348,Pipeline!$J$6=""),  OR(Pipeline!$N$5&lt;=O348,Pipeline!$N$5=""), OR(Pipeline!$N$6&gt;=O348,Pipeline!$N$6="")),1,0)</f>
        <v>1</v>
      </c>
      <c r="C348" s="99">
        <f>IF(B348&lt;&gt;1,"",COUNTIFS($I$6:I347,I348,$B$6:B347,1)+1)</f>
        <v>336</v>
      </c>
      <c r="D348" s="100" t="str">
        <f>IF(LEN(INDEX(Input!B$6:B$1005,ROW($C348)-ROW($C$5),1))=0,"-",INDEX(Input!B$6:B$1005,ROW($C348)-ROW($C$5),1))</f>
        <v>-</v>
      </c>
      <c r="E348" s="100" t="str">
        <f>IF(LEN(INDEX(Input!C$6:C$1005,ROW($C348)-ROW($C$5),1))=0,"-",INDEX(Input!C$6:C$1005,ROW($C348)-ROW($C$5),1))</f>
        <v>-</v>
      </c>
      <c r="F348" s="100" t="str">
        <f>IF(LEN(INDEX(Input!D$6:D$1005,ROW($C348)-ROW($C$5),1))=0,"-",INDEX(Input!D$6:D$1005,ROW($C348)-ROW($C$5),1))</f>
        <v>-</v>
      </c>
      <c r="G348" s="100" t="str">
        <f>IF(LEN(INDEX(Input!E$6:E$1005,ROW($C348)-ROW($C$5),1))=0,"-",INDEX(Input!E$6:E$1005,ROW($C348)-ROW($C$5),1))</f>
        <v>-</v>
      </c>
      <c r="H348" s="100" t="str">
        <f>IF(LEN(INDEX(Input!F$6:F$1005,ROW($C348)-ROW($C$5),1))=0,"-",INDEX(Input!F$6:F$1005,ROW($C348)-ROW($C$5),1))</f>
        <v>-</v>
      </c>
      <c r="I348" s="100" t="str">
        <f>IF(LEN(INDEX(Input!G$6:G$1005,ROW($C348)-ROW($C$5),1))=0,"",INDEX(Input!G$6:G$1005,ROW($C348)-ROW($C$5),1))</f>
        <v/>
      </c>
      <c r="J348" s="100" t="str">
        <f>IF(LEN(INDEX(Input!B$6:B$1005,ROW($C348)-ROW($C$5),1))=0,"-",IF(INDEX(Input!H$6:H$1005,ROW($C348)-ROW($C$5),1)="","Not set",INDEX(Input!H$6:H$1005,ROW($C348)-ROW($C$5),1)) )</f>
        <v>-</v>
      </c>
      <c r="K348" s="101" t="str">
        <f>IF(LEN(INDEX(Input!I$6:I$1005,ROW($C348)-ROW($C$5),1))=0,"",INDEX(Input!I$6:I$1005,ROW($C348)-ROW($C$5),1))</f>
        <v/>
      </c>
      <c r="L348" s="101" t="str">
        <f t="array" ref="L348">IFERROR(IF($AY$24=123,DAY(K348)&amp;connector&amp;IF($AZ$24="Extended",INDEX($AT$24:$AT$35,MONTH(K348),1),MONTH(K348))&amp;connector&amp;IF($AZ$24="Short", RIGHT(YEAR(K348),2),YEAR(K348)),IF($AY$24=213, MONTH(K348)&amp;connector&amp;DAY(K348)&amp;connector&amp;IF($AZ$24="Short", RIGHT(YEAR(K348),2),YEAR(K348)),IF($AZ$24="Short", RIGHT(YEAR(K348),2),YEAR(K348))&amp;connector&amp;MONTH(K348)&amp;connector&amp;DAY(K348))),"-")</f>
        <v>-</v>
      </c>
      <c r="M348" s="101" t="str">
        <f>IF(LEN(INDEX(Input!J$6:J$1005,ROW($C348)-ROW($C$5),1))=0,"",INDEX(Input!J$6:J$1005,ROW($C348)-ROW($C$5),1))</f>
        <v/>
      </c>
      <c r="N348" s="101" t="str">
        <f t="array" ref="N348">IFERROR(IF($AY$24=123,DAY(M348)&amp;connector&amp;IF($AZ$24="Extended",INDEX($AT$24:$AT$35,MONTH(M348),1),MONTH(M348))&amp;connector&amp;IF($AZ$24="Short", RIGHT(YEAR(M348),2),YEAR(M348)),IF($AY$24=213, MONTH(M348)&amp;connector&amp;DAY(M348)&amp;connector&amp;IF($AZ$24="Short", RIGHT(YEAR(M348),2),YEAR(M348)),IF($AZ$24="Short", RIGHT(YEAR(M348),2),YEAR(M348))&amp;connector&amp;MONTH(M348)&amp;connector&amp;DAY(M348))),"-")</f>
        <v>-</v>
      </c>
      <c r="O348" s="156" t="str">
        <f>IF(LEN(INDEX(Input!K$6:K$1005,ROW($C348)-ROW($C$5),1))=0,"",INDEX(Input!K$6:K$1005,ROW($C348)-ROW($C$5),1))</f>
        <v/>
      </c>
      <c r="P348" s="100" t="str">
        <f t="shared" si="47"/>
        <v>-</v>
      </c>
      <c r="Q348" s="156" t="str">
        <f>IF(LEN(INDEX(Input!L$6:L$1005,ROW($C348)-ROW($C$5),1))=0,"",INDEX(Input!L$6:L$1005,ROW($C348)-ROW($C$5),1))</f>
        <v/>
      </c>
      <c r="R348" s="100" t="str">
        <f t="shared" si="48"/>
        <v>-</v>
      </c>
      <c r="S348" s="156" t="str">
        <f>IF(LEN(INDEX(Input!M$6:M$1005,ROW($C348)-ROW($C$5),1))=0,"-",INDEX(Input!M$6:M$1005,ROW($C348)-ROW($C$5),1))</f>
        <v>-</v>
      </c>
      <c r="T348" s="156" t="str">
        <f t="shared" si="49"/>
        <v/>
      </c>
      <c r="U348" s="100" t="str">
        <f t="shared" si="50"/>
        <v>-</v>
      </c>
      <c r="V348" s="156" t="str">
        <f>IF(LEN(INDEX(Input!O$6:O$1005,ROW($C348)-ROW($C$5),1))=0,"",INDEX(Input!O$6:O$1005,ROW($C348)-ROW($C$5),1))</f>
        <v/>
      </c>
      <c r="W348" s="100" t="str">
        <f t="shared" si="51"/>
        <v>-</v>
      </c>
      <c r="X348" s="104" t="str">
        <f t="shared" si="52"/>
        <v/>
      </c>
      <c r="Y348" s="102" t="str">
        <f t="shared" si="46"/>
        <v/>
      </c>
      <c r="Z348" s="102" t="str">
        <f>IF(AND(OR(Dashboard!$D$7=J348,Dashboard!$D$7=""),  OR(Dashboard!$G$6&lt;=K348,Dashboard!$G$6=""), OR(Dashboard!$G$7&gt;=K348,Dashboard!$G$7=""),  OR(Dashboard!$J$6&lt;=O348,Dashboard!$J$6=""), OR(Dashboard!$J$7&gt;=O348,Dashboard!$J$7=""),D348&lt;&gt;""),"x","")</f>
        <v>x</v>
      </c>
      <c r="AA348" s="102" t="str">
        <f>IF(AND(OR(Dashboard!$D$6=H348,Dashboard!$D$6="",Dashboard!$D$6="All"), Z348="x"),"x","")</f>
        <v>x</v>
      </c>
      <c r="AB348" s="103" t="str">
        <f>IF(AND(OR(Dashboard!$D$6=H348,Dashboard!$D$6="",Dashboard!$D$6="All"), OR(Dashboard!$D$7=J348,Dashboard!$D$7=""),  OR(Dashboard!$G$6&lt;=K348,Dashboard!$G$6=""), OR(Dashboard!$G$7&gt;=K348,Dashboard!$G$7=""),  OR(Dashboard!$J$6&lt;=O348,Dashboard!$J$6=""), OR(Dashboard!$J$7&gt;=O348,Dashboard!$J$7=""),I348&lt;&gt;""),"x","")</f>
        <v/>
      </c>
      <c r="AC348" s="88" t="str">
        <f>IF($AB348&lt;&gt;"x","",IF(AND($I348&lt;&gt;AC$4, IFERROR(MATCH("c",$AB348:AB348,0),0)=0),"x", IF(IFERROR(MATCH("c",$AB348:AB348,0),0)=0,"c","")))</f>
        <v/>
      </c>
      <c r="AD348" s="88" t="str">
        <f>IF($AB348&lt;&gt;"x","",IF(AND($I348&lt;&gt;AD$4, IFERROR(MATCH("c",$AB348:AC348,0),0)=0),"x", IF(IFERROR(MATCH("c",$AB348:AC348,0),0)=0,"c","")))</f>
        <v/>
      </c>
      <c r="AE348" s="88" t="str">
        <f>IF($AB348&lt;&gt;"x","",IF(AND($I348&lt;&gt;AE$4, IFERROR(MATCH("c",$AB348:AD348,0),0)=0),"x", IF(IFERROR(MATCH("c",$AB348:AD348,0),0)=0,"c","")))</f>
        <v/>
      </c>
      <c r="AF348" s="88" t="str">
        <f>IF($AB348&lt;&gt;"x","",IF(AND($I348&lt;&gt;AF$4, IFERROR(MATCH("c",$AB348:AE348,0),0)=0),"x", IF(IFERROR(MATCH("c",$AB348:AE348,0),0)=0,"c","")))</f>
        <v/>
      </c>
      <c r="AG348" s="88" t="str">
        <f>IF($AB348&lt;&gt;"x","",IF(AND($I348&lt;&gt;AG$4, IFERROR(MATCH("c",$AB348:AF348,0),0)=0),"x", IF(IFERROR(MATCH("c",$AB348:AF348,0),0)=0,"c","")))</f>
        <v/>
      </c>
      <c r="AH348" s="88" t="str">
        <f>IF($AB348&lt;&gt;"x","",IF(AND($I348&lt;&gt;AH$4, IFERROR(MATCH("c",$AB348:AG348,0),0)=0),"x", IF(IFERROR(MATCH("c",$AB348:AG348,0),0)=0,"c","")))</f>
        <v/>
      </c>
      <c r="AI348" s="88" t="str">
        <f>IF($AB348&lt;&gt;"x","",IF(AND($I348&lt;&gt;AI$4, IFERROR(MATCH("c",$AB348:AH348,0),0)=0),"x", IF(IFERROR(MATCH("c",$AB348:AH348,0),0)=0,"c","")))</f>
        <v/>
      </c>
      <c r="AJ348" s="88" t="str">
        <f>IF($AB348&lt;&gt;"x","",IF(AND($I348&lt;&gt;AJ$4, IFERROR(MATCH("c",$AB348:AI348,0),0)=0),"x", IF(IFERROR(MATCH("c",$AB348:AI348,0),0)=0,"c","")))</f>
        <v/>
      </c>
      <c r="AK348" s="88" t="str">
        <f>IF($AB348&lt;&gt;"x","",IF(AND($I348&lt;&gt;AK$4, IFERROR(MATCH("c",$AB348:AJ348,0),0)=0),"x", IF(IFERROR(MATCH("c",$AB348:AJ348,0),0)=0,"c","")))</f>
        <v/>
      </c>
      <c r="AL348" s="88" t="str">
        <f>IF($AB348&lt;&gt;"x","",IF(AND($I348&lt;&gt;AL$4, IFERROR(MATCH("c",$AB348:AK348,0),0)=0),"x", IF(IFERROR(MATCH("c",$AB348:AK348,0),0)=0,"c","")))</f>
        <v/>
      </c>
      <c r="AM348" s="88" t="str">
        <f>IF($AB348&lt;&gt;"x","",IF(AND($I348&lt;&gt;AM$4, IFERROR(MATCH("c",$AB348:AL348,0),0)=0),"x", IF(IFERROR(MATCH("c",$AB348:AL348,0),0)=0,"c","")))</f>
        <v/>
      </c>
      <c r="AN348" s="88" t="str">
        <f>IF($AB348&lt;&gt;"x","",IF(AND($I348&lt;&gt;AN$4, IFERROR(MATCH("c",$AB348:AM348,0),0)=0),"x", IF(IFERROR(MATCH("c",$AB348:AM348,0),0)=0,"c","")))</f>
        <v/>
      </c>
      <c r="AO348" s="88" t="str">
        <f>IF($AB348&lt;&gt;"x","",IF(AND($I348&lt;&gt;AO$4, IFERROR(MATCH("c",$AB348:AN348,0),0)=0),"x", IF(IFERROR(MATCH("c",$AB348:AN348,0),0)=0,"c","")))</f>
        <v/>
      </c>
      <c r="AP348" s="88" t="str">
        <f>IF($AB348&lt;&gt;"x","",IF(AND($I348&lt;&gt;AP$4, IFERROR(MATCH("c",$AB348:AO348,0),0)=0),"x", IF(IFERROR(MATCH("c",$AB348:AO348,0),0)=0,"c","")))</f>
        <v/>
      </c>
      <c r="AQ348" s="88" t="str">
        <f>IF($AB348&lt;&gt;"x","",IF(AND($I348&lt;&gt;AQ$4, IFERROR(MATCH("c",$AB348:AP348,0),0)=0),"x", IF(IFERROR(MATCH("c",$AB348:AP348,0),0)=0,"c","")))</f>
        <v/>
      </c>
    </row>
    <row r="349" spans="2:43" x14ac:dyDescent="0.25">
      <c r="B349" s="88">
        <f>IF(AND(OR(Pipeline!$F$5=H349,Pipeline!$F$5="",Pipeline!$F$5="All"), OR(Pipeline!$F$6=J349,Pipeline!$F$6="",Pipeline!$F$6="All"),  OR(Pipeline!$J$5&lt;=K349,Pipeline!$J$5=""), OR(Pipeline!$J$6&gt;=K349,Pipeline!$J$6=""),  OR(Pipeline!$N$5&lt;=O349,Pipeline!$N$5=""), OR(Pipeline!$N$6&gt;=O349,Pipeline!$N$6="")),1,0)</f>
        <v>1</v>
      </c>
      <c r="C349" s="99">
        <f>IF(B349&lt;&gt;1,"",COUNTIFS($I$6:I348,I349,$B$6:B348,1)+1)</f>
        <v>337</v>
      </c>
      <c r="D349" s="100" t="str">
        <f>IF(LEN(INDEX(Input!B$6:B$1005,ROW($C349)-ROW($C$5),1))=0,"-",INDEX(Input!B$6:B$1005,ROW($C349)-ROW($C$5),1))</f>
        <v>-</v>
      </c>
      <c r="E349" s="100" t="str">
        <f>IF(LEN(INDEX(Input!C$6:C$1005,ROW($C349)-ROW($C$5),1))=0,"-",INDEX(Input!C$6:C$1005,ROW($C349)-ROW($C$5),1))</f>
        <v>-</v>
      </c>
      <c r="F349" s="100" t="str">
        <f>IF(LEN(INDEX(Input!D$6:D$1005,ROW($C349)-ROW($C$5),1))=0,"-",INDEX(Input!D$6:D$1005,ROW($C349)-ROW($C$5),1))</f>
        <v>-</v>
      </c>
      <c r="G349" s="100" t="str">
        <f>IF(LEN(INDEX(Input!E$6:E$1005,ROW($C349)-ROW($C$5),1))=0,"-",INDEX(Input!E$6:E$1005,ROW($C349)-ROW($C$5),1))</f>
        <v>-</v>
      </c>
      <c r="H349" s="100" t="str">
        <f>IF(LEN(INDEX(Input!F$6:F$1005,ROW($C349)-ROW($C$5),1))=0,"-",INDEX(Input!F$6:F$1005,ROW($C349)-ROW($C$5),1))</f>
        <v>-</v>
      </c>
      <c r="I349" s="100" t="str">
        <f>IF(LEN(INDEX(Input!G$6:G$1005,ROW($C349)-ROW($C$5),1))=0,"",INDEX(Input!G$6:G$1005,ROW($C349)-ROW($C$5),1))</f>
        <v/>
      </c>
      <c r="J349" s="100" t="str">
        <f>IF(LEN(INDEX(Input!B$6:B$1005,ROW($C349)-ROW($C$5),1))=0,"-",IF(INDEX(Input!H$6:H$1005,ROW($C349)-ROW($C$5),1)="","Not set",INDEX(Input!H$6:H$1005,ROW($C349)-ROW($C$5),1)) )</f>
        <v>-</v>
      </c>
      <c r="K349" s="101" t="str">
        <f>IF(LEN(INDEX(Input!I$6:I$1005,ROW($C349)-ROW($C$5),1))=0,"",INDEX(Input!I$6:I$1005,ROW($C349)-ROW($C$5),1))</f>
        <v/>
      </c>
      <c r="L349" s="101" t="str">
        <f t="array" ref="L349">IFERROR(IF($AY$24=123,DAY(K349)&amp;connector&amp;IF($AZ$24="Extended",INDEX($AT$24:$AT$35,MONTH(K349),1),MONTH(K349))&amp;connector&amp;IF($AZ$24="Short", RIGHT(YEAR(K349),2),YEAR(K349)),IF($AY$24=213, MONTH(K349)&amp;connector&amp;DAY(K349)&amp;connector&amp;IF($AZ$24="Short", RIGHT(YEAR(K349),2),YEAR(K349)),IF($AZ$24="Short", RIGHT(YEAR(K349),2),YEAR(K349))&amp;connector&amp;MONTH(K349)&amp;connector&amp;DAY(K349))),"-")</f>
        <v>-</v>
      </c>
      <c r="M349" s="101" t="str">
        <f>IF(LEN(INDEX(Input!J$6:J$1005,ROW($C349)-ROW($C$5),1))=0,"",INDEX(Input!J$6:J$1005,ROW($C349)-ROW($C$5),1))</f>
        <v/>
      </c>
      <c r="N349" s="101" t="str">
        <f t="array" ref="N349">IFERROR(IF($AY$24=123,DAY(M349)&amp;connector&amp;IF($AZ$24="Extended",INDEX($AT$24:$AT$35,MONTH(M349),1),MONTH(M349))&amp;connector&amp;IF($AZ$24="Short", RIGHT(YEAR(M349),2),YEAR(M349)),IF($AY$24=213, MONTH(M349)&amp;connector&amp;DAY(M349)&amp;connector&amp;IF($AZ$24="Short", RIGHT(YEAR(M349),2),YEAR(M349)),IF($AZ$24="Short", RIGHT(YEAR(M349),2),YEAR(M349))&amp;connector&amp;MONTH(M349)&amp;connector&amp;DAY(M349))),"-")</f>
        <v>-</v>
      </c>
      <c r="O349" s="156" t="str">
        <f>IF(LEN(INDEX(Input!K$6:K$1005,ROW($C349)-ROW($C$5),1))=0,"",INDEX(Input!K$6:K$1005,ROW($C349)-ROW($C$5),1))</f>
        <v/>
      </c>
      <c r="P349" s="100" t="str">
        <f t="shared" si="47"/>
        <v>-</v>
      </c>
      <c r="Q349" s="156" t="str">
        <f>IF(LEN(INDEX(Input!L$6:L$1005,ROW($C349)-ROW($C$5),1))=0,"",INDEX(Input!L$6:L$1005,ROW($C349)-ROW($C$5),1))</f>
        <v/>
      </c>
      <c r="R349" s="100" t="str">
        <f t="shared" si="48"/>
        <v>-</v>
      </c>
      <c r="S349" s="156" t="str">
        <f>IF(LEN(INDEX(Input!M$6:M$1005,ROW($C349)-ROW($C$5),1))=0,"-",INDEX(Input!M$6:M$1005,ROW($C349)-ROW($C$5),1))</f>
        <v>-</v>
      </c>
      <c r="T349" s="156" t="str">
        <f t="shared" si="49"/>
        <v/>
      </c>
      <c r="U349" s="100" t="str">
        <f t="shared" si="50"/>
        <v>-</v>
      </c>
      <c r="V349" s="156" t="str">
        <f>IF(LEN(INDEX(Input!O$6:O$1005,ROW($C349)-ROW($C$5),1))=0,"",INDEX(Input!O$6:O$1005,ROW($C349)-ROW($C$5),1))</f>
        <v/>
      </c>
      <c r="W349" s="100" t="str">
        <f t="shared" si="51"/>
        <v>-</v>
      </c>
      <c r="X349" s="104" t="str">
        <f t="shared" si="52"/>
        <v/>
      </c>
      <c r="Y349" s="102" t="str">
        <f t="shared" si="46"/>
        <v/>
      </c>
      <c r="Z349" s="102" t="str">
        <f>IF(AND(OR(Dashboard!$D$7=J349,Dashboard!$D$7=""),  OR(Dashboard!$G$6&lt;=K349,Dashboard!$G$6=""), OR(Dashboard!$G$7&gt;=K349,Dashboard!$G$7=""),  OR(Dashboard!$J$6&lt;=O349,Dashboard!$J$6=""), OR(Dashboard!$J$7&gt;=O349,Dashboard!$J$7=""),D349&lt;&gt;""),"x","")</f>
        <v>x</v>
      </c>
      <c r="AA349" s="102" t="str">
        <f>IF(AND(OR(Dashboard!$D$6=H349,Dashboard!$D$6="",Dashboard!$D$6="All"), Z349="x"),"x","")</f>
        <v>x</v>
      </c>
      <c r="AB349" s="103" t="str">
        <f>IF(AND(OR(Dashboard!$D$6=H349,Dashboard!$D$6="",Dashboard!$D$6="All"), OR(Dashboard!$D$7=J349,Dashboard!$D$7=""),  OR(Dashboard!$G$6&lt;=K349,Dashboard!$G$6=""), OR(Dashboard!$G$7&gt;=K349,Dashboard!$G$7=""),  OR(Dashboard!$J$6&lt;=O349,Dashboard!$J$6=""), OR(Dashboard!$J$7&gt;=O349,Dashboard!$J$7=""),I349&lt;&gt;""),"x","")</f>
        <v/>
      </c>
      <c r="AC349" s="88" t="str">
        <f>IF($AB349&lt;&gt;"x","",IF(AND($I349&lt;&gt;AC$4, IFERROR(MATCH("c",$AB349:AB349,0),0)=0),"x", IF(IFERROR(MATCH("c",$AB349:AB349,0),0)=0,"c","")))</f>
        <v/>
      </c>
      <c r="AD349" s="88" t="str">
        <f>IF($AB349&lt;&gt;"x","",IF(AND($I349&lt;&gt;AD$4, IFERROR(MATCH("c",$AB349:AC349,0),0)=0),"x", IF(IFERROR(MATCH("c",$AB349:AC349,0),0)=0,"c","")))</f>
        <v/>
      </c>
      <c r="AE349" s="88" t="str">
        <f>IF($AB349&lt;&gt;"x","",IF(AND($I349&lt;&gt;AE$4, IFERROR(MATCH("c",$AB349:AD349,0),0)=0),"x", IF(IFERROR(MATCH("c",$AB349:AD349,0),0)=0,"c","")))</f>
        <v/>
      </c>
      <c r="AF349" s="88" t="str">
        <f>IF($AB349&lt;&gt;"x","",IF(AND($I349&lt;&gt;AF$4, IFERROR(MATCH("c",$AB349:AE349,0),0)=0),"x", IF(IFERROR(MATCH("c",$AB349:AE349,0),0)=0,"c","")))</f>
        <v/>
      </c>
      <c r="AG349" s="88" t="str">
        <f>IF($AB349&lt;&gt;"x","",IF(AND($I349&lt;&gt;AG$4, IFERROR(MATCH("c",$AB349:AF349,0),0)=0),"x", IF(IFERROR(MATCH("c",$AB349:AF349,0),0)=0,"c","")))</f>
        <v/>
      </c>
      <c r="AH349" s="88" t="str">
        <f>IF($AB349&lt;&gt;"x","",IF(AND($I349&lt;&gt;AH$4, IFERROR(MATCH("c",$AB349:AG349,0),0)=0),"x", IF(IFERROR(MATCH("c",$AB349:AG349,0),0)=0,"c","")))</f>
        <v/>
      </c>
      <c r="AI349" s="88" t="str">
        <f>IF($AB349&lt;&gt;"x","",IF(AND($I349&lt;&gt;AI$4, IFERROR(MATCH("c",$AB349:AH349,0),0)=0),"x", IF(IFERROR(MATCH("c",$AB349:AH349,0),0)=0,"c","")))</f>
        <v/>
      </c>
      <c r="AJ349" s="88" t="str">
        <f>IF($AB349&lt;&gt;"x","",IF(AND($I349&lt;&gt;AJ$4, IFERROR(MATCH("c",$AB349:AI349,0),0)=0),"x", IF(IFERROR(MATCH("c",$AB349:AI349,0),0)=0,"c","")))</f>
        <v/>
      </c>
      <c r="AK349" s="88" t="str">
        <f>IF($AB349&lt;&gt;"x","",IF(AND($I349&lt;&gt;AK$4, IFERROR(MATCH("c",$AB349:AJ349,0),0)=0),"x", IF(IFERROR(MATCH("c",$AB349:AJ349,0),0)=0,"c","")))</f>
        <v/>
      </c>
      <c r="AL349" s="88" t="str">
        <f>IF($AB349&lt;&gt;"x","",IF(AND($I349&lt;&gt;AL$4, IFERROR(MATCH("c",$AB349:AK349,0),0)=0),"x", IF(IFERROR(MATCH("c",$AB349:AK349,0),0)=0,"c","")))</f>
        <v/>
      </c>
      <c r="AM349" s="88" t="str">
        <f>IF($AB349&lt;&gt;"x","",IF(AND($I349&lt;&gt;AM$4, IFERROR(MATCH("c",$AB349:AL349,0),0)=0),"x", IF(IFERROR(MATCH("c",$AB349:AL349,0),0)=0,"c","")))</f>
        <v/>
      </c>
      <c r="AN349" s="88" t="str">
        <f>IF($AB349&lt;&gt;"x","",IF(AND($I349&lt;&gt;AN$4, IFERROR(MATCH("c",$AB349:AM349,0),0)=0),"x", IF(IFERROR(MATCH("c",$AB349:AM349,0),0)=0,"c","")))</f>
        <v/>
      </c>
      <c r="AO349" s="88" t="str">
        <f>IF($AB349&lt;&gt;"x","",IF(AND($I349&lt;&gt;AO$4, IFERROR(MATCH("c",$AB349:AN349,0),0)=0),"x", IF(IFERROR(MATCH("c",$AB349:AN349,0),0)=0,"c","")))</f>
        <v/>
      </c>
      <c r="AP349" s="88" t="str">
        <f>IF($AB349&lt;&gt;"x","",IF(AND($I349&lt;&gt;AP$4, IFERROR(MATCH("c",$AB349:AO349,0),0)=0),"x", IF(IFERROR(MATCH("c",$AB349:AO349,0),0)=0,"c","")))</f>
        <v/>
      </c>
      <c r="AQ349" s="88" t="str">
        <f>IF($AB349&lt;&gt;"x","",IF(AND($I349&lt;&gt;AQ$4, IFERROR(MATCH("c",$AB349:AP349,0),0)=0),"x", IF(IFERROR(MATCH("c",$AB349:AP349,0),0)=0,"c","")))</f>
        <v/>
      </c>
    </row>
    <row r="350" spans="2:43" x14ac:dyDescent="0.25">
      <c r="B350" s="88">
        <f>IF(AND(OR(Pipeline!$F$5=H350,Pipeline!$F$5="",Pipeline!$F$5="All"), OR(Pipeline!$F$6=J350,Pipeline!$F$6="",Pipeline!$F$6="All"),  OR(Pipeline!$J$5&lt;=K350,Pipeline!$J$5=""), OR(Pipeline!$J$6&gt;=K350,Pipeline!$J$6=""),  OR(Pipeline!$N$5&lt;=O350,Pipeline!$N$5=""), OR(Pipeline!$N$6&gt;=O350,Pipeline!$N$6="")),1,0)</f>
        <v>1</v>
      </c>
      <c r="C350" s="99">
        <f>IF(B350&lt;&gt;1,"",COUNTIFS($I$6:I349,I350,$B$6:B349,1)+1)</f>
        <v>338</v>
      </c>
      <c r="D350" s="100" t="str">
        <f>IF(LEN(INDEX(Input!B$6:B$1005,ROW($C350)-ROW($C$5),1))=0,"-",INDEX(Input!B$6:B$1005,ROW($C350)-ROW($C$5),1))</f>
        <v>-</v>
      </c>
      <c r="E350" s="100" t="str">
        <f>IF(LEN(INDEX(Input!C$6:C$1005,ROW($C350)-ROW($C$5),1))=0,"-",INDEX(Input!C$6:C$1005,ROW($C350)-ROW($C$5),1))</f>
        <v>-</v>
      </c>
      <c r="F350" s="100" t="str">
        <f>IF(LEN(INDEX(Input!D$6:D$1005,ROW($C350)-ROW($C$5),1))=0,"-",INDEX(Input!D$6:D$1005,ROW($C350)-ROW($C$5),1))</f>
        <v>-</v>
      </c>
      <c r="G350" s="100" t="str">
        <f>IF(LEN(INDEX(Input!E$6:E$1005,ROW($C350)-ROW($C$5),1))=0,"-",INDEX(Input!E$6:E$1005,ROW($C350)-ROW($C$5),1))</f>
        <v>-</v>
      </c>
      <c r="H350" s="100" t="str">
        <f>IF(LEN(INDEX(Input!F$6:F$1005,ROW($C350)-ROW($C$5),1))=0,"-",INDEX(Input!F$6:F$1005,ROW($C350)-ROW($C$5),1))</f>
        <v>-</v>
      </c>
      <c r="I350" s="100" t="str">
        <f>IF(LEN(INDEX(Input!G$6:G$1005,ROW($C350)-ROW($C$5),1))=0,"",INDEX(Input!G$6:G$1005,ROW($C350)-ROW($C$5),1))</f>
        <v/>
      </c>
      <c r="J350" s="100" t="str">
        <f>IF(LEN(INDEX(Input!B$6:B$1005,ROW($C350)-ROW($C$5),1))=0,"-",IF(INDEX(Input!H$6:H$1005,ROW($C350)-ROW($C$5),1)="","Not set",INDEX(Input!H$6:H$1005,ROW($C350)-ROW($C$5),1)) )</f>
        <v>-</v>
      </c>
      <c r="K350" s="101" t="str">
        <f>IF(LEN(INDEX(Input!I$6:I$1005,ROW($C350)-ROW($C$5),1))=0,"",INDEX(Input!I$6:I$1005,ROW($C350)-ROW($C$5),1))</f>
        <v/>
      </c>
      <c r="L350" s="101" t="str">
        <f t="array" ref="L350">IFERROR(IF($AY$24=123,DAY(K350)&amp;connector&amp;IF($AZ$24="Extended",INDEX($AT$24:$AT$35,MONTH(K350),1),MONTH(K350))&amp;connector&amp;IF($AZ$24="Short", RIGHT(YEAR(K350),2),YEAR(K350)),IF($AY$24=213, MONTH(K350)&amp;connector&amp;DAY(K350)&amp;connector&amp;IF($AZ$24="Short", RIGHT(YEAR(K350),2),YEAR(K350)),IF($AZ$24="Short", RIGHT(YEAR(K350),2),YEAR(K350))&amp;connector&amp;MONTH(K350)&amp;connector&amp;DAY(K350))),"-")</f>
        <v>-</v>
      </c>
      <c r="M350" s="101" t="str">
        <f>IF(LEN(INDEX(Input!J$6:J$1005,ROW($C350)-ROW($C$5),1))=0,"",INDEX(Input!J$6:J$1005,ROW($C350)-ROW($C$5),1))</f>
        <v/>
      </c>
      <c r="N350" s="101" t="str">
        <f t="array" ref="N350">IFERROR(IF($AY$24=123,DAY(M350)&amp;connector&amp;IF($AZ$24="Extended",INDEX($AT$24:$AT$35,MONTH(M350),1),MONTH(M350))&amp;connector&amp;IF($AZ$24="Short", RIGHT(YEAR(M350),2),YEAR(M350)),IF($AY$24=213, MONTH(M350)&amp;connector&amp;DAY(M350)&amp;connector&amp;IF($AZ$24="Short", RIGHT(YEAR(M350),2),YEAR(M350)),IF($AZ$24="Short", RIGHT(YEAR(M350),2),YEAR(M350))&amp;connector&amp;MONTH(M350)&amp;connector&amp;DAY(M350))),"-")</f>
        <v>-</v>
      </c>
      <c r="O350" s="156" t="str">
        <f>IF(LEN(INDEX(Input!K$6:K$1005,ROW($C350)-ROW($C$5),1))=0,"",INDEX(Input!K$6:K$1005,ROW($C350)-ROW($C$5),1))</f>
        <v/>
      </c>
      <c r="P350" s="100" t="str">
        <f t="shared" si="47"/>
        <v>-</v>
      </c>
      <c r="Q350" s="156" t="str">
        <f>IF(LEN(INDEX(Input!L$6:L$1005,ROW($C350)-ROW($C$5),1))=0,"",INDEX(Input!L$6:L$1005,ROW($C350)-ROW($C$5),1))</f>
        <v/>
      </c>
      <c r="R350" s="100" t="str">
        <f t="shared" si="48"/>
        <v>-</v>
      </c>
      <c r="S350" s="156" t="str">
        <f>IF(LEN(INDEX(Input!M$6:M$1005,ROW($C350)-ROW($C$5),1))=0,"-",INDEX(Input!M$6:M$1005,ROW($C350)-ROW($C$5),1))</f>
        <v>-</v>
      </c>
      <c r="T350" s="156" t="str">
        <f t="shared" si="49"/>
        <v/>
      </c>
      <c r="U350" s="100" t="str">
        <f t="shared" si="50"/>
        <v>-</v>
      </c>
      <c r="V350" s="156" t="str">
        <f>IF(LEN(INDEX(Input!O$6:O$1005,ROW($C350)-ROW($C$5),1))=0,"",INDEX(Input!O$6:O$1005,ROW($C350)-ROW($C$5),1))</f>
        <v/>
      </c>
      <c r="W350" s="100" t="str">
        <f t="shared" si="51"/>
        <v>-</v>
      </c>
      <c r="X350" s="104" t="str">
        <f t="shared" si="52"/>
        <v/>
      </c>
      <c r="Y350" s="102" t="str">
        <f t="shared" si="46"/>
        <v/>
      </c>
      <c r="Z350" s="102" t="str">
        <f>IF(AND(OR(Dashboard!$D$7=J350,Dashboard!$D$7=""),  OR(Dashboard!$G$6&lt;=K350,Dashboard!$G$6=""), OR(Dashboard!$G$7&gt;=K350,Dashboard!$G$7=""),  OR(Dashboard!$J$6&lt;=O350,Dashboard!$J$6=""), OR(Dashboard!$J$7&gt;=O350,Dashboard!$J$7=""),D350&lt;&gt;""),"x","")</f>
        <v>x</v>
      </c>
      <c r="AA350" s="102" t="str">
        <f>IF(AND(OR(Dashboard!$D$6=H350,Dashboard!$D$6="",Dashboard!$D$6="All"), Z350="x"),"x","")</f>
        <v>x</v>
      </c>
      <c r="AB350" s="103" t="str">
        <f>IF(AND(OR(Dashboard!$D$6=H350,Dashboard!$D$6="",Dashboard!$D$6="All"), OR(Dashboard!$D$7=J350,Dashboard!$D$7=""),  OR(Dashboard!$G$6&lt;=K350,Dashboard!$G$6=""), OR(Dashboard!$G$7&gt;=K350,Dashboard!$G$7=""),  OR(Dashboard!$J$6&lt;=O350,Dashboard!$J$6=""), OR(Dashboard!$J$7&gt;=O350,Dashboard!$J$7=""),I350&lt;&gt;""),"x","")</f>
        <v/>
      </c>
      <c r="AC350" s="88" t="str">
        <f>IF($AB350&lt;&gt;"x","",IF(AND($I350&lt;&gt;AC$4, IFERROR(MATCH("c",$AB350:AB350,0),0)=0),"x", IF(IFERROR(MATCH("c",$AB350:AB350,0),0)=0,"c","")))</f>
        <v/>
      </c>
      <c r="AD350" s="88" t="str">
        <f>IF($AB350&lt;&gt;"x","",IF(AND($I350&lt;&gt;AD$4, IFERROR(MATCH("c",$AB350:AC350,0),0)=0),"x", IF(IFERROR(MATCH("c",$AB350:AC350,0),0)=0,"c","")))</f>
        <v/>
      </c>
      <c r="AE350" s="88" t="str">
        <f>IF($AB350&lt;&gt;"x","",IF(AND($I350&lt;&gt;AE$4, IFERROR(MATCH("c",$AB350:AD350,0),0)=0),"x", IF(IFERROR(MATCH("c",$AB350:AD350,0),0)=0,"c","")))</f>
        <v/>
      </c>
      <c r="AF350" s="88" t="str">
        <f>IF($AB350&lt;&gt;"x","",IF(AND($I350&lt;&gt;AF$4, IFERROR(MATCH("c",$AB350:AE350,0),0)=0),"x", IF(IFERROR(MATCH("c",$AB350:AE350,0),0)=0,"c","")))</f>
        <v/>
      </c>
      <c r="AG350" s="88" t="str">
        <f>IF($AB350&lt;&gt;"x","",IF(AND($I350&lt;&gt;AG$4, IFERROR(MATCH("c",$AB350:AF350,0),0)=0),"x", IF(IFERROR(MATCH("c",$AB350:AF350,0),0)=0,"c","")))</f>
        <v/>
      </c>
      <c r="AH350" s="88" t="str">
        <f>IF($AB350&lt;&gt;"x","",IF(AND($I350&lt;&gt;AH$4, IFERROR(MATCH("c",$AB350:AG350,0),0)=0),"x", IF(IFERROR(MATCH("c",$AB350:AG350,0),0)=0,"c","")))</f>
        <v/>
      </c>
      <c r="AI350" s="88" t="str">
        <f>IF($AB350&lt;&gt;"x","",IF(AND($I350&lt;&gt;AI$4, IFERROR(MATCH("c",$AB350:AH350,0),0)=0),"x", IF(IFERROR(MATCH("c",$AB350:AH350,0),0)=0,"c","")))</f>
        <v/>
      </c>
      <c r="AJ350" s="88" t="str">
        <f>IF($AB350&lt;&gt;"x","",IF(AND($I350&lt;&gt;AJ$4, IFERROR(MATCH("c",$AB350:AI350,0),0)=0),"x", IF(IFERROR(MATCH("c",$AB350:AI350,0),0)=0,"c","")))</f>
        <v/>
      </c>
      <c r="AK350" s="88" t="str">
        <f>IF($AB350&lt;&gt;"x","",IF(AND($I350&lt;&gt;AK$4, IFERROR(MATCH("c",$AB350:AJ350,0),0)=0),"x", IF(IFERROR(MATCH("c",$AB350:AJ350,0),0)=0,"c","")))</f>
        <v/>
      </c>
      <c r="AL350" s="88" t="str">
        <f>IF($AB350&lt;&gt;"x","",IF(AND($I350&lt;&gt;AL$4, IFERROR(MATCH("c",$AB350:AK350,0),0)=0),"x", IF(IFERROR(MATCH("c",$AB350:AK350,0),0)=0,"c","")))</f>
        <v/>
      </c>
      <c r="AM350" s="88" t="str">
        <f>IF($AB350&lt;&gt;"x","",IF(AND($I350&lt;&gt;AM$4, IFERROR(MATCH("c",$AB350:AL350,0),0)=0),"x", IF(IFERROR(MATCH("c",$AB350:AL350,0),0)=0,"c","")))</f>
        <v/>
      </c>
      <c r="AN350" s="88" t="str">
        <f>IF($AB350&lt;&gt;"x","",IF(AND($I350&lt;&gt;AN$4, IFERROR(MATCH("c",$AB350:AM350,0),0)=0),"x", IF(IFERROR(MATCH("c",$AB350:AM350,0),0)=0,"c","")))</f>
        <v/>
      </c>
      <c r="AO350" s="88" t="str">
        <f>IF($AB350&lt;&gt;"x","",IF(AND($I350&lt;&gt;AO$4, IFERROR(MATCH("c",$AB350:AN350,0),0)=0),"x", IF(IFERROR(MATCH("c",$AB350:AN350,0),0)=0,"c","")))</f>
        <v/>
      </c>
      <c r="AP350" s="88" t="str">
        <f>IF($AB350&lt;&gt;"x","",IF(AND($I350&lt;&gt;AP$4, IFERROR(MATCH("c",$AB350:AO350,0),0)=0),"x", IF(IFERROR(MATCH("c",$AB350:AO350,0),0)=0,"c","")))</f>
        <v/>
      </c>
      <c r="AQ350" s="88" t="str">
        <f>IF($AB350&lt;&gt;"x","",IF(AND($I350&lt;&gt;AQ$4, IFERROR(MATCH("c",$AB350:AP350,0),0)=0),"x", IF(IFERROR(MATCH("c",$AB350:AP350,0),0)=0,"c","")))</f>
        <v/>
      </c>
    </row>
    <row r="351" spans="2:43" x14ac:dyDescent="0.25">
      <c r="B351" s="88">
        <f>IF(AND(OR(Pipeline!$F$5=H351,Pipeline!$F$5="",Pipeline!$F$5="All"), OR(Pipeline!$F$6=J351,Pipeline!$F$6="",Pipeline!$F$6="All"),  OR(Pipeline!$J$5&lt;=K351,Pipeline!$J$5=""), OR(Pipeline!$J$6&gt;=K351,Pipeline!$J$6=""),  OR(Pipeline!$N$5&lt;=O351,Pipeline!$N$5=""), OR(Pipeline!$N$6&gt;=O351,Pipeline!$N$6="")),1,0)</f>
        <v>1</v>
      </c>
      <c r="C351" s="99">
        <f>IF(B351&lt;&gt;1,"",COUNTIFS($I$6:I350,I351,$B$6:B350,1)+1)</f>
        <v>339</v>
      </c>
      <c r="D351" s="100" t="str">
        <f>IF(LEN(INDEX(Input!B$6:B$1005,ROW($C351)-ROW($C$5),1))=0,"-",INDEX(Input!B$6:B$1005,ROW($C351)-ROW($C$5),1))</f>
        <v>-</v>
      </c>
      <c r="E351" s="100" t="str">
        <f>IF(LEN(INDEX(Input!C$6:C$1005,ROW($C351)-ROW($C$5),1))=0,"-",INDEX(Input!C$6:C$1005,ROW($C351)-ROW($C$5),1))</f>
        <v>-</v>
      </c>
      <c r="F351" s="100" t="str">
        <f>IF(LEN(INDEX(Input!D$6:D$1005,ROW($C351)-ROW($C$5),1))=0,"-",INDEX(Input!D$6:D$1005,ROW($C351)-ROW($C$5),1))</f>
        <v>-</v>
      </c>
      <c r="G351" s="100" t="str">
        <f>IF(LEN(INDEX(Input!E$6:E$1005,ROW($C351)-ROW($C$5),1))=0,"-",INDEX(Input!E$6:E$1005,ROW($C351)-ROW($C$5),1))</f>
        <v>-</v>
      </c>
      <c r="H351" s="100" t="str">
        <f>IF(LEN(INDEX(Input!F$6:F$1005,ROW($C351)-ROW($C$5),1))=0,"-",INDEX(Input!F$6:F$1005,ROW($C351)-ROW($C$5),1))</f>
        <v>-</v>
      </c>
      <c r="I351" s="100" t="str">
        <f>IF(LEN(INDEX(Input!G$6:G$1005,ROW($C351)-ROW($C$5),1))=0,"",INDEX(Input!G$6:G$1005,ROW($C351)-ROW($C$5),1))</f>
        <v/>
      </c>
      <c r="J351" s="100" t="str">
        <f>IF(LEN(INDEX(Input!B$6:B$1005,ROW($C351)-ROW($C$5),1))=0,"-",IF(INDEX(Input!H$6:H$1005,ROW($C351)-ROW($C$5),1)="","Not set",INDEX(Input!H$6:H$1005,ROW($C351)-ROW($C$5),1)) )</f>
        <v>-</v>
      </c>
      <c r="K351" s="101" t="str">
        <f>IF(LEN(INDEX(Input!I$6:I$1005,ROW($C351)-ROW($C$5),1))=0,"",INDEX(Input!I$6:I$1005,ROW($C351)-ROW($C$5),1))</f>
        <v/>
      </c>
      <c r="L351" s="101" t="str">
        <f t="array" ref="L351">IFERROR(IF($AY$24=123,DAY(K351)&amp;connector&amp;IF($AZ$24="Extended",INDEX($AT$24:$AT$35,MONTH(K351),1),MONTH(K351))&amp;connector&amp;IF($AZ$24="Short", RIGHT(YEAR(K351),2),YEAR(K351)),IF($AY$24=213, MONTH(K351)&amp;connector&amp;DAY(K351)&amp;connector&amp;IF($AZ$24="Short", RIGHT(YEAR(K351),2),YEAR(K351)),IF($AZ$24="Short", RIGHT(YEAR(K351),2),YEAR(K351))&amp;connector&amp;MONTH(K351)&amp;connector&amp;DAY(K351))),"-")</f>
        <v>-</v>
      </c>
      <c r="M351" s="101" t="str">
        <f>IF(LEN(INDEX(Input!J$6:J$1005,ROW($C351)-ROW($C$5),1))=0,"",INDEX(Input!J$6:J$1005,ROW($C351)-ROW($C$5),1))</f>
        <v/>
      </c>
      <c r="N351" s="101" t="str">
        <f t="array" ref="N351">IFERROR(IF($AY$24=123,DAY(M351)&amp;connector&amp;IF($AZ$24="Extended",INDEX($AT$24:$AT$35,MONTH(M351),1),MONTH(M351))&amp;connector&amp;IF($AZ$24="Short", RIGHT(YEAR(M351),2),YEAR(M351)),IF($AY$24=213, MONTH(M351)&amp;connector&amp;DAY(M351)&amp;connector&amp;IF($AZ$24="Short", RIGHT(YEAR(M351),2),YEAR(M351)),IF($AZ$24="Short", RIGHT(YEAR(M351),2),YEAR(M351))&amp;connector&amp;MONTH(M351)&amp;connector&amp;DAY(M351))),"-")</f>
        <v>-</v>
      </c>
      <c r="O351" s="156" t="str">
        <f>IF(LEN(INDEX(Input!K$6:K$1005,ROW($C351)-ROW($C$5),1))=0,"",INDEX(Input!K$6:K$1005,ROW($C351)-ROW($C$5),1))</f>
        <v/>
      </c>
      <c r="P351" s="100" t="str">
        <f t="shared" si="47"/>
        <v>-</v>
      </c>
      <c r="Q351" s="156" t="str">
        <f>IF(LEN(INDEX(Input!L$6:L$1005,ROW($C351)-ROW($C$5),1))=0,"",INDEX(Input!L$6:L$1005,ROW($C351)-ROW($C$5),1))</f>
        <v/>
      </c>
      <c r="R351" s="100" t="str">
        <f t="shared" si="48"/>
        <v>-</v>
      </c>
      <c r="S351" s="156" t="str">
        <f>IF(LEN(INDEX(Input!M$6:M$1005,ROW($C351)-ROW($C$5),1))=0,"-",INDEX(Input!M$6:M$1005,ROW($C351)-ROW($C$5),1))</f>
        <v>-</v>
      </c>
      <c r="T351" s="156" t="str">
        <f t="shared" si="49"/>
        <v/>
      </c>
      <c r="U351" s="100" t="str">
        <f t="shared" si="50"/>
        <v>-</v>
      </c>
      <c r="V351" s="156" t="str">
        <f>IF(LEN(INDEX(Input!O$6:O$1005,ROW($C351)-ROW($C$5),1))=0,"",INDEX(Input!O$6:O$1005,ROW($C351)-ROW($C$5),1))</f>
        <v/>
      </c>
      <c r="W351" s="100" t="str">
        <f t="shared" si="51"/>
        <v>-</v>
      </c>
      <c r="X351" s="104" t="str">
        <f t="shared" si="52"/>
        <v/>
      </c>
      <c r="Y351" s="102" t="str">
        <f t="shared" ref="Y351:Y414" si="53">IFERROR(MONTH(IF(M351&lt;&gt;"",M351,K351)),"")</f>
        <v/>
      </c>
      <c r="Z351" s="102" t="str">
        <f>IF(AND(OR(Dashboard!$D$7=J351,Dashboard!$D$7=""),  OR(Dashboard!$G$6&lt;=K351,Dashboard!$G$6=""), OR(Dashboard!$G$7&gt;=K351,Dashboard!$G$7=""),  OR(Dashboard!$J$6&lt;=O351,Dashboard!$J$6=""), OR(Dashboard!$J$7&gt;=O351,Dashboard!$J$7=""),D351&lt;&gt;""),"x","")</f>
        <v>x</v>
      </c>
      <c r="AA351" s="102" t="str">
        <f>IF(AND(OR(Dashboard!$D$6=H351,Dashboard!$D$6="",Dashboard!$D$6="All"), Z351="x"),"x","")</f>
        <v>x</v>
      </c>
      <c r="AB351" s="103" t="str">
        <f>IF(AND(OR(Dashboard!$D$6=H351,Dashboard!$D$6="",Dashboard!$D$6="All"), OR(Dashboard!$D$7=J351,Dashboard!$D$7=""),  OR(Dashboard!$G$6&lt;=K351,Dashboard!$G$6=""), OR(Dashboard!$G$7&gt;=K351,Dashboard!$G$7=""),  OR(Dashboard!$J$6&lt;=O351,Dashboard!$J$6=""), OR(Dashboard!$J$7&gt;=O351,Dashboard!$J$7=""),I351&lt;&gt;""),"x","")</f>
        <v/>
      </c>
      <c r="AC351" s="88" t="str">
        <f>IF($AB351&lt;&gt;"x","",IF(AND($I351&lt;&gt;AC$4, IFERROR(MATCH("c",$AB351:AB351,0),0)=0),"x", IF(IFERROR(MATCH("c",$AB351:AB351,0),0)=0,"c","")))</f>
        <v/>
      </c>
      <c r="AD351" s="88" t="str">
        <f>IF($AB351&lt;&gt;"x","",IF(AND($I351&lt;&gt;AD$4, IFERROR(MATCH("c",$AB351:AC351,0),0)=0),"x", IF(IFERROR(MATCH("c",$AB351:AC351,0),0)=0,"c","")))</f>
        <v/>
      </c>
      <c r="AE351" s="88" t="str">
        <f>IF($AB351&lt;&gt;"x","",IF(AND($I351&lt;&gt;AE$4, IFERROR(MATCH("c",$AB351:AD351,0),0)=0),"x", IF(IFERROR(MATCH("c",$AB351:AD351,0),0)=0,"c","")))</f>
        <v/>
      </c>
      <c r="AF351" s="88" t="str">
        <f>IF($AB351&lt;&gt;"x","",IF(AND($I351&lt;&gt;AF$4, IFERROR(MATCH("c",$AB351:AE351,0),0)=0),"x", IF(IFERROR(MATCH("c",$AB351:AE351,0),0)=0,"c","")))</f>
        <v/>
      </c>
      <c r="AG351" s="88" t="str">
        <f>IF($AB351&lt;&gt;"x","",IF(AND($I351&lt;&gt;AG$4, IFERROR(MATCH("c",$AB351:AF351,0),0)=0),"x", IF(IFERROR(MATCH("c",$AB351:AF351,0),0)=0,"c","")))</f>
        <v/>
      </c>
      <c r="AH351" s="88" t="str">
        <f>IF($AB351&lt;&gt;"x","",IF(AND($I351&lt;&gt;AH$4, IFERROR(MATCH("c",$AB351:AG351,0),0)=0),"x", IF(IFERROR(MATCH("c",$AB351:AG351,0),0)=0,"c","")))</f>
        <v/>
      </c>
      <c r="AI351" s="88" t="str">
        <f>IF($AB351&lt;&gt;"x","",IF(AND($I351&lt;&gt;AI$4, IFERROR(MATCH("c",$AB351:AH351,0),0)=0),"x", IF(IFERROR(MATCH("c",$AB351:AH351,0),0)=0,"c","")))</f>
        <v/>
      </c>
      <c r="AJ351" s="88" t="str">
        <f>IF($AB351&lt;&gt;"x","",IF(AND($I351&lt;&gt;AJ$4, IFERROR(MATCH("c",$AB351:AI351,0),0)=0),"x", IF(IFERROR(MATCH("c",$AB351:AI351,0),0)=0,"c","")))</f>
        <v/>
      </c>
      <c r="AK351" s="88" t="str">
        <f>IF($AB351&lt;&gt;"x","",IF(AND($I351&lt;&gt;AK$4, IFERROR(MATCH("c",$AB351:AJ351,0),0)=0),"x", IF(IFERROR(MATCH("c",$AB351:AJ351,0),0)=0,"c","")))</f>
        <v/>
      </c>
      <c r="AL351" s="88" t="str">
        <f>IF($AB351&lt;&gt;"x","",IF(AND($I351&lt;&gt;AL$4, IFERROR(MATCH("c",$AB351:AK351,0),0)=0),"x", IF(IFERROR(MATCH("c",$AB351:AK351,0),0)=0,"c","")))</f>
        <v/>
      </c>
      <c r="AM351" s="88" t="str">
        <f>IF($AB351&lt;&gt;"x","",IF(AND($I351&lt;&gt;AM$4, IFERROR(MATCH("c",$AB351:AL351,0),0)=0),"x", IF(IFERROR(MATCH("c",$AB351:AL351,0),0)=0,"c","")))</f>
        <v/>
      </c>
      <c r="AN351" s="88" t="str">
        <f>IF($AB351&lt;&gt;"x","",IF(AND($I351&lt;&gt;AN$4, IFERROR(MATCH("c",$AB351:AM351,0),0)=0),"x", IF(IFERROR(MATCH("c",$AB351:AM351,0),0)=0,"c","")))</f>
        <v/>
      </c>
      <c r="AO351" s="88" t="str">
        <f>IF($AB351&lt;&gt;"x","",IF(AND($I351&lt;&gt;AO$4, IFERROR(MATCH("c",$AB351:AN351,0),0)=0),"x", IF(IFERROR(MATCH("c",$AB351:AN351,0),0)=0,"c","")))</f>
        <v/>
      </c>
      <c r="AP351" s="88" t="str">
        <f>IF($AB351&lt;&gt;"x","",IF(AND($I351&lt;&gt;AP$4, IFERROR(MATCH("c",$AB351:AO351,0),0)=0),"x", IF(IFERROR(MATCH("c",$AB351:AO351,0),0)=0,"c","")))</f>
        <v/>
      </c>
      <c r="AQ351" s="88" t="str">
        <f>IF($AB351&lt;&gt;"x","",IF(AND($I351&lt;&gt;AQ$4, IFERROR(MATCH("c",$AB351:AP351,0),0)=0),"x", IF(IFERROR(MATCH("c",$AB351:AP351,0),0)=0,"c","")))</f>
        <v/>
      </c>
    </row>
    <row r="352" spans="2:43" x14ac:dyDescent="0.25">
      <c r="B352" s="88">
        <f>IF(AND(OR(Pipeline!$F$5=H352,Pipeline!$F$5="",Pipeline!$F$5="All"), OR(Pipeline!$F$6=J352,Pipeline!$F$6="",Pipeline!$F$6="All"),  OR(Pipeline!$J$5&lt;=K352,Pipeline!$J$5=""), OR(Pipeline!$J$6&gt;=K352,Pipeline!$J$6=""),  OR(Pipeline!$N$5&lt;=O352,Pipeline!$N$5=""), OR(Pipeline!$N$6&gt;=O352,Pipeline!$N$6="")),1,0)</f>
        <v>1</v>
      </c>
      <c r="C352" s="99">
        <f>IF(B352&lt;&gt;1,"",COUNTIFS($I$6:I351,I352,$B$6:B351,1)+1)</f>
        <v>340</v>
      </c>
      <c r="D352" s="100" t="str">
        <f>IF(LEN(INDEX(Input!B$6:B$1005,ROW($C352)-ROW($C$5),1))=0,"-",INDEX(Input!B$6:B$1005,ROW($C352)-ROW($C$5),1))</f>
        <v>-</v>
      </c>
      <c r="E352" s="100" t="str">
        <f>IF(LEN(INDEX(Input!C$6:C$1005,ROW($C352)-ROW($C$5),1))=0,"-",INDEX(Input!C$6:C$1005,ROW($C352)-ROW($C$5),1))</f>
        <v>-</v>
      </c>
      <c r="F352" s="100" t="str">
        <f>IF(LEN(INDEX(Input!D$6:D$1005,ROW($C352)-ROW($C$5),1))=0,"-",INDEX(Input!D$6:D$1005,ROW($C352)-ROW($C$5),1))</f>
        <v>-</v>
      </c>
      <c r="G352" s="100" t="str">
        <f>IF(LEN(INDEX(Input!E$6:E$1005,ROW($C352)-ROW($C$5),1))=0,"-",INDEX(Input!E$6:E$1005,ROW($C352)-ROW($C$5),1))</f>
        <v>-</v>
      </c>
      <c r="H352" s="100" t="str">
        <f>IF(LEN(INDEX(Input!F$6:F$1005,ROW($C352)-ROW($C$5),1))=0,"-",INDEX(Input!F$6:F$1005,ROW($C352)-ROW($C$5),1))</f>
        <v>-</v>
      </c>
      <c r="I352" s="100" t="str">
        <f>IF(LEN(INDEX(Input!G$6:G$1005,ROW($C352)-ROW($C$5),1))=0,"",INDEX(Input!G$6:G$1005,ROW($C352)-ROW($C$5),1))</f>
        <v/>
      </c>
      <c r="J352" s="100" t="str">
        <f>IF(LEN(INDEX(Input!B$6:B$1005,ROW($C352)-ROW($C$5),1))=0,"-",IF(INDEX(Input!H$6:H$1005,ROW($C352)-ROW($C$5),1)="","Not set",INDEX(Input!H$6:H$1005,ROW($C352)-ROW($C$5),1)) )</f>
        <v>-</v>
      </c>
      <c r="K352" s="101" t="str">
        <f>IF(LEN(INDEX(Input!I$6:I$1005,ROW($C352)-ROW($C$5),1))=0,"",INDEX(Input!I$6:I$1005,ROW($C352)-ROW($C$5),1))</f>
        <v/>
      </c>
      <c r="L352" s="101" t="str">
        <f t="array" ref="L352">IFERROR(IF($AY$24=123,DAY(K352)&amp;connector&amp;IF($AZ$24="Extended",INDEX($AT$24:$AT$35,MONTH(K352),1),MONTH(K352))&amp;connector&amp;IF($AZ$24="Short", RIGHT(YEAR(K352),2),YEAR(K352)),IF($AY$24=213, MONTH(K352)&amp;connector&amp;DAY(K352)&amp;connector&amp;IF($AZ$24="Short", RIGHT(YEAR(K352),2),YEAR(K352)),IF($AZ$24="Short", RIGHT(YEAR(K352),2),YEAR(K352))&amp;connector&amp;MONTH(K352)&amp;connector&amp;DAY(K352))),"-")</f>
        <v>-</v>
      </c>
      <c r="M352" s="101" t="str">
        <f>IF(LEN(INDEX(Input!J$6:J$1005,ROW($C352)-ROW($C$5),1))=0,"",INDEX(Input!J$6:J$1005,ROW($C352)-ROW($C$5),1))</f>
        <v/>
      </c>
      <c r="N352" s="101" t="str">
        <f t="array" ref="N352">IFERROR(IF($AY$24=123,DAY(M352)&amp;connector&amp;IF($AZ$24="Extended",INDEX($AT$24:$AT$35,MONTH(M352),1),MONTH(M352))&amp;connector&amp;IF($AZ$24="Short", RIGHT(YEAR(M352),2),YEAR(M352)),IF($AY$24=213, MONTH(M352)&amp;connector&amp;DAY(M352)&amp;connector&amp;IF($AZ$24="Short", RIGHT(YEAR(M352),2),YEAR(M352)),IF($AZ$24="Short", RIGHT(YEAR(M352),2),YEAR(M352))&amp;connector&amp;MONTH(M352)&amp;connector&amp;DAY(M352))),"-")</f>
        <v>-</v>
      </c>
      <c r="O352" s="156" t="str">
        <f>IF(LEN(INDEX(Input!K$6:K$1005,ROW($C352)-ROW($C$5),1))=0,"",INDEX(Input!K$6:K$1005,ROW($C352)-ROW($C$5),1))</f>
        <v/>
      </c>
      <c r="P352" s="100" t="str">
        <f t="shared" si="47"/>
        <v>-</v>
      </c>
      <c r="Q352" s="156" t="str">
        <f>IF(LEN(INDEX(Input!L$6:L$1005,ROW($C352)-ROW($C$5),1))=0,"",INDEX(Input!L$6:L$1005,ROW($C352)-ROW($C$5),1))</f>
        <v/>
      </c>
      <c r="R352" s="100" t="str">
        <f t="shared" si="48"/>
        <v>-</v>
      </c>
      <c r="S352" s="156" t="str">
        <f>IF(LEN(INDEX(Input!M$6:M$1005,ROW($C352)-ROW($C$5),1))=0,"-",INDEX(Input!M$6:M$1005,ROW($C352)-ROW($C$5),1))</f>
        <v>-</v>
      </c>
      <c r="T352" s="156" t="str">
        <f t="shared" si="49"/>
        <v/>
      </c>
      <c r="U352" s="100" t="str">
        <f t="shared" si="50"/>
        <v>-</v>
      </c>
      <c r="V352" s="156" t="str">
        <f>IF(LEN(INDEX(Input!O$6:O$1005,ROW($C352)-ROW($C$5),1))=0,"",INDEX(Input!O$6:O$1005,ROW($C352)-ROW($C$5),1))</f>
        <v/>
      </c>
      <c r="W352" s="100" t="str">
        <f t="shared" si="51"/>
        <v>-</v>
      </c>
      <c r="X352" s="104" t="str">
        <f t="shared" si="52"/>
        <v/>
      </c>
      <c r="Y352" s="102" t="str">
        <f t="shared" si="53"/>
        <v/>
      </c>
      <c r="Z352" s="102" t="str">
        <f>IF(AND(OR(Dashboard!$D$7=J352,Dashboard!$D$7=""),  OR(Dashboard!$G$6&lt;=K352,Dashboard!$G$6=""), OR(Dashboard!$G$7&gt;=K352,Dashboard!$G$7=""),  OR(Dashboard!$J$6&lt;=O352,Dashboard!$J$6=""), OR(Dashboard!$J$7&gt;=O352,Dashboard!$J$7=""),D352&lt;&gt;""),"x","")</f>
        <v>x</v>
      </c>
      <c r="AA352" s="102" t="str">
        <f>IF(AND(OR(Dashboard!$D$6=H352,Dashboard!$D$6="",Dashboard!$D$6="All"), Z352="x"),"x","")</f>
        <v>x</v>
      </c>
      <c r="AB352" s="103" t="str">
        <f>IF(AND(OR(Dashboard!$D$6=H352,Dashboard!$D$6="",Dashboard!$D$6="All"), OR(Dashboard!$D$7=J352,Dashboard!$D$7=""),  OR(Dashboard!$G$6&lt;=K352,Dashboard!$G$6=""), OR(Dashboard!$G$7&gt;=K352,Dashboard!$G$7=""),  OR(Dashboard!$J$6&lt;=O352,Dashboard!$J$6=""), OR(Dashboard!$J$7&gt;=O352,Dashboard!$J$7=""),I352&lt;&gt;""),"x","")</f>
        <v/>
      </c>
      <c r="AC352" s="88" t="str">
        <f>IF($AB352&lt;&gt;"x","",IF(AND($I352&lt;&gt;AC$4, IFERROR(MATCH("c",$AB352:AB352,0),0)=0),"x", IF(IFERROR(MATCH("c",$AB352:AB352,0),0)=0,"c","")))</f>
        <v/>
      </c>
      <c r="AD352" s="88" t="str">
        <f>IF($AB352&lt;&gt;"x","",IF(AND($I352&lt;&gt;AD$4, IFERROR(MATCH("c",$AB352:AC352,0),0)=0),"x", IF(IFERROR(MATCH("c",$AB352:AC352,0),0)=0,"c","")))</f>
        <v/>
      </c>
      <c r="AE352" s="88" t="str">
        <f>IF($AB352&lt;&gt;"x","",IF(AND($I352&lt;&gt;AE$4, IFERROR(MATCH("c",$AB352:AD352,0),0)=0),"x", IF(IFERROR(MATCH("c",$AB352:AD352,0),0)=0,"c","")))</f>
        <v/>
      </c>
      <c r="AF352" s="88" t="str">
        <f>IF($AB352&lt;&gt;"x","",IF(AND($I352&lt;&gt;AF$4, IFERROR(MATCH("c",$AB352:AE352,0),0)=0),"x", IF(IFERROR(MATCH("c",$AB352:AE352,0),0)=0,"c","")))</f>
        <v/>
      </c>
      <c r="AG352" s="88" t="str">
        <f>IF($AB352&lt;&gt;"x","",IF(AND($I352&lt;&gt;AG$4, IFERROR(MATCH("c",$AB352:AF352,0),0)=0),"x", IF(IFERROR(MATCH("c",$AB352:AF352,0),0)=0,"c","")))</f>
        <v/>
      </c>
      <c r="AH352" s="88" t="str">
        <f>IF($AB352&lt;&gt;"x","",IF(AND($I352&lt;&gt;AH$4, IFERROR(MATCH("c",$AB352:AG352,0),0)=0),"x", IF(IFERROR(MATCH("c",$AB352:AG352,0),0)=0,"c","")))</f>
        <v/>
      </c>
      <c r="AI352" s="88" t="str">
        <f>IF($AB352&lt;&gt;"x","",IF(AND($I352&lt;&gt;AI$4, IFERROR(MATCH("c",$AB352:AH352,0),0)=0),"x", IF(IFERROR(MATCH("c",$AB352:AH352,0),0)=0,"c","")))</f>
        <v/>
      </c>
      <c r="AJ352" s="88" t="str">
        <f>IF($AB352&lt;&gt;"x","",IF(AND($I352&lt;&gt;AJ$4, IFERROR(MATCH("c",$AB352:AI352,0),0)=0),"x", IF(IFERROR(MATCH("c",$AB352:AI352,0),0)=0,"c","")))</f>
        <v/>
      </c>
      <c r="AK352" s="88" t="str">
        <f>IF($AB352&lt;&gt;"x","",IF(AND($I352&lt;&gt;AK$4, IFERROR(MATCH("c",$AB352:AJ352,0),0)=0),"x", IF(IFERROR(MATCH("c",$AB352:AJ352,0),0)=0,"c","")))</f>
        <v/>
      </c>
      <c r="AL352" s="88" t="str">
        <f>IF($AB352&lt;&gt;"x","",IF(AND($I352&lt;&gt;AL$4, IFERROR(MATCH("c",$AB352:AK352,0),0)=0),"x", IF(IFERROR(MATCH("c",$AB352:AK352,0),0)=0,"c","")))</f>
        <v/>
      </c>
      <c r="AM352" s="88" t="str">
        <f>IF($AB352&lt;&gt;"x","",IF(AND($I352&lt;&gt;AM$4, IFERROR(MATCH("c",$AB352:AL352,0),0)=0),"x", IF(IFERROR(MATCH("c",$AB352:AL352,0),0)=0,"c","")))</f>
        <v/>
      </c>
      <c r="AN352" s="88" t="str">
        <f>IF($AB352&lt;&gt;"x","",IF(AND($I352&lt;&gt;AN$4, IFERROR(MATCH("c",$AB352:AM352,0),0)=0),"x", IF(IFERROR(MATCH("c",$AB352:AM352,0),0)=0,"c","")))</f>
        <v/>
      </c>
      <c r="AO352" s="88" t="str">
        <f>IF($AB352&lt;&gt;"x","",IF(AND($I352&lt;&gt;AO$4, IFERROR(MATCH("c",$AB352:AN352,0),0)=0),"x", IF(IFERROR(MATCH("c",$AB352:AN352,0),0)=0,"c","")))</f>
        <v/>
      </c>
      <c r="AP352" s="88" t="str">
        <f>IF($AB352&lt;&gt;"x","",IF(AND($I352&lt;&gt;AP$4, IFERROR(MATCH("c",$AB352:AO352,0),0)=0),"x", IF(IFERROR(MATCH("c",$AB352:AO352,0),0)=0,"c","")))</f>
        <v/>
      </c>
      <c r="AQ352" s="88" t="str">
        <f>IF($AB352&lt;&gt;"x","",IF(AND($I352&lt;&gt;AQ$4, IFERROR(MATCH("c",$AB352:AP352,0),0)=0),"x", IF(IFERROR(MATCH("c",$AB352:AP352,0),0)=0,"c","")))</f>
        <v/>
      </c>
    </row>
    <row r="353" spans="2:43" x14ac:dyDescent="0.25">
      <c r="B353" s="88">
        <f>IF(AND(OR(Pipeline!$F$5=H353,Pipeline!$F$5="",Pipeline!$F$5="All"), OR(Pipeline!$F$6=J353,Pipeline!$F$6="",Pipeline!$F$6="All"),  OR(Pipeline!$J$5&lt;=K353,Pipeline!$J$5=""), OR(Pipeline!$J$6&gt;=K353,Pipeline!$J$6=""),  OR(Pipeline!$N$5&lt;=O353,Pipeline!$N$5=""), OR(Pipeline!$N$6&gt;=O353,Pipeline!$N$6="")),1,0)</f>
        <v>1</v>
      </c>
      <c r="C353" s="99">
        <f>IF(B353&lt;&gt;1,"",COUNTIFS($I$6:I352,I353,$B$6:B352,1)+1)</f>
        <v>341</v>
      </c>
      <c r="D353" s="100" t="str">
        <f>IF(LEN(INDEX(Input!B$6:B$1005,ROW($C353)-ROW($C$5),1))=0,"-",INDEX(Input!B$6:B$1005,ROW($C353)-ROW($C$5),1))</f>
        <v>-</v>
      </c>
      <c r="E353" s="100" t="str">
        <f>IF(LEN(INDEX(Input!C$6:C$1005,ROW($C353)-ROW($C$5),1))=0,"-",INDEX(Input!C$6:C$1005,ROW($C353)-ROW($C$5),1))</f>
        <v>-</v>
      </c>
      <c r="F353" s="100" t="str">
        <f>IF(LEN(INDEX(Input!D$6:D$1005,ROW($C353)-ROW($C$5),1))=0,"-",INDEX(Input!D$6:D$1005,ROW($C353)-ROW($C$5),1))</f>
        <v>-</v>
      </c>
      <c r="G353" s="100" t="str">
        <f>IF(LEN(INDEX(Input!E$6:E$1005,ROW($C353)-ROW($C$5),1))=0,"-",INDEX(Input!E$6:E$1005,ROW($C353)-ROW($C$5),1))</f>
        <v>-</v>
      </c>
      <c r="H353" s="100" t="str">
        <f>IF(LEN(INDEX(Input!F$6:F$1005,ROW($C353)-ROW($C$5),1))=0,"-",INDEX(Input!F$6:F$1005,ROW($C353)-ROW($C$5),1))</f>
        <v>-</v>
      </c>
      <c r="I353" s="100" t="str">
        <f>IF(LEN(INDEX(Input!G$6:G$1005,ROW($C353)-ROW($C$5),1))=0,"",INDEX(Input!G$6:G$1005,ROW($C353)-ROW($C$5),1))</f>
        <v/>
      </c>
      <c r="J353" s="100" t="str">
        <f>IF(LEN(INDEX(Input!B$6:B$1005,ROW($C353)-ROW($C$5),1))=0,"-",IF(INDEX(Input!H$6:H$1005,ROW($C353)-ROW($C$5),1)="","Not set",INDEX(Input!H$6:H$1005,ROW($C353)-ROW($C$5),1)) )</f>
        <v>-</v>
      </c>
      <c r="K353" s="101" t="str">
        <f>IF(LEN(INDEX(Input!I$6:I$1005,ROW($C353)-ROW($C$5),1))=0,"",INDEX(Input!I$6:I$1005,ROW($C353)-ROW($C$5),1))</f>
        <v/>
      </c>
      <c r="L353" s="101" t="str">
        <f t="array" ref="L353">IFERROR(IF($AY$24=123,DAY(K353)&amp;connector&amp;IF($AZ$24="Extended",INDEX($AT$24:$AT$35,MONTH(K353),1),MONTH(K353))&amp;connector&amp;IF($AZ$24="Short", RIGHT(YEAR(K353),2),YEAR(K353)),IF($AY$24=213, MONTH(K353)&amp;connector&amp;DAY(K353)&amp;connector&amp;IF($AZ$24="Short", RIGHT(YEAR(K353),2),YEAR(K353)),IF($AZ$24="Short", RIGHT(YEAR(K353),2),YEAR(K353))&amp;connector&amp;MONTH(K353)&amp;connector&amp;DAY(K353))),"-")</f>
        <v>-</v>
      </c>
      <c r="M353" s="101" t="str">
        <f>IF(LEN(INDEX(Input!J$6:J$1005,ROW($C353)-ROW($C$5),1))=0,"",INDEX(Input!J$6:J$1005,ROW($C353)-ROW($C$5),1))</f>
        <v/>
      </c>
      <c r="N353" s="101" t="str">
        <f t="array" ref="N353">IFERROR(IF($AY$24=123,DAY(M353)&amp;connector&amp;IF($AZ$24="Extended",INDEX($AT$24:$AT$35,MONTH(M353),1),MONTH(M353))&amp;connector&amp;IF($AZ$24="Short", RIGHT(YEAR(M353),2),YEAR(M353)),IF($AY$24=213, MONTH(M353)&amp;connector&amp;DAY(M353)&amp;connector&amp;IF($AZ$24="Short", RIGHT(YEAR(M353),2),YEAR(M353)),IF($AZ$24="Short", RIGHT(YEAR(M353),2),YEAR(M353))&amp;connector&amp;MONTH(M353)&amp;connector&amp;DAY(M353))),"-")</f>
        <v>-</v>
      </c>
      <c r="O353" s="156" t="str">
        <f>IF(LEN(INDEX(Input!K$6:K$1005,ROW($C353)-ROW($C$5),1))=0,"",INDEX(Input!K$6:K$1005,ROW($C353)-ROW($C$5),1))</f>
        <v/>
      </c>
      <c r="P353" s="100" t="str">
        <f t="shared" si="47"/>
        <v>-</v>
      </c>
      <c r="Q353" s="156" t="str">
        <f>IF(LEN(INDEX(Input!L$6:L$1005,ROW($C353)-ROW($C$5),1))=0,"",INDEX(Input!L$6:L$1005,ROW($C353)-ROW($C$5),1))</f>
        <v/>
      </c>
      <c r="R353" s="100" t="str">
        <f t="shared" si="48"/>
        <v>-</v>
      </c>
      <c r="S353" s="156" t="str">
        <f>IF(LEN(INDEX(Input!M$6:M$1005,ROW($C353)-ROW($C$5),1))=0,"-",INDEX(Input!M$6:M$1005,ROW($C353)-ROW($C$5),1))</f>
        <v>-</v>
      </c>
      <c r="T353" s="156" t="str">
        <f t="shared" si="49"/>
        <v/>
      </c>
      <c r="U353" s="100" t="str">
        <f t="shared" si="50"/>
        <v>-</v>
      </c>
      <c r="V353" s="156" t="str">
        <f>IF(LEN(INDEX(Input!O$6:O$1005,ROW($C353)-ROW($C$5),1))=0,"",INDEX(Input!O$6:O$1005,ROW($C353)-ROW($C$5),1))</f>
        <v/>
      </c>
      <c r="W353" s="100" t="str">
        <f t="shared" si="51"/>
        <v>-</v>
      </c>
      <c r="X353" s="104" t="str">
        <f t="shared" si="52"/>
        <v/>
      </c>
      <c r="Y353" s="102" t="str">
        <f t="shared" si="53"/>
        <v/>
      </c>
      <c r="Z353" s="102" t="str">
        <f>IF(AND(OR(Dashboard!$D$7=J353,Dashboard!$D$7=""),  OR(Dashboard!$G$6&lt;=K353,Dashboard!$G$6=""), OR(Dashboard!$G$7&gt;=K353,Dashboard!$G$7=""),  OR(Dashboard!$J$6&lt;=O353,Dashboard!$J$6=""), OR(Dashboard!$J$7&gt;=O353,Dashboard!$J$7=""),D353&lt;&gt;""),"x","")</f>
        <v>x</v>
      </c>
      <c r="AA353" s="102" t="str">
        <f>IF(AND(OR(Dashboard!$D$6=H353,Dashboard!$D$6="",Dashboard!$D$6="All"), Z353="x"),"x","")</f>
        <v>x</v>
      </c>
      <c r="AB353" s="103" t="str">
        <f>IF(AND(OR(Dashboard!$D$6=H353,Dashboard!$D$6="",Dashboard!$D$6="All"), OR(Dashboard!$D$7=J353,Dashboard!$D$7=""),  OR(Dashboard!$G$6&lt;=K353,Dashboard!$G$6=""), OR(Dashboard!$G$7&gt;=K353,Dashboard!$G$7=""),  OR(Dashboard!$J$6&lt;=O353,Dashboard!$J$6=""), OR(Dashboard!$J$7&gt;=O353,Dashboard!$J$7=""),I353&lt;&gt;""),"x","")</f>
        <v/>
      </c>
      <c r="AC353" s="88" t="str">
        <f>IF($AB353&lt;&gt;"x","",IF(AND($I353&lt;&gt;AC$4, IFERROR(MATCH("c",$AB353:AB353,0),0)=0),"x", IF(IFERROR(MATCH("c",$AB353:AB353,0),0)=0,"c","")))</f>
        <v/>
      </c>
      <c r="AD353" s="88" t="str">
        <f>IF($AB353&lt;&gt;"x","",IF(AND($I353&lt;&gt;AD$4, IFERROR(MATCH("c",$AB353:AC353,0),0)=0),"x", IF(IFERROR(MATCH("c",$AB353:AC353,0),0)=0,"c","")))</f>
        <v/>
      </c>
      <c r="AE353" s="88" t="str">
        <f>IF($AB353&lt;&gt;"x","",IF(AND($I353&lt;&gt;AE$4, IFERROR(MATCH("c",$AB353:AD353,0),0)=0),"x", IF(IFERROR(MATCH("c",$AB353:AD353,0),0)=0,"c","")))</f>
        <v/>
      </c>
      <c r="AF353" s="88" t="str">
        <f>IF($AB353&lt;&gt;"x","",IF(AND($I353&lt;&gt;AF$4, IFERROR(MATCH("c",$AB353:AE353,0),0)=0),"x", IF(IFERROR(MATCH("c",$AB353:AE353,0),0)=0,"c","")))</f>
        <v/>
      </c>
      <c r="AG353" s="88" t="str">
        <f>IF($AB353&lt;&gt;"x","",IF(AND($I353&lt;&gt;AG$4, IFERROR(MATCH("c",$AB353:AF353,0),0)=0),"x", IF(IFERROR(MATCH("c",$AB353:AF353,0),0)=0,"c","")))</f>
        <v/>
      </c>
      <c r="AH353" s="88" t="str">
        <f>IF($AB353&lt;&gt;"x","",IF(AND($I353&lt;&gt;AH$4, IFERROR(MATCH("c",$AB353:AG353,0),0)=0),"x", IF(IFERROR(MATCH("c",$AB353:AG353,0),0)=0,"c","")))</f>
        <v/>
      </c>
      <c r="AI353" s="88" t="str">
        <f>IF($AB353&lt;&gt;"x","",IF(AND($I353&lt;&gt;AI$4, IFERROR(MATCH("c",$AB353:AH353,0),0)=0),"x", IF(IFERROR(MATCH("c",$AB353:AH353,0),0)=0,"c","")))</f>
        <v/>
      </c>
      <c r="AJ353" s="88" t="str">
        <f>IF($AB353&lt;&gt;"x","",IF(AND($I353&lt;&gt;AJ$4, IFERROR(MATCH("c",$AB353:AI353,0),0)=0),"x", IF(IFERROR(MATCH("c",$AB353:AI353,0),0)=0,"c","")))</f>
        <v/>
      </c>
      <c r="AK353" s="88" t="str">
        <f>IF($AB353&lt;&gt;"x","",IF(AND($I353&lt;&gt;AK$4, IFERROR(MATCH("c",$AB353:AJ353,0),0)=0),"x", IF(IFERROR(MATCH("c",$AB353:AJ353,0),0)=0,"c","")))</f>
        <v/>
      </c>
      <c r="AL353" s="88" t="str">
        <f>IF($AB353&lt;&gt;"x","",IF(AND($I353&lt;&gt;AL$4, IFERROR(MATCH("c",$AB353:AK353,0),0)=0),"x", IF(IFERROR(MATCH("c",$AB353:AK353,0),0)=0,"c","")))</f>
        <v/>
      </c>
      <c r="AM353" s="88" t="str">
        <f>IF($AB353&lt;&gt;"x","",IF(AND($I353&lt;&gt;AM$4, IFERROR(MATCH("c",$AB353:AL353,0),0)=0),"x", IF(IFERROR(MATCH("c",$AB353:AL353,0),0)=0,"c","")))</f>
        <v/>
      </c>
      <c r="AN353" s="88" t="str">
        <f>IF($AB353&lt;&gt;"x","",IF(AND($I353&lt;&gt;AN$4, IFERROR(MATCH("c",$AB353:AM353,0),0)=0),"x", IF(IFERROR(MATCH("c",$AB353:AM353,0),0)=0,"c","")))</f>
        <v/>
      </c>
      <c r="AO353" s="88" t="str">
        <f>IF($AB353&lt;&gt;"x","",IF(AND($I353&lt;&gt;AO$4, IFERROR(MATCH("c",$AB353:AN353,0),0)=0),"x", IF(IFERROR(MATCH("c",$AB353:AN353,0),0)=0,"c","")))</f>
        <v/>
      </c>
      <c r="AP353" s="88" t="str">
        <f>IF($AB353&lt;&gt;"x","",IF(AND($I353&lt;&gt;AP$4, IFERROR(MATCH("c",$AB353:AO353,0),0)=0),"x", IF(IFERROR(MATCH("c",$AB353:AO353,0),0)=0,"c","")))</f>
        <v/>
      </c>
      <c r="AQ353" s="88" t="str">
        <f>IF($AB353&lt;&gt;"x","",IF(AND($I353&lt;&gt;AQ$4, IFERROR(MATCH("c",$AB353:AP353,0),0)=0),"x", IF(IFERROR(MATCH("c",$AB353:AP353,0),0)=0,"c","")))</f>
        <v/>
      </c>
    </row>
    <row r="354" spans="2:43" x14ac:dyDescent="0.25">
      <c r="B354" s="88">
        <f>IF(AND(OR(Pipeline!$F$5=H354,Pipeline!$F$5="",Pipeline!$F$5="All"), OR(Pipeline!$F$6=J354,Pipeline!$F$6="",Pipeline!$F$6="All"),  OR(Pipeline!$J$5&lt;=K354,Pipeline!$J$5=""), OR(Pipeline!$J$6&gt;=K354,Pipeline!$J$6=""),  OR(Pipeline!$N$5&lt;=O354,Pipeline!$N$5=""), OR(Pipeline!$N$6&gt;=O354,Pipeline!$N$6="")),1,0)</f>
        <v>1</v>
      </c>
      <c r="C354" s="99">
        <f>IF(B354&lt;&gt;1,"",COUNTIFS($I$6:I353,I354,$B$6:B353,1)+1)</f>
        <v>342</v>
      </c>
      <c r="D354" s="100" t="str">
        <f>IF(LEN(INDEX(Input!B$6:B$1005,ROW($C354)-ROW($C$5),1))=0,"-",INDEX(Input!B$6:B$1005,ROW($C354)-ROW($C$5),1))</f>
        <v>-</v>
      </c>
      <c r="E354" s="100" t="str">
        <f>IF(LEN(INDEX(Input!C$6:C$1005,ROW($C354)-ROW($C$5),1))=0,"-",INDEX(Input!C$6:C$1005,ROW($C354)-ROW($C$5),1))</f>
        <v>-</v>
      </c>
      <c r="F354" s="100" t="str">
        <f>IF(LEN(INDEX(Input!D$6:D$1005,ROW($C354)-ROW($C$5),1))=0,"-",INDEX(Input!D$6:D$1005,ROW($C354)-ROW($C$5),1))</f>
        <v>-</v>
      </c>
      <c r="G354" s="100" t="str">
        <f>IF(LEN(INDEX(Input!E$6:E$1005,ROW($C354)-ROW($C$5),1))=0,"-",INDEX(Input!E$6:E$1005,ROW($C354)-ROW($C$5),1))</f>
        <v>-</v>
      </c>
      <c r="H354" s="100" t="str">
        <f>IF(LEN(INDEX(Input!F$6:F$1005,ROW($C354)-ROW($C$5),1))=0,"-",INDEX(Input!F$6:F$1005,ROW($C354)-ROW($C$5),1))</f>
        <v>-</v>
      </c>
      <c r="I354" s="100" t="str">
        <f>IF(LEN(INDEX(Input!G$6:G$1005,ROW($C354)-ROW($C$5),1))=0,"",INDEX(Input!G$6:G$1005,ROW($C354)-ROW($C$5),1))</f>
        <v/>
      </c>
      <c r="J354" s="100" t="str">
        <f>IF(LEN(INDEX(Input!B$6:B$1005,ROW($C354)-ROW($C$5),1))=0,"-",IF(INDEX(Input!H$6:H$1005,ROW($C354)-ROW($C$5),1)="","Not set",INDEX(Input!H$6:H$1005,ROW($C354)-ROW($C$5),1)) )</f>
        <v>-</v>
      </c>
      <c r="K354" s="101" t="str">
        <f>IF(LEN(INDEX(Input!I$6:I$1005,ROW($C354)-ROW($C$5),1))=0,"",INDEX(Input!I$6:I$1005,ROW($C354)-ROW($C$5),1))</f>
        <v/>
      </c>
      <c r="L354" s="101" t="str">
        <f t="array" ref="L354">IFERROR(IF($AY$24=123,DAY(K354)&amp;connector&amp;IF($AZ$24="Extended",INDEX($AT$24:$AT$35,MONTH(K354),1),MONTH(K354))&amp;connector&amp;IF($AZ$24="Short", RIGHT(YEAR(K354),2),YEAR(K354)),IF($AY$24=213, MONTH(K354)&amp;connector&amp;DAY(K354)&amp;connector&amp;IF($AZ$24="Short", RIGHT(YEAR(K354),2),YEAR(K354)),IF($AZ$24="Short", RIGHT(YEAR(K354),2),YEAR(K354))&amp;connector&amp;MONTH(K354)&amp;connector&amp;DAY(K354))),"-")</f>
        <v>-</v>
      </c>
      <c r="M354" s="101" t="str">
        <f>IF(LEN(INDEX(Input!J$6:J$1005,ROW($C354)-ROW($C$5),1))=0,"",INDEX(Input!J$6:J$1005,ROW($C354)-ROW($C$5),1))</f>
        <v/>
      </c>
      <c r="N354" s="101" t="str">
        <f t="array" ref="N354">IFERROR(IF($AY$24=123,DAY(M354)&amp;connector&amp;IF($AZ$24="Extended",INDEX($AT$24:$AT$35,MONTH(M354),1),MONTH(M354))&amp;connector&amp;IF($AZ$24="Short", RIGHT(YEAR(M354),2),YEAR(M354)),IF($AY$24=213, MONTH(M354)&amp;connector&amp;DAY(M354)&amp;connector&amp;IF($AZ$24="Short", RIGHT(YEAR(M354),2),YEAR(M354)),IF($AZ$24="Short", RIGHT(YEAR(M354),2),YEAR(M354))&amp;connector&amp;MONTH(M354)&amp;connector&amp;DAY(M354))),"-")</f>
        <v>-</v>
      </c>
      <c r="O354" s="156" t="str">
        <f>IF(LEN(INDEX(Input!K$6:K$1005,ROW($C354)-ROW($C$5),1))=0,"",INDEX(Input!K$6:K$1005,ROW($C354)-ROW($C$5),1))</f>
        <v/>
      </c>
      <c r="P354" s="100" t="str">
        <f t="shared" si="47"/>
        <v>-</v>
      </c>
      <c r="Q354" s="156" t="str">
        <f>IF(LEN(INDEX(Input!L$6:L$1005,ROW($C354)-ROW($C$5),1))=0,"",INDEX(Input!L$6:L$1005,ROW($C354)-ROW($C$5),1))</f>
        <v/>
      </c>
      <c r="R354" s="100" t="str">
        <f t="shared" si="48"/>
        <v>-</v>
      </c>
      <c r="S354" s="156" t="str">
        <f>IF(LEN(INDEX(Input!M$6:M$1005,ROW($C354)-ROW($C$5),1))=0,"-",INDEX(Input!M$6:M$1005,ROW($C354)-ROW($C$5),1))</f>
        <v>-</v>
      </c>
      <c r="T354" s="156" t="str">
        <f t="shared" si="49"/>
        <v/>
      </c>
      <c r="U354" s="100" t="str">
        <f t="shared" si="50"/>
        <v>-</v>
      </c>
      <c r="V354" s="156" t="str">
        <f>IF(LEN(INDEX(Input!O$6:O$1005,ROW($C354)-ROW($C$5),1))=0,"",INDEX(Input!O$6:O$1005,ROW($C354)-ROW($C$5),1))</f>
        <v/>
      </c>
      <c r="W354" s="100" t="str">
        <f t="shared" si="51"/>
        <v>-</v>
      </c>
      <c r="X354" s="104" t="str">
        <f t="shared" si="52"/>
        <v/>
      </c>
      <c r="Y354" s="102" t="str">
        <f t="shared" si="53"/>
        <v/>
      </c>
      <c r="Z354" s="102" t="str">
        <f>IF(AND(OR(Dashboard!$D$7=J354,Dashboard!$D$7=""),  OR(Dashboard!$G$6&lt;=K354,Dashboard!$G$6=""), OR(Dashboard!$G$7&gt;=K354,Dashboard!$G$7=""),  OR(Dashboard!$J$6&lt;=O354,Dashboard!$J$6=""), OR(Dashboard!$J$7&gt;=O354,Dashboard!$J$7=""),D354&lt;&gt;""),"x","")</f>
        <v>x</v>
      </c>
      <c r="AA354" s="102" t="str">
        <f>IF(AND(OR(Dashboard!$D$6=H354,Dashboard!$D$6="",Dashboard!$D$6="All"), Z354="x"),"x","")</f>
        <v>x</v>
      </c>
      <c r="AB354" s="103" t="str">
        <f>IF(AND(OR(Dashboard!$D$6=H354,Dashboard!$D$6="",Dashboard!$D$6="All"), OR(Dashboard!$D$7=J354,Dashboard!$D$7=""),  OR(Dashboard!$G$6&lt;=K354,Dashboard!$G$6=""), OR(Dashboard!$G$7&gt;=K354,Dashboard!$G$7=""),  OR(Dashboard!$J$6&lt;=O354,Dashboard!$J$6=""), OR(Dashboard!$J$7&gt;=O354,Dashboard!$J$7=""),I354&lt;&gt;""),"x","")</f>
        <v/>
      </c>
      <c r="AC354" s="88" t="str">
        <f>IF($AB354&lt;&gt;"x","",IF(AND($I354&lt;&gt;AC$4, IFERROR(MATCH("c",$AB354:AB354,0),0)=0),"x", IF(IFERROR(MATCH("c",$AB354:AB354,0),0)=0,"c","")))</f>
        <v/>
      </c>
      <c r="AD354" s="88" t="str">
        <f>IF($AB354&lt;&gt;"x","",IF(AND($I354&lt;&gt;AD$4, IFERROR(MATCH("c",$AB354:AC354,0),0)=0),"x", IF(IFERROR(MATCH("c",$AB354:AC354,0),0)=0,"c","")))</f>
        <v/>
      </c>
      <c r="AE354" s="88" t="str">
        <f>IF($AB354&lt;&gt;"x","",IF(AND($I354&lt;&gt;AE$4, IFERROR(MATCH("c",$AB354:AD354,0),0)=0),"x", IF(IFERROR(MATCH("c",$AB354:AD354,0),0)=0,"c","")))</f>
        <v/>
      </c>
      <c r="AF354" s="88" t="str">
        <f>IF($AB354&lt;&gt;"x","",IF(AND($I354&lt;&gt;AF$4, IFERROR(MATCH("c",$AB354:AE354,0),0)=0),"x", IF(IFERROR(MATCH("c",$AB354:AE354,0),0)=0,"c","")))</f>
        <v/>
      </c>
      <c r="AG354" s="88" t="str">
        <f>IF($AB354&lt;&gt;"x","",IF(AND($I354&lt;&gt;AG$4, IFERROR(MATCH("c",$AB354:AF354,0),0)=0),"x", IF(IFERROR(MATCH("c",$AB354:AF354,0),0)=0,"c","")))</f>
        <v/>
      </c>
      <c r="AH354" s="88" t="str">
        <f>IF($AB354&lt;&gt;"x","",IF(AND($I354&lt;&gt;AH$4, IFERROR(MATCH("c",$AB354:AG354,0),0)=0),"x", IF(IFERROR(MATCH("c",$AB354:AG354,0),0)=0,"c","")))</f>
        <v/>
      </c>
      <c r="AI354" s="88" t="str">
        <f>IF($AB354&lt;&gt;"x","",IF(AND($I354&lt;&gt;AI$4, IFERROR(MATCH("c",$AB354:AH354,0),0)=0),"x", IF(IFERROR(MATCH("c",$AB354:AH354,0),0)=0,"c","")))</f>
        <v/>
      </c>
      <c r="AJ354" s="88" t="str">
        <f>IF($AB354&lt;&gt;"x","",IF(AND($I354&lt;&gt;AJ$4, IFERROR(MATCH("c",$AB354:AI354,0),0)=0),"x", IF(IFERROR(MATCH("c",$AB354:AI354,0),0)=0,"c","")))</f>
        <v/>
      </c>
      <c r="AK354" s="88" t="str">
        <f>IF($AB354&lt;&gt;"x","",IF(AND($I354&lt;&gt;AK$4, IFERROR(MATCH("c",$AB354:AJ354,0),0)=0),"x", IF(IFERROR(MATCH("c",$AB354:AJ354,0),0)=0,"c","")))</f>
        <v/>
      </c>
      <c r="AL354" s="88" t="str">
        <f>IF($AB354&lt;&gt;"x","",IF(AND($I354&lt;&gt;AL$4, IFERROR(MATCH("c",$AB354:AK354,0),0)=0),"x", IF(IFERROR(MATCH("c",$AB354:AK354,0),0)=0,"c","")))</f>
        <v/>
      </c>
      <c r="AM354" s="88" t="str">
        <f>IF($AB354&lt;&gt;"x","",IF(AND($I354&lt;&gt;AM$4, IFERROR(MATCH("c",$AB354:AL354,0),0)=0),"x", IF(IFERROR(MATCH("c",$AB354:AL354,0),0)=0,"c","")))</f>
        <v/>
      </c>
      <c r="AN354" s="88" t="str">
        <f>IF($AB354&lt;&gt;"x","",IF(AND($I354&lt;&gt;AN$4, IFERROR(MATCH("c",$AB354:AM354,0),0)=0),"x", IF(IFERROR(MATCH("c",$AB354:AM354,0),0)=0,"c","")))</f>
        <v/>
      </c>
      <c r="AO354" s="88" t="str">
        <f>IF($AB354&lt;&gt;"x","",IF(AND($I354&lt;&gt;AO$4, IFERROR(MATCH("c",$AB354:AN354,0),0)=0),"x", IF(IFERROR(MATCH("c",$AB354:AN354,0),0)=0,"c","")))</f>
        <v/>
      </c>
      <c r="AP354" s="88" t="str">
        <f>IF($AB354&lt;&gt;"x","",IF(AND($I354&lt;&gt;AP$4, IFERROR(MATCH("c",$AB354:AO354,0),0)=0),"x", IF(IFERROR(MATCH("c",$AB354:AO354,0),0)=0,"c","")))</f>
        <v/>
      </c>
      <c r="AQ354" s="88" t="str">
        <f>IF($AB354&lt;&gt;"x","",IF(AND($I354&lt;&gt;AQ$4, IFERROR(MATCH("c",$AB354:AP354,0),0)=0),"x", IF(IFERROR(MATCH("c",$AB354:AP354,0),0)=0,"c","")))</f>
        <v/>
      </c>
    </row>
    <row r="355" spans="2:43" x14ac:dyDescent="0.25">
      <c r="B355" s="88">
        <f>IF(AND(OR(Pipeline!$F$5=H355,Pipeline!$F$5="",Pipeline!$F$5="All"), OR(Pipeline!$F$6=J355,Pipeline!$F$6="",Pipeline!$F$6="All"),  OR(Pipeline!$J$5&lt;=K355,Pipeline!$J$5=""), OR(Pipeline!$J$6&gt;=K355,Pipeline!$J$6=""),  OR(Pipeline!$N$5&lt;=O355,Pipeline!$N$5=""), OR(Pipeline!$N$6&gt;=O355,Pipeline!$N$6="")),1,0)</f>
        <v>1</v>
      </c>
      <c r="C355" s="99">
        <f>IF(B355&lt;&gt;1,"",COUNTIFS($I$6:I354,I355,$B$6:B354,1)+1)</f>
        <v>343</v>
      </c>
      <c r="D355" s="100" t="str">
        <f>IF(LEN(INDEX(Input!B$6:B$1005,ROW($C355)-ROW($C$5),1))=0,"-",INDEX(Input!B$6:B$1005,ROW($C355)-ROW($C$5),1))</f>
        <v>-</v>
      </c>
      <c r="E355" s="100" t="str">
        <f>IF(LEN(INDEX(Input!C$6:C$1005,ROW($C355)-ROW($C$5),1))=0,"-",INDEX(Input!C$6:C$1005,ROW($C355)-ROW($C$5),1))</f>
        <v>-</v>
      </c>
      <c r="F355" s="100" t="str">
        <f>IF(LEN(INDEX(Input!D$6:D$1005,ROW($C355)-ROW($C$5),1))=0,"-",INDEX(Input!D$6:D$1005,ROW($C355)-ROW($C$5),1))</f>
        <v>-</v>
      </c>
      <c r="G355" s="100" t="str">
        <f>IF(LEN(INDEX(Input!E$6:E$1005,ROW($C355)-ROW($C$5),1))=0,"-",INDEX(Input!E$6:E$1005,ROW($C355)-ROW($C$5),1))</f>
        <v>-</v>
      </c>
      <c r="H355" s="100" t="str">
        <f>IF(LEN(INDEX(Input!F$6:F$1005,ROW($C355)-ROW($C$5),1))=0,"-",INDEX(Input!F$6:F$1005,ROW($C355)-ROW($C$5),1))</f>
        <v>-</v>
      </c>
      <c r="I355" s="100" t="str">
        <f>IF(LEN(INDEX(Input!G$6:G$1005,ROW($C355)-ROW($C$5),1))=0,"",INDEX(Input!G$6:G$1005,ROW($C355)-ROW($C$5),1))</f>
        <v/>
      </c>
      <c r="J355" s="100" t="str">
        <f>IF(LEN(INDEX(Input!B$6:B$1005,ROW($C355)-ROW($C$5),1))=0,"-",IF(INDEX(Input!H$6:H$1005,ROW($C355)-ROW($C$5),1)="","Not set",INDEX(Input!H$6:H$1005,ROW($C355)-ROW($C$5),1)) )</f>
        <v>-</v>
      </c>
      <c r="K355" s="101" t="str">
        <f>IF(LEN(INDEX(Input!I$6:I$1005,ROW($C355)-ROW($C$5),1))=0,"",INDEX(Input!I$6:I$1005,ROW($C355)-ROW($C$5),1))</f>
        <v/>
      </c>
      <c r="L355" s="101" t="str">
        <f t="array" ref="L355">IFERROR(IF($AY$24=123,DAY(K355)&amp;connector&amp;IF($AZ$24="Extended",INDEX($AT$24:$AT$35,MONTH(K355),1),MONTH(K355))&amp;connector&amp;IF($AZ$24="Short", RIGHT(YEAR(K355),2),YEAR(K355)),IF($AY$24=213, MONTH(K355)&amp;connector&amp;DAY(K355)&amp;connector&amp;IF($AZ$24="Short", RIGHT(YEAR(K355),2),YEAR(K355)),IF($AZ$24="Short", RIGHT(YEAR(K355),2),YEAR(K355))&amp;connector&amp;MONTH(K355)&amp;connector&amp;DAY(K355))),"-")</f>
        <v>-</v>
      </c>
      <c r="M355" s="101" t="str">
        <f>IF(LEN(INDEX(Input!J$6:J$1005,ROW($C355)-ROW($C$5),1))=0,"",INDEX(Input!J$6:J$1005,ROW($C355)-ROW($C$5),1))</f>
        <v/>
      </c>
      <c r="N355" s="101" t="str">
        <f t="array" ref="N355">IFERROR(IF($AY$24=123,DAY(M355)&amp;connector&amp;IF($AZ$24="Extended",INDEX($AT$24:$AT$35,MONTH(M355),1),MONTH(M355))&amp;connector&amp;IF($AZ$24="Short", RIGHT(YEAR(M355),2),YEAR(M355)),IF($AY$24=213, MONTH(M355)&amp;connector&amp;DAY(M355)&amp;connector&amp;IF($AZ$24="Short", RIGHT(YEAR(M355),2),YEAR(M355)),IF($AZ$24="Short", RIGHT(YEAR(M355),2),YEAR(M355))&amp;connector&amp;MONTH(M355)&amp;connector&amp;DAY(M355))),"-")</f>
        <v>-</v>
      </c>
      <c r="O355" s="156" t="str">
        <f>IF(LEN(INDEX(Input!K$6:K$1005,ROW($C355)-ROW($C$5),1))=0,"",INDEX(Input!K$6:K$1005,ROW($C355)-ROW($C$5),1))</f>
        <v/>
      </c>
      <c r="P355" s="100" t="str">
        <f t="shared" si="47"/>
        <v>-</v>
      </c>
      <c r="Q355" s="156" t="str">
        <f>IF(LEN(INDEX(Input!L$6:L$1005,ROW($C355)-ROW($C$5),1))=0,"",INDEX(Input!L$6:L$1005,ROW($C355)-ROW($C$5),1))</f>
        <v/>
      </c>
      <c r="R355" s="100" t="str">
        <f t="shared" si="48"/>
        <v>-</v>
      </c>
      <c r="S355" s="156" t="str">
        <f>IF(LEN(INDEX(Input!M$6:M$1005,ROW($C355)-ROW($C$5),1))=0,"-",INDEX(Input!M$6:M$1005,ROW($C355)-ROW($C$5),1))</f>
        <v>-</v>
      </c>
      <c r="T355" s="156" t="str">
        <f t="shared" si="49"/>
        <v/>
      </c>
      <c r="U355" s="100" t="str">
        <f t="shared" si="50"/>
        <v>-</v>
      </c>
      <c r="V355" s="156" t="str">
        <f>IF(LEN(INDEX(Input!O$6:O$1005,ROW($C355)-ROW($C$5),1))=0,"",INDEX(Input!O$6:O$1005,ROW($C355)-ROW($C$5),1))</f>
        <v/>
      </c>
      <c r="W355" s="100" t="str">
        <f t="shared" si="51"/>
        <v>-</v>
      </c>
      <c r="X355" s="104" t="str">
        <f t="shared" si="52"/>
        <v/>
      </c>
      <c r="Y355" s="102" t="str">
        <f t="shared" si="53"/>
        <v/>
      </c>
      <c r="Z355" s="102" t="str">
        <f>IF(AND(OR(Dashboard!$D$7=J355,Dashboard!$D$7=""),  OR(Dashboard!$G$6&lt;=K355,Dashboard!$G$6=""), OR(Dashboard!$G$7&gt;=K355,Dashboard!$G$7=""),  OR(Dashboard!$J$6&lt;=O355,Dashboard!$J$6=""), OR(Dashboard!$J$7&gt;=O355,Dashboard!$J$7=""),D355&lt;&gt;""),"x","")</f>
        <v>x</v>
      </c>
      <c r="AA355" s="102" t="str">
        <f>IF(AND(OR(Dashboard!$D$6=H355,Dashboard!$D$6="",Dashboard!$D$6="All"), Z355="x"),"x","")</f>
        <v>x</v>
      </c>
      <c r="AB355" s="103" t="str">
        <f>IF(AND(OR(Dashboard!$D$6=H355,Dashboard!$D$6="",Dashboard!$D$6="All"), OR(Dashboard!$D$7=J355,Dashboard!$D$7=""),  OR(Dashboard!$G$6&lt;=K355,Dashboard!$G$6=""), OR(Dashboard!$G$7&gt;=K355,Dashboard!$G$7=""),  OR(Dashboard!$J$6&lt;=O355,Dashboard!$J$6=""), OR(Dashboard!$J$7&gt;=O355,Dashboard!$J$7=""),I355&lt;&gt;""),"x","")</f>
        <v/>
      </c>
      <c r="AC355" s="88" t="str">
        <f>IF($AB355&lt;&gt;"x","",IF(AND($I355&lt;&gt;AC$4, IFERROR(MATCH("c",$AB355:AB355,0),0)=0),"x", IF(IFERROR(MATCH("c",$AB355:AB355,0),0)=0,"c","")))</f>
        <v/>
      </c>
      <c r="AD355" s="88" t="str">
        <f>IF($AB355&lt;&gt;"x","",IF(AND($I355&lt;&gt;AD$4, IFERROR(MATCH("c",$AB355:AC355,0),0)=0),"x", IF(IFERROR(MATCH("c",$AB355:AC355,0),0)=0,"c","")))</f>
        <v/>
      </c>
      <c r="AE355" s="88" t="str">
        <f>IF($AB355&lt;&gt;"x","",IF(AND($I355&lt;&gt;AE$4, IFERROR(MATCH("c",$AB355:AD355,0),0)=0),"x", IF(IFERROR(MATCH("c",$AB355:AD355,0),0)=0,"c","")))</f>
        <v/>
      </c>
      <c r="AF355" s="88" t="str">
        <f>IF($AB355&lt;&gt;"x","",IF(AND($I355&lt;&gt;AF$4, IFERROR(MATCH("c",$AB355:AE355,0),0)=0),"x", IF(IFERROR(MATCH("c",$AB355:AE355,0),0)=0,"c","")))</f>
        <v/>
      </c>
      <c r="AG355" s="88" t="str">
        <f>IF($AB355&lt;&gt;"x","",IF(AND($I355&lt;&gt;AG$4, IFERROR(MATCH("c",$AB355:AF355,0),0)=0),"x", IF(IFERROR(MATCH("c",$AB355:AF355,0),0)=0,"c","")))</f>
        <v/>
      </c>
      <c r="AH355" s="88" t="str">
        <f>IF($AB355&lt;&gt;"x","",IF(AND($I355&lt;&gt;AH$4, IFERROR(MATCH("c",$AB355:AG355,0),0)=0),"x", IF(IFERROR(MATCH("c",$AB355:AG355,0),0)=0,"c","")))</f>
        <v/>
      </c>
      <c r="AI355" s="88" t="str">
        <f>IF($AB355&lt;&gt;"x","",IF(AND($I355&lt;&gt;AI$4, IFERROR(MATCH("c",$AB355:AH355,0),0)=0),"x", IF(IFERROR(MATCH("c",$AB355:AH355,0),0)=0,"c","")))</f>
        <v/>
      </c>
      <c r="AJ355" s="88" t="str">
        <f>IF($AB355&lt;&gt;"x","",IF(AND($I355&lt;&gt;AJ$4, IFERROR(MATCH("c",$AB355:AI355,0),0)=0),"x", IF(IFERROR(MATCH("c",$AB355:AI355,0),0)=0,"c","")))</f>
        <v/>
      </c>
      <c r="AK355" s="88" t="str">
        <f>IF($AB355&lt;&gt;"x","",IF(AND($I355&lt;&gt;AK$4, IFERROR(MATCH("c",$AB355:AJ355,0),0)=0),"x", IF(IFERROR(MATCH("c",$AB355:AJ355,0),0)=0,"c","")))</f>
        <v/>
      </c>
      <c r="AL355" s="88" t="str">
        <f>IF($AB355&lt;&gt;"x","",IF(AND($I355&lt;&gt;AL$4, IFERROR(MATCH("c",$AB355:AK355,0),0)=0),"x", IF(IFERROR(MATCH("c",$AB355:AK355,0),0)=0,"c","")))</f>
        <v/>
      </c>
      <c r="AM355" s="88" t="str">
        <f>IF($AB355&lt;&gt;"x","",IF(AND($I355&lt;&gt;AM$4, IFERROR(MATCH("c",$AB355:AL355,0),0)=0),"x", IF(IFERROR(MATCH("c",$AB355:AL355,0),0)=0,"c","")))</f>
        <v/>
      </c>
      <c r="AN355" s="88" t="str">
        <f>IF($AB355&lt;&gt;"x","",IF(AND($I355&lt;&gt;AN$4, IFERROR(MATCH("c",$AB355:AM355,0),0)=0),"x", IF(IFERROR(MATCH("c",$AB355:AM355,0),0)=0,"c","")))</f>
        <v/>
      </c>
      <c r="AO355" s="88" t="str">
        <f>IF($AB355&lt;&gt;"x","",IF(AND($I355&lt;&gt;AO$4, IFERROR(MATCH("c",$AB355:AN355,0),0)=0),"x", IF(IFERROR(MATCH("c",$AB355:AN355,0),0)=0,"c","")))</f>
        <v/>
      </c>
      <c r="AP355" s="88" t="str">
        <f>IF($AB355&lt;&gt;"x","",IF(AND($I355&lt;&gt;AP$4, IFERROR(MATCH("c",$AB355:AO355,0),0)=0),"x", IF(IFERROR(MATCH("c",$AB355:AO355,0),0)=0,"c","")))</f>
        <v/>
      </c>
      <c r="AQ355" s="88" t="str">
        <f>IF($AB355&lt;&gt;"x","",IF(AND($I355&lt;&gt;AQ$4, IFERROR(MATCH("c",$AB355:AP355,0),0)=0),"x", IF(IFERROR(MATCH("c",$AB355:AP355,0),0)=0,"c","")))</f>
        <v/>
      </c>
    </row>
    <row r="356" spans="2:43" x14ac:dyDescent="0.25">
      <c r="B356" s="88">
        <f>IF(AND(OR(Pipeline!$F$5=H356,Pipeline!$F$5="",Pipeline!$F$5="All"), OR(Pipeline!$F$6=J356,Pipeline!$F$6="",Pipeline!$F$6="All"),  OR(Pipeline!$J$5&lt;=K356,Pipeline!$J$5=""), OR(Pipeline!$J$6&gt;=K356,Pipeline!$J$6=""),  OR(Pipeline!$N$5&lt;=O356,Pipeline!$N$5=""), OR(Pipeline!$N$6&gt;=O356,Pipeline!$N$6="")),1,0)</f>
        <v>1</v>
      </c>
      <c r="C356" s="99">
        <f>IF(B356&lt;&gt;1,"",COUNTIFS($I$6:I355,I356,$B$6:B355,1)+1)</f>
        <v>344</v>
      </c>
      <c r="D356" s="100" t="str">
        <f>IF(LEN(INDEX(Input!B$6:B$1005,ROW($C356)-ROW($C$5),1))=0,"-",INDEX(Input!B$6:B$1005,ROW($C356)-ROW($C$5),1))</f>
        <v>-</v>
      </c>
      <c r="E356" s="100" t="str">
        <f>IF(LEN(INDEX(Input!C$6:C$1005,ROW($C356)-ROW($C$5),1))=0,"-",INDEX(Input!C$6:C$1005,ROW($C356)-ROW($C$5),1))</f>
        <v>-</v>
      </c>
      <c r="F356" s="100" t="str">
        <f>IF(LEN(INDEX(Input!D$6:D$1005,ROW($C356)-ROW($C$5),1))=0,"-",INDEX(Input!D$6:D$1005,ROW($C356)-ROW($C$5),1))</f>
        <v>-</v>
      </c>
      <c r="G356" s="100" t="str">
        <f>IF(LEN(INDEX(Input!E$6:E$1005,ROW($C356)-ROW($C$5),1))=0,"-",INDEX(Input!E$6:E$1005,ROW($C356)-ROW($C$5),1))</f>
        <v>-</v>
      </c>
      <c r="H356" s="100" t="str">
        <f>IF(LEN(INDEX(Input!F$6:F$1005,ROW($C356)-ROW($C$5),1))=0,"-",INDEX(Input!F$6:F$1005,ROW($C356)-ROW($C$5),1))</f>
        <v>-</v>
      </c>
      <c r="I356" s="100" t="str">
        <f>IF(LEN(INDEX(Input!G$6:G$1005,ROW($C356)-ROW($C$5),1))=0,"",INDEX(Input!G$6:G$1005,ROW($C356)-ROW($C$5),1))</f>
        <v/>
      </c>
      <c r="J356" s="100" t="str">
        <f>IF(LEN(INDEX(Input!B$6:B$1005,ROW($C356)-ROW($C$5),1))=0,"-",IF(INDEX(Input!H$6:H$1005,ROW($C356)-ROW($C$5),1)="","Not set",INDEX(Input!H$6:H$1005,ROW($C356)-ROW($C$5),1)) )</f>
        <v>-</v>
      </c>
      <c r="K356" s="101" t="str">
        <f>IF(LEN(INDEX(Input!I$6:I$1005,ROW($C356)-ROW($C$5),1))=0,"",INDEX(Input!I$6:I$1005,ROW($C356)-ROW($C$5),1))</f>
        <v/>
      </c>
      <c r="L356" s="101" t="str">
        <f t="array" ref="L356">IFERROR(IF($AY$24=123,DAY(K356)&amp;connector&amp;IF($AZ$24="Extended",INDEX($AT$24:$AT$35,MONTH(K356),1),MONTH(K356))&amp;connector&amp;IF($AZ$24="Short", RIGHT(YEAR(K356),2),YEAR(K356)),IF($AY$24=213, MONTH(K356)&amp;connector&amp;DAY(K356)&amp;connector&amp;IF($AZ$24="Short", RIGHT(YEAR(K356),2),YEAR(K356)),IF($AZ$24="Short", RIGHT(YEAR(K356),2),YEAR(K356))&amp;connector&amp;MONTH(K356)&amp;connector&amp;DAY(K356))),"-")</f>
        <v>-</v>
      </c>
      <c r="M356" s="101" t="str">
        <f>IF(LEN(INDEX(Input!J$6:J$1005,ROW($C356)-ROW($C$5),1))=0,"",INDEX(Input!J$6:J$1005,ROW($C356)-ROW($C$5),1))</f>
        <v/>
      </c>
      <c r="N356" s="101" t="str">
        <f t="array" ref="N356">IFERROR(IF($AY$24=123,DAY(M356)&amp;connector&amp;IF($AZ$24="Extended",INDEX($AT$24:$AT$35,MONTH(M356),1),MONTH(M356))&amp;connector&amp;IF($AZ$24="Short", RIGHT(YEAR(M356),2),YEAR(M356)),IF($AY$24=213, MONTH(M356)&amp;connector&amp;DAY(M356)&amp;connector&amp;IF($AZ$24="Short", RIGHT(YEAR(M356),2),YEAR(M356)),IF($AZ$24="Short", RIGHT(YEAR(M356),2),YEAR(M356))&amp;connector&amp;MONTH(M356)&amp;connector&amp;DAY(M356))),"-")</f>
        <v>-</v>
      </c>
      <c r="O356" s="156" t="str">
        <f>IF(LEN(INDEX(Input!K$6:K$1005,ROW($C356)-ROW($C$5),1))=0,"",INDEX(Input!K$6:K$1005,ROW($C356)-ROW($C$5),1))</f>
        <v/>
      </c>
      <c r="P356" s="100" t="str">
        <f t="shared" si="47"/>
        <v>-</v>
      </c>
      <c r="Q356" s="156" t="str">
        <f>IF(LEN(INDEX(Input!L$6:L$1005,ROW($C356)-ROW($C$5),1))=0,"",INDEX(Input!L$6:L$1005,ROW($C356)-ROW($C$5),1))</f>
        <v/>
      </c>
      <c r="R356" s="100" t="str">
        <f t="shared" si="48"/>
        <v>-</v>
      </c>
      <c r="S356" s="156" t="str">
        <f>IF(LEN(INDEX(Input!M$6:M$1005,ROW($C356)-ROW($C$5),1))=0,"-",INDEX(Input!M$6:M$1005,ROW($C356)-ROW($C$5),1))</f>
        <v>-</v>
      </c>
      <c r="T356" s="156" t="str">
        <f t="shared" si="49"/>
        <v/>
      </c>
      <c r="U356" s="100" t="str">
        <f t="shared" si="50"/>
        <v>-</v>
      </c>
      <c r="V356" s="156" t="str">
        <f>IF(LEN(INDEX(Input!O$6:O$1005,ROW($C356)-ROW($C$5),1))=0,"",INDEX(Input!O$6:O$1005,ROW($C356)-ROW($C$5),1))</f>
        <v/>
      </c>
      <c r="W356" s="100" t="str">
        <f t="shared" si="51"/>
        <v>-</v>
      </c>
      <c r="X356" s="104" t="str">
        <f t="shared" si="52"/>
        <v/>
      </c>
      <c r="Y356" s="102" t="str">
        <f t="shared" si="53"/>
        <v/>
      </c>
      <c r="Z356" s="102" t="str">
        <f>IF(AND(OR(Dashboard!$D$7=J356,Dashboard!$D$7=""),  OR(Dashboard!$G$6&lt;=K356,Dashboard!$G$6=""), OR(Dashboard!$G$7&gt;=K356,Dashboard!$G$7=""),  OR(Dashboard!$J$6&lt;=O356,Dashboard!$J$6=""), OR(Dashboard!$J$7&gt;=O356,Dashboard!$J$7=""),D356&lt;&gt;""),"x","")</f>
        <v>x</v>
      </c>
      <c r="AA356" s="102" t="str">
        <f>IF(AND(OR(Dashboard!$D$6=H356,Dashboard!$D$6="",Dashboard!$D$6="All"), Z356="x"),"x","")</f>
        <v>x</v>
      </c>
      <c r="AB356" s="103" t="str">
        <f>IF(AND(OR(Dashboard!$D$6=H356,Dashboard!$D$6="",Dashboard!$D$6="All"), OR(Dashboard!$D$7=J356,Dashboard!$D$7=""),  OR(Dashboard!$G$6&lt;=K356,Dashboard!$G$6=""), OR(Dashboard!$G$7&gt;=K356,Dashboard!$G$7=""),  OR(Dashboard!$J$6&lt;=O356,Dashboard!$J$6=""), OR(Dashboard!$J$7&gt;=O356,Dashboard!$J$7=""),I356&lt;&gt;""),"x","")</f>
        <v/>
      </c>
      <c r="AC356" s="88" t="str">
        <f>IF($AB356&lt;&gt;"x","",IF(AND($I356&lt;&gt;AC$4, IFERROR(MATCH("c",$AB356:AB356,0),0)=0),"x", IF(IFERROR(MATCH("c",$AB356:AB356,0),0)=0,"c","")))</f>
        <v/>
      </c>
      <c r="AD356" s="88" t="str">
        <f>IF($AB356&lt;&gt;"x","",IF(AND($I356&lt;&gt;AD$4, IFERROR(MATCH("c",$AB356:AC356,0),0)=0),"x", IF(IFERROR(MATCH("c",$AB356:AC356,0),0)=0,"c","")))</f>
        <v/>
      </c>
      <c r="AE356" s="88" t="str">
        <f>IF($AB356&lt;&gt;"x","",IF(AND($I356&lt;&gt;AE$4, IFERROR(MATCH("c",$AB356:AD356,0),0)=0),"x", IF(IFERROR(MATCH("c",$AB356:AD356,0),0)=0,"c","")))</f>
        <v/>
      </c>
      <c r="AF356" s="88" t="str">
        <f>IF($AB356&lt;&gt;"x","",IF(AND($I356&lt;&gt;AF$4, IFERROR(MATCH("c",$AB356:AE356,0),0)=0),"x", IF(IFERROR(MATCH("c",$AB356:AE356,0),0)=0,"c","")))</f>
        <v/>
      </c>
      <c r="AG356" s="88" t="str">
        <f>IF($AB356&lt;&gt;"x","",IF(AND($I356&lt;&gt;AG$4, IFERROR(MATCH("c",$AB356:AF356,0),0)=0),"x", IF(IFERROR(MATCH("c",$AB356:AF356,0),0)=0,"c","")))</f>
        <v/>
      </c>
      <c r="AH356" s="88" t="str">
        <f>IF($AB356&lt;&gt;"x","",IF(AND($I356&lt;&gt;AH$4, IFERROR(MATCH("c",$AB356:AG356,0),0)=0),"x", IF(IFERROR(MATCH("c",$AB356:AG356,0),0)=0,"c","")))</f>
        <v/>
      </c>
      <c r="AI356" s="88" t="str">
        <f>IF($AB356&lt;&gt;"x","",IF(AND($I356&lt;&gt;AI$4, IFERROR(MATCH("c",$AB356:AH356,0),0)=0),"x", IF(IFERROR(MATCH("c",$AB356:AH356,0),0)=0,"c","")))</f>
        <v/>
      </c>
      <c r="AJ356" s="88" t="str">
        <f>IF($AB356&lt;&gt;"x","",IF(AND($I356&lt;&gt;AJ$4, IFERROR(MATCH("c",$AB356:AI356,0),0)=0),"x", IF(IFERROR(MATCH("c",$AB356:AI356,0),0)=0,"c","")))</f>
        <v/>
      </c>
      <c r="AK356" s="88" t="str">
        <f>IF($AB356&lt;&gt;"x","",IF(AND($I356&lt;&gt;AK$4, IFERROR(MATCH("c",$AB356:AJ356,0),0)=0),"x", IF(IFERROR(MATCH("c",$AB356:AJ356,0),0)=0,"c","")))</f>
        <v/>
      </c>
      <c r="AL356" s="88" t="str">
        <f>IF($AB356&lt;&gt;"x","",IF(AND($I356&lt;&gt;AL$4, IFERROR(MATCH("c",$AB356:AK356,0),0)=0),"x", IF(IFERROR(MATCH("c",$AB356:AK356,0),0)=0,"c","")))</f>
        <v/>
      </c>
      <c r="AM356" s="88" t="str">
        <f>IF($AB356&lt;&gt;"x","",IF(AND($I356&lt;&gt;AM$4, IFERROR(MATCH("c",$AB356:AL356,0),0)=0),"x", IF(IFERROR(MATCH("c",$AB356:AL356,0),0)=0,"c","")))</f>
        <v/>
      </c>
      <c r="AN356" s="88" t="str">
        <f>IF($AB356&lt;&gt;"x","",IF(AND($I356&lt;&gt;AN$4, IFERROR(MATCH("c",$AB356:AM356,0),0)=0),"x", IF(IFERROR(MATCH("c",$AB356:AM356,0),0)=0,"c","")))</f>
        <v/>
      </c>
      <c r="AO356" s="88" t="str">
        <f>IF($AB356&lt;&gt;"x","",IF(AND($I356&lt;&gt;AO$4, IFERROR(MATCH("c",$AB356:AN356,0),0)=0),"x", IF(IFERROR(MATCH("c",$AB356:AN356,0),0)=0,"c","")))</f>
        <v/>
      </c>
      <c r="AP356" s="88" t="str">
        <f>IF($AB356&lt;&gt;"x","",IF(AND($I356&lt;&gt;AP$4, IFERROR(MATCH("c",$AB356:AO356,0),0)=0),"x", IF(IFERROR(MATCH("c",$AB356:AO356,0),0)=0,"c","")))</f>
        <v/>
      </c>
      <c r="AQ356" s="88" t="str">
        <f>IF($AB356&lt;&gt;"x","",IF(AND($I356&lt;&gt;AQ$4, IFERROR(MATCH("c",$AB356:AP356,0),0)=0),"x", IF(IFERROR(MATCH("c",$AB356:AP356,0),0)=0,"c","")))</f>
        <v/>
      </c>
    </row>
    <row r="357" spans="2:43" x14ac:dyDescent="0.25">
      <c r="B357" s="88">
        <f>IF(AND(OR(Pipeline!$F$5=H357,Pipeline!$F$5="",Pipeline!$F$5="All"), OR(Pipeline!$F$6=J357,Pipeline!$F$6="",Pipeline!$F$6="All"),  OR(Pipeline!$J$5&lt;=K357,Pipeline!$J$5=""), OR(Pipeline!$J$6&gt;=K357,Pipeline!$J$6=""),  OR(Pipeline!$N$5&lt;=O357,Pipeline!$N$5=""), OR(Pipeline!$N$6&gt;=O357,Pipeline!$N$6="")),1,0)</f>
        <v>1</v>
      </c>
      <c r="C357" s="99">
        <f>IF(B357&lt;&gt;1,"",COUNTIFS($I$6:I356,I357,$B$6:B356,1)+1)</f>
        <v>345</v>
      </c>
      <c r="D357" s="100" t="str">
        <f>IF(LEN(INDEX(Input!B$6:B$1005,ROW($C357)-ROW($C$5),1))=0,"-",INDEX(Input!B$6:B$1005,ROW($C357)-ROW($C$5),1))</f>
        <v>-</v>
      </c>
      <c r="E357" s="100" t="str">
        <f>IF(LEN(INDEX(Input!C$6:C$1005,ROW($C357)-ROW($C$5),1))=0,"-",INDEX(Input!C$6:C$1005,ROW($C357)-ROW($C$5),1))</f>
        <v>-</v>
      </c>
      <c r="F357" s="100" t="str">
        <f>IF(LEN(INDEX(Input!D$6:D$1005,ROW($C357)-ROW($C$5),1))=0,"-",INDEX(Input!D$6:D$1005,ROW($C357)-ROW($C$5),1))</f>
        <v>-</v>
      </c>
      <c r="G357" s="100" t="str">
        <f>IF(LEN(INDEX(Input!E$6:E$1005,ROW($C357)-ROW($C$5),1))=0,"-",INDEX(Input!E$6:E$1005,ROW($C357)-ROW($C$5),1))</f>
        <v>-</v>
      </c>
      <c r="H357" s="100" t="str">
        <f>IF(LEN(INDEX(Input!F$6:F$1005,ROW($C357)-ROW($C$5),1))=0,"-",INDEX(Input!F$6:F$1005,ROW($C357)-ROW($C$5),1))</f>
        <v>-</v>
      </c>
      <c r="I357" s="100" t="str">
        <f>IF(LEN(INDEX(Input!G$6:G$1005,ROW($C357)-ROW($C$5),1))=0,"",INDEX(Input!G$6:G$1005,ROW($C357)-ROW($C$5),1))</f>
        <v/>
      </c>
      <c r="J357" s="100" t="str">
        <f>IF(LEN(INDEX(Input!B$6:B$1005,ROW($C357)-ROW($C$5),1))=0,"-",IF(INDEX(Input!H$6:H$1005,ROW($C357)-ROW($C$5),1)="","Not set",INDEX(Input!H$6:H$1005,ROW($C357)-ROW($C$5),1)) )</f>
        <v>-</v>
      </c>
      <c r="K357" s="101" t="str">
        <f>IF(LEN(INDEX(Input!I$6:I$1005,ROW($C357)-ROW($C$5),1))=0,"",INDEX(Input!I$6:I$1005,ROW($C357)-ROW($C$5),1))</f>
        <v/>
      </c>
      <c r="L357" s="101" t="str">
        <f t="array" ref="L357">IFERROR(IF($AY$24=123,DAY(K357)&amp;connector&amp;IF($AZ$24="Extended",INDEX($AT$24:$AT$35,MONTH(K357),1),MONTH(K357))&amp;connector&amp;IF($AZ$24="Short", RIGHT(YEAR(K357),2),YEAR(K357)),IF($AY$24=213, MONTH(K357)&amp;connector&amp;DAY(K357)&amp;connector&amp;IF($AZ$24="Short", RIGHT(YEAR(K357),2),YEAR(K357)),IF($AZ$24="Short", RIGHT(YEAR(K357),2),YEAR(K357))&amp;connector&amp;MONTH(K357)&amp;connector&amp;DAY(K357))),"-")</f>
        <v>-</v>
      </c>
      <c r="M357" s="101" t="str">
        <f>IF(LEN(INDEX(Input!J$6:J$1005,ROW($C357)-ROW($C$5),1))=0,"",INDEX(Input!J$6:J$1005,ROW($C357)-ROW($C$5),1))</f>
        <v/>
      </c>
      <c r="N357" s="101" t="str">
        <f t="array" ref="N357">IFERROR(IF($AY$24=123,DAY(M357)&amp;connector&amp;IF($AZ$24="Extended",INDEX($AT$24:$AT$35,MONTH(M357),1),MONTH(M357))&amp;connector&amp;IF($AZ$24="Short", RIGHT(YEAR(M357),2),YEAR(M357)),IF($AY$24=213, MONTH(M357)&amp;connector&amp;DAY(M357)&amp;connector&amp;IF($AZ$24="Short", RIGHT(YEAR(M357),2),YEAR(M357)),IF($AZ$24="Short", RIGHT(YEAR(M357),2),YEAR(M357))&amp;connector&amp;MONTH(M357)&amp;connector&amp;DAY(M357))),"-")</f>
        <v>-</v>
      </c>
      <c r="O357" s="156" t="str">
        <f>IF(LEN(INDEX(Input!K$6:K$1005,ROW($C357)-ROW($C$5),1))=0,"",INDEX(Input!K$6:K$1005,ROW($C357)-ROW($C$5),1))</f>
        <v/>
      </c>
      <c r="P357" s="100" t="str">
        <f t="shared" si="47"/>
        <v>-</v>
      </c>
      <c r="Q357" s="156" t="str">
        <f>IF(LEN(INDEX(Input!L$6:L$1005,ROW($C357)-ROW($C$5),1))=0,"",INDEX(Input!L$6:L$1005,ROW($C357)-ROW($C$5),1))</f>
        <v/>
      </c>
      <c r="R357" s="100" t="str">
        <f t="shared" si="48"/>
        <v>-</v>
      </c>
      <c r="S357" s="156" t="str">
        <f>IF(LEN(INDEX(Input!M$6:M$1005,ROW($C357)-ROW($C$5),1))=0,"-",INDEX(Input!M$6:M$1005,ROW($C357)-ROW($C$5),1))</f>
        <v>-</v>
      </c>
      <c r="T357" s="156" t="str">
        <f t="shared" si="49"/>
        <v/>
      </c>
      <c r="U357" s="100" t="str">
        <f t="shared" si="50"/>
        <v>-</v>
      </c>
      <c r="V357" s="156" t="str">
        <f>IF(LEN(INDEX(Input!O$6:O$1005,ROW($C357)-ROW($C$5),1))=0,"",INDEX(Input!O$6:O$1005,ROW($C357)-ROW($C$5),1))</f>
        <v/>
      </c>
      <c r="W357" s="100" t="str">
        <f t="shared" si="51"/>
        <v>-</v>
      </c>
      <c r="X357" s="104" t="str">
        <f t="shared" si="52"/>
        <v/>
      </c>
      <c r="Y357" s="102" t="str">
        <f t="shared" si="53"/>
        <v/>
      </c>
      <c r="Z357" s="102" t="str">
        <f>IF(AND(OR(Dashboard!$D$7=J357,Dashboard!$D$7=""),  OR(Dashboard!$G$6&lt;=K357,Dashboard!$G$6=""), OR(Dashboard!$G$7&gt;=K357,Dashboard!$G$7=""),  OR(Dashboard!$J$6&lt;=O357,Dashboard!$J$6=""), OR(Dashboard!$J$7&gt;=O357,Dashboard!$J$7=""),D357&lt;&gt;""),"x","")</f>
        <v>x</v>
      </c>
      <c r="AA357" s="102" t="str">
        <f>IF(AND(OR(Dashboard!$D$6=H357,Dashboard!$D$6="",Dashboard!$D$6="All"), Z357="x"),"x","")</f>
        <v>x</v>
      </c>
      <c r="AB357" s="103" t="str">
        <f>IF(AND(OR(Dashboard!$D$6=H357,Dashboard!$D$6="",Dashboard!$D$6="All"), OR(Dashboard!$D$7=J357,Dashboard!$D$7=""),  OR(Dashboard!$G$6&lt;=K357,Dashboard!$G$6=""), OR(Dashboard!$G$7&gt;=K357,Dashboard!$G$7=""),  OR(Dashboard!$J$6&lt;=O357,Dashboard!$J$6=""), OR(Dashboard!$J$7&gt;=O357,Dashboard!$J$7=""),I357&lt;&gt;""),"x","")</f>
        <v/>
      </c>
      <c r="AC357" s="88" t="str">
        <f>IF($AB357&lt;&gt;"x","",IF(AND($I357&lt;&gt;AC$4, IFERROR(MATCH("c",$AB357:AB357,0),0)=0),"x", IF(IFERROR(MATCH("c",$AB357:AB357,0),0)=0,"c","")))</f>
        <v/>
      </c>
      <c r="AD357" s="88" t="str">
        <f>IF($AB357&lt;&gt;"x","",IF(AND($I357&lt;&gt;AD$4, IFERROR(MATCH("c",$AB357:AC357,0),0)=0),"x", IF(IFERROR(MATCH("c",$AB357:AC357,0),0)=0,"c","")))</f>
        <v/>
      </c>
      <c r="AE357" s="88" t="str">
        <f>IF($AB357&lt;&gt;"x","",IF(AND($I357&lt;&gt;AE$4, IFERROR(MATCH("c",$AB357:AD357,0),0)=0),"x", IF(IFERROR(MATCH("c",$AB357:AD357,0),0)=0,"c","")))</f>
        <v/>
      </c>
      <c r="AF357" s="88" t="str">
        <f>IF($AB357&lt;&gt;"x","",IF(AND($I357&lt;&gt;AF$4, IFERROR(MATCH("c",$AB357:AE357,0),0)=0),"x", IF(IFERROR(MATCH("c",$AB357:AE357,0),0)=0,"c","")))</f>
        <v/>
      </c>
      <c r="AG357" s="88" t="str">
        <f>IF($AB357&lt;&gt;"x","",IF(AND($I357&lt;&gt;AG$4, IFERROR(MATCH("c",$AB357:AF357,0),0)=0),"x", IF(IFERROR(MATCH("c",$AB357:AF357,0),0)=0,"c","")))</f>
        <v/>
      </c>
      <c r="AH357" s="88" t="str">
        <f>IF($AB357&lt;&gt;"x","",IF(AND($I357&lt;&gt;AH$4, IFERROR(MATCH("c",$AB357:AG357,0),0)=0),"x", IF(IFERROR(MATCH("c",$AB357:AG357,0),0)=0,"c","")))</f>
        <v/>
      </c>
      <c r="AI357" s="88" t="str">
        <f>IF($AB357&lt;&gt;"x","",IF(AND($I357&lt;&gt;AI$4, IFERROR(MATCH("c",$AB357:AH357,0),0)=0),"x", IF(IFERROR(MATCH("c",$AB357:AH357,0),0)=0,"c","")))</f>
        <v/>
      </c>
      <c r="AJ357" s="88" t="str">
        <f>IF($AB357&lt;&gt;"x","",IF(AND($I357&lt;&gt;AJ$4, IFERROR(MATCH("c",$AB357:AI357,0),0)=0),"x", IF(IFERROR(MATCH("c",$AB357:AI357,0),0)=0,"c","")))</f>
        <v/>
      </c>
      <c r="AK357" s="88" t="str">
        <f>IF($AB357&lt;&gt;"x","",IF(AND($I357&lt;&gt;AK$4, IFERROR(MATCH("c",$AB357:AJ357,0),0)=0),"x", IF(IFERROR(MATCH("c",$AB357:AJ357,0),0)=0,"c","")))</f>
        <v/>
      </c>
      <c r="AL357" s="88" t="str">
        <f>IF($AB357&lt;&gt;"x","",IF(AND($I357&lt;&gt;AL$4, IFERROR(MATCH("c",$AB357:AK357,0),0)=0),"x", IF(IFERROR(MATCH("c",$AB357:AK357,0),0)=0,"c","")))</f>
        <v/>
      </c>
      <c r="AM357" s="88" t="str">
        <f>IF($AB357&lt;&gt;"x","",IF(AND($I357&lt;&gt;AM$4, IFERROR(MATCH("c",$AB357:AL357,0),0)=0),"x", IF(IFERROR(MATCH("c",$AB357:AL357,0),0)=0,"c","")))</f>
        <v/>
      </c>
      <c r="AN357" s="88" t="str">
        <f>IF($AB357&lt;&gt;"x","",IF(AND($I357&lt;&gt;AN$4, IFERROR(MATCH("c",$AB357:AM357,0),0)=0),"x", IF(IFERROR(MATCH("c",$AB357:AM357,0),0)=0,"c","")))</f>
        <v/>
      </c>
      <c r="AO357" s="88" t="str">
        <f>IF($AB357&lt;&gt;"x","",IF(AND($I357&lt;&gt;AO$4, IFERROR(MATCH("c",$AB357:AN357,0),0)=0),"x", IF(IFERROR(MATCH("c",$AB357:AN357,0),0)=0,"c","")))</f>
        <v/>
      </c>
      <c r="AP357" s="88" t="str">
        <f>IF($AB357&lt;&gt;"x","",IF(AND($I357&lt;&gt;AP$4, IFERROR(MATCH("c",$AB357:AO357,0),0)=0),"x", IF(IFERROR(MATCH("c",$AB357:AO357,0),0)=0,"c","")))</f>
        <v/>
      </c>
      <c r="AQ357" s="88" t="str">
        <f>IF($AB357&lt;&gt;"x","",IF(AND($I357&lt;&gt;AQ$4, IFERROR(MATCH("c",$AB357:AP357,0),0)=0),"x", IF(IFERROR(MATCH("c",$AB357:AP357,0),0)=0,"c","")))</f>
        <v/>
      </c>
    </row>
    <row r="358" spans="2:43" x14ac:dyDescent="0.25">
      <c r="B358" s="88">
        <f>IF(AND(OR(Pipeline!$F$5=H358,Pipeline!$F$5="",Pipeline!$F$5="All"), OR(Pipeline!$F$6=J358,Pipeline!$F$6="",Pipeline!$F$6="All"),  OR(Pipeline!$J$5&lt;=K358,Pipeline!$J$5=""), OR(Pipeline!$J$6&gt;=K358,Pipeline!$J$6=""),  OR(Pipeline!$N$5&lt;=O358,Pipeline!$N$5=""), OR(Pipeline!$N$6&gt;=O358,Pipeline!$N$6="")),1,0)</f>
        <v>1</v>
      </c>
      <c r="C358" s="99">
        <f>IF(B358&lt;&gt;1,"",COUNTIFS($I$6:I357,I358,$B$6:B357,1)+1)</f>
        <v>346</v>
      </c>
      <c r="D358" s="100" t="str">
        <f>IF(LEN(INDEX(Input!B$6:B$1005,ROW($C358)-ROW($C$5),1))=0,"-",INDEX(Input!B$6:B$1005,ROW($C358)-ROW($C$5),1))</f>
        <v>-</v>
      </c>
      <c r="E358" s="100" t="str">
        <f>IF(LEN(INDEX(Input!C$6:C$1005,ROW($C358)-ROW($C$5),1))=0,"-",INDEX(Input!C$6:C$1005,ROW($C358)-ROW($C$5),1))</f>
        <v>-</v>
      </c>
      <c r="F358" s="100" t="str">
        <f>IF(LEN(INDEX(Input!D$6:D$1005,ROW($C358)-ROW($C$5),1))=0,"-",INDEX(Input!D$6:D$1005,ROW($C358)-ROW($C$5),1))</f>
        <v>-</v>
      </c>
      <c r="G358" s="100" t="str">
        <f>IF(LEN(INDEX(Input!E$6:E$1005,ROW($C358)-ROW($C$5),1))=0,"-",INDEX(Input!E$6:E$1005,ROW($C358)-ROW($C$5),1))</f>
        <v>-</v>
      </c>
      <c r="H358" s="100" t="str">
        <f>IF(LEN(INDEX(Input!F$6:F$1005,ROW($C358)-ROW($C$5),1))=0,"-",INDEX(Input!F$6:F$1005,ROW($C358)-ROW($C$5),1))</f>
        <v>-</v>
      </c>
      <c r="I358" s="100" t="str">
        <f>IF(LEN(INDEX(Input!G$6:G$1005,ROW($C358)-ROW($C$5),1))=0,"",INDEX(Input!G$6:G$1005,ROW($C358)-ROW($C$5),1))</f>
        <v/>
      </c>
      <c r="J358" s="100" t="str">
        <f>IF(LEN(INDEX(Input!B$6:B$1005,ROW($C358)-ROW($C$5),1))=0,"-",IF(INDEX(Input!H$6:H$1005,ROW($C358)-ROW($C$5),1)="","Not set",INDEX(Input!H$6:H$1005,ROW($C358)-ROW($C$5),1)) )</f>
        <v>-</v>
      </c>
      <c r="K358" s="101" t="str">
        <f>IF(LEN(INDEX(Input!I$6:I$1005,ROW($C358)-ROW($C$5),1))=0,"",INDEX(Input!I$6:I$1005,ROW($C358)-ROW($C$5),1))</f>
        <v/>
      </c>
      <c r="L358" s="101" t="str">
        <f t="array" ref="L358">IFERROR(IF($AY$24=123,DAY(K358)&amp;connector&amp;IF($AZ$24="Extended",INDEX($AT$24:$AT$35,MONTH(K358),1),MONTH(K358))&amp;connector&amp;IF($AZ$24="Short", RIGHT(YEAR(K358),2),YEAR(K358)),IF($AY$24=213, MONTH(K358)&amp;connector&amp;DAY(K358)&amp;connector&amp;IF($AZ$24="Short", RIGHT(YEAR(K358),2),YEAR(K358)),IF($AZ$24="Short", RIGHT(YEAR(K358),2),YEAR(K358))&amp;connector&amp;MONTH(K358)&amp;connector&amp;DAY(K358))),"-")</f>
        <v>-</v>
      </c>
      <c r="M358" s="101" t="str">
        <f>IF(LEN(INDEX(Input!J$6:J$1005,ROW($C358)-ROW($C$5),1))=0,"",INDEX(Input!J$6:J$1005,ROW($C358)-ROW($C$5),1))</f>
        <v/>
      </c>
      <c r="N358" s="101" t="str">
        <f t="array" ref="N358">IFERROR(IF($AY$24=123,DAY(M358)&amp;connector&amp;IF($AZ$24="Extended",INDEX($AT$24:$AT$35,MONTH(M358),1),MONTH(M358))&amp;connector&amp;IF($AZ$24="Short", RIGHT(YEAR(M358),2),YEAR(M358)),IF($AY$24=213, MONTH(M358)&amp;connector&amp;DAY(M358)&amp;connector&amp;IF($AZ$24="Short", RIGHT(YEAR(M358),2),YEAR(M358)),IF($AZ$24="Short", RIGHT(YEAR(M358),2),YEAR(M358))&amp;connector&amp;MONTH(M358)&amp;connector&amp;DAY(M358))),"-")</f>
        <v>-</v>
      </c>
      <c r="O358" s="156" t="str">
        <f>IF(LEN(INDEX(Input!K$6:K$1005,ROW($C358)-ROW($C$5),1))=0,"",INDEX(Input!K$6:K$1005,ROW($C358)-ROW($C$5),1))</f>
        <v/>
      </c>
      <c r="P358" s="100" t="str">
        <f t="shared" si="47"/>
        <v>-</v>
      </c>
      <c r="Q358" s="156" t="str">
        <f>IF(LEN(INDEX(Input!L$6:L$1005,ROW($C358)-ROW($C$5),1))=0,"",INDEX(Input!L$6:L$1005,ROW($C358)-ROW($C$5),1))</f>
        <v/>
      </c>
      <c r="R358" s="100" t="str">
        <f t="shared" si="48"/>
        <v>-</v>
      </c>
      <c r="S358" s="156" t="str">
        <f>IF(LEN(INDEX(Input!M$6:M$1005,ROW($C358)-ROW($C$5),1))=0,"-",INDEX(Input!M$6:M$1005,ROW($C358)-ROW($C$5),1))</f>
        <v>-</v>
      </c>
      <c r="T358" s="156" t="str">
        <f t="shared" si="49"/>
        <v/>
      </c>
      <c r="U358" s="100" t="str">
        <f t="shared" si="50"/>
        <v>-</v>
      </c>
      <c r="V358" s="156" t="str">
        <f>IF(LEN(INDEX(Input!O$6:O$1005,ROW($C358)-ROW($C$5),1))=0,"",INDEX(Input!O$6:O$1005,ROW($C358)-ROW($C$5),1))</f>
        <v/>
      </c>
      <c r="W358" s="100" t="str">
        <f t="shared" si="51"/>
        <v>-</v>
      </c>
      <c r="X358" s="104" t="str">
        <f t="shared" si="52"/>
        <v/>
      </c>
      <c r="Y358" s="102" t="str">
        <f t="shared" si="53"/>
        <v/>
      </c>
      <c r="Z358" s="102" t="str">
        <f>IF(AND(OR(Dashboard!$D$7=J358,Dashboard!$D$7=""),  OR(Dashboard!$G$6&lt;=K358,Dashboard!$G$6=""), OR(Dashboard!$G$7&gt;=K358,Dashboard!$G$7=""),  OR(Dashboard!$J$6&lt;=O358,Dashboard!$J$6=""), OR(Dashboard!$J$7&gt;=O358,Dashboard!$J$7=""),D358&lt;&gt;""),"x","")</f>
        <v>x</v>
      </c>
      <c r="AA358" s="102" t="str">
        <f>IF(AND(OR(Dashboard!$D$6=H358,Dashboard!$D$6="",Dashboard!$D$6="All"), Z358="x"),"x","")</f>
        <v>x</v>
      </c>
      <c r="AB358" s="103" t="str">
        <f>IF(AND(OR(Dashboard!$D$6=H358,Dashboard!$D$6="",Dashboard!$D$6="All"), OR(Dashboard!$D$7=J358,Dashboard!$D$7=""),  OR(Dashboard!$G$6&lt;=K358,Dashboard!$G$6=""), OR(Dashboard!$G$7&gt;=K358,Dashboard!$G$7=""),  OR(Dashboard!$J$6&lt;=O358,Dashboard!$J$6=""), OR(Dashboard!$J$7&gt;=O358,Dashboard!$J$7=""),I358&lt;&gt;""),"x","")</f>
        <v/>
      </c>
      <c r="AC358" s="88" t="str">
        <f>IF($AB358&lt;&gt;"x","",IF(AND($I358&lt;&gt;AC$4, IFERROR(MATCH("c",$AB358:AB358,0),0)=0),"x", IF(IFERROR(MATCH("c",$AB358:AB358,0),0)=0,"c","")))</f>
        <v/>
      </c>
      <c r="AD358" s="88" t="str">
        <f>IF($AB358&lt;&gt;"x","",IF(AND($I358&lt;&gt;AD$4, IFERROR(MATCH("c",$AB358:AC358,0),0)=0),"x", IF(IFERROR(MATCH("c",$AB358:AC358,0),0)=0,"c","")))</f>
        <v/>
      </c>
      <c r="AE358" s="88" t="str">
        <f>IF($AB358&lt;&gt;"x","",IF(AND($I358&lt;&gt;AE$4, IFERROR(MATCH("c",$AB358:AD358,0),0)=0),"x", IF(IFERROR(MATCH("c",$AB358:AD358,0),0)=0,"c","")))</f>
        <v/>
      </c>
      <c r="AF358" s="88" t="str">
        <f>IF($AB358&lt;&gt;"x","",IF(AND($I358&lt;&gt;AF$4, IFERROR(MATCH("c",$AB358:AE358,0),0)=0),"x", IF(IFERROR(MATCH("c",$AB358:AE358,0),0)=0,"c","")))</f>
        <v/>
      </c>
      <c r="AG358" s="88" t="str">
        <f>IF($AB358&lt;&gt;"x","",IF(AND($I358&lt;&gt;AG$4, IFERROR(MATCH("c",$AB358:AF358,0),0)=0),"x", IF(IFERROR(MATCH("c",$AB358:AF358,0),0)=0,"c","")))</f>
        <v/>
      </c>
      <c r="AH358" s="88" t="str">
        <f>IF($AB358&lt;&gt;"x","",IF(AND($I358&lt;&gt;AH$4, IFERROR(MATCH("c",$AB358:AG358,0),0)=0),"x", IF(IFERROR(MATCH("c",$AB358:AG358,0),0)=0,"c","")))</f>
        <v/>
      </c>
      <c r="AI358" s="88" t="str">
        <f>IF($AB358&lt;&gt;"x","",IF(AND($I358&lt;&gt;AI$4, IFERROR(MATCH("c",$AB358:AH358,0),0)=0),"x", IF(IFERROR(MATCH("c",$AB358:AH358,0),0)=0,"c","")))</f>
        <v/>
      </c>
      <c r="AJ358" s="88" t="str">
        <f>IF($AB358&lt;&gt;"x","",IF(AND($I358&lt;&gt;AJ$4, IFERROR(MATCH("c",$AB358:AI358,0),0)=0),"x", IF(IFERROR(MATCH("c",$AB358:AI358,0),0)=0,"c","")))</f>
        <v/>
      </c>
      <c r="AK358" s="88" t="str">
        <f>IF($AB358&lt;&gt;"x","",IF(AND($I358&lt;&gt;AK$4, IFERROR(MATCH("c",$AB358:AJ358,0),0)=0),"x", IF(IFERROR(MATCH("c",$AB358:AJ358,0),0)=0,"c","")))</f>
        <v/>
      </c>
      <c r="AL358" s="88" t="str">
        <f>IF($AB358&lt;&gt;"x","",IF(AND($I358&lt;&gt;AL$4, IFERROR(MATCH("c",$AB358:AK358,0),0)=0),"x", IF(IFERROR(MATCH("c",$AB358:AK358,0),0)=0,"c","")))</f>
        <v/>
      </c>
      <c r="AM358" s="88" t="str">
        <f>IF($AB358&lt;&gt;"x","",IF(AND($I358&lt;&gt;AM$4, IFERROR(MATCH("c",$AB358:AL358,0),0)=0),"x", IF(IFERROR(MATCH("c",$AB358:AL358,0),0)=0,"c","")))</f>
        <v/>
      </c>
      <c r="AN358" s="88" t="str">
        <f>IF($AB358&lt;&gt;"x","",IF(AND($I358&lt;&gt;AN$4, IFERROR(MATCH("c",$AB358:AM358,0),0)=0),"x", IF(IFERROR(MATCH("c",$AB358:AM358,0),0)=0,"c","")))</f>
        <v/>
      </c>
      <c r="AO358" s="88" t="str">
        <f>IF($AB358&lt;&gt;"x","",IF(AND($I358&lt;&gt;AO$4, IFERROR(MATCH("c",$AB358:AN358,0),0)=0),"x", IF(IFERROR(MATCH("c",$AB358:AN358,0),0)=0,"c","")))</f>
        <v/>
      </c>
      <c r="AP358" s="88" t="str">
        <f>IF($AB358&lt;&gt;"x","",IF(AND($I358&lt;&gt;AP$4, IFERROR(MATCH("c",$AB358:AO358,0),0)=0),"x", IF(IFERROR(MATCH("c",$AB358:AO358,0),0)=0,"c","")))</f>
        <v/>
      </c>
      <c r="AQ358" s="88" t="str">
        <f>IF($AB358&lt;&gt;"x","",IF(AND($I358&lt;&gt;AQ$4, IFERROR(MATCH("c",$AB358:AP358,0),0)=0),"x", IF(IFERROR(MATCH("c",$AB358:AP358,0),0)=0,"c","")))</f>
        <v/>
      </c>
    </row>
    <row r="359" spans="2:43" x14ac:dyDescent="0.25">
      <c r="B359" s="88">
        <f>IF(AND(OR(Pipeline!$F$5=H359,Pipeline!$F$5="",Pipeline!$F$5="All"), OR(Pipeline!$F$6=J359,Pipeline!$F$6="",Pipeline!$F$6="All"),  OR(Pipeline!$J$5&lt;=K359,Pipeline!$J$5=""), OR(Pipeline!$J$6&gt;=K359,Pipeline!$J$6=""),  OR(Pipeline!$N$5&lt;=O359,Pipeline!$N$5=""), OR(Pipeline!$N$6&gt;=O359,Pipeline!$N$6="")),1,0)</f>
        <v>1</v>
      </c>
      <c r="C359" s="99">
        <f>IF(B359&lt;&gt;1,"",COUNTIFS($I$6:I358,I359,$B$6:B358,1)+1)</f>
        <v>347</v>
      </c>
      <c r="D359" s="100" t="str">
        <f>IF(LEN(INDEX(Input!B$6:B$1005,ROW($C359)-ROW($C$5),1))=0,"-",INDEX(Input!B$6:B$1005,ROW($C359)-ROW($C$5),1))</f>
        <v>-</v>
      </c>
      <c r="E359" s="100" t="str">
        <f>IF(LEN(INDEX(Input!C$6:C$1005,ROW($C359)-ROW($C$5),1))=0,"-",INDEX(Input!C$6:C$1005,ROW($C359)-ROW($C$5),1))</f>
        <v>-</v>
      </c>
      <c r="F359" s="100" t="str">
        <f>IF(LEN(INDEX(Input!D$6:D$1005,ROW($C359)-ROW($C$5),1))=0,"-",INDEX(Input!D$6:D$1005,ROW($C359)-ROW($C$5),1))</f>
        <v>-</v>
      </c>
      <c r="G359" s="100" t="str">
        <f>IF(LEN(INDEX(Input!E$6:E$1005,ROW($C359)-ROW($C$5),1))=0,"-",INDEX(Input!E$6:E$1005,ROW($C359)-ROW($C$5),1))</f>
        <v>-</v>
      </c>
      <c r="H359" s="100" t="str">
        <f>IF(LEN(INDEX(Input!F$6:F$1005,ROW($C359)-ROW($C$5),1))=0,"-",INDEX(Input!F$6:F$1005,ROW($C359)-ROW($C$5),1))</f>
        <v>-</v>
      </c>
      <c r="I359" s="100" t="str">
        <f>IF(LEN(INDEX(Input!G$6:G$1005,ROW($C359)-ROW($C$5),1))=0,"",INDEX(Input!G$6:G$1005,ROW($C359)-ROW($C$5),1))</f>
        <v/>
      </c>
      <c r="J359" s="100" t="str">
        <f>IF(LEN(INDEX(Input!B$6:B$1005,ROW($C359)-ROW($C$5),1))=0,"-",IF(INDEX(Input!H$6:H$1005,ROW($C359)-ROW($C$5),1)="","Not set",INDEX(Input!H$6:H$1005,ROW($C359)-ROW($C$5),1)) )</f>
        <v>-</v>
      </c>
      <c r="K359" s="101" t="str">
        <f>IF(LEN(INDEX(Input!I$6:I$1005,ROW($C359)-ROW($C$5),1))=0,"",INDEX(Input!I$6:I$1005,ROW($C359)-ROW($C$5),1))</f>
        <v/>
      </c>
      <c r="L359" s="101" t="str">
        <f t="array" ref="L359">IFERROR(IF($AY$24=123,DAY(K359)&amp;connector&amp;IF($AZ$24="Extended",INDEX($AT$24:$AT$35,MONTH(K359),1),MONTH(K359))&amp;connector&amp;IF($AZ$24="Short", RIGHT(YEAR(K359),2),YEAR(K359)),IF($AY$24=213, MONTH(K359)&amp;connector&amp;DAY(K359)&amp;connector&amp;IF($AZ$24="Short", RIGHT(YEAR(K359),2),YEAR(K359)),IF($AZ$24="Short", RIGHT(YEAR(K359),2),YEAR(K359))&amp;connector&amp;MONTH(K359)&amp;connector&amp;DAY(K359))),"-")</f>
        <v>-</v>
      </c>
      <c r="M359" s="101" t="str">
        <f>IF(LEN(INDEX(Input!J$6:J$1005,ROW($C359)-ROW($C$5),1))=0,"",INDEX(Input!J$6:J$1005,ROW($C359)-ROW($C$5),1))</f>
        <v/>
      </c>
      <c r="N359" s="101" t="str">
        <f t="array" ref="N359">IFERROR(IF($AY$24=123,DAY(M359)&amp;connector&amp;IF($AZ$24="Extended",INDEX($AT$24:$AT$35,MONTH(M359),1),MONTH(M359))&amp;connector&amp;IF($AZ$24="Short", RIGHT(YEAR(M359),2),YEAR(M359)),IF($AY$24=213, MONTH(M359)&amp;connector&amp;DAY(M359)&amp;connector&amp;IF($AZ$24="Short", RIGHT(YEAR(M359),2),YEAR(M359)),IF($AZ$24="Short", RIGHT(YEAR(M359),2),YEAR(M359))&amp;connector&amp;MONTH(M359)&amp;connector&amp;DAY(M359))),"-")</f>
        <v>-</v>
      </c>
      <c r="O359" s="156" t="str">
        <f>IF(LEN(INDEX(Input!K$6:K$1005,ROW($C359)-ROW($C$5),1))=0,"",INDEX(Input!K$6:K$1005,ROW($C359)-ROW($C$5),1))</f>
        <v/>
      </c>
      <c r="P359" s="100" t="str">
        <f t="shared" si="47"/>
        <v>-</v>
      </c>
      <c r="Q359" s="156" t="str">
        <f>IF(LEN(INDEX(Input!L$6:L$1005,ROW($C359)-ROW($C$5),1))=0,"",INDEX(Input!L$6:L$1005,ROW($C359)-ROW($C$5),1))</f>
        <v/>
      </c>
      <c r="R359" s="100" t="str">
        <f t="shared" si="48"/>
        <v>-</v>
      </c>
      <c r="S359" s="156" t="str">
        <f>IF(LEN(INDEX(Input!M$6:M$1005,ROW($C359)-ROW($C$5),1))=0,"-",INDEX(Input!M$6:M$1005,ROW($C359)-ROW($C$5),1))</f>
        <v>-</v>
      </c>
      <c r="T359" s="156" t="str">
        <f t="shared" si="49"/>
        <v/>
      </c>
      <c r="U359" s="100" t="str">
        <f t="shared" si="50"/>
        <v>-</v>
      </c>
      <c r="V359" s="156" t="str">
        <f>IF(LEN(INDEX(Input!O$6:O$1005,ROW($C359)-ROW($C$5),1))=0,"",INDEX(Input!O$6:O$1005,ROW($C359)-ROW($C$5),1))</f>
        <v/>
      </c>
      <c r="W359" s="100" t="str">
        <f t="shared" si="51"/>
        <v>-</v>
      </c>
      <c r="X359" s="104" t="str">
        <f t="shared" si="52"/>
        <v/>
      </c>
      <c r="Y359" s="102" t="str">
        <f t="shared" si="53"/>
        <v/>
      </c>
      <c r="Z359" s="102" t="str">
        <f>IF(AND(OR(Dashboard!$D$7=J359,Dashboard!$D$7=""),  OR(Dashboard!$G$6&lt;=K359,Dashboard!$G$6=""), OR(Dashboard!$G$7&gt;=K359,Dashboard!$G$7=""),  OR(Dashboard!$J$6&lt;=O359,Dashboard!$J$6=""), OR(Dashboard!$J$7&gt;=O359,Dashboard!$J$7=""),D359&lt;&gt;""),"x","")</f>
        <v>x</v>
      </c>
      <c r="AA359" s="102" t="str">
        <f>IF(AND(OR(Dashboard!$D$6=H359,Dashboard!$D$6="",Dashboard!$D$6="All"), Z359="x"),"x","")</f>
        <v>x</v>
      </c>
      <c r="AB359" s="103" t="str">
        <f>IF(AND(OR(Dashboard!$D$6=H359,Dashboard!$D$6="",Dashboard!$D$6="All"), OR(Dashboard!$D$7=J359,Dashboard!$D$7=""),  OR(Dashboard!$G$6&lt;=K359,Dashboard!$G$6=""), OR(Dashboard!$G$7&gt;=K359,Dashboard!$G$7=""),  OR(Dashboard!$J$6&lt;=O359,Dashboard!$J$6=""), OR(Dashboard!$J$7&gt;=O359,Dashboard!$J$7=""),I359&lt;&gt;""),"x","")</f>
        <v/>
      </c>
      <c r="AC359" s="88" t="str">
        <f>IF($AB359&lt;&gt;"x","",IF(AND($I359&lt;&gt;AC$4, IFERROR(MATCH("c",$AB359:AB359,0),0)=0),"x", IF(IFERROR(MATCH("c",$AB359:AB359,0),0)=0,"c","")))</f>
        <v/>
      </c>
      <c r="AD359" s="88" t="str">
        <f>IF($AB359&lt;&gt;"x","",IF(AND($I359&lt;&gt;AD$4, IFERROR(MATCH("c",$AB359:AC359,0),0)=0),"x", IF(IFERROR(MATCH("c",$AB359:AC359,0),0)=0,"c","")))</f>
        <v/>
      </c>
      <c r="AE359" s="88" t="str">
        <f>IF($AB359&lt;&gt;"x","",IF(AND($I359&lt;&gt;AE$4, IFERROR(MATCH("c",$AB359:AD359,0),0)=0),"x", IF(IFERROR(MATCH("c",$AB359:AD359,0),0)=0,"c","")))</f>
        <v/>
      </c>
      <c r="AF359" s="88" t="str">
        <f>IF($AB359&lt;&gt;"x","",IF(AND($I359&lt;&gt;AF$4, IFERROR(MATCH("c",$AB359:AE359,0),0)=0),"x", IF(IFERROR(MATCH("c",$AB359:AE359,0),0)=0,"c","")))</f>
        <v/>
      </c>
      <c r="AG359" s="88" t="str">
        <f>IF($AB359&lt;&gt;"x","",IF(AND($I359&lt;&gt;AG$4, IFERROR(MATCH("c",$AB359:AF359,0),0)=0),"x", IF(IFERROR(MATCH("c",$AB359:AF359,0),0)=0,"c","")))</f>
        <v/>
      </c>
      <c r="AH359" s="88" t="str">
        <f>IF($AB359&lt;&gt;"x","",IF(AND($I359&lt;&gt;AH$4, IFERROR(MATCH("c",$AB359:AG359,0),0)=0),"x", IF(IFERROR(MATCH("c",$AB359:AG359,0),0)=0,"c","")))</f>
        <v/>
      </c>
      <c r="AI359" s="88" t="str">
        <f>IF($AB359&lt;&gt;"x","",IF(AND($I359&lt;&gt;AI$4, IFERROR(MATCH("c",$AB359:AH359,0),0)=0),"x", IF(IFERROR(MATCH("c",$AB359:AH359,0),0)=0,"c","")))</f>
        <v/>
      </c>
      <c r="AJ359" s="88" t="str">
        <f>IF($AB359&lt;&gt;"x","",IF(AND($I359&lt;&gt;AJ$4, IFERROR(MATCH("c",$AB359:AI359,0),0)=0),"x", IF(IFERROR(MATCH("c",$AB359:AI359,0),0)=0,"c","")))</f>
        <v/>
      </c>
      <c r="AK359" s="88" t="str">
        <f>IF($AB359&lt;&gt;"x","",IF(AND($I359&lt;&gt;AK$4, IFERROR(MATCH("c",$AB359:AJ359,0),0)=0),"x", IF(IFERROR(MATCH("c",$AB359:AJ359,0),0)=0,"c","")))</f>
        <v/>
      </c>
      <c r="AL359" s="88" t="str">
        <f>IF($AB359&lt;&gt;"x","",IF(AND($I359&lt;&gt;AL$4, IFERROR(MATCH("c",$AB359:AK359,0),0)=0),"x", IF(IFERROR(MATCH("c",$AB359:AK359,0),0)=0,"c","")))</f>
        <v/>
      </c>
      <c r="AM359" s="88" t="str">
        <f>IF($AB359&lt;&gt;"x","",IF(AND($I359&lt;&gt;AM$4, IFERROR(MATCH("c",$AB359:AL359,0),0)=0),"x", IF(IFERROR(MATCH("c",$AB359:AL359,0),0)=0,"c","")))</f>
        <v/>
      </c>
      <c r="AN359" s="88" t="str">
        <f>IF($AB359&lt;&gt;"x","",IF(AND($I359&lt;&gt;AN$4, IFERROR(MATCH("c",$AB359:AM359,0),0)=0),"x", IF(IFERROR(MATCH("c",$AB359:AM359,0),0)=0,"c","")))</f>
        <v/>
      </c>
      <c r="AO359" s="88" t="str">
        <f>IF($AB359&lt;&gt;"x","",IF(AND($I359&lt;&gt;AO$4, IFERROR(MATCH("c",$AB359:AN359,0),0)=0),"x", IF(IFERROR(MATCH("c",$AB359:AN359,0),0)=0,"c","")))</f>
        <v/>
      </c>
      <c r="AP359" s="88" t="str">
        <f>IF($AB359&lt;&gt;"x","",IF(AND($I359&lt;&gt;AP$4, IFERROR(MATCH("c",$AB359:AO359,0),0)=0),"x", IF(IFERROR(MATCH("c",$AB359:AO359,0),0)=0,"c","")))</f>
        <v/>
      </c>
      <c r="AQ359" s="88" t="str">
        <f>IF($AB359&lt;&gt;"x","",IF(AND($I359&lt;&gt;AQ$4, IFERROR(MATCH("c",$AB359:AP359,0),0)=0),"x", IF(IFERROR(MATCH("c",$AB359:AP359,0),0)=0,"c","")))</f>
        <v/>
      </c>
    </row>
    <row r="360" spans="2:43" x14ac:dyDescent="0.25">
      <c r="B360" s="88">
        <f>IF(AND(OR(Pipeline!$F$5=H360,Pipeline!$F$5="",Pipeline!$F$5="All"), OR(Pipeline!$F$6=J360,Pipeline!$F$6="",Pipeline!$F$6="All"),  OR(Pipeline!$J$5&lt;=K360,Pipeline!$J$5=""), OR(Pipeline!$J$6&gt;=K360,Pipeline!$J$6=""),  OR(Pipeline!$N$5&lt;=O360,Pipeline!$N$5=""), OR(Pipeline!$N$6&gt;=O360,Pipeline!$N$6="")),1,0)</f>
        <v>1</v>
      </c>
      <c r="C360" s="99">
        <f>IF(B360&lt;&gt;1,"",COUNTIFS($I$6:I359,I360,$B$6:B359,1)+1)</f>
        <v>348</v>
      </c>
      <c r="D360" s="100" t="str">
        <f>IF(LEN(INDEX(Input!B$6:B$1005,ROW($C360)-ROW($C$5),1))=0,"-",INDEX(Input!B$6:B$1005,ROW($C360)-ROW($C$5),1))</f>
        <v>-</v>
      </c>
      <c r="E360" s="100" t="str">
        <f>IF(LEN(INDEX(Input!C$6:C$1005,ROW($C360)-ROW($C$5),1))=0,"-",INDEX(Input!C$6:C$1005,ROW($C360)-ROW($C$5),1))</f>
        <v>-</v>
      </c>
      <c r="F360" s="100" t="str">
        <f>IF(LEN(INDEX(Input!D$6:D$1005,ROW($C360)-ROW($C$5),1))=0,"-",INDEX(Input!D$6:D$1005,ROW($C360)-ROW($C$5),1))</f>
        <v>-</v>
      </c>
      <c r="G360" s="100" t="str">
        <f>IF(LEN(INDEX(Input!E$6:E$1005,ROW($C360)-ROW($C$5),1))=0,"-",INDEX(Input!E$6:E$1005,ROW($C360)-ROW($C$5),1))</f>
        <v>-</v>
      </c>
      <c r="H360" s="100" t="str">
        <f>IF(LEN(INDEX(Input!F$6:F$1005,ROW($C360)-ROW($C$5),1))=0,"-",INDEX(Input!F$6:F$1005,ROW($C360)-ROW($C$5),1))</f>
        <v>-</v>
      </c>
      <c r="I360" s="100" t="str">
        <f>IF(LEN(INDEX(Input!G$6:G$1005,ROW($C360)-ROW($C$5),1))=0,"",INDEX(Input!G$6:G$1005,ROW($C360)-ROW($C$5),1))</f>
        <v/>
      </c>
      <c r="J360" s="100" t="str">
        <f>IF(LEN(INDEX(Input!B$6:B$1005,ROW($C360)-ROW($C$5),1))=0,"-",IF(INDEX(Input!H$6:H$1005,ROW($C360)-ROW($C$5),1)="","Not set",INDEX(Input!H$6:H$1005,ROW($C360)-ROW($C$5),1)) )</f>
        <v>-</v>
      </c>
      <c r="K360" s="101" t="str">
        <f>IF(LEN(INDEX(Input!I$6:I$1005,ROW($C360)-ROW($C$5),1))=0,"",INDEX(Input!I$6:I$1005,ROW($C360)-ROW($C$5),1))</f>
        <v/>
      </c>
      <c r="L360" s="101" t="str">
        <f t="array" ref="L360">IFERROR(IF($AY$24=123,DAY(K360)&amp;connector&amp;IF($AZ$24="Extended",INDEX($AT$24:$AT$35,MONTH(K360),1),MONTH(K360))&amp;connector&amp;IF($AZ$24="Short", RIGHT(YEAR(K360),2),YEAR(K360)),IF($AY$24=213, MONTH(K360)&amp;connector&amp;DAY(K360)&amp;connector&amp;IF($AZ$24="Short", RIGHT(YEAR(K360),2),YEAR(K360)),IF($AZ$24="Short", RIGHT(YEAR(K360),2),YEAR(K360))&amp;connector&amp;MONTH(K360)&amp;connector&amp;DAY(K360))),"-")</f>
        <v>-</v>
      </c>
      <c r="M360" s="101" t="str">
        <f>IF(LEN(INDEX(Input!J$6:J$1005,ROW($C360)-ROW($C$5),1))=0,"",INDEX(Input!J$6:J$1005,ROW($C360)-ROW($C$5),1))</f>
        <v/>
      </c>
      <c r="N360" s="101" t="str">
        <f t="array" ref="N360">IFERROR(IF($AY$24=123,DAY(M360)&amp;connector&amp;IF($AZ$24="Extended",INDEX($AT$24:$AT$35,MONTH(M360),1),MONTH(M360))&amp;connector&amp;IF($AZ$24="Short", RIGHT(YEAR(M360),2),YEAR(M360)),IF($AY$24=213, MONTH(M360)&amp;connector&amp;DAY(M360)&amp;connector&amp;IF($AZ$24="Short", RIGHT(YEAR(M360),2),YEAR(M360)),IF($AZ$24="Short", RIGHT(YEAR(M360),2),YEAR(M360))&amp;connector&amp;MONTH(M360)&amp;connector&amp;DAY(M360))),"-")</f>
        <v>-</v>
      </c>
      <c r="O360" s="156" t="str">
        <f>IF(LEN(INDEX(Input!K$6:K$1005,ROW($C360)-ROW($C$5),1))=0,"",INDEX(Input!K$6:K$1005,ROW($C360)-ROW($C$5),1))</f>
        <v/>
      </c>
      <c r="P360" s="100" t="str">
        <f t="shared" si="47"/>
        <v>-</v>
      </c>
      <c r="Q360" s="156" t="str">
        <f>IF(LEN(INDEX(Input!L$6:L$1005,ROW($C360)-ROW($C$5),1))=0,"",INDEX(Input!L$6:L$1005,ROW($C360)-ROW($C$5),1))</f>
        <v/>
      </c>
      <c r="R360" s="100" t="str">
        <f t="shared" si="48"/>
        <v>-</v>
      </c>
      <c r="S360" s="156" t="str">
        <f>IF(LEN(INDEX(Input!M$6:M$1005,ROW($C360)-ROW($C$5),1))=0,"-",INDEX(Input!M$6:M$1005,ROW($C360)-ROW($C$5),1))</f>
        <v>-</v>
      </c>
      <c r="T360" s="156" t="str">
        <f t="shared" si="49"/>
        <v/>
      </c>
      <c r="U360" s="100" t="str">
        <f t="shared" si="50"/>
        <v>-</v>
      </c>
      <c r="V360" s="156" t="str">
        <f>IF(LEN(INDEX(Input!O$6:O$1005,ROW($C360)-ROW($C$5),1))=0,"",INDEX(Input!O$6:O$1005,ROW($C360)-ROW($C$5),1))</f>
        <v/>
      </c>
      <c r="W360" s="100" t="str">
        <f t="shared" si="51"/>
        <v>-</v>
      </c>
      <c r="X360" s="104" t="str">
        <f t="shared" si="52"/>
        <v/>
      </c>
      <c r="Y360" s="102" t="str">
        <f t="shared" si="53"/>
        <v/>
      </c>
      <c r="Z360" s="102" t="str">
        <f>IF(AND(OR(Dashboard!$D$7=J360,Dashboard!$D$7=""),  OR(Dashboard!$G$6&lt;=K360,Dashboard!$G$6=""), OR(Dashboard!$G$7&gt;=K360,Dashboard!$G$7=""),  OR(Dashboard!$J$6&lt;=O360,Dashboard!$J$6=""), OR(Dashboard!$J$7&gt;=O360,Dashboard!$J$7=""),D360&lt;&gt;""),"x","")</f>
        <v>x</v>
      </c>
      <c r="AA360" s="102" t="str">
        <f>IF(AND(OR(Dashboard!$D$6=H360,Dashboard!$D$6="",Dashboard!$D$6="All"), Z360="x"),"x","")</f>
        <v>x</v>
      </c>
      <c r="AB360" s="103" t="str">
        <f>IF(AND(OR(Dashboard!$D$6=H360,Dashboard!$D$6="",Dashboard!$D$6="All"), OR(Dashboard!$D$7=J360,Dashboard!$D$7=""),  OR(Dashboard!$G$6&lt;=K360,Dashboard!$G$6=""), OR(Dashboard!$G$7&gt;=K360,Dashboard!$G$7=""),  OR(Dashboard!$J$6&lt;=O360,Dashboard!$J$6=""), OR(Dashboard!$J$7&gt;=O360,Dashboard!$J$7=""),I360&lt;&gt;""),"x","")</f>
        <v/>
      </c>
      <c r="AC360" s="88" t="str">
        <f>IF($AB360&lt;&gt;"x","",IF(AND($I360&lt;&gt;AC$4, IFERROR(MATCH("c",$AB360:AB360,0),0)=0),"x", IF(IFERROR(MATCH("c",$AB360:AB360,0),0)=0,"c","")))</f>
        <v/>
      </c>
      <c r="AD360" s="88" t="str">
        <f>IF($AB360&lt;&gt;"x","",IF(AND($I360&lt;&gt;AD$4, IFERROR(MATCH("c",$AB360:AC360,0),0)=0),"x", IF(IFERROR(MATCH("c",$AB360:AC360,0),0)=0,"c","")))</f>
        <v/>
      </c>
      <c r="AE360" s="88" t="str">
        <f>IF($AB360&lt;&gt;"x","",IF(AND($I360&lt;&gt;AE$4, IFERROR(MATCH("c",$AB360:AD360,0),0)=0),"x", IF(IFERROR(MATCH("c",$AB360:AD360,0),0)=0,"c","")))</f>
        <v/>
      </c>
      <c r="AF360" s="88" t="str">
        <f>IF($AB360&lt;&gt;"x","",IF(AND($I360&lt;&gt;AF$4, IFERROR(MATCH("c",$AB360:AE360,0),0)=0),"x", IF(IFERROR(MATCH("c",$AB360:AE360,0),0)=0,"c","")))</f>
        <v/>
      </c>
      <c r="AG360" s="88" t="str">
        <f>IF($AB360&lt;&gt;"x","",IF(AND($I360&lt;&gt;AG$4, IFERROR(MATCH("c",$AB360:AF360,0),0)=0),"x", IF(IFERROR(MATCH("c",$AB360:AF360,0),0)=0,"c","")))</f>
        <v/>
      </c>
      <c r="AH360" s="88" t="str">
        <f>IF($AB360&lt;&gt;"x","",IF(AND($I360&lt;&gt;AH$4, IFERROR(MATCH("c",$AB360:AG360,0),0)=0),"x", IF(IFERROR(MATCH("c",$AB360:AG360,0),0)=0,"c","")))</f>
        <v/>
      </c>
      <c r="AI360" s="88" t="str">
        <f>IF($AB360&lt;&gt;"x","",IF(AND($I360&lt;&gt;AI$4, IFERROR(MATCH("c",$AB360:AH360,0),0)=0),"x", IF(IFERROR(MATCH("c",$AB360:AH360,0),0)=0,"c","")))</f>
        <v/>
      </c>
      <c r="AJ360" s="88" t="str">
        <f>IF($AB360&lt;&gt;"x","",IF(AND($I360&lt;&gt;AJ$4, IFERROR(MATCH("c",$AB360:AI360,0),0)=0),"x", IF(IFERROR(MATCH("c",$AB360:AI360,0),0)=0,"c","")))</f>
        <v/>
      </c>
      <c r="AK360" s="88" t="str">
        <f>IF($AB360&lt;&gt;"x","",IF(AND($I360&lt;&gt;AK$4, IFERROR(MATCH("c",$AB360:AJ360,0),0)=0),"x", IF(IFERROR(MATCH("c",$AB360:AJ360,0),0)=0,"c","")))</f>
        <v/>
      </c>
      <c r="AL360" s="88" t="str">
        <f>IF($AB360&lt;&gt;"x","",IF(AND($I360&lt;&gt;AL$4, IFERROR(MATCH("c",$AB360:AK360,0),0)=0),"x", IF(IFERROR(MATCH("c",$AB360:AK360,0),0)=0,"c","")))</f>
        <v/>
      </c>
      <c r="AM360" s="88" t="str">
        <f>IF($AB360&lt;&gt;"x","",IF(AND($I360&lt;&gt;AM$4, IFERROR(MATCH("c",$AB360:AL360,0),0)=0),"x", IF(IFERROR(MATCH("c",$AB360:AL360,0),0)=0,"c","")))</f>
        <v/>
      </c>
      <c r="AN360" s="88" t="str">
        <f>IF($AB360&lt;&gt;"x","",IF(AND($I360&lt;&gt;AN$4, IFERROR(MATCH("c",$AB360:AM360,0),0)=0),"x", IF(IFERROR(MATCH("c",$AB360:AM360,0),0)=0,"c","")))</f>
        <v/>
      </c>
      <c r="AO360" s="88" t="str">
        <f>IF($AB360&lt;&gt;"x","",IF(AND($I360&lt;&gt;AO$4, IFERROR(MATCH("c",$AB360:AN360,0),0)=0),"x", IF(IFERROR(MATCH("c",$AB360:AN360,0),0)=0,"c","")))</f>
        <v/>
      </c>
      <c r="AP360" s="88" t="str">
        <f>IF($AB360&lt;&gt;"x","",IF(AND($I360&lt;&gt;AP$4, IFERROR(MATCH("c",$AB360:AO360,0),0)=0),"x", IF(IFERROR(MATCH("c",$AB360:AO360,0),0)=0,"c","")))</f>
        <v/>
      </c>
      <c r="AQ360" s="88" t="str">
        <f>IF($AB360&lt;&gt;"x","",IF(AND($I360&lt;&gt;AQ$4, IFERROR(MATCH("c",$AB360:AP360,0),0)=0),"x", IF(IFERROR(MATCH("c",$AB360:AP360,0),0)=0,"c","")))</f>
        <v/>
      </c>
    </row>
    <row r="361" spans="2:43" x14ac:dyDescent="0.25">
      <c r="B361" s="88">
        <f>IF(AND(OR(Pipeline!$F$5=H361,Pipeline!$F$5="",Pipeline!$F$5="All"), OR(Pipeline!$F$6=J361,Pipeline!$F$6="",Pipeline!$F$6="All"),  OR(Pipeline!$J$5&lt;=K361,Pipeline!$J$5=""), OR(Pipeline!$J$6&gt;=K361,Pipeline!$J$6=""),  OR(Pipeline!$N$5&lt;=O361,Pipeline!$N$5=""), OR(Pipeline!$N$6&gt;=O361,Pipeline!$N$6="")),1,0)</f>
        <v>1</v>
      </c>
      <c r="C361" s="99">
        <f>IF(B361&lt;&gt;1,"",COUNTIFS($I$6:I360,I361,$B$6:B360,1)+1)</f>
        <v>349</v>
      </c>
      <c r="D361" s="100" t="str">
        <f>IF(LEN(INDEX(Input!B$6:B$1005,ROW($C361)-ROW($C$5),1))=0,"-",INDEX(Input!B$6:B$1005,ROW($C361)-ROW($C$5),1))</f>
        <v>-</v>
      </c>
      <c r="E361" s="100" t="str">
        <f>IF(LEN(INDEX(Input!C$6:C$1005,ROW($C361)-ROW($C$5),1))=0,"-",INDEX(Input!C$6:C$1005,ROW($C361)-ROW($C$5),1))</f>
        <v>-</v>
      </c>
      <c r="F361" s="100" t="str">
        <f>IF(LEN(INDEX(Input!D$6:D$1005,ROW($C361)-ROW($C$5),1))=0,"-",INDEX(Input!D$6:D$1005,ROW($C361)-ROW($C$5),1))</f>
        <v>-</v>
      </c>
      <c r="G361" s="100" t="str">
        <f>IF(LEN(INDEX(Input!E$6:E$1005,ROW($C361)-ROW($C$5),1))=0,"-",INDEX(Input!E$6:E$1005,ROW($C361)-ROW($C$5),1))</f>
        <v>-</v>
      </c>
      <c r="H361" s="100" t="str">
        <f>IF(LEN(INDEX(Input!F$6:F$1005,ROW($C361)-ROW($C$5),1))=0,"-",INDEX(Input!F$6:F$1005,ROW($C361)-ROW($C$5),1))</f>
        <v>-</v>
      </c>
      <c r="I361" s="100" t="str">
        <f>IF(LEN(INDEX(Input!G$6:G$1005,ROW($C361)-ROW($C$5),1))=0,"",INDEX(Input!G$6:G$1005,ROW($C361)-ROW($C$5),1))</f>
        <v/>
      </c>
      <c r="J361" s="100" t="str">
        <f>IF(LEN(INDEX(Input!B$6:B$1005,ROW($C361)-ROW($C$5),1))=0,"-",IF(INDEX(Input!H$6:H$1005,ROW($C361)-ROW($C$5),1)="","Not set",INDEX(Input!H$6:H$1005,ROW($C361)-ROW($C$5),1)) )</f>
        <v>-</v>
      </c>
      <c r="K361" s="101" t="str">
        <f>IF(LEN(INDEX(Input!I$6:I$1005,ROW($C361)-ROW($C$5),1))=0,"",INDEX(Input!I$6:I$1005,ROW($C361)-ROW($C$5),1))</f>
        <v/>
      </c>
      <c r="L361" s="101" t="str">
        <f t="array" ref="L361">IFERROR(IF($AY$24=123,DAY(K361)&amp;connector&amp;IF($AZ$24="Extended",INDEX($AT$24:$AT$35,MONTH(K361),1),MONTH(K361))&amp;connector&amp;IF($AZ$24="Short", RIGHT(YEAR(K361),2),YEAR(K361)),IF($AY$24=213, MONTH(K361)&amp;connector&amp;DAY(K361)&amp;connector&amp;IF($AZ$24="Short", RIGHT(YEAR(K361),2),YEAR(K361)),IF($AZ$24="Short", RIGHT(YEAR(K361),2),YEAR(K361))&amp;connector&amp;MONTH(K361)&amp;connector&amp;DAY(K361))),"-")</f>
        <v>-</v>
      </c>
      <c r="M361" s="101" t="str">
        <f>IF(LEN(INDEX(Input!J$6:J$1005,ROW($C361)-ROW($C$5),1))=0,"",INDEX(Input!J$6:J$1005,ROW($C361)-ROW($C$5),1))</f>
        <v/>
      </c>
      <c r="N361" s="101" t="str">
        <f t="array" ref="N361">IFERROR(IF($AY$24=123,DAY(M361)&amp;connector&amp;IF($AZ$24="Extended",INDEX($AT$24:$AT$35,MONTH(M361),1),MONTH(M361))&amp;connector&amp;IF($AZ$24="Short", RIGHT(YEAR(M361),2),YEAR(M361)),IF($AY$24=213, MONTH(M361)&amp;connector&amp;DAY(M361)&amp;connector&amp;IF($AZ$24="Short", RIGHT(YEAR(M361),2),YEAR(M361)),IF($AZ$24="Short", RIGHT(YEAR(M361),2),YEAR(M361))&amp;connector&amp;MONTH(M361)&amp;connector&amp;DAY(M361))),"-")</f>
        <v>-</v>
      </c>
      <c r="O361" s="156" t="str">
        <f>IF(LEN(INDEX(Input!K$6:K$1005,ROW($C361)-ROW($C$5),1))=0,"",INDEX(Input!K$6:K$1005,ROW($C361)-ROW($C$5),1))</f>
        <v/>
      </c>
      <c r="P361" s="100" t="str">
        <f t="shared" si="47"/>
        <v>-</v>
      </c>
      <c r="Q361" s="156" t="str">
        <f>IF(LEN(INDEX(Input!L$6:L$1005,ROW($C361)-ROW($C$5),1))=0,"",INDEX(Input!L$6:L$1005,ROW($C361)-ROW($C$5),1))</f>
        <v/>
      </c>
      <c r="R361" s="100" t="str">
        <f t="shared" si="48"/>
        <v>-</v>
      </c>
      <c r="S361" s="156" t="str">
        <f>IF(LEN(INDEX(Input!M$6:M$1005,ROW($C361)-ROW($C$5),1))=0,"-",INDEX(Input!M$6:M$1005,ROW($C361)-ROW($C$5),1))</f>
        <v>-</v>
      </c>
      <c r="T361" s="156" t="str">
        <f t="shared" si="49"/>
        <v/>
      </c>
      <c r="U361" s="100" t="str">
        <f t="shared" si="50"/>
        <v>-</v>
      </c>
      <c r="V361" s="156" t="str">
        <f>IF(LEN(INDEX(Input!O$6:O$1005,ROW($C361)-ROW($C$5),1))=0,"",INDEX(Input!O$6:O$1005,ROW($C361)-ROW($C$5),1))</f>
        <v/>
      </c>
      <c r="W361" s="100" t="str">
        <f t="shared" si="51"/>
        <v>-</v>
      </c>
      <c r="X361" s="104" t="str">
        <f t="shared" si="52"/>
        <v/>
      </c>
      <c r="Y361" s="102" t="str">
        <f t="shared" si="53"/>
        <v/>
      </c>
      <c r="Z361" s="102" t="str">
        <f>IF(AND(OR(Dashboard!$D$7=J361,Dashboard!$D$7=""),  OR(Dashboard!$G$6&lt;=K361,Dashboard!$G$6=""), OR(Dashboard!$G$7&gt;=K361,Dashboard!$G$7=""),  OR(Dashboard!$J$6&lt;=O361,Dashboard!$J$6=""), OR(Dashboard!$J$7&gt;=O361,Dashboard!$J$7=""),D361&lt;&gt;""),"x","")</f>
        <v>x</v>
      </c>
      <c r="AA361" s="102" t="str">
        <f>IF(AND(OR(Dashboard!$D$6=H361,Dashboard!$D$6="",Dashboard!$D$6="All"), Z361="x"),"x","")</f>
        <v>x</v>
      </c>
      <c r="AB361" s="103" t="str">
        <f>IF(AND(OR(Dashboard!$D$6=H361,Dashboard!$D$6="",Dashboard!$D$6="All"), OR(Dashboard!$D$7=J361,Dashboard!$D$7=""),  OR(Dashboard!$G$6&lt;=K361,Dashboard!$G$6=""), OR(Dashboard!$G$7&gt;=K361,Dashboard!$G$7=""),  OR(Dashboard!$J$6&lt;=O361,Dashboard!$J$6=""), OR(Dashboard!$J$7&gt;=O361,Dashboard!$J$7=""),I361&lt;&gt;""),"x","")</f>
        <v/>
      </c>
      <c r="AC361" s="88" t="str">
        <f>IF($AB361&lt;&gt;"x","",IF(AND($I361&lt;&gt;AC$4, IFERROR(MATCH("c",$AB361:AB361,0),0)=0),"x", IF(IFERROR(MATCH("c",$AB361:AB361,0),0)=0,"c","")))</f>
        <v/>
      </c>
      <c r="AD361" s="88" t="str">
        <f>IF($AB361&lt;&gt;"x","",IF(AND($I361&lt;&gt;AD$4, IFERROR(MATCH("c",$AB361:AC361,0),0)=0),"x", IF(IFERROR(MATCH("c",$AB361:AC361,0),0)=0,"c","")))</f>
        <v/>
      </c>
      <c r="AE361" s="88" t="str">
        <f>IF($AB361&lt;&gt;"x","",IF(AND($I361&lt;&gt;AE$4, IFERROR(MATCH("c",$AB361:AD361,0),0)=0),"x", IF(IFERROR(MATCH("c",$AB361:AD361,0),0)=0,"c","")))</f>
        <v/>
      </c>
      <c r="AF361" s="88" t="str">
        <f>IF($AB361&lt;&gt;"x","",IF(AND($I361&lt;&gt;AF$4, IFERROR(MATCH("c",$AB361:AE361,0),0)=0),"x", IF(IFERROR(MATCH("c",$AB361:AE361,0),0)=0,"c","")))</f>
        <v/>
      </c>
      <c r="AG361" s="88" t="str">
        <f>IF($AB361&lt;&gt;"x","",IF(AND($I361&lt;&gt;AG$4, IFERROR(MATCH("c",$AB361:AF361,0),0)=0),"x", IF(IFERROR(MATCH("c",$AB361:AF361,0),0)=0,"c","")))</f>
        <v/>
      </c>
      <c r="AH361" s="88" t="str">
        <f>IF($AB361&lt;&gt;"x","",IF(AND($I361&lt;&gt;AH$4, IFERROR(MATCH("c",$AB361:AG361,0),0)=0),"x", IF(IFERROR(MATCH("c",$AB361:AG361,0),0)=0,"c","")))</f>
        <v/>
      </c>
      <c r="AI361" s="88" t="str">
        <f>IF($AB361&lt;&gt;"x","",IF(AND($I361&lt;&gt;AI$4, IFERROR(MATCH("c",$AB361:AH361,0),0)=0),"x", IF(IFERROR(MATCH("c",$AB361:AH361,0),0)=0,"c","")))</f>
        <v/>
      </c>
      <c r="AJ361" s="88" t="str">
        <f>IF($AB361&lt;&gt;"x","",IF(AND($I361&lt;&gt;AJ$4, IFERROR(MATCH("c",$AB361:AI361,0),0)=0),"x", IF(IFERROR(MATCH("c",$AB361:AI361,0),0)=0,"c","")))</f>
        <v/>
      </c>
      <c r="AK361" s="88" t="str">
        <f>IF($AB361&lt;&gt;"x","",IF(AND($I361&lt;&gt;AK$4, IFERROR(MATCH("c",$AB361:AJ361,0),0)=0),"x", IF(IFERROR(MATCH("c",$AB361:AJ361,0),0)=0,"c","")))</f>
        <v/>
      </c>
      <c r="AL361" s="88" t="str">
        <f>IF($AB361&lt;&gt;"x","",IF(AND($I361&lt;&gt;AL$4, IFERROR(MATCH("c",$AB361:AK361,0),0)=0),"x", IF(IFERROR(MATCH("c",$AB361:AK361,0),0)=0,"c","")))</f>
        <v/>
      </c>
      <c r="AM361" s="88" t="str">
        <f>IF($AB361&lt;&gt;"x","",IF(AND($I361&lt;&gt;AM$4, IFERROR(MATCH("c",$AB361:AL361,0),0)=0),"x", IF(IFERROR(MATCH("c",$AB361:AL361,0),0)=0,"c","")))</f>
        <v/>
      </c>
      <c r="AN361" s="88" t="str">
        <f>IF($AB361&lt;&gt;"x","",IF(AND($I361&lt;&gt;AN$4, IFERROR(MATCH("c",$AB361:AM361,0),0)=0),"x", IF(IFERROR(MATCH("c",$AB361:AM361,0),0)=0,"c","")))</f>
        <v/>
      </c>
      <c r="AO361" s="88" t="str">
        <f>IF($AB361&lt;&gt;"x","",IF(AND($I361&lt;&gt;AO$4, IFERROR(MATCH("c",$AB361:AN361,0),0)=0),"x", IF(IFERROR(MATCH("c",$AB361:AN361,0),0)=0,"c","")))</f>
        <v/>
      </c>
      <c r="AP361" s="88" t="str">
        <f>IF($AB361&lt;&gt;"x","",IF(AND($I361&lt;&gt;AP$4, IFERROR(MATCH("c",$AB361:AO361,0),0)=0),"x", IF(IFERROR(MATCH("c",$AB361:AO361,0),0)=0,"c","")))</f>
        <v/>
      </c>
      <c r="AQ361" s="88" t="str">
        <f>IF($AB361&lt;&gt;"x","",IF(AND($I361&lt;&gt;AQ$4, IFERROR(MATCH("c",$AB361:AP361,0),0)=0),"x", IF(IFERROR(MATCH("c",$AB361:AP361,0),0)=0,"c","")))</f>
        <v/>
      </c>
    </row>
    <row r="362" spans="2:43" x14ac:dyDescent="0.25">
      <c r="B362" s="88">
        <f>IF(AND(OR(Pipeline!$F$5=H362,Pipeline!$F$5="",Pipeline!$F$5="All"), OR(Pipeline!$F$6=J362,Pipeline!$F$6="",Pipeline!$F$6="All"),  OR(Pipeline!$J$5&lt;=K362,Pipeline!$J$5=""), OR(Pipeline!$J$6&gt;=K362,Pipeline!$J$6=""),  OR(Pipeline!$N$5&lt;=O362,Pipeline!$N$5=""), OR(Pipeline!$N$6&gt;=O362,Pipeline!$N$6="")),1,0)</f>
        <v>1</v>
      </c>
      <c r="C362" s="99">
        <f>IF(B362&lt;&gt;1,"",COUNTIFS($I$6:I361,I362,$B$6:B361,1)+1)</f>
        <v>350</v>
      </c>
      <c r="D362" s="100" t="str">
        <f>IF(LEN(INDEX(Input!B$6:B$1005,ROW($C362)-ROW($C$5),1))=0,"-",INDEX(Input!B$6:B$1005,ROW($C362)-ROW($C$5),1))</f>
        <v>-</v>
      </c>
      <c r="E362" s="100" t="str">
        <f>IF(LEN(INDEX(Input!C$6:C$1005,ROW($C362)-ROW($C$5),1))=0,"-",INDEX(Input!C$6:C$1005,ROW($C362)-ROW($C$5),1))</f>
        <v>-</v>
      </c>
      <c r="F362" s="100" t="str">
        <f>IF(LEN(INDEX(Input!D$6:D$1005,ROW($C362)-ROW($C$5),1))=0,"-",INDEX(Input!D$6:D$1005,ROW($C362)-ROW($C$5),1))</f>
        <v>-</v>
      </c>
      <c r="G362" s="100" t="str">
        <f>IF(LEN(INDEX(Input!E$6:E$1005,ROW($C362)-ROW($C$5),1))=0,"-",INDEX(Input!E$6:E$1005,ROW($C362)-ROW($C$5),1))</f>
        <v>-</v>
      </c>
      <c r="H362" s="100" t="str">
        <f>IF(LEN(INDEX(Input!F$6:F$1005,ROW($C362)-ROW($C$5),1))=0,"-",INDEX(Input!F$6:F$1005,ROW($C362)-ROW($C$5),1))</f>
        <v>-</v>
      </c>
      <c r="I362" s="100" t="str">
        <f>IF(LEN(INDEX(Input!G$6:G$1005,ROW($C362)-ROW($C$5),1))=0,"",INDEX(Input!G$6:G$1005,ROW($C362)-ROW($C$5),1))</f>
        <v/>
      </c>
      <c r="J362" s="100" t="str">
        <f>IF(LEN(INDEX(Input!B$6:B$1005,ROW($C362)-ROW($C$5),1))=0,"-",IF(INDEX(Input!H$6:H$1005,ROW($C362)-ROW($C$5),1)="","Not set",INDEX(Input!H$6:H$1005,ROW($C362)-ROW($C$5),1)) )</f>
        <v>-</v>
      </c>
      <c r="K362" s="101" t="str">
        <f>IF(LEN(INDEX(Input!I$6:I$1005,ROW($C362)-ROW($C$5),1))=0,"",INDEX(Input!I$6:I$1005,ROW($C362)-ROW($C$5),1))</f>
        <v/>
      </c>
      <c r="L362" s="101" t="str">
        <f t="array" ref="L362">IFERROR(IF($AY$24=123,DAY(K362)&amp;connector&amp;IF($AZ$24="Extended",INDEX($AT$24:$AT$35,MONTH(K362),1),MONTH(K362))&amp;connector&amp;IF($AZ$24="Short", RIGHT(YEAR(K362),2),YEAR(K362)),IF($AY$24=213, MONTH(K362)&amp;connector&amp;DAY(K362)&amp;connector&amp;IF($AZ$24="Short", RIGHT(YEAR(K362),2),YEAR(K362)),IF($AZ$24="Short", RIGHT(YEAR(K362),2),YEAR(K362))&amp;connector&amp;MONTH(K362)&amp;connector&amp;DAY(K362))),"-")</f>
        <v>-</v>
      </c>
      <c r="M362" s="101" t="str">
        <f>IF(LEN(INDEX(Input!J$6:J$1005,ROW($C362)-ROW($C$5),1))=0,"",INDEX(Input!J$6:J$1005,ROW($C362)-ROW($C$5),1))</f>
        <v/>
      </c>
      <c r="N362" s="101" t="str">
        <f t="array" ref="N362">IFERROR(IF($AY$24=123,DAY(M362)&amp;connector&amp;IF($AZ$24="Extended",INDEX($AT$24:$AT$35,MONTH(M362),1),MONTH(M362))&amp;connector&amp;IF($AZ$24="Short", RIGHT(YEAR(M362),2),YEAR(M362)),IF($AY$24=213, MONTH(M362)&amp;connector&amp;DAY(M362)&amp;connector&amp;IF($AZ$24="Short", RIGHT(YEAR(M362),2),YEAR(M362)),IF($AZ$24="Short", RIGHT(YEAR(M362),2),YEAR(M362))&amp;connector&amp;MONTH(M362)&amp;connector&amp;DAY(M362))),"-")</f>
        <v>-</v>
      </c>
      <c r="O362" s="156" t="str">
        <f>IF(LEN(INDEX(Input!K$6:K$1005,ROW($C362)-ROW($C$5),1))=0,"",INDEX(Input!K$6:K$1005,ROW($C362)-ROW($C$5),1))</f>
        <v/>
      </c>
      <c r="P362" s="100" t="str">
        <f t="shared" si="47"/>
        <v>-</v>
      </c>
      <c r="Q362" s="156" t="str">
        <f>IF(LEN(INDEX(Input!L$6:L$1005,ROW($C362)-ROW($C$5),1))=0,"",INDEX(Input!L$6:L$1005,ROW($C362)-ROW($C$5),1))</f>
        <v/>
      </c>
      <c r="R362" s="100" t="str">
        <f t="shared" si="48"/>
        <v>-</v>
      </c>
      <c r="S362" s="156" t="str">
        <f>IF(LEN(INDEX(Input!M$6:M$1005,ROW($C362)-ROW($C$5),1))=0,"-",INDEX(Input!M$6:M$1005,ROW($C362)-ROW($C$5),1))</f>
        <v>-</v>
      </c>
      <c r="T362" s="156" t="str">
        <f t="shared" si="49"/>
        <v/>
      </c>
      <c r="U362" s="100" t="str">
        <f t="shared" si="50"/>
        <v>-</v>
      </c>
      <c r="V362" s="156" t="str">
        <f>IF(LEN(INDEX(Input!O$6:O$1005,ROW($C362)-ROW($C$5),1))=0,"",INDEX(Input!O$6:O$1005,ROW($C362)-ROW($C$5),1))</f>
        <v/>
      </c>
      <c r="W362" s="100" t="str">
        <f t="shared" si="51"/>
        <v>-</v>
      </c>
      <c r="X362" s="104" t="str">
        <f t="shared" si="52"/>
        <v/>
      </c>
      <c r="Y362" s="102" t="str">
        <f t="shared" si="53"/>
        <v/>
      </c>
      <c r="Z362" s="102" t="str">
        <f>IF(AND(OR(Dashboard!$D$7=J362,Dashboard!$D$7=""),  OR(Dashboard!$G$6&lt;=K362,Dashboard!$G$6=""), OR(Dashboard!$G$7&gt;=K362,Dashboard!$G$7=""),  OR(Dashboard!$J$6&lt;=O362,Dashboard!$J$6=""), OR(Dashboard!$J$7&gt;=O362,Dashboard!$J$7=""),D362&lt;&gt;""),"x","")</f>
        <v>x</v>
      </c>
      <c r="AA362" s="102" t="str">
        <f>IF(AND(OR(Dashboard!$D$6=H362,Dashboard!$D$6="",Dashboard!$D$6="All"), Z362="x"),"x","")</f>
        <v>x</v>
      </c>
      <c r="AB362" s="103" t="str">
        <f>IF(AND(OR(Dashboard!$D$6=H362,Dashboard!$D$6="",Dashboard!$D$6="All"), OR(Dashboard!$D$7=J362,Dashboard!$D$7=""),  OR(Dashboard!$G$6&lt;=K362,Dashboard!$G$6=""), OR(Dashboard!$G$7&gt;=K362,Dashboard!$G$7=""),  OR(Dashboard!$J$6&lt;=O362,Dashboard!$J$6=""), OR(Dashboard!$J$7&gt;=O362,Dashboard!$J$7=""),I362&lt;&gt;""),"x","")</f>
        <v/>
      </c>
      <c r="AC362" s="88" t="str">
        <f>IF($AB362&lt;&gt;"x","",IF(AND($I362&lt;&gt;AC$4, IFERROR(MATCH("c",$AB362:AB362,0),0)=0),"x", IF(IFERROR(MATCH("c",$AB362:AB362,0),0)=0,"c","")))</f>
        <v/>
      </c>
      <c r="AD362" s="88" t="str">
        <f>IF($AB362&lt;&gt;"x","",IF(AND($I362&lt;&gt;AD$4, IFERROR(MATCH("c",$AB362:AC362,0),0)=0),"x", IF(IFERROR(MATCH("c",$AB362:AC362,0),0)=0,"c","")))</f>
        <v/>
      </c>
      <c r="AE362" s="88" t="str">
        <f>IF($AB362&lt;&gt;"x","",IF(AND($I362&lt;&gt;AE$4, IFERROR(MATCH("c",$AB362:AD362,0),0)=0),"x", IF(IFERROR(MATCH("c",$AB362:AD362,0),0)=0,"c","")))</f>
        <v/>
      </c>
      <c r="AF362" s="88" t="str">
        <f>IF($AB362&lt;&gt;"x","",IF(AND($I362&lt;&gt;AF$4, IFERROR(MATCH("c",$AB362:AE362,0),0)=0),"x", IF(IFERROR(MATCH("c",$AB362:AE362,0),0)=0,"c","")))</f>
        <v/>
      </c>
      <c r="AG362" s="88" t="str">
        <f>IF($AB362&lt;&gt;"x","",IF(AND($I362&lt;&gt;AG$4, IFERROR(MATCH("c",$AB362:AF362,0),0)=0),"x", IF(IFERROR(MATCH("c",$AB362:AF362,0),0)=0,"c","")))</f>
        <v/>
      </c>
      <c r="AH362" s="88" t="str">
        <f>IF($AB362&lt;&gt;"x","",IF(AND($I362&lt;&gt;AH$4, IFERROR(MATCH("c",$AB362:AG362,0),0)=0),"x", IF(IFERROR(MATCH("c",$AB362:AG362,0),0)=0,"c","")))</f>
        <v/>
      </c>
      <c r="AI362" s="88" t="str">
        <f>IF($AB362&lt;&gt;"x","",IF(AND($I362&lt;&gt;AI$4, IFERROR(MATCH("c",$AB362:AH362,0),0)=0),"x", IF(IFERROR(MATCH("c",$AB362:AH362,0),0)=0,"c","")))</f>
        <v/>
      </c>
      <c r="AJ362" s="88" t="str">
        <f>IF($AB362&lt;&gt;"x","",IF(AND($I362&lt;&gt;AJ$4, IFERROR(MATCH("c",$AB362:AI362,0),0)=0),"x", IF(IFERROR(MATCH("c",$AB362:AI362,0),0)=0,"c","")))</f>
        <v/>
      </c>
      <c r="AK362" s="88" t="str">
        <f>IF($AB362&lt;&gt;"x","",IF(AND($I362&lt;&gt;AK$4, IFERROR(MATCH("c",$AB362:AJ362,0),0)=0),"x", IF(IFERROR(MATCH("c",$AB362:AJ362,0),0)=0,"c","")))</f>
        <v/>
      </c>
      <c r="AL362" s="88" t="str">
        <f>IF($AB362&lt;&gt;"x","",IF(AND($I362&lt;&gt;AL$4, IFERROR(MATCH("c",$AB362:AK362,0),0)=0),"x", IF(IFERROR(MATCH("c",$AB362:AK362,0),0)=0,"c","")))</f>
        <v/>
      </c>
      <c r="AM362" s="88" t="str">
        <f>IF($AB362&lt;&gt;"x","",IF(AND($I362&lt;&gt;AM$4, IFERROR(MATCH("c",$AB362:AL362,0),0)=0),"x", IF(IFERROR(MATCH("c",$AB362:AL362,0),0)=0,"c","")))</f>
        <v/>
      </c>
      <c r="AN362" s="88" t="str">
        <f>IF($AB362&lt;&gt;"x","",IF(AND($I362&lt;&gt;AN$4, IFERROR(MATCH("c",$AB362:AM362,0),0)=0),"x", IF(IFERROR(MATCH("c",$AB362:AM362,0),0)=0,"c","")))</f>
        <v/>
      </c>
      <c r="AO362" s="88" t="str">
        <f>IF($AB362&lt;&gt;"x","",IF(AND($I362&lt;&gt;AO$4, IFERROR(MATCH("c",$AB362:AN362,0),0)=0),"x", IF(IFERROR(MATCH("c",$AB362:AN362,0),0)=0,"c","")))</f>
        <v/>
      </c>
      <c r="AP362" s="88" t="str">
        <f>IF($AB362&lt;&gt;"x","",IF(AND($I362&lt;&gt;AP$4, IFERROR(MATCH("c",$AB362:AO362,0),0)=0),"x", IF(IFERROR(MATCH("c",$AB362:AO362,0),0)=0,"c","")))</f>
        <v/>
      </c>
      <c r="AQ362" s="88" t="str">
        <f>IF($AB362&lt;&gt;"x","",IF(AND($I362&lt;&gt;AQ$4, IFERROR(MATCH("c",$AB362:AP362,0),0)=0),"x", IF(IFERROR(MATCH("c",$AB362:AP362,0),0)=0,"c","")))</f>
        <v/>
      </c>
    </row>
    <row r="363" spans="2:43" x14ac:dyDescent="0.25">
      <c r="B363" s="88">
        <f>IF(AND(OR(Pipeline!$F$5=H363,Pipeline!$F$5="",Pipeline!$F$5="All"), OR(Pipeline!$F$6=J363,Pipeline!$F$6="",Pipeline!$F$6="All"),  OR(Pipeline!$J$5&lt;=K363,Pipeline!$J$5=""), OR(Pipeline!$J$6&gt;=K363,Pipeline!$J$6=""),  OR(Pipeline!$N$5&lt;=O363,Pipeline!$N$5=""), OR(Pipeline!$N$6&gt;=O363,Pipeline!$N$6="")),1,0)</f>
        <v>1</v>
      </c>
      <c r="C363" s="99">
        <f>IF(B363&lt;&gt;1,"",COUNTIFS($I$6:I362,I363,$B$6:B362,1)+1)</f>
        <v>351</v>
      </c>
      <c r="D363" s="100" t="str">
        <f>IF(LEN(INDEX(Input!B$6:B$1005,ROW($C363)-ROW($C$5),1))=0,"-",INDEX(Input!B$6:B$1005,ROW($C363)-ROW($C$5),1))</f>
        <v>-</v>
      </c>
      <c r="E363" s="100" t="str">
        <f>IF(LEN(INDEX(Input!C$6:C$1005,ROW($C363)-ROW($C$5),1))=0,"-",INDEX(Input!C$6:C$1005,ROW($C363)-ROW($C$5),1))</f>
        <v>-</v>
      </c>
      <c r="F363" s="100" t="str">
        <f>IF(LEN(INDEX(Input!D$6:D$1005,ROW($C363)-ROW($C$5),1))=0,"-",INDEX(Input!D$6:D$1005,ROW($C363)-ROW($C$5),1))</f>
        <v>-</v>
      </c>
      <c r="G363" s="100" t="str">
        <f>IF(LEN(INDEX(Input!E$6:E$1005,ROW($C363)-ROW($C$5),1))=0,"-",INDEX(Input!E$6:E$1005,ROW($C363)-ROW($C$5),1))</f>
        <v>-</v>
      </c>
      <c r="H363" s="100" t="str">
        <f>IF(LEN(INDEX(Input!F$6:F$1005,ROW($C363)-ROW($C$5),1))=0,"-",INDEX(Input!F$6:F$1005,ROW($C363)-ROW($C$5),1))</f>
        <v>-</v>
      </c>
      <c r="I363" s="100" t="str">
        <f>IF(LEN(INDEX(Input!G$6:G$1005,ROW($C363)-ROW($C$5),1))=0,"",INDEX(Input!G$6:G$1005,ROW($C363)-ROW($C$5),1))</f>
        <v/>
      </c>
      <c r="J363" s="100" t="str">
        <f>IF(LEN(INDEX(Input!B$6:B$1005,ROW($C363)-ROW($C$5),1))=0,"-",IF(INDEX(Input!H$6:H$1005,ROW($C363)-ROW($C$5),1)="","Not set",INDEX(Input!H$6:H$1005,ROW($C363)-ROW($C$5),1)) )</f>
        <v>-</v>
      </c>
      <c r="K363" s="101" t="str">
        <f>IF(LEN(INDEX(Input!I$6:I$1005,ROW($C363)-ROW($C$5),1))=0,"",INDEX(Input!I$6:I$1005,ROW($C363)-ROW($C$5),1))</f>
        <v/>
      </c>
      <c r="L363" s="101" t="str">
        <f t="array" ref="L363">IFERROR(IF($AY$24=123,DAY(K363)&amp;connector&amp;IF($AZ$24="Extended",INDEX($AT$24:$AT$35,MONTH(K363),1),MONTH(K363))&amp;connector&amp;IF($AZ$24="Short", RIGHT(YEAR(K363),2),YEAR(K363)),IF($AY$24=213, MONTH(K363)&amp;connector&amp;DAY(K363)&amp;connector&amp;IF($AZ$24="Short", RIGHT(YEAR(K363),2),YEAR(K363)),IF($AZ$24="Short", RIGHT(YEAR(K363),2),YEAR(K363))&amp;connector&amp;MONTH(K363)&amp;connector&amp;DAY(K363))),"-")</f>
        <v>-</v>
      </c>
      <c r="M363" s="101" t="str">
        <f>IF(LEN(INDEX(Input!J$6:J$1005,ROW($C363)-ROW($C$5),1))=0,"",INDEX(Input!J$6:J$1005,ROW($C363)-ROW($C$5),1))</f>
        <v/>
      </c>
      <c r="N363" s="101" t="str">
        <f t="array" ref="N363">IFERROR(IF($AY$24=123,DAY(M363)&amp;connector&amp;IF($AZ$24="Extended",INDEX($AT$24:$AT$35,MONTH(M363),1),MONTH(M363))&amp;connector&amp;IF($AZ$24="Short", RIGHT(YEAR(M363),2),YEAR(M363)),IF($AY$24=213, MONTH(M363)&amp;connector&amp;DAY(M363)&amp;connector&amp;IF($AZ$24="Short", RIGHT(YEAR(M363),2),YEAR(M363)),IF($AZ$24="Short", RIGHT(YEAR(M363),2),YEAR(M363))&amp;connector&amp;MONTH(M363)&amp;connector&amp;DAY(M363))),"-")</f>
        <v>-</v>
      </c>
      <c r="O363" s="156" t="str">
        <f>IF(LEN(INDEX(Input!K$6:K$1005,ROW($C363)-ROW($C$5),1))=0,"",INDEX(Input!K$6:K$1005,ROW($C363)-ROW($C$5),1))</f>
        <v/>
      </c>
      <c r="P363" s="100" t="str">
        <f t="shared" si="47"/>
        <v>-</v>
      </c>
      <c r="Q363" s="156" t="str">
        <f>IF(LEN(INDEX(Input!L$6:L$1005,ROW($C363)-ROW($C$5),1))=0,"",INDEX(Input!L$6:L$1005,ROW($C363)-ROW($C$5),1))</f>
        <v/>
      </c>
      <c r="R363" s="100" t="str">
        <f t="shared" si="48"/>
        <v>-</v>
      </c>
      <c r="S363" s="156" t="str">
        <f>IF(LEN(INDEX(Input!M$6:M$1005,ROW($C363)-ROW($C$5),1))=0,"-",INDEX(Input!M$6:M$1005,ROW($C363)-ROW($C$5),1))</f>
        <v>-</v>
      </c>
      <c r="T363" s="156" t="str">
        <f t="shared" si="49"/>
        <v/>
      </c>
      <c r="U363" s="100" t="str">
        <f t="shared" si="50"/>
        <v>-</v>
      </c>
      <c r="V363" s="156" t="str">
        <f>IF(LEN(INDEX(Input!O$6:O$1005,ROW($C363)-ROW($C$5),1))=0,"",INDEX(Input!O$6:O$1005,ROW($C363)-ROW($C$5),1))</f>
        <v/>
      </c>
      <c r="W363" s="100" t="str">
        <f t="shared" si="51"/>
        <v>-</v>
      </c>
      <c r="X363" s="104" t="str">
        <f t="shared" si="52"/>
        <v/>
      </c>
      <c r="Y363" s="102" t="str">
        <f t="shared" si="53"/>
        <v/>
      </c>
      <c r="Z363" s="102" t="str">
        <f>IF(AND(OR(Dashboard!$D$7=J363,Dashboard!$D$7=""),  OR(Dashboard!$G$6&lt;=K363,Dashboard!$G$6=""), OR(Dashboard!$G$7&gt;=K363,Dashboard!$G$7=""),  OR(Dashboard!$J$6&lt;=O363,Dashboard!$J$6=""), OR(Dashboard!$J$7&gt;=O363,Dashboard!$J$7=""),D363&lt;&gt;""),"x","")</f>
        <v>x</v>
      </c>
      <c r="AA363" s="102" t="str">
        <f>IF(AND(OR(Dashboard!$D$6=H363,Dashboard!$D$6="",Dashboard!$D$6="All"), Z363="x"),"x","")</f>
        <v>x</v>
      </c>
      <c r="AB363" s="103" t="str">
        <f>IF(AND(OR(Dashboard!$D$6=H363,Dashboard!$D$6="",Dashboard!$D$6="All"), OR(Dashboard!$D$7=J363,Dashboard!$D$7=""),  OR(Dashboard!$G$6&lt;=K363,Dashboard!$G$6=""), OR(Dashboard!$G$7&gt;=K363,Dashboard!$G$7=""),  OR(Dashboard!$J$6&lt;=O363,Dashboard!$J$6=""), OR(Dashboard!$J$7&gt;=O363,Dashboard!$J$7=""),I363&lt;&gt;""),"x","")</f>
        <v/>
      </c>
      <c r="AC363" s="88" t="str">
        <f>IF($AB363&lt;&gt;"x","",IF(AND($I363&lt;&gt;AC$4, IFERROR(MATCH("c",$AB363:AB363,0),0)=0),"x", IF(IFERROR(MATCH("c",$AB363:AB363,0),0)=0,"c","")))</f>
        <v/>
      </c>
      <c r="AD363" s="88" t="str">
        <f>IF($AB363&lt;&gt;"x","",IF(AND($I363&lt;&gt;AD$4, IFERROR(MATCH("c",$AB363:AC363,0),0)=0),"x", IF(IFERROR(MATCH("c",$AB363:AC363,0),0)=0,"c","")))</f>
        <v/>
      </c>
      <c r="AE363" s="88" t="str">
        <f>IF($AB363&lt;&gt;"x","",IF(AND($I363&lt;&gt;AE$4, IFERROR(MATCH("c",$AB363:AD363,0),0)=0),"x", IF(IFERROR(MATCH("c",$AB363:AD363,0),0)=0,"c","")))</f>
        <v/>
      </c>
      <c r="AF363" s="88" t="str">
        <f>IF($AB363&lt;&gt;"x","",IF(AND($I363&lt;&gt;AF$4, IFERROR(MATCH("c",$AB363:AE363,0),0)=0),"x", IF(IFERROR(MATCH("c",$AB363:AE363,0),0)=0,"c","")))</f>
        <v/>
      </c>
      <c r="AG363" s="88" t="str">
        <f>IF($AB363&lt;&gt;"x","",IF(AND($I363&lt;&gt;AG$4, IFERROR(MATCH("c",$AB363:AF363,0),0)=0),"x", IF(IFERROR(MATCH("c",$AB363:AF363,0),0)=0,"c","")))</f>
        <v/>
      </c>
      <c r="AH363" s="88" t="str">
        <f>IF($AB363&lt;&gt;"x","",IF(AND($I363&lt;&gt;AH$4, IFERROR(MATCH("c",$AB363:AG363,0),0)=0),"x", IF(IFERROR(MATCH("c",$AB363:AG363,0),0)=0,"c","")))</f>
        <v/>
      </c>
      <c r="AI363" s="88" t="str">
        <f>IF($AB363&lt;&gt;"x","",IF(AND($I363&lt;&gt;AI$4, IFERROR(MATCH("c",$AB363:AH363,0),0)=0),"x", IF(IFERROR(MATCH("c",$AB363:AH363,0),0)=0,"c","")))</f>
        <v/>
      </c>
      <c r="AJ363" s="88" t="str">
        <f>IF($AB363&lt;&gt;"x","",IF(AND($I363&lt;&gt;AJ$4, IFERROR(MATCH("c",$AB363:AI363,0),0)=0),"x", IF(IFERROR(MATCH("c",$AB363:AI363,0),0)=0,"c","")))</f>
        <v/>
      </c>
      <c r="AK363" s="88" t="str">
        <f>IF($AB363&lt;&gt;"x","",IF(AND($I363&lt;&gt;AK$4, IFERROR(MATCH("c",$AB363:AJ363,0),0)=0),"x", IF(IFERROR(MATCH("c",$AB363:AJ363,0),0)=0,"c","")))</f>
        <v/>
      </c>
      <c r="AL363" s="88" t="str">
        <f>IF($AB363&lt;&gt;"x","",IF(AND($I363&lt;&gt;AL$4, IFERROR(MATCH("c",$AB363:AK363,0),0)=0),"x", IF(IFERROR(MATCH("c",$AB363:AK363,0),0)=0,"c","")))</f>
        <v/>
      </c>
      <c r="AM363" s="88" t="str">
        <f>IF($AB363&lt;&gt;"x","",IF(AND($I363&lt;&gt;AM$4, IFERROR(MATCH("c",$AB363:AL363,0),0)=0),"x", IF(IFERROR(MATCH("c",$AB363:AL363,0),0)=0,"c","")))</f>
        <v/>
      </c>
      <c r="AN363" s="88" t="str">
        <f>IF($AB363&lt;&gt;"x","",IF(AND($I363&lt;&gt;AN$4, IFERROR(MATCH("c",$AB363:AM363,0),0)=0),"x", IF(IFERROR(MATCH("c",$AB363:AM363,0),0)=0,"c","")))</f>
        <v/>
      </c>
      <c r="AO363" s="88" t="str">
        <f>IF($AB363&lt;&gt;"x","",IF(AND($I363&lt;&gt;AO$4, IFERROR(MATCH("c",$AB363:AN363,0),0)=0),"x", IF(IFERROR(MATCH("c",$AB363:AN363,0),0)=0,"c","")))</f>
        <v/>
      </c>
      <c r="AP363" s="88" t="str">
        <f>IF($AB363&lt;&gt;"x","",IF(AND($I363&lt;&gt;AP$4, IFERROR(MATCH("c",$AB363:AO363,0),0)=0),"x", IF(IFERROR(MATCH("c",$AB363:AO363,0),0)=0,"c","")))</f>
        <v/>
      </c>
      <c r="AQ363" s="88" t="str">
        <f>IF($AB363&lt;&gt;"x","",IF(AND($I363&lt;&gt;AQ$4, IFERROR(MATCH("c",$AB363:AP363,0),0)=0),"x", IF(IFERROR(MATCH("c",$AB363:AP363,0),0)=0,"c","")))</f>
        <v/>
      </c>
    </row>
    <row r="364" spans="2:43" x14ac:dyDescent="0.25">
      <c r="B364" s="88">
        <f>IF(AND(OR(Pipeline!$F$5=H364,Pipeline!$F$5="",Pipeline!$F$5="All"), OR(Pipeline!$F$6=J364,Pipeline!$F$6="",Pipeline!$F$6="All"),  OR(Pipeline!$J$5&lt;=K364,Pipeline!$J$5=""), OR(Pipeline!$J$6&gt;=K364,Pipeline!$J$6=""),  OR(Pipeline!$N$5&lt;=O364,Pipeline!$N$5=""), OR(Pipeline!$N$6&gt;=O364,Pipeline!$N$6="")),1,0)</f>
        <v>1</v>
      </c>
      <c r="C364" s="99">
        <f>IF(B364&lt;&gt;1,"",COUNTIFS($I$6:I363,I364,$B$6:B363,1)+1)</f>
        <v>352</v>
      </c>
      <c r="D364" s="100" t="str">
        <f>IF(LEN(INDEX(Input!B$6:B$1005,ROW($C364)-ROW($C$5),1))=0,"-",INDEX(Input!B$6:B$1005,ROW($C364)-ROW($C$5),1))</f>
        <v>-</v>
      </c>
      <c r="E364" s="100" t="str">
        <f>IF(LEN(INDEX(Input!C$6:C$1005,ROW($C364)-ROW($C$5),1))=0,"-",INDEX(Input!C$6:C$1005,ROW($C364)-ROW($C$5),1))</f>
        <v>-</v>
      </c>
      <c r="F364" s="100" t="str">
        <f>IF(LEN(INDEX(Input!D$6:D$1005,ROW($C364)-ROW($C$5),1))=0,"-",INDEX(Input!D$6:D$1005,ROW($C364)-ROW($C$5),1))</f>
        <v>-</v>
      </c>
      <c r="G364" s="100" t="str">
        <f>IF(LEN(INDEX(Input!E$6:E$1005,ROW($C364)-ROW($C$5),1))=0,"-",INDEX(Input!E$6:E$1005,ROW($C364)-ROW($C$5),1))</f>
        <v>-</v>
      </c>
      <c r="H364" s="100" t="str">
        <f>IF(LEN(INDEX(Input!F$6:F$1005,ROW($C364)-ROW($C$5),1))=0,"-",INDEX(Input!F$6:F$1005,ROW($C364)-ROW($C$5),1))</f>
        <v>-</v>
      </c>
      <c r="I364" s="100" t="str">
        <f>IF(LEN(INDEX(Input!G$6:G$1005,ROW($C364)-ROW($C$5),1))=0,"",INDEX(Input!G$6:G$1005,ROW($C364)-ROW($C$5),1))</f>
        <v/>
      </c>
      <c r="J364" s="100" t="str">
        <f>IF(LEN(INDEX(Input!B$6:B$1005,ROW($C364)-ROW($C$5),1))=0,"-",IF(INDEX(Input!H$6:H$1005,ROW($C364)-ROW($C$5),1)="","Not set",INDEX(Input!H$6:H$1005,ROW($C364)-ROW($C$5),1)) )</f>
        <v>-</v>
      </c>
      <c r="K364" s="101" t="str">
        <f>IF(LEN(INDEX(Input!I$6:I$1005,ROW($C364)-ROW($C$5),1))=0,"",INDEX(Input!I$6:I$1005,ROW($C364)-ROW($C$5),1))</f>
        <v/>
      </c>
      <c r="L364" s="101" t="str">
        <f t="array" ref="L364">IFERROR(IF($AY$24=123,DAY(K364)&amp;connector&amp;IF($AZ$24="Extended",INDEX($AT$24:$AT$35,MONTH(K364),1),MONTH(K364))&amp;connector&amp;IF($AZ$24="Short", RIGHT(YEAR(K364),2),YEAR(K364)),IF($AY$24=213, MONTH(K364)&amp;connector&amp;DAY(K364)&amp;connector&amp;IF($AZ$24="Short", RIGHT(YEAR(K364),2),YEAR(K364)),IF($AZ$24="Short", RIGHT(YEAR(K364),2),YEAR(K364))&amp;connector&amp;MONTH(K364)&amp;connector&amp;DAY(K364))),"-")</f>
        <v>-</v>
      </c>
      <c r="M364" s="101" t="str">
        <f>IF(LEN(INDEX(Input!J$6:J$1005,ROW($C364)-ROW($C$5),1))=0,"",INDEX(Input!J$6:J$1005,ROW($C364)-ROW($C$5),1))</f>
        <v/>
      </c>
      <c r="N364" s="101" t="str">
        <f t="array" ref="N364">IFERROR(IF($AY$24=123,DAY(M364)&amp;connector&amp;IF($AZ$24="Extended",INDEX($AT$24:$AT$35,MONTH(M364),1),MONTH(M364))&amp;connector&amp;IF($AZ$24="Short", RIGHT(YEAR(M364),2),YEAR(M364)),IF($AY$24=213, MONTH(M364)&amp;connector&amp;DAY(M364)&amp;connector&amp;IF($AZ$24="Short", RIGHT(YEAR(M364),2),YEAR(M364)),IF($AZ$24="Short", RIGHT(YEAR(M364),2),YEAR(M364))&amp;connector&amp;MONTH(M364)&amp;connector&amp;DAY(M364))),"-")</f>
        <v>-</v>
      </c>
      <c r="O364" s="156" t="str">
        <f>IF(LEN(INDEX(Input!K$6:K$1005,ROW($C364)-ROW($C$5),1))=0,"",INDEX(Input!K$6:K$1005,ROW($C364)-ROW($C$5),1))</f>
        <v/>
      </c>
      <c r="P364" s="100" t="str">
        <f t="shared" si="47"/>
        <v>-</v>
      </c>
      <c r="Q364" s="156" t="str">
        <f>IF(LEN(INDEX(Input!L$6:L$1005,ROW($C364)-ROW($C$5),1))=0,"",INDEX(Input!L$6:L$1005,ROW($C364)-ROW($C$5),1))</f>
        <v/>
      </c>
      <c r="R364" s="100" t="str">
        <f t="shared" si="48"/>
        <v>-</v>
      </c>
      <c r="S364" s="156" t="str">
        <f>IF(LEN(INDEX(Input!M$6:M$1005,ROW($C364)-ROW($C$5),1))=0,"-",INDEX(Input!M$6:M$1005,ROW($C364)-ROW($C$5),1))</f>
        <v>-</v>
      </c>
      <c r="T364" s="156" t="str">
        <f t="shared" si="49"/>
        <v/>
      </c>
      <c r="U364" s="100" t="str">
        <f t="shared" si="50"/>
        <v>-</v>
      </c>
      <c r="V364" s="156" t="str">
        <f>IF(LEN(INDEX(Input!O$6:O$1005,ROW($C364)-ROW($C$5),1))=0,"",INDEX(Input!O$6:O$1005,ROW($C364)-ROW($C$5),1))</f>
        <v/>
      </c>
      <c r="W364" s="100" t="str">
        <f t="shared" si="51"/>
        <v>-</v>
      </c>
      <c r="X364" s="104" t="str">
        <f t="shared" si="52"/>
        <v/>
      </c>
      <c r="Y364" s="102" t="str">
        <f t="shared" si="53"/>
        <v/>
      </c>
      <c r="Z364" s="102" t="str">
        <f>IF(AND(OR(Dashboard!$D$7=J364,Dashboard!$D$7=""),  OR(Dashboard!$G$6&lt;=K364,Dashboard!$G$6=""), OR(Dashboard!$G$7&gt;=K364,Dashboard!$G$7=""),  OR(Dashboard!$J$6&lt;=O364,Dashboard!$J$6=""), OR(Dashboard!$J$7&gt;=O364,Dashboard!$J$7=""),D364&lt;&gt;""),"x","")</f>
        <v>x</v>
      </c>
      <c r="AA364" s="102" t="str">
        <f>IF(AND(OR(Dashboard!$D$6=H364,Dashboard!$D$6="",Dashboard!$D$6="All"), Z364="x"),"x","")</f>
        <v>x</v>
      </c>
      <c r="AB364" s="103" t="str">
        <f>IF(AND(OR(Dashboard!$D$6=H364,Dashboard!$D$6="",Dashboard!$D$6="All"), OR(Dashboard!$D$7=J364,Dashboard!$D$7=""),  OR(Dashboard!$G$6&lt;=K364,Dashboard!$G$6=""), OR(Dashboard!$G$7&gt;=K364,Dashboard!$G$7=""),  OR(Dashboard!$J$6&lt;=O364,Dashboard!$J$6=""), OR(Dashboard!$J$7&gt;=O364,Dashboard!$J$7=""),I364&lt;&gt;""),"x","")</f>
        <v/>
      </c>
      <c r="AC364" s="88" t="str">
        <f>IF($AB364&lt;&gt;"x","",IF(AND($I364&lt;&gt;AC$4, IFERROR(MATCH("c",$AB364:AB364,0),0)=0),"x", IF(IFERROR(MATCH("c",$AB364:AB364,0),0)=0,"c","")))</f>
        <v/>
      </c>
      <c r="AD364" s="88" t="str">
        <f>IF($AB364&lt;&gt;"x","",IF(AND($I364&lt;&gt;AD$4, IFERROR(MATCH("c",$AB364:AC364,0),0)=0),"x", IF(IFERROR(MATCH("c",$AB364:AC364,0),0)=0,"c","")))</f>
        <v/>
      </c>
      <c r="AE364" s="88" t="str">
        <f>IF($AB364&lt;&gt;"x","",IF(AND($I364&lt;&gt;AE$4, IFERROR(MATCH("c",$AB364:AD364,0),0)=0),"x", IF(IFERROR(MATCH("c",$AB364:AD364,0),0)=0,"c","")))</f>
        <v/>
      </c>
      <c r="AF364" s="88" t="str">
        <f>IF($AB364&lt;&gt;"x","",IF(AND($I364&lt;&gt;AF$4, IFERROR(MATCH("c",$AB364:AE364,0),0)=0),"x", IF(IFERROR(MATCH("c",$AB364:AE364,0),0)=0,"c","")))</f>
        <v/>
      </c>
      <c r="AG364" s="88" t="str">
        <f>IF($AB364&lt;&gt;"x","",IF(AND($I364&lt;&gt;AG$4, IFERROR(MATCH("c",$AB364:AF364,0),0)=0),"x", IF(IFERROR(MATCH("c",$AB364:AF364,0),0)=0,"c","")))</f>
        <v/>
      </c>
      <c r="AH364" s="88" t="str">
        <f>IF($AB364&lt;&gt;"x","",IF(AND($I364&lt;&gt;AH$4, IFERROR(MATCH("c",$AB364:AG364,0),0)=0),"x", IF(IFERROR(MATCH("c",$AB364:AG364,0),0)=0,"c","")))</f>
        <v/>
      </c>
      <c r="AI364" s="88" t="str">
        <f>IF($AB364&lt;&gt;"x","",IF(AND($I364&lt;&gt;AI$4, IFERROR(MATCH("c",$AB364:AH364,0),0)=0),"x", IF(IFERROR(MATCH("c",$AB364:AH364,0),0)=0,"c","")))</f>
        <v/>
      </c>
      <c r="AJ364" s="88" t="str">
        <f>IF($AB364&lt;&gt;"x","",IF(AND($I364&lt;&gt;AJ$4, IFERROR(MATCH("c",$AB364:AI364,0),0)=0),"x", IF(IFERROR(MATCH("c",$AB364:AI364,0),0)=0,"c","")))</f>
        <v/>
      </c>
      <c r="AK364" s="88" t="str">
        <f>IF($AB364&lt;&gt;"x","",IF(AND($I364&lt;&gt;AK$4, IFERROR(MATCH("c",$AB364:AJ364,0),0)=0),"x", IF(IFERROR(MATCH("c",$AB364:AJ364,0),0)=0,"c","")))</f>
        <v/>
      </c>
      <c r="AL364" s="88" t="str">
        <f>IF($AB364&lt;&gt;"x","",IF(AND($I364&lt;&gt;AL$4, IFERROR(MATCH("c",$AB364:AK364,0),0)=0),"x", IF(IFERROR(MATCH("c",$AB364:AK364,0),0)=0,"c","")))</f>
        <v/>
      </c>
      <c r="AM364" s="88" t="str">
        <f>IF($AB364&lt;&gt;"x","",IF(AND($I364&lt;&gt;AM$4, IFERROR(MATCH("c",$AB364:AL364,0),0)=0),"x", IF(IFERROR(MATCH("c",$AB364:AL364,0),0)=0,"c","")))</f>
        <v/>
      </c>
      <c r="AN364" s="88" t="str">
        <f>IF($AB364&lt;&gt;"x","",IF(AND($I364&lt;&gt;AN$4, IFERROR(MATCH("c",$AB364:AM364,0),0)=0),"x", IF(IFERROR(MATCH("c",$AB364:AM364,0),0)=0,"c","")))</f>
        <v/>
      </c>
      <c r="AO364" s="88" t="str">
        <f>IF($AB364&lt;&gt;"x","",IF(AND($I364&lt;&gt;AO$4, IFERROR(MATCH("c",$AB364:AN364,0),0)=0),"x", IF(IFERROR(MATCH("c",$AB364:AN364,0),0)=0,"c","")))</f>
        <v/>
      </c>
      <c r="AP364" s="88" t="str">
        <f>IF($AB364&lt;&gt;"x","",IF(AND($I364&lt;&gt;AP$4, IFERROR(MATCH("c",$AB364:AO364,0),0)=0),"x", IF(IFERROR(MATCH("c",$AB364:AO364,0),0)=0,"c","")))</f>
        <v/>
      </c>
      <c r="AQ364" s="88" t="str">
        <f>IF($AB364&lt;&gt;"x","",IF(AND($I364&lt;&gt;AQ$4, IFERROR(MATCH("c",$AB364:AP364,0),0)=0),"x", IF(IFERROR(MATCH("c",$AB364:AP364,0),0)=0,"c","")))</f>
        <v/>
      </c>
    </row>
    <row r="365" spans="2:43" x14ac:dyDescent="0.25">
      <c r="B365" s="88">
        <f>IF(AND(OR(Pipeline!$F$5=H365,Pipeline!$F$5="",Pipeline!$F$5="All"), OR(Pipeline!$F$6=J365,Pipeline!$F$6="",Pipeline!$F$6="All"),  OR(Pipeline!$J$5&lt;=K365,Pipeline!$J$5=""), OR(Pipeline!$J$6&gt;=K365,Pipeline!$J$6=""),  OR(Pipeline!$N$5&lt;=O365,Pipeline!$N$5=""), OR(Pipeline!$N$6&gt;=O365,Pipeline!$N$6="")),1,0)</f>
        <v>1</v>
      </c>
      <c r="C365" s="99">
        <f>IF(B365&lt;&gt;1,"",COUNTIFS($I$6:I364,I365,$B$6:B364,1)+1)</f>
        <v>353</v>
      </c>
      <c r="D365" s="100" t="str">
        <f>IF(LEN(INDEX(Input!B$6:B$1005,ROW($C365)-ROW($C$5),1))=0,"-",INDEX(Input!B$6:B$1005,ROW($C365)-ROW($C$5),1))</f>
        <v>-</v>
      </c>
      <c r="E365" s="100" t="str">
        <f>IF(LEN(INDEX(Input!C$6:C$1005,ROW($C365)-ROW($C$5),1))=0,"-",INDEX(Input!C$6:C$1005,ROW($C365)-ROW($C$5),1))</f>
        <v>-</v>
      </c>
      <c r="F365" s="100" t="str">
        <f>IF(LEN(INDEX(Input!D$6:D$1005,ROW($C365)-ROW($C$5),1))=0,"-",INDEX(Input!D$6:D$1005,ROW($C365)-ROW($C$5),1))</f>
        <v>-</v>
      </c>
      <c r="G365" s="100" t="str">
        <f>IF(LEN(INDEX(Input!E$6:E$1005,ROW($C365)-ROW($C$5),1))=0,"-",INDEX(Input!E$6:E$1005,ROW($C365)-ROW($C$5),1))</f>
        <v>-</v>
      </c>
      <c r="H365" s="100" t="str">
        <f>IF(LEN(INDEX(Input!F$6:F$1005,ROW($C365)-ROW($C$5),1))=0,"-",INDEX(Input!F$6:F$1005,ROW($C365)-ROW($C$5),1))</f>
        <v>-</v>
      </c>
      <c r="I365" s="100" t="str">
        <f>IF(LEN(INDEX(Input!G$6:G$1005,ROW($C365)-ROW($C$5),1))=0,"",INDEX(Input!G$6:G$1005,ROW($C365)-ROW($C$5),1))</f>
        <v/>
      </c>
      <c r="J365" s="100" t="str">
        <f>IF(LEN(INDEX(Input!B$6:B$1005,ROW($C365)-ROW($C$5),1))=0,"-",IF(INDEX(Input!H$6:H$1005,ROW($C365)-ROW($C$5),1)="","Not set",INDEX(Input!H$6:H$1005,ROW($C365)-ROW($C$5),1)) )</f>
        <v>-</v>
      </c>
      <c r="K365" s="101" t="str">
        <f>IF(LEN(INDEX(Input!I$6:I$1005,ROW($C365)-ROW($C$5),1))=0,"",INDEX(Input!I$6:I$1005,ROW($C365)-ROW($C$5),1))</f>
        <v/>
      </c>
      <c r="L365" s="101" t="str">
        <f t="array" ref="L365">IFERROR(IF($AY$24=123,DAY(K365)&amp;connector&amp;IF($AZ$24="Extended",INDEX($AT$24:$AT$35,MONTH(K365),1),MONTH(K365))&amp;connector&amp;IF($AZ$24="Short", RIGHT(YEAR(K365),2),YEAR(K365)),IF($AY$24=213, MONTH(K365)&amp;connector&amp;DAY(K365)&amp;connector&amp;IF($AZ$24="Short", RIGHT(YEAR(K365),2),YEAR(K365)),IF($AZ$24="Short", RIGHT(YEAR(K365),2),YEAR(K365))&amp;connector&amp;MONTH(K365)&amp;connector&amp;DAY(K365))),"-")</f>
        <v>-</v>
      </c>
      <c r="M365" s="101" t="str">
        <f>IF(LEN(INDEX(Input!J$6:J$1005,ROW($C365)-ROW($C$5),1))=0,"",INDEX(Input!J$6:J$1005,ROW($C365)-ROW($C$5),1))</f>
        <v/>
      </c>
      <c r="N365" s="101" t="str">
        <f t="array" ref="N365">IFERROR(IF($AY$24=123,DAY(M365)&amp;connector&amp;IF($AZ$24="Extended",INDEX($AT$24:$AT$35,MONTH(M365),1),MONTH(M365))&amp;connector&amp;IF($AZ$24="Short", RIGHT(YEAR(M365),2),YEAR(M365)),IF($AY$24=213, MONTH(M365)&amp;connector&amp;DAY(M365)&amp;connector&amp;IF($AZ$24="Short", RIGHT(YEAR(M365),2),YEAR(M365)),IF($AZ$24="Short", RIGHT(YEAR(M365),2),YEAR(M365))&amp;connector&amp;MONTH(M365)&amp;connector&amp;DAY(M365))),"-")</f>
        <v>-</v>
      </c>
      <c r="O365" s="156" t="str">
        <f>IF(LEN(INDEX(Input!K$6:K$1005,ROW($C365)-ROW($C$5),1))=0,"",INDEX(Input!K$6:K$1005,ROW($C365)-ROW($C$5),1))</f>
        <v/>
      </c>
      <c r="P365" s="100" t="str">
        <f t="shared" si="47"/>
        <v>-</v>
      </c>
      <c r="Q365" s="156" t="str">
        <f>IF(LEN(INDEX(Input!L$6:L$1005,ROW($C365)-ROW($C$5),1))=0,"",INDEX(Input!L$6:L$1005,ROW($C365)-ROW($C$5),1))</f>
        <v/>
      </c>
      <c r="R365" s="100" t="str">
        <f t="shared" si="48"/>
        <v>-</v>
      </c>
      <c r="S365" s="156" t="str">
        <f>IF(LEN(INDEX(Input!M$6:M$1005,ROW($C365)-ROW($C$5),1))=0,"-",INDEX(Input!M$6:M$1005,ROW($C365)-ROW($C$5),1))</f>
        <v>-</v>
      </c>
      <c r="T365" s="156" t="str">
        <f t="shared" si="49"/>
        <v/>
      </c>
      <c r="U365" s="100" t="str">
        <f t="shared" si="50"/>
        <v>-</v>
      </c>
      <c r="V365" s="156" t="str">
        <f>IF(LEN(INDEX(Input!O$6:O$1005,ROW($C365)-ROW($C$5),1))=0,"",INDEX(Input!O$6:O$1005,ROW($C365)-ROW($C$5),1))</f>
        <v/>
      </c>
      <c r="W365" s="100" t="str">
        <f t="shared" si="51"/>
        <v>-</v>
      </c>
      <c r="X365" s="104" t="str">
        <f t="shared" si="52"/>
        <v/>
      </c>
      <c r="Y365" s="102" t="str">
        <f t="shared" si="53"/>
        <v/>
      </c>
      <c r="Z365" s="102" t="str">
        <f>IF(AND(OR(Dashboard!$D$7=J365,Dashboard!$D$7=""),  OR(Dashboard!$G$6&lt;=K365,Dashboard!$G$6=""), OR(Dashboard!$G$7&gt;=K365,Dashboard!$G$7=""),  OR(Dashboard!$J$6&lt;=O365,Dashboard!$J$6=""), OR(Dashboard!$J$7&gt;=O365,Dashboard!$J$7=""),D365&lt;&gt;""),"x","")</f>
        <v>x</v>
      </c>
      <c r="AA365" s="102" t="str">
        <f>IF(AND(OR(Dashboard!$D$6=H365,Dashboard!$D$6="",Dashboard!$D$6="All"), Z365="x"),"x","")</f>
        <v>x</v>
      </c>
      <c r="AB365" s="103" t="str">
        <f>IF(AND(OR(Dashboard!$D$6=H365,Dashboard!$D$6="",Dashboard!$D$6="All"), OR(Dashboard!$D$7=J365,Dashboard!$D$7=""),  OR(Dashboard!$G$6&lt;=K365,Dashboard!$G$6=""), OR(Dashboard!$G$7&gt;=K365,Dashboard!$G$7=""),  OR(Dashboard!$J$6&lt;=O365,Dashboard!$J$6=""), OR(Dashboard!$J$7&gt;=O365,Dashboard!$J$7=""),I365&lt;&gt;""),"x","")</f>
        <v/>
      </c>
      <c r="AC365" s="88" t="str">
        <f>IF($AB365&lt;&gt;"x","",IF(AND($I365&lt;&gt;AC$4, IFERROR(MATCH("c",$AB365:AB365,0),0)=0),"x", IF(IFERROR(MATCH("c",$AB365:AB365,0),0)=0,"c","")))</f>
        <v/>
      </c>
      <c r="AD365" s="88" t="str">
        <f>IF($AB365&lt;&gt;"x","",IF(AND($I365&lt;&gt;AD$4, IFERROR(MATCH("c",$AB365:AC365,0),0)=0),"x", IF(IFERROR(MATCH("c",$AB365:AC365,0),0)=0,"c","")))</f>
        <v/>
      </c>
      <c r="AE365" s="88" t="str">
        <f>IF($AB365&lt;&gt;"x","",IF(AND($I365&lt;&gt;AE$4, IFERROR(MATCH("c",$AB365:AD365,0),0)=0),"x", IF(IFERROR(MATCH("c",$AB365:AD365,0),0)=0,"c","")))</f>
        <v/>
      </c>
      <c r="AF365" s="88" t="str">
        <f>IF($AB365&lt;&gt;"x","",IF(AND($I365&lt;&gt;AF$4, IFERROR(MATCH("c",$AB365:AE365,0),0)=0),"x", IF(IFERROR(MATCH("c",$AB365:AE365,0),0)=0,"c","")))</f>
        <v/>
      </c>
      <c r="AG365" s="88" t="str">
        <f>IF($AB365&lt;&gt;"x","",IF(AND($I365&lt;&gt;AG$4, IFERROR(MATCH("c",$AB365:AF365,0),0)=0),"x", IF(IFERROR(MATCH("c",$AB365:AF365,0),0)=0,"c","")))</f>
        <v/>
      </c>
      <c r="AH365" s="88" t="str">
        <f>IF($AB365&lt;&gt;"x","",IF(AND($I365&lt;&gt;AH$4, IFERROR(MATCH("c",$AB365:AG365,0),0)=0),"x", IF(IFERROR(MATCH("c",$AB365:AG365,0),0)=0,"c","")))</f>
        <v/>
      </c>
      <c r="AI365" s="88" t="str">
        <f>IF($AB365&lt;&gt;"x","",IF(AND($I365&lt;&gt;AI$4, IFERROR(MATCH("c",$AB365:AH365,0),0)=0),"x", IF(IFERROR(MATCH("c",$AB365:AH365,0),0)=0,"c","")))</f>
        <v/>
      </c>
      <c r="AJ365" s="88" t="str">
        <f>IF($AB365&lt;&gt;"x","",IF(AND($I365&lt;&gt;AJ$4, IFERROR(MATCH("c",$AB365:AI365,0),0)=0),"x", IF(IFERROR(MATCH("c",$AB365:AI365,0),0)=0,"c","")))</f>
        <v/>
      </c>
      <c r="AK365" s="88" t="str">
        <f>IF($AB365&lt;&gt;"x","",IF(AND($I365&lt;&gt;AK$4, IFERROR(MATCH("c",$AB365:AJ365,0),0)=0),"x", IF(IFERROR(MATCH("c",$AB365:AJ365,0),0)=0,"c","")))</f>
        <v/>
      </c>
      <c r="AL365" s="88" t="str">
        <f>IF($AB365&lt;&gt;"x","",IF(AND($I365&lt;&gt;AL$4, IFERROR(MATCH("c",$AB365:AK365,0),0)=0),"x", IF(IFERROR(MATCH("c",$AB365:AK365,0),0)=0,"c","")))</f>
        <v/>
      </c>
      <c r="AM365" s="88" t="str">
        <f>IF($AB365&lt;&gt;"x","",IF(AND($I365&lt;&gt;AM$4, IFERROR(MATCH("c",$AB365:AL365,0),0)=0),"x", IF(IFERROR(MATCH("c",$AB365:AL365,0),0)=0,"c","")))</f>
        <v/>
      </c>
      <c r="AN365" s="88" t="str">
        <f>IF($AB365&lt;&gt;"x","",IF(AND($I365&lt;&gt;AN$4, IFERROR(MATCH("c",$AB365:AM365,0),0)=0),"x", IF(IFERROR(MATCH("c",$AB365:AM365,0),0)=0,"c","")))</f>
        <v/>
      </c>
      <c r="AO365" s="88" t="str">
        <f>IF($AB365&lt;&gt;"x","",IF(AND($I365&lt;&gt;AO$4, IFERROR(MATCH("c",$AB365:AN365,0),0)=0),"x", IF(IFERROR(MATCH("c",$AB365:AN365,0),0)=0,"c","")))</f>
        <v/>
      </c>
      <c r="AP365" s="88" t="str">
        <f>IF($AB365&lt;&gt;"x","",IF(AND($I365&lt;&gt;AP$4, IFERROR(MATCH("c",$AB365:AO365,0),0)=0),"x", IF(IFERROR(MATCH("c",$AB365:AO365,0),0)=0,"c","")))</f>
        <v/>
      </c>
      <c r="AQ365" s="88" t="str">
        <f>IF($AB365&lt;&gt;"x","",IF(AND($I365&lt;&gt;AQ$4, IFERROR(MATCH("c",$AB365:AP365,0),0)=0),"x", IF(IFERROR(MATCH("c",$AB365:AP365,0),0)=0,"c","")))</f>
        <v/>
      </c>
    </row>
    <row r="366" spans="2:43" x14ac:dyDescent="0.25">
      <c r="B366" s="88">
        <f>IF(AND(OR(Pipeline!$F$5=H366,Pipeline!$F$5="",Pipeline!$F$5="All"), OR(Pipeline!$F$6=J366,Pipeline!$F$6="",Pipeline!$F$6="All"),  OR(Pipeline!$J$5&lt;=K366,Pipeline!$J$5=""), OR(Pipeline!$J$6&gt;=K366,Pipeline!$J$6=""),  OR(Pipeline!$N$5&lt;=O366,Pipeline!$N$5=""), OR(Pipeline!$N$6&gt;=O366,Pipeline!$N$6="")),1,0)</f>
        <v>1</v>
      </c>
      <c r="C366" s="99">
        <f>IF(B366&lt;&gt;1,"",COUNTIFS($I$6:I365,I366,$B$6:B365,1)+1)</f>
        <v>354</v>
      </c>
      <c r="D366" s="100" t="str">
        <f>IF(LEN(INDEX(Input!B$6:B$1005,ROW($C366)-ROW($C$5),1))=0,"-",INDEX(Input!B$6:B$1005,ROW($C366)-ROW($C$5),1))</f>
        <v>-</v>
      </c>
      <c r="E366" s="100" t="str">
        <f>IF(LEN(INDEX(Input!C$6:C$1005,ROW($C366)-ROW($C$5),1))=0,"-",INDEX(Input!C$6:C$1005,ROW($C366)-ROW($C$5),1))</f>
        <v>-</v>
      </c>
      <c r="F366" s="100" t="str">
        <f>IF(LEN(INDEX(Input!D$6:D$1005,ROW($C366)-ROW($C$5),1))=0,"-",INDEX(Input!D$6:D$1005,ROW($C366)-ROW($C$5),1))</f>
        <v>-</v>
      </c>
      <c r="G366" s="100" t="str">
        <f>IF(LEN(INDEX(Input!E$6:E$1005,ROW($C366)-ROW($C$5),1))=0,"-",INDEX(Input!E$6:E$1005,ROW($C366)-ROW($C$5),1))</f>
        <v>-</v>
      </c>
      <c r="H366" s="100" t="str">
        <f>IF(LEN(INDEX(Input!F$6:F$1005,ROW($C366)-ROW($C$5),1))=0,"-",INDEX(Input!F$6:F$1005,ROW($C366)-ROW($C$5),1))</f>
        <v>-</v>
      </c>
      <c r="I366" s="100" t="str">
        <f>IF(LEN(INDEX(Input!G$6:G$1005,ROW($C366)-ROW($C$5),1))=0,"",INDEX(Input!G$6:G$1005,ROW($C366)-ROW($C$5),1))</f>
        <v/>
      </c>
      <c r="J366" s="100" t="str">
        <f>IF(LEN(INDEX(Input!B$6:B$1005,ROW($C366)-ROW($C$5),1))=0,"-",IF(INDEX(Input!H$6:H$1005,ROW($C366)-ROW($C$5),1)="","Not set",INDEX(Input!H$6:H$1005,ROW($C366)-ROW($C$5),1)) )</f>
        <v>-</v>
      </c>
      <c r="K366" s="101" t="str">
        <f>IF(LEN(INDEX(Input!I$6:I$1005,ROW($C366)-ROW($C$5),1))=0,"",INDEX(Input!I$6:I$1005,ROW($C366)-ROW($C$5),1))</f>
        <v/>
      </c>
      <c r="L366" s="101" t="str">
        <f t="array" ref="L366">IFERROR(IF($AY$24=123,DAY(K366)&amp;connector&amp;IF($AZ$24="Extended",INDEX($AT$24:$AT$35,MONTH(K366),1),MONTH(K366))&amp;connector&amp;IF($AZ$24="Short", RIGHT(YEAR(K366),2),YEAR(K366)),IF($AY$24=213, MONTH(K366)&amp;connector&amp;DAY(K366)&amp;connector&amp;IF($AZ$24="Short", RIGHT(YEAR(K366),2),YEAR(K366)),IF($AZ$24="Short", RIGHT(YEAR(K366),2),YEAR(K366))&amp;connector&amp;MONTH(K366)&amp;connector&amp;DAY(K366))),"-")</f>
        <v>-</v>
      </c>
      <c r="M366" s="101" t="str">
        <f>IF(LEN(INDEX(Input!J$6:J$1005,ROW($C366)-ROW($C$5),1))=0,"",INDEX(Input!J$6:J$1005,ROW($C366)-ROW($C$5),1))</f>
        <v/>
      </c>
      <c r="N366" s="101" t="str">
        <f t="array" ref="N366">IFERROR(IF($AY$24=123,DAY(M366)&amp;connector&amp;IF($AZ$24="Extended",INDEX($AT$24:$AT$35,MONTH(M366),1),MONTH(M366))&amp;connector&amp;IF($AZ$24="Short", RIGHT(YEAR(M366),2),YEAR(M366)),IF($AY$24=213, MONTH(M366)&amp;connector&amp;DAY(M366)&amp;connector&amp;IF($AZ$24="Short", RIGHT(YEAR(M366),2),YEAR(M366)),IF($AZ$24="Short", RIGHT(YEAR(M366),2),YEAR(M366))&amp;connector&amp;MONTH(M366)&amp;connector&amp;DAY(M366))),"-")</f>
        <v>-</v>
      </c>
      <c r="O366" s="156" t="str">
        <f>IF(LEN(INDEX(Input!K$6:K$1005,ROW($C366)-ROW($C$5),1))=0,"",INDEX(Input!K$6:K$1005,ROW($C366)-ROW($C$5),1))</f>
        <v/>
      </c>
      <c r="P366" s="100" t="str">
        <f t="shared" si="47"/>
        <v>-</v>
      </c>
      <c r="Q366" s="156" t="str">
        <f>IF(LEN(INDEX(Input!L$6:L$1005,ROW($C366)-ROW($C$5),1))=0,"",INDEX(Input!L$6:L$1005,ROW($C366)-ROW($C$5),1))</f>
        <v/>
      </c>
      <c r="R366" s="100" t="str">
        <f t="shared" si="48"/>
        <v>-</v>
      </c>
      <c r="S366" s="156" t="str">
        <f>IF(LEN(INDEX(Input!M$6:M$1005,ROW($C366)-ROW($C$5),1))=0,"-",INDEX(Input!M$6:M$1005,ROW($C366)-ROW($C$5),1))</f>
        <v>-</v>
      </c>
      <c r="T366" s="156" t="str">
        <f t="shared" si="49"/>
        <v/>
      </c>
      <c r="U366" s="100" t="str">
        <f t="shared" si="50"/>
        <v>-</v>
      </c>
      <c r="V366" s="156" t="str">
        <f>IF(LEN(INDEX(Input!O$6:O$1005,ROW($C366)-ROW($C$5),1))=0,"",INDEX(Input!O$6:O$1005,ROW($C366)-ROW($C$5),1))</f>
        <v/>
      </c>
      <c r="W366" s="100" t="str">
        <f t="shared" si="51"/>
        <v>-</v>
      </c>
      <c r="X366" s="104" t="str">
        <f t="shared" si="52"/>
        <v/>
      </c>
      <c r="Y366" s="102" t="str">
        <f t="shared" si="53"/>
        <v/>
      </c>
      <c r="Z366" s="102" t="str">
        <f>IF(AND(OR(Dashboard!$D$7=J366,Dashboard!$D$7=""),  OR(Dashboard!$G$6&lt;=K366,Dashboard!$G$6=""), OR(Dashboard!$G$7&gt;=K366,Dashboard!$G$7=""),  OR(Dashboard!$J$6&lt;=O366,Dashboard!$J$6=""), OR(Dashboard!$J$7&gt;=O366,Dashboard!$J$7=""),D366&lt;&gt;""),"x","")</f>
        <v>x</v>
      </c>
      <c r="AA366" s="102" t="str">
        <f>IF(AND(OR(Dashboard!$D$6=H366,Dashboard!$D$6="",Dashboard!$D$6="All"), Z366="x"),"x","")</f>
        <v>x</v>
      </c>
      <c r="AB366" s="103" t="str">
        <f>IF(AND(OR(Dashboard!$D$6=H366,Dashboard!$D$6="",Dashboard!$D$6="All"), OR(Dashboard!$D$7=J366,Dashboard!$D$7=""),  OR(Dashboard!$G$6&lt;=K366,Dashboard!$G$6=""), OR(Dashboard!$G$7&gt;=K366,Dashboard!$G$7=""),  OR(Dashboard!$J$6&lt;=O366,Dashboard!$J$6=""), OR(Dashboard!$J$7&gt;=O366,Dashboard!$J$7=""),I366&lt;&gt;""),"x","")</f>
        <v/>
      </c>
      <c r="AC366" s="88" t="str">
        <f>IF($AB366&lt;&gt;"x","",IF(AND($I366&lt;&gt;AC$4, IFERROR(MATCH("c",$AB366:AB366,0),0)=0),"x", IF(IFERROR(MATCH("c",$AB366:AB366,0),0)=0,"c","")))</f>
        <v/>
      </c>
      <c r="AD366" s="88" t="str">
        <f>IF($AB366&lt;&gt;"x","",IF(AND($I366&lt;&gt;AD$4, IFERROR(MATCH("c",$AB366:AC366,0),0)=0),"x", IF(IFERROR(MATCH("c",$AB366:AC366,0),0)=0,"c","")))</f>
        <v/>
      </c>
      <c r="AE366" s="88" t="str">
        <f>IF($AB366&lt;&gt;"x","",IF(AND($I366&lt;&gt;AE$4, IFERROR(MATCH("c",$AB366:AD366,0),0)=0),"x", IF(IFERROR(MATCH("c",$AB366:AD366,0),0)=0,"c","")))</f>
        <v/>
      </c>
      <c r="AF366" s="88" t="str">
        <f>IF($AB366&lt;&gt;"x","",IF(AND($I366&lt;&gt;AF$4, IFERROR(MATCH("c",$AB366:AE366,0),0)=0),"x", IF(IFERROR(MATCH("c",$AB366:AE366,0),0)=0,"c","")))</f>
        <v/>
      </c>
      <c r="AG366" s="88" t="str">
        <f>IF($AB366&lt;&gt;"x","",IF(AND($I366&lt;&gt;AG$4, IFERROR(MATCH("c",$AB366:AF366,0),0)=0),"x", IF(IFERROR(MATCH("c",$AB366:AF366,0),0)=0,"c","")))</f>
        <v/>
      </c>
      <c r="AH366" s="88" t="str">
        <f>IF($AB366&lt;&gt;"x","",IF(AND($I366&lt;&gt;AH$4, IFERROR(MATCH("c",$AB366:AG366,0),0)=0),"x", IF(IFERROR(MATCH("c",$AB366:AG366,0),0)=0,"c","")))</f>
        <v/>
      </c>
      <c r="AI366" s="88" t="str">
        <f>IF($AB366&lt;&gt;"x","",IF(AND($I366&lt;&gt;AI$4, IFERROR(MATCH("c",$AB366:AH366,0),0)=0),"x", IF(IFERROR(MATCH("c",$AB366:AH366,0),0)=0,"c","")))</f>
        <v/>
      </c>
      <c r="AJ366" s="88" t="str">
        <f>IF($AB366&lt;&gt;"x","",IF(AND($I366&lt;&gt;AJ$4, IFERROR(MATCH("c",$AB366:AI366,0),0)=0),"x", IF(IFERROR(MATCH("c",$AB366:AI366,0),0)=0,"c","")))</f>
        <v/>
      </c>
      <c r="AK366" s="88" t="str">
        <f>IF($AB366&lt;&gt;"x","",IF(AND($I366&lt;&gt;AK$4, IFERROR(MATCH("c",$AB366:AJ366,0),0)=0),"x", IF(IFERROR(MATCH("c",$AB366:AJ366,0),0)=0,"c","")))</f>
        <v/>
      </c>
      <c r="AL366" s="88" t="str">
        <f>IF($AB366&lt;&gt;"x","",IF(AND($I366&lt;&gt;AL$4, IFERROR(MATCH("c",$AB366:AK366,0),0)=0),"x", IF(IFERROR(MATCH("c",$AB366:AK366,0),0)=0,"c","")))</f>
        <v/>
      </c>
      <c r="AM366" s="88" t="str">
        <f>IF($AB366&lt;&gt;"x","",IF(AND($I366&lt;&gt;AM$4, IFERROR(MATCH("c",$AB366:AL366,0),0)=0),"x", IF(IFERROR(MATCH("c",$AB366:AL366,0),0)=0,"c","")))</f>
        <v/>
      </c>
      <c r="AN366" s="88" t="str">
        <f>IF($AB366&lt;&gt;"x","",IF(AND($I366&lt;&gt;AN$4, IFERROR(MATCH("c",$AB366:AM366,0),0)=0),"x", IF(IFERROR(MATCH("c",$AB366:AM366,0),0)=0,"c","")))</f>
        <v/>
      </c>
      <c r="AO366" s="88" t="str">
        <f>IF($AB366&lt;&gt;"x","",IF(AND($I366&lt;&gt;AO$4, IFERROR(MATCH("c",$AB366:AN366,0),0)=0),"x", IF(IFERROR(MATCH("c",$AB366:AN366,0),0)=0,"c","")))</f>
        <v/>
      </c>
      <c r="AP366" s="88" t="str">
        <f>IF($AB366&lt;&gt;"x","",IF(AND($I366&lt;&gt;AP$4, IFERROR(MATCH("c",$AB366:AO366,0),0)=0),"x", IF(IFERROR(MATCH("c",$AB366:AO366,0),0)=0,"c","")))</f>
        <v/>
      </c>
      <c r="AQ366" s="88" t="str">
        <f>IF($AB366&lt;&gt;"x","",IF(AND($I366&lt;&gt;AQ$4, IFERROR(MATCH("c",$AB366:AP366,0),0)=0),"x", IF(IFERROR(MATCH("c",$AB366:AP366,0),0)=0,"c","")))</f>
        <v/>
      </c>
    </row>
    <row r="367" spans="2:43" x14ac:dyDescent="0.25">
      <c r="B367" s="88">
        <f>IF(AND(OR(Pipeline!$F$5=H367,Pipeline!$F$5="",Pipeline!$F$5="All"), OR(Pipeline!$F$6=J367,Pipeline!$F$6="",Pipeline!$F$6="All"),  OR(Pipeline!$J$5&lt;=K367,Pipeline!$J$5=""), OR(Pipeline!$J$6&gt;=K367,Pipeline!$J$6=""),  OR(Pipeline!$N$5&lt;=O367,Pipeline!$N$5=""), OR(Pipeline!$N$6&gt;=O367,Pipeline!$N$6="")),1,0)</f>
        <v>1</v>
      </c>
      <c r="C367" s="99">
        <f>IF(B367&lt;&gt;1,"",COUNTIFS($I$6:I366,I367,$B$6:B366,1)+1)</f>
        <v>355</v>
      </c>
      <c r="D367" s="100" t="str">
        <f>IF(LEN(INDEX(Input!B$6:B$1005,ROW($C367)-ROW($C$5),1))=0,"-",INDEX(Input!B$6:B$1005,ROW($C367)-ROW($C$5),1))</f>
        <v>-</v>
      </c>
      <c r="E367" s="100" t="str">
        <f>IF(LEN(INDEX(Input!C$6:C$1005,ROW($C367)-ROW($C$5),1))=0,"-",INDEX(Input!C$6:C$1005,ROW($C367)-ROW($C$5),1))</f>
        <v>-</v>
      </c>
      <c r="F367" s="100" t="str">
        <f>IF(LEN(INDEX(Input!D$6:D$1005,ROW($C367)-ROW($C$5),1))=0,"-",INDEX(Input!D$6:D$1005,ROW($C367)-ROW($C$5),1))</f>
        <v>-</v>
      </c>
      <c r="G367" s="100" t="str">
        <f>IF(LEN(INDEX(Input!E$6:E$1005,ROW($C367)-ROW($C$5),1))=0,"-",INDEX(Input!E$6:E$1005,ROW($C367)-ROW($C$5),1))</f>
        <v>-</v>
      </c>
      <c r="H367" s="100" t="str">
        <f>IF(LEN(INDEX(Input!F$6:F$1005,ROW($C367)-ROW($C$5),1))=0,"-",INDEX(Input!F$6:F$1005,ROW($C367)-ROW($C$5),1))</f>
        <v>-</v>
      </c>
      <c r="I367" s="100" t="str">
        <f>IF(LEN(INDEX(Input!G$6:G$1005,ROW($C367)-ROW($C$5),1))=0,"",INDEX(Input!G$6:G$1005,ROW($C367)-ROW($C$5),1))</f>
        <v/>
      </c>
      <c r="J367" s="100" t="str">
        <f>IF(LEN(INDEX(Input!B$6:B$1005,ROW($C367)-ROW($C$5),1))=0,"-",IF(INDEX(Input!H$6:H$1005,ROW($C367)-ROW($C$5),1)="","Not set",INDEX(Input!H$6:H$1005,ROW($C367)-ROW($C$5),1)) )</f>
        <v>-</v>
      </c>
      <c r="K367" s="101" t="str">
        <f>IF(LEN(INDEX(Input!I$6:I$1005,ROW($C367)-ROW($C$5),1))=0,"",INDEX(Input!I$6:I$1005,ROW($C367)-ROW($C$5),1))</f>
        <v/>
      </c>
      <c r="L367" s="101" t="str">
        <f t="array" ref="L367">IFERROR(IF($AY$24=123,DAY(K367)&amp;connector&amp;IF($AZ$24="Extended",INDEX($AT$24:$AT$35,MONTH(K367),1),MONTH(K367))&amp;connector&amp;IF($AZ$24="Short", RIGHT(YEAR(K367),2),YEAR(K367)),IF($AY$24=213, MONTH(K367)&amp;connector&amp;DAY(K367)&amp;connector&amp;IF($AZ$24="Short", RIGHT(YEAR(K367),2),YEAR(K367)),IF($AZ$24="Short", RIGHT(YEAR(K367),2),YEAR(K367))&amp;connector&amp;MONTH(K367)&amp;connector&amp;DAY(K367))),"-")</f>
        <v>-</v>
      </c>
      <c r="M367" s="101" t="str">
        <f>IF(LEN(INDEX(Input!J$6:J$1005,ROW($C367)-ROW($C$5),1))=0,"",INDEX(Input!J$6:J$1005,ROW($C367)-ROW($C$5),1))</f>
        <v/>
      </c>
      <c r="N367" s="101" t="str">
        <f t="array" ref="N367">IFERROR(IF($AY$24=123,DAY(M367)&amp;connector&amp;IF($AZ$24="Extended",INDEX($AT$24:$AT$35,MONTH(M367),1),MONTH(M367))&amp;connector&amp;IF($AZ$24="Short", RIGHT(YEAR(M367),2),YEAR(M367)),IF($AY$24=213, MONTH(M367)&amp;connector&amp;DAY(M367)&amp;connector&amp;IF($AZ$24="Short", RIGHT(YEAR(M367),2),YEAR(M367)),IF($AZ$24="Short", RIGHT(YEAR(M367),2),YEAR(M367))&amp;connector&amp;MONTH(M367)&amp;connector&amp;DAY(M367))),"-")</f>
        <v>-</v>
      </c>
      <c r="O367" s="156" t="str">
        <f>IF(LEN(INDEX(Input!K$6:K$1005,ROW($C367)-ROW($C$5),1))=0,"",INDEX(Input!K$6:K$1005,ROW($C367)-ROW($C$5),1))</f>
        <v/>
      </c>
      <c r="P367" s="100" t="str">
        <f t="shared" si="47"/>
        <v>-</v>
      </c>
      <c r="Q367" s="156" t="str">
        <f>IF(LEN(INDEX(Input!L$6:L$1005,ROW($C367)-ROW($C$5),1))=0,"",INDEX(Input!L$6:L$1005,ROW($C367)-ROW($C$5),1))</f>
        <v/>
      </c>
      <c r="R367" s="100" t="str">
        <f t="shared" si="48"/>
        <v>-</v>
      </c>
      <c r="S367" s="156" t="str">
        <f>IF(LEN(INDEX(Input!M$6:M$1005,ROW($C367)-ROW($C$5),1))=0,"-",INDEX(Input!M$6:M$1005,ROW($C367)-ROW($C$5),1))</f>
        <v>-</v>
      </c>
      <c r="T367" s="156" t="str">
        <f t="shared" si="49"/>
        <v/>
      </c>
      <c r="U367" s="100" t="str">
        <f t="shared" si="50"/>
        <v>-</v>
      </c>
      <c r="V367" s="156" t="str">
        <f>IF(LEN(INDEX(Input!O$6:O$1005,ROW($C367)-ROW($C$5),1))=0,"",INDEX(Input!O$6:O$1005,ROW($C367)-ROW($C$5),1))</f>
        <v/>
      </c>
      <c r="W367" s="100" t="str">
        <f t="shared" si="51"/>
        <v>-</v>
      </c>
      <c r="X367" s="104" t="str">
        <f t="shared" si="52"/>
        <v/>
      </c>
      <c r="Y367" s="102" t="str">
        <f t="shared" si="53"/>
        <v/>
      </c>
      <c r="Z367" s="102" t="str">
        <f>IF(AND(OR(Dashboard!$D$7=J367,Dashboard!$D$7=""),  OR(Dashboard!$G$6&lt;=K367,Dashboard!$G$6=""), OR(Dashboard!$G$7&gt;=K367,Dashboard!$G$7=""),  OR(Dashboard!$J$6&lt;=O367,Dashboard!$J$6=""), OR(Dashboard!$J$7&gt;=O367,Dashboard!$J$7=""),D367&lt;&gt;""),"x","")</f>
        <v>x</v>
      </c>
      <c r="AA367" s="102" t="str">
        <f>IF(AND(OR(Dashboard!$D$6=H367,Dashboard!$D$6="",Dashboard!$D$6="All"), Z367="x"),"x","")</f>
        <v>x</v>
      </c>
      <c r="AB367" s="103" t="str">
        <f>IF(AND(OR(Dashboard!$D$6=H367,Dashboard!$D$6="",Dashboard!$D$6="All"), OR(Dashboard!$D$7=J367,Dashboard!$D$7=""),  OR(Dashboard!$G$6&lt;=K367,Dashboard!$G$6=""), OR(Dashboard!$G$7&gt;=K367,Dashboard!$G$7=""),  OR(Dashboard!$J$6&lt;=O367,Dashboard!$J$6=""), OR(Dashboard!$J$7&gt;=O367,Dashboard!$J$7=""),I367&lt;&gt;""),"x","")</f>
        <v/>
      </c>
      <c r="AC367" s="88" t="str">
        <f>IF($AB367&lt;&gt;"x","",IF(AND($I367&lt;&gt;AC$4, IFERROR(MATCH("c",$AB367:AB367,0),0)=0),"x", IF(IFERROR(MATCH("c",$AB367:AB367,0),0)=0,"c","")))</f>
        <v/>
      </c>
      <c r="AD367" s="88" t="str">
        <f>IF($AB367&lt;&gt;"x","",IF(AND($I367&lt;&gt;AD$4, IFERROR(MATCH("c",$AB367:AC367,0),0)=0),"x", IF(IFERROR(MATCH("c",$AB367:AC367,0),0)=0,"c","")))</f>
        <v/>
      </c>
      <c r="AE367" s="88" t="str">
        <f>IF($AB367&lt;&gt;"x","",IF(AND($I367&lt;&gt;AE$4, IFERROR(MATCH("c",$AB367:AD367,0),0)=0),"x", IF(IFERROR(MATCH("c",$AB367:AD367,0),0)=0,"c","")))</f>
        <v/>
      </c>
      <c r="AF367" s="88" t="str">
        <f>IF($AB367&lt;&gt;"x","",IF(AND($I367&lt;&gt;AF$4, IFERROR(MATCH("c",$AB367:AE367,0),0)=0),"x", IF(IFERROR(MATCH("c",$AB367:AE367,0),0)=0,"c","")))</f>
        <v/>
      </c>
      <c r="AG367" s="88" t="str">
        <f>IF($AB367&lt;&gt;"x","",IF(AND($I367&lt;&gt;AG$4, IFERROR(MATCH("c",$AB367:AF367,0),0)=0),"x", IF(IFERROR(MATCH("c",$AB367:AF367,0),0)=0,"c","")))</f>
        <v/>
      </c>
      <c r="AH367" s="88" t="str">
        <f>IF($AB367&lt;&gt;"x","",IF(AND($I367&lt;&gt;AH$4, IFERROR(MATCH("c",$AB367:AG367,0),0)=0),"x", IF(IFERROR(MATCH("c",$AB367:AG367,0),0)=0,"c","")))</f>
        <v/>
      </c>
      <c r="AI367" s="88" t="str">
        <f>IF($AB367&lt;&gt;"x","",IF(AND($I367&lt;&gt;AI$4, IFERROR(MATCH("c",$AB367:AH367,0),0)=0),"x", IF(IFERROR(MATCH("c",$AB367:AH367,0),0)=0,"c","")))</f>
        <v/>
      </c>
      <c r="AJ367" s="88" t="str">
        <f>IF($AB367&lt;&gt;"x","",IF(AND($I367&lt;&gt;AJ$4, IFERROR(MATCH("c",$AB367:AI367,0),0)=0),"x", IF(IFERROR(MATCH("c",$AB367:AI367,0),0)=0,"c","")))</f>
        <v/>
      </c>
      <c r="AK367" s="88" t="str">
        <f>IF($AB367&lt;&gt;"x","",IF(AND($I367&lt;&gt;AK$4, IFERROR(MATCH("c",$AB367:AJ367,0),0)=0),"x", IF(IFERROR(MATCH("c",$AB367:AJ367,0),0)=0,"c","")))</f>
        <v/>
      </c>
      <c r="AL367" s="88" t="str">
        <f>IF($AB367&lt;&gt;"x","",IF(AND($I367&lt;&gt;AL$4, IFERROR(MATCH("c",$AB367:AK367,0),0)=0),"x", IF(IFERROR(MATCH("c",$AB367:AK367,0),0)=0,"c","")))</f>
        <v/>
      </c>
      <c r="AM367" s="88" t="str">
        <f>IF($AB367&lt;&gt;"x","",IF(AND($I367&lt;&gt;AM$4, IFERROR(MATCH("c",$AB367:AL367,0),0)=0),"x", IF(IFERROR(MATCH("c",$AB367:AL367,0),0)=0,"c","")))</f>
        <v/>
      </c>
      <c r="AN367" s="88" t="str">
        <f>IF($AB367&lt;&gt;"x","",IF(AND($I367&lt;&gt;AN$4, IFERROR(MATCH("c",$AB367:AM367,0),0)=0),"x", IF(IFERROR(MATCH("c",$AB367:AM367,0),0)=0,"c","")))</f>
        <v/>
      </c>
      <c r="AO367" s="88" t="str">
        <f>IF($AB367&lt;&gt;"x","",IF(AND($I367&lt;&gt;AO$4, IFERROR(MATCH("c",$AB367:AN367,0),0)=0),"x", IF(IFERROR(MATCH("c",$AB367:AN367,0),0)=0,"c","")))</f>
        <v/>
      </c>
      <c r="AP367" s="88" t="str">
        <f>IF($AB367&lt;&gt;"x","",IF(AND($I367&lt;&gt;AP$4, IFERROR(MATCH("c",$AB367:AO367,0),0)=0),"x", IF(IFERROR(MATCH("c",$AB367:AO367,0),0)=0,"c","")))</f>
        <v/>
      </c>
      <c r="AQ367" s="88" t="str">
        <f>IF($AB367&lt;&gt;"x","",IF(AND($I367&lt;&gt;AQ$4, IFERROR(MATCH("c",$AB367:AP367,0),0)=0),"x", IF(IFERROR(MATCH("c",$AB367:AP367,0),0)=0,"c","")))</f>
        <v/>
      </c>
    </row>
    <row r="368" spans="2:43" x14ac:dyDescent="0.25">
      <c r="B368" s="88">
        <f>IF(AND(OR(Pipeline!$F$5=H368,Pipeline!$F$5="",Pipeline!$F$5="All"), OR(Pipeline!$F$6=J368,Pipeline!$F$6="",Pipeline!$F$6="All"),  OR(Pipeline!$J$5&lt;=K368,Pipeline!$J$5=""), OR(Pipeline!$J$6&gt;=K368,Pipeline!$J$6=""),  OR(Pipeline!$N$5&lt;=O368,Pipeline!$N$5=""), OR(Pipeline!$N$6&gt;=O368,Pipeline!$N$6="")),1,0)</f>
        <v>1</v>
      </c>
      <c r="C368" s="99">
        <f>IF(B368&lt;&gt;1,"",COUNTIFS($I$6:I367,I368,$B$6:B367,1)+1)</f>
        <v>356</v>
      </c>
      <c r="D368" s="100" t="str">
        <f>IF(LEN(INDEX(Input!B$6:B$1005,ROW($C368)-ROW($C$5),1))=0,"-",INDEX(Input!B$6:B$1005,ROW($C368)-ROW($C$5),1))</f>
        <v>-</v>
      </c>
      <c r="E368" s="100" t="str">
        <f>IF(LEN(INDEX(Input!C$6:C$1005,ROW($C368)-ROW($C$5),1))=0,"-",INDEX(Input!C$6:C$1005,ROW($C368)-ROW($C$5),1))</f>
        <v>-</v>
      </c>
      <c r="F368" s="100" t="str">
        <f>IF(LEN(INDEX(Input!D$6:D$1005,ROW($C368)-ROW($C$5),1))=0,"-",INDEX(Input!D$6:D$1005,ROW($C368)-ROW($C$5),1))</f>
        <v>-</v>
      </c>
      <c r="G368" s="100" t="str">
        <f>IF(LEN(INDEX(Input!E$6:E$1005,ROW($C368)-ROW($C$5),1))=0,"-",INDEX(Input!E$6:E$1005,ROW($C368)-ROW($C$5),1))</f>
        <v>-</v>
      </c>
      <c r="H368" s="100" t="str">
        <f>IF(LEN(INDEX(Input!F$6:F$1005,ROW($C368)-ROW($C$5),1))=0,"-",INDEX(Input!F$6:F$1005,ROW($C368)-ROW($C$5),1))</f>
        <v>-</v>
      </c>
      <c r="I368" s="100" t="str">
        <f>IF(LEN(INDEX(Input!G$6:G$1005,ROW($C368)-ROW($C$5),1))=0,"",INDEX(Input!G$6:G$1005,ROW($C368)-ROW($C$5),1))</f>
        <v/>
      </c>
      <c r="J368" s="100" t="str">
        <f>IF(LEN(INDEX(Input!B$6:B$1005,ROW($C368)-ROW($C$5),1))=0,"-",IF(INDEX(Input!H$6:H$1005,ROW($C368)-ROW($C$5),1)="","Not set",INDEX(Input!H$6:H$1005,ROW($C368)-ROW($C$5),1)) )</f>
        <v>-</v>
      </c>
      <c r="K368" s="101" t="str">
        <f>IF(LEN(INDEX(Input!I$6:I$1005,ROW($C368)-ROW($C$5),1))=0,"",INDEX(Input!I$6:I$1005,ROW($C368)-ROW($C$5),1))</f>
        <v/>
      </c>
      <c r="L368" s="101" t="str">
        <f t="array" ref="L368">IFERROR(IF($AY$24=123,DAY(K368)&amp;connector&amp;IF($AZ$24="Extended",INDEX($AT$24:$AT$35,MONTH(K368),1),MONTH(K368))&amp;connector&amp;IF($AZ$24="Short", RIGHT(YEAR(K368),2),YEAR(K368)),IF($AY$24=213, MONTH(K368)&amp;connector&amp;DAY(K368)&amp;connector&amp;IF($AZ$24="Short", RIGHT(YEAR(K368),2),YEAR(K368)),IF($AZ$24="Short", RIGHT(YEAR(K368),2),YEAR(K368))&amp;connector&amp;MONTH(K368)&amp;connector&amp;DAY(K368))),"-")</f>
        <v>-</v>
      </c>
      <c r="M368" s="101" t="str">
        <f>IF(LEN(INDEX(Input!J$6:J$1005,ROW($C368)-ROW($C$5),1))=0,"",INDEX(Input!J$6:J$1005,ROW($C368)-ROW($C$5),1))</f>
        <v/>
      </c>
      <c r="N368" s="101" t="str">
        <f t="array" ref="N368">IFERROR(IF($AY$24=123,DAY(M368)&amp;connector&amp;IF($AZ$24="Extended",INDEX($AT$24:$AT$35,MONTH(M368),1),MONTH(M368))&amp;connector&amp;IF($AZ$24="Short", RIGHT(YEAR(M368),2),YEAR(M368)),IF($AY$24=213, MONTH(M368)&amp;connector&amp;DAY(M368)&amp;connector&amp;IF($AZ$24="Short", RIGHT(YEAR(M368),2),YEAR(M368)),IF($AZ$24="Short", RIGHT(YEAR(M368),2),YEAR(M368))&amp;connector&amp;MONTH(M368)&amp;connector&amp;DAY(M368))),"-")</f>
        <v>-</v>
      </c>
      <c r="O368" s="156" t="str">
        <f>IF(LEN(INDEX(Input!K$6:K$1005,ROW($C368)-ROW($C$5),1))=0,"",INDEX(Input!K$6:K$1005,ROW($C368)-ROW($C$5),1))</f>
        <v/>
      </c>
      <c r="P368" s="100" t="str">
        <f t="shared" si="47"/>
        <v>-</v>
      </c>
      <c r="Q368" s="156" t="str">
        <f>IF(LEN(INDEX(Input!L$6:L$1005,ROW($C368)-ROW($C$5),1))=0,"",INDEX(Input!L$6:L$1005,ROW($C368)-ROW($C$5),1))</f>
        <v/>
      </c>
      <c r="R368" s="100" t="str">
        <f t="shared" si="48"/>
        <v>-</v>
      </c>
      <c r="S368" s="156" t="str">
        <f>IF(LEN(INDEX(Input!M$6:M$1005,ROW($C368)-ROW($C$5),1))=0,"-",INDEX(Input!M$6:M$1005,ROW($C368)-ROW($C$5),1))</f>
        <v>-</v>
      </c>
      <c r="T368" s="156" t="str">
        <f t="shared" si="49"/>
        <v/>
      </c>
      <c r="U368" s="100" t="str">
        <f t="shared" si="50"/>
        <v>-</v>
      </c>
      <c r="V368" s="156" t="str">
        <f>IF(LEN(INDEX(Input!O$6:O$1005,ROW($C368)-ROW($C$5),1))=0,"",INDEX(Input!O$6:O$1005,ROW($C368)-ROW($C$5),1))</f>
        <v/>
      </c>
      <c r="W368" s="100" t="str">
        <f t="shared" si="51"/>
        <v>-</v>
      </c>
      <c r="X368" s="104" t="str">
        <f t="shared" si="52"/>
        <v/>
      </c>
      <c r="Y368" s="102" t="str">
        <f t="shared" si="53"/>
        <v/>
      </c>
      <c r="Z368" s="102" t="str">
        <f>IF(AND(OR(Dashboard!$D$7=J368,Dashboard!$D$7=""),  OR(Dashboard!$G$6&lt;=K368,Dashboard!$G$6=""), OR(Dashboard!$G$7&gt;=K368,Dashboard!$G$7=""),  OR(Dashboard!$J$6&lt;=O368,Dashboard!$J$6=""), OR(Dashboard!$J$7&gt;=O368,Dashboard!$J$7=""),D368&lt;&gt;""),"x","")</f>
        <v>x</v>
      </c>
      <c r="AA368" s="102" t="str">
        <f>IF(AND(OR(Dashboard!$D$6=H368,Dashboard!$D$6="",Dashboard!$D$6="All"), Z368="x"),"x","")</f>
        <v>x</v>
      </c>
      <c r="AB368" s="103" t="str">
        <f>IF(AND(OR(Dashboard!$D$6=H368,Dashboard!$D$6="",Dashboard!$D$6="All"), OR(Dashboard!$D$7=J368,Dashboard!$D$7=""),  OR(Dashboard!$G$6&lt;=K368,Dashboard!$G$6=""), OR(Dashboard!$G$7&gt;=K368,Dashboard!$G$7=""),  OR(Dashboard!$J$6&lt;=O368,Dashboard!$J$6=""), OR(Dashboard!$J$7&gt;=O368,Dashboard!$J$7=""),I368&lt;&gt;""),"x","")</f>
        <v/>
      </c>
      <c r="AC368" s="88" t="str">
        <f>IF($AB368&lt;&gt;"x","",IF(AND($I368&lt;&gt;AC$4, IFERROR(MATCH("c",$AB368:AB368,0),0)=0),"x", IF(IFERROR(MATCH("c",$AB368:AB368,0),0)=0,"c","")))</f>
        <v/>
      </c>
      <c r="AD368" s="88" t="str">
        <f>IF($AB368&lt;&gt;"x","",IF(AND($I368&lt;&gt;AD$4, IFERROR(MATCH("c",$AB368:AC368,0),0)=0),"x", IF(IFERROR(MATCH("c",$AB368:AC368,0),0)=0,"c","")))</f>
        <v/>
      </c>
      <c r="AE368" s="88" t="str">
        <f>IF($AB368&lt;&gt;"x","",IF(AND($I368&lt;&gt;AE$4, IFERROR(MATCH("c",$AB368:AD368,0),0)=0),"x", IF(IFERROR(MATCH("c",$AB368:AD368,0),0)=0,"c","")))</f>
        <v/>
      </c>
      <c r="AF368" s="88" t="str">
        <f>IF($AB368&lt;&gt;"x","",IF(AND($I368&lt;&gt;AF$4, IFERROR(MATCH("c",$AB368:AE368,0),0)=0),"x", IF(IFERROR(MATCH("c",$AB368:AE368,0),0)=0,"c","")))</f>
        <v/>
      </c>
      <c r="AG368" s="88" t="str">
        <f>IF($AB368&lt;&gt;"x","",IF(AND($I368&lt;&gt;AG$4, IFERROR(MATCH("c",$AB368:AF368,0),0)=0),"x", IF(IFERROR(MATCH("c",$AB368:AF368,0),0)=0,"c","")))</f>
        <v/>
      </c>
      <c r="AH368" s="88" t="str">
        <f>IF($AB368&lt;&gt;"x","",IF(AND($I368&lt;&gt;AH$4, IFERROR(MATCH("c",$AB368:AG368,0),0)=0),"x", IF(IFERROR(MATCH("c",$AB368:AG368,0),0)=0,"c","")))</f>
        <v/>
      </c>
      <c r="AI368" s="88" t="str">
        <f>IF($AB368&lt;&gt;"x","",IF(AND($I368&lt;&gt;AI$4, IFERROR(MATCH("c",$AB368:AH368,0),0)=0),"x", IF(IFERROR(MATCH("c",$AB368:AH368,0),0)=0,"c","")))</f>
        <v/>
      </c>
      <c r="AJ368" s="88" t="str">
        <f>IF($AB368&lt;&gt;"x","",IF(AND($I368&lt;&gt;AJ$4, IFERROR(MATCH("c",$AB368:AI368,0),0)=0),"x", IF(IFERROR(MATCH("c",$AB368:AI368,0),0)=0,"c","")))</f>
        <v/>
      </c>
      <c r="AK368" s="88" t="str">
        <f>IF($AB368&lt;&gt;"x","",IF(AND($I368&lt;&gt;AK$4, IFERROR(MATCH("c",$AB368:AJ368,0),0)=0),"x", IF(IFERROR(MATCH("c",$AB368:AJ368,0),0)=0,"c","")))</f>
        <v/>
      </c>
      <c r="AL368" s="88" t="str">
        <f>IF($AB368&lt;&gt;"x","",IF(AND($I368&lt;&gt;AL$4, IFERROR(MATCH("c",$AB368:AK368,0),0)=0),"x", IF(IFERROR(MATCH("c",$AB368:AK368,0),0)=0,"c","")))</f>
        <v/>
      </c>
      <c r="AM368" s="88" t="str">
        <f>IF($AB368&lt;&gt;"x","",IF(AND($I368&lt;&gt;AM$4, IFERROR(MATCH("c",$AB368:AL368,0),0)=0),"x", IF(IFERROR(MATCH("c",$AB368:AL368,0),0)=0,"c","")))</f>
        <v/>
      </c>
      <c r="AN368" s="88" t="str">
        <f>IF($AB368&lt;&gt;"x","",IF(AND($I368&lt;&gt;AN$4, IFERROR(MATCH("c",$AB368:AM368,0),0)=0),"x", IF(IFERROR(MATCH("c",$AB368:AM368,0),0)=0,"c","")))</f>
        <v/>
      </c>
      <c r="AO368" s="88" t="str">
        <f>IF($AB368&lt;&gt;"x","",IF(AND($I368&lt;&gt;AO$4, IFERROR(MATCH("c",$AB368:AN368,0),0)=0),"x", IF(IFERROR(MATCH("c",$AB368:AN368,0),0)=0,"c","")))</f>
        <v/>
      </c>
      <c r="AP368" s="88" t="str">
        <f>IF($AB368&lt;&gt;"x","",IF(AND($I368&lt;&gt;AP$4, IFERROR(MATCH("c",$AB368:AO368,0),0)=0),"x", IF(IFERROR(MATCH("c",$AB368:AO368,0),0)=0,"c","")))</f>
        <v/>
      </c>
      <c r="AQ368" s="88" t="str">
        <f>IF($AB368&lt;&gt;"x","",IF(AND($I368&lt;&gt;AQ$4, IFERROR(MATCH("c",$AB368:AP368,0),0)=0),"x", IF(IFERROR(MATCH("c",$AB368:AP368,0),0)=0,"c","")))</f>
        <v/>
      </c>
    </row>
    <row r="369" spans="2:43" x14ac:dyDescent="0.25">
      <c r="B369" s="88">
        <f>IF(AND(OR(Pipeline!$F$5=H369,Pipeline!$F$5="",Pipeline!$F$5="All"), OR(Pipeline!$F$6=J369,Pipeline!$F$6="",Pipeline!$F$6="All"),  OR(Pipeline!$J$5&lt;=K369,Pipeline!$J$5=""), OR(Pipeline!$J$6&gt;=K369,Pipeline!$J$6=""),  OR(Pipeline!$N$5&lt;=O369,Pipeline!$N$5=""), OR(Pipeline!$N$6&gt;=O369,Pipeline!$N$6="")),1,0)</f>
        <v>1</v>
      </c>
      <c r="C369" s="99">
        <f>IF(B369&lt;&gt;1,"",COUNTIFS($I$6:I368,I369,$B$6:B368,1)+1)</f>
        <v>357</v>
      </c>
      <c r="D369" s="100" t="str">
        <f>IF(LEN(INDEX(Input!B$6:B$1005,ROW($C369)-ROW($C$5),1))=0,"-",INDEX(Input!B$6:B$1005,ROW($C369)-ROW($C$5),1))</f>
        <v>-</v>
      </c>
      <c r="E369" s="100" t="str">
        <f>IF(LEN(INDEX(Input!C$6:C$1005,ROW($C369)-ROW($C$5),1))=0,"-",INDEX(Input!C$6:C$1005,ROW($C369)-ROW($C$5),1))</f>
        <v>-</v>
      </c>
      <c r="F369" s="100" t="str">
        <f>IF(LEN(INDEX(Input!D$6:D$1005,ROW($C369)-ROW($C$5),1))=0,"-",INDEX(Input!D$6:D$1005,ROW($C369)-ROW($C$5),1))</f>
        <v>-</v>
      </c>
      <c r="G369" s="100" t="str">
        <f>IF(LEN(INDEX(Input!E$6:E$1005,ROW($C369)-ROW($C$5),1))=0,"-",INDEX(Input!E$6:E$1005,ROW($C369)-ROW($C$5),1))</f>
        <v>-</v>
      </c>
      <c r="H369" s="100" t="str">
        <f>IF(LEN(INDEX(Input!F$6:F$1005,ROW($C369)-ROW($C$5),1))=0,"-",INDEX(Input!F$6:F$1005,ROW($C369)-ROW($C$5),1))</f>
        <v>-</v>
      </c>
      <c r="I369" s="100" t="str">
        <f>IF(LEN(INDEX(Input!G$6:G$1005,ROW($C369)-ROW($C$5),1))=0,"",INDEX(Input!G$6:G$1005,ROW($C369)-ROW($C$5),1))</f>
        <v/>
      </c>
      <c r="J369" s="100" t="str">
        <f>IF(LEN(INDEX(Input!B$6:B$1005,ROW($C369)-ROW($C$5),1))=0,"-",IF(INDEX(Input!H$6:H$1005,ROW($C369)-ROW($C$5),1)="","Not set",INDEX(Input!H$6:H$1005,ROW($C369)-ROW($C$5),1)) )</f>
        <v>-</v>
      </c>
      <c r="K369" s="101" t="str">
        <f>IF(LEN(INDEX(Input!I$6:I$1005,ROW($C369)-ROW($C$5),1))=0,"",INDEX(Input!I$6:I$1005,ROW($C369)-ROW($C$5),1))</f>
        <v/>
      </c>
      <c r="L369" s="101" t="str">
        <f t="array" ref="L369">IFERROR(IF($AY$24=123,DAY(K369)&amp;connector&amp;IF($AZ$24="Extended",INDEX($AT$24:$AT$35,MONTH(K369),1),MONTH(K369))&amp;connector&amp;IF($AZ$24="Short", RIGHT(YEAR(K369),2),YEAR(K369)),IF($AY$24=213, MONTH(K369)&amp;connector&amp;DAY(K369)&amp;connector&amp;IF($AZ$24="Short", RIGHT(YEAR(K369),2),YEAR(K369)),IF($AZ$24="Short", RIGHT(YEAR(K369),2),YEAR(K369))&amp;connector&amp;MONTH(K369)&amp;connector&amp;DAY(K369))),"-")</f>
        <v>-</v>
      </c>
      <c r="M369" s="101" t="str">
        <f>IF(LEN(INDEX(Input!J$6:J$1005,ROW($C369)-ROW($C$5),1))=0,"",INDEX(Input!J$6:J$1005,ROW($C369)-ROW($C$5),1))</f>
        <v/>
      </c>
      <c r="N369" s="101" t="str">
        <f t="array" ref="N369">IFERROR(IF($AY$24=123,DAY(M369)&amp;connector&amp;IF($AZ$24="Extended",INDEX($AT$24:$AT$35,MONTH(M369),1),MONTH(M369))&amp;connector&amp;IF($AZ$24="Short", RIGHT(YEAR(M369),2),YEAR(M369)),IF($AY$24=213, MONTH(M369)&amp;connector&amp;DAY(M369)&amp;connector&amp;IF($AZ$24="Short", RIGHT(YEAR(M369),2),YEAR(M369)),IF($AZ$24="Short", RIGHT(YEAR(M369),2),YEAR(M369))&amp;connector&amp;MONTH(M369)&amp;connector&amp;DAY(M369))),"-")</f>
        <v>-</v>
      </c>
      <c r="O369" s="156" t="str">
        <f>IF(LEN(INDEX(Input!K$6:K$1005,ROW($C369)-ROW($C$5),1))=0,"",INDEX(Input!K$6:K$1005,ROW($C369)-ROW($C$5),1))</f>
        <v/>
      </c>
      <c r="P369" s="100" t="str">
        <f t="shared" si="47"/>
        <v>-</v>
      </c>
      <c r="Q369" s="156" t="str">
        <f>IF(LEN(INDEX(Input!L$6:L$1005,ROW($C369)-ROW($C$5),1))=0,"",INDEX(Input!L$6:L$1005,ROW($C369)-ROW($C$5),1))</f>
        <v/>
      </c>
      <c r="R369" s="100" t="str">
        <f t="shared" si="48"/>
        <v>-</v>
      </c>
      <c r="S369" s="156" t="str">
        <f>IF(LEN(INDEX(Input!M$6:M$1005,ROW($C369)-ROW($C$5),1))=0,"-",INDEX(Input!M$6:M$1005,ROW($C369)-ROW($C$5),1))</f>
        <v>-</v>
      </c>
      <c r="T369" s="156" t="str">
        <f t="shared" si="49"/>
        <v/>
      </c>
      <c r="U369" s="100" t="str">
        <f t="shared" si="50"/>
        <v>-</v>
      </c>
      <c r="V369" s="156" t="str">
        <f>IF(LEN(INDEX(Input!O$6:O$1005,ROW($C369)-ROW($C$5),1))=0,"",INDEX(Input!O$6:O$1005,ROW($C369)-ROW($C$5),1))</f>
        <v/>
      </c>
      <c r="W369" s="100" t="str">
        <f t="shared" si="51"/>
        <v>-</v>
      </c>
      <c r="X369" s="104" t="str">
        <f t="shared" si="52"/>
        <v/>
      </c>
      <c r="Y369" s="102" t="str">
        <f t="shared" si="53"/>
        <v/>
      </c>
      <c r="Z369" s="102" t="str">
        <f>IF(AND(OR(Dashboard!$D$7=J369,Dashboard!$D$7=""),  OR(Dashboard!$G$6&lt;=K369,Dashboard!$G$6=""), OR(Dashboard!$G$7&gt;=K369,Dashboard!$G$7=""),  OR(Dashboard!$J$6&lt;=O369,Dashboard!$J$6=""), OR(Dashboard!$J$7&gt;=O369,Dashboard!$J$7=""),D369&lt;&gt;""),"x","")</f>
        <v>x</v>
      </c>
      <c r="AA369" s="102" t="str">
        <f>IF(AND(OR(Dashboard!$D$6=H369,Dashboard!$D$6="",Dashboard!$D$6="All"), Z369="x"),"x","")</f>
        <v>x</v>
      </c>
      <c r="AB369" s="103" t="str">
        <f>IF(AND(OR(Dashboard!$D$6=H369,Dashboard!$D$6="",Dashboard!$D$6="All"), OR(Dashboard!$D$7=J369,Dashboard!$D$7=""),  OR(Dashboard!$G$6&lt;=K369,Dashboard!$G$6=""), OR(Dashboard!$G$7&gt;=K369,Dashboard!$G$7=""),  OR(Dashboard!$J$6&lt;=O369,Dashboard!$J$6=""), OR(Dashboard!$J$7&gt;=O369,Dashboard!$J$7=""),I369&lt;&gt;""),"x","")</f>
        <v/>
      </c>
      <c r="AC369" s="88" t="str">
        <f>IF($AB369&lt;&gt;"x","",IF(AND($I369&lt;&gt;AC$4, IFERROR(MATCH("c",$AB369:AB369,0),0)=0),"x", IF(IFERROR(MATCH("c",$AB369:AB369,0),0)=0,"c","")))</f>
        <v/>
      </c>
      <c r="AD369" s="88" t="str">
        <f>IF($AB369&lt;&gt;"x","",IF(AND($I369&lt;&gt;AD$4, IFERROR(MATCH("c",$AB369:AC369,0),0)=0),"x", IF(IFERROR(MATCH("c",$AB369:AC369,0),0)=0,"c","")))</f>
        <v/>
      </c>
      <c r="AE369" s="88" t="str">
        <f>IF($AB369&lt;&gt;"x","",IF(AND($I369&lt;&gt;AE$4, IFERROR(MATCH("c",$AB369:AD369,0),0)=0),"x", IF(IFERROR(MATCH("c",$AB369:AD369,0),0)=0,"c","")))</f>
        <v/>
      </c>
      <c r="AF369" s="88" t="str">
        <f>IF($AB369&lt;&gt;"x","",IF(AND($I369&lt;&gt;AF$4, IFERROR(MATCH("c",$AB369:AE369,0),0)=0),"x", IF(IFERROR(MATCH("c",$AB369:AE369,0),0)=0,"c","")))</f>
        <v/>
      </c>
      <c r="AG369" s="88" t="str">
        <f>IF($AB369&lt;&gt;"x","",IF(AND($I369&lt;&gt;AG$4, IFERROR(MATCH("c",$AB369:AF369,0),0)=0),"x", IF(IFERROR(MATCH("c",$AB369:AF369,0),0)=0,"c","")))</f>
        <v/>
      </c>
      <c r="AH369" s="88" t="str">
        <f>IF($AB369&lt;&gt;"x","",IF(AND($I369&lt;&gt;AH$4, IFERROR(MATCH("c",$AB369:AG369,0),0)=0),"x", IF(IFERROR(MATCH("c",$AB369:AG369,0),0)=0,"c","")))</f>
        <v/>
      </c>
      <c r="AI369" s="88" t="str">
        <f>IF($AB369&lt;&gt;"x","",IF(AND($I369&lt;&gt;AI$4, IFERROR(MATCH("c",$AB369:AH369,0),0)=0),"x", IF(IFERROR(MATCH("c",$AB369:AH369,0),0)=0,"c","")))</f>
        <v/>
      </c>
      <c r="AJ369" s="88" t="str">
        <f>IF($AB369&lt;&gt;"x","",IF(AND($I369&lt;&gt;AJ$4, IFERROR(MATCH("c",$AB369:AI369,0),0)=0),"x", IF(IFERROR(MATCH("c",$AB369:AI369,0),0)=0,"c","")))</f>
        <v/>
      </c>
      <c r="AK369" s="88" t="str">
        <f>IF($AB369&lt;&gt;"x","",IF(AND($I369&lt;&gt;AK$4, IFERROR(MATCH("c",$AB369:AJ369,0),0)=0),"x", IF(IFERROR(MATCH("c",$AB369:AJ369,0),0)=0,"c","")))</f>
        <v/>
      </c>
      <c r="AL369" s="88" t="str">
        <f>IF($AB369&lt;&gt;"x","",IF(AND($I369&lt;&gt;AL$4, IFERROR(MATCH("c",$AB369:AK369,0),0)=0),"x", IF(IFERROR(MATCH("c",$AB369:AK369,0),0)=0,"c","")))</f>
        <v/>
      </c>
      <c r="AM369" s="88" t="str">
        <f>IF($AB369&lt;&gt;"x","",IF(AND($I369&lt;&gt;AM$4, IFERROR(MATCH("c",$AB369:AL369,0),0)=0),"x", IF(IFERROR(MATCH("c",$AB369:AL369,0),0)=0,"c","")))</f>
        <v/>
      </c>
      <c r="AN369" s="88" t="str">
        <f>IF($AB369&lt;&gt;"x","",IF(AND($I369&lt;&gt;AN$4, IFERROR(MATCH("c",$AB369:AM369,0),0)=0),"x", IF(IFERROR(MATCH("c",$AB369:AM369,0),0)=0,"c","")))</f>
        <v/>
      </c>
      <c r="AO369" s="88" t="str">
        <f>IF($AB369&lt;&gt;"x","",IF(AND($I369&lt;&gt;AO$4, IFERROR(MATCH("c",$AB369:AN369,0),0)=0),"x", IF(IFERROR(MATCH("c",$AB369:AN369,0),0)=0,"c","")))</f>
        <v/>
      </c>
      <c r="AP369" s="88" t="str">
        <f>IF($AB369&lt;&gt;"x","",IF(AND($I369&lt;&gt;AP$4, IFERROR(MATCH("c",$AB369:AO369,0),0)=0),"x", IF(IFERROR(MATCH("c",$AB369:AO369,0),0)=0,"c","")))</f>
        <v/>
      </c>
      <c r="AQ369" s="88" t="str">
        <f>IF($AB369&lt;&gt;"x","",IF(AND($I369&lt;&gt;AQ$4, IFERROR(MATCH("c",$AB369:AP369,0),0)=0),"x", IF(IFERROR(MATCH("c",$AB369:AP369,0),0)=0,"c","")))</f>
        <v/>
      </c>
    </row>
    <row r="370" spans="2:43" x14ac:dyDescent="0.25">
      <c r="B370" s="88">
        <f>IF(AND(OR(Pipeline!$F$5=H370,Pipeline!$F$5="",Pipeline!$F$5="All"), OR(Pipeline!$F$6=J370,Pipeline!$F$6="",Pipeline!$F$6="All"),  OR(Pipeline!$J$5&lt;=K370,Pipeline!$J$5=""), OR(Pipeline!$J$6&gt;=K370,Pipeline!$J$6=""),  OR(Pipeline!$N$5&lt;=O370,Pipeline!$N$5=""), OR(Pipeline!$N$6&gt;=O370,Pipeline!$N$6="")),1,0)</f>
        <v>1</v>
      </c>
      <c r="C370" s="99">
        <f>IF(B370&lt;&gt;1,"",COUNTIFS($I$6:I369,I370,$B$6:B369,1)+1)</f>
        <v>358</v>
      </c>
      <c r="D370" s="100" t="str">
        <f>IF(LEN(INDEX(Input!B$6:B$1005,ROW($C370)-ROW($C$5),1))=0,"-",INDEX(Input!B$6:B$1005,ROW($C370)-ROW($C$5),1))</f>
        <v>-</v>
      </c>
      <c r="E370" s="100" t="str">
        <f>IF(LEN(INDEX(Input!C$6:C$1005,ROW($C370)-ROW($C$5),1))=0,"-",INDEX(Input!C$6:C$1005,ROW($C370)-ROW($C$5),1))</f>
        <v>-</v>
      </c>
      <c r="F370" s="100" t="str">
        <f>IF(LEN(INDEX(Input!D$6:D$1005,ROW($C370)-ROW($C$5),1))=0,"-",INDEX(Input!D$6:D$1005,ROW($C370)-ROW($C$5),1))</f>
        <v>-</v>
      </c>
      <c r="G370" s="100" t="str">
        <f>IF(LEN(INDEX(Input!E$6:E$1005,ROW($C370)-ROW($C$5),1))=0,"-",INDEX(Input!E$6:E$1005,ROW($C370)-ROW($C$5),1))</f>
        <v>-</v>
      </c>
      <c r="H370" s="100" t="str">
        <f>IF(LEN(INDEX(Input!F$6:F$1005,ROW($C370)-ROW($C$5),1))=0,"-",INDEX(Input!F$6:F$1005,ROW($C370)-ROW($C$5),1))</f>
        <v>-</v>
      </c>
      <c r="I370" s="100" t="str">
        <f>IF(LEN(INDEX(Input!G$6:G$1005,ROW($C370)-ROW($C$5),1))=0,"",INDEX(Input!G$6:G$1005,ROW($C370)-ROW($C$5),1))</f>
        <v/>
      </c>
      <c r="J370" s="100" t="str">
        <f>IF(LEN(INDEX(Input!B$6:B$1005,ROW($C370)-ROW($C$5),1))=0,"-",IF(INDEX(Input!H$6:H$1005,ROW($C370)-ROW($C$5),1)="","Not set",INDEX(Input!H$6:H$1005,ROW($C370)-ROW($C$5),1)) )</f>
        <v>-</v>
      </c>
      <c r="K370" s="101" t="str">
        <f>IF(LEN(INDEX(Input!I$6:I$1005,ROW($C370)-ROW($C$5),1))=0,"",INDEX(Input!I$6:I$1005,ROW($C370)-ROW($C$5),1))</f>
        <v/>
      </c>
      <c r="L370" s="101" t="str">
        <f t="array" ref="L370">IFERROR(IF($AY$24=123,DAY(K370)&amp;connector&amp;IF($AZ$24="Extended",INDEX($AT$24:$AT$35,MONTH(K370),1),MONTH(K370))&amp;connector&amp;IF($AZ$24="Short", RIGHT(YEAR(K370),2),YEAR(K370)),IF($AY$24=213, MONTH(K370)&amp;connector&amp;DAY(K370)&amp;connector&amp;IF($AZ$24="Short", RIGHT(YEAR(K370),2),YEAR(K370)),IF($AZ$24="Short", RIGHT(YEAR(K370),2),YEAR(K370))&amp;connector&amp;MONTH(K370)&amp;connector&amp;DAY(K370))),"-")</f>
        <v>-</v>
      </c>
      <c r="M370" s="101" t="str">
        <f>IF(LEN(INDEX(Input!J$6:J$1005,ROW($C370)-ROW($C$5),1))=0,"",INDEX(Input!J$6:J$1005,ROW($C370)-ROW($C$5),1))</f>
        <v/>
      </c>
      <c r="N370" s="101" t="str">
        <f t="array" ref="N370">IFERROR(IF($AY$24=123,DAY(M370)&amp;connector&amp;IF($AZ$24="Extended",INDEX($AT$24:$AT$35,MONTH(M370),1),MONTH(M370))&amp;connector&amp;IF($AZ$24="Short", RIGHT(YEAR(M370),2),YEAR(M370)),IF($AY$24=213, MONTH(M370)&amp;connector&amp;DAY(M370)&amp;connector&amp;IF($AZ$24="Short", RIGHT(YEAR(M370),2),YEAR(M370)),IF($AZ$24="Short", RIGHT(YEAR(M370),2),YEAR(M370))&amp;connector&amp;MONTH(M370)&amp;connector&amp;DAY(M370))),"-")</f>
        <v>-</v>
      </c>
      <c r="O370" s="156" t="str">
        <f>IF(LEN(INDEX(Input!K$6:K$1005,ROW($C370)-ROW($C$5),1))=0,"",INDEX(Input!K$6:K$1005,ROW($C370)-ROW($C$5),1))</f>
        <v/>
      </c>
      <c r="P370" s="100" t="str">
        <f t="shared" si="47"/>
        <v>-</v>
      </c>
      <c r="Q370" s="156" t="str">
        <f>IF(LEN(INDEX(Input!L$6:L$1005,ROW($C370)-ROW($C$5),1))=0,"",INDEX(Input!L$6:L$1005,ROW($C370)-ROW($C$5),1))</f>
        <v/>
      </c>
      <c r="R370" s="100" t="str">
        <f t="shared" si="48"/>
        <v>-</v>
      </c>
      <c r="S370" s="156" t="str">
        <f>IF(LEN(INDEX(Input!M$6:M$1005,ROW($C370)-ROW($C$5),1))=0,"-",INDEX(Input!M$6:M$1005,ROW($C370)-ROW($C$5),1))</f>
        <v>-</v>
      </c>
      <c r="T370" s="156" t="str">
        <f t="shared" si="49"/>
        <v/>
      </c>
      <c r="U370" s="100" t="str">
        <f t="shared" si="50"/>
        <v>-</v>
      </c>
      <c r="V370" s="156" t="str">
        <f>IF(LEN(INDEX(Input!O$6:O$1005,ROW($C370)-ROW($C$5),1))=0,"",INDEX(Input!O$6:O$1005,ROW($C370)-ROW($C$5),1))</f>
        <v/>
      </c>
      <c r="W370" s="100" t="str">
        <f t="shared" si="51"/>
        <v>-</v>
      </c>
      <c r="X370" s="104" t="str">
        <f t="shared" si="52"/>
        <v/>
      </c>
      <c r="Y370" s="102" t="str">
        <f t="shared" si="53"/>
        <v/>
      </c>
      <c r="Z370" s="102" t="str">
        <f>IF(AND(OR(Dashboard!$D$7=J370,Dashboard!$D$7=""),  OR(Dashboard!$G$6&lt;=K370,Dashboard!$G$6=""), OR(Dashboard!$G$7&gt;=K370,Dashboard!$G$7=""),  OR(Dashboard!$J$6&lt;=O370,Dashboard!$J$6=""), OR(Dashboard!$J$7&gt;=O370,Dashboard!$J$7=""),D370&lt;&gt;""),"x","")</f>
        <v>x</v>
      </c>
      <c r="AA370" s="102" t="str">
        <f>IF(AND(OR(Dashboard!$D$6=H370,Dashboard!$D$6="",Dashboard!$D$6="All"), Z370="x"),"x","")</f>
        <v>x</v>
      </c>
      <c r="AB370" s="103" t="str">
        <f>IF(AND(OR(Dashboard!$D$6=H370,Dashboard!$D$6="",Dashboard!$D$6="All"), OR(Dashboard!$D$7=J370,Dashboard!$D$7=""),  OR(Dashboard!$G$6&lt;=K370,Dashboard!$G$6=""), OR(Dashboard!$G$7&gt;=K370,Dashboard!$G$7=""),  OR(Dashboard!$J$6&lt;=O370,Dashboard!$J$6=""), OR(Dashboard!$J$7&gt;=O370,Dashboard!$J$7=""),I370&lt;&gt;""),"x","")</f>
        <v/>
      </c>
      <c r="AC370" s="88" t="str">
        <f>IF($AB370&lt;&gt;"x","",IF(AND($I370&lt;&gt;AC$4, IFERROR(MATCH("c",$AB370:AB370,0),0)=0),"x", IF(IFERROR(MATCH("c",$AB370:AB370,0),0)=0,"c","")))</f>
        <v/>
      </c>
      <c r="AD370" s="88" t="str">
        <f>IF($AB370&lt;&gt;"x","",IF(AND($I370&lt;&gt;AD$4, IFERROR(MATCH("c",$AB370:AC370,0),0)=0),"x", IF(IFERROR(MATCH("c",$AB370:AC370,0),0)=0,"c","")))</f>
        <v/>
      </c>
      <c r="AE370" s="88" t="str">
        <f>IF($AB370&lt;&gt;"x","",IF(AND($I370&lt;&gt;AE$4, IFERROR(MATCH("c",$AB370:AD370,0),0)=0),"x", IF(IFERROR(MATCH("c",$AB370:AD370,0),0)=0,"c","")))</f>
        <v/>
      </c>
      <c r="AF370" s="88" t="str">
        <f>IF($AB370&lt;&gt;"x","",IF(AND($I370&lt;&gt;AF$4, IFERROR(MATCH("c",$AB370:AE370,0),0)=0),"x", IF(IFERROR(MATCH("c",$AB370:AE370,0),0)=0,"c","")))</f>
        <v/>
      </c>
      <c r="AG370" s="88" t="str">
        <f>IF($AB370&lt;&gt;"x","",IF(AND($I370&lt;&gt;AG$4, IFERROR(MATCH("c",$AB370:AF370,0),0)=0),"x", IF(IFERROR(MATCH("c",$AB370:AF370,0),0)=0,"c","")))</f>
        <v/>
      </c>
      <c r="AH370" s="88" t="str">
        <f>IF($AB370&lt;&gt;"x","",IF(AND($I370&lt;&gt;AH$4, IFERROR(MATCH("c",$AB370:AG370,0),0)=0),"x", IF(IFERROR(MATCH("c",$AB370:AG370,0),0)=0,"c","")))</f>
        <v/>
      </c>
      <c r="AI370" s="88" t="str">
        <f>IF($AB370&lt;&gt;"x","",IF(AND($I370&lt;&gt;AI$4, IFERROR(MATCH("c",$AB370:AH370,0),0)=0),"x", IF(IFERROR(MATCH("c",$AB370:AH370,0),0)=0,"c","")))</f>
        <v/>
      </c>
      <c r="AJ370" s="88" t="str">
        <f>IF($AB370&lt;&gt;"x","",IF(AND($I370&lt;&gt;AJ$4, IFERROR(MATCH("c",$AB370:AI370,0),0)=0),"x", IF(IFERROR(MATCH("c",$AB370:AI370,0),0)=0,"c","")))</f>
        <v/>
      </c>
      <c r="AK370" s="88" t="str">
        <f>IF($AB370&lt;&gt;"x","",IF(AND($I370&lt;&gt;AK$4, IFERROR(MATCH("c",$AB370:AJ370,0),0)=0),"x", IF(IFERROR(MATCH("c",$AB370:AJ370,0),0)=0,"c","")))</f>
        <v/>
      </c>
      <c r="AL370" s="88" t="str">
        <f>IF($AB370&lt;&gt;"x","",IF(AND($I370&lt;&gt;AL$4, IFERROR(MATCH("c",$AB370:AK370,0),0)=0),"x", IF(IFERROR(MATCH("c",$AB370:AK370,0),0)=0,"c","")))</f>
        <v/>
      </c>
      <c r="AM370" s="88" t="str">
        <f>IF($AB370&lt;&gt;"x","",IF(AND($I370&lt;&gt;AM$4, IFERROR(MATCH("c",$AB370:AL370,0),0)=0),"x", IF(IFERROR(MATCH("c",$AB370:AL370,0),0)=0,"c","")))</f>
        <v/>
      </c>
      <c r="AN370" s="88" t="str">
        <f>IF($AB370&lt;&gt;"x","",IF(AND($I370&lt;&gt;AN$4, IFERROR(MATCH("c",$AB370:AM370,0),0)=0),"x", IF(IFERROR(MATCH("c",$AB370:AM370,0),0)=0,"c","")))</f>
        <v/>
      </c>
      <c r="AO370" s="88" t="str">
        <f>IF($AB370&lt;&gt;"x","",IF(AND($I370&lt;&gt;AO$4, IFERROR(MATCH("c",$AB370:AN370,0),0)=0),"x", IF(IFERROR(MATCH("c",$AB370:AN370,0),0)=0,"c","")))</f>
        <v/>
      </c>
      <c r="AP370" s="88" t="str">
        <f>IF($AB370&lt;&gt;"x","",IF(AND($I370&lt;&gt;AP$4, IFERROR(MATCH("c",$AB370:AO370,0),0)=0),"x", IF(IFERROR(MATCH("c",$AB370:AO370,0),0)=0,"c","")))</f>
        <v/>
      </c>
      <c r="AQ370" s="88" t="str">
        <f>IF($AB370&lt;&gt;"x","",IF(AND($I370&lt;&gt;AQ$4, IFERROR(MATCH("c",$AB370:AP370,0),0)=0),"x", IF(IFERROR(MATCH("c",$AB370:AP370,0),0)=0,"c","")))</f>
        <v/>
      </c>
    </row>
    <row r="371" spans="2:43" x14ac:dyDescent="0.25">
      <c r="B371" s="88">
        <f>IF(AND(OR(Pipeline!$F$5=H371,Pipeline!$F$5="",Pipeline!$F$5="All"), OR(Pipeline!$F$6=J371,Pipeline!$F$6="",Pipeline!$F$6="All"),  OR(Pipeline!$J$5&lt;=K371,Pipeline!$J$5=""), OR(Pipeline!$J$6&gt;=K371,Pipeline!$J$6=""),  OR(Pipeline!$N$5&lt;=O371,Pipeline!$N$5=""), OR(Pipeline!$N$6&gt;=O371,Pipeline!$N$6="")),1,0)</f>
        <v>1</v>
      </c>
      <c r="C371" s="99">
        <f>IF(B371&lt;&gt;1,"",COUNTIFS($I$6:I370,I371,$B$6:B370,1)+1)</f>
        <v>359</v>
      </c>
      <c r="D371" s="100" t="str">
        <f>IF(LEN(INDEX(Input!B$6:B$1005,ROW($C371)-ROW($C$5),1))=0,"-",INDEX(Input!B$6:B$1005,ROW($C371)-ROW($C$5),1))</f>
        <v>-</v>
      </c>
      <c r="E371" s="100" t="str">
        <f>IF(LEN(INDEX(Input!C$6:C$1005,ROW($C371)-ROW($C$5),1))=0,"-",INDEX(Input!C$6:C$1005,ROW($C371)-ROW($C$5),1))</f>
        <v>-</v>
      </c>
      <c r="F371" s="100" t="str">
        <f>IF(LEN(INDEX(Input!D$6:D$1005,ROW($C371)-ROW($C$5),1))=0,"-",INDEX(Input!D$6:D$1005,ROW($C371)-ROW($C$5),1))</f>
        <v>-</v>
      </c>
      <c r="G371" s="100" t="str">
        <f>IF(LEN(INDEX(Input!E$6:E$1005,ROW($C371)-ROW($C$5),1))=0,"-",INDEX(Input!E$6:E$1005,ROW($C371)-ROW($C$5),1))</f>
        <v>-</v>
      </c>
      <c r="H371" s="100" t="str">
        <f>IF(LEN(INDEX(Input!F$6:F$1005,ROW($C371)-ROW($C$5),1))=0,"-",INDEX(Input!F$6:F$1005,ROW($C371)-ROW($C$5),1))</f>
        <v>-</v>
      </c>
      <c r="I371" s="100" t="str">
        <f>IF(LEN(INDEX(Input!G$6:G$1005,ROW($C371)-ROW($C$5),1))=0,"",INDEX(Input!G$6:G$1005,ROW($C371)-ROW($C$5),1))</f>
        <v/>
      </c>
      <c r="J371" s="100" t="str">
        <f>IF(LEN(INDEX(Input!B$6:B$1005,ROW($C371)-ROW($C$5),1))=0,"-",IF(INDEX(Input!H$6:H$1005,ROW($C371)-ROW($C$5),1)="","Not set",INDEX(Input!H$6:H$1005,ROW($C371)-ROW($C$5),1)) )</f>
        <v>-</v>
      </c>
      <c r="K371" s="101" t="str">
        <f>IF(LEN(INDEX(Input!I$6:I$1005,ROW($C371)-ROW($C$5),1))=0,"",INDEX(Input!I$6:I$1005,ROW($C371)-ROW($C$5),1))</f>
        <v/>
      </c>
      <c r="L371" s="101" t="str">
        <f t="array" ref="L371">IFERROR(IF($AY$24=123,DAY(K371)&amp;connector&amp;IF($AZ$24="Extended",INDEX($AT$24:$AT$35,MONTH(K371),1),MONTH(K371))&amp;connector&amp;IF($AZ$24="Short", RIGHT(YEAR(K371),2),YEAR(K371)),IF($AY$24=213, MONTH(K371)&amp;connector&amp;DAY(K371)&amp;connector&amp;IF($AZ$24="Short", RIGHT(YEAR(K371),2),YEAR(K371)),IF($AZ$24="Short", RIGHT(YEAR(K371),2),YEAR(K371))&amp;connector&amp;MONTH(K371)&amp;connector&amp;DAY(K371))),"-")</f>
        <v>-</v>
      </c>
      <c r="M371" s="101" t="str">
        <f>IF(LEN(INDEX(Input!J$6:J$1005,ROW($C371)-ROW($C$5),1))=0,"",INDEX(Input!J$6:J$1005,ROW($C371)-ROW($C$5),1))</f>
        <v/>
      </c>
      <c r="N371" s="101" t="str">
        <f t="array" ref="N371">IFERROR(IF($AY$24=123,DAY(M371)&amp;connector&amp;IF($AZ$24="Extended",INDEX($AT$24:$AT$35,MONTH(M371),1),MONTH(M371))&amp;connector&amp;IF($AZ$24="Short", RIGHT(YEAR(M371),2),YEAR(M371)),IF($AY$24=213, MONTH(M371)&amp;connector&amp;DAY(M371)&amp;connector&amp;IF($AZ$24="Short", RIGHT(YEAR(M371),2),YEAR(M371)),IF($AZ$24="Short", RIGHT(YEAR(M371),2),YEAR(M371))&amp;connector&amp;MONTH(M371)&amp;connector&amp;DAY(M371))),"-")</f>
        <v>-</v>
      </c>
      <c r="O371" s="156" t="str">
        <f>IF(LEN(INDEX(Input!K$6:K$1005,ROW($C371)-ROW($C$5),1))=0,"",INDEX(Input!K$6:K$1005,ROW($C371)-ROW($C$5),1))</f>
        <v/>
      </c>
      <c r="P371" s="100" t="str">
        <f t="shared" si="47"/>
        <v>-</v>
      </c>
      <c r="Q371" s="156" t="str">
        <f>IF(LEN(INDEX(Input!L$6:L$1005,ROW($C371)-ROW($C$5),1))=0,"",INDEX(Input!L$6:L$1005,ROW($C371)-ROW($C$5),1))</f>
        <v/>
      </c>
      <c r="R371" s="100" t="str">
        <f t="shared" si="48"/>
        <v>-</v>
      </c>
      <c r="S371" s="156" t="str">
        <f>IF(LEN(INDEX(Input!M$6:M$1005,ROW($C371)-ROW($C$5),1))=0,"-",INDEX(Input!M$6:M$1005,ROW($C371)-ROW($C$5),1))</f>
        <v>-</v>
      </c>
      <c r="T371" s="156" t="str">
        <f t="shared" si="49"/>
        <v/>
      </c>
      <c r="U371" s="100" t="str">
        <f t="shared" si="50"/>
        <v>-</v>
      </c>
      <c r="V371" s="156" t="str">
        <f>IF(LEN(INDEX(Input!O$6:O$1005,ROW($C371)-ROW($C$5),1))=0,"",INDEX(Input!O$6:O$1005,ROW($C371)-ROW($C$5),1))</f>
        <v/>
      </c>
      <c r="W371" s="100" t="str">
        <f t="shared" si="51"/>
        <v>-</v>
      </c>
      <c r="X371" s="104" t="str">
        <f t="shared" si="52"/>
        <v/>
      </c>
      <c r="Y371" s="102" t="str">
        <f t="shared" si="53"/>
        <v/>
      </c>
      <c r="Z371" s="102" t="str">
        <f>IF(AND(OR(Dashboard!$D$7=J371,Dashboard!$D$7=""),  OR(Dashboard!$G$6&lt;=K371,Dashboard!$G$6=""), OR(Dashboard!$G$7&gt;=K371,Dashboard!$G$7=""),  OR(Dashboard!$J$6&lt;=O371,Dashboard!$J$6=""), OR(Dashboard!$J$7&gt;=O371,Dashboard!$J$7=""),D371&lt;&gt;""),"x","")</f>
        <v>x</v>
      </c>
      <c r="AA371" s="102" t="str">
        <f>IF(AND(OR(Dashboard!$D$6=H371,Dashboard!$D$6="",Dashboard!$D$6="All"), Z371="x"),"x","")</f>
        <v>x</v>
      </c>
      <c r="AB371" s="103" t="str">
        <f>IF(AND(OR(Dashboard!$D$6=H371,Dashboard!$D$6="",Dashboard!$D$6="All"), OR(Dashboard!$D$7=J371,Dashboard!$D$7=""),  OR(Dashboard!$G$6&lt;=K371,Dashboard!$G$6=""), OR(Dashboard!$G$7&gt;=K371,Dashboard!$G$7=""),  OR(Dashboard!$J$6&lt;=O371,Dashboard!$J$6=""), OR(Dashboard!$J$7&gt;=O371,Dashboard!$J$7=""),I371&lt;&gt;""),"x","")</f>
        <v/>
      </c>
      <c r="AC371" s="88" t="str">
        <f>IF($AB371&lt;&gt;"x","",IF(AND($I371&lt;&gt;AC$4, IFERROR(MATCH("c",$AB371:AB371,0),0)=0),"x", IF(IFERROR(MATCH("c",$AB371:AB371,0),0)=0,"c","")))</f>
        <v/>
      </c>
      <c r="AD371" s="88" t="str">
        <f>IF($AB371&lt;&gt;"x","",IF(AND($I371&lt;&gt;AD$4, IFERROR(MATCH("c",$AB371:AC371,0),0)=0),"x", IF(IFERROR(MATCH("c",$AB371:AC371,0),0)=0,"c","")))</f>
        <v/>
      </c>
      <c r="AE371" s="88" t="str">
        <f>IF($AB371&lt;&gt;"x","",IF(AND($I371&lt;&gt;AE$4, IFERROR(MATCH("c",$AB371:AD371,0),0)=0),"x", IF(IFERROR(MATCH("c",$AB371:AD371,0),0)=0,"c","")))</f>
        <v/>
      </c>
      <c r="AF371" s="88" t="str">
        <f>IF($AB371&lt;&gt;"x","",IF(AND($I371&lt;&gt;AF$4, IFERROR(MATCH("c",$AB371:AE371,0),0)=0),"x", IF(IFERROR(MATCH("c",$AB371:AE371,0),0)=0,"c","")))</f>
        <v/>
      </c>
      <c r="AG371" s="88" t="str">
        <f>IF($AB371&lt;&gt;"x","",IF(AND($I371&lt;&gt;AG$4, IFERROR(MATCH("c",$AB371:AF371,0),0)=0),"x", IF(IFERROR(MATCH("c",$AB371:AF371,0),0)=0,"c","")))</f>
        <v/>
      </c>
      <c r="AH371" s="88" t="str">
        <f>IF($AB371&lt;&gt;"x","",IF(AND($I371&lt;&gt;AH$4, IFERROR(MATCH("c",$AB371:AG371,0),0)=0),"x", IF(IFERROR(MATCH("c",$AB371:AG371,0),0)=0,"c","")))</f>
        <v/>
      </c>
      <c r="AI371" s="88" t="str">
        <f>IF($AB371&lt;&gt;"x","",IF(AND($I371&lt;&gt;AI$4, IFERROR(MATCH("c",$AB371:AH371,0),0)=0),"x", IF(IFERROR(MATCH("c",$AB371:AH371,0),0)=0,"c","")))</f>
        <v/>
      </c>
      <c r="AJ371" s="88" t="str">
        <f>IF($AB371&lt;&gt;"x","",IF(AND($I371&lt;&gt;AJ$4, IFERROR(MATCH("c",$AB371:AI371,0),0)=0),"x", IF(IFERROR(MATCH("c",$AB371:AI371,0),0)=0,"c","")))</f>
        <v/>
      </c>
      <c r="AK371" s="88" t="str">
        <f>IF($AB371&lt;&gt;"x","",IF(AND($I371&lt;&gt;AK$4, IFERROR(MATCH("c",$AB371:AJ371,0),0)=0),"x", IF(IFERROR(MATCH("c",$AB371:AJ371,0),0)=0,"c","")))</f>
        <v/>
      </c>
      <c r="AL371" s="88" t="str">
        <f>IF($AB371&lt;&gt;"x","",IF(AND($I371&lt;&gt;AL$4, IFERROR(MATCH("c",$AB371:AK371,0),0)=0),"x", IF(IFERROR(MATCH("c",$AB371:AK371,0),0)=0,"c","")))</f>
        <v/>
      </c>
      <c r="AM371" s="88" t="str">
        <f>IF($AB371&lt;&gt;"x","",IF(AND($I371&lt;&gt;AM$4, IFERROR(MATCH("c",$AB371:AL371,0),0)=0),"x", IF(IFERROR(MATCH("c",$AB371:AL371,0),0)=0,"c","")))</f>
        <v/>
      </c>
      <c r="AN371" s="88" t="str">
        <f>IF($AB371&lt;&gt;"x","",IF(AND($I371&lt;&gt;AN$4, IFERROR(MATCH("c",$AB371:AM371,0),0)=0),"x", IF(IFERROR(MATCH("c",$AB371:AM371,0),0)=0,"c","")))</f>
        <v/>
      </c>
      <c r="AO371" s="88" t="str">
        <f>IF($AB371&lt;&gt;"x","",IF(AND($I371&lt;&gt;AO$4, IFERROR(MATCH("c",$AB371:AN371,0),0)=0),"x", IF(IFERROR(MATCH("c",$AB371:AN371,0),0)=0,"c","")))</f>
        <v/>
      </c>
      <c r="AP371" s="88" t="str">
        <f>IF($AB371&lt;&gt;"x","",IF(AND($I371&lt;&gt;AP$4, IFERROR(MATCH("c",$AB371:AO371,0),0)=0),"x", IF(IFERROR(MATCH("c",$AB371:AO371,0),0)=0,"c","")))</f>
        <v/>
      </c>
      <c r="AQ371" s="88" t="str">
        <f>IF($AB371&lt;&gt;"x","",IF(AND($I371&lt;&gt;AQ$4, IFERROR(MATCH("c",$AB371:AP371,0),0)=0),"x", IF(IFERROR(MATCH("c",$AB371:AP371,0),0)=0,"c","")))</f>
        <v/>
      </c>
    </row>
    <row r="372" spans="2:43" x14ac:dyDescent="0.25">
      <c r="B372" s="88">
        <f>IF(AND(OR(Pipeline!$F$5=H372,Pipeline!$F$5="",Pipeline!$F$5="All"), OR(Pipeline!$F$6=J372,Pipeline!$F$6="",Pipeline!$F$6="All"),  OR(Pipeline!$J$5&lt;=K372,Pipeline!$J$5=""), OR(Pipeline!$J$6&gt;=K372,Pipeline!$J$6=""),  OR(Pipeline!$N$5&lt;=O372,Pipeline!$N$5=""), OR(Pipeline!$N$6&gt;=O372,Pipeline!$N$6="")),1,0)</f>
        <v>1</v>
      </c>
      <c r="C372" s="99">
        <f>IF(B372&lt;&gt;1,"",COUNTIFS($I$6:I371,I372,$B$6:B371,1)+1)</f>
        <v>360</v>
      </c>
      <c r="D372" s="100" t="str">
        <f>IF(LEN(INDEX(Input!B$6:B$1005,ROW($C372)-ROW($C$5),1))=0,"-",INDEX(Input!B$6:B$1005,ROW($C372)-ROW($C$5),1))</f>
        <v>-</v>
      </c>
      <c r="E372" s="100" t="str">
        <f>IF(LEN(INDEX(Input!C$6:C$1005,ROW($C372)-ROW($C$5),1))=0,"-",INDEX(Input!C$6:C$1005,ROW($C372)-ROW($C$5),1))</f>
        <v>-</v>
      </c>
      <c r="F372" s="100" t="str">
        <f>IF(LEN(INDEX(Input!D$6:D$1005,ROW($C372)-ROW($C$5),1))=0,"-",INDEX(Input!D$6:D$1005,ROW($C372)-ROW($C$5),1))</f>
        <v>-</v>
      </c>
      <c r="G372" s="100" t="str">
        <f>IF(LEN(INDEX(Input!E$6:E$1005,ROW($C372)-ROW($C$5),1))=0,"-",INDEX(Input!E$6:E$1005,ROW($C372)-ROW($C$5),1))</f>
        <v>-</v>
      </c>
      <c r="H372" s="100" t="str">
        <f>IF(LEN(INDEX(Input!F$6:F$1005,ROW($C372)-ROW($C$5),1))=0,"-",INDEX(Input!F$6:F$1005,ROW($C372)-ROW($C$5),1))</f>
        <v>-</v>
      </c>
      <c r="I372" s="100" t="str">
        <f>IF(LEN(INDEX(Input!G$6:G$1005,ROW($C372)-ROW($C$5),1))=0,"",INDEX(Input!G$6:G$1005,ROW($C372)-ROW($C$5),1))</f>
        <v/>
      </c>
      <c r="J372" s="100" t="str">
        <f>IF(LEN(INDEX(Input!B$6:B$1005,ROW($C372)-ROW($C$5),1))=0,"-",IF(INDEX(Input!H$6:H$1005,ROW($C372)-ROW($C$5),1)="","Not set",INDEX(Input!H$6:H$1005,ROW($C372)-ROW($C$5),1)) )</f>
        <v>-</v>
      </c>
      <c r="K372" s="101" t="str">
        <f>IF(LEN(INDEX(Input!I$6:I$1005,ROW($C372)-ROW($C$5),1))=0,"",INDEX(Input!I$6:I$1005,ROW($C372)-ROW($C$5),1))</f>
        <v/>
      </c>
      <c r="L372" s="101" t="str">
        <f t="array" ref="L372">IFERROR(IF($AY$24=123,DAY(K372)&amp;connector&amp;IF($AZ$24="Extended",INDEX($AT$24:$AT$35,MONTH(K372),1),MONTH(K372))&amp;connector&amp;IF($AZ$24="Short", RIGHT(YEAR(K372),2),YEAR(K372)),IF($AY$24=213, MONTH(K372)&amp;connector&amp;DAY(K372)&amp;connector&amp;IF($AZ$24="Short", RIGHT(YEAR(K372),2),YEAR(K372)),IF($AZ$24="Short", RIGHT(YEAR(K372),2),YEAR(K372))&amp;connector&amp;MONTH(K372)&amp;connector&amp;DAY(K372))),"-")</f>
        <v>-</v>
      </c>
      <c r="M372" s="101" t="str">
        <f>IF(LEN(INDEX(Input!J$6:J$1005,ROW($C372)-ROW($C$5),1))=0,"",INDEX(Input!J$6:J$1005,ROW($C372)-ROW($C$5),1))</f>
        <v/>
      </c>
      <c r="N372" s="101" t="str">
        <f t="array" ref="N372">IFERROR(IF($AY$24=123,DAY(M372)&amp;connector&amp;IF($AZ$24="Extended",INDEX($AT$24:$AT$35,MONTH(M372),1),MONTH(M372))&amp;connector&amp;IF($AZ$24="Short", RIGHT(YEAR(M372),2),YEAR(M372)),IF($AY$24=213, MONTH(M372)&amp;connector&amp;DAY(M372)&amp;connector&amp;IF($AZ$24="Short", RIGHT(YEAR(M372),2),YEAR(M372)),IF($AZ$24="Short", RIGHT(YEAR(M372),2),YEAR(M372))&amp;connector&amp;MONTH(M372)&amp;connector&amp;DAY(M372))),"-")</f>
        <v>-</v>
      </c>
      <c r="O372" s="156" t="str">
        <f>IF(LEN(INDEX(Input!K$6:K$1005,ROW($C372)-ROW($C$5),1))=0,"",INDEX(Input!K$6:K$1005,ROW($C372)-ROW($C$5),1))</f>
        <v/>
      </c>
      <c r="P372" s="100" t="str">
        <f t="shared" si="47"/>
        <v>-</v>
      </c>
      <c r="Q372" s="156" t="str">
        <f>IF(LEN(INDEX(Input!L$6:L$1005,ROW($C372)-ROW($C$5),1))=0,"",INDEX(Input!L$6:L$1005,ROW($C372)-ROW($C$5),1))</f>
        <v/>
      </c>
      <c r="R372" s="100" t="str">
        <f t="shared" si="48"/>
        <v>-</v>
      </c>
      <c r="S372" s="156" t="str">
        <f>IF(LEN(INDEX(Input!M$6:M$1005,ROW($C372)-ROW($C$5),1))=0,"-",INDEX(Input!M$6:M$1005,ROW($C372)-ROW($C$5),1))</f>
        <v>-</v>
      </c>
      <c r="T372" s="156" t="str">
        <f t="shared" si="49"/>
        <v/>
      </c>
      <c r="U372" s="100" t="str">
        <f t="shared" si="50"/>
        <v>-</v>
      </c>
      <c r="V372" s="156" t="str">
        <f>IF(LEN(INDEX(Input!O$6:O$1005,ROW($C372)-ROW($C$5),1))=0,"",INDEX(Input!O$6:O$1005,ROW($C372)-ROW($C$5),1))</f>
        <v/>
      </c>
      <c r="W372" s="100" t="str">
        <f t="shared" si="51"/>
        <v>-</v>
      </c>
      <c r="X372" s="104" t="str">
        <f t="shared" si="52"/>
        <v/>
      </c>
      <c r="Y372" s="102" t="str">
        <f t="shared" si="53"/>
        <v/>
      </c>
      <c r="Z372" s="102" t="str">
        <f>IF(AND(OR(Dashboard!$D$7=J372,Dashboard!$D$7=""),  OR(Dashboard!$G$6&lt;=K372,Dashboard!$G$6=""), OR(Dashboard!$G$7&gt;=K372,Dashboard!$G$7=""),  OR(Dashboard!$J$6&lt;=O372,Dashboard!$J$6=""), OR(Dashboard!$J$7&gt;=O372,Dashboard!$J$7=""),D372&lt;&gt;""),"x","")</f>
        <v>x</v>
      </c>
      <c r="AA372" s="102" t="str">
        <f>IF(AND(OR(Dashboard!$D$6=H372,Dashboard!$D$6="",Dashboard!$D$6="All"), Z372="x"),"x","")</f>
        <v>x</v>
      </c>
      <c r="AB372" s="103" t="str">
        <f>IF(AND(OR(Dashboard!$D$6=H372,Dashboard!$D$6="",Dashboard!$D$6="All"), OR(Dashboard!$D$7=J372,Dashboard!$D$7=""),  OR(Dashboard!$G$6&lt;=K372,Dashboard!$G$6=""), OR(Dashboard!$G$7&gt;=K372,Dashboard!$G$7=""),  OR(Dashboard!$J$6&lt;=O372,Dashboard!$J$6=""), OR(Dashboard!$J$7&gt;=O372,Dashboard!$J$7=""),I372&lt;&gt;""),"x","")</f>
        <v/>
      </c>
      <c r="AC372" s="88" t="str">
        <f>IF($AB372&lt;&gt;"x","",IF(AND($I372&lt;&gt;AC$4, IFERROR(MATCH("c",$AB372:AB372,0),0)=0),"x", IF(IFERROR(MATCH("c",$AB372:AB372,0),0)=0,"c","")))</f>
        <v/>
      </c>
      <c r="AD372" s="88" t="str">
        <f>IF($AB372&lt;&gt;"x","",IF(AND($I372&lt;&gt;AD$4, IFERROR(MATCH("c",$AB372:AC372,0),0)=0),"x", IF(IFERROR(MATCH("c",$AB372:AC372,0),0)=0,"c","")))</f>
        <v/>
      </c>
      <c r="AE372" s="88" t="str">
        <f>IF($AB372&lt;&gt;"x","",IF(AND($I372&lt;&gt;AE$4, IFERROR(MATCH("c",$AB372:AD372,0),0)=0),"x", IF(IFERROR(MATCH("c",$AB372:AD372,0),0)=0,"c","")))</f>
        <v/>
      </c>
      <c r="AF372" s="88" t="str">
        <f>IF($AB372&lt;&gt;"x","",IF(AND($I372&lt;&gt;AF$4, IFERROR(MATCH("c",$AB372:AE372,0),0)=0),"x", IF(IFERROR(MATCH("c",$AB372:AE372,0),0)=0,"c","")))</f>
        <v/>
      </c>
      <c r="AG372" s="88" t="str">
        <f>IF($AB372&lt;&gt;"x","",IF(AND($I372&lt;&gt;AG$4, IFERROR(MATCH("c",$AB372:AF372,0),0)=0),"x", IF(IFERROR(MATCH("c",$AB372:AF372,0),0)=0,"c","")))</f>
        <v/>
      </c>
      <c r="AH372" s="88" t="str">
        <f>IF($AB372&lt;&gt;"x","",IF(AND($I372&lt;&gt;AH$4, IFERROR(MATCH("c",$AB372:AG372,0),0)=0),"x", IF(IFERROR(MATCH("c",$AB372:AG372,0),0)=0,"c","")))</f>
        <v/>
      </c>
      <c r="AI372" s="88" t="str">
        <f>IF($AB372&lt;&gt;"x","",IF(AND($I372&lt;&gt;AI$4, IFERROR(MATCH("c",$AB372:AH372,0),0)=0),"x", IF(IFERROR(MATCH("c",$AB372:AH372,0),0)=0,"c","")))</f>
        <v/>
      </c>
      <c r="AJ372" s="88" t="str">
        <f>IF($AB372&lt;&gt;"x","",IF(AND($I372&lt;&gt;AJ$4, IFERROR(MATCH("c",$AB372:AI372,0),0)=0),"x", IF(IFERROR(MATCH("c",$AB372:AI372,0),0)=0,"c","")))</f>
        <v/>
      </c>
      <c r="AK372" s="88" t="str">
        <f>IF($AB372&lt;&gt;"x","",IF(AND($I372&lt;&gt;AK$4, IFERROR(MATCH("c",$AB372:AJ372,0),0)=0),"x", IF(IFERROR(MATCH("c",$AB372:AJ372,0),0)=0,"c","")))</f>
        <v/>
      </c>
      <c r="AL372" s="88" t="str">
        <f>IF($AB372&lt;&gt;"x","",IF(AND($I372&lt;&gt;AL$4, IFERROR(MATCH("c",$AB372:AK372,0),0)=0),"x", IF(IFERROR(MATCH("c",$AB372:AK372,0),0)=0,"c","")))</f>
        <v/>
      </c>
      <c r="AM372" s="88" t="str">
        <f>IF($AB372&lt;&gt;"x","",IF(AND($I372&lt;&gt;AM$4, IFERROR(MATCH("c",$AB372:AL372,0),0)=0),"x", IF(IFERROR(MATCH("c",$AB372:AL372,0),0)=0,"c","")))</f>
        <v/>
      </c>
      <c r="AN372" s="88" t="str">
        <f>IF($AB372&lt;&gt;"x","",IF(AND($I372&lt;&gt;AN$4, IFERROR(MATCH("c",$AB372:AM372,0),0)=0),"x", IF(IFERROR(MATCH("c",$AB372:AM372,0),0)=0,"c","")))</f>
        <v/>
      </c>
      <c r="AO372" s="88" t="str">
        <f>IF($AB372&lt;&gt;"x","",IF(AND($I372&lt;&gt;AO$4, IFERROR(MATCH("c",$AB372:AN372,0),0)=0),"x", IF(IFERROR(MATCH("c",$AB372:AN372,0),0)=0,"c","")))</f>
        <v/>
      </c>
      <c r="AP372" s="88" t="str">
        <f>IF($AB372&lt;&gt;"x","",IF(AND($I372&lt;&gt;AP$4, IFERROR(MATCH("c",$AB372:AO372,0),0)=0),"x", IF(IFERROR(MATCH("c",$AB372:AO372,0),0)=0,"c","")))</f>
        <v/>
      </c>
      <c r="AQ372" s="88" t="str">
        <f>IF($AB372&lt;&gt;"x","",IF(AND($I372&lt;&gt;AQ$4, IFERROR(MATCH("c",$AB372:AP372,0),0)=0),"x", IF(IFERROR(MATCH("c",$AB372:AP372,0),0)=0,"c","")))</f>
        <v/>
      </c>
    </row>
    <row r="373" spans="2:43" x14ac:dyDescent="0.25">
      <c r="B373" s="88">
        <f>IF(AND(OR(Pipeline!$F$5=H373,Pipeline!$F$5="",Pipeline!$F$5="All"), OR(Pipeline!$F$6=J373,Pipeline!$F$6="",Pipeline!$F$6="All"),  OR(Pipeline!$J$5&lt;=K373,Pipeline!$J$5=""), OR(Pipeline!$J$6&gt;=K373,Pipeline!$J$6=""),  OR(Pipeline!$N$5&lt;=O373,Pipeline!$N$5=""), OR(Pipeline!$N$6&gt;=O373,Pipeline!$N$6="")),1,0)</f>
        <v>1</v>
      </c>
      <c r="C373" s="99">
        <f>IF(B373&lt;&gt;1,"",COUNTIFS($I$6:I372,I373,$B$6:B372,1)+1)</f>
        <v>361</v>
      </c>
      <c r="D373" s="100" t="str">
        <f>IF(LEN(INDEX(Input!B$6:B$1005,ROW($C373)-ROW($C$5),1))=0,"-",INDEX(Input!B$6:B$1005,ROW($C373)-ROW($C$5),1))</f>
        <v>-</v>
      </c>
      <c r="E373" s="100" t="str">
        <f>IF(LEN(INDEX(Input!C$6:C$1005,ROW($C373)-ROW($C$5),1))=0,"-",INDEX(Input!C$6:C$1005,ROW($C373)-ROW($C$5),1))</f>
        <v>-</v>
      </c>
      <c r="F373" s="100" t="str">
        <f>IF(LEN(INDEX(Input!D$6:D$1005,ROW($C373)-ROW($C$5),1))=0,"-",INDEX(Input!D$6:D$1005,ROW($C373)-ROW($C$5),1))</f>
        <v>-</v>
      </c>
      <c r="G373" s="100" t="str">
        <f>IF(LEN(INDEX(Input!E$6:E$1005,ROW($C373)-ROW($C$5),1))=0,"-",INDEX(Input!E$6:E$1005,ROW($C373)-ROW($C$5),1))</f>
        <v>-</v>
      </c>
      <c r="H373" s="100" t="str">
        <f>IF(LEN(INDEX(Input!F$6:F$1005,ROW($C373)-ROW($C$5),1))=0,"-",INDEX(Input!F$6:F$1005,ROW($C373)-ROW($C$5),1))</f>
        <v>-</v>
      </c>
      <c r="I373" s="100" t="str">
        <f>IF(LEN(INDEX(Input!G$6:G$1005,ROW($C373)-ROW($C$5),1))=0,"",INDEX(Input!G$6:G$1005,ROW($C373)-ROW($C$5),1))</f>
        <v/>
      </c>
      <c r="J373" s="100" t="str">
        <f>IF(LEN(INDEX(Input!B$6:B$1005,ROW($C373)-ROW($C$5),1))=0,"-",IF(INDEX(Input!H$6:H$1005,ROW($C373)-ROW($C$5),1)="","Not set",INDEX(Input!H$6:H$1005,ROW($C373)-ROW($C$5),1)) )</f>
        <v>-</v>
      </c>
      <c r="K373" s="101" t="str">
        <f>IF(LEN(INDEX(Input!I$6:I$1005,ROW($C373)-ROW($C$5),1))=0,"",INDEX(Input!I$6:I$1005,ROW($C373)-ROW($C$5),1))</f>
        <v/>
      </c>
      <c r="L373" s="101" t="str">
        <f t="array" ref="L373">IFERROR(IF($AY$24=123,DAY(K373)&amp;connector&amp;IF($AZ$24="Extended",INDEX($AT$24:$AT$35,MONTH(K373),1),MONTH(K373))&amp;connector&amp;IF($AZ$24="Short", RIGHT(YEAR(K373),2),YEAR(K373)),IF($AY$24=213, MONTH(K373)&amp;connector&amp;DAY(K373)&amp;connector&amp;IF($AZ$24="Short", RIGHT(YEAR(K373),2),YEAR(K373)),IF($AZ$24="Short", RIGHT(YEAR(K373),2),YEAR(K373))&amp;connector&amp;MONTH(K373)&amp;connector&amp;DAY(K373))),"-")</f>
        <v>-</v>
      </c>
      <c r="M373" s="101" t="str">
        <f>IF(LEN(INDEX(Input!J$6:J$1005,ROW($C373)-ROW($C$5),1))=0,"",INDEX(Input!J$6:J$1005,ROW($C373)-ROW($C$5),1))</f>
        <v/>
      </c>
      <c r="N373" s="101" t="str">
        <f t="array" ref="N373">IFERROR(IF($AY$24=123,DAY(M373)&amp;connector&amp;IF($AZ$24="Extended",INDEX($AT$24:$AT$35,MONTH(M373),1),MONTH(M373))&amp;connector&amp;IF($AZ$24="Short", RIGHT(YEAR(M373),2),YEAR(M373)),IF($AY$24=213, MONTH(M373)&amp;connector&amp;DAY(M373)&amp;connector&amp;IF($AZ$24="Short", RIGHT(YEAR(M373),2),YEAR(M373)),IF($AZ$24="Short", RIGHT(YEAR(M373),2),YEAR(M373))&amp;connector&amp;MONTH(M373)&amp;connector&amp;DAY(M373))),"-")</f>
        <v>-</v>
      </c>
      <c r="O373" s="156" t="str">
        <f>IF(LEN(INDEX(Input!K$6:K$1005,ROW($C373)-ROW($C$5),1))=0,"",INDEX(Input!K$6:K$1005,ROW($C373)-ROW($C$5),1))</f>
        <v/>
      </c>
      <c r="P373" s="100" t="str">
        <f t="shared" si="47"/>
        <v>-</v>
      </c>
      <c r="Q373" s="156" t="str">
        <f>IF(LEN(INDEX(Input!L$6:L$1005,ROW($C373)-ROW($C$5),1))=0,"",INDEX(Input!L$6:L$1005,ROW($C373)-ROW($C$5),1))</f>
        <v/>
      </c>
      <c r="R373" s="100" t="str">
        <f t="shared" si="48"/>
        <v>-</v>
      </c>
      <c r="S373" s="156" t="str">
        <f>IF(LEN(INDEX(Input!M$6:M$1005,ROW($C373)-ROW($C$5),1))=0,"-",INDEX(Input!M$6:M$1005,ROW($C373)-ROW($C$5),1))</f>
        <v>-</v>
      </c>
      <c r="T373" s="156" t="str">
        <f t="shared" si="49"/>
        <v/>
      </c>
      <c r="U373" s="100" t="str">
        <f t="shared" si="50"/>
        <v>-</v>
      </c>
      <c r="V373" s="156" t="str">
        <f>IF(LEN(INDEX(Input!O$6:O$1005,ROW($C373)-ROW($C$5),1))=0,"",INDEX(Input!O$6:O$1005,ROW($C373)-ROW($C$5),1))</f>
        <v/>
      </c>
      <c r="W373" s="100" t="str">
        <f t="shared" si="51"/>
        <v>-</v>
      </c>
      <c r="X373" s="104" t="str">
        <f t="shared" si="52"/>
        <v/>
      </c>
      <c r="Y373" s="102" t="str">
        <f t="shared" si="53"/>
        <v/>
      </c>
      <c r="Z373" s="102" t="str">
        <f>IF(AND(OR(Dashboard!$D$7=J373,Dashboard!$D$7=""),  OR(Dashboard!$G$6&lt;=K373,Dashboard!$G$6=""), OR(Dashboard!$G$7&gt;=K373,Dashboard!$G$7=""),  OR(Dashboard!$J$6&lt;=O373,Dashboard!$J$6=""), OR(Dashboard!$J$7&gt;=O373,Dashboard!$J$7=""),D373&lt;&gt;""),"x","")</f>
        <v>x</v>
      </c>
      <c r="AA373" s="102" t="str">
        <f>IF(AND(OR(Dashboard!$D$6=H373,Dashboard!$D$6="",Dashboard!$D$6="All"), Z373="x"),"x","")</f>
        <v>x</v>
      </c>
      <c r="AB373" s="103" t="str">
        <f>IF(AND(OR(Dashboard!$D$6=H373,Dashboard!$D$6="",Dashboard!$D$6="All"), OR(Dashboard!$D$7=J373,Dashboard!$D$7=""),  OR(Dashboard!$G$6&lt;=K373,Dashboard!$G$6=""), OR(Dashboard!$G$7&gt;=K373,Dashboard!$G$7=""),  OR(Dashboard!$J$6&lt;=O373,Dashboard!$J$6=""), OR(Dashboard!$J$7&gt;=O373,Dashboard!$J$7=""),I373&lt;&gt;""),"x","")</f>
        <v/>
      </c>
      <c r="AC373" s="88" t="str">
        <f>IF($AB373&lt;&gt;"x","",IF(AND($I373&lt;&gt;AC$4, IFERROR(MATCH("c",$AB373:AB373,0),0)=0),"x", IF(IFERROR(MATCH("c",$AB373:AB373,0),0)=0,"c","")))</f>
        <v/>
      </c>
      <c r="AD373" s="88" t="str">
        <f>IF($AB373&lt;&gt;"x","",IF(AND($I373&lt;&gt;AD$4, IFERROR(MATCH("c",$AB373:AC373,0),0)=0),"x", IF(IFERROR(MATCH("c",$AB373:AC373,0),0)=0,"c","")))</f>
        <v/>
      </c>
      <c r="AE373" s="88" t="str">
        <f>IF($AB373&lt;&gt;"x","",IF(AND($I373&lt;&gt;AE$4, IFERROR(MATCH("c",$AB373:AD373,0),0)=0),"x", IF(IFERROR(MATCH("c",$AB373:AD373,0),0)=0,"c","")))</f>
        <v/>
      </c>
      <c r="AF373" s="88" t="str">
        <f>IF($AB373&lt;&gt;"x","",IF(AND($I373&lt;&gt;AF$4, IFERROR(MATCH("c",$AB373:AE373,0),0)=0),"x", IF(IFERROR(MATCH("c",$AB373:AE373,0),0)=0,"c","")))</f>
        <v/>
      </c>
      <c r="AG373" s="88" t="str">
        <f>IF($AB373&lt;&gt;"x","",IF(AND($I373&lt;&gt;AG$4, IFERROR(MATCH("c",$AB373:AF373,0),0)=0),"x", IF(IFERROR(MATCH("c",$AB373:AF373,0),0)=0,"c","")))</f>
        <v/>
      </c>
      <c r="AH373" s="88" t="str">
        <f>IF($AB373&lt;&gt;"x","",IF(AND($I373&lt;&gt;AH$4, IFERROR(MATCH("c",$AB373:AG373,0),0)=0),"x", IF(IFERROR(MATCH("c",$AB373:AG373,0),0)=0,"c","")))</f>
        <v/>
      </c>
      <c r="AI373" s="88" t="str">
        <f>IF($AB373&lt;&gt;"x","",IF(AND($I373&lt;&gt;AI$4, IFERROR(MATCH("c",$AB373:AH373,0),0)=0),"x", IF(IFERROR(MATCH("c",$AB373:AH373,0),0)=0,"c","")))</f>
        <v/>
      </c>
      <c r="AJ373" s="88" t="str">
        <f>IF($AB373&lt;&gt;"x","",IF(AND($I373&lt;&gt;AJ$4, IFERROR(MATCH("c",$AB373:AI373,0),0)=0),"x", IF(IFERROR(MATCH("c",$AB373:AI373,0),0)=0,"c","")))</f>
        <v/>
      </c>
      <c r="AK373" s="88" t="str">
        <f>IF($AB373&lt;&gt;"x","",IF(AND($I373&lt;&gt;AK$4, IFERROR(MATCH("c",$AB373:AJ373,0),0)=0),"x", IF(IFERROR(MATCH("c",$AB373:AJ373,0),0)=0,"c","")))</f>
        <v/>
      </c>
      <c r="AL373" s="88" t="str">
        <f>IF($AB373&lt;&gt;"x","",IF(AND($I373&lt;&gt;AL$4, IFERROR(MATCH("c",$AB373:AK373,0),0)=0),"x", IF(IFERROR(MATCH("c",$AB373:AK373,0),0)=0,"c","")))</f>
        <v/>
      </c>
      <c r="AM373" s="88" t="str">
        <f>IF($AB373&lt;&gt;"x","",IF(AND($I373&lt;&gt;AM$4, IFERROR(MATCH("c",$AB373:AL373,0),0)=0),"x", IF(IFERROR(MATCH("c",$AB373:AL373,0),0)=0,"c","")))</f>
        <v/>
      </c>
      <c r="AN373" s="88" t="str">
        <f>IF($AB373&lt;&gt;"x","",IF(AND($I373&lt;&gt;AN$4, IFERROR(MATCH("c",$AB373:AM373,0),0)=0),"x", IF(IFERROR(MATCH("c",$AB373:AM373,0),0)=0,"c","")))</f>
        <v/>
      </c>
      <c r="AO373" s="88" t="str">
        <f>IF($AB373&lt;&gt;"x","",IF(AND($I373&lt;&gt;AO$4, IFERROR(MATCH("c",$AB373:AN373,0),0)=0),"x", IF(IFERROR(MATCH("c",$AB373:AN373,0),0)=0,"c","")))</f>
        <v/>
      </c>
      <c r="AP373" s="88" t="str">
        <f>IF($AB373&lt;&gt;"x","",IF(AND($I373&lt;&gt;AP$4, IFERROR(MATCH("c",$AB373:AO373,0),0)=0),"x", IF(IFERROR(MATCH("c",$AB373:AO373,0),0)=0,"c","")))</f>
        <v/>
      </c>
      <c r="AQ373" s="88" t="str">
        <f>IF($AB373&lt;&gt;"x","",IF(AND($I373&lt;&gt;AQ$4, IFERROR(MATCH("c",$AB373:AP373,0),0)=0),"x", IF(IFERROR(MATCH("c",$AB373:AP373,0),0)=0,"c","")))</f>
        <v/>
      </c>
    </row>
    <row r="374" spans="2:43" x14ac:dyDescent="0.25">
      <c r="B374" s="88">
        <f>IF(AND(OR(Pipeline!$F$5=H374,Pipeline!$F$5="",Pipeline!$F$5="All"), OR(Pipeline!$F$6=J374,Pipeline!$F$6="",Pipeline!$F$6="All"),  OR(Pipeline!$J$5&lt;=K374,Pipeline!$J$5=""), OR(Pipeline!$J$6&gt;=K374,Pipeline!$J$6=""),  OR(Pipeline!$N$5&lt;=O374,Pipeline!$N$5=""), OR(Pipeline!$N$6&gt;=O374,Pipeline!$N$6="")),1,0)</f>
        <v>1</v>
      </c>
      <c r="C374" s="99">
        <f>IF(B374&lt;&gt;1,"",COUNTIFS($I$6:I373,I374,$B$6:B373,1)+1)</f>
        <v>362</v>
      </c>
      <c r="D374" s="100" t="str">
        <f>IF(LEN(INDEX(Input!B$6:B$1005,ROW($C374)-ROW($C$5),1))=0,"-",INDEX(Input!B$6:B$1005,ROW($C374)-ROW($C$5),1))</f>
        <v>-</v>
      </c>
      <c r="E374" s="100" t="str">
        <f>IF(LEN(INDEX(Input!C$6:C$1005,ROW($C374)-ROW($C$5),1))=0,"-",INDEX(Input!C$6:C$1005,ROW($C374)-ROW($C$5),1))</f>
        <v>-</v>
      </c>
      <c r="F374" s="100" t="str">
        <f>IF(LEN(INDEX(Input!D$6:D$1005,ROW($C374)-ROW($C$5),1))=0,"-",INDEX(Input!D$6:D$1005,ROW($C374)-ROW($C$5),1))</f>
        <v>-</v>
      </c>
      <c r="G374" s="100" t="str">
        <f>IF(LEN(INDEX(Input!E$6:E$1005,ROW($C374)-ROW($C$5),1))=0,"-",INDEX(Input!E$6:E$1005,ROW($C374)-ROW($C$5),1))</f>
        <v>-</v>
      </c>
      <c r="H374" s="100" t="str">
        <f>IF(LEN(INDEX(Input!F$6:F$1005,ROW($C374)-ROW($C$5),1))=0,"-",INDEX(Input!F$6:F$1005,ROW($C374)-ROW($C$5),1))</f>
        <v>-</v>
      </c>
      <c r="I374" s="100" t="str">
        <f>IF(LEN(INDEX(Input!G$6:G$1005,ROW($C374)-ROW($C$5),1))=0,"",INDEX(Input!G$6:G$1005,ROW($C374)-ROW($C$5),1))</f>
        <v/>
      </c>
      <c r="J374" s="100" t="str">
        <f>IF(LEN(INDEX(Input!B$6:B$1005,ROW($C374)-ROW($C$5),1))=0,"-",IF(INDEX(Input!H$6:H$1005,ROW($C374)-ROW($C$5),1)="","Not set",INDEX(Input!H$6:H$1005,ROW($C374)-ROW($C$5),1)) )</f>
        <v>-</v>
      </c>
      <c r="K374" s="101" t="str">
        <f>IF(LEN(INDEX(Input!I$6:I$1005,ROW($C374)-ROW($C$5),1))=0,"",INDEX(Input!I$6:I$1005,ROW($C374)-ROW($C$5),1))</f>
        <v/>
      </c>
      <c r="L374" s="101" t="str">
        <f t="array" ref="L374">IFERROR(IF($AY$24=123,DAY(K374)&amp;connector&amp;IF($AZ$24="Extended",INDEX($AT$24:$AT$35,MONTH(K374),1),MONTH(K374))&amp;connector&amp;IF($AZ$24="Short", RIGHT(YEAR(K374),2),YEAR(K374)),IF($AY$24=213, MONTH(K374)&amp;connector&amp;DAY(K374)&amp;connector&amp;IF($AZ$24="Short", RIGHT(YEAR(K374),2),YEAR(K374)),IF($AZ$24="Short", RIGHT(YEAR(K374),2),YEAR(K374))&amp;connector&amp;MONTH(K374)&amp;connector&amp;DAY(K374))),"-")</f>
        <v>-</v>
      </c>
      <c r="M374" s="101" t="str">
        <f>IF(LEN(INDEX(Input!J$6:J$1005,ROW($C374)-ROW($C$5),1))=0,"",INDEX(Input!J$6:J$1005,ROW($C374)-ROW($C$5),1))</f>
        <v/>
      </c>
      <c r="N374" s="101" t="str">
        <f t="array" ref="N374">IFERROR(IF($AY$24=123,DAY(M374)&amp;connector&amp;IF($AZ$24="Extended",INDEX($AT$24:$AT$35,MONTH(M374),1),MONTH(M374))&amp;connector&amp;IF($AZ$24="Short", RIGHT(YEAR(M374),2),YEAR(M374)),IF($AY$24=213, MONTH(M374)&amp;connector&amp;DAY(M374)&amp;connector&amp;IF($AZ$24="Short", RIGHT(YEAR(M374),2),YEAR(M374)),IF($AZ$24="Short", RIGHT(YEAR(M374),2),YEAR(M374))&amp;connector&amp;MONTH(M374)&amp;connector&amp;DAY(M374))),"-")</f>
        <v>-</v>
      </c>
      <c r="O374" s="156" t="str">
        <f>IF(LEN(INDEX(Input!K$6:K$1005,ROW($C374)-ROW($C$5),1))=0,"",INDEX(Input!K$6:K$1005,ROW($C374)-ROW($C$5),1))</f>
        <v/>
      </c>
      <c r="P374" s="100" t="str">
        <f t="shared" si="47"/>
        <v>-</v>
      </c>
      <c r="Q374" s="156" t="str">
        <f>IF(LEN(INDEX(Input!L$6:L$1005,ROW($C374)-ROW($C$5),1))=0,"",INDEX(Input!L$6:L$1005,ROW($C374)-ROW($C$5),1))</f>
        <v/>
      </c>
      <c r="R374" s="100" t="str">
        <f t="shared" si="48"/>
        <v>-</v>
      </c>
      <c r="S374" s="156" t="str">
        <f>IF(LEN(INDEX(Input!M$6:M$1005,ROW($C374)-ROW($C$5),1))=0,"-",INDEX(Input!M$6:M$1005,ROW($C374)-ROW($C$5),1))</f>
        <v>-</v>
      </c>
      <c r="T374" s="156" t="str">
        <f t="shared" si="49"/>
        <v/>
      </c>
      <c r="U374" s="100" t="str">
        <f t="shared" si="50"/>
        <v>-</v>
      </c>
      <c r="V374" s="156" t="str">
        <f>IF(LEN(INDEX(Input!O$6:O$1005,ROW($C374)-ROW($C$5),1))=0,"",INDEX(Input!O$6:O$1005,ROW($C374)-ROW($C$5),1))</f>
        <v/>
      </c>
      <c r="W374" s="100" t="str">
        <f t="shared" si="51"/>
        <v>-</v>
      </c>
      <c r="X374" s="104" t="str">
        <f t="shared" si="52"/>
        <v/>
      </c>
      <c r="Y374" s="102" t="str">
        <f t="shared" si="53"/>
        <v/>
      </c>
      <c r="Z374" s="102" t="str">
        <f>IF(AND(OR(Dashboard!$D$7=J374,Dashboard!$D$7=""),  OR(Dashboard!$G$6&lt;=K374,Dashboard!$G$6=""), OR(Dashboard!$G$7&gt;=K374,Dashboard!$G$7=""),  OR(Dashboard!$J$6&lt;=O374,Dashboard!$J$6=""), OR(Dashboard!$J$7&gt;=O374,Dashboard!$J$7=""),D374&lt;&gt;""),"x","")</f>
        <v>x</v>
      </c>
      <c r="AA374" s="102" t="str">
        <f>IF(AND(OR(Dashboard!$D$6=H374,Dashboard!$D$6="",Dashboard!$D$6="All"), Z374="x"),"x","")</f>
        <v>x</v>
      </c>
      <c r="AB374" s="103" t="str">
        <f>IF(AND(OR(Dashboard!$D$6=H374,Dashboard!$D$6="",Dashboard!$D$6="All"), OR(Dashboard!$D$7=J374,Dashboard!$D$7=""),  OR(Dashboard!$G$6&lt;=K374,Dashboard!$G$6=""), OR(Dashboard!$G$7&gt;=K374,Dashboard!$G$7=""),  OR(Dashboard!$J$6&lt;=O374,Dashboard!$J$6=""), OR(Dashboard!$J$7&gt;=O374,Dashboard!$J$7=""),I374&lt;&gt;""),"x","")</f>
        <v/>
      </c>
      <c r="AC374" s="88" t="str">
        <f>IF($AB374&lt;&gt;"x","",IF(AND($I374&lt;&gt;AC$4, IFERROR(MATCH("c",$AB374:AB374,0),0)=0),"x", IF(IFERROR(MATCH("c",$AB374:AB374,0),0)=0,"c","")))</f>
        <v/>
      </c>
      <c r="AD374" s="88" t="str">
        <f>IF($AB374&lt;&gt;"x","",IF(AND($I374&lt;&gt;AD$4, IFERROR(MATCH("c",$AB374:AC374,0),0)=0),"x", IF(IFERROR(MATCH("c",$AB374:AC374,0),0)=0,"c","")))</f>
        <v/>
      </c>
      <c r="AE374" s="88" t="str">
        <f>IF($AB374&lt;&gt;"x","",IF(AND($I374&lt;&gt;AE$4, IFERROR(MATCH("c",$AB374:AD374,0),0)=0),"x", IF(IFERROR(MATCH("c",$AB374:AD374,0),0)=0,"c","")))</f>
        <v/>
      </c>
      <c r="AF374" s="88" t="str">
        <f>IF($AB374&lt;&gt;"x","",IF(AND($I374&lt;&gt;AF$4, IFERROR(MATCH("c",$AB374:AE374,0),0)=0),"x", IF(IFERROR(MATCH("c",$AB374:AE374,0),0)=0,"c","")))</f>
        <v/>
      </c>
      <c r="AG374" s="88" t="str">
        <f>IF($AB374&lt;&gt;"x","",IF(AND($I374&lt;&gt;AG$4, IFERROR(MATCH("c",$AB374:AF374,0),0)=0),"x", IF(IFERROR(MATCH("c",$AB374:AF374,0),0)=0,"c","")))</f>
        <v/>
      </c>
      <c r="AH374" s="88" t="str">
        <f>IF($AB374&lt;&gt;"x","",IF(AND($I374&lt;&gt;AH$4, IFERROR(MATCH("c",$AB374:AG374,0),0)=0),"x", IF(IFERROR(MATCH("c",$AB374:AG374,0),0)=0,"c","")))</f>
        <v/>
      </c>
      <c r="AI374" s="88" t="str">
        <f>IF($AB374&lt;&gt;"x","",IF(AND($I374&lt;&gt;AI$4, IFERROR(MATCH("c",$AB374:AH374,0),0)=0),"x", IF(IFERROR(MATCH("c",$AB374:AH374,0),0)=0,"c","")))</f>
        <v/>
      </c>
      <c r="AJ374" s="88" t="str">
        <f>IF($AB374&lt;&gt;"x","",IF(AND($I374&lt;&gt;AJ$4, IFERROR(MATCH("c",$AB374:AI374,0),0)=0),"x", IF(IFERROR(MATCH("c",$AB374:AI374,0),0)=0,"c","")))</f>
        <v/>
      </c>
      <c r="AK374" s="88" t="str">
        <f>IF($AB374&lt;&gt;"x","",IF(AND($I374&lt;&gt;AK$4, IFERROR(MATCH("c",$AB374:AJ374,0),0)=0),"x", IF(IFERROR(MATCH("c",$AB374:AJ374,0),0)=0,"c","")))</f>
        <v/>
      </c>
      <c r="AL374" s="88" t="str">
        <f>IF($AB374&lt;&gt;"x","",IF(AND($I374&lt;&gt;AL$4, IFERROR(MATCH("c",$AB374:AK374,0),0)=0),"x", IF(IFERROR(MATCH("c",$AB374:AK374,0),0)=0,"c","")))</f>
        <v/>
      </c>
      <c r="AM374" s="88" t="str">
        <f>IF($AB374&lt;&gt;"x","",IF(AND($I374&lt;&gt;AM$4, IFERROR(MATCH("c",$AB374:AL374,0),0)=0),"x", IF(IFERROR(MATCH("c",$AB374:AL374,0),0)=0,"c","")))</f>
        <v/>
      </c>
      <c r="AN374" s="88" t="str">
        <f>IF($AB374&lt;&gt;"x","",IF(AND($I374&lt;&gt;AN$4, IFERROR(MATCH("c",$AB374:AM374,0),0)=0),"x", IF(IFERROR(MATCH("c",$AB374:AM374,0),0)=0,"c","")))</f>
        <v/>
      </c>
      <c r="AO374" s="88" t="str">
        <f>IF($AB374&lt;&gt;"x","",IF(AND($I374&lt;&gt;AO$4, IFERROR(MATCH("c",$AB374:AN374,0),0)=0),"x", IF(IFERROR(MATCH("c",$AB374:AN374,0),0)=0,"c","")))</f>
        <v/>
      </c>
      <c r="AP374" s="88" t="str">
        <f>IF($AB374&lt;&gt;"x","",IF(AND($I374&lt;&gt;AP$4, IFERROR(MATCH("c",$AB374:AO374,0),0)=0),"x", IF(IFERROR(MATCH("c",$AB374:AO374,0),0)=0,"c","")))</f>
        <v/>
      </c>
      <c r="AQ374" s="88" t="str">
        <f>IF($AB374&lt;&gt;"x","",IF(AND($I374&lt;&gt;AQ$4, IFERROR(MATCH("c",$AB374:AP374,0),0)=0),"x", IF(IFERROR(MATCH("c",$AB374:AP374,0),0)=0,"c","")))</f>
        <v/>
      </c>
    </row>
    <row r="375" spans="2:43" x14ac:dyDescent="0.25">
      <c r="B375" s="88">
        <f>IF(AND(OR(Pipeline!$F$5=H375,Pipeline!$F$5="",Pipeline!$F$5="All"), OR(Pipeline!$F$6=J375,Pipeline!$F$6="",Pipeline!$F$6="All"),  OR(Pipeline!$J$5&lt;=K375,Pipeline!$J$5=""), OR(Pipeline!$J$6&gt;=K375,Pipeline!$J$6=""),  OR(Pipeline!$N$5&lt;=O375,Pipeline!$N$5=""), OR(Pipeline!$N$6&gt;=O375,Pipeline!$N$6="")),1,0)</f>
        <v>1</v>
      </c>
      <c r="C375" s="99">
        <f>IF(B375&lt;&gt;1,"",COUNTIFS($I$6:I374,I375,$B$6:B374,1)+1)</f>
        <v>363</v>
      </c>
      <c r="D375" s="100" t="str">
        <f>IF(LEN(INDEX(Input!B$6:B$1005,ROW($C375)-ROW($C$5),1))=0,"-",INDEX(Input!B$6:B$1005,ROW($C375)-ROW($C$5),1))</f>
        <v>-</v>
      </c>
      <c r="E375" s="100" t="str">
        <f>IF(LEN(INDEX(Input!C$6:C$1005,ROW($C375)-ROW($C$5),1))=0,"-",INDEX(Input!C$6:C$1005,ROW($C375)-ROW($C$5),1))</f>
        <v>-</v>
      </c>
      <c r="F375" s="100" t="str">
        <f>IF(LEN(INDEX(Input!D$6:D$1005,ROW($C375)-ROW($C$5),1))=0,"-",INDEX(Input!D$6:D$1005,ROW($C375)-ROW($C$5),1))</f>
        <v>-</v>
      </c>
      <c r="G375" s="100" t="str">
        <f>IF(LEN(INDEX(Input!E$6:E$1005,ROW($C375)-ROW($C$5),1))=0,"-",INDEX(Input!E$6:E$1005,ROW($C375)-ROW($C$5),1))</f>
        <v>-</v>
      </c>
      <c r="H375" s="100" t="str">
        <f>IF(LEN(INDEX(Input!F$6:F$1005,ROW($C375)-ROW($C$5),1))=0,"-",INDEX(Input!F$6:F$1005,ROW($C375)-ROW($C$5),1))</f>
        <v>-</v>
      </c>
      <c r="I375" s="100" t="str">
        <f>IF(LEN(INDEX(Input!G$6:G$1005,ROW($C375)-ROW($C$5),1))=0,"",INDEX(Input!G$6:G$1005,ROW($C375)-ROW($C$5),1))</f>
        <v/>
      </c>
      <c r="J375" s="100" t="str">
        <f>IF(LEN(INDEX(Input!B$6:B$1005,ROW($C375)-ROW($C$5),1))=0,"-",IF(INDEX(Input!H$6:H$1005,ROW($C375)-ROW($C$5),1)="","Not set",INDEX(Input!H$6:H$1005,ROW($C375)-ROW($C$5),1)) )</f>
        <v>-</v>
      </c>
      <c r="K375" s="101" t="str">
        <f>IF(LEN(INDEX(Input!I$6:I$1005,ROW($C375)-ROW($C$5),1))=0,"",INDEX(Input!I$6:I$1005,ROW($C375)-ROW($C$5),1))</f>
        <v/>
      </c>
      <c r="L375" s="101" t="str">
        <f t="array" ref="L375">IFERROR(IF($AY$24=123,DAY(K375)&amp;connector&amp;IF($AZ$24="Extended",INDEX($AT$24:$AT$35,MONTH(K375),1),MONTH(K375))&amp;connector&amp;IF($AZ$24="Short", RIGHT(YEAR(K375),2),YEAR(K375)),IF($AY$24=213, MONTH(K375)&amp;connector&amp;DAY(K375)&amp;connector&amp;IF($AZ$24="Short", RIGHT(YEAR(K375),2),YEAR(K375)),IF($AZ$24="Short", RIGHT(YEAR(K375),2),YEAR(K375))&amp;connector&amp;MONTH(K375)&amp;connector&amp;DAY(K375))),"-")</f>
        <v>-</v>
      </c>
      <c r="M375" s="101" t="str">
        <f>IF(LEN(INDEX(Input!J$6:J$1005,ROW($C375)-ROW($C$5),1))=0,"",INDEX(Input!J$6:J$1005,ROW($C375)-ROW($C$5),1))</f>
        <v/>
      </c>
      <c r="N375" s="101" t="str">
        <f t="array" ref="N375">IFERROR(IF($AY$24=123,DAY(M375)&amp;connector&amp;IF($AZ$24="Extended",INDEX($AT$24:$AT$35,MONTH(M375),1),MONTH(M375))&amp;connector&amp;IF($AZ$24="Short", RIGHT(YEAR(M375),2),YEAR(M375)),IF($AY$24=213, MONTH(M375)&amp;connector&amp;DAY(M375)&amp;connector&amp;IF($AZ$24="Short", RIGHT(YEAR(M375),2),YEAR(M375)),IF($AZ$24="Short", RIGHT(YEAR(M375),2),YEAR(M375))&amp;connector&amp;MONTH(M375)&amp;connector&amp;DAY(M375))),"-")</f>
        <v>-</v>
      </c>
      <c r="O375" s="156" t="str">
        <f>IF(LEN(INDEX(Input!K$6:K$1005,ROW($C375)-ROW($C$5),1))=0,"",INDEX(Input!K$6:K$1005,ROW($C375)-ROW($C$5),1))</f>
        <v/>
      </c>
      <c r="P375" s="100" t="str">
        <f t="shared" si="47"/>
        <v>-</v>
      </c>
      <c r="Q375" s="156" t="str">
        <f>IF(LEN(INDEX(Input!L$6:L$1005,ROW($C375)-ROW($C$5),1))=0,"",INDEX(Input!L$6:L$1005,ROW($C375)-ROW($C$5),1))</f>
        <v/>
      </c>
      <c r="R375" s="100" t="str">
        <f t="shared" si="48"/>
        <v>-</v>
      </c>
      <c r="S375" s="156" t="str">
        <f>IF(LEN(INDEX(Input!M$6:M$1005,ROW($C375)-ROW($C$5),1))=0,"-",INDEX(Input!M$6:M$1005,ROW($C375)-ROW($C$5),1))</f>
        <v>-</v>
      </c>
      <c r="T375" s="156" t="str">
        <f t="shared" si="49"/>
        <v/>
      </c>
      <c r="U375" s="100" t="str">
        <f t="shared" si="50"/>
        <v>-</v>
      </c>
      <c r="V375" s="156" t="str">
        <f>IF(LEN(INDEX(Input!O$6:O$1005,ROW($C375)-ROW($C$5),1))=0,"",INDEX(Input!O$6:O$1005,ROW($C375)-ROW($C$5),1))</f>
        <v/>
      </c>
      <c r="W375" s="100" t="str">
        <f t="shared" si="51"/>
        <v>-</v>
      </c>
      <c r="X375" s="104" t="str">
        <f t="shared" si="52"/>
        <v/>
      </c>
      <c r="Y375" s="102" t="str">
        <f t="shared" si="53"/>
        <v/>
      </c>
      <c r="Z375" s="102" t="str">
        <f>IF(AND(OR(Dashboard!$D$7=J375,Dashboard!$D$7=""),  OR(Dashboard!$G$6&lt;=K375,Dashboard!$G$6=""), OR(Dashboard!$G$7&gt;=K375,Dashboard!$G$7=""),  OR(Dashboard!$J$6&lt;=O375,Dashboard!$J$6=""), OR(Dashboard!$J$7&gt;=O375,Dashboard!$J$7=""),D375&lt;&gt;""),"x","")</f>
        <v>x</v>
      </c>
      <c r="AA375" s="102" t="str">
        <f>IF(AND(OR(Dashboard!$D$6=H375,Dashboard!$D$6="",Dashboard!$D$6="All"), Z375="x"),"x","")</f>
        <v>x</v>
      </c>
      <c r="AB375" s="103" t="str">
        <f>IF(AND(OR(Dashboard!$D$6=H375,Dashboard!$D$6="",Dashboard!$D$6="All"), OR(Dashboard!$D$7=J375,Dashboard!$D$7=""),  OR(Dashboard!$G$6&lt;=K375,Dashboard!$G$6=""), OR(Dashboard!$G$7&gt;=K375,Dashboard!$G$7=""),  OR(Dashboard!$J$6&lt;=O375,Dashboard!$J$6=""), OR(Dashboard!$J$7&gt;=O375,Dashboard!$J$7=""),I375&lt;&gt;""),"x","")</f>
        <v/>
      </c>
      <c r="AC375" s="88" t="str">
        <f>IF($AB375&lt;&gt;"x","",IF(AND($I375&lt;&gt;AC$4, IFERROR(MATCH("c",$AB375:AB375,0),0)=0),"x", IF(IFERROR(MATCH("c",$AB375:AB375,0),0)=0,"c","")))</f>
        <v/>
      </c>
      <c r="AD375" s="88" t="str">
        <f>IF($AB375&lt;&gt;"x","",IF(AND($I375&lt;&gt;AD$4, IFERROR(MATCH("c",$AB375:AC375,0),0)=0),"x", IF(IFERROR(MATCH("c",$AB375:AC375,0),0)=0,"c","")))</f>
        <v/>
      </c>
      <c r="AE375" s="88" t="str">
        <f>IF($AB375&lt;&gt;"x","",IF(AND($I375&lt;&gt;AE$4, IFERROR(MATCH("c",$AB375:AD375,0),0)=0),"x", IF(IFERROR(MATCH("c",$AB375:AD375,0),0)=0,"c","")))</f>
        <v/>
      </c>
      <c r="AF375" s="88" t="str">
        <f>IF($AB375&lt;&gt;"x","",IF(AND($I375&lt;&gt;AF$4, IFERROR(MATCH("c",$AB375:AE375,0),0)=0),"x", IF(IFERROR(MATCH("c",$AB375:AE375,0),0)=0,"c","")))</f>
        <v/>
      </c>
      <c r="AG375" s="88" t="str">
        <f>IF($AB375&lt;&gt;"x","",IF(AND($I375&lt;&gt;AG$4, IFERROR(MATCH("c",$AB375:AF375,0),0)=0),"x", IF(IFERROR(MATCH("c",$AB375:AF375,0),0)=0,"c","")))</f>
        <v/>
      </c>
      <c r="AH375" s="88" t="str">
        <f>IF($AB375&lt;&gt;"x","",IF(AND($I375&lt;&gt;AH$4, IFERROR(MATCH("c",$AB375:AG375,0),0)=0),"x", IF(IFERROR(MATCH("c",$AB375:AG375,0),0)=0,"c","")))</f>
        <v/>
      </c>
      <c r="AI375" s="88" t="str">
        <f>IF($AB375&lt;&gt;"x","",IF(AND($I375&lt;&gt;AI$4, IFERROR(MATCH("c",$AB375:AH375,0),0)=0),"x", IF(IFERROR(MATCH("c",$AB375:AH375,0),0)=0,"c","")))</f>
        <v/>
      </c>
      <c r="AJ375" s="88" t="str">
        <f>IF($AB375&lt;&gt;"x","",IF(AND($I375&lt;&gt;AJ$4, IFERROR(MATCH("c",$AB375:AI375,0),0)=0),"x", IF(IFERROR(MATCH("c",$AB375:AI375,0),0)=0,"c","")))</f>
        <v/>
      </c>
      <c r="AK375" s="88" t="str">
        <f>IF($AB375&lt;&gt;"x","",IF(AND($I375&lt;&gt;AK$4, IFERROR(MATCH("c",$AB375:AJ375,0),0)=0),"x", IF(IFERROR(MATCH("c",$AB375:AJ375,0),0)=0,"c","")))</f>
        <v/>
      </c>
      <c r="AL375" s="88" t="str">
        <f>IF($AB375&lt;&gt;"x","",IF(AND($I375&lt;&gt;AL$4, IFERROR(MATCH("c",$AB375:AK375,0),0)=0),"x", IF(IFERROR(MATCH("c",$AB375:AK375,0),0)=0,"c","")))</f>
        <v/>
      </c>
      <c r="AM375" s="88" t="str">
        <f>IF($AB375&lt;&gt;"x","",IF(AND($I375&lt;&gt;AM$4, IFERROR(MATCH("c",$AB375:AL375,0),0)=0),"x", IF(IFERROR(MATCH("c",$AB375:AL375,0),0)=0,"c","")))</f>
        <v/>
      </c>
      <c r="AN375" s="88" t="str">
        <f>IF($AB375&lt;&gt;"x","",IF(AND($I375&lt;&gt;AN$4, IFERROR(MATCH("c",$AB375:AM375,0),0)=0),"x", IF(IFERROR(MATCH("c",$AB375:AM375,0),0)=0,"c","")))</f>
        <v/>
      </c>
      <c r="AO375" s="88" t="str">
        <f>IF($AB375&lt;&gt;"x","",IF(AND($I375&lt;&gt;AO$4, IFERROR(MATCH("c",$AB375:AN375,0),0)=0),"x", IF(IFERROR(MATCH("c",$AB375:AN375,0),0)=0,"c","")))</f>
        <v/>
      </c>
      <c r="AP375" s="88" t="str">
        <f>IF($AB375&lt;&gt;"x","",IF(AND($I375&lt;&gt;AP$4, IFERROR(MATCH("c",$AB375:AO375,0),0)=0),"x", IF(IFERROR(MATCH("c",$AB375:AO375,0),0)=0,"c","")))</f>
        <v/>
      </c>
      <c r="AQ375" s="88" t="str">
        <f>IF($AB375&lt;&gt;"x","",IF(AND($I375&lt;&gt;AQ$4, IFERROR(MATCH("c",$AB375:AP375,0),0)=0),"x", IF(IFERROR(MATCH("c",$AB375:AP375,0),0)=0,"c","")))</f>
        <v/>
      </c>
    </row>
    <row r="376" spans="2:43" x14ac:dyDescent="0.25">
      <c r="B376" s="88">
        <f>IF(AND(OR(Pipeline!$F$5=H376,Pipeline!$F$5="",Pipeline!$F$5="All"), OR(Pipeline!$F$6=J376,Pipeline!$F$6="",Pipeline!$F$6="All"),  OR(Pipeline!$J$5&lt;=K376,Pipeline!$J$5=""), OR(Pipeline!$J$6&gt;=K376,Pipeline!$J$6=""),  OR(Pipeline!$N$5&lt;=O376,Pipeline!$N$5=""), OR(Pipeline!$N$6&gt;=O376,Pipeline!$N$6="")),1,0)</f>
        <v>1</v>
      </c>
      <c r="C376" s="99">
        <f>IF(B376&lt;&gt;1,"",COUNTIFS($I$6:I375,I376,$B$6:B375,1)+1)</f>
        <v>364</v>
      </c>
      <c r="D376" s="100" t="str">
        <f>IF(LEN(INDEX(Input!B$6:B$1005,ROW($C376)-ROW($C$5),1))=0,"-",INDEX(Input!B$6:B$1005,ROW($C376)-ROW($C$5),1))</f>
        <v>-</v>
      </c>
      <c r="E376" s="100" t="str">
        <f>IF(LEN(INDEX(Input!C$6:C$1005,ROW($C376)-ROW($C$5),1))=0,"-",INDEX(Input!C$6:C$1005,ROW($C376)-ROW($C$5),1))</f>
        <v>-</v>
      </c>
      <c r="F376" s="100" t="str">
        <f>IF(LEN(INDEX(Input!D$6:D$1005,ROW($C376)-ROW($C$5),1))=0,"-",INDEX(Input!D$6:D$1005,ROW($C376)-ROW($C$5),1))</f>
        <v>-</v>
      </c>
      <c r="G376" s="100" t="str">
        <f>IF(LEN(INDEX(Input!E$6:E$1005,ROW($C376)-ROW($C$5),1))=0,"-",INDEX(Input!E$6:E$1005,ROW($C376)-ROW($C$5),1))</f>
        <v>-</v>
      </c>
      <c r="H376" s="100" t="str">
        <f>IF(LEN(INDEX(Input!F$6:F$1005,ROW($C376)-ROW($C$5),1))=0,"-",INDEX(Input!F$6:F$1005,ROW($C376)-ROW($C$5),1))</f>
        <v>-</v>
      </c>
      <c r="I376" s="100" t="str">
        <f>IF(LEN(INDEX(Input!G$6:G$1005,ROW($C376)-ROW($C$5),1))=0,"",INDEX(Input!G$6:G$1005,ROW($C376)-ROW($C$5),1))</f>
        <v/>
      </c>
      <c r="J376" s="100" t="str">
        <f>IF(LEN(INDEX(Input!B$6:B$1005,ROW($C376)-ROW($C$5),1))=0,"-",IF(INDEX(Input!H$6:H$1005,ROW($C376)-ROW($C$5),1)="","Not set",INDEX(Input!H$6:H$1005,ROW($C376)-ROW($C$5),1)) )</f>
        <v>-</v>
      </c>
      <c r="K376" s="101" t="str">
        <f>IF(LEN(INDEX(Input!I$6:I$1005,ROW($C376)-ROW($C$5),1))=0,"",INDEX(Input!I$6:I$1005,ROW($C376)-ROW($C$5),1))</f>
        <v/>
      </c>
      <c r="L376" s="101" t="str">
        <f t="array" ref="L376">IFERROR(IF($AY$24=123,DAY(K376)&amp;connector&amp;IF($AZ$24="Extended",INDEX($AT$24:$AT$35,MONTH(K376),1),MONTH(K376))&amp;connector&amp;IF($AZ$24="Short", RIGHT(YEAR(K376),2),YEAR(K376)),IF($AY$24=213, MONTH(K376)&amp;connector&amp;DAY(K376)&amp;connector&amp;IF($AZ$24="Short", RIGHT(YEAR(K376),2),YEAR(K376)),IF($AZ$24="Short", RIGHT(YEAR(K376),2),YEAR(K376))&amp;connector&amp;MONTH(K376)&amp;connector&amp;DAY(K376))),"-")</f>
        <v>-</v>
      </c>
      <c r="M376" s="101" t="str">
        <f>IF(LEN(INDEX(Input!J$6:J$1005,ROW($C376)-ROW($C$5),1))=0,"",INDEX(Input!J$6:J$1005,ROW($C376)-ROW($C$5),1))</f>
        <v/>
      </c>
      <c r="N376" s="101" t="str">
        <f t="array" ref="N376">IFERROR(IF($AY$24=123,DAY(M376)&amp;connector&amp;IF($AZ$24="Extended",INDEX($AT$24:$AT$35,MONTH(M376),1),MONTH(M376))&amp;connector&amp;IF($AZ$24="Short", RIGHT(YEAR(M376),2),YEAR(M376)),IF($AY$24=213, MONTH(M376)&amp;connector&amp;DAY(M376)&amp;connector&amp;IF($AZ$24="Short", RIGHT(YEAR(M376),2),YEAR(M376)),IF($AZ$24="Short", RIGHT(YEAR(M376),2),YEAR(M376))&amp;connector&amp;MONTH(M376)&amp;connector&amp;DAY(M376))),"-")</f>
        <v>-</v>
      </c>
      <c r="O376" s="156" t="str">
        <f>IF(LEN(INDEX(Input!K$6:K$1005,ROW($C376)-ROW($C$5),1))=0,"",INDEX(Input!K$6:K$1005,ROW($C376)-ROW($C$5),1))</f>
        <v/>
      </c>
      <c r="P376" s="100" t="str">
        <f t="shared" si="47"/>
        <v>-</v>
      </c>
      <c r="Q376" s="156" t="str">
        <f>IF(LEN(INDEX(Input!L$6:L$1005,ROW($C376)-ROW($C$5),1))=0,"",INDEX(Input!L$6:L$1005,ROW($C376)-ROW($C$5),1))</f>
        <v/>
      </c>
      <c r="R376" s="100" t="str">
        <f t="shared" si="48"/>
        <v>-</v>
      </c>
      <c r="S376" s="156" t="str">
        <f>IF(LEN(INDEX(Input!M$6:M$1005,ROW($C376)-ROW($C$5),1))=0,"-",INDEX(Input!M$6:M$1005,ROW($C376)-ROW($C$5),1))</f>
        <v>-</v>
      </c>
      <c r="T376" s="156" t="str">
        <f t="shared" si="49"/>
        <v/>
      </c>
      <c r="U376" s="100" t="str">
        <f t="shared" si="50"/>
        <v>-</v>
      </c>
      <c r="V376" s="156" t="str">
        <f>IF(LEN(INDEX(Input!O$6:O$1005,ROW($C376)-ROW($C$5),1))=0,"",INDEX(Input!O$6:O$1005,ROW($C376)-ROW($C$5),1))</f>
        <v/>
      </c>
      <c r="W376" s="100" t="str">
        <f t="shared" si="51"/>
        <v>-</v>
      </c>
      <c r="X376" s="104" t="str">
        <f t="shared" si="52"/>
        <v/>
      </c>
      <c r="Y376" s="102" t="str">
        <f t="shared" si="53"/>
        <v/>
      </c>
      <c r="Z376" s="102" t="str">
        <f>IF(AND(OR(Dashboard!$D$7=J376,Dashboard!$D$7=""),  OR(Dashboard!$G$6&lt;=K376,Dashboard!$G$6=""), OR(Dashboard!$G$7&gt;=K376,Dashboard!$G$7=""),  OR(Dashboard!$J$6&lt;=O376,Dashboard!$J$6=""), OR(Dashboard!$J$7&gt;=O376,Dashboard!$J$7=""),D376&lt;&gt;""),"x","")</f>
        <v>x</v>
      </c>
      <c r="AA376" s="102" t="str">
        <f>IF(AND(OR(Dashboard!$D$6=H376,Dashboard!$D$6="",Dashboard!$D$6="All"), Z376="x"),"x","")</f>
        <v>x</v>
      </c>
      <c r="AB376" s="103" t="str">
        <f>IF(AND(OR(Dashboard!$D$6=H376,Dashboard!$D$6="",Dashboard!$D$6="All"), OR(Dashboard!$D$7=J376,Dashboard!$D$7=""),  OR(Dashboard!$G$6&lt;=K376,Dashboard!$G$6=""), OR(Dashboard!$G$7&gt;=K376,Dashboard!$G$7=""),  OR(Dashboard!$J$6&lt;=O376,Dashboard!$J$6=""), OR(Dashboard!$J$7&gt;=O376,Dashboard!$J$7=""),I376&lt;&gt;""),"x","")</f>
        <v/>
      </c>
      <c r="AC376" s="88" t="str">
        <f>IF($AB376&lt;&gt;"x","",IF(AND($I376&lt;&gt;AC$4, IFERROR(MATCH("c",$AB376:AB376,0),0)=0),"x", IF(IFERROR(MATCH("c",$AB376:AB376,0),0)=0,"c","")))</f>
        <v/>
      </c>
      <c r="AD376" s="88" t="str">
        <f>IF($AB376&lt;&gt;"x","",IF(AND($I376&lt;&gt;AD$4, IFERROR(MATCH("c",$AB376:AC376,0),0)=0),"x", IF(IFERROR(MATCH("c",$AB376:AC376,0),0)=0,"c","")))</f>
        <v/>
      </c>
      <c r="AE376" s="88" t="str">
        <f>IF($AB376&lt;&gt;"x","",IF(AND($I376&lt;&gt;AE$4, IFERROR(MATCH("c",$AB376:AD376,0),0)=0),"x", IF(IFERROR(MATCH("c",$AB376:AD376,0),0)=0,"c","")))</f>
        <v/>
      </c>
      <c r="AF376" s="88" t="str">
        <f>IF($AB376&lt;&gt;"x","",IF(AND($I376&lt;&gt;AF$4, IFERROR(MATCH("c",$AB376:AE376,0),0)=0),"x", IF(IFERROR(MATCH("c",$AB376:AE376,0),0)=0,"c","")))</f>
        <v/>
      </c>
      <c r="AG376" s="88" t="str">
        <f>IF($AB376&lt;&gt;"x","",IF(AND($I376&lt;&gt;AG$4, IFERROR(MATCH("c",$AB376:AF376,0),0)=0),"x", IF(IFERROR(MATCH("c",$AB376:AF376,0),0)=0,"c","")))</f>
        <v/>
      </c>
      <c r="AH376" s="88" t="str">
        <f>IF($AB376&lt;&gt;"x","",IF(AND($I376&lt;&gt;AH$4, IFERROR(MATCH("c",$AB376:AG376,0),0)=0),"x", IF(IFERROR(MATCH("c",$AB376:AG376,0),0)=0,"c","")))</f>
        <v/>
      </c>
      <c r="AI376" s="88" t="str">
        <f>IF($AB376&lt;&gt;"x","",IF(AND($I376&lt;&gt;AI$4, IFERROR(MATCH("c",$AB376:AH376,0),0)=0),"x", IF(IFERROR(MATCH("c",$AB376:AH376,0),0)=0,"c","")))</f>
        <v/>
      </c>
      <c r="AJ376" s="88" t="str">
        <f>IF($AB376&lt;&gt;"x","",IF(AND($I376&lt;&gt;AJ$4, IFERROR(MATCH("c",$AB376:AI376,0),0)=0),"x", IF(IFERROR(MATCH("c",$AB376:AI376,0),0)=0,"c","")))</f>
        <v/>
      </c>
      <c r="AK376" s="88" t="str">
        <f>IF($AB376&lt;&gt;"x","",IF(AND($I376&lt;&gt;AK$4, IFERROR(MATCH("c",$AB376:AJ376,0),0)=0),"x", IF(IFERROR(MATCH("c",$AB376:AJ376,0),0)=0,"c","")))</f>
        <v/>
      </c>
      <c r="AL376" s="88" t="str">
        <f>IF($AB376&lt;&gt;"x","",IF(AND($I376&lt;&gt;AL$4, IFERROR(MATCH("c",$AB376:AK376,0),0)=0),"x", IF(IFERROR(MATCH("c",$AB376:AK376,0),0)=0,"c","")))</f>
        <v/>
      </c>
      <c r="AM376" s="88" t="str">
        <f>IF($AB376&lt;&gt;"x","",IF(AND($I376&lt;&gt;AM$4, IFERROR(MATCH("c",$AB376:AL376,0),0)=0),"x", IF(IFERROR(MATCH("c",$AB376:AL376,0),0)=0,"c","")))</f>
        <v/>
      </c>
      <c r="AN376" s="88" t="str">
        <f>IF($AB376&lt;&gt;"x","",IF(AND($I376&lt;&gt;AN$4, IFERROR(MATCH("c",$AB376:AM376,0),0)=0),"x", IF(IFERROR(MATCH("c",$AB376:AM376,0),0)=0,"c","")))</f>
        <v/>
      </c>
      <c r="AO376" s="88" t="str">
        <f>IF($AB376&lt;&gt;"x","",IF(AND($I376&lt;&gt;AO$4, IFERROR(MATCH("c",$AB376:AN376,0),0)=0),"x", IF(IFERROR(MATCH("c",$AB376:AN376,0),0)=0,"c","")))</f>
        <v/>
      </c>
      <c r="AP376" s="88" t="str">
        <f>IF($AB376&lt;&gt;"x","",IF(AND($I376&lt;&gt;AP$4, IFERROR(MATCH("c",$AB376:AO376,0),0)=0),"x", IF(IFERROR(MATCH("c",$AB376:AO376,0),0)=0,"c","")))</f>
        <v/>
      </c>
      <c r="AQ376" s="88" t="str">
        <f>IF($AB376&lt;&gt;"x","",IF(AND($I376&lt;&gt;AQ$4, IFERROR(MATCH("c",$AB376:AP376,0),0)=0),"x", IF(IFERROR(MATCH("c",$AB376:AP376,0),0)=0,"c","")))</f>
        <v/>
      </c>
    </row>
    <row r="377" spans="2:43" x14ac:dyDescent="0.25">
      <c r="B377" s="88">
        <f>IF(AND(OR(Pipeline!$F$5=H377,Pipeline!$F$5="",Pipeline!$F$5="All"), OR(Pipeline!$F$6=J377,Pipeline!$F$6="",Pipeline!$F$6="All"),  OR(Pipeline!$J$5&lt;=K377,Pipeline!$J$5=""), OR(Pipeline!$J$6&gt;=K377,Pipeline!$J$6=""),  OR(Pipeline!$N$5&lt;=O377,Pipeline!$N$5=""), OR(Pipeline!$N$6&gt;=O377,Pipeline!$N$6="")),1,0)</f>
        <v>1</v>
      </c>
      <c r="C377" s="99">
        <f>IF(B377&lt;&gt;1,"",COUNTIFS($I$6:I376,I377,$B$6:B376,1)+1)</f>
        <v>365</v>
      </c>
      <c r="D377" s="100" t="str">
        <f>IF(LEN(INDEX(Input!B$6:B$1005,ROW($C377)-ROW($C$5),1))=0,"-",INDEX(Input!B$6:B$1005,ROW($C377)-ROW($C$5),1))</f>
        <v>-</v>
      </c>
      <c r="E377" s="100" t="str">
        <f>IF(LEN(INDEX(Input!C$6:C$1005,ROW($C377)-ROW($C$5),1))=0,"-",INDEX(Input!C$6:C$1005,ROW($C377)-ROW($C$5),1))</f>
        <v>-</v>
      </c>
      <c r="F377" s="100" t="str">
        <f>IF(LEN(INDEX(Input!D$6:D$1005,ROW($C377)-ROW($C$5),1))=0,"-",INDEX(Input!D$6:D$1005,ROW($C377)-ROW($C$5),1))</f>
        <v>-</v>
      </c>
      <c r="G377" s="100" t="str">
        <f>IF(LEN(INDEX(Input!E$6:E$1005,ROW($C377)-ROW($C$5),1))=0,"-",INDEX(Input!E$6:E$1005,ROW($C377)-ROW($C$5),1))</f>
        <v>-</v>
      </c>
      <c r="H377" s="100" t="str">
        <f>IF(LEN(INDEX(Input!F$6:F$1005,ROW($C377)-ROW($C$5),1))=0,"-",INDEX(Input!F$6:F$1005,ROW($C377)-ROW($C$5),1))</f>
        <v>-</v>
      </c>
      <c r="I377" s="100" t="str">
        <f>IF(LEN(INDEX(Input!G$6:G$1005,ROW($C377)-ROW($C$5),1))=0,"",INDEX(Input!G$6:G$1005,ROW($C377)-ROW($C$5),1))</f>
        <v/>
      </c>
      <c r="J377" s="100" t="str">
        <f>IF(LEN(INDEX(Input!B$6:B$1005,ROW($C377)-ROW($C$5),1))=0,"-",IF(INDEX(Input!H$6:H$1005,ROW($C377)-ROW($C$5),1)="","Not set",INDEX(Input!H$6:H$1005,ROW($C377)-ROW($C$5),1)) )</f>
        <v>-</v>
      </c>
      <c r="K377" s="101" t="str">
        <f>IF(LEN(INDEX(Input!I$6:I$1005,ROW($C377)-ROW($C$5),1))=0,"",INDEX(Input!I$6:I$1005,ROW($C377)-ROW($C$5),1))</f>
        <v/>
      </c>
      <c r="L377" s="101" t="str">
        <f t="array" ref="L377">IFERROR(IF($AY$24=123,DAY(K377)&amp;connector&amp;IF($AZ$24="Extended",INDEX($AT$24:$AT$35,MONTH(K377),1),MONTH(K377))&amp;connector&amp;IF($AZ$24="Short", RIGHT(YEAR(K377),2),YEAR(K377)),IF($AY$24=213, MONTH(K377)&amp;connector&amp;DAY(K377)&amp;connector&amp;IF($AZ$24="Short", RIGHT(YEAR(K377),2),YEAR(K377)),IF($AZ$24="Short", RIGHT(YEAR(K377),2),YEAR(K377))&amp;connector&amp;MONTH(K377)&amp;connector&amp;DAY(K377))),"-")</f>
        <v>-</v>
      </c>
      <c r="M377" s="101" t="str">
        <f>IF(LEN(INDEX(Input!J$6:J$1005,ROW($C377)-ROW($C$5),1))=0,"",INDEX(Input!J$6:J$1005,ROW($C377)-ROW($C$5),1))</f>
        <v/>
      </c>
      <c r="N377" s="101" t="str">
        <f t="array" ref="N377">IFERROR(IF($AY$24=123,DAY(M377)&amp;connector&amp;IF($AZ$24="Extended",INDEX($AT$24:$AT$35,MONTH(M377),1),MONTH(M377))&amp;connector&amp;IF($AZ$24="Short", RIGHT(YEAR(M377),2),YEAR(M377)),IF($AY$24=213, MONTH(M377)&amp;connector&amp;DAY(M377)&amp;connector&amp;IF($AZ$24="Short", RIGHT(YEAR(M377),2),YEAR(M377)),IF($AZ$24="Short", RIGHT(YEAR(M377),2),YEAR(M377))&amp;connector&amp;MONTH(M377)&amp;connector&amp;DAY(M377))),"-")</f>
        <v>-</v>
      </c>
      <c r="O377" s="156" t="str">
        <f>IF(LEN(INDEX(Input!K$6:K$1005,ROW($C377)-ROW($C$5),1))=0,"",INDEX(Input!K$6:K$1005,ROW($C377)-ROW($C$5),1))</f>
        <v/>
      </c>
      <c r="P377" s="100" t="str">
        <f t="shared" si="47"/>
        <v>-</v>
      </c>
      <c r="Q377" s="156" t="str">
        <f>IF(LEN(INDEX(Input!L$6:L$1005,ROW($C377)-ROW($C$5),1))=0,"",INDEX(Input!L$6:L$1005,ROW($C377)-ROW($C$5),1))</f>
        <v/>
      </c>
      <c r="R377" s="100" t="str">
        <f t="shared" si="48"/>
        <v>-</v>
      </c>
      <c r="S377" s="156" t="str">
        <f>IF(LEN(INDEX(Input!M$6:M$1005,ROW($C377)-ROW($C$5),1))=0,"-",INDEX(Input!M$6:M$1005,ROW($C377)-ROW($C$5),1))</f>
        <v>-</v>
      </c>
      <c r="T377" s="156" t="str">
        <f t="shared" si="49"/>
        <v/>
      </c>
      <c r="U377" s="100" t="str">
        <f t="shared" si="50"/>
        <v>-</v>
      </c>
      <c r="V377" s="156" t="str">
        <f>IF(LEN(INDEX(Input!O$6:O$1005,ROW($C377)-ROW($C$5),1))=0,"",INDEX(Input!O$6:O$1005,ROW($C377)-ROW($C$5),1))</f>
        <v/>
      </c>
      <c r="W377" s="100" t="str">
        <f t="shared" si="51"/>
        <v>-</v>
      </c>
      <c r="X377" s="104" t="str">
        <f t="shared" si="52"/>
        <v/>
      </c>
      <c r="Y377" s="102" t="str">
        <f t="shared" si="53"/>
        <v/>
      </c>
      <c r="Z377" s="102" t="str">
        <f>IF(AND(OR(Dashboard!$D$7=J377,Dashboard!$D$7=""),  OR(Dashboard!$G$6&lt;=K377,Dashboard!$G$6=""), OR(Dashboard!$G$7&gt;=K377,Dashboard!$G$7=""),  OR(Dashboard!$J$6&lt;=O377,Dashboard!$J$6=""), OR(Dashboard!$J$7&gt;=O377,Dashboard!$J$7=""),D377&lt;&gt;""),"x","")</f>
        <v>x</v>
      </c>
      <c r="AA377" s="102" t="str">
        <f>IF(AND(OR(Dashboard!$D$6=H377,Dashboard!$D$6="",Dashboard!$D$6="All"), Z377="x"),"x","")</f>
        <v>x</v>
      </c>
      <c r="AB377" s="103" t="str">
        <f>IF(AND(OR(Dashboard!$D$6=H377,Dashboard!$D$6="",Dashboard!$D$6="All"), OR(Dashboard!$D$7=J377,Dashboard!$D$7=""),  OR(Dashboard!$G$6&lt;=K377,Dashboard!$G$6=""), OR(Dashboard!$G$7&gt;=K377,Dashboard!$G$7=""),  OR(Dashboard!$J$6&lt;=O377,Dashboard!$J$6=""), OR(Dashboard!$J$7&gt;=O377,Dashboard!$J$7=""),I377&lt;&gt;""),"x","")</f>
        <v/>
      </c>
      <c r="AC377" s="88" t="str">
        <f>IF($AB377&lt;&gt;"x","",IF(AND($I377&lt;&gt;AC$4, IFERROR(MATCH("c",$AB377:AB377,0),0)=0),"x", IF(IFERROR(MATCH("c",$AB377:AB377,0),0)=0,"c","")))</f>
        <v/>
      </c>
      <c r="AD377" s="88" t="str">
        <f>IF($AB377&lt;&gt;"x","",IF(AND($I377&lt;&gt;AD$4, IFERROR(MATCH("c",$AB377:AC377,0),0)=0),"x", IF(IFERROR(MATCH("c",$AB377:AC377,0),0)=0,"c","")))</f>
        <v/>
      </c>
      <c r="AE377" s="88" t="str">
        <f>IF($AB377&lt;&gt;"x","",IF(AND($I377&lt;&gt;AE$4, IFERROR(MATCH("c",$AB377:AD377,0),0)=0),"x", IF(IFERROR(MATCH("c",$AB377:AD377,0),0)=0,"c","")))</f>
        <v/>
      </c>
      <c r="AF377" s="88" t="str">
        <f>IF($AB377&lt;&gt;"x","",IF(AND($I377&lt;&gt;AF$4, IFERROR(MATCH("c",$AB377:AE377,0),0)=0),"x", IF(IFERROR(MATCH("c",$AB377:AE377,0),0)=0,"c","")))</f>
        <v/>
      </c>
      <c r="AG377" s="88" t="str">
        <f>IF($AB377&lt;&gt;"x","",IF(AND($I377&lt;&gt;AG$4, IFERROR(MATCH("c",$AB377:AF377,0),0)=0),"x", IF(IFERROR(MATCH("c",$AB377:AF377,0),0)=0,"c","")))</f>
        <v/>
      </c>
      <c r="AH377" s="88" t="str">
        <f>IF($AB377&lt;&gt;"x","",IF(AND($I377&lt;&gt;AH$4, IFERROR(MATCH("c",$AB377:AG377,0),0)=0),"x", IF(IFERROR(MATCH("c",$AB377:AG377,0),0)=0,"c","")))</f>
        <v/>
      </c>
      <c r="AI377" s="88" t="str">
        <f>IF($AB377&lt;&gt;"x","",IF(AND($I377&lt;&gt;AI$4, IFERROR(MATCH("c",$AB377:AH377,0),0)=0),"x", IF(IFERROR(MATCH("c",$AB377:AH377,0),0)=0,"c","")))</f>
        <v/>
      </c>
      <c r="AJ377" s="88" t="str">
        <f>IF($AB377&lt;&gt;"x","",IF(AND($I377&lt;&gt;AJ$4, IFERROR(MATCH("c",$AB377:AI377,0),0)=0),"x", IF(IFERROR(MATCH("c",$AB377:AI377,0),0)=0,"c","")))</f>
        <v/>
      </c>
      <c r="AK377" s="88" t="str">
        <f>IF($AB377&lt;&gt;"x","",IF(AND($I377&lt;&gt;AK$4, IFERROR(MATCH("c",$AB377:AJ377,0),0)=0),"x", IF(IFERROR(MATCH("c",$AB377:AJ377,0),0)=0,"c","")))</f>
        <v/>
      </c>
      <c r="AL377" s="88" t="str">
        <f>IF($AB377&lt;&gt;"x","",IF(AND($I377&lt;&gt;AL$4, IFERROR(MATCH("c",$AB377:AK377,0),0)=0),"x", IF(IFERROR(MATCH("c",$AB377:AK377,0),0)=0,"c","")))</f>
        <v/>
      </c>
      <c r="AM377" s="88" t="str">
        <f>IF($AB377&lt;&gt;"x","",IF(AND($I377&lt;&gt;AM$4, IFERROR(MATCH("c",$AB377:AL377,0),0)=0),"x", IF(IFERROR(MATCH("c",$AB377:AL377,0),0)=0,"c","")))</f>
        <v/>
      </c>
      <c r="AN377" s="88" t="str">
        <f>IF($AB377&lt;&gt;"x","",IF(AND($I377&lt;&gt;AN$4, IFERROR(MATCH("c",$AB377:AM377,0),0)=0),"x", IF(IFERROR(MATCH("c",$AB377:AM377,0),0)=0,"c","")))</f>
        <v/>
      </c>
      <c r="AO377" s="88" t="str">
        <f>IF($AB377&lt;&gt;"x","",IF(AND($I377&lt;&gt;AO$4, IFERROR(MATCH("c",$AB377:AN377,0),0)=0),"x", IF(IFERROR(MATCH("c",$AB377:AN377,0),0)=0,"c","")))</f>
        <v/>
      </c>
      <c r="AP377" s="88" t="str">
        <f>IF($AB377&lt;&gt;"x","",IF(AND($I377&lt;&gt;AP$4, IFERROR(MATCH("c",$AB377:AO377,0),0)=0),"x", IF(IFERROR(MATCH("c",$AB377:AO377,0),0)=0,"c","")))</f>
        <v/>
      </c>
      <c r="AQ377" s="88" t="str">
        <f>IF($AB377&lt;&gt;"x","",IF(AND($I377&lt;&gt;AQ$4, IFERROR(MATCH("c",$AB377:AP377,0),0)=0),"x", IF(IFERROR(MATCH("c",$AB377:AP377,0),0)=0,"c","")))</f>
        <v/>
      </c>
    </row>
    <row r="378" spans="2:43" x14ac:dyDescent="0.25">
      <c r="B378" s="88">
        <f>IF(AND(OR(Pipeline!$F$5=H378,Pipeline!$F$5="",Pipeline!$F$5="All"), OR(Pipeline!$F$6=J378,Pipeline!$F$6="",Pipeline!$F$6="All"),  OR(Pipeline!$J$5&lt;=K378,Pipeline!$J$5=""), OR(Pipeline!$J$6&gt;=K378,Pipeline!$J$6=""),  OR(Pipeline!$N$5&lt;=O378,Pipeline!$N$5=""), OR(Pipeline!$N$6&gt;=O378,Pipeline!$N$6="")),1,0)</f>
        <v>1</v>
      </c>
      <c r="C378" s="99">
        <f>IF(B378&lt;&gt;1,"",COUNTIFS($I$6:I377,I378,$B$6:B377,1)+1)</f>
        <v>366</v>
      </c>
      <c r="D378" s="100" t="str">
        <f>IF(LEN(INDEX(Input!B$6:B$1005,ROW($C378)-ROW($C$5),1))=0,"-",INDEX(Input!B$6:B$1005,ROW($C378)-ROW($C$5),1))</f>
        <v>-</v>
      </c>
      <c r="E378" s="100" t="str">
        <f>IF(LEN(INDEX(Input!C$6:C$1005,ROW($C378)-ROW($C$5),1))=0,"-",INDEX(Input!C$6:C$1005,ROW($C378)-ROW($C$5),1))</f>
        <v>-</v>
      </c>
      <c r="F378" s="100" t="str">
        <f>IF(LEN(INDEX(Input!D$6:D$1005,ROW($C378)-ROW($C$5),1))=0,"-",INDEX(Input!D$6:D$1005,ROW($C378)-ROW($C$5),1))</f>
        <v>-</v>
      </c>
      <c r="G378" s="100" t="str">
        <f>IF(LEN(INDEX(Input!E$6:E$1005,ROW($C378)-ROW($C$5),1))=0,"-",INDEX(Input!E$6:E$1005,ROW($C378)-ROW($C$5),1))</f>
        <v>-</v>
      </c>
      <c r="H378" s="100" t="str">
        <f>IF(LEN(INDEX(Input!F$6:F$1005,ROW($C378)-ROW($C$5),1))=0,"-",INDEX(Input!F$6:F$1005,ROW($C378)-ROW($C$5),1))</f>
        <v>-</v>
      </c>
      <c r="I378" s="100" t="str">
        <f>IF(LEN(INDEX(Input!G$6:G$1005,ROW($C378)-ROW($C$5),1))=0,"",INDEX(Input!G$6:G$1005,ROW($C378)-ROW($C$5),1))</f>
        <v/>
      </c>
      <c r="J378" s="100" t="str">
        <f>IF(LEN(INDEX(Input!B$6:B$1005,ROW($C378)-ROW($C$5),1))=0,"-",IF(INDEX(Input!H$6:H$1005,ROW($C378)-ROW($C$5),1)="","Not set",INDEX(Input!H$6:H$1005,ROW($C378)-ROW($C$5),1)) )</f>
        <v>-</v>
      </c>
      <c r="K378" s="101" t="str">
        <f>IF(LEN(INDEX(Input!I$6:I$1005,ROW($C378)-ROW($C$5),1))=0,"",INDEX(Input!I$6:I$1005,ROW($C378)-ROW($C$5),1))</f>
        <v/>
      </c>
      <c r="L378" s="101" t="str">
        <f t="array" ref="L378">IFERROR(IF($AY$24=123,DAY(K378)&amp;connector&amp;IF($AZ$24="Extended",INDEX($AT$24:$AT$35,MONTH(K378),1),MONTH(K378))&amp;connector&amp;IF($AZ$24="Short", RIGHT(YEAR(K378),2),YEAR(K378)),IF($AY$24=213, MONTH(K378)&amp;connector&amp;DAY(K378)&amp;connector&amp;IF($AZ$24="Short", RIGHT(YEAR(K378),2),YEAR(K378)),IF($AZ$24="Short", RIGHT(YEAR(K378),2),YEAR(K378))&amp;connector&amp;MONTH(K378)&amp;connector&amp;DAY(K378))),"-")</f>
        <v>-</v>
      </c>
      <c r="M378" s="101" t="str">
        <f>IF(LEN(INDEX(Input!J$6:J$1005,ROW($C378)-ROW($C$5),1))=0,"",INDEX(Input!J$6:J$1005,ROW($C378)-ROW($C$5),1))</f>
        <v/>
      </c>
      <c r="N378" s="101" t="str">
        <f t="array" ref="N378">IFERROR(IF($AY$24=123,DAY(M378)&amp;connector&amp;IF($AZ$24="Extended",INDEX($AT$24:$AT$35,MONTH(M378),1),MONTH(M378))&amp;connector&amp;IF($AZ$24="Short", RIGHT(YEAR(M378),2),YEAR(M378)),IF($AY$24=213, MONTH(M378)&amp;connector&amp;DAY(M378)&amp;connector&amp;IF($AZ$24="Short", RIGHT(YEAR(M378),2),YEAR(M378)),IF($AZ$24="Short", RIGHT(YEAR(M378),2),YEAR(M378))&amp;connector&amp;MONTH(M378)&amp;connector&amp;DAY(M378))),"-")</f>
        <v>-</v>
      </c>
      <c r="O378" s="156" t="str">
        <f>IF(LEN(INDEX(Input!K$6:K$1005,ROW($C378)-ROW($C$5),1))=0,"",INDEX(Input!K$6:K$1005,ROW($C378)-ROW($C$5),1))</f>
        <v/>
      </c>
      <c r="P378" s="100" t="str">
        <f t="shared" si="47"/>
        <v>-</v>
      </c>
      <c r="Q378" s="156" t="str">
        <f>IF(LEN(INDEX(Input!L$6:L$1005,ROW($C378)-ROW($C$5),1))=0,"",INDEX(Input!L$6:L$1005,ROW($C378)-ROW($C$5),1))</f>
        <v/>
      </c>
      <c r="R378" s="100" t="str">
        <f t="shared" si="48"/>
        <v>-</v>
      </c>
      <c r="S378" s="156" t="str">
        <f>IF(LEN(INDEX(Input!M$6:M$1005,ROW($C378)-ROW($C$5),1))=0,"-",INDEX(Input!M$6:M$1005,ROW($C378)-ROW($C$5),1))</f>
        <v>-</v>
      </c>
      <c r="T378" s="156" t="str">
        <f t="shared" si="49"/>
        <v/>
      </c>
      <c r="U378" s="100" t="str">
        <f t="shared" si="50"/>
        <v>-</v>
      </c>
      <c r="V378" s="156" t="str">
        <f>IF(LEN(INDEX(Input!O$6:O$1005,ROW($C378)-ROW($C$5),1))=0,"",INDEX(Input!O$6:O$1005,ROW($C378)-ROW($C$5),1))</f>
        <v/>
      </c>
      <c r="W378" s="100" t="str">
        <f t="shared" si="51"/>
        <v>-</v>
      </c>
      <c r="X378" s="104" t="str">
        <f t="shared" si="52"/>
        <v/>
      </c>
      <c r="Y378" s="102" t="str">
        <f t="shared" si="53"/>
        <v/>
      </c>
      <c r="Z378" s="102" t="str">
        <f>IF(AND(OR(Dashboard!$D$7=J378,Dashboard!$D$7=""),  OR(Dashboard!$G$6&lt;=K378,Dashboard!$G$6=""), OR(Dashboard!$G$7&gt;=K378,Dashboard!$G$7=""),  OR(Dashboard!$J$6&lt;=O378,Dashboard!$J$6=""), OR(Dashboard!$J$7&gt;=O378,Dashboard!$J$7=""),D378&lt;&gt;""),"x","")</f>
        <v>x</v>
      </c>
      <c r="AA378" s="102" t="str">
        <f>IF(AND(OR(Dashboard!$D$6=H378,Dashboard!$D$6="",Dashboard!$D$6="All"), Z378="x"),"x","")</f>
        <v>x</v>
      </c>
      <c r="AB378" s="103" t="str">
        <f>IF(AND(OR(Dashboard!$D$6=H378,Dashboard!$D$6="",Dashboard!$D$6="All"), OR(Dashboard!$D$7=J378,Dashboard!$D$7=""),  OR(Dashboard!$G$6&lt;=K378,Dashboard!$G$6=""), OR(Dashboard!$G$7&gt;=K378,Dashboard!$G$7=""),  OR(Dashboard!$J$6&lt;=O378,Dashboard!$J$6=""), OR(Dashboard!$J$7&gt;=O378,Dashboard!$J$7=""),I378&lt;&gt;""),"x","")</f>
        <v/>
      </c>
      <c r="AC378" s="88" t="str">
        <f>IF($AB378&lt;&gt;"x","",IF(AND($I378&lt;&gt;AC$4, IFERROR(MATCH("c",$AB378:AB378,0),0)=0),"x", IF(IFERROR(MATCH("c",$AB378:AB378,0),0)=0,"c","")))</f>
        <v/>
      </c>
      <c r="AD378" s="88" t="str">
        <f>IF($AB378&lt;&gt;"x","",IF(AND($I378&lt;&gt;AD$4, IFERROR(MATCH("c",$AB378:AC378,0),0)=0),"x", IF(IFERROR(MATCH("c",$AB378:AC378,0),0)=0,"c","")))</f>
        <v/>
      </c>
      <c r="AE378" s="88" t="str">
        <f>IF($AB378&lt;&gt;"x","",IF(AND($I378&lt;&gt;AE$4, IFERROR(MATCH("c",$AB378:AD378,0),0)=0),"x", IF(IFERROR(MATCH("c",$AB378:AD378,0),0)=0,"c","")))</f>
        <v/>
      </c>
      <c r="AF378" s="88" t="str">
        <f>IF($AB378&lt;&gt;"x","",IF(AND($I378&lt;&gt;AF$4, IFERROR(MATCH("c",$AB378:AE378,0),0)=0),"x", IF(IFERROR(MATCH("c",$AB378:AE378,0),0)=0,"c","")))</f>
        <v/>
      </c>
      <c r="AG378" s="88" t="str">
        <f>IF($AB378&lt;&gt;"x","",IF(AND($I378&lt;&gt;AG$4, IFERROR(MATCH("c",$AB378:AF378,0),0)=0),"x", IF(IFERROR(MATCH("c",$AB378:AF378,0),0)=0,"c","")))</f>
        <v/>
      </c>
      <c r="AH378" s="88" t="str">
        <f>IF($AB378&lt;&gt;"x","",IF(AND($I378&lt;&gt;AH$4, IFERROR(MATCH("c",$AB378:AG378,0),0)=0),"x", IF(IFERROR(MATCH("c",$AB378:AG378,0),0)=0,"c","")))</f>
        <v/>
      </c>
      <c r="AI378" s="88" t="str">
        <f>IF($AB378&lt;&gt;"x","",IF(AND($I378&lt;&gt;AI$4, IFERROR(MATCH("c",$AB378:AH378,0),0)=0),"x", IF(IFERROR(MATCH("c",$AB378:AH378,0),0)=0,"c","")))</f>
        <v/>
      </c>
      <c r="AJ378" s="88" t="str">
        <f>IF($AB378&lt;&gt;"x","",IF(AND($I378&lt;&gt;AJ$4, IFERROR(MATCH("c",$AB378:AI378,0),0)=0),"x", IF(IFERROR(MATCH("c",$AB378:AI378,0),0)=0,"c","")))</f>
        <v/>
      </c>
      <c r="AK378" s="88" t="str">
        <f>IF($AB378&lt;&gt;"x","",IF(AND($I378&lt;&gt;AK$4, IFERROR(MATCH("c",$AB378:AJ378,0),0)=0),"x", IF(IFERROR(MATCH("c",$AB378:AJ378,0),0)=0,"c","")))</f>
        <v/>
      </c>
      <c r="AL378" s="88" t="str">
        <f>IF($AB378&lt;&gt;"x","",IF(AND($I378&lt;&gt;AL$4, IFERROR(MATCH("c",$AB378:AK378,0),0)=0),"x", IF(IFERROR(MATCH("c",$AB378:AK378,0),0)=0,"c","")))</f>
        <v/>
      </c>
      <c r="AM378" s="88" t="str">
        <f>IF($AB378&lt;&gt;"x","",IF(AND($I378&lt;&gt;AM$4, IFERROR(MATCH("c",$AB378:AL378,0),0)=0),"x", IF(IFERROR(MATCH("c",$AB378:AL378,0),0)=0,"c","")))</f>
        <v/>
      </c>
      <c r="AN378" s="88" t="str">
        <f>IF($AB378&lt;&gt;"x","",IF(AND($I378&lt;&gt;AN$4, IFERROR(MATCH("c",$AB378:AM378,0),0)=0),"x", IF(IFERROR(MATCH("c",$AB378:AM378,0),0)=0,"c","")))</f>
        <v/>
      </c>
      <c r="AO378" s="88" t="str">
        <f>IF($AB378&lt;&gt;"x","",IF(AND($I378&lt;&gt;AO$4, IFERROR(MATCH("c",$AB378:AN378,0),0)=0),"x", IF(IFERROR(MATCH("c",$AB378:AN378,0),0)=0,"c","")))</f>
        <v/>
      </c>
      <c r="AP378" s="88" t="str">
        <f>IF($AB378&lt;&gt;"x","",IF(AND($I378&lt;&gt;AP$4, IFERROR(MATCH("c",$AB378:AO378,0),0)=0),"x", IF(IFERROR(MATCH("c",$AB378:AO378,0),0)=0,"c","")))</f>
        <v/>
      </c>
      <c r="AQ378" s="88" t="str">
        <f>IF($AB378&lt;&gt;"x","",IF(AND($I378&lt;&gt;AQ$4, IFERROR(MATCH("c",$AB378:AP378,0),0)=0),"x", IF(IFERROR(MATCH("c",$AB378:AP378,0),0)=0,"c","")))</f>
        <v/>
      </c>
    </row>
    <row r="379" spans="2:43" x14ac:dyDescent="0.25">
      <c r="B379" s="88">
        <f>IF(AND(OR(Pipeline!$F$5=H379,Pipeline!$F$5="",Pipeline!$F$5="All"), OR(Pipeline!$F$6=J379,Pipeline!$F$6="",Pipeline!$F$6="All"),  OR(Pipeline!$J$5&lt;=K379,Pipeline!$J$5=""), OR(Pipeline!$J$6&gt;=K379,Pipeline!$J$6=""),  OR(Pipeline!$N$5&lt;=O379,Pipeline!$N$5=""), OR(Pipeline!$N$6&gt;=O379,Pipeline!$N$6="")),1,0)</f>
        <v>1</v>
      </c>
      <c r="C379" s="99">
        <f>IF(B379&lt;&gt;1,"",COUNTIFS($I$6:I378,I379,$B$6:B378,1)+1)</f>
        <v>367</v>
      </c>
      <c r="D379" s="100" t="str">
        <f>IF(LEN(INDEX(Input!B$6:B$1005,ROW($C379)-ROW($C$5),1))=0,"-",INDEX(Input!B$6:B$1005,ROW($C379)-ROW($C$5),1))</f>
        <v>-</v>
      </c>
      <c r="E379" s="100" t="str">
        <f>IF(LEN(INDEX(Input!C$6:C$1005,ROW($C379)-ROW($C$5),1))=0,"-",INDEX(Input!C$6:C$1005,ROW($C379)-ROW($C$5),1))</f>
        <v>-</v>
      </c>
      <c r="F379" s="100" t="str">
        <f>IF(LEN(INDEX(Input!D$6:D$1005,ROW($C379)-ROW($C$5),1))=0,"-",INDEX(Input!D$6:D$1005,ROW($C379)-ROW($C$5),1))</f>
        <v>-</v>
      </c>
      <c r="G379" s="100" t="str">
        <f>IF(LEN(INDEX(Input!E$6:E$1005,ROW($C379)-ROW($C$5),1))=0,"-",INDEX(Input!E$6:E$1005,ROW($C379)-ROW($C$5),1))</f>
        <v>-</v>
      </c>
      <c r="H379" s="100" t="str">
        <f>IF(LEN(INDEX(Input!F$6:F$1005,ROW($C379)-ROW($C$5),1))=0,"-",INDEX(Input!F$6:F$1005,ROW($C379)-ROW($C$5),1))</f>
        <v>-</v>
      </c>
      <c r="I379" s="100" t="str">
        <f>IF(LEN(INDEX(Input!G$6:G$1005,ROW($C379)-ROW($C$5),1))=0,"",INDEX(Input!G$6:G$1005,ROW($C379)-ROW($C$5),1))</f>
        <v/>
      </c>
      <c r="J379" s="100" t="str">
        <f>IF(LEN(INDEX(Input!B$6:B$1005,ROW($C379)-ROW($C$5),1))=0,"-",IF(INDEX(Input!H$6:H$1005,ROW($C379)-ROW($C$5),1)="","Not set",INDEX(Input!H$6:H$1005,ROW($C379)-ROW($C$5),1)) )</f>
        <v>-</v>
      </c>
      <c r="K379" s="101" t="str">
        <f>IF(LEN(INDEX(Input!I$6:I$1005,ROW($C379)-ROW($C$5),1))=0,"",INDEX(Input!I$6:I$1005,ROW($C379)-ROW($C$5),1))</f>
        <v/>
      </c>
      <c r="L379" s="101" t="str">
        <f t="array" ref="L379">IFERROR(IF($AY$24=123,DAY(K379)&amp;connector&amp;IF($AZ$24="Extended",INDEX($AT$24:$AT$35,MONTH(K379),1),MONTH(K379))&amp;connector&amp;IF($AZ$24="Short", RIGHT(YEAR(K379),2),YEAR(K379)),IF($AY$24=213, MONTH(K379)&amp;connector&amp;DAY(K379)&amp;connector&amp;IF($AZ$24="Short", RIGHT(YEAR(K379),2),YEAR(K379)),IF($AZ$24="Short", RIGHT(YEAR(K379),2),YEAR(K379))&amp;connector&amp;MONTH(K379)&amp;connector&amp;DAY(K379))),"-")</f>
        <v>-</v>
      </c>
      <c r="M379" s="101" t="str">
        <f>IF(LEN(INDEX(Input!J$6:J$1005,ROW($C379)-ROW($C$5),1))=0,"",INDEX(Input!J$6:J$1005,ROW($C379)-ROW($C$5),1))</f>
        <v/>
      </c>
      <c r="N379" s="101" t="str">
        <f t="array" ref="N379">IFERROR(IF($AY$24=123,DAY(M379)&amp;connector&amp;IF($AZ$24="Extended",INDEX($AT$24:$AT$35,MONTH(M379),1),MONTH(M379))&amp;connector&amp;IF($AZ$24="Short", RIGHT(YEAR(M379),2),YEAR(M379)),IF($AY$24=213, MONTH(M379)&amp;connector&amp;DAY(M379)&amp;connector&amp;IF($AZ$24="Short", RIGHT(YEAR(M379),2),YEAR(M379)),IF($AZ$24="Short", RIGHT(YEAR(M379),2),YEAR(M379))&amp;connector&amp;MONTH(M379)&amp;connector&amp;DAY(M379))),"-")</f>
        <v>-</v>
      </c>
      <c r="O379" s="156" t="str">
        <f>IF(LEN(INDEX(Input!K$6:K$1005,ROW($C379)-ROW($C$5),1))=0,"",INDEX(Input!K$6:K$1005,ROW($C379)-ROW($C$5),1))</f>
        <v/>
      </c>
      <c r="P379" s="100" t="str">
        <f t="shared" si="47"/>
        <v>-</v>
      </c>
      <c r="Q379" s="156" t="str">
        <f>IF(LEN(INDEX(Input!L$6:L$1005,ROW($C379)-ROW($C$5),1))=0,"",INDEX(Input!L$6:L$1005,ROW($C379)-ROW($C$5),1))</f>
        <v/>
      </c>
      <c r="R379" s="100" t="str">
        <f t="shared" si="48"/>
        <v>-</v>
      </c>
      <c r="S379" s="156" t="str">
        <f>IF(LEN(INDEX(Input!M$6:M$1005,ROW($C379)-ROW($C$5),1))=0,"-",INDEX(Input!M$6:M$1005,ROW($C379)-ROW($C$5),1))</f>
        <v>-</v>
      </c>
      <c r="T379" s="156" t="str">
        <f t="shared" si="49"/>
        <v/>
      </c>
      <c r="U379" s="100" t="str">
        <f t="shared" si="50"/>
        <v>-</v>
      </c>
      <c r="V379" s="156" t="str">
        <f>IF(LEN(INDEX(Input!O$6:O$1005,ROW($C379)-ROW($C$5),1))=0,"",INDEX(Input!O$6:O$1005,ROW($C379)-ROW($C$5),1))</f>
        <v/>
      </c>
      <c r="W379" s="100" t="str">
        <f t="shared" si="51"/>
        <v>-</v>
      </c>
      <c r="X379" s="104" t="str">
        <f t="shared" si="52"/>
        <v/>
      </c>
      <c r="Y379" s="102" t="str">
        <f t="shared" si="53"/>
        <v/>
      </c>
      <c r="Z379" s="102" t="str">
        <f>IF(AND(OR(Dashboard!$D$7=J379,Dashboard!$D$7=""),  OR(Dashboard!$G$6&lt;=K379,Dashboard!$G$6=""), OR(Dashboard!$G$7&gt;=K379,Dashboard!$G$7=""),  OR(Dashboard!$J$6&lt;=O379,Dashboard!$J$6=""), OR(Dashboard!$J$7&gt;=O379,Dashboard!$J$7=""),D379&lt;&gt;""),"x","")</f>
        <v>x</v>
      </c>
      <c r="AA379" s="102" t="str">
        <f>IF(AND(OR(Dashboard!$D$6=H379,Dashboard!$D$6="",Dashboard!$D$6="All"), Z379="x"),"x","")</f>
        <v>x</v>
      </c>
      <c r="AB379" s="103" t="str">
        <f>IF(AND(OR(Dashboard!$D$6=H379,Dashboard!$D$6="",Dashboard!$D$6="All"), OR(Dashboard!$D$7=J379,Dashboard!$D$7=""),  OR(Dashboard!$G$6&lt;=K379,Dashboard!$G$6=""), OR(Dashboard!$G$7&gt;=K379,Dashboard!$G$7=""),  OR(Dashboard!$J$6&lt;=O379,Dashboard!$J$6=""), OR(Dashboard!$J$7&gt;=O379,Dashboard!$J$7=""),I379&lt;&gt;""),"x","")</f>
        <v/>
      </c>
      <c r="AC379" s="88" t="str">
        <f>IF($AB379&lt;&gt;"x","",IF(AND($I379&lt;&gt;AC$4, IFERROR(MATCH("c",$AB379:AB379,0),0)=0),"x", IF(IFERROR(MATCH("c",$AB379:AB379,0),0)=0,"c","")))</f>
        <v/>
      </c>
      <c r="AD379" s="88" t="str">
        <f>IF($AB379&lt;&gt;"x","",IF(AND($I379&lt;&gt;AD$4, IFERROR(MATCH("c",$AB379:AC379,0),0)=0),"x", IF(IFERROR(MATCH("c",$AB379:AC379,0),0)=0,"c","")))</f>
        <v/>
      </c>
      <c r="AE379" s="88" t="str">
        <f>IF($AB379&lt;&gt;"x","",IF(AND($I379&lt;&gt;AE$4, IFERROR(MATCH("c",$AB379:AD379,0),0)=0),"x", IF(IFERROR(MATCH("c",$AB379:AD379,0),0)=0,"c","")))</f>
        <v/>
      </c>
      <c r="AF379" s="88" t="str">
        <f>IF($AB379&lt;&gt;"x","",IF(AND($I379&lt;&gt;AF$4, IFERROR(MATCH("c",$AB379:AE379,0),0)=0),"x", IF(IFERROR(MATCH("c",$AB379:AE379,0),0)=0,"c","")))</f>
        <v/>
      </c>
      <c r="AG379" s="88" t="str">
        <f>IF($AB379&lt;&gt;"x","",IF(AND($I379&lt;&gt;AG$4, IFERROR(MATCH("c",$AB379:AF379,0),0)=0),"x", IF(IFERROR(MATCH("c",$AB379:AF379,0),0)=0,"c","")))</f>
        <v/>
      </c>
      <c r="AH379" s="88" t="str">
        <f>IF($AB379&lt;&gt;"x","",IF(AND($I379&lt;&gt;AH$4, IFERROR(MATCH("c",$AB379:AG379,0),0)=0),"x", IF(IFERROR(MATCH("c",$AB379:AG379,0),0)=0,"c","")))</f>
        <v/>
      </c>
      <c r="AI379" s="88" t="str">
        <f>IF($AB379&lt;&gt;"x","",IF(AND($I379&lt;&gt;AI$4, IFERROR(MATCH("c",$AB379:AH379,0),0)=0),"x", IF(IFERROR(MATCH("c",$AB379:AH379,0),0)=0,"c","")))</f>
        <v/>
      </c>
      <c r="AJ379" s="88" t="str">
        <f>IF($AB379&lt;&gt;"x","",IF(AND($I379&lt;&gt;AJ$4, IFERROR(MATCH("c",$AB379:AI379,0),0)=0),"x", IF(IFERROR(MATCH("c",$AB379:AI379,0),0)=0,"c","")))</f>
        <v/>
      </c>
      <c r="AK379" s="88" t="str">
        <f>IF($AB379&lt;&gt;"x","",IF(AND($I379&lt;&gt;AK$4, IFERROR(MATCH("c",$AB379:AJ379,0),0)=0),"x", IF(IFERROR(MATCH("c",$AB379:AJ379,0),0)=0,"c","")))</f>
        <v/>
      </c>
      <c r="AL379" s="88" t="str">
        <f>IF($AB379&lt;&gt;"x","",IF(AND($I379&lt;&gt;AL$4, IFERROR(MATCH("c",$AB379:AK379,0),0)=0),"x", IF(IFERROR(MATCH("c",$AB379:AK379,0),0)=0,"c","")))</f>
        <v/>
      </c>
      <c r="AM379" s="88" t="str">
        <f>IF($AB379&lt;&gt;"x","",IF(AND($I379&lt;&gt;AM$4, IFERROR(MATCH("c",$AB379:AL379,0),0)=0),"x", IF(IFERROR(MATCH("c",$AB379:AL379,0),0)=0,"c","")))</f>
        <v/>
      </c>
      <c r="AN379" s="88" t="str">
        <f>IF($AB379&lt;&gt;"x","",IF(AND($I379&lt;&gt;AN$4, IFERROR(MATCH("c",$AB379:AM379,0),0)=0),"x", IF(IFERROR(MATCH("c",$AB379:AM379,0),0)=0,"c","")))</f>
        <v/>
      </c>
      <c r="AO379" s="88" t="str">
        <f>IF($AB379&lt;&gt;"x","",IF(AND($I379&lt;&gt;AO$4, IFERROR(MATCH("c",$AB379:AN379,0),0)=0),"x", IF(IFERROR(MATCH("c",$AB379:AN379,0),0)=0,"c","")))</f>
        <v/>
      </c>
      <c r="AP379" s="88" t="str">
        <f>IF($AB379&lt;&gt;"x","",IF(AND($I379&lt;&gt;AP$4, IFERROR(MATCH("c",$AB379:AO379,0),0)=0),"x", IF(IFERROR(MATCH("c",$AB379:AO379,0),0)=0,"c","")))</f>
        <v/>
      </c>
      <c r="AQ379" s="88" t="str">
        <f>IF($AB379&lt;&gt;"x","",IF(AND($I379&lt;&gt;AQ$4, IFERROR(MATCH("c",$AB379:AP379,0),0)=0),"x", IF(IFERROR(MATCH("c",$AB379:AP379,0),0)=0,"c","")))</f>
        <v/>
      </c>
    </row>
    <row r="380" spans="2:43" x14ac:dyDescent="0.25">
      <c r="B380" s="88">
        <f>IF(AND(OR(Pipeline!$F$5=H380,Pipeline!$F$5="",Pipeline!$F$5="All"), OR(Pipeline!$F$6=J380,Pipeline!$F$6="",Pipeline!$F$6="All"),  OR(Pipeline!$J$5&lt;=K380,Pipeline!$J$5=""), OR(Pipeline!$J$6&gt;=K380,Pipeline!$J$6=""),  OR(Pipeline!$N$5&lt;=O380,Pipeline!$N$5=""), OR(Pipeline!$N$6&gt;=O380,Pipeline!$N$6="")),1,0)</f>
        <v>1</v>
      </c>
      <c r="C380" s="99">
        <f>IF(B380&lt;&gt;1,"",COUNTIFS($I$6:I379,I380,$B$6:B379,1)+1)</f>
        <v>368</v>
      </c>
      <c r="D380" s="100" t="str">
        <f>IF(LEN(INDEX(Input!B$6:B$1005,ROW($C380)-ROW($C$5),1))=0,"-",INDEX(Input!B$6:B$1005,ROW($C380)-ROW($C$5),1))</f>
        <v>-</v>
      </c>
      <c r="E380" s="100" t="str">
        <f>IF(LEN(INDEX(Input!C$6:C$1005,ROW($C380)-ROW($C$5),1))=0,"-",INDEX(Input!C$6:C$1005,ROW($C380)-ROW($C$5),1))</f>
        <v>-</v>
      </c>
      <c r="F380" s="100" t="str">
        <f>IF(LEN(INDEX(Input!D$6:D$1005,ROW($C380)-ROW($C$5),1))=0,"-",INDEX(Input!D$6:D$1005,ROW($C380)-ROW($C$5),1))</f>
        <v>-</v>
      </c>
      <c r="G380" s="100" t="str">
        <f>IF(LEN(INDEX(Input!E$6:E$1005,ROW($C380)-ROW($C$5),1))=0,"-",INDEX(Input!E$6:E$1005,ROW($C380)-ROW($C$5),1))</f>
        <v>-</v>
      </c>
      <c r="H380" s="100" t="str">
        <f>IF(LEN(INDEX(Input!F$6:F$1005,ROW($C380)-ROW($C$5),1))=0,"-",INDEX(Input!F$6:F$1005,ROW($C380)-ROW($C$5),1))</f>
        <v>-</v>
      </c>
      <c r="I380" s="100" t="str">
        <f>IF(LEN(INDEX(Input!G$6:G$1005,ROW($C380)-ROW($C$5),1))=0,"",INDEX(Input!G$6:G$1005,ROW($C380)-ROW($C$5),1))</f>
        <v/>
      </c>
      <c r="J380" s="100" t="str">
        <f>IF(LEN(INDEX(Input!B$6:B$1005,ROW($C380)-ROW($C$5),1))=0,"-",IF(INDEX(Input!H$6:H$1005,ROW($C380)-ROW($C$5),1)="","Not set",INDEX(Input!H$6:H$1005,ROW($C380)-ROW($C$5),1)) )</f>
        <v>-</v>
      </c>
      <c r="K380" s="101" t="str">
        <f>IF(LEN(INDEX(Input!I$6:I$1005,ROW($C380)-ROW($C$5),1))=0,"",INDEX(Input!I$6:I$1005,ROW($C380)-ROW($C$5),1))</f>
        <v/>
      </c>
      <c r="L380" s="101" t="str">
        <f t="array" ref="L380">IFERROR(IF($AY$24=123,DAY(K380)&amp;connector&amp;IF($AZ$24="Extended",INDEX($AT$24:$AT$35,MONTH(K380),1),MONTH(K380))&amp;connector&amp;IF($AZ$24="Short", RIGHT(YEAR(K380),2),YEAR(K380)),IF($AY$24=213, MONTH(K380)&amp;connector&amp;DAY(K380)&amp;connector&amp;IF($AZ$24="Short", RIGHT(YEAR(K380),2),YEAR(K380)),IF($AZ$24="Short", RIGHT(YEAR(K380),2),YEAR(K380))&amp;connector&amp;MONTH(K380)&amp;connector&amp;DAY(K380))),"-")</f>
        <v>-</v>
      </c>
      <c r="M380" s="101" t="str">
        <f>IF(LEN(INDEX(Input!J$6:J$1005,ROW($C380)-ROW($C$5),1))=0,"",INDEX(Input!J$6:J$1005,ROW($C380)-ROW($C$5),1))</f>
        <v/>
      </c>
      <c r="N380" s="101" t="str">
        <f t="array" ref="N380">IFERROR(IF($AY$24=123,DAY(M380)&amp;connector&amp;IF($AZ$24="Extended",INDEX($AT$24:$AT$35,MONTH(M380),1),MONTH(M380))&amp;connector&amp;IF($AZ$24="Short", RIGHT(YEAR(M380),2),YEAR(M380)),IF($AY$24=213, MONTH(M380)&amp;connector&amp;DAY(M380)&amp;connector&amp;IF($AZ$24="Short", RIGHT(YEAR(M380),2),YEAR(M380)),IF($AZ$24="Short", RIGHT(YEAR(M380),2),YEAR(M380))&amp;connector&amp;MONTH(M380)&amp;connector&amp;DAY(M380))),"-")</f>
        <v>-</v>
      </c>
      <c r="O380" s="156" t="str">
        <f>IF(LEN(INDEX(Input!K$6:K$1005,ROW($C380)-ROW($C$5),1))=0,"",INDEX(Input!K$6:K$1005,ROW($C380)-ROW($C$5),1))</f>
        <v/>
      </c>
      <c r="P380" s="100" t="str">
        <f t="shared" si="47"/>
        <v>-</v>
      </c>
      <c r="Q380" s="156" t="str">
        <f>IF(LEN(INDEX(Input!L$6:L$1005,ROW($C380)-ROW($C$5),1))=0,"",INDEX(Input!L$6:L$1005,ROW($C380)-ROW($C$5),1))</f>
        <v/>
      </c>
      <c r="R380" s="100" t="str">
        <f t="shared" si="48"/>
        <v>-</v>
      </c>
      <c r="S380" s="156" t="str">
        <f>IF(LEN(INDEX(Input!M$6:M$1005,ROW($C380)-ROW($C$5),1))=0,"-",INDEX(Input!M$6:M$1005,ROW($C380)-ROW($C$5),1))</f>
        <v>-</v>
      </c>
      <c r="T380" s="156" t="str">
        <f t="shared" si="49"/>
        <v/>
      </c>
      <c r="U380" s="100" t="str">
        <f t="shared" si="50"/>
        <v>-</v>
      </c>
      <c r="V380" s="156" t="str">
        <f>IF(LEN(INDEX(Input!O$6:O$1005,ROW($C380)-ROW($C$5),1))=0,"",INDEX(Input!O$6:O$1005,ROW($C380)-ROW($C$5),1))</f>
        <v/>
      </c>
      <c r="W380" s="100" t="str">
        <f t="shared" si="51"/>
        <v>-</v>
      </c>
      <c r="X380" s="104" t="str">
        <f t="shared" si="52"/>
        <v/>
      </c>
      <c r="Y380" s="102" t="str">
        <f t="shared" si="53"/>
        <v/>
      </c>
      <c r="Z380" s="102" t="str">
        <f>IF(AND(OR(Dashboard!$D$7=J380,Dashboard!$D$7=""),  OR(Dashboard!$G$6&lt;=K380,Dashboard!$G$6=""), OR(Dashboard!$G$7&gt;=K380,Dashboard!$G$7=""),  OR(Dashboard!$J$6&lt;=O380,Dashboard!$J$6=""), OR(Dashboard!$J$7&gt;=O380,Dashboard!$J$7=""),D380&lt;&gt;""),"x","")</f>
        <v>x</v>
      </c>
      <c r="AA380" s="102" t="str">
        <f>IF(AND(OR(Dashboard!$D$6=H380,Dashboard!$D$6="",Dashboard!$D$6="All"), Z380="x"),"x","")</f>
        <v>x</v>
      </c>
      <c r="AB380" s="103" t="str">
        <f>IF(AND(OR(Dashboard!$D$6=H380,Dashboard!$D$6="",Dashboard!$D$6="All"), OR(Dashboard!$D$7=J380,Dashboard!$D$7=""),  OR(Dashboard!$G$6&lt;=K380,Dashboard!$G$6=""), OR(Dashboard!$G$7&gt;=K380,Dashboard!$G$7=""),  OR(Dashboard!$J$6&lt;=O380,Dashboard!$J$6=""), OR(Dashboard!$J$7&gt;=O380,Dashboard!$J$7=""),I380&lt;&gt;""),"x","")</f>
        <v/>
      </c>
      <c r="AC380" s="88" t="str">
        <f>IF($AB380&lt;&gt;"x","",IF(AND($I380&lt;&gt;AC$4, IFERROR(MATCH("c",$AB380:AB380,0),0)=0),"x", IF(IFERROR(MATCH("c",$AB380:AB380,0),0)=0,"c","")))</f>
        <v/>
      </c>
      <c r="AD380" s="88" t="str">
        <f>IF($AB380&lt;&gt;"x","",IF(AND($I380&lt;&gt;AD$4, IFERROR(MATCH("c",$AB380:AC380,0),0)=0),"x", IF(IFERROR(MATCH("c",$AB380:AC380,0),0)=0,"c","")))</f>
        <v/>
      </c>
      <c r="AE380" s="88" t="str">
        <f>IF($AB380&lt;&gt;"x","",IF(AND($I380&lt;&gt;AE$4, IFERROR(MATCH("c",$AB380:AD380,0),0)=0),"x", IF(IFERROR(MATCH("c",$AB380:AD380,0),0)=0,"c","")))</f>
        <v/>
      </c>
      <c r="AF380" s="88" t="str">
        <f>IF($AB380&lt;&gt;"x","",IF(AND($I380&lt;&gt;AF$4, IFERROR(MATCH("c",$AB380:AE380,0),0)=0),"x", IF(IFERROR(MATCH("c",$AB380:AE380,0),0)=0,"c","")))</f>
        <v/>
      </c>
      <c r="AG380" s="88" t="str">
        <f>IF($AB380&lt;&gt;"x","",IF(AND($I380&lt;&gt;AG$4, IFERROR(MATCH("c",$AB380:AF380,0),0)=0),"x", IF(IFERROR(MATCH("c",$AB380:AF380,0),0)=0,"c","")))</f>
        <v/>
      </c>
      <c r="AH380" s="88" t="str">
        <f>IF($AB380&lt;&gt;"x","",IF(AND($I380&lt;&gt;AH$4, IFERROR(MATCH("c",$AB380:AG380,0),0)=0),"x", IF(IFERROR(MATCH("c",$AB380:AG380,0),0)=0,"c","")))</f>
        <v/>
      </c>
      <c r="AI380" s="88" t="str">
        <f>IF($AB380&lt;&gt;"x","",IF(AND($I380&lt;&gt;AI$4, IFERROR(MATCH("c",$AB380:AH380,0),0)=0),"x", IF(IFERROR(MATCH("c",$AB380:AH380,0),0)=0,"c","")))</f>
        <v/>
      </c>
      <c r="AJ380" s="88" t="str">
        <f>IF($AB380&lt;&gt;"x","",IF(AND($I380&lt;&gt;AJ$4, IFERROR(MATCH("c",$AB380:AI380,0),0)=0),"x", IF(IFERROR(MATCH("c",$AB380:AI380,0),0)=0,"c","")))</f>
        <v/>
      </c>
      <c r="AK380" s="88" t="str">
        <f>IF($AB380&lt;&gt;"x","",IF(AND($I380&lt;&gt;AK$4, IFERROR(MATCH("c",$AB380:AJ380,0),0)=0),"x", IF(IFERROR(MATCH("c",$AB380:AJ380,0),0)=0,"c","")))</f>
        <v/>
      </c>
      <c r="AL380" s="88" t="str">
        <f>IF($AB380&lt;&gt;"x","",IF(AND($I380&lt;&gt;AL$4, IFERROR(MATCH("c",$AB380:AK380,0),0)=0),"x", IF(IFERROR(MATCH("c",$AB380:AK380,0),0)=0,"c","")))</f>
        <v/>
      </c>
      <c r="AM380" s="88" t="str">
        <f>IF($AB380&lt;&gt;"x","",IF(AND($I380&lt;&gt;AM$4, IFERROR(MATCH("c",$AB380:AL380,0),0)=0),"x", IF(IFERROR(MATCH("c",$AB380:AL380,0),0)=0,"c","")))</f>
        <v/>
      </c>
      <c r="AN380" s="88" t="str">
        <f>IF($AB380&lt;&gt;"x","",IF(AND($I380&lt;&gt;AN$4, IFERROR(MATCH("c",$AB380:AM380,0),0)=0),"x", IF(IFERROR(MATCH("c",$AB380:AM380,0),0)=0,"c","")))</f>
        <v/>
      </c>
      <c r="AO380" s="88" t="str">
        <f>IF($AB380&lt;&gt;"x","",IF(AND($I380&lt;&gt;AO$4, IFERROR(MATCH("c",$AB380:AN380,0),0)=0),"x", IF(IFERROR(MATCH("c",$AB380:AN380,0),0)=0,"c","")))</f>
        <v/>
      </c>
      <c r="AP380" s="88" t="str">
        <f>IF($AB380&lt;&gt;"x","",IF(AND($I380&lt;&gt;AP$4, IFERROR(MATCH("c",$AB380:AO380,0),0)=0),"x", IF(IFERROR(MATCH("c",$AB380:AO380,0),0)=0,"c","")))</f>
        <v/>
      </c>
      <c r="AQ380" s="88" t="str">
        <f>IF($AB380&lt;&gt;"x","",IF(AND($I380&lt;&gt;AQ$4, IFERROR(MATCH("c",$AB380:AP380,0),0)=0),"x", IF(IFERROR(MATCH("c",$AB380:AP380,0),0)=0,"c","")))</f>
        <v/>
      </c>
    </row>
    <row r="381" spans="2:43" x14ac:dyDescent="0.25">
      <c r="B381" s="88">
        <f>IF(AND(OR(Pipeline!$F$5=H381,Pipeline!$F$5="",Pipeline!$F$5="All"), OR(Pipeline!$F$6=J381,Pipeline!$F$6="",Pipeline!$F$6="All"),  OR(Pipeline!$J$5&lt;=K381,Pipeline!$J$5=""), OR(Pipeline!$J$6&gt;=K381,Pipeline!$J$6=""),  OR(Pipeline!$N$5&lt;=O381,Pipeline!$N$5=""), OR(Pipeline!$N$6&gt;=O381,Pipeline!$N$6="")),1,0)</f>
        <v>1</v>
      </c>
      <c r="C381" s="99">
        <f>IF(B381&lt;&gt;1,"",COUNTIFS($I$6:I380,I381,$B$6:B380,1)+1)</f>
        <v>369</v>
      </c>
      <c r="D381" s="100" t="str">
        <f>IF(LEN(INDEX(Input!B$6:B$1005,ROW($C381)-ROW($C$5),1))=0,"-",INDEX(Input!B$6:B$1005,ROW($C381)-ROW($C$5),1))</f>
        <v>-</v>
      </c>
      <c r="E381" s="100" t="str">
        <f>IF(LEN(INDEX(Input!C$6:C$1005,ROW($C381)-ROW($C$5),1))=0,"-",INDEX(Input!C$6:C$1005,ROW($C381)-ROW($C$5),1))</f>
        <v>-</v>
      </c>
      <c r="F381" s="100" t="str">
        <f>IF(LEN(INDEX(Input!D$6:D$1005,ROW($C381)-ROW($C$5),1))=0,"-",INDEX(Input!D$6:D$1005,ROW($C381)-ROW($C$5),1))</f>
        <v>-</v>
      </c>
      <c r="G381" s="100" t="str">
        <f>IF(LEN(INDEX(Input!E$6:E$1005,ROW($C381)-ROW($C$5),1))=0,"-",INDEX(Input!E$6:E$1005,ROW($C381)-ROW($C$5),1))</f>
        <v>-</v>
      </c>
      <c r="H381" s="100" t="str">
        <f>IF(LEN(INDEX(Input!F$6:F$1005,ROW($C381)-ROW($C$5),1))=0,"-",INDEX(Input!F$6:F$1005,ROW($C381)-ROW($C$5),1))</f>
        <v>-</v>
      </c>
      <c r="I381" s="100" t="str">
        <f>IF(LEN(INDEX(Input!G$6:G$1005,ROW($C381)-ROW($C$5),1))=0,"",INDEX(Input!G$6:G$1005,ROW($C381)-ROW($C$5),1))</f>
        <v/>
      </c>
      <c r="J381" s="100" t="str">
        <f>IF(LEN(INDEX(Input!B$6:B$1005,ROW($C381)-ROW($C$5),1))=0,"-",IF(INDEX(Input!H$6:H$1005,ROW($C381)-ROW($C$5),1)="","Not set",INDEX(Input!H$6:H$1005,ROW($C381)-ROW($C$5),1)) )</f>
        <v>-</v>
      </c>
      <c r="K381" s="101" t="str">
        <f>IF(LEN(INDEX(Input!I$6:I$1005,ROW($C381)-ROW($C$5),1))=0,"",INDEX(Input!I$6:I$1005,ROW($C381)-ROW($C$5),1))</f>
        <v/>
      </c>
      <c r="L381" s="101" t="str">
        <f t="array" ref="L381">IFERROR(IF($AY$24=123,DAY(K381)&amp;connector&amp;IF($AZ$24="Extended",INDEX($AT$24:$AT$35,MONTH(K381),1),MONTH(K381))&amp;connector&amp;IF($AZ$24="Short", RIGHT(YEAR(K381),2),YEAR(K381)),IF($AY$24=213, MONTH(K381)&amp;connector&amp;DAY(K381)&amp;connector&amp;IF($AZ$24="Short", RIGHT(YEAR(K381),2),YEAR(K381)),IF($AZ$24="Short", RIGHT(YEAR(K381),2),YEAR(K381))&amp;connector&amp;MONTH(K381)&amp;connector&amp;DAY(K381))),"-")</f>
        <v>-</v>
      </c>
      <c r="M381" s="101" t="str">
        <f>IF(LEN(INDEX(Input!J$6:J$1005,ROW($C381)-ROW($C$5),1))=0,"",INDEX(Input!J$6:J$1005,ROW($C381)-ROW($C$5),1))</f>
        <v/>
      </c>
      <c r="N381" s="101" t="str">
        <f t="array" ref="N381">IFERROR(IF($AY$24=123,DAY(M381)&amp;connector&amp;IF($AZ$24="Extended",INDEX($AT$24:$AT$35,MONTH(M381),1),MONTH(M381))&amp;connector&amp;IF($AZ$24="Short", RIGHT(YEAR(M381),2),YEAR(M381)),IF($AY$24=213, MONTH(M381)&amp;connector&amp;DAY(M381)&amp;connector&amp;IF($AZ$24="Short", RIGHT(YEAR(M381),2),YEAR(M381)),IF($AZ$24="Short", RIGHT(YEAR(M381),2),YEAR(M381))&amp;connector&amp;MONTH(M381)&amp;connector&amp;DAY(M381))),"-")</f>
        <v>-</v>
      </c>
      <c r="O381" s="156" t="str">
        <f>IF(LEN(INDEX(Input!K$6:K$1005,ROW($C381)-ROW($C$5),1))=0,"",INDEX(Input!K$6:K$1005,ROW($C381)-ROW($C$5),1))</f>
        <v/>
      </c>
      <c r="P381" s="100" t="str">
        <f t="shared" si="47"/>
        <v>-</v>
      </c>
      <c r="Q381" s="156" t="str">
        <f>IF(LEN(INDEX(Input!L$6:L$1005,ROW($C381)-ROW($C$5),1))=0,"",INDEX(Input!L$6:L$1005,ROW($C381)-ROW($C$5),1))</f>
        <v/>
      </c>
      <c r="R381" s="100" t="str">
        <f t="shared" si="48"/>
        <v>-</v>
      </c>
      <c r="S381" s="156" t="str">
        <f>IF(LEN(INDEX(Input!M$6:M$1005,ROW($C381)-ROW($C$5),1))=0,"-",INDEX(Input!M$6:M$1005,ROW($C381)-ROW($C$5),1))</f>
        <v>-</v>
      </c>
      <c r="T381" s="156" t="str">
        <f t="shared" si="49"/>
        <v/>
      </c>
      <c r="U381" s="100" t="str">
        <f t="shared" si="50"/>
        <v>-</v>
      </c>
      <c r="V381" s="156" t="str">
        <f>IF(LEN(INDEX(Input!O$6:O$1005,ROW($C381)-ROW($C$5),1))=0,"",INDEX(Input!O$6:O$1005,ROW($C381)-ROW($C$5),1))</f>
        <v/>
      </c>
      <c r="W381" s="100" t="str">
        <f t="shared" si="51"/>
        <v>-</v>
      </c>
      <c r="X381" s="104" t="str">
        <f t="shared" si="52"/>
        <v/>
      </c>
      <c r="Y381" s="102" t="str">
        <f t="shared" si="53"/>
        <v/>
      </c>
      <c r="Z381" s="102" t="str">
        <f>IF(AND(OR(Dashboard!$D$7=J381,Dashboard!$D$7=""),  OR(Dashboard!$G$6&lt;=K381,Dashboard!$G$6=""), OR(Dashboard!$G$7&gt;=K381,Dashboard!$G$7=""),  OR(Dashboard!$J$6&lt;=O381,Dashboard!$J$6=""), OR(Dashboard!$J$7&gt;=O381,Dashboard!$J$7=""),D381&lt;&gt;""),"x","")</f>
        <v>x</v>
      </c>
      <c r="AA381" s="102" t="str">
        <f>IF(AND(OR(Dashboard!$D$6=H381,Dashboard!$D$6="",Dashboard!$D$6="All"), Z381="x"),"x","")</f>
        <v>x</v>
      </c>
      <c r="AB381" s="103" t="str">
        <f>IF(AND(OR(Dashboard!$D$6=H381,Dashboard!$D$6="",Dashboard!$D$6="All"), OR(Dashboard!$D$7=J381,Dashboard!$D$7=""),  OR(Dashboard!$G$6&lt;=K381,Dashboard!$G$6=""), OR(Dashboard!$G$7&gt;=K381,Dashboard!$G$7=""),  OR(Dashboard!$J$6&lt;=O381,Dashboard!$J$6=""), OR(Dashboard!$J$7&gt;=O381,Dashboard!$J$7=""),I381&lt;&gt;""),"x","")</f>
        <v/>
      </c>
      <c r="AC381" s="88" t="str">
        <f>IF($AB381&lt;&gt;"x","",IF(AND($I381&lt;&gt;AC$4, IFERROR(MATCH("c",$AB381:AB381,0),0)=0),"x", IF(IFERROR(MATCH("c",$AB381:AB381,0),0)=0,"c","")))</f>
        <v/>
      </c>
      <c r="AD381" s="88" t="str">
        <f>IF($AB381&lt;&gt;"x","",IF(AND($I381&lt;&gt;AD$4, IFERROR(MATCH("c",$AB381:AC381,0),0)=0),"x", IF(IFERROR(MATCH("c",$AB381:AC381,0),0)=0,"c","")))</f>
        <v/>
      </c>
      <c r="AE381" s="88" t="str">
        <f>IF($AB381&lt;&gt;"x","",IF(AND($I381&lt;&gt;AE$4, IFERROR(MATCH("c",$AB381:AD381,0),0)=0),"x", IF(IFERROR(MATCH("c",$AB381:AD381,0),0)=0,"c","")))</f>
        <v/>
      </c>
      <c r="AF381" s="88" t="str">
        <f>IF($AB381&lt;&gt;"x","",IF(AND($I381&lt;&gt;AF$4, IFERROR(MATCH("c",$AB381:AE381,0),0)=0),"x", IF(IFERROR(MATCH("c",$AB381:AE381,0),0)=0,"c","")))</f>
        <v/>
      </c>
      <c r="AG381" s="88" t="str">
        <f>IF($AB381&lt;&gt;"x","",IF(AND($I381&lt;&gt;AG$4, IFERROR(MATCH("c",$AB381:AF381,0),0)=0),"x", IF(IFERROR(MATCH("c",$AB381:AF381,0),0)=0,"c","")))</f>
        <v/>
      </c>
      <c r="AH381" s="88" t="str">
        <f>IF($AB381&lt;&gt;"x","",IF(AND($I381&lt;&gt;AH$4, IFERROR(MATCH("c",$AB381:AG381,0),0)=0),"x", IF(IFERROR(MATCH("c",$AB381:AG381,0),0)=0,"c","")))</f>
        <v/>
      </c>
      <c r="AI381" s="88" t="str">
        <f>IF($AB381&lt;&gt;"x","",IF(AND($I381&lt;&gt;AI$4, IFERROR(MATCH("c",$AB381:AH381,0),0)=0),"x", IF(IFERROR(MATCH("c",$AB381:AH381,0),0)=0,"c","")))</f>
        <v/>
      </c>
      <c r="AJ381" s="88" t="str">
        <f>IF($AB381&lt;&gt;"x","",IF(AND($I381&lt;&gt;AJ$4, IFERROR(MATCH("c",$AB381:AI381,0),0)=0),"x", IF(IFERROR(MATCH("c",$AB381:AI381,0),0)=0,"c","")))</f>
        <v/>
      </c>
      <c r="AK381" s="88" t="str">
        <f>IF($AB381&lt;&gt;"x","",IF(AND($I381&lt;&gt;AK$4, IFERROR(MATCH("c",$AB381:AJ381,0),0)=0),"x", IF(IFERROR(MATCH("c",$AB381:AJ381,0),0)=0,"c","")))</f>
        <v/>
      </c>
      <c r="AL381" s="88" t="str">
        <f>IF($AB381&lt;&gt;"x","",IF(AND($I381&lt;&gt;AL$4, IFERROR(MATCH("c",$AB381:AK381,0),0)=0),"x", IF(IFERROR(MATCH("c",$AB381:AK381,0),0)=0,"c","")))</f>
        <v/>
      </c>
      <c r="AM381" s="88" t="str">
        <f>IF($AB381&lt;&gt;"x","",IF(AND($I381&lt;&gt;AM$4, IFERROR(MATCH("c",$AB381:AL381,0),0)=0),"x", IF(IFERROR(MATCH("c",$AB381:AL381,0),0)=0,"c","")))</f>
        <v/>
      </c>
      <c r="AN381" s="88" t="str">
        <f>IF($AB381&lt;&gt;"x","",IF(AND($I381&lt;&gt;AN$4, IFERROR(MATCH("c",$AB381:AM381,0),0)=0),"x", IF(IFERROR(MATCH("c",$AB381:AM381,0),0)=0,"c","")))</f>
        <v/>
      </c>
      <c r="AO381" s="88" t="str">
        <f>IF($AB381&lt;&gt;"x","",IF(AND($I381&lt;&gt;AO$4, IFERROR(MATCH("c",$AB381:AN381,0),0)=0),"x", IF(IFERROR(MATCH("c",$AB381:AN381,0),0)=0,"c","")))</f>
        <v/>
      </c>
      <c r="AP381" s="88" t="str">
        <f>IF($AB381&lt;&gt;"x","",IF(AND($I381&lt;&gt;AP$4, IFERROR(MATCH("c",$AB381:AO381,0),0)=0),"x", IF(IFERROR(MATCH("c",$AB381:AO381,0),0)=0,"c","")))</f>
        <v/>
      </c>
      <c r="AQ381" s="88" t="str">
        <f>IF($AB381&lt;&gt;"x","",IF(AND($I381&lt;&gt;AQ$4, IFERROR(MATCH("c",$AB381:AP381,0),0)=0),"x", IF(IFERROR(MATCH("c",$AB381:AP381,0),0)=0,"c","")))</f>
        <v/>
      </c>
    </row>
    <row r="382" spans="2:43" x14ac:dyDescent="0.25">
      <c r="B382" s="88">
        <f>IF(AND(OR(Pipeline!$F$5=H382,Pipeline!$F$5="",Pipeline!$F$5="All"), OR(Pipeline!$F$6=J382,Pipeline!$F$6="",Pipeline!$F$6="All"),  OR(Pipeline!$J$5&lt;=K382,Pipeline!$J$5=""), OR(Pipeline!$J$6&gt;=K382,Pipeline!$J$6=""),  OR(Pipeline!$N$5&lt;=O382,Pipeline!$N$5=""), OR(Pipeline!$N$6&gt;=O382,Pipeline!$N$6="")),1,0)</f>
        <v>1</v>
      </c>
      <c r="C382" s="99">
        <f>IF(B382&lt;&gt;1,"",COUNTIFS($I$6:I381,I382,$B$6:B381,1)+1)</f>
        <v>370</v>
      </c>
      <c r="D382" s="100" t="str">
        <f>IF(LEN(INDEX(Input!B$6:B$1005,ROW($C382)-ROW($C$5),1))=0,"-",INDEX(Input!B$6:B$1005,ROW($C382)-ROW($C$5),1))</f>
        <v>-</v>
      </c>
      <c r="E382" s="100" t="str">
        <f>IF(LEN(INDEX(Input!C$6:C$1005,ROW($C382)-ROW($C$5),1))=0,"-",INDEX(Input!C$6:C$1005,ROW($C382)-ROW($C$5),1))</f>
        <v>-</v>
      </c>
      <c r="F382" s="100" t="str">
        <f>IF(LEN(INDEX(Input!D$6:D$1005,ROW($C382)-ROW($C$5),1))=0,"-",INDEX(Input!D$6:D$1005,ROW($C382)-ROW($C$5),1))</f>
        <v>-</v>
      </c>
      <c r="G382" s="100" t="str">
        <f>IF(LEN(INDEX(Input!E$6:E$1005,ROW($C382)-ROW($C$5),1))=0,"-",INDEX(Input!E$6:E$1005,ROW($C382)-ROW($C$5),1))</f>
        <v>-</v>
      </c>
      <c r="H382" s="100" t="str">
        <f>IF(LEN(INDEX(Input!F$6:F$1005,ROW($C382)-ROW($C$5),1))=0,"-",INDEX(Input!F$6:F$1005,ROW($C382)-ROW($C$5),1))</f>
        <v>-</v>
      </c>
      <c r="I382" s="100" t="str">
        <f>IF(LEN(INDEX(Input!G$6:G$1005,ROW($C382)-ROW($C$5),1))=0,"",INDEX(Input!G$6:G$1005,ROW($C382)-ROW($C$5),1))</f>
        <v/>
      </c>
      <c r="J382" s="100" t="str">
        <f>IF(LEN(INDEX(Input!B$6:B$1005,ROW($C382)-ROW($C$5),1))=0,"-",IF(INDEX(Input!H$6:H$1005,ROW($C382)-ROW($C$5),1)="","Not set",INDEX(Input!H$6:H$1005,ROW($C382)-ROW($C$5),1)) )</f>
        <v>-</v>
      </c>
      <c r="K382" s="101" t="str">
        <f>IF(LEN(INDEX(Input!I$6:I$1005,ROW($C382)-ROW($C$5),1))=0,"",INDEX(Input!I$6:I$1005,ROW($C382)-ROW($C$5),1))</f>
        <v/>
      </c>
      <c r="L382" s="101" t="str">
        <f t="array" ref="L382">IFERROR(IF($AY$24=123,DAY(K382)&amp;connector&amp;IF($AZ$24="Extended",INDEX($AT$24:$AT$35,MONTH(K382),1),MONTH(K382))&amp;connector&amp;IF($AZ$24="Short", RIGHT(YEAR(K382),2),YEAR(K382)),IF($AY$24=213, MONTH(K382)&amp;connector&amp;DAY(K382)&amp;connector&amp;IF($AZ$24="Short", RIGHT(YEAR(K382),2),YEAR(K382)),IF($AZ$24="Short", RIGHT(YEAR(K382),2),YEAR(K382))&amp;connector&amp;MONTH(K382)&amp;connector&amp;DAY(K382))),"-")</f>
        <v>-</v>
      </c>
      <c r="M382" s="101" t="str">
        <f>IF(LEN(INDEX(Input!J$6:J$1005,ROW($C382)-ROW($C$5),1))=0,"",INDEX(Input!J$6:J$1005,ROW($C382)-ROW($C$5),1))</f>
        <v/>
      </c>
      <c r="N382" s="101" t="str">
        <f t="array" ref="N382">IFERROR(IF($AY$24=123,DAY(M382)&amp;connector&amp;IF($AZ$24="Extended",INDEX($AT$24:$AT$35,MONTH(M382),1),MONTH(M382))&amp;connector&amp;IF($AZ$24="Short", RIGHT(YEAR(M382),2),YEAR(M382)),IF($AY$24=213, MONTH(M382)&amp;connector&amp;DAY(M382)&amp;connector&amp;IF($AZ$24="Short", RIGHT(YEAR(M382),2),YEAR(M382)),IF($AZ$24="Short", RIGHT(YEAR(M382),2),YEAR(M382))&amp;connector&amp;MONTH(M382)&amp;connector&amp;DAY(M382))),"-")</f>
        <v>-</v>
      </c>
      <c r="O382" s="156" t="str">
        <f>IF(LEN(INDEX(Input!K$6:K$1005,ROW($C382)-ROW($C$5),1))=0,"",INDEX(Input!K$6:K$1005,ROW($C382)-ROW($C$5),1))</f>
        <v/>
      </c>
      <c r="P382" s="100" t="str">
        <f t="shared" si="47"/>
        <v>-</v>
      </c>
      <c r="Q382" s="156" t="str">
        <f>IF(LEN(INDEX(Input!L$6:L$1005,ROW($C382)-ROW($C$5),1))=0,"",INDEX(Input!L$6:L$1005,ROW($C382)-ROW($C$5),1))</f>
        <v/>
      </c>
      <c r="R382" s="100" t="str">
        <f t="shared" si="48"/>
        <v>-</v>
      </c>
      <c r="S382" s="156" t="str">
        <f>IF(LEN(INDEX(Input!M$6:M$1005,ROW($C382)-ROW($C$5),1))=0,"-",INDEX(Input!M$6:M$1005,ROW($C382)-ROW($C$5),1))</f>
        <v>-</v>
      </c>
      <c r="T382" s="156" t="str">
        <f t="shared" si="49"/>
        <v/>
      </c>
      <c r="U382" s="100" t="str">
        <f t="shared" si="50"/>
        <v>-</v>
      </c>
      <c r="V382" s="156" t="str">
        <f>IF(LEN(INDEX(Input!O$6:O$1005,ROW($C382)-ROW($C$5),1))=0,"",INDEX(Input!O$6:O$1005,ROW($C382)-ROW($C$5),1))</f>
        <v/>
      </c>
      <c r="W382" s="100" t="str">
        <f t="shared" si="51"/>
        <v>-</v>
      </c>
      <c r="X382" s="104" t="str">
        <f t="shared" si="52"/>
        <v/>
      </c>
      <c r="Y382" s="102" t="str">
        <f t="shared" si="53"/>
        <v/>
      </c>
      <c r="Z382" s="102" t="str">
        <f>IF(AND(OR(Dashboard!$D$7=J382,Dashboard!$D$7=""),  OR(Dashboard!$G$6&lt;=K382,Dashboard!$G$6=""), OR(Dashboard!$G$7&gt;=K382,Dashboard!$G$7=""),  OR(Dashboard!$J$6&lt;=O382,Dashboard!$J$6=""), OR(Dashboard!$J$7&gt;=O382,Dashboard!$J$7=""),D382&lt;&gt;""),"x","")</f>
        <v>x</v>
      </c>
      <c r="AA382" s="102" t="str">
        <f>IF(AND(OR(Dashboard!$D$6=H382,Dashboard!$D$6="",Dashboard!$D$6="All"), Z382="x"),"x","")</f>
        <v>x</v>
      </c>
      <c r="AB382" s="103" t="str">
        <f>IF(AND(OR(Dashboard!$D$6=H382,Dashboard!$D$6="",Dashboard!$D$6="All"), OR(Dashboard!$D$7=J382,Dashboard!$D$7=""),  OR(Dashboard!$G$6&lt;=K382,Dashboard!$G$6=""), OR(Dashboard!$G$7&gt;=K382,Dashboard!$G$7=""),  OR(Dashboard!$J$6&lt;=O382,Dashboard!$J$6=""), OR(Dashboard!$J$7&gt;=O382,Dashboard!$J$7=""),I382&lt;&gt;""),"x","")</f>
        <v/>
      </c>
      <c r="AC382" s="88" t="str">
        <f>IF($AB382&lt;&gt;"x","",IF(AND($I382&lt;&gt;AC$4, IFERROR(MATCH("c",$AB382:AB382,0),0)=0),"x", IF(IFERROR(MATCH("c",$AB382:AB382,0),0)=0,"c","")))</f>
        <v/>
      </c>
      <c r="AD382" s="88" t="str">
        <f>IF($AB382&lt;&gt;"x","",IF(AND($I382&lt;&gt;AD$4, IFERROR(MATCH("c",$AB382:AC382,0),0)=0),"x", IF(IFERROR(MATCH("c",$AB382:AC382,0),0)=0,"c","")))</f>
        <v/>
      </c>
      <c r="AE382" s="88" t="str">
        <f>IF($AB382&lt;&gt;"x","",IF(AND($I382&lt;&gt;AE$4, IFERROR(MATCH("c",$AB382:AD382,0),0)=0),"x", IF(IFERROR(MATCH("c",$AB382:AD382,0),0)=0,"c","")))</f>
        <v/>
      </c>
      <c r="AF382" s="88" t="str">
        <f>IF($AB382&lt;&gt;"x","",IF(AND($I382&lt;&gt;AF$4, IFERROR(MATCH("c",$AB382:AE382,0),0)=0),"x", IF(IFERROR(MATCH("c",$AB382:AE382,0),0)=0,"c","")))</f>
        <v/>
      </c>
      <c r="AG382" s="88" t="str">
        <f>IF($AB382&lt;&gt;"x","",IF(AND($I382&lt;&gt;AG$4, IFERROR(MATCH("c",$AB382:AF382,0),0)=0),"x", IF(IFERROR(MATCH("c",$AB382:AF382,0),0)=0,"c","")))</f>
        <v/>
      </c>
      <c r="AH382" s="88" t="str">
        <f>IF($AB382&lt;&gt;"x","",IF(AND($I382&lt;&gt;AH$4, IFERROR(MATCH("c",$AB382:AG382,0),0)=0),"x", IF(IFERROR(MATCH("c",$AB382:AG382,0),0)=0,"c","")))</f>
        <v/>
      </c>
      <c r="AI382" s="88" t="str">
        <f>IF($AB382&lt;&gt;"x","",IF(AND($I382&lt;&gt;AI$4, IFERROR(MATCH("c",$AB382:AH382,0),0)=0),"x", IF(IFERROR(MATCH("c",$AB382:AH382,0),0)=0,"c","")))</f>
        <v/>
      </c>
      <c r="AJ382" s="88" t="str">
        <f>IF($AB382&lt;&gt;"x","",IF(AND($I382&lt;&gt;AJ$4, IFERROR(MATCH("c",$AB382:AI382,0),0)=0),"x", IF(IFERROR(MATCH("c",$AB382:AI382,0),0)=0,"c","")))</f>
        <v/>
      </c>
      <c r="AK382" s="88" t="str">
        <f>IF($AB382&lt;&gt;"x","",IF(AND($I382&lt;&gt;AK$4, IFERROR(MATCH("c",$AB382:AJ382,0),0)=0),"x", IF(IFERROR(MATCH("c",$AB382:AJ382,0),0)=0,"c","")))</f>
        <v/>
      </c>
      <c r="AL382" s="88" t="str">
        <f>IF($AB382&lt;&gt;"x","",IF(AND($I382&lt;&gt;AL$4, IFERROR(MATCH("c",$AB382:AK382,0),0)=0),"x", IF(IFERROR(MATCH("c",$AB382:AK382,0),0)=0,"c","")))</f>
        <v/>
      </c>
      <c r="AM382" s="88" t="str">
        <f>IF($AB382&lt;&gt;"x","",IF(AND($I382&lt;&gt;AM$4, IFERROR(MATCH("c",$AB382:AL382,0),0)=0),"x", IF(IFERROR(MATCH("c",$AB382:AL382,0),0)=0,"c","")))</f>
        <v/>
      </c>
      <c r="AN382" s="88" t="str">
        <f>IF($AB382&lt;&gt;"x","",IF(AND($I382&lt;&gt;AN$4, IFERROR(MATCH("c",$AB382:AM382,0),0)=0),"x", IF(IFERROR(MATCH("c",$AB382:AM382,0),0)=0,"c","")))</f>
        <v/>
      </c>
      <c r="AO382" s="88" t="str">
        <f>IF($AB382&lt;&gt;"x","",IF(AND($I382&lt;&gt;AO$4, IFERROR(MATCH("c",$AB382:AN382,0),0)=0),"x", IF(IFERROR(MATCH("c",$AB382:AN382,0),0)=0,"c","")))</f>
        <v/>
      </c>
      <c r="AP382" s="88" t="str">
        <f>IF($AB382&lt;&gt;"x","",IF(AND($I382&lt;&gt;AP$4, IFERROR(MATCH("c",$AB382:AO382,0),0)=0),"x", IF(IFERROR(MATCH("c",$AB382:AO382,0),0)=0,"c","")))</f>
        <v/>
      </c>
      <c r="AQ382" s="88" t="str">
        <f>IF($AB382&lt;&gt;"x","",IF(AND($I382&lt;&gt;AQ$4, IFERROR(MATCH("c",$AB382:AP382,0),0)=0),"x", IF(IFERROR(MATCH("c",$AB382:AP382,0),0)=0,"c","")))</f>
        <v/>
      </c>
    </row>
    <row r="383" spans="2:43" x14ac:dyDescent="0.25">
      <c r="B383" s="88">
        <f>IF(AND(OR(Pipeline!$F$5=H383,Pipeline!$F$5="",Pipeline!$F$5="All"), OR(Pipeline!$F$6=J383,Pipeline!$F$6="",Pipeline!$F$6="All"),  OR(Pipeline!$J$5&lt;=K383,Pipeline!$J$5=""), OR(Pipeline!$J$6&gt;=K383,Pipeline!$J$6=""),  OR(Pipeline!$N$5&lt;=O383,Pipeline!$N$5=""), OR(Pipeline!$N$6&gt;=O383,Pipeline!$N$6="")),1,0)</f>
        <v>1</v>
      </c>
      <c r="C383" s="99">
        <f>IF(B383&lt;&gt;1,"",COUNTIFS($I$6:I382,I383,$B$6:B382,1)+1)</f>
        <v>371</v>
      </c>
      <c r="D383" s="100" t="str">
        <f>IF(LEN(INDEX(Input!B$6:B$1005,ROW($C383)-ROW($C$5),1))=0,"-",INDEX(Input!B$6:B$1005,ROW($C383)-ROW($C$5),1))</f>
        <v>-</v>
      </c>
      <c r="E383" s="100" t="str">
        <f>IF(LEN(INDEX(Input!C$6:C$1005,ROW($C383)-ROW($C$5),1))=0,"-",INDEX(Input!C$6:C$1005,ROW($C383)-ROW($C$5),1))</f>
        <v>-</v>
      </c>
      <c r="F383" s="100" t="str">
        <f>IF(LEN(INDEX(Input!D$6:D$1005,ROW($C383)-ROW($C$5),1))=0,"-",INDEX(Input!D$6:D$1005,ROW($C383)-ROW($C$5),1))</f>
        <v>-</v>
      </c>
      <c r="G383" s="100" t="str">
        <f>IF(LEN(INDEX(Input!E$6:E$1005,ROW($C383)-ROW($C$5),1))=0,"-",INDEX(Input!E$6:E$1005,ROW($C383)-ROW($C$5),1))</f>
        <v>-</v>
      </c>
      <c r="H383" s="100" t="str">
        <f>IF(LEN(INDEX(Input!F$6:F$1005,ROW($C383)-ROW($C$5),1))=0,"-",INDEX(Input!F$6:F$1005,ROW($C383)-ROW($C$5),1))</f>
        <v>-</v>
      </c>
      <c r="I383" s="100" t="str">
        <f>IF(LEN(INDEX(Input!G$6:G$1005,ROW($C383)-ROW($C$5),1))=0,"",INDEX(Input!G$6:G$1005,ROW($C383)-ROW($C$5),1))</f>
        <v/>
      </c>
      <c r="J383" s="100" t="str">
        <f>IF(LEN(INDEX(Input!B$6:B$1005,ROW($C383)-ROW($C$5),1))=0,"-",IF(INDEX(Input!H$6:H$1005,ROW($C383)-ROW($C$5),1)="","Not set",INDEX(Input!H$6:H$1005,ROW($C383)-ROW($C$5),1)) )</f>
        <v>-</v>
      </c>
      <c r="K383" s="101" t="str">
        <f>IF(LEN(INDEX(Input!I$6:I$1005,ROW($C383)-ROW($C$5),1))=0,"",INDEX(Input!I$6:I$1005,ROW($C383)-ROW($C$5),1))</f>
        <v/>
      </c>
      <c r="L383" s="101" t="str">
        <f t="array" ref="L383">IFERROR(IF($AY$24=123,DAY(K383)&amp;connector&amp;IF($AZ$24="Extended",INDEX($AT$24:$AT$35,MONTH(K383),1),MONTH(K383))&amp;connector&amp;IF($AZ$24="Short", RIGHT(YEAR(K383),2),YEAR(K383)),IF($AY$24=213, MONTH(K383)&amp;connector&amp;DAY(K383)&amp;connector&amp;IF($AZ$24="Short", RIGHT(YEAR(K383),2),YEAR(K383)),IF($AZ$24="Short", RIGHT(YEAR(K383),2),YEAR(K383))&amp;connector&amp;MONTH(K383)&amp;connector&amp;DAY(K383))),"-")</f>
        <v>-</v>
      </c>
      <c r="M383" s="101" t="str">
        <f>IF(LEN(INDEX(Input!J$6:J$1005,ROW($C383)-ROW($C$5),1))=0,"",INDEX(Input!J$6:J$1005,ROW($C383)-ROW($C$5),1))</f>
        <v/>
      </c>
      <c r="N383" s="101" t="str">
        <f t="array" ref="N383">IFERROR(IF($AY$24=123,DAY(M383)&amp;connector&amp;IF($AZ$24="Extended",INDEX($AT$24:$AT$35,MONTH(M383),1),MONTH(M383))&amp;connector&amp;IF($AZ$24="Short", RIGHT(YEAR(M383),2),YEAR(M383)),IF($AY$24=213, MONTH(M383)&amp;connector&amp;DAY(M383)&amp;connector&amp;IF($AZ$24="Short", RIGHT(YEAR(M383),2),YEAR(M383)),IF($AZ$24="Short", RIGHT(YEAR(M383),2),YEAR(M383))&amp;connector&amp;MONTH(M383)&amp;connector&amp;DAY(M383))),"-")</f>
        <v>-</v>
      </c>
      <c r="O383" s="156" t="str">
        <f>IF(LEN(INDEX(Input!K$6:K$1005,ROW($C383)-ROW($C$5),1))=0,"",INDEX(Input!K$6:K$1005,ROW($C383)-ROW($C$5),1))</f>
        <v/>
      </c>
      <c r="P383" s="100" t="str">
        <f t="shared" si="47"/>
        <v>-</v>
      </c>
      <c r="Q383" s="156" t="str">
        <f>IF(LEN(INDEX(Input!L$6:L$1005,ROW($C383)-ROW($C$5),1))=0,"",INDEX(Input!L$6:L$1005,ROW($C383)-ROW($C$5),1))</f>
        <v/>
      </c>
      <c r="R383" s="100" t="str">
        <f t="shared" si="48"/>
        <v>-</v>
      </c>
      <c r="S383" s="156" t="str">
        <f>IF(LEN(INDEX(Input!M$6:M$1005,ROW($C383)-ROW($C$5),1))=0,"-",INDEX(Input!M$6:M$1005,ROW($C383)-ROW($C$5),1))</f>
        <v>-</v>
      </c>
      <c r="T383" s="156" t="str">
        <f t="shared" si="49"/>
        <v/>
      </c>
      <c r="U383" s="100" t="str">
        <f t="shared" si="50"/>
        <v>-</v>
      </c>
      <c r="V383" s="156" t="str">
        <f>IF(LEN(INDEX(Input!O$6:O$1005,ROW($C383)-ROW($C$5),1))=0,"",INDEX(Input!O$6:O$1005,ROW($C383)-ROW($C$5),1))</f>
        <v/>
      </c>
      <c r="W383" s="100" t="str">
        <f t="shared" si="51"/>
        <v>-</v>
      </c>
      <c r="X383" s="104" t="str">
        <f t="shared" si="52"/>
        <v/>
      </c>
      <c r="Y383" s="102" t="str">
        <f t="shared" si="53"/>
        <v/>
      </c>
      <c r="Z383" s="102" t="str">
        <f>IF(AND(OR(Dashboard!$D$7=J383,Dashboard!$D$7=""),  OR(Dashboard!$G$6&lt;=K383,Dashboard!$G$6=""), OR(Dashboard!$G$7&gt;=K383,Dashboard!$G$7=""),  OR(Dashboard!$J$6&lt;=O383,Dashboard!$J$6=""), OR(Dashboard!$J$7&gt;=O383,Dashboard!$J$7=""),D383&lt;&gt;""),"x","")</f>
        <v>x</v>
      </c>
      <c r="AA383" s="102" t="str">
        <f>IF(AND(OR(Dashboard!$D$6=H383,Dashboard!$D$6="",Dashboard!$D$6="All"), Z383="x"),"x","")</f>
        <v>x</v>
      </c>
      <c r="AB383" s="103" t="str">
        <f>IF(AND(OR(Dashboard!$D$6=H383,Dashboard!$D$6="",Dashboard!$D$6="All"), OR(Dashboard!$D$7=J383,Dashboard!$D$7=""),  OR(Dashboard!$G$6&lt;=K383,Dashboard!$G$6=""), OR(Dashboard!$G$7&gt;=K383,Dashboard!$G$7=""),  OR(Dashboard!$J$6&lt;=O383,Dashboard!$J$6=""), OR(Dashboard!$J$7&gt;=O383,Dashboard!$J$7=""),I383&lt;&gt;""),"x","")</f>
        <v/>
      </c>
      <c r="AC383" s="88" t="str">
        <f>IF($AB383&lt;&gt;"x","",IF(AND($I383&lt;&gt;AC$4, IFERROR(MATCH("c",$AB383:AB383,0),0)=0),"x", IF(IFERROR(MATCH("c",$AB383:AB383,0),0)=0,"c","")))</f>
        <v/>
      </c>
      <c r="AD383" s="88" t="str">
        <f>IF($AB383&lt;&gt;"x","",IF(AND($I383&lt;&gt;AD$4, IFERROR(MATCH("c",$AB383:AC383,0),0)=0),"x", IF(IFERROR(MATCH("c",$AB383:AC383,0),0)=0,"c","")))</f>
        <v/>
      </c>
      <c r="AE383" s="88" t="str">
        <f>IF($AB383&lt;&gt;"x","",IF(AND($I383&lt;&gt;AE$4, IFERROR(MATCH("c",$AB383:AD383,0),0)=0),"x", IF(IFERROR(MATCH("c",$AB383:AD383,0),0)=0,"c","")))</f>
        <v/>
      </c>
      <c r="AF383" s="88" t="str">
        <f>IF($AB383&lt;&gt;"x","",IF(AND($I383&lt;&gt;AF$4, IFERROR(MATCH("c",$AB383:AE383,0),0)=0),"x", IF(IFERROR(MATCH("c",$AB383:AE383,0),0)=0,"c","")))</f>
        <v/>
      </c>
      <c r="AG383" s="88" t="str">
        <f>IF($AB383&lt;&gt;"x","",IF(AND($I383&lt;&gt;AG$4, IFERROR(MATCH("c",$AB383:AF383,0),0)=0),"x", IF(IFERROR(MATCH("c",$AB383:AF383,0),0)=0,"c","")))</f>
        <v/>
      </c>
      <c r="AH383" s="88" t="str">
        <f>IF($AB383&lt;&gt;"x","",IF(AND($I383&lt;&gt;AH$4, IFERROR(MATCH("c",$AB383:AG383,0),0)=0),"x", IF(IFERROR(MATCH("c",$AB383:AG383,0),0)=0,"c","")))</f>
        <v/>
      </c>
      <c r="AI383" s="88" t="str">
        <f>IF($AB383&lt;&gt;"x","",IF(AND($I383&lt;&gt;AI$4, IFERROR(MATCH("c",$AB383:AH383,0),0)=0),"x", IF(IFERROR(MATCH("c",$AB383:AH383,0),0)=0,"c","")))</f>
        <v/>
      </c>
      <c r="AJ383" s="88" t="str">
        <f>IF($AB383&lt;&gt;"x","",IF(AND($I383&lt;&gt;AJ$4, IFERROR(MATCH("c",$AB383:AI383,0),0)=0),"x", IF(IFERROR(MATCH("c",$AB383:AI383,0),0)=0,"c","")))</f>
        <v/>
      </c>
      <c r="AK383" s="88" t="str">
        <f>IF($AB383&lt;&gt;"x","",IF(AND($I383&lt;&gt;AK$4, IFERROR(MATCH("c",$AB383:AJ383,0),0)=0),"x", IF(IFERROR(MATCH("c",$AB383:AJ383,0),0)=0,"c","")))</f>
        <v/>
      </c>
      <c r="AL383" s="88" t="str">
        <f>IF($AB383&lt;&gt;"x","",IF(AND($I383&lt;&gt;AL$4, IFERROR(MATCH("c",$AB383:AK383,0),0)=0),"x", IF(IFERROR(MATCH("c",$AB383:AK383,0),0)=0,"c","")))</f>
        <v/>
      </c>
      <c r="AM383" s="88" t="str">
        <f>IF($AB383&lt;&gt;"x","",IF(AND($I383&lt;&gt;AM$4, IFERROR(MATCH("c",$AB383:AL383,0),0)=0),"x", IF(IFERROR(MATCH("c",$AB383:AL383,0),0)=0,"c","")))</f>
        <v/>
      </c>
      <c r="AN383" s="88" t="str">
        <f>IF($AB383&lt;&gt;"x","",IF(AND($I383&lt;&gt;AN$4, IFERROR(MATCH("c",$AB383:AM383,0),0)=0),"x", IF(IFERROR(MATCH("c",$AB383:AM383,0),0)=0,"c","")))</f>
        <v/>
      </c>
      <c r="AO383" s="88" t="str">
        <f>IF($AB383&lt;&gt;"x","",IF(AND($I383&lt;&gt;AO$4, IFERROR(MATCH("c",$AB383:AN383,0),0)=0),"x", IF(IFERROR(MATCH("c",$AB383:AN383,0),0)=0,"c","")))</f>
        <v/>
      </c>
      <c r="AP383" s="88" t="str">
        <f>IF($AB383&lt;&gt;"x","",IF(AND($I383&lt;&gt;AP$4, IFERROR(MATCH("c",$AB383:AO383,0),0)=0),"x", IF(IFERROR(MATCH("c",$AB383:AO383,0),0)=0,"c","")))</f>
        <v/>
      </c>
      <c r="AQ383" s="88" t="str">
        <f>IF($AB383&lt;&gt;"x","",IF(AND($I383&lt;&gt;AQ$4, IFERROR(MATCH("c",$AB383:AP383,0),0)=0),"x", IF(IFERROR(MATCH("c",$AB383:AP383,0),0)=0,"c","")))</f>
        <v/>
      </c>
    </row>
    <row r="384" spans="2:43" x14ac:dyDescent="0.25">
      <c r="B384" s="88">
        <f>IF(AND(OR(Pipeline!$F$5=H384,Pipeline!$F$5="",Pipeline!$F$5="All"), OR(Pipeline!$F$6=J384,Pipeline!$F$6="",Pipeline!$F$6="All"),  OR(Pipeline!$J$5&lt;=K384,Pipeline!$J$5=""), OR(Pipeline!$J$6&gt;=K384,Pipeline!$J$6=""),  OR(Pipeline!$N$5&lt;=O384,Pipeline!$N$5=""), OR(Pipeline!$N$6&gt;=O384,Pipeline!$N$6="")),1,0)</f>
        <v>1</v>
      </c>
      <c r="C384" s="99">
        <f>IF(B384&lt;&gt;1,"",COUNTIFS($I$6:I383,I384,$B$6:B383,1)+1)</f>
        <v>372</v>
      </c>
      <c r="D384" s="100" t="str">
        <f>IF(LEN(INDEX(Input!B$6:B$1005,ROW($C384)-ROW($C$5),1))=0,"-",INDEX(Input!B$6:B$1005,ROW($C384)-ROW($C$5),1))</f>
        <v>-</v>
      </c>
      <c r="E384" s="100" t="str">
        <f>IF(LEN(INDEX(Input!C$6:C$1005,ROW($C384)-ROW($C$5),1))=0,"-",INDEX(Input!C$6:C$1005,ROW($C384)-ROW($C$5),1))</f>
        <v>-</v>
      </c>
      <c r="F384" s="100" t="str">
        <f>IF(LEN(INDEX(Input!D$6:D$1005,ROW($C384)-ROW($C$5),1))=0,"-",INDEX(Input!D$6:D$1005,ROW($C384)-ROW($C$5),1))</f>
        <v>-</v>
      </c>
      <c r="G384" s="100" t="str">
        <f>IF(LEN(INDEX(Input!E$6:E$1005,ROW($C384)-ROW($C$5),1))=0,"-",INDEX(Input!E$6:E$1005,ROW($C384)-ROW($C$5),1))</f>
        <v>-</v>
      </c>
      <c r="H384" s="100" t="str">
        <f>IF(LEN(INDEX(Input!F$6:F$1005,ROW($C384)-ROW($C$5),1))=0,"-",INDEX(Input!F$6:F$1005,ROW($C384)-ROW($C$5),1))</f>
        <v>-</v>
      </c>
      <c r="I384" s="100" t="str">
        <f>IF(LEN(INDEX(Input!G$6:G$1005,ROW($C384)-ROW($C$5),1))=0,"",INDEX(Input!G$6:G$1005,ROW($C384)-ROW($C$5),1))</f>
        <v/>
      </c>
      <c r="J384" s="100" t="str">
        <f>IF(LEN(INDEX(Input!B$6:B$1005,ROW($C384)-ROW($C$5),1))=0,"-",IF(INDEX(Input!H$6:H$1005,ROW($C384)-ROW($C$5),1)="","Not set",INDEX(Input!H$6:H$1005,ROW($C384)-ROW($C$5),1)) )</f>
        <v>-</v>
      </c>
      <c r="K384" s="101" t="str">
        <f>IF(LEN(INDEX(Input!I$6:I$1005,ROW($C384)-ROW($C$5),1))=0,"",INDEX(Input!I$6:I$1005,ROW($C384)-ROW($C$5),1))</f>
        <v/>
      </c>
      <c r="L384" s="101" t="str">
        <f t="array" ref="L384">IFERROR(IF($AY$24=123,DAY(K384)&amp;connector&amp;IF($AZ$24="Extended",INDEX($AT$24:$AT$35,MONTH(K384),1),MONTH(K384))&amp;connector&amp;IF($AZ$24="Short", RIGHT(YEAR(K384),2),YEAR(K384)),IF($AY$24=213, MONTH(K384)&amp;connector&amp;DAY(K384)&amp;connector&amp;IF($AZ$24="Short", RIGHT(YEAR(K384),2),YEAR(K384)),IF($AZ$24="Short", RIGHT(YEAR(K384),2),YEAR(K384))&amp;connector&amp;MONTH(K384)&amp;connector&amp;DAY(K384))),"-")</f>
        <v>-</v>
      </c>
      <c r="M384" s="101" t="str">
        <f>IF(LEN(INDEX(Input!J$6:J$1005,ROW($C384)-ROW($C$5),1))=0,"",INDEX(Input!J$6:J$1005,ROW($C384)-ROW($C$5),1))</f>
        <v/>
      </c>
      <c r="N384" s="101" t="str">
        <f t="array" ref="N384">IFERROR(IF($AY$24=123,DAY(M384)&amp;connector&amp;IF($AZ$24="Extended",INDEX($AT$24:$AT$35,MONTH(M384),1),MONTH(M384))&amp;connector&amp;IF($AZ$24="Short", RIGHT(YEAR(M384),2),YEAR(M384)),IF($AY$24=213, MONTH(M384)&amp;connector&amp;DAY(M384)&amp;connector&amp;IF($AZ$24="Short", RIGHT(YEAR(M384),2),YEAR(M384)),IF($AZ$24="Short", RIGHT(YEAR(M384),2),YEAR(M384))&amp;connector&amp;MONTH(M384)&amp;connector&amp;DAY(M384))),"-")</f>
        <v>-</v>
      </c>
      <c r="O384" s="156" t="str">
        <f>IF(LEN(INDEX(Input!K$6:K$1005,ROW($C384)-ROW($C$5),1))=0,"",INDEX(Input!K$6:K$1005,ROW($C384)-ROW($C$5),1))</f>
        <v/>
      </c>
      <c r="P384" s="100" t="str">
        <f t="shared" si="47"/>
        <v>-</v>
      </c>
      <c r="Q384" s="156" t="str">
        <f>IF(LEN(INDEX(Input!L$6:L$1005,ROW($C384)-ROW($C$5),1))=0,"",INDEX(Input!L$6:L$1005,ROW($C384)-ROW($C$5),1))</f>
        <v/>
      </c>
      <c r="R384" s="100" t="str">
        <f t="shared" si="48"/>
        <v>-</v>
      </c>
      <c r="S384" s="156" t="str">
        <f>IF(LEN(INDEX(Input!M$6:M$1005,ROW($C384)-ROW($C$5),1))=0,"-",INDEX(Input!M$6:M$1005,ROW($C384)-ROW($C$5),1))</f>
        <v>-</v>
      </c>
      <c r="T384" s="156" t="str">
        <f t="shared" si="49"/>
        <v/>
      </c>
      <c r="U384" s="100" t="str">
        <f t="shared" si="50"/>
        <v>-</v>
      </c>
      <c r="V384" s="156" t="str">
        <f>IF(LEN(INDEX(Input!O$6:O$1005,ROW($C384)-ROW($C$5),1))=0,"",INDEX(Input!O$6:O$1005,ROW($C384)-ROW($C$5),1))</f>
        <v/>
      </c>
      <c r="W384" s="100" t="str">
        <f t="shared" si="51"/>
        <v>-</v>
      </c>
      <c r="X384" s="104" t="str">
        <f t="shared" si="52"/>
        <v/>
      </c>
      <c r="Y384" s="102" t="str">
        <f t="shared" si="53"/>
        <v/>
      </c>
      <c r="Z384" s="102" t="str">
        <f>IF(AND(OR(Dashboard!$D$7=J384,Dashboard!$D$7=""),  OR(Dashboard!$G$6&lt;=K384,Dashboard!$G$6=""), OR(Dashboard!$G$7&gt;=K384,Dashboard!$G$7=""),  OR(Dashboard!$J$6&lt;=O384,Dashboard!$J$6=""), OR(Dashboard!$J$7&gt;=O384,Dashboard!$J$7=""),D384&lt;&gt;""),"x","")</f>
        <v>x</v>
      </c>
      <c r="AA384" s="102" t="str">
        <f>IF(AND(OR(Dashboard!$D$6=H384,Dashboard!$D$6="",Dashboard!$D$6="All"), Z384="x"),"x","")</f>
        <v>x</v>
      </c>
      <c r="AB384" s="103" t="str">
        <f>IF(AND(OR(Dashboard!$D$6=H384,Dashboard!$D$6="",Dashboard!$D$6="All"), OR(Dashboard!$D$7=J384,Dashboard!$D$7=""),  OR(Dashboard!$G$6&lt;=K384,Dashboard!$G$6=""), OR(Dashboard!$G$7&gt;=K384,Dashboard!$G$7=""),  OR(Dashboard!$J$6&lt;=O384,Dashboard!$J$6=""), OR(Dashboard!$J$7&gt;=O384,Dashboard!$J$7=""),I384&lt;&gt;""),"x","")</f>
        <v/>
      </c>
      <c r="AC384" s="88" t="str">
        <f>IF($AB384&lt;&gt;"x","",IF(AND($I384&lt;&gt;AC$4, IFERROR(MATCH("c",$AB384:AB384,0),0)=0),"x", IF(IFERROR(MATCH("c",$AB384:AB384,0),0)=0,"c","")))</f>
        <v/>
      </c>
      <c r="AD384" s="88" t="str">
        <f>IF($AB384&lt;&gt;"x","",IF(AND($I384&lt;&gt;AD$4, IFERROR(MATCH("c",$AB384:AC384,0),0)=0),"x", IF(IFERROR(MATCH("c",$AB384:AC384,0),0)=0,"c","")))</f>
        <v/>
      </c>
      <c r="AE384" s="88" t="str">
        <f>IF($AB384&lt;&gt;"x","",IF(AND($I384&lt;&gt;AE$4, IFERROR(MATCH("c",$AB384:AD384,0),0)=0),"x", IF(IFERROR(MATCH("c",$AB384:AD384,0),0)=0,"c","")))</f>
        <v/>
      </c>
      <c r="AF384" s="88" t="str">
        <f>IF($AB384&lt;&gt;"x","",IF(AND($I384&lt;&gt;AF$4, IFERROR(MATCH("c",$AB384:AE384,0),0)=0),"x", IF(IFERROR(MATCH("c",$AB384:AE384,0),0)=0,"c","")))</f>
        <v/>
      </c>
      <c r="AG384" s="88" t="str">
        <f>IF($AB384&lt;&gt;"x","",IF(AND($I384&lt;&gt;AG$4, IFERROR(MATCH("c",$AB384:AF384,0),0)=0),"x", IF(IFERROR(MATCH("c",$AB384:AF384,0),0)=0,"c","")))</f>
        <v/>
      </c>
      <c r="AH384" s="88" t="str">
        <f>IF($AB384&lt;&gt;"x","",IF(AND($I384&lt;&gt;AH$4, IFERROR(MATCH("c",$AB384:AG384,0),0)=0),"x", IF(IFERROR(MATCH("c",$AB384:AG384,0),0)=0,"c","")))</f>
        <v/>
      </c>
      <c r="AI384" s="88" t="str">
        <f>IF($AB384&lt;&gt;"x","",IF(AND($I384&lt;&gt;AI$4, IFERROR(MATCH("c",$AB384:AH384,0),0)=0),"x", IF(IFERROR(MATCH("c",$AB384:AH384,0),0)=0,"c","")))</f>
        <v/>
      </c>
      <c r="AJ384" s="88" t="str">
        <f>IF($AB384&lt;&gt;"x","",IF(AND($I384&lt;&gt;AJ$4, IFERROR(MATCH("c",$AB384:AI384,0),0)=0),"x", IF(IFERROR(MATCH("c",$AB384:AI384,0),0)=0,"c","")))</f>
        <v/>
      </c>
      <c r="AK384" s="88" t="str">
        <f>IF($AB384&lt;&gt;"x","",IF(AND($I384&lt;&gt;AK$4, IFERROR(MATCH("c",$AB384:AJ384,0),0)=0),"x", IF(IFERROR(MATCH("c",$AB384:AJ384,0),0)=0,"c","")))</f>
        <v/>
      </c>
      <c r="AL384" s="88" t="str">
        <f>IF($AB384&lt;&gt;"x","",IF(AND($I384&lt;&gt;AL$4, IFERROR(MATCH("c",$AB384:AK384,0),0)=0),"x", IF(IFERROR(MATCH("c",$AB384:AK384,0),0)=0,"c","")))</f>
        <v/>
      </c>
      <c r="AM384" s="88" t="str">
        <f>IF($AB384&lt;&gt;"x","",IF(AND($I384&lt;&gt;AM$4, IFERROR(MATCH("c",$AB384:AL384,0),0)=0),"x", IF(IFERROR(MATCH("c",$AB384:AL384,0),0)=0,"c","")))</f>
        <v/>
      </c>
      <c r="AN384" s="88" t="str">
        <f>IF($AB384&lt;&gt;"x","",IF(AND($I384&lt;&gt;AN$4, IFERROR(MATCH("c",$AB384:AM384,0),0)=0),"x", IF(IFERROR(MATCH("c",$AB384:AM384,0),0)=0,"c","")))</f>
        <v/>
      </c>
      <c r="AO384" s="88" t="str">
        <f>IF($AB384&lt;&gt;"x","",IF(AND($I384&lt;&gt;AO$4, IFERROR(MATCH("c",$AB384:AN384,0),0)=0),"x", IF(IFERROR(MATCH("c",$AB384:AN384,0),0)=0,"c","")))</f>
        <v/>
      </c>
      <c r="AP384" s="88" t="str">
        <f>IF($AB384&lt;&gt;"x","",IF(AND($I384&lt;&gt;AP$4, IFERROR(MATCH("c",$AB384:AO384,0),0)=0),"x", IF(IFERROR(MATCH("c",$AB384:AO384,0),0)=0,"c","")))</f>
        <v/>
      </c>
      <c r="AQ384" s="88" t="str">
        <f>IF($AB384&lt;&gt;"x","",IF(AND($I384&lt;&gt;AQ$4, IFERROR(MATCH("c",$AB384:AP384,0),0)=0),"x", IF(IFERROR(MATCH("c",$AB384:AP384,0),0)=0,"c","")))</f>
        <v/>
      </c>
    </row>
    <row r="385" spans="2:43" x14ac:dyDescent="0.25">
      <c r="B385" s="88">
        <f>IF(AND(OR(Pipeline!$F$5=H385,Pipeline!$F$5="",Pipeline!$F$5="All"), OR(Pipeline!$F$6=J385,Pipeline!$F$6="",Pipeline!$F$6="All"),  OR(Pipeline!$J$5&lt;=K385,Pipeline!$J$5=""), OR(Pipeline!$J$6&gt;=K385,Pipeline!$J$6=""),  OR(Pipeline!$N$5&lt;=O385,Pipeline!$N$5=""), OR(Pipeline!$N$6&gt;=O385,Pipeline!$N$6="")),1,0)</f>
        <v>1</v>
      </c>
      <c r="C385" s="99">
        <f>IF(B385&lt;&gt;1,"",COUNTIFS($I$6:I384,I385,$B$6:B384,1)+1)</f>
        <v>373</v>
      </c>
      <c r="D385" s="100" t="str">
        <f>IF(LEN(INDEX(Input!B$6:B$1005,ROW($C385)-ROW($C$5),1))=0,"-",INDEX(Input!B$6:B$1005,ROW($C385)-ROW($C$5),1))</f>
        <v>-</v>
      </c>
      <c r="E385" s="100" t="str">
        <f>IF(LEN(INDEX(Input!C$6:C$1005,ROW($C385)-ROW($C$5),1))=0,"-",INDEX(Input!C$6:C$1005,ROW($C385)-ROW($C$5),1))</f>
        <v>-</v>
      </c>
      <c r="F385" s="100" t="str">
        <f>IF(LEN(INDEX(Input!D$6:D$1005,ROW($C385)-ROW($C$5),1))=0,"-",INDEX(Input!D$6:D$1005,ROW($C385)-ROW($C$5),1))</f>
        <v>-</v>
      </c>
      <c r="G385" s="100" t="str">
        <f>IF(LEN(INDEX(Input!E$6:E$1005,ROW($C385)-ROW($C$5),1))=0,"-",INDEX(Input!E$6:E$1005,ROW($C385)-ROW($C$5),1))</f>
        <v>-</v>
      </c>
      <c r="H385" s="100" t="str">
        <f>IF(LEN(INDEX(Input!F$6:F$1005,ROW($C385)-ROW($C$5),1))=0,"-",INDEX(Input!F$6:F$1005,ROW($C385)-ROW($C$5),1))</f>
        <v>-</v>
      </c>
      <c r="I385" s="100" t="str">
        <f>IF(LEN(INDEX(Input!G$6:G$1005,ROW($C385)-ROW($C$5),1))=0,"",INDEX(Input!G$6:G$1005,ROW($C385)-ROW($C$5),1))</f>
        <v/>
      </c>
      <c r="J385" s="100" t="str">
        <f>IF(LEN(INDEX(Input!B$6:B$1005,ROW($C385)-ROW($C$5),1))=0,"-",IF(INDEX(Input!H$6:H$1005,ROW($C385)-ROW($C$5),1)="","Not set",INDEX(Input!H$6:H$1005,ROW($C385)-ROW($C$5),1)) )</f>
        <v>-</v>
      </c>
      <c r="K385" s="101" t="str">
        <f>IF(LEN(INDEX(Input!I$6:I$1005,ROW($C385)-ROW($C$5),1))=0,"",INDEX(Input!I$6:I$1005,ROW($C385)-ROW($C$5),1))</f>
        <v/>
      </c>
      <c r="L385" s="101" t="str">
        <f t="array" ref="L385">IFERROR(IF($AY$24=123,DAY(K385)&amp;connector&amp;IF($AZ$24="Extended",INDEX($AT$24:$AT$35,MONTH(K385),1),MONTH(K385))&amp;connector&amp;IF($AZ$24="Short", RIGHT(YEAR(K385),2),YEAR(K385)),IF($AY$24=213, MONTH(K385)&amp;connector&amp;DAY(K385)&amp;connector&amp;IF($AZ$24="Short", RIGHT(YEAR(K385),2),YEAR(K385)),IF($AZ$24="Short", RIGHT(YEAR(K385),2),YEAR(K385))&amp;connector&amp;MONTH(K385)&amp;connector&amp;DAY(K385))),"-")</f>
        <v>-</v>
      </c>
      <c r="M385" s="101" t="str">
        <f>IF(LEN(INDEX(Input!J$6:J$1005,ROW($C385)-ROW($C$5),1))=0,"",INDEX(Input!J$6:J$1005,ROW($C385)-ROW($C$5),1))</f>
        <v/>
      </c>
      <c r="N385" s="101" t="str">
        <f t="array" ref="N385">IFERROR(IF($AY$24=123,DAY(M385)&amp;connector&amp;IF($AZ$24="Extended",INDEX($AT$24:$AT$35,MONTH(M385),1),MONTH(M385))&amp;connector&amp;IF($AZ$24="Short", RIGHT(YEAR(M385),2),YEAR(M385)),IF($AY$24=213, MONTH(M385)&amp;connector&amp;DAY(M385)&amp;connector&amp;IF($AZ$24="Short", RIGHT(YEAR(M385),2),YEAR(M385)),IF($AZ$24="Short", RIGHT(YEAR(M385),2),YEAR(M385))&amp;connector&amp;MONTH(M385)&amp;connector&amp;DAY(M385))),"-")</f>
        <v>-</v>
      </c>
      <c r="O385" s="156" t="str">
        <f>IF(LEN(INDEX(Input!K$6:K$1005,ROW($C385)-ROW($C$5),1))=0,"",INDEX(Input!K$6:K$1005,ROW($C385)-ROW($C$5),1))</f>
        <v/>
      </c>
      <c r="P385" s="100" t="str">
        <f t="shared" si="47"/>
        <v>-</v>
      </c>
      <c r="Q385" s="156" t="str">
        <f>IF(LEN(INDEX(Input!L$6:L$1005,ROW($C385)-ROW($C$5),1))=0,"",INDEX(Input!L$6:L$1005,ROW($C385)-ROW($C$5),1))</f>
        <v/>
      </c>
      <c r="R385" s="100" t="str">
        <f t="shared" si="48"/>
        <v>-</v>
      </c>
      <c r="S385" s="156" t="str">
        <f>IF(LEN(INDEX(Input!M$6:M$1005,ROW($C385)-ROW($C$5),1))=0,"-",INDEX(Input!M$6:M$1005,ROW($C385)-ROW($C$5),1))</f>
        <v>-</v>
      </c>
      <c r="T385" s="156" t="str">
        <f t="shared" si="49"/>
        <v/>
      </c>
      <c r="U385" s="100" t="str">
        <f t="shared" si="50"/>
        <v>-</v>
      </c>
      <c r="V385" s="156" t="str">
        <f>IF(LEN(INDEX(Input!O$6:O$1005,ROW($C385)-ROW($C$5),1))=0,"",INDEX(Input!O$6:O$1005,ROW($C385)-ROW($C$5),1))</f>
        <v/>
      </c>
      <c r="W385" s="100" t="str">
        <f t="shared" si="51"/>
        <v>-</v>
      </c>
      <c r="X385" s="104" t="str">
        <f t="shared" si="52"/>
        <v/>
      </c>
      <c r="Y385" s="102" t="str">
        <f t="shared" si="53"/>
        <v/>
      </c>
      <c r="Z385" s="102" t="str">
        <f>IF(AND(OR(Dashboard!$D$7=J385,Dashboard!$D$7=""),  OR(Dashboard!$G$6&lt;=K385,Dashboard!$G$6=""), OR(Dashboard!$G$7&gt;=K385,Dashboard!$G$7=""),  OR(Dashboard!$J$6&lt;=O385,Dashboard!$J$6=""), OR(Dashboard!$J$7&gt;=O385,Dashboard!$J$7=""),D385&lt;&gt;""),"x","")</f>
        <v>x</v>
      </c>
      <c r="AA385" s="102" t="str">
        <f>IF(AND(OR(Dashboard!$D$6=H385,Dashboard!$D$6="",Dashboard!$D$6="All"), Z385="x"),"x","")</f>
        <v>x</v>
      </c>
      <c r="AB385" s="103" t="str">
        <f>IF(AND(OR(Dashboard!$D$6=H385,Dashboard!$D$6="",Dashboard!$D$6="All"), OR(Dashboard!$D$7=J385,Dashboard!$D$7=""),  OR(Dashboard!$G$6&lt;=K385,Dashboard!$G$6=""), OR(Dashboard!$G$7&gt;=K385,Dashboard!$G$7=""),  OR(Dashboard!$J$6&lt;=O385,Dashboard!$J$6=""), OR(Dashboard!$J$7&gt;=O385,Dashboard!$J$7=""),I385&lt;&gt;""),"x","")</f>
        <v/>
      </c>
      <c r="AC385" s="88" t="str">
        <f>IF($AB385&lt;&gt;"x","",IF(AND($I385&lt;&gt;AC$4, IFERROR(MATCH("c",$AB385:AB385,0),0)=0),"x", IF(IFERROR(MATCH("c",$AB385:AB385,0),0)=0,"c","")))</f>
        <v/>
      </c>
      <c r="AD385" s="88" t="str">
        <f>IF($AB385&lt;&gt;"x","",IF(AND($I385&lt;&gt;AD$4, IFERROR(MATCH("c",$AB385:AC385,0),0)=0),"x", IF(IFERROR(MATCH("c",$AB385:AC385,0),0)=0,"c","")))</f>
        <v/>
      </c>
      <c r="AE385" s="88" t="str">
        <f>IF($AB385&lt;&gt;"x","",IF(AND($I385&lt;&gt;AE$4, IFERROR(MATCH("c",$AB385:AD385,0),0)=0),"x", IF(IFERROR(MATCH("c",$AB385:AD385,0),0)=0,"c","")))</f>
        <v/>
      </c>
      <c r="AF385" s="88" t="str">
        <f>IF($AB385&lt;&gt;"x","",IF(AND($I385&lt;&gt;AF$4, IFERROR(MATCH("c",$AB385:AE385,0),0)=0),"x", IF(IFERROR(MATCH("c",$AB385:AE385,0),0)=0,"c","")))</f>
        <v/>
      </c>
      <c r="AG385" s="88" t="str">
        <f>IF($AB385&lt;&gt;"x","",IF(AND($I385&lt;&gt;AG$4, IFERROR(MATCH("c",$AB385:AF385,0),0)=0),"x", IF(IFERROR(MATCH("c",$AB385:AF385,0),0)=0,"c","")))</f>
        <v/>
      </c>
      <c r="AH385" s="88" t="str">
        <f>IF($AB385&lt;&gt;"x","",IF(AND($I385&lt;&gt;AH$4, IFERROR(MATCH("c",$AB385:AG385,0),0)=0),"x", IF(IFERROR(MATCH("c",$AB385:AG385,0),0)=0,"c","")))</f>
        <v/>
      </c>
      <c r="AI385" s="88" t="str">
        <f>IF($AB385&lt;&gt;"x","",IF(AND($I385&lt;&gt;AI$4, IFERROR(MATCH("c",$AB385:AH385,0),0)=0),"x", IF(IFERROR(MATCH("c",$AB385:AH385,0),0)=0,"c","")))</f>
        <v/>
      </c>
      <c r="AJ385" s="88" t="str">
        <f>IF($AB385&lt;&gt;"x","",IF(AND($I385&lt;&gt;AJ$4, IFERROR(MATCH("c",$AB385:AI385,0),0)=0),"x", IF(IFERROR(MATCH("c",$AB385:AI385,0),0)=0,"c","")))</f>
        <v/>
      </c>
      <c r="AK385" s="88" t="str">
        <f>IF($AB385&lt;&gt;"x","",IF(AND($I385&lt;&gt;AK$4, IFERROR(MATCH("c",$AB385:AJ385,0),0)=0),"x", IF(IFERROR(MATCH("c",$AB385:AJ385,0),0)=0,"c","")))</f>
        <v/>
      </c>
      <c r="AL385" s="88" t="str">
        <f>IF($AB385&lt;&gt;"x","",IF(AND($I385&lt;&gt;AL$4, IFERROR(MATCH("c",$AB385:AK385,0),0)=0),"x", IF(IFERROR(MATCH("c",$AB385:AK385,0),0)=0,"c","")))</f>
        <v/>
      </c>
      <c r="AM385" s="88" t="str">
        <f>IF($AB385&lt;&gt;"x","",IF(AND($I385&lt;&gt;AM$4, IFERROR(MATCH("c",$AB385:AL385,0),0)=0),"x", IF(IFERROR(MATCH("c",$AB385:AL385,0),0)=0,"c","")))</f>
        <v/>
      </c>
      <c r="AN385" s="88" t="str">
        <f>IF($AB385&lt;&gt;"x","",IF(AND($I385&lt;&gt;AN$4, IFERROR(MATCH("c",$AB385:AM385,0),0)=0),"x", IF(IFERROR(MATCH("c",$AB385:AM385,0),0)=0,"c","")))</f>
        <v/>
      </c>
      <c r="AO385" s="88" t="str">
        <f>IF($AB385&lt;&gt;"x","",IF(AND($I385&lt;&gt;AO$4, IFERROR(MATCH("c",$AB385:AN385,0),0)=0),"x", IF(IFERROR(MATCH("c",$AB385:AN385,0),0)=0,"c","")))</f>
        <v/>
      </c>
      <c r="AP385" s="88" t="str">
        <f>IF($AB385&lt;&gt;"x","",IF(AND($I385&lt;&gt;AP$4, IFERROR(MATCH("c",$AB385:AO385,0),0)=0),"x", IF(IFERROR(MATCH("c",$AB385:AO385,0),0)=0,"c","")))</f>
        <v/>
      </c>
      <c r="AQ385" s="88" t="str">
        <f>IF($AB385&lt;&gt;"x","",IF(AND($I385&lt;&gt;AQ$4, IFERROR(MATCH("c",$AB385:AP385,0),0)=0),"x", IF(IFERROR(MATCH("c",$AB385:AP385,0),0)=0,"c","")))</f>
        <v/>
      </c>
    </row>
    <row r="386" spans="2:43" x14ac:dyDescent="0.25">
      <c r="B386" s="88">
        <f>IF(AND(OR(Pipeline!$F$5=H386,Pipeline!$F$5="",Pipeline!$F$5="All"), OR(Pipeline!$F$6=J386,Pipeline!$F$6="",Pipeline!$F$6="All"),  OR(Pipeline!$J$5&lt;=K386,Pipeline!$J$5=""), OR(Pipeline!$J$6&gt;=K386,Pipeline!$J$6=""),  OR(Pipeline!$N$5&lt;=O386,Pipeline!$N$5=""), OR(Pipeline!$N$6&gt;=O386,Pipeline!$N$6="")),1,0)</f>
        <v>1</v>
      </c>
      <c r="C386" s="99">
        <f>IF(B386&lt;&gt;1,"",COUNTIFS($I$6:I385,I386,$B$6:B385,1)+1)</f>
        <v>374</v>
      </c>
      <c r="D386" s="100" t="str">
        <f>IF(LEN(INDEX(Input!B$6:B$1005,ROW($C386)-ROW($C$5),1))=0,"-",INDEX(Input!B$6:B$1005,ROW($C386)-ROW($C$5),1))</f>
        <v>-</v>
      </c>
      <c r="E386" s="100" t="str">
        <f>IF(LEN(INDEX(Input!C$6:C$1005,ROW($C386)-ROW($C$5),1))=0,"-",INDEX(Input!C$6:C$1005,ROW($C386)-ROW($C$5),1))</f>
        <v>-</v>
      </c>
      <c r="F386" s="100" t="str">
        <f>IF(LEN(INDEX(Input!D$6:D$1005,ROW($C386)-ROW($C$5),1))=0,"-",INDEX(Input!D$6:D$1005,ROW($C386)-ROW($C$5),1))</f>
        <v>-</v>
      </c>
      <c r="G386" s="100" t="str">
        <f>IF(LEN(INDEX(Input!E$6:E$1005,ROW($C386)-ROW($C$5),1))=0,"-",INDEX(Input!E$6:E$1005,ROW($C386)-ROW($C$5),1))</f>
        <v>-</v>
      </c>
      <c r="H386" s="100" t="str">
        <f>IF(LEN(INDEX(Input!F$6:F$1005,ROW($C386)-ROW($C$5),1))=0,"-",INDEX(Input!F$6:F$1005,ROW($C386)-ROW($C$5),1))</f>
        <v>-</v>
      </c>
      <c r="I386" s="100" t="str">
        <f>IF(LEN(INDEX(Input!G$6:G$1005,ROW($C386)-ROW($C$5),1))=0,"",INDEX(Input!G$6:G$1005,ROW($C386)-ROW($C$5),1))</f>
        <v/>
      </c>
      <c r="J386" s="100" t="str">
        <f>IF(LEN(INDEX(Input!B$6:B$1005,ROW($C386)-ROW($C$5),1))=0,"-",IF(INDEX(Input!H$6:H$1005,ROW($C386)-ROW($C$5),1)="","Not set",INDEX(Input!H$6:H$1005,ROW($C386)-ROW($C$5),1)) )</f>
        <v>-</v>
      </c>
      <c r="K386" s="101" t="str">
        <f>IF(LEN(INDEX(Input!I$6:I$1005,ROW($C386)-ROW($C$5),1))=0,"",INDEX(Input!I$6:I$1005,ROW($C386)-ROW($C$5),1))</f>
        <v/>
      </c>
      <c r="L386" s="101" t="str">
        <f t="array" ref="L386">IFERROR(IF($AY$24=123,DAY(K386)&amp;connector&amp;IF($AZ$24="Extended",INDEX($AT$24:$AT$35,MONTH(K386),1),MONTH(K386))&amp;connector&amp;IF($AZ$24="Short", RIGHT(YEAR(K386),2),YEAR(K386)),IF($AY$24=213, MONTH(K386)&amp;connector&amp;DAY(K386)&amp;connector&amp;IF($AZ$24="Short", RIGHT(YEAR(K386),2),YEAR(K386)),IF($AZ$24="Short", RIGHT(YEAR(K386),2),YEAR(K386))&amp;connector&amp;MONTH(K386)&amp;connector&amp;DAY(K386))),"-")</f>
        <v>-</v>
      </c>
      <c r="M386" s="101" t="str">
        <f>IF(LEN(INDEX(Input!J$6:J$1005,ROW($C386)-ROW($C$5),1))=0,"",INDEX(Input!J$6:J$1005,ROW($C386)-ROW($C$5),1))</f>
        <v/>
      </c>
      <c r="N386" s="101" t="str">
        <f t="array" ref="N386">IFERROR(IF($AY$24=123,DAY(M386)&amp;connector&amp;IF($AZ$24="Extended",INDEX($AT$24:$AT$35,MONTH(M386),1),MONTH(M386))&amp;connector&amp;IF($AZ$24="Short", RIGHT(YEAR(M386),2),YEAR(M386)),IF($AY$24=213, MONTH(M386)&amp;connector&amp;DAY(M386)&amp;connector&amp;IF($AZ$24="Short", RIGHT(YEAR(M386),2),YEAR(M386)),IF($AZ$24="Short", RIGHT(YEAR(M386),2),YEAR(M386))&amp;connector&amp;MONTH(M386)&amp;connector&amp;DAY(M386))),"-")</f>
        <v>-</v>
      </c>
      <c r="O386" s="156" t="str">
        <f>IF(LEN(INDEX(Input!K$6:K$1005,ROW($C386)-ROW($C$5),1))=0,"",INDEX(Input!K$6:K$1005,ROW($C386)-ROW($C$5),1))</f>
        <v/>
      </c>
      <c r="P386" s="100" t="str">
        <f t="shared" si="47"/>
        <v>-</v>
      </c>
      <c r="Q386" s="156" t="str">
        <f>IF(LEN(INDEX(Input!L$6:L$1005,ROW($C386)-ROW($C$5),1))=0,"",INDEX(Input!L$6:L$1005,ROW($C386)-ROW($C$5),1))</f>
        <v/>
      </c>
      <c r="R386" s="100" t="str">
        <f t="shared" si="48"/>
        <v>-</v>
      </c>
      <c r="S386" s="156" t="str">
        <f>IF(LEN(INDEX(Input!M$6:M$1005,ROW($C386)-ROW($C$5),1))=0,"-",INDEX(Input!M$6:M$1005,ROW($C386)-ROW($C$5),1))</f>
        <v>-</v>
      </c>
      <c r="T386" s="156" t="str">
        <f t="shared" si="49"/>
        <v/>
      </c>
      <c r="U386" s="100" t="str">
        <f t="shared" si="50"/>
        <v>-</v>
      </c>
      <c r="V386" s="156" t="str">
        <f>IF(LEN(INDEX(Input!O$6:O$1005,ROW($C386)-ROW($C$5),1))=0,"",INDEX(Input!O$6:O$1005,ROW($C386)-ROW($C$5),1))</f>
        <v/>
      </c>
      <c r="W386" s="100" t="str">
        <f t="shared" si="51"/>
        <v>-</v>
      </c>
      <c r="X386" s="104" t="str">
        <f t="shared" si="52"/>
        <v/>
      </c>
      <c r="Y386" s="102" t="str">
        <f t="shared" si="53"/>
        <v/>
      </c>
      <c r="Z386" s="102" t="str">
        <f>IF(AND(OR(Dashboard!$D$7=J386,Dashboard!$D$7=""),  OR(Dashboard!$G$6&lt;=K386,Dashboard!$G$6=""), OR(Dashboard!$G$7&gt;=K386,Dashboard!$G$7=""),  OR(Dashboard!$J$6&lt;=O386,Dashboard!$J$6=""), OR(Dashboard!$J$7&gt;=O386,Dashboard!$J$7=""),D386&lt;&gt;""),"x","")</f>
        <v>x</v>
      </c>
      <c r="AA386" s="102" t="str">
        <f>IF(AND(OR(Dashboard!$D$6=H386,Dashboard!$D$6="",Dashboard!$D$6="All"), Z386="x"),"x","")</f>
        <v>x</v>
      </c>
      <c r="AB386" s="103" t="str">
        <f>IF(AND(OR(Dashboard!$D$6=H386,Dashboard!$D$6="",Dashboard!$D$6="All"), OR(Dashboard!$D$7=J386,Dashboard!$D$7=""),  OR(Dashboard!$G$6&lt;=K386,Dashboard!$G$6=""), OR(Dashboard!$G$7&gt;=K386,Dashboard!$G$7=""),  OR(Dashboard!$J$6&lt;=O386,Dashboard!$J$6=""), OR(Dashboard!$J$7&gt;=O386,Dashboard!$J$7=""),I386&lt;&gt;""),"x","")</f>
        <v/>
      </c>
      <c r="AC386" s="88" t="str">
        <f>IF($AB386&lt;&gt;"x","",IF(AND($I386&lt;&gt;AC$4, IFERROR(MATCH("c",$AB386:AB386,0),0)=0),"x", IF(IFERROR(MATCH("c",$AB386:AB386,0),0)=0,"c","")))</f>
        <v/>
      </c>
      <c r="AD386" s="88" t="str">
        <f>IF($AB386&lt;&gt;"x","",IF(AND($I386&lt;&gt;AD$4, IFERROR(MATCH("c",$AB386:AC386,0),0)=0),"x", IF(IFERROR(MATCH("c",$AB386:AC386,0),0)=0,"c","")))</f>
        <v/>
      </c>
      <c r="AE386" s="88" t="str">
        <f>IF($AB386&lt;&gt;"x","",IF(AND($I386&lt;&gt;AE$4, IFERROR(MATCH("c",$AB386:AD386,0),0)=0),"x", IF(IFERROR(MATCH("c",$AB386:AD386,0),0)=0,"c","")))</f>
        <v/>
      </c>
      <c r="AF386" s="88" t="str">
        <f>IF($AB386&lt;&gt;"x","",IF(AND($I386&lt;&gt;AF$4, IFERROR(MATCH("c",$AB386:AE386,0),0)=0),"x", IF(IFERROR(MATCH("c",$AB386:AE386,0),0)=0,"c","")))</f>
        <v/>
      </c>
      <c r="AG386" s="88" t="str">
        <f>IF($AB386&lt;&gt;"x","",IF(AND($I386&lt;&gt;AG$4, IFERROR(MATCH("c",$AB386:AF386,0),0)=0),"x", IF(IFERROR(MATCH("c",$AB386:AF386,0),0)=0,"c","")))</f>
        <v/>
      </c>
      <c r="AH386" s="88" t="str">
        <f>IF($AB386&lt;&gt;"x","",IF(AND($I386&lt;&gt;AH$4, IFERROR(MATCH("c",$AB386:AG386,0),0)=0),"x", IF(IFERROR(MATCH("c",$AB386:AG386,0),0)=0,"c","")))</f>
        <v/>
      </c>
      <c r="AI386" s="88" t="str">
        <f>IF($AB386&lt;&gt;"x","",IF(AND($I386&lt;&gt;AI$4, IFERROR(MATCH("c",$AB386:AH386,0),0)=0),"x", IF(IFERROR(MATCH("c",$AB386:AH386,0),0)=0,"c","")))</f>
        <v/>
      </c>
      <c r="AJ386" s="88" t="str">
        <f>IF($AB386&lt;&gt;"x","",IF(AND($I386&lt;&gt;AJ$4, IFERROR(MATCH("c",$AB386:AI386,0),0)=0),"x", IF(IFERROR(MATCH("c",$AB386:AI386,0),0)=0,"c","")))</f>
        <v/>
      </c>
      <c r="AK386" s="88" t="str">
        <f>IF($AB386&lt;&gt;"x","",IF(AND($I386&lt;&gt;AK$4, IFERROR(MATCH("c",$AB386:AJ386,0),0)=0),"x", IF(IFERROR(MATCH("c",$AB386:AJ386,0),0)=0,"c","")))</f>
        <v/>
      </c>
      <c r="AL386" s="88" t="str">
        <f>IF($AB386&lt;&gt;"x","",IF(AND($I386&lt;&gt;AL$4, IFERROR(MATCH("c",$AB386:AK386,0),0)=0),"x", IF(IFERROR(MATCH("c",$AB386:AK386,0),0)=0,"c","")))</f>
        <v/>
      </c>
      <c r="AM386" s="88" t="str">
        <f>IF($AB386&lt;&gt;"x","",IF(AND($I386&lt;&gt;AM$4, IFERROR(MATCH("c",$AB386:AL386,0),0)=0),"x", IF(IFERROR(MATCH("c",$AB386:AL386,0),0)=0,"c","")))</f>
        <v/>
      </c>
      <c r="AN386" s="88" t="str">
        <f>IF($AB386&lt;&gt;"x","",IF(AND($I386&lt;&gt;AN$4, IFERROR(MATCH("c",$AB386:AM386,0),0)=0),"x", IF(IFERROR(MATCH("c",$AB386:AM386,0),0)=0,"c","")))</f>
        <v/>
      </c>
      <c r="AO386" s="88" t="str">
        <f>IF($AB386&lt;&gt;"x","",IF(AND($I386&lt;&gt;AO$4, IFERROR(MATCH("c",$AB386:AN386,0),0)=0),"x", IF(IFERROR(MATCH("c",$AB386:AN386,0),0)=0,"c","")))</f>
        <v/>
      </c>
      <c r="AP386" s="88" t="str">
        <f>IF($AB386&lt;&gt;"x","",IF(AND($I386&lt;&gt;AP$4, IFERROR(MATCH("c",$AB386:AO386,0),0)=0),"x", IF(IFERROR(MATCH("c",$AB386:AO386,0),0)=0,"c","")))</f>
        <v/>
      </c>
      <c r="AQ386" s="88" t="str">
        <f>IF($AB386&lt;&gt;"x","",IF(AND($I386&lt;&gt;AQ$4, IFERROR(MATCH("c",$AB386:AP386,0),0)=0),"x", IF(IFERROR(MATCH("c",$AB386:AP386,0),0)=0,"c","")))</f>
        <v/>
      </c>
    </row>
    <row r="387" spans="2:43" x14ac:dyDescent="0.25">
      <c r="B387" s="88">
        <f>IF(AND(OR(Pipeline!$F$5=H387,Pipeline!$F$5="",Pipeline!$F$5="All"), OR(Pipeline!$F$6=J387,Pipeline!$F$6="",Pipeline!$F$6="All"),  OR(Pipeline!$J$5&lt;=K387,Pipeline!$J$5=""), OR(Pipeline!$J$6&gt;=K387,Pipeline!$J$6=""),  OR(Pipeline!$N$5&lt;=O387,Pipeline!$N$5=""), OR(Pipeline!$N$6&gt;=O387,Pipeline!$N$6="")),1,0)</f>
        <v>1</v>
      </c>
      <c r="C387" s="99">
        <f>IF(B387&lt;&gt;1,"",COUNTIFS($I$6:I386,I387,$B$6:B386,1)+1)</f>
        <v>375</v>
      </c>
      <c r="D387" s="100" t="str">
        <f>IF(LEN(INDEX(Input!B$6:B$1005,ROW($C387)-ROW($C$5),1))=0,"-",INDEX(Input!B$6:B$1005,ROW($C387)-ROW($C$5),1))</f>
        <v>-</v>
      </c>
      <c r="E387" s="100" t="str">
        <f>IF(LEN(INDEX(Input!C$6:C$1005,ROW($C387)-ROW($C$5),1))=0,"-",INDEX(Input!C$6:C$1005,ROW($C387)-ROW($C$5),1))</f>
        <v>-</v>
      </c>
      <c r="F387" s="100" t="str">
        <f>IF(LEN(INDEX(Input!D$6:D$1005,ROW($C387)-ROW($C$5),1))=0,"-",INDEX(Input!D$6:D$1005,ROW($C387)-ROW($C$5),1))</f>
        <v>-</v>
      </c>
      <c r="G387" s="100" t="str">
        <f>IF(LEN(INDEX(Input!E$6:E$1005,ROW($C387)-ROW($C$5),1))=0,"-",INDEX(Input!E$6:E$1005,ROW($C387)-ROW($C$5),1))</f>
        <v>-</v>
      </c>
      <c r="H387" s="100" t="str">
        <f>IF(LEN(INDEX(Input!F$6:F$1005,ROW($C387)-ROW($C$5),1))=0,"-",INDEX(Input!F$6:F$1005,ROW($C387)-ROW($C$5),1))</f>
        <v>-</v>
      </c>
      <c r="I387" s="100" t="str">
        <f>IF(LEN(INDEX(Input!G$6:G$1005,ROW($C387)-ROW($C$5),1))=0,"",INDEX(Input!G$6:G$1005,ROW($C387)-ROW($C$5),1))</f>
        <v/>
      </c>
      <c r="J387" s="100" t="str">
        <f>IF(LEN(INDEX(Input!B$6:B$1005,ROW($C387)-ROW($C$5),1))=0,"-",IF(INDEX(Input!H$6:H$1005,ROW($C387)-ROW($C$5),1)="","Not set",INDEX(Input!H$6:H$1005,ROW($C387)-ROW($C$5),1)) )</f>
        <v>-</v>
      </c>
      <c r="K387" s="101" t="str">
        <f>IF(LEN(INDEX(Input!I$6:I$1005,ROW($C387)-ROW($C$5),1))=0,"",INDEX(Input!I$6:I$1005,ROW($C387)-ROW($C$5),1))</f>
        <v/>
      </c>
      <c r="L387" s="101" t="str">
        <f t="array" ref="L387">IFERROR(IF($AY$24=123,DAY(K387)&amp;connector&amp;IF($AZ$24="Extended",INDEX($AT$24:$AT$35,MONTH(K387),1),MONTH(K387))&amp;connector&amp;IF($AZ$24="Short", RIGHT(YEAR(K387),2),YEAR(K387)),IF($AY$24=213, MONTH(K387)&amp;connector&amp;DAY(K387)&amp;connector&amp;IF($AZ$24="Short", RIGHT(YEAR(K387),2),YEAR(K387)),IF($AZ$24="Short", RIGHT(YEAR(K387),2),YEAR(K387))&amp;connector&amp;MONTH(K387)&amp;connector&amp;DAY(K387))),"-")</f>
        <v>-</v>
      </c>
      <c r="M387" s="101" t="str">
        <f>IF(LEN(INDEX(Input!J$6:J$1005,ROW($C387)-ROW($C$5),1))=0,"",INDEX(Input!J$6:J$1005,ROW($C387)-ROW($C$5),1))</f>
        <v/>
      </c>
      <c r="N387" s="101" t="str">
        <f t="array" ref="N387">IFERROR(IF($AY$24=123,DAY(M387)&amp;connector&amp;IF($AZ$24="Extended",INDEX($AT$24:$AT$35,MONTH(M387),1),MONTH(M387))&amp;connector&amp;IF($AZ$24="Short", RIGHT(YEAR(M387),2),YEAR(M387)),IF($AY$24=213, MONTH(M387)&amp;connector&amp;DAY(M387)&amp;connector&amp;IF($AZ$24="Short", RIGHT(YEAR(M387),2),YEAR(M387)),IF($AZ$24="Short", RIGHT(YEAR(M387),2),YEAR(M387))&amp;connector&amp;MONTH(M387)&amp;connector&amp;DAY(M387))),"-")</f>
        <v>-</v>
      </c>
      <c r="O387" s="156" t="str">
        <f>IF(LEN(INDEX(Input!K$6:K$1005,ROW($C387)-ROW($C$5),1))=0,"",INDEX(Input!K$6:K$1005,ROW($C387)-ROW($C$5),1))</f>
        <v/>
      </c>
      <c r="P387" s="100" t="str">
        <f t="shared" si="47"/>
        <v>-</v>
      </c>
      <c r="Q387" s="156" t="str">
        <f>IF(LEN(INDEX(Input!L$6:L$1005,ROW($C387)-ROW($C$5),1))=0,"",INDEX(Input!L$6:L$1005,ROW($C387)-ROW($C$5),1))</f>
        <v/>
      </c>
      <c r="R387" s="100" t="str">
        <f t="shared" si="48"/>
        <v>-</v>
      </c>
      <c r="S387" s="156" t="str">
        <f>IF(LEN(INDEX(Input!M$6:M$1005,ROW($C387)-ROW($C$5),1))=0,"-",INDEX(Input!M$6:M$1005,ROW($C387)-ROW($C$5),1))</f>
        <v>-</v>
      </c>
      <c r="T387" s="156" t="str">
        <f t="shared" si="49"/>
        <v/>
      </c>
      <c r="U387" s="100" t="str">
        <f t="shared" si="50"/>
        <v>-</v>
      </c>
      <c r="V387" s="156" t="str">
        <f>IF(LEN(INDEX(Input!O$6:O$1005,ROW($C387)-ROW($C$5),1))=0,"",INDEX(Input!O$6:O$1005,ROW($C387)-ROW($C$5),1))</f>
        <v/>
      </c>
      <c r="W387" s="100" t="str">
        <f t="shared" si="51"/>
        <v>-</v>
      </c>
      <c r="X387" s="104" t="str">
        <f t="shared" si="52"/>
        <v/>
      </c>
      <c r="Y387" s="102" t="str">
        <f t="shared" si="53"/>
        <v/>
      </c>
      <c r="Z387" s="102" t="str">
        <f>IF(AND(OR(Dashboard!$D$7=J387,Dashboard!$D$7=""),  OR(Dashboard!$G$6&lt;=K387,Dashboard!$G$6=""), OR(Dashboard!$G$7&gt;=K387,Dashboard!$G$7=""),  OR(Dashboard!$J$6&lt;=O387,Dashboard!$J$6=""), OR(Dashboard!$J$7&gt;=O387,Dashboard!$J$7=""),D387&lt;&gt;""),"x","")</f>
        <v>x</v>
      </c>
      <c r="AA387" s="102" t="str">
        <f>IF(AND(OR(Dashboard!$D$6=H387,Dashboard!$D$6="",Dashboard!$D$6="All"), Z387="x"),"x","")</f>
        <v>x</v>
      </c>
      <c r="AB387" s="103" t="str">
        <f>IF(AND(OR(Dashboard!$D$6=H387,Dashboard!$D$6="",Dashboard!$D$6="All"), OR(Dashboard!$D$7=J387,Dashboard!$D$7=""),  OR(Dashboard!$G$6&lt;=K387,Dashboard!$G$6=""), OR(Dashboard!$G$7&gt;=K387,Dashboard!$G$7=""),  OR(Dashboard!$J$6&lt;=O387,Dashboard!$J$6=""), OR(Dashboard!$J$7&gt;=O387,Dashboard!$J$7=""),I387&lt;&gt;""),"x","")</f>
        <v/>
      </c>
      <c r="AC387" s="88" t="str">
        <f>IF($AB387&lt;&gt;"x","",IF(AND($I387&lt;&gt;AC$4, IFERROR(MATCH("c",$AB387:AB387,0),0)=0),"x", IF(IFERROR(MATCH("c",$AB387:AB387,0),0)=0,"c","")))</f>
        <v/>
      </c>
      <c r="AD387" s="88" t="str">
        <f>IF($AB387&lt;&gt;"x","",IF(AND($I387&lt;&gt;AD$4, IFERROR(MATCH("c",$AB387:AC387,0),0)=0),"x", IF(IFERROR(MATCH("c",$AB387:AC387,0),0)=0,"c","")))</f>
        <v/>
      </c>
      <c r="AE387" s="88" t="str">
        <f>IF($AB387&lt;&gt;"x","",IF(AND($I387&lt;&gt;AE$4, IFERROR(MATCH("c",$AB387:AD387,0),0)=0),"x", IF(IFERROR(MATCH("c",$AB387:AD387,0),0)=0,"c","")))</f>
        <v/>
      </c>
      <c r="AF387" s="88" t="str">
        <f>IF($AB387&lt;&gt;"x","",IF(AND($I387&lt;&gt;AF$4, IFERROR(MATCH("c",$AB387:AE387,0),0)=0),"x", IF(IFERROR(MATCH("c",$AB387:AE387,0),0)=0,"c","")))</f>
        <v/>
      </c>
      <c r="AG387" s="88" t="str">
        <f>IF($AB387&lt;&gt;"x","",IF(AND($I387&lt;&gt;AG$4, IFERROR(MATCH("c",$AB387:AF387,0),0)=0),"x", IF(IFERROR(MATCH("c",$AB387:AF387,0),0)=0,"c","")))</f>
        <v/>
      </c>
      <c r="AH387" s="88" t="str">
        <f>IF($AB387&lt;&gt;"x","",IF(AND($I387&lt;&gt;AH$4, IFERROR(MATCH("c",$AB387:AG387,0),0)=0),"x", IF(IFERROR(MATCH("c",$AB387:AG387,0),0)=0,"c","")))</f>
        <v/>
      </c>
      <c r="AI387" s="88" t="str">
        <f>IF($AB387&lt;&gt;"x","",IF(AND($I387&lt;&gt;AI$4, IFERROR(MATCH("c",$AB387:AH387,0),0)=0),"x", IF(IFERROR(MATCH("c",$AB387:AH387,0),0)=0,"c","")))</f>
        <v/>
      </c>
      <c r="AJ387" s="88" t="str">
        <f>IF($AB387&lt;&gt;"x","",IF(AND($I387&lt;&gt;AJ$4, IFERROR(MATCH("c",$AB387:AI387,0),0)=0),"x", IF(IFERROR(MATCH("c",$AB387:AI387,0),0)=0,"c","")))</f>
        <v/>
      </c>
      <c r="AK387" s="88" t="str">
        <f>IF($AB387&lt;&gt;"x","",IF(AND($I387&lt;&gt;AK$4, IFERROR(MATCH("c",$AB387:AJ387,0),0)=0),"x", IF(IFERROR(MATCH("c",$AB387:AJ387,0),0)=0,"c","")))</f>
        <v/>
      </c>
      <c r="AL387" s="88" t="str">
        <f>IF($AB387&lt;&gt;"x","",IF(AND($I387&lt;&gt;AL$4, IFERROR(MATCH("c",$AB387:AK387,0),0)=0),"x", IF(IFERROR(MATCH("c",$AB387:AK387,0),0)=0,"c","")))</f>
        <v/>
      </c>
      <c r="AM387" s="88" t="str">
        <f>IF($AB387&lt;&gt;"x","",IF(AND($I387&lt;&gt;AM$4, IFERROR(MATCH("c",$AB387:AL387,0),0)=0),"x", IF(IFERROR(MATCH("c",$AB387:AL387,0),0)=0,"c","")))</f>
        <v/>
      </c>
      <c r="AN387" s="88" t="str">
        <f>IF($AB387&lt;&gt;"x","",IF(AND($I387&lt;&gt;AN$4, IFERROR(MATCH("c",$AB387:AM387,0),0)=0),"x", IF(IFERROR(MATCH("c",$AB387:AM387,0),0)=0,"c","")))</f>
        <v/>
      </c>
      <c r="AO387" s="88" t="str">
        <f>IF($AB387&lt;&gt;"x","",IF(AND($I387&lt;&gt;AO$4, IFERROR(MATCH("c",$AB387:AN387,0),0)=0),"x", IF(IFERROR(MATCH("c",$AB387:AN387,0),0)=0,"c","")))</f>
        <v/>
      </c>
      <c r="AP387" s="88" t="str">
        <f>IF($AB387&lt;&gt;"x","",IF(AND($I387&lt;&gt;AP$4, IFERROR(MATCH("c",$AB387:AO387,0),0)=0),"x", IF(IFERROR(MATCH("c",$AB387:AO387,0),0)=0,"c","")))</f>
        <v/>
      </c>
      <c r="AQ387" s="88" t="str">
        <f>IF($AB387&lt;&gt;"x","",IF(AND($I387&lt;&gt;AQ$4, IFERROR(MATCH("c",$AB387:AP387,0),0)=0),"x", IF(IFERROR(MATCH("c",$AB387:AP387,0),0)=0,"c","")))</f>
        <v/>
      </c>
    </row>
    <row r="388" spans="2:43" x14ac:dyDescent="0.25">
      <c r="B388" s="88">
        <f>IF(AND(OR(Pipeline!$F$5=H388,Pipeline!$F$5="",Pipeline!$F$5="All"), OR(Pipeline!$F$6=J388,Pipeline!$F$6="",Pipeline!$F$6="All"),  OR(Pipeline!$J$5&lt;=K388,Pipeline!$J$5=""), OR(Pipeline!$J$6&gt;=K388,Pipeline!$J$6=""),  OR(Pipeline!$N$5&lt;=O388,Pipeline!$N$5=""), OR(Pipeline!$N$6&gt;=O388,Pipeline!$N$6="")),1,0)</f>
        <v>1</v>
      </c>
      <c r="C388" s="99">
        <f>IF(B388&lt;&gt;1,"",COUNTIFS($I$6:I387,I388,$B$6:B387,1)+1)</f>
        <v>376</v>
      </c>
      <c r="D388" s="100" t="str">
        <f>IF(LEN(INDEX(Input!B$6:B$1005,ROW($C388)-ROW($C$5),1))=0,"-",INDEX(Input!B$6:B$1005,ROW($C388)-ROW($C$5),1))</f>
        <v>-</v>
      </c>
      <c r="E388" s="100" t="str">
        <f>IF(LEN(INDEX(Input!C$6:C$1005,ROW($C388)-ROW($C$5),1))=0,"-",INDEX(Input!C$6:C$1005,ROW($C388)-ROW($C$5),1))</f>
        <v>-</v>
      </c>
      <c r="F388" s="100" t="str">
        <f>IF(LEN(INDEX(Input!D$6:D$1005,ROW($C388)-ROW($C$5),1))=0,"-",INDEX(Input!D$6:D$1005,ROW($C388)-ROW($C$5),1))</f>
        <v>-</v>
      </c>
      <c r="G388" s="100" t="str">
        <f>IF(LEN(INDEX(Input!E$6:E$1005,ROW($C388)-ROW($C$5),1))=0,"-",INDEX(Input!E$6:E$1005,ROW($C388)-ROW($C$5),1))</f>
        <v>-</v>
      </c>
      <c r="H388" s="100" t="str">
        <f>IF(LEN(INDEX(Input!F$6:F$1005,ROW($C388)-ROW($C$5),1))=0,"-",INDEX(Input!F$6:F$1005,ROW($C388)-ROW($C$5),1))</f>
        <v>-</v>
      </c>
      <c r="I388" s="100" t="str">
        <f>IF(LEN(INDEX(Input!G$6:G$1005,ROW($C388)-ROW($C$5),1))=0,"",INDEX(Input!G$6:G$1005,ROW($C388)-ROW($C$5),1))</f>
        <v/>
      </c>
      <c r="J388" s="100" t="str">
        <f>IF(LEN(INDEX(Input!B$6:B$1005,ROW($C388)-ROW($C$5),1))=0,"-",IF(INDEX(Input!H$6:H$1005,ROW($C388)-ROW($C$5),1)="","Not set",INDEX(Input!H$6:H$1005,ROW($C388)-ROW($C$5),1)) )</f>
        <v>-</v>
      </c>
      <c r="K388" s="101" t="str">
        <f>IF(LEN(INDEX(Input!I$6:I$1005,ROW($C388)-ROW($C$5),1))=0,"",INDEX(Input!I$6:I$1005,ROW($C388)-ROW($C$5),1))</f>
        <v/>
      </c>
      <c r="L388" s="101" t="str">
        <f t="array" ref="L388">IFERROR(IF($AY$24=123,DAY(K388)&amp;connector&amp;IF($AZ$24="Extended",INDEX($AT$24:$AT$35,MONTH(K388),1),MONTH(K388))&amp;connector&amp;IF($AZ$24="Short", RIGHT(YEAR(K388),2),YEAR(K388)),IF($AY$24=213, MONTH(K388)&amp;connector&amp;DAY(K388)&amp;connector&amp;IF($AZ$24="Short", RIGHT(YEAR(K388),2),YEAR(K388)),IF($AZ$24="Short", RIGHT(YEAR(K388),2),YEAR(K388))&amp;connector&amp;MONTH(K388)&amp;connector&amp;DAY(K388))),"-")</f>
        <v>-</v>
      </c>
      <c r="M388" s="101" t="str">
        <f>IF(LEN(INDEX(Input!J$6:J$1005,ROW($C388)-ROW($C$5),1))=0,"",INDEX(Input!J$6:J$1005,ROW($C388)-ROW($C$5),1))</f>
        <v/>
      </c>
      <c r="N388" s="101" t="str">
        <f t="array" ref="N388">IFERROR(IF($AY$24=123,DAY(M388)&amp;connector&amp;IF($AZ$24="Extended",INDEX($AT$24:$AT$35,MONTH(M388),1),MONTH(M388))&amp;connector&amp;IF($AZ$24="Short", RIGHT(YEAR(M388),2),YEAR(M388)),IF($AY$24=213, MONTH(M388)&amp;connector&amp;DAY(M388)&amp;connector&amp;IF($AZ$24="Short", RIGHT(YEAR(M388),2),YEAR(M388)),IF($AZ$24="Short", RIGHT(YEAR(M388),2),YEAR(M388))&amp;connector&amp;MONTH(M388)&amp;connector&amp;DAY(M388))),"-")</f>
        <v>-</v>
      </c>
      <c r="O388" s="156" t="str">
        <f>IF(LEN(INDEX(Input!K$6:K$1005,ROW($C388)-ROW($C$5),1))=0,"",INDEX(Input!K$6:K$1005,ROW($C388)-ROW($C$5),1))</f>
        <v/>
      </c>
      <c r="P388" s="100" t="str">
        <f t="shared" si="47"/>
        <v>-</v>
      </c>
      <c r="Q388" s="156" t="str">
        <f>IF(LEN(INDEX(Input!L$6:L$1005,ROW($C388)-ROW($C$5),1))=0,"",INDEX(Input!L$6:L$1005,ROW($C388)-ROW($C$5),1))</f>
        <v/>
      </c>
      <c r="R388" s="100" t="str">
        <f t="shared" si="48"/>
        <v>-</v>
      </c>
      <c r="S388" s="156" t="str">
        <f>IF(LEN(INDEX(Input!M$6:M$1005,ROW($C388)-ROW($C$5),1))=0,"-",INDEX(Input!M$6:M$1005,ROW($C388)-ROW($C$5),1))</f>
        <v>-</v>
      </c>
      <c r="T388" s="156" t="str">
        <f t="shared" si="49"/>
        <v/>
      </c>
      <c r="U388" s="100" t="str">
        <f t="shared" si="50"/>
        <v>-</v>
      </c>
      <c r="V388" s="156" t="str">
        <f>IF(LEN(INDEX(Input!O$6:O$1005,ROW($C388)-ROW($C$5),1))=0,"",INDEX(Input!O$6:O$1005,ROW($C388)-ROW($C$5),1))</f>
        <v/>
      </c>
      <c r="W388" s="100" t="str">
        <f t="shared" si="51"/>
        <v>-</v>
      </c>
      <c r="X388" s="104" t="str">
        <f t="shared" si="52"/>
        <v/>
      </c>
      <c r="Y388" s="102" t="str">
        <f t="shared" si="53"/>
        <v/>
      </c>
      <c r="Z388" s="102" t="str">
        <f>IF(AND(OR(Dashboard!$D$7=J388,Dashboard!$D$7=""),  OR(Dashboard!$G$6&lt;=K388,Dashboard!$G$6=""), OR(Dashboard!$G$7&gt;=K388,Dashboard!$G$7=""),  OR(Dashboard!$J$6&lt;=O388,Dashboard!$J$6=""), OR(Dashboard!$J$7&gt;=O388,Dashboard!$J$7=""),D388&lt;&gt;""),"x","")</f>
        <v>x</v>
      </c>
      <c r="AA388" s="102" t="str">
        <f>IF(AND(OR(Dashboard!$D$6=H388,Dashboard!$D$6="",Dashboard!$D$6="All"), Z388="x"),"x","")</f>
        <v>x</v>
      </c>
      <c r="AB388" s="103" t="str">
        <f>IF(AND(OR(Dashboard!$D$6=H388,Dashboard!$D$6="",Dashboard!$D$6="All"), OR(Dashboard!$D$7=J388,Dashboard!$D$7=""),  OR(Dashboard!$G$6&lt;=K388,Dashboard!$G$6=""), OR(Dashboard!$G$7&gt;=K388,Dashboard!$G$7=""),  OR(Dashboard!$J$6&lt;=O388,Dashboard!$J$6=""), OR(Dashboard!$J$7&gt;=O388,Dashboard!$J$7=""),I388&lt;&gt;""),"x","")</f>
        <v/>
      </c>
      <c r="AC388" s="88" t="str">
        <f>IF($AB388&lt;&gt;"x","",IF(AND($I388&lt;&gt;AC$4, IFERROR(MATCH("c",$AB388:AB388,0),0)=0),"x", IF(IFERROR(MATCH("c",$AB388:AB388,0),0)=0,"c","")))</f>
        <v/>
      </c>
      <c r="AD388" s="88" t="str">
        <f>IF($AB388&lt;&gt;"x","",IF(AND($I388&lt;&gt;AD$4, IFERROR(MATCH("c",$AB388:AC388,0),0)=0),"x", IF(IFERROR(MATCH("c",$AB388:AC388,0),0)=0,"c","")))</f>
        <v/>
      </c>
      <c r="AE388" s="88" t="str">
        <f>IF($AB388&lt;&gt;"x","",IF(AND($I388&lt;&gt;AE$4, IFERROR(MATCH("c",$AB388:AD388,0),0)=0),"x", IF(IFERROR(MATCH("c",$AB388:AD388,0),0)=0,"c","")))</f>
        <v/>
      </c>
      <c r="AF388" s="88" t="str">
        <f>IF($AB388&lt;&gt;"x","",IF(AND($I388&lt;&gt;AF$4, IFERROR(MATCH("c",$AB388:AE388,0),0)=0),"x", IF(IFERROR(MATCH("c",$AB388:AE388,0),0)=0,"c","")))</f>
        <v/>
      </c>
      <c r="AG388" s="88" t="str">
        <f>IF($AB388&lt;&gt;"x","",IF(AND($I388&lt;&gt;AG$4, IFERROR(MATCH("c",$AB388:AF388,0),0)=0),"x", IF(IFERROR(MATCH("c",$AB388:AF388,0),0)=0,"c","")))</f>
        <v/>
      </c>
      <c r="AH388" s="88" t="str">
        <f>IF($AB388&lt;&gt;"x","",IF(AND($I388&lt;&gt;AH$4, IFERROR(MATCH("c",$AB388:AG388,0),0)=0),"x", IF(IFERROR(MATCH("c",$AB388:AG388,0),0)=0,"c","")))</f>
        <v/>
      </c>
      <c r="AI388" s="88" t="str">
        <f>IF($AB388&lt;&gt;"x","",IF(AND($I388&lt;&gt;AI$4, IFERROR(MATCH("c",$AB388:AH388,0),0)=0),"x", IF(IFERROR(MATCH("c",$AB388:AH388,0),0)=0,"c","")))</f>
        <v/>
      </c>
      <c r="AJ388" s="88" t="str">
        <f>IF($AB388&lt;&gt;"x","",IF(AND($I388&lt;&gt;AJ$4, IFERROR(MATCH("c",$AB388:AI388,0),0)=0),"x", IF(IFERROR(MATCH("c",$AB388:AI388,0),0)=0,"c","")))</f>
        <v/>
      </c>
      <c r="AK388" s="88" t="str">
        <f>IF($AB388&lt;&gt;"x","",IF(AND($I388&lt;&gt;AK$4, IFERROR(MATCH("c",$AB388:AJ388,0),0)=0),"x", IF(IFERROR(MATCH("c",$AB388:AJ388,0),0)=0,"c","")))</f>
        <v/>
      </c>
      <c r="AL388" s="88" t="str">
        <f>IF($AB388&lt;&gt;"x","",IF(AND($I388&lt;&gt;AL$4, IFERROR(MATCH("c",$AB388:AK388,0),0)=0),"x", IF(IFERROR(MATCH("c",$AB388:AK388,0),0)=0,"c","")))</f>
        <v/>
      </c>
      <c r="AM388" s="88" t="str">
        <f>IF($AB388&lt;&gt;"x","",IF(AND($I388&lt;&gt;AM$4, IFERROR(MATCH("c",$AB388:AL388,0),0)=0),"x", IF(IFERROR(MATCH("c",$AB388:AL388,0),0)=0,"c","")))</f>
        <v/>
      </c>
      <c r="AN388" s="88" t="str">
        <f>IF($AB388&lt;&gt;"x","",IF(AND($I388&lt;&gt;AN$4, IFERROR(MATCH("c",$AB388:AM388,0),0)=0),"x", IF(IFERROR(MATCH("c",$AB388:AM388,0),0)=0,"c","")))</f>
        <v/>
      </c>
      <c r="AO388" s="88" t="str">
        <f>IF($AB388&lt;&gt;"x","",IF(AND($I388&lt;&gt;AO$4, IFERROR(MATCH("c",$AB388:AN388,0),0)=0),"x", IF(IFERROR(MATCH("c",$AB388:AN388,0),0)=0,"c","")))</f>
        <v/>
      </c>
      <c r="AP388" s="88" t="str">
        <f>IF($AB388&lt;&gt;"x","",IF(AND($I388&lt;&gt;AP$4, IFERROR(MATCH("c",$AB388:AO388,0),0)=0),"x", IF(IFERROR(MATCH("c",$AB388:AO388,0),0)=0,"c","")))</f>
        <v/>
      </c>
      <c r="AQ388" s="88" t="str">
        <f>IF($AB388&lt;&gt;"x","",IF(AND($I388&lt;&gt;AQ$4, IFERROR(MATCH("c",$AB388:AP388,0),0)=0),"x", IF(IFERROR(MATCH("c",$AB388:AP388,0),0)=0,"c","")))</f>
        <v/>
      </c>
    </row>
    <row r="389" spans="2:43" x14ac:dyDescent="0.25">
      <c r="B389" s="88">
        <f>IF(AND(OR(Pipeline!$F$5=H389,Pipeline!$F$5="",Pipeline!$F$5="All"), OR(Pipeline!$F$6=J389,Pipeline!$F$6="",Pipeline!$F$6="All"),  OR(Pipeline!$J$5&lt;=K389,Pipeline!$J$5=""), OR(Pipeline!$J$6&gt;=K389,Pipeline!$J$6=""),  OR(Pipeline!$N$5&lt;=O389,Pipeline!$N$5=""), OR(Pipeline!$N$6&gt;=O389,Pipeline!$N$6="")),1,0)</f>
        <v>1</v>
      </c>
      <c r="C389" s="99">
        <f>IF(B389&lt;&gt;1,"",COUNTIFS($I$6:I388,I389,$B$6:B388,1)+1)</f>
        <v>377</v>
      </c>
      <c r="D389" s="100" t="str">
        <f>IF(LEN(INDEX(Input!B$6:B$1005,ROW($C389)-ROW($C$5),1))=0,"-",INDEX(Input!B$6:B$1005,ROW($C389)-ROW($C$5),1))</f>
        <v>-</v>
      </c>
      <c r="E389" s="100" t="str">
        <f>IF(LEN(INDEX(Input!C$6:C$1005,ROW($C389)-ROW($C$5),1))=0,"-",INDEX(Input!C$6:C$1005,ROW($C389)-ROW($C$5),1))</f>
        <v>-</v>
      </c>
      <c r="F389" s="100" t="str">
        <f>IF(LEN(INDEX(Input!D$6:D$1005,ROW($C389)-ROW($C$5),1))=0,"-",INDEX(Input!D$6:D$1005,ROW($C389)-ROW($C$5),1))</f>
        <v>-</v>
      </c>
      <c r="G389" s="100" t="str">
        <f>IF(LEN(INDEX(Input!E$6:E$1005,ROW($C389)-ROW($C$5),1))=0,"-",INDEX(Input!E$6:E$1005,ROW($C389)-ROW($C$5),1))</f>
        <v>-</v>
      </c>
      <c r="H389" s="100" t="str">
        <f>IF(LEN(INDEX(Input!F$6:F$1005,ROW($C389)-ROW($C$5),1))=0,"-",INDEX(Input!F$6:F$1005,ROW($C389)-ROW($C$5),1))</f>
        <v>-</v>
      </c>
      <c r="I389" s="100" t="str">
        <f>IF(LEN(INDEX(Input!G$6:G$1005,ROW($C389)-ROW($C$5),1))=0,"",INDEX(Input!G$6:G$1005,ROW($C389)-ROW($C$5),1))</f>
        <v/>
      </c>
      <c r="J389" s="100" t="str">
        <f>IF(LEN(INDEX(Input!B$6:B$1005,ROW($C389)-ROW($C$5),1))=0,"-",IF(INDEX(Input!H$6:H$1005,ROW($C389)-ROW($C$5),1)="","Not set",INDEX(Input!H$6:H$1005,ROW($C389)-ROW($C$5),1)) )</f>
        <v>-</v>
      </c>
      <c r="K389" s="101" t="str">
        <f>IF(LEN(INDEX(Input!I$6:I$1005,ROW($C389)-ROW($C$5),1))=0,"",INDEX(Input!I$6:I$1005,ROW($C389)-ROW($C$5),1))</f>
        <v/>
      </c>
      <c r="L389" s="101" t="str">
        <f t="array" ref="L389">IFERROR(IF($AY$24=123,DAY(K389)&amp;connector&amp;IF($AZ$24="Extended",INDEX($AT$24:$AT$35,MONTH(K389),1),MONTH(K389))&amp;connector&amp;IF($AZ$24="Short", RIGHT(YEAR(K389),2),YEAR(K389)),IF($AY$24=213, MONTH(K389)&amp;connector&amp;DAY(K389)&amp;connector&amp;IF($AZ$24="Short", RIGHT(YEAR(K389),2),YEAR(K389)),IF($AZ$24="Short", RIGHT(YEAR(K389),2),YEAR(K389))&amp;connector&amp;MONTH(K389)&amp;connector&amp;DAY(K389))),"-")</f>
        <v>-</v>
      </c>
      <c r="M389" s="101" t="str">
        <f>IF(LEN(INDEX(Input!J$6:J$1005,ROW($C389)-ROW($C$5),1))=0,"",INDEX(Input!J$6:J$1005,ROW($C389)-ROW($C$5),1))</f>
        <v/>
      </c>
      <c r="N389" s="101" t="str">
        <f t="array" ref="N389">IFERROR(IF($AY$24=123,DAY(M389)&amp;connector&amp;IF($AZ$24="Extended",INDEX($AT$24:$AT$35,MONTH(M389),1),MONTH(M389))&amp;connector&amp;IF($AZ$24="Short", RIGHT(YEAR(M389),2),YEAR(M389)),IF($AY$24=213, MONTH(M389)&amp;connector&amp;DAY(M389)&amp;connector&amp;IF($AZ$24="Short", RIGHT(YEAR(M389),2),YEAR(M389)),IF($AZ$24="Short", RIGHT(YEAR(M389),2),YEAR(M389))&amp;connector&amp;MONTH(M389)&amp;connector&amp;DAY(M389))),"-")</f>
        <v>-</v>
      </c>
      <c r="O389" s="156" t="str">
        <f>IF(LEN(INDEX(Input!K$6:K$1005,ROW($C389)-ROW($C$5),1))=0,"",INDEX(Input!K$6:K$1005,ROW($C389)-ROW($C$5),1))</f>
        <v/>
      </c>
      <c r="P389" s="100" t="str">
        <f t="shared" si="47"/>
        <v>-</v>
      </c>
      <c r="Q389" s="156" t="str">
        <f>IF(LEN(INDEX(Input!L$6:L$1005,ROW($C389)-ROW($C$5),1))=0,"",INDEX(Input!L$6:L$1005,ROW($C389)-ROW($C$5),1))</f>
        <v/>
      </c>
      <c r="R389" s="100" t="str">
        <f t="shared" si="48"/>
        <v>-</v>
      </c>
      <c r="S389" s="156" t="str">
        <f>IF(LEN(INDEX(Input!M$6:M$1005,ROW($C389)-ROW($C$5),1))=0,"-",INDEX(Input!M$6:M$1005,ROW($C389)-ROW($C$5),1))</f>
        <v>-</v>
      </c>
      <c r="T389" s="156" t="str">
        <f t="shared" si="49"/>
        <v/>
      </c>
      <c r="U389" s="100" t="str">
        <f t="shared" si="50"/>
        <v>-</v>
      </c>
      <c r="V389" s="156" t="str">
        <f>IF(LEN(INDEX(Input!O$6:O$1005,ROW($C389)-ROW($C$5),1))=0,"",INDEX(Input!O$6:O$1005,ROW($C389)-ROW($C$5),1))</f>
        <v/>
      </c>
      <c r="W389" s="100" t="str">
        <f t="shared" si="51"/>
        <v>-</v>
      </c>
      <c r="X389" s="104" t="str">
        <f t="shared" si="52"/>
        <v/>
      </c>
      <c r="Y389" s="102" t="str">
        <f t="shared" si="53"/>
        <v/>
      </c>
      <c r="Z389" s="102" t="str">
        <f>IF(AND(OR(Dashboard!$D$7=J389,Dashboard!$D$7=""),  OR(Dashboard!$G$6&lt;=K389,Dashboard!$G$6=""), OR(Dashboard!$G$7&gt;=K389,Dashboard!$G$7=""),  OR(Dashboard!$J$6&lt;=O389,Dashboard!$J$6=""), OR(Dashboard!$J$7&gt;=O389,Dashboard!$J$7=""),D389&lt;&gt;""),"x","")</f>
        <v>x</v>
      </c>
      <c r="AA389" s="102" t="str">
        <f>IF(AND(OR(Dashboard!$D$6=H389,Dashboard!$D$6="",Dashboard!$D$6="All"), Z389="x"),"x","")</f>
        <v>x</v>
      </c>
      <c r="AB389" s="103" t="str">
        <f>IF(AND(OR(Dashboard!$D$6=H389,Dashboard!$D$6="",Dashboard!$D$6="All"), OR(Dashboard!$D$7=J389,Dashboard!$D$7=""),  OR(Dashboard!$G$6&lt;=K389,Dashboard!$G$6=""), OR(Dashboard!$G$7&gt;=K389,Dashboard!$G$7=""),  OR(Dashboard!$J$6&lt;=O389,Dashboard!$J$6=""), OR(Dashboard!$J$7&gt;=O389,Dashboard!$J$7=""),I389&lt;&gt;""),"x","")</f>
        <v/>
      </c>
      <c r="AC389" s="88" t="str">
        <f>IF($AB389&lt;&gt;"x","",IF(AND($I389&lt;&gt;AC$4, IFERROR(MATCH("c",$AB389:AB389,0),0)=0),"x", IF(IFERROR(MATCH("c",$AB389:AB389,0),0)=0,"c","")))</f>
        <v/>
      </c>
      <c r="AD389" s="88" t="str">
        <f>IF($AB389&lt;&gt;"x","",IF(AND($I389&lt;&gt;AD$4, IFERROR(MATCH("c",$AB389:AC389,0),0)=0),"x", IF(IFERROR(MATCH("c",$AB389:AC389,0),0)=0,"c","")))</f>
        <v/>
      </c>
      <c r="AE389" s="88" t="str">
        <f>IF($AB389&lt;&gt;"x","",IF(AND($I389&lt;&gt;AE$4, IFERROR(MATCH("c",$AB389:AD389,0),0)=0),"x", IF(IFERROR(MATCH("c",$AB389:AD389,0),0)=0,"c","")))</f>
        <v/>
      </c>
      <c r="AF389" s="88" t="str">
        <f>IF($AB389&lt;&gt;"x","",IF(AND($I389&lt;&gt;AF$4, IFERROR(MATCH("c",$AB389:AE389,0),0)=0),"x", IF(IFERROR(MATCH("c",$AB389:AE389,0),0)=0,"c","")))</f>
        <v/>
      </c>
      <c r="AG389" s="88" t="str">
        <f>IF($AB389&lt;&gt;"x","",IF(AND($I389&lt;&gt;AG$4, IFERROR(MATCH("c",$AB389:AF389,0),0)=0),"x", IF(IFERROR(MATCH("c",$AB389:AF389,0),0)=0,"c","")))</f>
        <v/>
      </c>
      <c r="AH389" s="88" t="str">
        <f>IF($AB389&lt;&gt;"x","",IF(AND($I389&lt;&gt;AH$4, IFERROR(MATCH("c",$AB389:AG389,0),0)=0),"x", IF(IFERROR(MATCH("c",$AB389:AG389,0),0)=0,"c","")))</f>
        <v/>
      </c>
      <c r="AI389" s="88" t="str">
        <f>IF($AB389&lt;&gt;"x","",IF(AND($I389&lt;&gt;AI$4, IFERROR(MATCH("c",$AB389:AH389,0),0)=0),"x", IF(IFERROR(MATCH("c",$AB389:AH389,0),0)=0,"c","")))</f>
        <v/>
      </c>
      <c r="AJ389" s="88" t="str">
        <f>IF($AB389&lt;&gt;"x","",IF(AND($I389&lt;&gt;AJ$4, IFERROR(MATCH("c",$AB389:AI389,0),0)=0),"x", IF(IFERROR(MATCH("c",$AB389:AI389,0),0)=0,"c","")))</f>
        <v/>
      </c>
      <c r="AK389" s="88" t="str">
        <f>IF($AB389&lt;&gt;"x","",IF(AND($I389&lt;&gt;AK$4, IFERROR(MATCH("c",$AB389:AJ389,0),0)=0),"x", IF(IFERROR(MATCH("c",$AB389:AJ389,0),0)=0,"c","")))</f>
        <v/>
      </c>
      <c r="AL389" s="88" t="str">
        <f>IF($AB389&lt;&gt;"x","",IF(AND($I389&lt;&gt;AL$4, IFERROR(MATCH("c",$AB389:AK389,0),0)=0),"x", IF(IFERROR(MATCH("c",$AB389:AK389,0),0)=0,"c","")))</f>
        <v/>
      </c>
      <c r="AM389" s="88" t="str">
        <f>IF($AB389&lt;&gt;"x","",IF(AND($I389&lt;&gt;AM$4, IFERROR(MATCH("c",$AB389:AL389,0),0)=0),"x", IF(IFERROR(MATCH("c",$AB389:AL389,0),0)=0,"c","")))</f>
        <v/>
      </c>
      <c r="AN389" s="88" t="str">
        <f>IF($AB389&lt;&gt;"x","",IF(AND($I389&lt;&gt;AN$4, IFERROR(MATCH("c",$AB389:AM389,0),0)=0),"x", IF(IFERROR(MATCH("c",$AB389:AM389,0),0)=0,"c","")))</f>
        <v/>
      </c>
      <c r="AO389" s="88" t="str">
        <f>IF($AB389&lt;&gt;"x","",IF(AND($I389&lt;&gt;AO$4, IFERROR(MATCH("c",$AB389:AN389,0),0)=0),"x", IF(IFERROR(MATCH("c",$AB389:AN389,0),0)=0,"c","")))</f>
        <v/>
      </c>
      <c r="AP389" s="88" t="str">
        <f>IF($AB389&lt;&gt;"x","",IF(AND($I389&lt;&gt;AP$4, IFERROR(MATCH("c",$AB389:AO389,0),0)=0),"x", IF(IFERROR(MATCH("c",$AB389:AO389,0),0)=0,"c","")))</f>
        <v/>
      </c>
      <c r="AQ389" s="88" t="str">
        <f>IF($AB389&lt;&gt;"x","",IF(AND($I389&lt;&gt;AQ$4, IFERROR(MATCH("c",$AB389:AP389,0),0)=0),"x", IF(IFERROR(MATCH("c",$AB389:AP389,0),0)=0,"c","")))</f>
        <v/>
      </c>
    </row>
    <row r="390" spans="2:43" x14ac:dyDescent="0.25">
      <c r="B390" s="88">
        <f>IF(AND(OR(Pipeline!$F$5=H390,Pipeline!$F$5="",Pipeline!$F$5="All"), OR(Pipeline!$F$6=J390,Pipeline!$F$6="",Pipeline!$F$6="All"),  OR(Pipeline!$J$5&lt;=K390,Pipeline!$J$5=""), OR(Pipeline!$J$6&gt;=K390,Pipeline!$J$6=""),  OR(Pipeline!$N$5&lt;=O390,Pipeline!$N$5=""), OR(Pipeline!$N$6&gt;=O390,Pipeline!$N$6="")),1,0)</f>
        <v>1</v>
      </c>
      <c r="C390" s="99">
        <f>IF(B390&lt;&gt;1,"",COUNTIFS($I$6:I389,I390,$B$6:B389,1)+1)</f>
        <v>378</v>
      </c>
      <c r="D390" s="100" t="str">
        <f>IF(LEN(INDEX(Input!B$6:B$1005,ROW($C390)-ROW($C$5),1))=0,"-",INDEX(Input!B$6:B$1005,ROW($C390)-ROW($C$5),1))</f>
        <v>-</v>
      </c>
      <c r="E390" s="100" t="str">
        <f>IF(LEN(INDEX(Input!C$6:C$1005,ROW($C390)-ROW($C$5),1))=0,"-",INDEX(Input!C$6:C$1005,ROW($C390)-ROW($C$5),1))</f>
        <v>-</v>
      </c>
      <c r="F390" s="100" t="str">
        <f>IF(LEN(INDEX(Input!D$6:D$1005,ROW($C390)-ROW($C$5),1))=0,"-",INDEX(Input!D$6:D$1005,ROW($C390)-ROW($C$5),1))</f>
        <v>-</v>
      </c>
      <c r="G390" s="100" t="str">
        <f>IF(LEN(INDEX(Input!E$6:E$1005,ROW($C390)-ROW($C$5),1))=0,"-",INDEX(Input!E$6:E$1005,ROW($C390)-ROW($C$5),1))</f>
        <v>-</v>
      </c>
      <c r="H390" s="100" t="str">
        <f>IF(LEN(INDEX(Input!F$6:F$1005,ROW($C390)-ROW($C$5),1))=0,"-",INDEX(Input!F$6:F$1005,ROW($C390)-ROW($C$5),1))</f>
        <v>-</v>
      </c>
      <c r="I390" s="100" t="str">
        <f>IF(LEN(INDEX(Input!G$6:G$1005,ROW($C390)-ROW($C$5),1))=0,"",INDEX(Input!G$6:G$1005,ROW($C390)-ROW($C$5),1))</f>
        <v/>
      </c>
      <c r="J390" s="100" t="str">
        <f>IF(LEN(INDEX(Input!B$6:B$1005,ROW($C390)-ROW($C$5),1))=0,"-",IF(INDEX(Input!H$6:H$1005,ROW($C390)-ROW($C$5),1)="","Not set",INDEX(Input!H$6:H$1005,ROW($C390)-ROW($C$5),1)) )</f>
        <v>-</v>
      </c>
      <c r="K390" s="101" t="str">
        <f>IF(LEN(INDEX(Input!I$6:I$1005,ROW($C390)-ROW($C$5),1))=0,"",INDEX(Input!I$6:I$1005,ROW($C390)-ROW($C$5),1))</f>
        <v/>
      </c>
      <c r="L390" s="101" t="str">
        <f t="array" ref="L390">IFERROR(IF($AY$24=123,DAY(K390)&amp;connector&amp;IF($AZ$24="Extended",INDEX($AT$24:$AT$35,MONTH(K390),1),MONTH(K390))&amp;connector&amp;IF($AZ$24="Short", RIGHT(YEAR(K390),2),YEAR(K390)),IF($AY$24=213, MONTH(K390)&amp;connector&amp;DAY(K390)&amp;connector&amp;IF($AZ$24="Short", RIGHT(YEAR(K390),2),YEAR(K390)),IF($AZ$24="Short", RIGHT(YEAR(K390),2),YEAR(K390))&amp;connector&amp;MONTH(K390)&amp;connector&amp;DAY(K390))),"-")</f>
        <v>-</v>
      </c>
      <c r="M390" s="101" t="str">
        <f>IF(LEN(INDEX(Input!J$6:J$1005,ROW($C390)-ROW($C$5),1))=0,"",INDEX(Input!J$6:J$1005,ROW($C390)-ROW($C$5),1))</f>
        <v/>
      </c>
      <c r="N390" s="101" t="str">
        <f t="array" ref="N390">IFERROR(IF($AY$24=123,DAY(M390)&amp;connector&amp;IF($AZ$24="Extended",INDEX($AT$24:$AT$35,MONTH(M390),1),MONTH(M390))&amp;connector&amp;IF($AZ$24="Short", RIGHT(YEAR(M390),2),YEAR(M390)),IF($AY$24=213, MONTH(M390)&amp;connector&amp;DAY(M390)&amp;connector&amp;IF($AZ$24="Short", RIGHT(YEAR(M390),2),YEAR(M390)),IF($AZ$24="Short", RIGHT(YEAR(M390),2),YEAR(M390))&amp;connector&amp;MONTH(M390)&amp;connector&amp;DAY(M390))),"-")</f>
        <v>-</v>
      </c>
      <c r="O390" s="156" t="str">
        <f>IF(LEN(INDEX(Input!K$6:K$1005,ROW($C390)-ROW($C$5),1))=0,"",INDEX(Input!K$6:K$1005,ROW($C390)-ROW($C$5),1))</f>
        <v/>
      </c>
      <c r="P390" s="100" t="str">
        <f t="shared" ref="P390:P453" si="54">IF(O390="","-","Value: " &amp;O390&amp;"$")</f>
        <v>-</v>
      </c>
      <c r="Q390" s="156" t="str">
        <f>IF(LEN(INDEX(Input!L$6:L$1005,ROW($C390)-ROW($C$5),1))=0,"",INDEX(Input!L$6:L$1005,ROW($C390)-ROW($C$5),1))</f>
        <v/>
      </c>
      <c r="R390" s="100" t="str">
        <f t="shared" ref="R390:R453" si="55">IFERROR("Win Probability: "&amp;Q390*100&amp;"%","-")</f>
        <v>-</v>
      </c>
      <c r="S390" s="156" t="str">
        <f>IF(LEN(INDEX(Input!M$6:M$1005,ROW($C390)-ROW($C$5),1))=0,"-",INDEX(Input!M$6:M$1005,ROW($C390)-ROW($C$5),1))</f>
        <v>-</v>
      </c>
      <c r="T390" s="156" t="str">
        <f t="shared" ref="T390:T453" si="56">IFERROR(O390*Q390,"")</f>
        <v/>
      </c>
      <c r="U390" s="100" t="str">
        <f t="shared" ref="U390:U453" si="57">IF(T390="","-","Forecast: "&amp;T390&amp; " " &amp;currency)</f>
        <v>-</v>
      </c>
      <c r="V390" s="156" t="str">
        <f>IF(LEN(INDEX(Input!O$6:O$1005,ROW($C390)-ROW($C$5),1))=0,"",INDEX(Input!O$6:O$1005,ROW($C390)-ROW($C$5),1))</f>
        <v/>
      </c>
      <c r="W390" s="100" t="str">
        <f t="shared" ref="W390:W453" si="58">IF(V390="","-","Earned: " &amp;V390)</f>
        <v>-</v>
      </c>
      <c r="X390" s="104" t="str">
        <f t="shared" ref="X390:X453" si="59">IFERROR(IF(K390&lt;&gt;"",MONTH(K390),""),"")</f>
        <v/>
      </c>
      <c r="Y390" s="102" t="str">
        <f t="shared" si="53"/>
        <v/>
      </c>
      <c r="Z390" s="102" t="str">
        <f>IF(AND(OR(Dashboard!$D$7=J390,Dashboard!$D$7=""),  OR(Dashboard!$G$6&lt;=K390,Dashboard!$G$6=""), OR(Dashboard!$G$7&gt;=K390,Dashboard!$G$7=""),  OR(Dashboard!$J$6&lt;=O390,Dashboard!$J$6=""), OR(Dashboard!$J$7&gt;=O390,Dashboard!$J$7=""),D390&lt;&gt;""),"x","")</f>
        <v>x</v>
      </c>
      <c r="AA390" s="102" t="str">
        <f>IF(AND(OR(Dashboard!$D$6=H390,Dashboard!$D$6="",Dashboard!$D$6="All"), Z390="x"),"x","")</f>
        <v>x</v>
      </c>
      <c r="AB390" s="103" t="str">
        <f>IF(AND(OR(Dashboard!$D$6=H390,Dashboard!$D$6="",Dashboard!$D$6="All"), OR(Dashboard!$D$7=J390,Dashboard!$D$7=""),  OR(Dashboard!$G$6&lt;=K390,Dashboard!$G$6=""), OR(Dashboard!$G$7&gt;=K390,Dashboard!$G$7=""),  OR(Dashboard!$J$6&lt;=O390,Dashboard!$J$6=""), OR(Dashboard!$J$7&gt;=O390,Dashboard!$J$7=""),I390&lt;&gt;""),"x","")</f>
        <v/>
      </c>
      <c r="AC390" s="88" t="str">
        <f>IF($AB390&lt;&gt;"x","",IF(AND($I390&lt;&gt;AC$4, IFERROR(MATCH("c",$AB390:AB390,0),0)=0),"x", IF(IFERROR(MATCH("c",$AB390:AB390,0),0)=0,"c","")))</f>
        <v/>
      </c>
      <c r="AD390" s="88" t="str">
        <f>IF($AB390&lt;&gt;"x","",IF(AND($I390&lt;&gt;AD$4, IFERROR(MATCH("c",$AB390:AC390,0),0)=0),"x", IF(IFERROR(MATCH("c",$AB390:AC390,0),0)=0,"c","")))</f>
        <v/>
      </c>
      <c r="AE390" s="88" t="str">
        <f>IF($AB390&lt;&gt;"x","",IF(AND($I390&lt;&gt;AE$4, IFERROR(MATCH("c",$AB390:AD390,0),0)=0),"x", IF(IFERROR(MATCH("c",$AB390:AD390,0),0)=0,"c","")))</f>
        <v/>
      </c>
      <c r="AF390" s="88" t="str">
        <f>IF($AB390&lt;&gt;"x","",IF(AND($I390&lt;&gt;AF$4, IFERROR(MATCH("c",$AB390:AE390,0),0)=0),"x", IF(IFERROR(MATCH("c",$AB390:AE390,0),0)=0,"c","")))</f>
        <v/>
      </c>
      <c r="AG390" s="88" t="str">
        <f>IF($AB390&lt;&gt;"x","",IF(AND($I390&lt;&gt;AG$4, IFERROR(MATCH("c",$AB390:AF390,0),0)=0),"x", IF(IFERROR(MATCH("c",$AB390:AF390,0),0)=0,"c","")))</f>
        <v/>
      </c>
      <c r="AH390" s="88" t="str">
        <f>IF($AB390&lt;&gt;"x","",IF(AND($I390&lt;&gt;AH$4, IFERROR(MATCH("c",$AB390:AG390,0),0)=0),"x", IF(IFERROR(MATCH("c",$AB390:AG390,0),0)=0,"c","")))</f>
        <v/>
      </c>
      <c r="AI390" s="88" t="str">
        <f>IF($AB390&lt;&gt;"x","",IF(AND($I390&lt;&gt;AI$4, IFERROR(MATCH("c",$AB390:AH390,0),0)=0),"x", IF(IFERROR(MATCH("c",$AB390:AH390,0),0)=0,"c","")))</f>
        <v/>
      </c>
      <c r="AJ390" s="88" t="str">
        <f>IF($AB390&lt;&gt;"x","",IF(AND($I390&lt;&gt;AJ$4, IFERROR(MATCH("c",$AB390:AI390,0),0)=0),"x", IF(IFERROR(MATCH("c",$AB390:AI390,0),0)=0,"c","")))</f>
        <v/>
      </c>
      <c r="AK390" s="88" t="str">
        <f>IF($AB390&lt;&gt;"x","",IF(AND($I390&lt;&gt;AK$4, IFERROR(MATCH("c",$AB390:AJ390,0),0)=0),"x", IF(IFERROR(MATCH("c",$AB390:AJ390,0),0)=0,"c","")))</f>
        <v/>
      </c>
      <c r="AL390" s="88" t="str">
        <f>IF($AB390&lt;&gt;"x","",IF(AND($I390&lt;&gt;AL$4, IFERROR(MATCH("c",$AB390:AK390,0),0)=0),"x", IF(IFERROR(MATCH("c",$AB390:AK390,0),0)=0,"c","")))</f>
        <v/>
      </c>
      <c r="AM390" s="88" t="str">
        <f>IF($AB390&lt;&gt;"x","",IF(AND($I390&lt;&gt;AM$4, IFERROR(MATCH("c",$AB390:AL390,0),0)=0),"x", IF(IFERROR(MATCH("c",$AB390:AL390,0),0)=0,"c","")))</f>
        <v/>
      </c>
      <c r="AN390" s="88" t="str">
        <f>IF($AB390&lt;&gt;"x","",IF(AND($I390&lt;&gt;AN$4, IFERROR(MATCH("c",$AB390:AM390,0),0)=0),"x", IF(IFERROR(MATCH("c",$AB390:AM390,0),0)=0,"c","")))</f>
        <v/>
      </c>
      <c r="AO390" s="88" t="str">
        <f>IF($AB390&lt;&gt;"x","",IF(AND($I390&lt;&gt;AO$4, IFERROR(MATCH("c",$AB390:AN390,0),0)=0),"x", IF(IFERROR(MATCH("c",$AB390:AN390,0),0)=0,"c","")))</f>
        <v/>
      </c>
      <c r="AP390" s="88" t="str">
        <f>IF($AB390&lt;&gt;"x","",IF(AND($I390&lt;&gt;AP$4, IFERROR(MATCH("c",$AB390:AO390,0),0)=0),"x", IF(IFERROR(MATCH("c",$AB390:AO390,0),0)=0,"c","")))</f>
        <v/>
      </c>
      <c r="AQ390" s="88" t="str">
        <f>IF($AB390&lt;&gt;"x","",IF(AND($I390&lt;&gt;AQ$4, IFERROR(MATCH("c",$AB390:AP390,0),0)=0),"x", IF(IFERROR(MATCH("c",$AB390:AP390,0),0)=0,"c","")))</f>
        <v/>
      </c>
    </row>
    <row r="391" spans="2:43" x14ac:dyDescent="0.25">
      <c r="B391" s="88">
        <f>IF(AND(OR(Pipeline!$F$5=H391,Pipeline!$F$5="",Pipeline!$F$5="All"), OR(Pipeline!$F$6=J391,Pipeline!$F$6="",Pipeline!$F$6="All"),  OR(Pipeline!$J$5&lt;=K391,Pipeline!$J$5=""), OR(Pipeline!$J$6&gt;=K391,Pipeline!$J$6=""),  OR(Pipeline!$N$5&lt;=O391,Pipeline!$N$5=""), OR(Pipeline!$N$6&gt;=O391,Pipeline!$N$6="")),1,0)</f>
        <v>1</v>
      </c>
      <c r="C391" s="99">
        <f>IF(B391&lt;&gt;1,"",COUNTIFS($I$6:I390,I391,$B$6:B390,1)+1)</f>
        <v>379</v>
      </c>
      <c r="D391" s="100" t="str">
        <f>IF(LEN(INDEX(Input!B$6:B$1005,ROW($C391)-ROW($C$5),1))=0,"-",INDEX(Input!B$6:B$1005,ROW($C391)-ROW($C$5),1))</f>
        <v>-</v>
      </c>
      <c r="E391" s="100" t="str">
        <f>IF(LEN(INDEX(Input!C$6:C$1005,ROW($C391)-ROW($C$5),1))=0,"-",INDEX(Input!C$6:C$1005,ROW($C391)-ROW($C$5),1))</f>
        <v>-</v>
      </c>
      <c r="F391" s="100" t="str">
        <f>IF(LEN(INDEX(Input!D$6:D$1005,ROW($C391)-ROW($C$5),1))=0,"-",INDEX(Input!D$6:D$1005,ROW($C391)-ROW($C$5),1))</f>
        <v>-</v>
      </c>
      <c r="G391" s="100" t="str">
        <f>IF(LEN(INDEX(Input!E$6:E$1005,ROW($C391)-ROW($C$5),1))=0,"-",INDEX(Input!E$6:E$1005,ROW($C391)-ROW($C$5),1))</f>
        <v>-</v>
      </c>
      <c r="H391" s="100" t="str">
        <f>IF(LEN(INDEX(Input!F$6:F$1005,ROW($C391)-ROW($C$5),1))=0,"-",INDEX(Input!F$6:F$1005,ROW($C391)-ROW($C$5),1))</f>
        <v>-</v>
      </c>
      <c r="I391" s="100" t="str">
        <f>IF(LEN(INDEX(Input!G$6:G$1005,ROW($C391)-ROW($C$5),1))=0,"",INDEX(Input!G$6:G$1005,ROW($C391)-ROW($C$5),1))</f>
        <v/>
      </c>
      <c r="J391" s="100" t="str">
        <f>IF(LEN(INDEX(Input!B$6:B$1005,ROW($C391)-ROW($C$5),1))=0,"-",IF(INDEX(Input!H$6:H$1005,ROW($C391)-ROW($C$5),1)="","Not set",INDEX(Input!H$6:H$1005,ROW($C391)-ROW($C$5),1)) )</f>
        <v>-</v>
      </c>
      <c r="K391" s="101" t="str">
        <f>IF(LEN(INDEX(Input!I$6:I$1005,ROW($C391)-ROW($C$5),1))=0,"",INDEX(Input!I$6:I$1005,ROW($C391)-ROW($C$5),1))</f>
        <v/>
      </c>
      <c r="L391" s="101" t="str">
        <f t="array" ref="L391">IFERROR(IF($AY$24=123,DAY(K391)&amp;connector&amp;IF($AZ$24="Extended",INDEX($AT$24:$AT$35,MONTH(K391),1),MONTH(K391))&amp;connector&amp;IF($AZ$24="Short", RIGHT(YEAR(K391),2),YEAR(K391)),IF($AY$24=213, MONTH(K391)&amp;connector&amp;DAY(K391)&amp;connector&amp;IF($AZ$24="Short", RIGHT(YEAR(K391),2),YEAR(K391)),IF($AZ$24="Short", RIGHT(YEAR(K391),2),YEAR(K391))&amp;connector&amp;MONTH(K391)&amp;connector&amp;DAY(K391))),"-")</f>
        <v>-</v>
      </c>
      <c r="M391" s="101" t="str">
        <f>IF(LEN(INDEX(Input!J$6:J$1005,ROW($C391)-ROW($C$5),1))=0,"",INDEX(Input!J$6:J$1005,ROW($C391)-ROW($C$5),1))</f>
        <v/>
      </c>
      <c r="N391" s="101" t="str">
        <f t="array" ref="N391">IFERROR(IF($AY$24=123,DAY(M391)&amp;connector&amp;IF($AZ$24="Extended",INDEX($AT$24:$AT$35,MONTH(M391),1),MONTH(M391))&amp;connector&amp;IF($AZ$24="Short", RIGHT(YEAR(M391),2),YEAR(M391)),IF($AY$24=213, MONTH(M391)&amp;connector&amp;DAY(M391)&amp;connector&amp;IF($AZ$24="Short", RIGHT(YEAR(M391),2),YEAR(M391)),IF($AZ$24="Short", RIGHT(YEAR(M391),2),YEAR(M391))&amp;connector&amp;MONTH(M391)&amp;connector&amp;DAY(M391))),"-")</f>
        <v>-</v>
      </c>
      <c r="O391" s="156" t="str">
        <f>IF(LEN(INDEX(Input!K$6:K$1005,ROW($C391)-ROW($C$5),1))=0,"",INDEX(Input!K$6:K$1005,ROW($C391)-ROW($C$5),1))</f>
        <v/>
      </c>
      <c r="P391" s="100" t="str">
        <f t="shared" si="54"/>
        <v>-</v>
      </c>
      <c r="Q391" s="156" t="str">
        <f>IF(LEN(INDEX(Input!L$6:L$1005,ROW($C391)-ROW($C$5),1))=0,"",INDEX(Input!L$6:L$1005,ROW($C391)-ROW($C$5),1))</f>
        <v/>
      </c>
      <c r="R391" s="100" t="str">
        <f t="shared" si="55"/>
        <v>-</v>
      </c>
      <c r="S391" s="156" t="str">
        <f>IF(LEN(INDEX(Input!M$6:M$1005,ROW($C391)-ROW($C$5),1))=0,"-",INDEX(Input!M$6:M$1005,ROW($C391)-ROW($C$5),1))</f>
        <v>-</v>
      </c>
      <c r="T391" s="156" t="str">
        <f t="shared" si="56"/>
        <v/>
      </c>
      <c r="U391" s="100" t="str">
        <f t="shared" si="57"/>
        <v>-</v>
      </c>
      <c r="V391" s="156" t="str">
        <f>IF(LEN(INDEX(Input!O$6:O$1005,ROW($C391)-ROW($C$5),1))=0,"",INDEX(Input!O$6:O$1005,ROW($C391)-ROW($C$5),1))</f>
        <v/>
      </c>
      <c r="W391" s="100" t="str">
        <f t="shared" si="58"/>
        <v>-</v>
      </c>
      <c r="X391" s="104" t="str">
        <f t="shared" si="59"/>
        <v/>
      </c>
      <c r="Y391" s="102" t="str">
        <f t="shared" si="53"/>
        <v/>
      </c>
      <c r="Z391" s="102" t="str">
        <f>IF(AND(OR(Dashboard!$D$7=J391,Dashboard!$D$7=""),  OR(Dashboard!$G$6&lt;=K391,Dashboard!$G$6=""), OR(Dashboard!$G$7&gt;=K391,Dashboard!$G$7=""),  OR(Dashboard!$J$6&lt;=O391,Dashboard!$J$6=""), OR(Dashboard!$J$7&gt;=O391,Dashboard!$J$7=""),D391&lt;&gt;""),"x","")</f>
        <v>x</v>
      </c>
      <c r="AA391" s="102" t="str">
        <f>IF(AND(OR(Dashboard!$D$6=H391,Dashboard!$D$6="",Dashboard!$D$6="All"), Z391="x"),"x","")</f>
        <v>x</v>
      </c>
      <c r="AB391" s="103" t="str">
        <f>IF(AND(OR(Dashboard!$D$6=H391,Dashboard!$D$6="",Dashboard!$D$6="All"), OR(Dashboard!$D$7=J391,Dashboard!$D$7=""),  OR(Dashboard!$G$6&lt;=K391,Dashboard!$G$6=""), OR(Dashboard!$G$7&gt;=K391,Dashboard!$G$7=""),  OR(Dashboard!$J$6&lt;=O391,Dashboard!$J$6=""), OR(Dashboard!$J$7&gt;=O391,Dashboard!$J$7=""),I391&lt;&gt;""),"x","")</f>
        <v/>
      </c>
      <c r="AC391" s="88" t="str">
        <f>IF($AB391&lt;&gt;"x","",IF(AND($I391&lt;&gt;AC$4, IFERROR(MATCH("c",$AB391:AB391,0),0)=0),"x", IF(IFERROR(MATCH("c",$AB391:AB391,0),0)=0,"c","")))</f>
        <v/>
      </c>
      <c r="AD391" s="88" t="str">
        <f>IF($AB391&lt;&gt;"x","",IF(AND($I391&lt;&gt;AD$4, IFERROR(MATCH("c",$AB391:AC391,0),0)=0),"x", IF(IFERROR(MATCH("c",$AB391:AC391,0),0)=0,"c","")))</f>
        <v/>
      </c>
      <c r="AE391" s="88" t="str">
        <f>IF($AB391&lt;&gt;"x","",IF(AND($I391&lt;&gt;AE$4, IFERROR(MATCH("c",$AB391:AD391,0),0)=0),"x", IF(IFERROR(MATCH("c",$AB391:AD391,0),0)=0,"c","")))</f>
        <v/>
      </c>
      <c r="AF391" s="88" t="str">
        <f>IF($AB391&lt;&gt;"x","",IF(AND($I391&lt;&gt;AF$4, IFERROR(MATCH("c",$AB391:AE391,0),0)=0),"x", IF(IFERROR(MATCH("c",$AB391:AE391,0),0)=0,"c","")))</f>
        <v/>
      </c>
      <c r="AG391" s="88" t="str">
        <f>IF($AB391&lt;&gt;"x","",IF(AND($I391&lt;&gt;AG$4, IFERROR(MATCH("c",$AB391:AF391,0),0)=0),"x", IF(IFERROR(MATCH("c",$AB391:AF391,0),0)=0,"c","")))</f>
        <v/>
      </c>
      <c r="AH391" s="88" t="str">
        <f>IF($AB391&lt;&gt;"x","",IF(AND($I391&lt;&gt;AH$4, IFERROR(MATCH("c",$AB391:AG391,0),0)=0),"x", IF(IFERROR(MATCH("c",$AB391:AG391,0),0)=0,"c","")))</f>
        <v/>
      </c>
      <c r="AI391" s="88" t="str">
        <f>IF($AB391&lt;&gt;"x","",IF(AND($I391&lt;&gt;AI$4, IFERROR(MATCH("c",$AB391:AH391,0),0)=0),"x", IF(IFERROR(MATCH("c",$AB391:AH391,0),0)=0,"c","")))</f>
        <v/>
      </c>
      <c r="AJ391" s="88" t="str">
        <f>IF($AB391&lt;&gt;"x","",IF(AND($I391&lt;&gt;AJ$4, IFERROR(MATCH("c",$AB391:AI391,0),0)=0),"x", IF(IFERROR(MATCH("c",$AB391:AI391,0),0)=0,"c","")))</f>
        <v/>
      </c>
      <c r="AK391" s="88" t="str">
        <f>IF($AB391&lt;&gt;"x","",IF(AND($I391&lt;&gt;AK$4, IFERROR(MATCH("c",$AB391:AJ391,0),0)=0),"x", IF(IFERROR(MATCH("c",$AB391:AJ391,0),0)=0,"c","")))</f>
        <v/>
      </c>
      <c r="AL391" s="88" t="str">
        <f>IF($AB391&lt;&gt;"x","",IF(AND($I391&lt;&gt;AL$4, IFERROR(MATCH("c",$AB391:AK391,0),0)=0),"x", IF(IFERROR(MATCH("c",$AB391:AK391,0),0)=0,"c","")))</f>
        <v/>
      </c>
      <c r="AM391" s="88" t="str">
        <f>IF($AB391&lt;&gt;"x","",IF(AND($I391&lt;&gt;AM$4, IFERROR(MATCH("c",$AB391:AL391,0),0)=0),"x", IF(IFERROR(MATCH("c",$AB391:AL391,0),0)=0,"c","")))</f>
        <v/>
      </c>
      <c r="AN391" s="88" t="str">
        <f>IF($AB391&lt;&gt;"x","",IF(AND($I391&lt;&gt;AN$4, IFERROR(MATCH("c",$AB391:AM391,0),0)=0),"x", IF(IFERROR(MATCH("c",$AB391:AM391,0),0)=0,"c","")))</f>
        <v/>
      </c>
      <c r="AO391" s="88" t="str">
        <f>IF($AB391&lt;&gt;"x","",IF(AND($I391&lt;&gt;AO$4, IFERROR(MATCH("c",$AB391:AN391,0),0)=0),"x", IF(IFERROR(MATCH("c",$AB391:AN391,0),0)=0,"c","")))</f>
        <v/>
      </c>
      <c r="AP391" s="88" t="str">
        <f>IF($AB391&lt;&gt;"x","",IF(AND($I391&lt;&gt;AP$4, IFERROR(MATCH("c",$AB391:AO391,0),0)=0),"x", IF(IFERROR(MATCH("c",$AB391:AO391,0),0)=0,"c","")))</f>
        <v/>
      </c>
      <c r="AQ391" s="88" t="str">
        <f>IF($AB391&lt;&gt;"x","",IF(AND($I391&lt;&gt;AQ$4, IFERROR(MATCH("c",$AB391:AP391,0),0)=0),"x", IF(IFERROR(MATCH("c",$AB391:AP391,0),0)=0,"c","")))</f>
        <v/>
      </c>
    </row>
    <row r="392" spans="2:43" x14ac:dyDescent="0.25">
      <c r="B392" s="88">
        <f>IF(AND(OR(Pipeline!$F$5=H392,Pipeline!$F$5="",Pipeline!$F$5="All"), OR(Pipeline!$F$6=J392,Pipeline!$F$6="",Pipeline!$F$6="All"),  OR(Pipeline!$J$5&lt;=K392,Pipeline!$J$5=""), OR(Pipeline!$J$6&gt;=K392,Pipeline!$J$6=""),  OR(Pipeline!$N$5&lt;=O392,Pipeline!$N$5=""), OR(Pipeline!$N$6&gt;=O392,Pipeline!$N$6="")),1,0)</f>
        <v>1</v>
      </c>
      <c r="C392" s="99">
        <f>IF(B392&lt;&gt;1,"",COUNTIFS($I$6:I391,I392,$B$6:B391,1)+1)</f>
        <v>380</v>
      </c>
      <c r="D392" s="100" t="str">
        <f>IF(LEN(INDEX(Input!B$6:B$1005,ROW($C392)-ROW($C$5),1))=0,"-",INDEX(Input!B$6:B$1005,ROW($C392)-ROW($C$5),1))</f>
        <v>-</v>
      </c>
      <c r="E392" s="100" t="str">
        <f>IF(LEN(INDEX(Input!C$6:C$1005,ROW($C392)-ROW($C$5),1))=0,"-",INDEX(Input!C$6:C$1005,ROW($C392)-ROW($C$5),1))</f>
        <v>-</v>
      </c>
      <c r="F392" s="100" t="str">
        <f>IF(LEN(INDEX(Input!D$6:D$1005,ROW($C392)-ROW($C$5),1))=0,"-",INDEX(Input!D$6:D$1005,ROW($C392)-ROW($C$5),1))</f>
        <v>-</v>
      </c>
      <c r="G392" s="100" t="str">
        <f>IF(LEN(INDEX(Input!E$6:E$1005,ROW($C392)-ROW($C$5),1))=0,"-",INDEX(Input!E$6:E$1005,ROW($C392)-ROW($C$5),1))</f>
        <v>-</v>
      </c>
      <c r="H392" s="100" t="str">
        <f>IF(LEN(INDEX(Input!F$6:F$1005,ROW($C392)-ROW($C$5),1))=0,"-",INDEX(Input!F$6:F$1005,ROW($C392)-ROW($C$5),1))</f>
        <v>-</v>
      </c>
      <c r="I392" s="100" t="str">
        <f>IF(LEN(INDEX(Input!G$6:G$1005,ROW($C392)-ROW($C$5),1))=0,"",INDEX(Input!G$6:G$1005,ROW($C392)-ROW($C$5),1))</f>
        <v/>
      </c>
      <c r="J392" s="100" t="str">
        <f>IF(LEN(INDEX(Input!B$6:B$1005,ROW($C392)-ROW($C$5),1))=0,"-",IF(INDEX(Input!H$6:H$1005,ROW($C392)-ROW($C$5),1)="","Not set",INDEX(Input!H$6:H$1005,ROW($C392)-ROW($C$5),1)) )</f>
        <v>-</v>
      </c>
      <c r="K392" s="101" t="str">
        <f>IF(LEN(INDEX(Input!I$6:I$1005,ROW($C392)-ROW($C$5),1))=0,"",INDEX(Input!I$6:I$1005,ROW($C392)-ROW($C$5),1))</f>
        <v/>
      </c>
      <c r="L392" s="101" t="str">
        <f t="array" ref="L392">IFERROR(IF($AY$24=123,DAY(K392)&amp;connector&amp;IF($AZ$24="Extended",INDEX($AT$24:$AT$35,MONTH(K392),1),MONTH(K392))&amp;connector&amp;IF($AZ$24="Short", RIGHT(YEAR(K392),2),YEAR(K392)),IF($AY$24=213, MONTH(K392)&amp;connector&amp;DAY(K392)&amp;connector&amp;IF($AZ$24="Short", RIGHT(YEAR(K392),2),YEAR(K392)),IF($AZ$24="Short", RIGHT(YEAR(K392),2),YEAR(K392))&amp;connector&amp;MONTH(K392)&amp;connector&amp;DAY(K392))),"-")</f>
        <v>-</v>
      </c>
      <c r="M392" s="101" t="str">
        <f>IF(LEN(INDEX(Input!J$6:J$1005,ROW($C392)-ROW($C$5),1))=0,"",INDEX(Input!J$6:J$1005,ROW($C392)-ROW($C$5),1))</f>
        <v/>
      </c>
      <c r="N392" s="101" t="str">
        <f t="array" ref="N392">IFERROR(IF($AY$24=123,DAY(M392)&amp;connector&amp;IF($AZ$24="Extended",INDEX($AT$24:$AT$35,MONTH(M392),1),MONTH(M392))&amp;connector&amp;IF($AZ$24="Short", RIGHT(YEAR(M392),2),YEAR(M392)),IF($AY$24=213, MONTH(M392)&amp;connector&amp;DAY(M392)&amp;connector&amp;IF($AZ$24="Short", RIGHT(YEAR(M392),2),YEAR(M392)),IF($AZ$24="Short", RIGHT(YEAR(M392),2),YEAR(M392))&amp;connector&amp;MONTH(M392)&amp;connector&amp;DAY(M392))),"-")</f>
        <v>-</v>
      </c>
      <c r="O392" s="156" t="str">
        <f>IF(LEN(INDEX(Input!K$6:K$1005,ROW($C392)-ROW($C$5),1))=0,"",INDEX(Input!K$6:K$1005,ROW($C392)-ROW($C$5),1))</f>
        <v/>
      </c>
      <c r="P392" s="100" t="str">
        <f t="shared" si="54"/>
        <v>-</v>
      </c>
      <c r="Q392" s="156" t="str">
        <f>IF(LEN(INDEX(Input!L$6:L$1005,ROW($C392)-ROW($C$5),1))=0,"",INDEX(Input!L$6:L$1005,ROW($C392)-ROW($C$5),1))</f>
        <v/>
      </c>
      <c r="R392" s="100" t="str">
        <f t="shared" si="55"/>
        <v>-</v>
      </c>
      <c r="S392" s="156" t="str">
        <f>IF(LEN(INDEX(Input!M$6:M$1005,ROW($C392)-ROW($C$5),1))=0,"-",INDEX(Input!M$6:M$1005,ROW($C392)-ROW($C$5),1))</f>
        <v>-</v>
      </c>
      <c r="T392" s="156" t="str">
        <f t="shared" si="56"/>
        <v/>
      </c>
      <c r="U392" s="100" t="str">
        <f t="shared" si="57"/>
        <v>-</v>
      </c>
      <c r="V392" s="156" t="str">
        <f>IF(LEN(INDEX(Input!O$6:O$1005,ROW($C392)-ROW($C$5),1))=0,"",INDEX(Input!O$6:O$1005,ROW($C392)-ROW($C$5),1))</f>
        <v/>
      </c>
      <c r="W392" s="100" t="str">
        <f t="shared" si="58"/>
        <v>-</v>
      </c>
      <c r="X392" s="104" t="str">
        <f t="shared" si="59"/>
        <v/>
      </c>
      <c r="Y392" s="102" t="str">
        <f t="shared" si="53"/>
        <v/>
      </c>
      <c r="Z392" s="102" t="str">
        <f>IF(AND(OR(Dashboard!$D$7=J392,Dashboard!$D$7=""),  OR(Dashboard!$G$6&lt;=K392,Dashboard!$G$6=""), OR(Dashboard!$G$7&gt;=K392,Dashboard!$G$7=""),  OR(Dashboard!$J$6&lt;=O392,Dashboard!$J$6=""), OR(Dashboard!$J$7&gt;=O392,Dashboard!$J$7=""),D392&lt;&gt;""),"x","")</f>
        <v>x</v>
      </c>
      <c r="AA392" s="102" t="str">
        <f>IF(AND(OR(Dashboard!$D$6=H392,Dashboard!$D$6="",Dashboard!$D$6="All"), Z392="x"),"x","")</f>
        <v>x</v>
      </c>
      <c r="AB392" s="103" t="str">
        <f>IF(AND(OR(Dashboard!$D$6=H392,Dashboard!$D$6="",Dashboard!$D$6="All"), OR(Dashboard!$D$7=J392,Dashboard!$D$7=""),  OR(Dashboard!$G$6&lt;=K392,Dashboard!$G$6=""), OR(Dashboard!$G$7&gt;=K392,Dashboard!$G$7=""),  OR(Dashboard!$J$6&lt;=O392,Dashboard!$J$6=""), OR(Dashboard!$J$7&gt;=O392,Dashboard!$J$7=""),I392&lt;&gt;""),"x","")</f>
        <v/>
      </c>
      <c r="AC392" s="88" t="str">
        <f>IF($AB392&lt;&gt;"x","",IF(AND($I392&lt;&gt;AC$4, IFERROR(MATCH("c",$AB392:AB392,0),0)=0),"x", IF(IFERROR(MATCH("c",$AB392:AB392,0),0)=0,"c","")))</f>
        <v/>
      </c>
      <c r="AD392" s="88" t="str">
        <f>IF($AB392&lt;&gt;"x","",IF(AND($I392&lt;&gt;AD$4, IFERROR(MATCH("c",$AB392:AC392,0),0)=0),"x", IF(IFERROR(MATCH("c",$AB392:AC392,0),0)=0,"c","")))</f>
        <v/>
      </c>
      <c r="AE392" s="88" t="str">
        <f>IF($AB392&lt;&gt;"x","",IF(AND($I392&lt;&gt;AE$4, IFERROR(MATCH("c",$AB392:AD392,0),0)=0),"x", IF(IFERROR(MATCH("c",$AB392:AD392,0),0)=0,"c","")))</f>
        <v/>
      </c>
      <c r="AF392" s="88" t="str">
        <f>IF($AB392&lt;&gt;"x","",IF(AND($I392&lt;&gt;AF$4, IFERROR(MATCH("c",$AB392:AE392,0),0)=0),"x", IF(IFERROR(MATCH("c",$AB392:AE392,0),0)=0,"c","")))</f>
        <v/>
      </c>
      <c r="AG392" s="88" t="str">
        <f>IF($AB392&lt;&gt;"x","",IF(AND($I392&lt;&gt;AG$4, IFERROR(MATCH("c",$AB392:AF392,0),0)=0),"x", IF(IFERROR(MATCH("c",$AB392:AF392,0),0)=0,"c","")))</f>
        <v/>
      </c>
      <c r="AH392" s="88" t="str">
        <f>IF($AB392&lt;&gt;"x","",IF(AND($I392&lt;&gt;AH$4, IFERROR(MATCH("c",$AB392:AG392,0),0)=0),"x", IF(IFERROR(MATCH("c",$AB392:AG392,0),0)=0,"c","")))</f>
        <v/>
      </c>
      <c r="AI392" s="88" t="str">
        <f>IF($AB392&lt;&gt;"x","",IF(AND($I392&lt;&gt;AI$4, IFERROR(MATCH("c",$AB392:AH392,0),0)=0),"x", IF(IFERROR(MATCH("c",$AB392:AH392,0),0)=0,"c","")))</f>
        <v/>
      </c>
      <c r="AJ392" s="88" t="str">
        <f>IF($AB392&lt;&gt;"x","",IF(AND($I392&lt;&gt;AJ$4, IFERROR(MATCH("c",$AB392:AI392,0),0)=0),"x", IF(IFERROR(MATCH("c",$AB392:AI392,0),0)=0,"c","")))</f>
        <v/>
      </c>
      <c r="AK392" s="88" t="str">
        <f>IF($AB392&lt;&gt;"x","",IF(AND($I392&lt;&gt;AK$4, IFERROR(MATCH("c",$AB392:AJ392,0),0)=0),"x", IF(IFERROR(MATCH("c",$AB392:AJ392,0),0)=0,"c","")))</f>
        <v/>
      </c>
      <c r="AL392" s="88" t="str">
        <f>IF($AB392&lt;&gt;"x","",IF(AND($I392&lt;&gt;AL$4, IFERROR(MATCH("c",$AB392:AK392,0),0)=0),"x", IF(IFERROR(MATCH("c",$AB392:AK392,0),0)=0,"c","")))</f>
        <v/>
      </c>
      <c r="AM392" s="88" t="str">
        <f>IF($AB392&lt;&gt;"x","",IF(AND($I392&lt;&gt;AM$4, IFERROR(MATCH("c",$AB392:AL392,0),0)=0),"x", IF(IFERROR(MATCH("c",$AB392:AL392,0),0)=0,"c","")))</f>
        <v/>
      </c>
      <c r="AN392" s="88" t="str">
        <f>IF($AB392&lt;&gt;"x","",IF(AND($I392&lt;&gt;AN$4, IFERROR(MATCH("c",$AB392:AM392,0),0)=0),"x", IF(IFERROR(MATCH("c",$AB392:AM392,0),0)=0,"c","")))</f>
        <v/>
      </c>
      <c r="AO392" s="88" t="str">
        <f>IF($AB392&lt;&gt;"x","",IF(AND($I392&lt;&gt;AO$4, IFERROR(MATCH("c",$AB392:AN392,0),0)=0),"x", IF(IFERROR(MATCH("c",$AB392:AN392,0),0)=0,"c","")))</f>
        <v/>
      </c>
      <c r="AP392" s="88" t="str">
        <f>IF($AB392&lt;&gt;"x","",IF(AND($I392&lt;&gt;AP$4, IFERROR(MATCH("c",$AB392:AO392,0),0)=0),"x", IF(IFERROR(MATCH("c",$AB392:AO392,0),0)=0,"c","")))</f>
        <v/>
      </c>
      <c r="AQ392" s="88" t="str">
        <f>IF($AB392&lt;&gt;"x","",IF(AND($I392&lt;&gt;AQ$4, IFERROR(MATCH("c",$AB392:AP392,0),0)=0),"x", IF(IFERROR(MATCH("c",$AB392:AP392,0),0)=0,"c","")))</f>
        <v/>
      </c>
    </row>
    <row r="393" spans="2:43" x14ac:dyDescent="0.25">
      <c r="B393" s="88">
        <f>IF(AND(OR(Pipeline!$F$5=H393,Pipeline!$F$5="",Pipeline!$F$5="All"), OR(Pipeline!$F$6=J393,Pipeline!$F$6="",Pipeline!$F$6="All"),  OR(Pipeline!$J$5&lt;=K393,Pipeline!$J$5=""), OR(Pipeline!$J$6&gt;=K393,Pipeline!$J$6=""),  OR(Pipeline!$N$5&lt;=O393,Pipeline!$N$5=""), OR(Pipeline!$N$6&gt;=O393,Pipeline!$N$6="")),1,0)</f>
        <v>1</v>
      </c>
      <c r="C393" s="99">
        <f>IF(B393&lt;&gt;1,"",COUNTIFS($I$6:I392,I393,$B$6:B392,1)+1)</f>
        <v>381</v>
      </c>
      <c r="D393" s="100" t="str">
        <f>IF(LEN(INDEX(Input!B$6:B$1005,ROW($C393)-ROW($C$5),1))=0,"-",INDEX(Input!B$6:B$1005,ROW($C393)-ROW($C$5),1))</f>
        <v>-</v>
      </c>
      <c r="E393" s="100" t="str">
        <f>IF(LEN(INDEX(Input!C$6:C$1005,ROW($C393)-ROW($C$5),1))=0,"-",INDEX(Input!C$6:C$1005,ROW($C393)-ROW($C$5),1))</f>
        <v>-</v>
      </c>
      <c r="F393" s="100" t="str">
        <f>IF(LEN(INDEX(Input!D$6:D$1005,ROW($C393)-ROW($C$5),1))=0,"-",INDEX(Input!D$6:D$1005,ROW($C393)-ROW($C$5),1))</f>
        <v>-</v>
      </c>
      <c r="G393" s="100" t="str">
        <f>IF(LEN(INDEX(Input!E$6:E$1005,ROW($C393)-ROW($C$5),1))=0,"-",INDEX(Input!E$6:E$1005,ROW($C393)-ROW($C$5),1))</f>
        <v>-</v>
      </c>
      <c r="H393" s="100" t="str">
        <f>IF(LEN(INDEX(Input!F$6:F$1005,ROW($C393)-ROW($C$5),1))=0,"-",INDEX(Input!F$6:F$1005,ROW($C393)-ROW($C$5),1))</f>
        <v>-</v>
      </c>
      <c r="I393" s="100" t="str">
        <f>IF(LEN(INDEX(Input!G$6:G$1005,ROW($C393)-ROW($C$5),1))=0,"",INDEX(Input!G$6:G$1005,ROW($C393)-ROW($C$5),1))</f>
        <v/>
      </c>
      <c r="J393" s="100" t="str">
        <f>IF(LEN(INDEX(Input!B$6:B$1005,ROW($C393)-ROW($C$5),1))=0,"-",IF(INDEX(Input!H$6:H$1005,ROW($C393)-ROW($C$5),1)="","Not set",INDEX(Input!H$6:H$1005,ROW($C393)-ROW($C$5),1)) )</f>
        <v>-</v>
      </c>
      <c r="K393" s="101" t="str">
        <f>IF(LEN(INDEX(Input!I$6:I$1005,ROW($C393)-ROW($C$5),1))=0,"",INDEX(Input!I$6:I$1005,ROW($C393)-ROW($C$5),1))</f>
        <v/>
      </c>
      <c r="L393" s="101" t="str">
        <f t="array" ref="L393">IFERROR(IF($AY$24=123,DAY(K393)&amp;connector&amp;IF($AZ$24="Extended",INDEX($AT$24:$AT$35,MONTH(K393),1),MONTH(K393))&amp;connector&amp;IF($AZ$24="Short", RIGHT(YEAR(K393),2),YEAR(K393)),IF($AY$24=213, MONTH(K393)&amp;connector&amp;DAY(K393)&amp;connector&amp;IF($AZ$24="Short", RIGHT(YEAR(K393),2),YEAR(K393)),IF($AZ$24="Short", RIGHT(YEAR(K393),2),YEAR(K393))&amp;connector&amp;MONTH(K393)&amp;connector&amp;DAY(K393))),"-")</f>
        <v>-</v>
      </c>
      <c r="M393" s="101" t="str">
        <f>IF(LEN(INDEX(Input!J$6:J$1005,ROW($C393)-ROW($C$5),1))=0,"",INDEX(Input!J$6:J$1005,ROW($C393)-ROW($C$5),1))</f>
        <v/>
      </c>
      <c r="N393" s="101" t="str">
        <f t="array" ref="N393">IFERROR(IF($AY$24=123,DAY(M393)&amp;connector&amp;IF($AZ$24="Extended",INDEX($AT$24:$AT$35,MONTH(M393),1),MONTH(M393))&amp;connector&amp;IF($AZ$24="Short", RIGHT(YEAR(M393),2),YEAR(M393)),IF($AY$24=213, MONTH(M393)&amp;connector&amp;DAY(M393)&amp;connector&amp;IF($AZ$24="Short", RIGHT(YEAR(M393),2),YEAR(M393)),IF($AZ$24="Short", RIGHT(YEAR(M393),2),YEAR(M393))&amp;connector&amp;MONTH(M393)&amp;connector&amp;DAY(M393))),"-")</f>
        <v>-</v>
      </c>
      <c r="O393" s="156" t="str">
        <f>IF(LEN(INDEX(Input!K$6:K$1005,ROW($C393)-ROW($C$5),1))=0,"",INDEX(Input!K$6:K$1005,ROW($C393)-ROW($C$5),1))</f>
        <v/>
      </c>
      <c r="P393" s="100" t="str">
        <f t="shared" si="54"/>
        <v>-</v>
      </c>
      <c r="Q393" s="156" t="str">
        <f>IF(LEN(INDEX(Input!L$6:L$1005,ROW($C393)-ROW($C$5),1))=0,"",INDEX(Input!L$6:L$1005,ROW($C393)-ROW($C$5),1))</f>
        <v/>
      </c>
      <c r="R393" s="100" t="str">
        <f t="shared" si="55"/>
        <v>-</v>
      </c>
      <c r="S393" s="156" t="str">
        <f>IF(LEN(INDEX(Input!M$6:M$1005,ROW($C393)-ROW($C$5),1))=0,"-",INDEX(Input!M$6:M$1005,ROW($C393)-ROW($C$5),1))</f>
        <v>-</v>
      </c>
      <c r="T393" s="156" t="str">
        <f t="shared" si="56"/>
        <v/>
      </c>
      <c r="U393" s="100" t="str">
        <f t="shared" si="57"/>
        <v>-</v>
      </c>
      <c r="V393" s="156" t="str">
        <f>IF(LEN(INDEX(Input!O$6:O$1005,ROW($C393)-ROW($C$5),1))=0,"",INDEX(Input!O$6:O$1005,ROW($C393)-ROW($C$5),1))</f>
        <v/>
      </c>
      <c r="W393" s="100" t="str">
        <f t="shared" si="58"/>
        <v>-</v>
      </c>
      <c r="X393" s="104" t="str">
        <f t="shared" si="59"/>
        <v/>
      </c>
      <c r="Y393" s="102" t="str">
        <f t="shared" si="53"/>
        <v/>
      </c>
      <c r="Z393" s="102" t="str">
        <f>IF(AND(OR(Dashboard!$D$7=J393,Dashboard!$D$7=""),  OR(Dashboard!$G$6&lt;=K393,Dashboard!$G$6=""), OR(Dashboard!$G$7&gt;=K393,Dashboard!$G$7=""),  OR(Dashboard!$J$6&lt;=O393,Dashboard!$J$6=""), OR(Dashboard!$J$7&gt;=O393,Dashboard!$J$7=""),D393&lt;&gt;""),"x","")</f>
        <v>x</v>
      </c>
      <c r="AA393" s="102" t="str">
        <f>IF(AND(OR(Dashboard!$D$6=H393,Dashboard!$D$6="",Dashboard!$D$6="All"), Z393="x"),"x","")</f>
        <v>x</v>
      </c>
      <c r="AB393" s="103" t="str">
        <f>IF(AND(OR(Dashboard!$D$6=H393,Dashboard!$D$6="",Dashboard!$D$6="All"), OR(Dashboard!$D$7=J393,Dashboard!$D$7=""),  OR(Dashboard!$G$6&lt;=K393,Dashboard!$G$6=""), OR(Dashboard!$G$7&gt;=K393,Dashboard!$G$7=""),  OR(Dashboard!$J$6&lt;=O393,Dashboard!$J$6=""), OR(Dashboard!$J$7&gt;=O393,Dashboard!$J$7=""),I393&lt;&gt;""),"x","")</f>
        <v/>
      </c>
      <c r="AC393" s="88" t="str">
        <f>IF($AB393&lt;&gt;"x","",IF(AND($I393&lt;&gt;AC$4, IFERROR(MATCH("c",$AB393:AB393,0),0)=0),"x", IF(IFERROR(MATCH("c",$AB393:AB393,0),0)=0,"c","")))</f>
        <v/>
      </c>
      <c r="AD393" s="88" t="str">
        <f>IF($AB393&lt;&gt;"x","",IF(AND($I393&lt;&gt;AD$4, IFERROR(MATCH("c",$AB393:AC393,0),0)=0),"x", IF(IFERROR(MATCH("c",$AB393:AC393,0),0)=0,"c","")))</f>
        <v/>
      </c>
      <c r="AE393" s="88" t="str">
        <f>IF($AB393&lt;&gt;"x","",IF(AND($I393&lt;&gt;AE$4, IFERROR(MATCH("c",$AB393:AD393,0),0)=0),"x", IF(IFERROR(MATCH("c",$AB393:AD393,0),0)=0,"c","")))</f>
        <v/>
      </c>
      <c r="AF393" s="88" t="str">
        <f>IF($AB393&lt;&gt;"x","",IF(AND($I393&lt;&gt;AF$4, IFERROR(MATCH("c",$AB393:AE393,0),0)=0),"x", IF(IFERROR(MATCH("c",$AB393:AE393,0),0)=0,"c","")))</f>
        <v/>
      </c>
      <c r="AG393" s="88" t="str">
        <f>IF($AB393&lt;&gt;"x","",IF(AND($I393&lt;&gt;AG$4, IFERROR(MATCH("c",$AB393:AF393,0),0)=0),"x", IF(IFERROR(MATCH("c",$AB393:AF393,0),0)=0,"c","")))</f>
        <v/>
      </c>
      <c r="AH393" s="88" t="str">
        <f>IF($AB393&lt;&gt;"x","",IF(AND($I393&lt;&gt;AH$4, IFERROR(MATCH("c",$AB393:AG393,0),0)=0),"x", IF(IFERROR(MATCH("c",$AB393:AG393,0),0)=0,"c","")))</f>
        <v/>
      </c>
      <c r="AI393" s="88" t="str">
        <f>IF($AB393&lt;&gt;"x","",IF(AND($I393&lt;&gt;AI$4, IFERROR(MATCH("c",$AB393:AH393,0),0)=0),"x", IF(IFERROR(MATCH("c",$AB393:AH393,0),0)=0,"c","")))</f>
        <v/>
      </c>
      <c r="AJ393" s="88" t="str">
        <f>IF($AB393&lt;&gt;"x","",IF(AND($I393&lt;&gt;AJ$4, IFERROR(MATCH("c",$AB393:AI393,0),0)=0),"x", IF(IFERROR(MATCH("c",$AB393:AI393,0),0)=0,"c","")))</f>
        <v/>
      </c>
      <c r="AK393" s="88" t="str">
        <f>IF($AB393&lt;&gt;"x","",IF(AND($I393&lt;&gt;AK$4, IFERROR(MATCH("c",$AB393:AJ393,0),0)=0),"x", IF(IFERROR(MATCH("c",$AB393:AJ393,0),0)=0,"c","")))</f>
        <v/>
      </c>
      <c r="AL393" s="88" t="str">
        <f>IF($AB393&lt;&gt;"x","",IF(AND($I393&lt;&gt;AL$4, IFERROR(MATCH("c",$AB393:AK393,0),0)=0),"x", IF(IFERROR(MATCH("c",$AB393:AK393,0),0)=0,"c","")))</f>
        <v/>
      </c>
      <c r="AM393" s="88" t="str">
        <f>IF($AB393&lt;&gt;"x","",IF(AND($I393&lt;&gt;AM$4, IFERROR(MATCH("c",$AB393:AL393,0),0)=0),"x", IF(IFERROR(MATCH("c",$AB393:AL393,0),0)=0,"c","")))</f>
        <v/>
      </c>
      <c r="AN393" s="88" t="str">
        <f>IF($AB393&lt;&gt;"x","",IF(AND($I393&lt;&gt;AN$4, IFERROR(MATCH("c",$AB393:AM393,0),0)=0),"x", IF(IFERROR(MATCH("c",$AB393:AM393,0),0)=0,"c","")))</f>
        <v/>
      </c>
      <c r="AO393" s="88" t="str">
        <f>IF($AB393&lt;&gt;"x","",IF(AND($I393&lt;&gt;AO$4, IFERROR(MATCH("c",$AB393:AN393,0),0)=0),"x", IF(IFERROR(MATCH("c",$AB393:AN393,0),0)=0,"c","")))</f>
        <v/>
      </c>
      <c r="AP393" s="88" t="str">
        <f>IF($AB393&lt;&gt;"x","",IF(AND($I393&lt;&gt;AP$4, IFERROR(MATCH("c",$AB393:AO393,0),0)=0),"x", IF(IFERROR(MATCH("c",$AB393:AO393,0),0)=0,"c","")))</f>
        <v/>
      </c>
      <c r="AQ393" s="88" t="str">
        <f>IF($AB393&lt;&gt;"x","",IF(AND($I393&lt;&gt;AQ$4, IFERROR(MATCH("c",$AB393:AP393,0),0)=0),"x", IF(IFERROR(MATCH("c",$AB393:AP393,0),0)=0,"c","")))</f>
        <v/>
      </c>
    </row>
    <row r="394" spans="2:43" x14ac:dyDescent="0.25">
      <c r="B394" s="88">
        <f>IF(AND(OR(Pipeline!$F$5=H394,Pipeline!$F$5="",Pipeline!$F$5="All"), OR(Pipeline!$F$6=J394,Pipeline!$F$6="",Pipeline!$F$6="All"),  OR(Pipeline!$J$5&lt;=K394,Pipeline!$J$5=""), OR(Pipeline!$J$6&gt;=K394,Pipeline!$J$6=""),  OR(Pipeline!$N$5&lt;=O394,Pipeline!$N$5=""), OR(Pipeline!$N$6&gt;=O394,Pipeline!$N$6="")),1,0)</f>
        <v>1</v>
      </c>
      <c r="C394" s="99">
        <f>IF(B394&lt;&gt;1,"",COUNTIFS($I$6:I393,I394,$B$6:B393,1)+1)</f>
        <v>382</v>
      </c>
      <c r="D394" s="100" t="str">
        <f>IF(LEN(INDEX(Input!B$6:B$1005,ROW($C394)-ROW($C$5),1))=0,"-",INDEX(Input!B$6:B$1005,ROW($C394)-ROW($C$5),1))</f>
        <v>-</v>
      </c>
      <c r="E394" s="100" t="str">
        <f>IF(LEN(INDEX(Input!C$6:C$1005,ROW($C394)-ROW($C$5),1))=0,"-",INDEX(Input!C$6:C$1005,ROW($C394)-ROW($C$5),1))</f>
        <v>-</v>
      </c>
      <c r="F394" s="100" t="str">
        <f>IF(LEN(INDEX(Input!D$6:D$1005,ROW($C394)-ROW($C$5),1))=0,"-",INDEX(Input!D$6:D$1005,ROW($C394)-ROW($C$5),1))</f>
        <v>-</v>
      </c>
      <c r="G394" s="100" t="str">
        <f>IF(LEN(INDEX(Input!E$6:E$1005,ROW($C394)-ROW($C$5),1))=0,"-",INDEX(Input!E$6:E$1005,ROW($C394)-ROW($C$5),1))</f>
        <v>-</v>
      </c>
      <c r="H394" s="100" t="str">
        <f>IF(LEN(INDEX(Input!F$6:F$1005,ROW($C394)-ROW($C$5),1))=0,"-",INDEX(Input!F$6:F$1005,ROW($C394)-ROW($C$5),1))</f>
        <v>-</v>
      </c>
      <c r="I394" s="100" t="str">
        <f>IF(LEN(INDEX(Input!G$6:G$1005,ROW($C394)-ROW($C$5),1))=0,"",INDEX(Input!G$6:G$1005,ROW($C394)-ROW($C$5),1))</f>
        <v/>
      </c>
      <c r="J394" s="100" t="str">
        <f>IF(LEN(INDEX(Input!B$6:B$1005,ROW($C394)-ROW($C$5),1))=0,"-",IF(INDEX(Input!H$6:H$1005,ROW($C394)-ROW($C$5),1)="","Not set",INDEX(Input!H$6:H$1005,ROW($C394)-ROW($C$5),1)) )</f>
        <v>-</v>
      </c>
      <c r="K394" s="101" t="str">
        <f>IF(LEN(INDEX(Input!I$6:I$1005,ROW($C394)-ROW($C$5),1))=0,"",INDEX(Input!I$6:I$1005,ROW($C394)-ROW($C$5),1))</f>
        <v/>
      </c>
      <c r="L394" s="101" t="str">
        <f t="array" ref="L394">IFERROR(IF($AY$24=123,DAY(K394)&amp;connector&amp;IF($AZ$24="Extended",INDEX($AT$24:$AT$35,MONTH(K394),1),MONTH(K394))&amp;connector&amp;IF($AZ$24="Short", RIGHT(YEAR(K394),2),YEAR(K394)),IF($AY$24=213, MONTH(K394)&amp;connector&amp;DAY(K394)&amp;connector&amp;IF($AZ$24="Short", RIGHT(YEAR(K394),2),YEAR(K394)),IF($AZ$24="Short", RIGHT(YEAR(K394),2),YEAR(K394))&amp;connector&amp;MONTH(K394)&amp;connector&amp;DAY(K394))),"-")</f>
        <v>-</v>
      </c>
      <c r="M394" s="101" t="str">
        <f>IF(LEN(INDEX(Input!J$6:J$1005,ROW($C394)-ROW($C$5),1))=0,"",INDEX(Input!J$6:J$1005,ROW($C394)-ROW($C$5),1))</f>
        <v/>
      </c>
      <c r="N394" s="101" t="str">
        <f t="array" ref="N394">IFERROR(IF($AY$24=123,DAY(M394)&amp;connector&amp;IF($AZ$24="Extended",INDEX($AT$24:$AT$35,MONTH(M394),1),MONTH(M394))&amp;connector&amp;IF($AZ$24="Short", RIGHT(YEAR(M394),2),YEAR(M394)),IF($AY$24=213, MONTH(M394)&amp;connector&amp;DAY(M394)&amp;connector&amp;IF($AZ$24="Short", RIGHT(YEAR(M394),2),YEAR(M394)),IF($AZ$24="Short", RIGHT(YEAR(M394),2),YEAR(M394))&amp;connector&amp;MONTH(M394)&amp;connector&amp;DAY(M394))),"-")</f>
        <v>-</v>
      </c>
      <c r="O394" s="156" t="str">
        <f>IF(LEN(INDEX(Input!K$6:K$1005,ROW($C394)-ROW($C$5),1))=0,"",INDEX(Input!K$6:K$1005,ROW($C394)-ROW($C$5),1))</f>
        <v/>
      </c>
      <c r="P394" s="100" t="str">
        <f t="shared" si="54"/>
        <v>-</v>
      </c>
      <c r="Q394" s="156" t="str">
        <f>IF(LEN(INDEX(Input!L$6:L$1005,ROW($C394)-ROW($C$5),1))=0,"",INDEX(Input!L$6:L$1005,ROW($C394)-ROW($C$5),1))</f>
        <v/>
      </c>
      <c r="R394" s="100" t="str">
        <f t="shared" si="55"/>
        <v>-</v>
      </c>
      <c r="S394" s="156" t="str">
        <f>IF(LEN(INDEX(Input!M$6:M$1005,ROW($C394)-ROW($C$5),1))=0,"-",INDEX(Input!M$6:M$1005,ROW($C394)-ROW($C$5),1))</f>
        <v>-</v>
      </c>
      <c r="T394" s="156" t="str">
        <f t="shared" si="56"/>
        <v/>
      </c>
      <c r="U394" s="100" t="str">
        <f t="shared" si="57"/>
        <v>-</v>
      </c>
      <c r="V394" s="156" t="str">
        <f>IF(LEN(INDEX(Input!O$6:O$1005,ROW($C394)-ROW($C$5),1))=0,"",INDEX(Input!O$6:O$1005,ROW($C394)-ROW($C$5),1))</f>
        <v/>
      </c>
      <c r="W394" s="100" t="str">
        <f t="shared" si="58"/>
        <v>-</v>
      </c>
      <c r="X394" s="104" t="str">
        <f t="shared" si="59"/>
        <v/>
      </c>
      <c r="Y394" s="102" t="str">
        <f t="shared" si="53"/>
        <v/>
      </c>
      <c r="Z394" s="102" t="str">
        <f>IF(AND(OR(Dashboard!$D$7=J394,Dashboard!$D$7=""),  OR(Dashboard!$G$6&lt;=K394,Dashboard!$G$6=""), OR(Dashboard!$G$7&gt;=K394,Dashboard!$G$7=""),  OR(Dashboard!$J$6&lt;=O394,Dashboard!$J$6=""), OR(Dashboard!$J$7&gt;=O394,Dashboard!$J$7=""),D394&lt;&gt;""),"x","")</f>
        <v>x</v>
      </c>
      <c r="AA394" s="102" t="str">
        <f>IF(AND(OR(Dashboard!$D$6=H394,Dashboard!$D$6="",Dashboard!$D$6="All"), Z394="x"),"x","")</f>
        <v>x</v>
      </c>
      <c r="AB394" s="103" t="str">
        <f>IF(AND(OR(Dashboard!$D$6=H394,Dashboard!$D$6="",Dashboard!$D$6="All"), OR(Dashboard!$D$7=J394,Dashboard!$D$7=""),  OR(Dashboard!$G$6&lt;=K394,Dashboard!$G$6=""), OR(Dashboard!$G$7&gt;=K394,Dashboard!$G$7=""),  OR(Dashboard!$J$6&lt;=O394,Dashboard!$J$6=""), OR(Dashboard!$J$7&gt;=O394,Dashboard!$J$7=""),I394&lt;&gt;""),"x","")</f>
        <v/>
      </c>
      <c r="AC394" s="88" t="str">
        <f>IF($AB394&lt;&gt;"x","",IF(AND($I394&lt;&gt;AC$4, IFERROR(MATCH("c",$AB394:AB394,0),0)=0),"x", IF(IFERROR(MATCH("c",$AB394:AB394,0),0)=0,"c","")))</f>
        <v/>
      </c>
      <c r="AD394" s="88" t="str">
        <f>IF($AB394&lt;&gt;"x","",IF(AND($I394&lt;&gt;AD$4, IFERROR(MATCH("c",$AB394:AC394,0),0)=0),"x", IF(IFERROR(MATCH("c",$AB394:AC394,0),0)=0,"c","")))</f>
        <v/>
      </c>
      <c r="AE394" s="88" t="str">
        <f>IF($AB394&lt;&gt;"x","",IF(AND($I394&lt;&gt;AE$4, IFERROR(MATCH("c",$AB394:AD394,0),0)=0),"x", IF(IFERROR(MATCH("c",$AB394:AD394,0),0)=0,"c","")))</f>
        <v/>
      </c>
      <c r="AF394" s="88" t="str">
        <f>IF($AB394&lt;&gt;"x","",IF(AND($I394&lt;&gt;AF$4, IFERROR(MATCH("c",$AB394:AE394,0),0)=0),"x", IF(IFERROR(MATCH("c",$AB394:AE394,0),0)=0,"c","")))</f>
        <v/>
      </c>
      <c r="AG394" s="88" t="str">
        <f>IF($AB394&lt;&gt;"x","",IF(AND($I394&lt;&gt;AG$4, IFERROR(MATCH("c",$AB394:AF394,0),0)=0),"x", IF(IFERROR(MATCH("c",$AB394:AF394,0),0)=0,"c","")))</f>
        <v/>
      </c>
      <c r="AH394" s="88" t="str">
        <f>IF($AB394&lt;&gt;"x","",IF(AND($I394&lt;&gt;AH$4, IFERROR(MATCH("c",$AB394:AG394,0),0)=0),"x", IF(IFERROR(MATCH("c",$AB394:AG394,0),0)=0,"c","")))</f>
        <v/>
      </c>
      <c r="AI394" s="88" t="str">
        <f>IF($AB394&lt;&gt;"x","",IF(AND($I394&lt;&gt;AI$4, IFERROR(MATCH("c",$AB394:AH394,0),0)=0),"x", IF(IFERROR(MATCH("c",$AB394:AH394,0),0)=0,"c","")))</f>
        <v/>
      </c>
      <c r="AJ394" s="88" t="str">
        <f>IF($AB394&lt;&gt;"x","",IF(AND($I394&lt;&gt;AJ$4, IFERROR(MATCH("c",$AB394:AI394,0),0)=0),"x", IF(IFERROR(MATCH("c",$AB394:AI394,0),0)=0,"c","")))</f>
        <v/>
      </c>
      <c r="AK394" s="88" t="str">
        <f>IF($AB394&lt;&gt;"x","",IF(AND($I394&lt;&gt;AK$4, IFERROR(MATCH("c",$AB394:AJ394,0),0)=0),"x", IF(IFERROR(MATCH("c",$AB394:AJ394,0),0)=0,"c","")))</f>
        <v/>
      </c>
      <c r="AL394" s="88" t="str">
        <f>IF($AB394&lt;&gt;"x","",IF(AND($I394&lt;&gt;AL$4, IFERROR(MATCH("c",$AB394:AK394,0),0)=0),"x", IF(IFERROR(MATCH("c",$AB394:AK394,0),0)=0,"c","")))</f>
        <v/>
      </c>
      <c r="AM394" s="88" t="str">
        <f>IF($AB394&lt;&gt;"x","",IF(AND($I394&lt;&gt;AM$4, IFERROR(MATCH("c",$AB394:AL394,0),0)=0),"x", IF(IFERROR(MATCH("c",$AB394:AL394,0),0)=0,"c","")))</f>
        <v/>
      </c>
      <c r="AN394" s="88" t="str">
        <f>IF($AB394&lt;&gt;"x","",IF(AND($I394&lt;&gt;AN$4, IFERROR(MATCH("c",$AB394:AM394,0),0)=0),"x", IF(IFERROR(MATCH("c",$AB394:AM394,0),0)=0,"c","")))</f>
        <v/>
      </c>
      <c r="AO394" s="88" t="str">
        <f>IF($AB394&lt;&gt;"x","",IF(AND($I394&lt;&gt;AO$4, IFERROR(MATCH("c",$AB394:AN394,0),0)=0),"x", IF(IFERROR(MATCH("c",$AB394:AN394,0),0)=0,"c","")))</f>
        <v/>
      </c>
      <c r="AP394" s="88" t="str">
        <f>IF($AB394&lt;&gt;"x","",IF(AND($I394&lt;&gt;AP$4, IFERROR(MATCH("c",$AB394:AO394,0),0)=0),"x", IF(IFERROR(MATCH("c",$AB394:AO394,0),0)=0,"c","")))</f>
        <v/>
      </c>
      <c r="AQ394" s="88" t="str">
        <f>IF($AB394&lt;&gt;"x","",IF(AND($I394&lt;&gt;AQ$4, IFERROR(MATCH("c",$AB394:AP394,0),0)=0),"x", IF(IFERROR(MATCH("c",$AB394:AP394,0),0)=0,"c","")))</f>
        <v/>
      </c>
    </row>
    <row r="395" spans="2:43" x14ac:dyDescent="0.25">
      <c r="B395" s="88">
        <f>IF(AND(OR(Pipeline!$F$5=H395,Pipeline!$F$5="",Pipeline!$F$5="All"), OR(Pipeline!$F$6=J395,Pipeline!$F$6="",Pipeline!$F$6="All"),  OR(Pipeline!$J$5&lt;=K395,Pipeline!$J$5=""), OR(Pipeline!$J$6&gt;=K395,Pipeline!$J$6=""),  OR(Pipeline!$N$5&lt;=O395,Pipeline!$N$5=""), OR(Pipeline!$N$6&gt;=O395,Pipeline!$N$6="")),1,0)</f>
        <v>1</v>
      </c>
      <c r="C395" s="99">
        <f>IF(B395&lt;&gt;1,"",COUNTIFS($I$6:I394,I395,$B$6:B394,1)+1)</f>
        <v>383</v>
      </c>
      <c r="D395" s="100" t="str">
        <f>IF(LEN(INDEX(Input!B$6:B$1005,ROW($C395)-ROW($C$5),1))=0,"-",INDEX(Input!B$6:B$1005,ROW($C395)-ROW($C$5),1))</f>
        <v>-</v>
      </c>
      <c r="E395" s="100" t="str">
        <f>IF(LEN(INDEX(Input!C$6:C$1005,ROW($C395)-ROW($C$5),1))=0,"-",INDEX(Input!C$6:C$1005,ROW($C395)-ROW($C$5),1))</f>
        <v>-</v>
      </c>
      <c r="F395" s="100" t="str">
        <f>IF(LEN(INDEX(Input!D$6:D$1005,ROW($C395)-ROW($C$5),1))=0,"-",INDEX(Input!D$6:D$1005,ROW($C395)-ROW($C$5),1))</f>
        <v>-</v>
      </c>
      <c r="G395" s="100" t="str">
        <f>IF(LEN(INDEX(Input!E$6:E$1005,ROW($C395)-ROW($C$5),1))=0,"-",INDEX(Input!E$6:E$1005,ROW($C395)-ROW($C$5),1))</f>
        <v>-</v>
      </c>
      <c r="H395" s="100" t="str">
        <f>IF(LEN(INDEX(Input!F$6:F$1005,ROW($C395)-ROW($C$5),1))=0,"-",INDEX(Input!F$6:F$1005,ROW($C395)-ROW($C$5),1))</f>
        <v>-</v>
      </c>
      <c r="I395" s="100" t="str">
        <f>IF(LEN(INDEX(Input!G$6:G$1005,ROW($C395)-ROW($C$5),1))=0,"",INDEX(Input!G$6:G$1005,ROW($C395)-ROW($C$5),1))</f>
        <v/>
      </c>
      <c r="J395" s="100" t="str">
        <f>IF(LEN(INDEX(Input!B$6:B$1005,ROW($C395)-ROW($C$5),1))=0,"-",IF(INDEX(Input!H$6:H$1005,ROW($C395)-ROW($C$5),1)="","Not set",INDEX(Input!H$6:H$1005,ROW($C395)-ROW($C$5),1)) )</f>
        <v>-</v>
      </c>
      <c r="K395" s="101" t="str">
        <f>IF(LEN(INDEX(Input!I$6:I$1005,ROW($C395)-ROW($C$5),1))=0,"",INDEX(Input!I$6:I$1005,ROW($C395)-ROW($C$5),1))</f>
        <v/>
      </c>
      <c r="L395" s="101" t="str">
        <f t="array" ref="L395">IFERROR(IF($AY$24=123,DAY(K395)&amp;connector&amp;IF($AZ$24="Extended",INDEX($AT$24:$AT$35,MONTH(K395),1),MONTH(K395))&amp;connector&amp;IF($AZ$24="Short", RIGHT(YEAR(K395),2),YEAR(K395)),IF($AY$24=213, MONTH(K395)&amp;connector&amp;DAY(K395)&amp;connector&amp;IF($AZ$24="Short", RIGHT(YEAR(K395),2),YEAR(K395)),IF($AZ$24="Short", RIGHT(YEAR(K395),2),YEAR(K395))&amp;connector&amp;MONTH(K395)&amp;connector&amp;DAY(K395))),"-")</f>
        <v>-</v>
      </c>
      <c r="M395" s="101" t="str">
        <f>IF(LEN(INDEX(Input!J$6:J$1005,ROW($C395)-ROW($C$5),1))=0,"",INDEX(Input!J$6:J$1005,ROW($C395)-ROW($C$5),1))</f>
        <v/>
      </c>
      <c r="N395" s="101" t="str">
        <f t="array" ref="N395">IFERROR(IF($AY$24=123,DAY(M395)&amp;connector&amp;IF($AZ$24="Extended",INDEX($AT$24:$AT$35,MONTH(M395),1),MONTH(M395))&amp;connector&amp;IF($AZ$24="Short", RIGHT(YEAR(M395),2),YEAR(M395)),IF($AY$24=213, MONTH(M395)&amp;connector&amp;DAY(M395)&amp;connector&amp;IF($AZ$24="Short", RIGHT(YEAR(M395),2),YEAR(M395)),IF($AZ$24="Short", RIGHT(YEAR(M395),2),YEAR(M395))&amp;connector&amp;MONTH(M395)&amp;connector&amp;DAY(M395))),"-")</f>
        <v>-</v>
      </c>
      <c r="O395" s="156" t="str">
        <f>IF(LEN(INDEX(Input!K$6:K$1005,ROW($C395)-ROW($C$5),1))=0,"",INDEX(Input!K$6:K$1005,ROW($C395)-ROW($C$5),1))</f>
        <v/>
      </c>
      <c r="P395" s="100" t="str">
        <f t="shared" si="54"/>
        <v>-</v>
      </c>
      <c r="Q395" s="156" t="str">
        <f>IF(LEN(INDEX(Input!L$6:L$1005,ROW($C395)-ROW($C$5),1))=0,"",INDEX(Input!L$6:L$1005,ROW($C395)-ROW($C$5),1))</f>
        <v/>
      </c>
      <c r="R395" s="100" t="str">
        <f t="shared" si="55"/>
        <v>-</v>
      </c>
      <c r="S395" s="156" t="str">
        <f>IF(LEN(INDEX(Input!M$6:M$1005,ROW($C395)-ROW($C$5),1))=0,"-",INDEX(Input!M$6:M$1005,ROW($C395)-ROW($C$5),1))</f>
        <v>-</v>
      </c>
      <c r="T395" s="156" t="str">
        <f t="shared" si="56"/>
        <v/>
      </c>
      <c r="U395" s="100" t="str">
        <f t="shared" si="57"/>
        <v>-</v>
      </c>
      <c r="V395" s="156" t="str">
        <f>IF(LEN(INDEX(Input!O$6:O$1005,ROW($C395)-ROW($C$5),1))=0,"",INDEX(Input!O$6:O$1005,ROW($C395)-ROW($C$5),1))</f>
        <v/>
      </c>
      <c r="W395" s="100" t="str">
        <f t="shared" si="58"/>
        <v>-</v>
      </c>
      <c r="X395" s="104" t="str">
        <f t="shared" si="59"/>
        <v/>
      </c>
      <c r="Y395" s="102" t="str">
        <f t="shared" si="53"/>
        <v/>
      </c>
      <c r="Z395" s="102" t="str">
        <f>IF(AND(OR(Dashboard!$D$7=J395,Dashboard!$D$7=""),  OR(Dashboard!$G$6&lt;=K395,Dashboard!$G$6=""), OR(Dashboard!$G$7&gt;=K395,Dashboard!$G$7=""),  OR(Dashboard!$J$6&lt;=O395,Dashboard!$J$6=""), OR(Dashboard!$J$7&gt;=O395,Dashboard!$J$7=""),D395&lt;&gt;""),"x","")</f>
        <v>x</v>
      </c>
      <c r="AA395" s="102" t="str">
        <f>IF(AND(OR(Dashboard!$D$6=H395,Dashboard!$D$6="",Dashboard!$D$6="All"), Z395="x"),"x","")</f>
        <v>x</v>
      </c>
      <c r="AB395" s="103" t="str">
        <f>IF(AND(OR(Dashboard!$D$6=H395,Dashboard!$D$6="",Dashboard!$D$6="All"), OR(Dashboard!$D$7=J395,Dashboard!$D$7=""),  OR(Dashboard!$G$6&lt;=K395,Dashboard!$G$6=""), OR(Dashboard!$G$7&gt;=K395,Dashboard!$G$7=""),  OR(Dashboard!$J$6&lt;=O395,Dashboard!$J$6=""), OR(Dashboard!$J$7&gt;=O395,Dashboard!$J$7=""),I395&lt;&gt;""),"x","")</f>
        <v/>
      </c>
      <c r="AC395" s="88" t="str">
        <f>IF($AB395&lt;&gt;"x","",IF(AND($I395&lt;&gt;AC$4, IFERROR(MATCH("c",$AB395:AB395,0),0)=0),"x", IF(IFERROR(MATCH("c",$AB395:AB395,0),0)=0,"c","")))</f>
        <v/>
      </c>
      <c r="AD395" s="88" t="str">
        <f>IF($AB395&lt;&gt;"x","",IF(AND($I395&lt;&gt;AD$4, IFERROR(MATCH("c",$AB395:AC395,0),0)=0),"x", IF(IFERROR(MATCH("c",$AB395:AC395,0),0)=0,"c","")))</f>
        <v/>
      </c>
      <c r="AE395" s="88" t="str">
        <f>IF($AB395&lt;&gt;"x","",IF(AND($I395&lt;&gt;AE$4, IFERROR(MATCH("c",$AB395:AD395,0),0)=0),"x", IF(IFERROR(MATCH("c",$AB395:AD395,0),0)=0,"c","")))</f>
        <v/>
      </c>
      <c r="AF395" s="88" t="str">
        <f>IF($AB395&lt;&gt;"x","",IF(AND($I395&lt;&gt;AF$4, IFERROR(MATCH("c",$AB395:AE395,0),0)=0),"x", IF(IFERROR(MATCH("c",$AB395:AE395,0),0)=0,"c","")))</f>
        <v/>
      </c>
      <c r="AG395" s="88" t="str">
        <f>IF($AB395&lt;&gt;"x","",IF(AND($I395&lt;&gt;AG$4, IFERROR(MATCH("c",$AB395:AF395,0),0)=0),"x", IF(IFERROR(MATCH("c",$AB395:AF395,0),0)=0,"c","")))</f>
        <v/>
      </c>
      <c r="AH395" s="88" t="str">
        <f>IF($AB395&lt;&gt;"x","",IF(AND($I395&lt;&gt;AH$4, IFERROR(MATCH("c",$AB395:AG395,0),0)=0),"x", IF(IFERROR(MATCH("c",$AB395:AG395,0),0)=0,"c","")))</f>
        <v/>
      </c>
      <c r="AI395" s="88" t="str">
        <f>IF($AB395&lt;&gt;"x","",IF(AND($I395&lt;&gt;AI$4, IFERROR(MATCH("c",$AB395:AH395,0),0)=0),"x", IF(IFERROR(MATCH("c",$AB395:AH395,0),0)=0,"c","")))</f>
        <v/>
      </c>
      <c r="AJ395" s="88" t="str">
        <f>IF($AB395&lt;&gt;"x","",IF(AND($I395&lt;&gt;AJ$4, IFERROR(MATCH("c",$AB395:AI395,0),0)=0),"x", IF(IFERROR(MATCH("c",$AB395:AI395,0),0)=0,"c","")))</f>
        <v/>
      </c>
      <c r="AK395" s="88" t="str">
        <f>IF($AB395&lt;&gt;"x","",IF(AND($I395&lt;&gt;AK$4, IFERROR(MATCH("c",$AB395:AJ395,0),0)=0),"x", IF(IFERROR(MATCH("c",$AB395:AJ395,0),0)=0,"c","")))</f>
        <v/>
      </c>
      <c r="AL395" s="88" t="str">
        <f>IF($AB395&lt;&gt;"x","",IF(AND($I395&lt;&gt;AL$4, IFERROR(MATCH("c",$AB395:AK395,0),0)=0),"x", IF(IFERROR(MATCH("c",$AB395:AK395,0),0)=0,"c","")))</f>
        <v/>
      </c>
      <c r="AM395" s="88" t="str">
        <f>IF($AB395&lt;&gt;"x","",IF(AND($I395&lt;&gt;AM$4, IFERROR(MATCH("c",$AB395:AL395,0),0)=0),"x", IF(IFERROR(MATCH("c",$AB395:AL395,0),0)=0,"c","")))</f>
        <v/>
      </c>
      <c r="AN395" s="88" t="str">
        <f>IF($AB395&lt;&gt;"x","",IF(AND($I395&lt;&gt;AN$4, IFERROR(MATCH("c",$AB395:AM395,0),0)=0),"x", IF(IFERROR(MATCH("c",$AB395:AM395,0),0)=0,"c","")))</f>
        <v/>
      </c>
      <c r="AO395" s="88" t="str">
        <f>IF($AB395&lt;&gt;"x","",IF(AND($I395&lt;&gt;AO$4, IFERROR(MATCH("c",$AB395:AN395,0),0)=0),"x", IF(IFERROR(MATCH("c",$AB395:AN395,0),0)=0,"c","")))</f>
        <v/>
      </c>
      <c r="AP395" s="88" t="str">
        <f>IF($AB395&lt;&gt;"x","",IF(AND($I395&lt;&gt;AP$4, IFERROR(MATCH("c",$AB395:AO395,0),0)=0),"x", IF(IFERROR(MATCH("c",$AB395:AO395,0),0)=0,"c","")))</f>
        <v/>
      </c>
      <c r="AQ395" s="88" t="str">
        <f>IF($AB395&lt;&gt;"x","",IF(AND($I395&lt;&gt;AQ$4, IFERROR(MATCH("c",$AB395:AP395,0),0)=0),"x", IF(IFERROR(MATCH("c",$AB395:AP395,0),0)=0,"c","")))</f>
        <v/>
      </c>
    </row>
    <row r="396" spans="2:43" x14ac:dyDescent="0.25">
      <c r="B396" s="88">
        <f>IF(AND(OR(Pipeline!$F$5=H396,Pipeline!$F$5="",Pipeline!$F$5="All"), OR(Pipeline!$F$6=J396,Pipeline!$F$6="",Pipeline!$F$6="All"),  OR(Pipeline!$J$5&lt;=K396,Pipeline!$J$5=""), OR(Pipeline!$J$6&gt;=K396,Pipeline!$J$6=""),  OR(Pipeline!$N$5&lt;=O396,Pipeline!$N$5=""), OR(Pipeline!$N$6&gt;=O396,Pipeline!$N$6="")),1,0)</f>
        <v>1</v>
      </c>
      <c r="C396" s="99">
        <f>IF(B396&lt;&gt;1,"",COUNTIFS($I$6:I395,I396,$B$6:B395,1)+1)</f>
        <v>384</v>
      </c>
      <c r="D396" s="100" t="str">
        <f>IF(LEN(INDEX(Input!B$6:B$1005,ROW($C396)-ROW($C$5),1))=0,"-",INDEX(Input!B$6:B$1005,ROW($C396)-ROW($C$5),1))</f>
        <v>-</v>
      </c>
      <c r="E396" s="100" t="str">
        <f>IF(LEN(INDEX(Input!C$6:C$1005,ROW($C396)-ROW($C$5),1))=0,"-",INDEX(Input!C$6:C$1005,ROW($C396)-ROW($C$5),1))</f>
        <v>-</v>
      </c>
      <c r="F396" s="100" t="str">
        <f>IF(LEN(INDEX(Input!D$6:D$1005,ROW($C396)-ROW($C$5),1))=0,"-",INDEX(Input!D$6:D$1005,ROW($C396)-ROW($C$5),1))</f>
        <v>-</v>
      </c>
      <c r="G396" s="100" t="str">
        <f>IF(LEN(INDEX(Input!E$6:E$1005,ROW($C396)-ROW($C$5),1))=0,"-",INDEX(Input!E$6:E$1005,ROW($C396)-ROW($C$5),1))</f>
        <v>-</v>
      </c>
      <c r="H396" s="100" t="str">
        <f>IF(LEN(INDEX(Input!F$6:F$1005,ROW($C396)-ROW($C$5),1))=0,"-",INDEX(Input!F$6:F$1005,ROW($C396)-ROW($C$5),1))</f>
        <v>-</v>
      </c>
      <c r="I396" s="100" t="str">
        <f>IF(LEN(INDEX(Input!G$6:G$1005,ROW($C396)-ROW($C$5),1))=0,"",INDEX(Input!G$6:G$1005,ROW($C396)-ROW($C$5),1))</f>
        <v/>
      </c>
      <c r="J396" s="100" t="str">
        <f>IF(LEN(INDEX(Input!B$6:B$1005,ROW($C396)-ROW($C$5),1))=0,"-",IF(INDEX(Input!H$6:H$1005,ROW($C396)-ROW($C$5),1)="","Not set",INDEX(Input!H$6:H$1005,ROW($C396)-ROW($C$5),1)) )</f>
        <v>-</v>
      </c>
      <c r="K396" s="101" t="str">
        <f>IF(LEN(INDEX(Input!I$6:I$1005,ROW($C396)-ROW($C$5),1))=0,"",INDEX(Input!I$6:I$1005,ROW($C396)-ROW($C$5),1))</f>
        <v/>
      </c>
      <c r="L396" s="101" t="str">
        <f t="array" ref="L396">IFERROR(IF($AY$24=123,DAY(K396)&amp;connector&amp;IF($AZ$24="Extended",INDEX($AT$24:$AT$35,MONTH(K396),1),MONTH(K396))&amp;connector&amp;IF($AZ$24="Short", RIGHT(YEAR(K396),2),YEAR(K396)),IF($AY$24=213, MONTH(K396)&amp;connector&amp;DAY(K396)&amp;connector&amp;IF($AZ$24="Short", RIGHT(YEAR(K396),2),YEAR(K396)),IF($AZ$24="Short", RIGHT(YEAR(K396),2),YEAR(K396))&amp;connector&amp;MONTH(K396)&amp;connector&amp;DAY(K396))),"-")</f>
        <v>-</v>
      </c>
      <c r="M396" s="101" t="str">
        <f>IF(LEN(INDEX(Input!J$6:J$1005,ROW($C396)-ROW($C$5),1))=0,"",INDEX(Input!J$6:J$1005,ROW($C396)-ROW($C$5),1))</f>
        <v/>
      </c>
      <c r="N396" s="101" t="str">
        <f t="array" ref="N396">IFERROR(IF($AY$24=123,DAY(M396)&amp;connector&amp;IF($AZ$24="Extended",INDEX($AT$24:$AT$35,MONTH(M396),1),MONTH(M396))&amp;connector&amp;IF($AZ$24="Short", RIGHT(YEAR(M396),2),YEAR(M396)),IF($AY$24=213, MONTH(M396)&amp;connector&amp;DAY(M396)&amp;connector&amp;IF($AZ$24="Short", RIGHT(YEAR(M396),2),YEAR(M396)),IF($AZ$24="Short", RIGHT(YEAR(M396),2),YEAR(M396))&amp;connector&amp;MONTH(M396)&amp;connector&amp;DAY(M396))),"-")</f>
        <v>-</v>
      </c>
      <c r="O396" s="156" t="str">
        <f>IF(LEN(INDEX(Input!K$6:K$1005,ROW($C396)-ROW($C$5),1))=0,"",INDEX(Input!K$6:K$1005,ROW($C396)-ROW($C$5),1))</f>
        <v/>
      </c>
      <c r="P396" s="100" t="str">
        <f t="shared" si="54"/>
        <v>-</v>
      </c>
      <c r="Q396" s="156" t="str">
        <f>IF(LEN(INDEX(Input!L$6:L$1005,ROW($C396)-ROW($C$5),1))=0,"",INDEX(Input!L$6:L$1005,ROW($C396)-ROW($C$5),1))</f>
        <v/>
      </c>
      <c r="R396" s="100" t="str">
        <f t="shared" si="55"/>
        <v>-</v>
      </c>
      <c r="S396" s="156" t="str">
        <f>IF(LEN(INDEX(Input!M$6:M$1005,ROW($C396)-ROW($C$5),1))=0,"-",INDEX(Input!M$6:M$1005,ROW($C396)-ROW($C$5),1))</f>
        <v>-</v>
      </c>
      <c r="T396" s="156" t="str">
        <f t="shared" si="56"/>
        <v/>
      </c>
      <c r="U396" s="100" t="str">
        <f t="shared" si="57"/>
        <v>-</v>
      </c>
      <c r="V396" s="156" t="str">
        <f>IF(LEN(INDEX(Input!O$6:O$1005,ROW($C396)-ROW($C$5),1))=0,"",INDEX(Input!O$6:O$1005,ROW($C396)-ROW($C$5),1))</f>
        <v/>
      </c>
      <c r="W396" s="100" t="str">
        <f t="shared" si="58"/>
        <v>-</v>
      </c>
      <c r="X396" s="104" t="str">
        <f t="shared" si="59"/>
        <v/>
      </c>
      <c r="Y396" s="102" t="str">
        <f t="shared" si="53"/>
        <v/>
      </c>
      <c r="Z396" s="102" t="str">
        <f>IF(AND(OR(Dashboard!$D$7=J396,Dashboard!$D$7=""),  OR(Dashboard!$G$6&lt;=K396,Dashboard!$G$6=""), OR(Dashboard!$G$7&gt;=K396,Dashboard!$G$7=""),  OR(Dashboard!$J$6&lt;=O396,Dashboard!$J$6=""), OR(Dashboard!$J$7&gt;=O396,Dashboard!$J$7=""),D396&lt;&gt;""),"x","")</f>
        <v>x</v>
      </c>
      <c r="AA396" s="102" t="str">
        <f>IF(AND(OR(Dashboard!$D$6=H396,Dashboard!$D$6="",Dashboard!$D$6="All"), Z396="x"),"x","")</f>
        <v>x</v>
      </c>
      <c r="AB396" s="103" t="str">
        <f>IF(AND(OR(Dashboard!$D$6=H396,Dashboard!$D$6="",Dashboard!$D$6="All"), OR(Dashboard!$D$7=J396,Dashboard!$D$7=""),  OR(Dashboard!$G$6&lt;=K396,Dashboard!$G$6=""), OR(Dashboard!$G$7&gt;=K396,Dashboard!$G$7=""),  OR(Dashboard!$J$6&lt;=O396,Dashboard!$J$6=""), OR(Dashboard!$J$7&gt;=O396,Dashboard!$J$7=""),I396&lt;&gt;""),"x","")</f>
        <v/>
      </c>
      <c r="AC396" s="88" t="str">
        <f>IF($AB396&lt;&gt;"x","",IF(AND($I396&lt;&gt;AC$4, IFERROR(MATCH("c",$AB396:AB396,0),0)=0),"x", IF(IFERROR(MATCH("c",$AB396:AB396,0),0)=0,"c","")))</f>
        <v/>
      </c>
      <c r="AD396" s="88" t="str">
        <f>IF($AB396&lt;&gt;"x","",IF(AND($I396&lt;&gt;AD$4, IFERROR(MATCH("c",$AB396:AC396,0),0)=0),"x", IF(IFERROR(MATCH("c",$AB396:AC396,0),0)=0,"c","")))</f>
        <v/>
      </c>
      <c r="AE396" s="88" t="str">
        <f>IF($AB396&lt;&gt;"x","",IF(AND($I396&lt;&gt;AE$4, IFERROR(MATCH("c",$AB396:AD396,0),0)=0),"x", IF(IFERROR(MATCH("c",$AB396:AD396,0),0)=0,"c","")))</f>
        <v/>
      </c>
      <c r="AF396" s="88" t="str">
        <f>IF($AB396&lt;&gt;"x","",IF(AND($I396&lt;&gt;AF$4, IFERROR(MATCH("c",$AB396:AE396,0),0)=0),"x", IF(IFERROR(MATCH("c",$AB396:AE396,0),0)=0,"c","")))</f>
        <v/>
      </c>
      <c r="AG396" s="88" t="str">
        <f>IF($AB396&lt;&gt;"x","",IF(AND($I396&lt;&gt;AG$4, IFERROR(MATCH("c",$AB396:AF396,0),0)=0),"x", IF(IFERROR(MATCH("c",$AB396:AF396,0),0)=0,"c","")))</f>
        <v/>
      </c>
      <c r="AH396" s="88" t="str">
        <f>IF($AB396&lt;&gt;"x","",IF(AND($I396&lt;&gt;AH$4, IFERROR(MATCH("c",$AB396:AG396,0),0)=0),"x", IF(IFERROR(MATCH("c",$AB396:AG396,0),0)=0,"c","")))</f>
        <v/>
      </c>
      <c r="AI396" s="88" t="str">
        <f>IF($AB396&lt;&gt;"x","",IF(AND($I396&lt;&gt;AI$4, IFERROR(MATCH("c",$AB396:AH396,0),0)=0),"x", IF(IFERROR(MATCH("c",$AB396:AH396,0),0)=0,"c","")))</f>
        <v/>
      </c>
      <c r="AJ396" s="88" t="str">
        <f>IF($AB396&lt;&gt;"x","",IF(AND($I396&lt;&gt;AJ$4, IFERROR(MATCH("c",$AB396:AI396,0),0)=0),"x", IF(IFERROR(MATCH("c",$AB396:AI396,0),0)=0,"c","")))</f>
        <v/>
      </c>
      <c r="AK396" s="88" t="str">
        <f>IF($AB396&lt;&gt;"x","",IF(AND($I396&lt;&gt;AK$4, IFERROR(MATCH("c",$AB396:AJ396,0),0)=0),"x", IF(IFERROR(MATCH("c",$AB396:AJ396,0),0)=0,"c","")))</f>
        <v/>
      </c>
      <c r="AL396" s="88" t="str">
        <f>IF($AB396&lt;&gt;"x","",IF(AND($I396&lt;&gt;AL$4, IFERROR(MATCH("c",$AB396:AK396,0),0)=0),"x", IF(IFERROR(MATCH("c",$AB396:AK396,0),0)=0,"c","")))</f>
        <v/>
      </c>
      <c r="AM396" s="88" t="str">
        <f>IF($AB396&lt;&gt;"x","",IF(AND($I396&lt;&gt;AM$4, IFERROR(MATCH("c",$AB396:AL396,0),0)=0),"x", IF(IFERROR(MATCH("c",$AB396:AL396,0),0)=0,"c","")))</f>
        <v/>
      </c>
      <c r="AN396" s="88" t="str">
        <f>IF($AB396&lt;&gt;"x","",IF(AND($I396&lt;&gt;AN$4, IFERROR(MATCH("c",$AB396:AM396,0),0)=0),"x", IF(IFERROR(MATCH("c",$AB396:AM396,0),0)=0,"c","")))</f>
        <v/>
      </c>
      <c r="AO396" s="88" t="str">
        <f>IF($AB396&lt;&gt;"x","",IF(AND($I396&lt;&gt;AO$4, IFERROR(MATCH("c",$AB396:AN396,0),0)=0),"x", IF(IFERROR(MATCH("c",$AB396:AN396,0),0)=0,"c","")))</f>
        <v/>
      </c>
      <c r="AP396" s="88" t="str">
        <f>IF($AB396&lt;&gt;"x","",IF(AND($I396&lt;&gt;AP$4, IFERROR(MATCH("c",$AB396:AO396,0),0)=0),"x", IF(IFERROR(MATCH("c",$AB396:AO396,0),0)=0,"c","")))</f>
        <v/>
      </c>
      <c r="AQ396" s="88" t="str">
        <f>IF($AB396&lt;&gt;"x","",IF(AND($I396&lt;&gt;AQ$4, IFERROR(MATCH("c",$AB396:AP396,0),0)=0),"x", IF(IFERROR(MATCH("c",$AB396:AP396,0),0)=0,"c","")))</f>
        <v/>
      </c>
    </row>
    <row r="397" spans="2:43" x14ac:dyDescent="0.25">
      <c r="B397" s="88">
        <f>IF(AND(OR(Pipeline!$F$5=H397,Pipeline!$F$5="",Pipeline!$F$5="All"), OR(Pipeline!$F$6=J397,Pipeline!$F$6="",Pipeline!$F$6="All"),  OR(Pipeline!$J$5&lt;=K397,Pipeline!$J$5=""), OR(Pipeline!$J$6&gt;=K397,Pipeline!$J$6=""),  OR(Pipeline!$N$5&lt;=O397,Pipeline!$N$5=""), OR(Pipeline!$N$6&gt;=O397,Pipeline!$N$6="")),1,0)</f>
        <v>1</v>
      </c>
      <c r="C397" s="99">
        <f>IF(B397&lt;&gt;1,"",COUNTIFS($I$6:I396,I397,$B$6:B396,1)+1)</f>
        <v>385</v>
      </c>
      <c r="D397" s="100" t="str">
        <f>IF(LEN(INDEX(Input!B$6:B$1005,ROW($C397)-ROW($C$5),1))=0,"-",INDEX(Input!B$6:B$1005,ROW($C397)-ROW($C$5),1))</f>
        <v>-</v>
      </c>
      <c r="E397" s="100" t="str">
        <f>IF(LEN(INDEX(Input!C$6:C$1005,ROW($C397)-ROW($C$5),1))=0,"-",INDEX(Input!C$6:C$1005,ROW($C397)-ROW($C$5),1))</f>
        <v>-</v>
      </c>
      <c r="F397" s="100" t="str">
        <f>IF(LEN(INDEX(Input!D$6:D$1005,ROW($C397)-ROW($C$5),1))=0,"-",INDEX(Input!D$6:D$1005,ROW($C397)-ROW($C$5),1))</f>
        <v>-</v>
      </c>
      <c r="G397" s="100" t="str">
        <f>IF(LEN(INDEX(Input!E$6:E$1005,ROW($C397)-ROW($C$5),1))=0,"-",INDEX(Input!E$6:E$1005,ROW($C397)-ROW($C$5),1))</f>
        <v>-</v>
      </c>
      <c r="H397" s="100" t="str">
        <f>IF(LEN(INDEX(Input!F$6:F$1005,ROW($C397)-ROW($C$5),1))=0,"-",INDEX(Input!F$6:F$1005,ROW($C397)-ROW($C$5),1))</f>
        <v>-</v>
      </c>
      <c r="I397" s="100" t="str">
        <f>IF(LEN(INDEX(Input!G$6:G$1005,ROW($C397)-ROW($C$5),1))=0,"",INDEX(Input!G$6:G$1005,ROW($C397)-ROW($C$5),1))</f>
        <v/>
      </c>
      <c r="J397" s="100" t="str">
        <f>IF(LEN(INDEX(Input!B$6:B$1005,ROW($C397)-ROW($C$5),1))=0,"-",IF(INDEX(Input!H$6:H$1005,ROW($C397)-ROW($C$5),1)="","Not set",INDEX(Input!H$6:H$1005,ROW($C397)-ROW($C$5),1)) )</f>
        <v>-</v>
      </c>
      <c r="K397" s="101" t="str">
        <f>IF(LEN(INDEX(Input!I$6:I$1005,ROW($C397)-ROW($C$5),1))=0,"",INDEX(Input!I$6:I$1005,ROW($C397)-ROW($C$5),1))</f>
        <v/>
      </c>
      <c r="L397" s="101" t="str">
        <f t="array" ref="L397">IFERROR(IF($AY$24=123,DAY(K397)&amp;connector&amp;IF($AZ$24="Extended",INDEX($AT$24:$AT$35,MONTH(K397),1),MONTH(K397))&amp;connector&amp;IF($AZ$24="Short", RIGHT(YEAR(K397),2),YEAR(K397)),IF($AY$24=213, MONTH(K397)&amp;connector&amp;DAY(K397)&amp;connector&amp;IF($AZ$24="Short", RIGHT(YEAR(K397),2),YEAR(K397)),IF($AZ$24="Short", RIGHT(YEAR(K397),2),YEAR(K397))&amp;connector&amp;MONTH(K397)&amp;connector&amp;DAY(K397))),"-")</f>
        <v>-</v>
      </c>
      <c r="M397" s="101" t="str">
        <f>IF(LEN(INDEX(Input!J$6:J$1005,ROW($C397)-ROW($C$5),1))=0,"",INDEX(Input!J$6:J$1005,ROW($C397)-ROW($C$5),1))</f>
        <v/>
      </c>
      <c r="N397" s="101" t="str">
        <f t="array" ref="N397">IFERROR(IF($AY$24=123,DAY(M397)&amp;connector&amp;IF($AZ$24="Extended",INDEX($AT$24:$AT$35,MONTH(M397),1),MONTH(M397))&amp;connector&amp;IF($AZ$24="Short", RIGHT(YEAR(M397),2),YEAR(M397)),IF($AY$24=213, MONTH(M397)&amp;connector&amp;DAY(M397)&amp;connector&amp;IF($AZ$24="Short", RIGHT(YEAR(M397),2),YEAR(M397)),IF($AZ$24="Short", RIGHT(YEAR(M397),2),YEAR(M397))&amp;connector&amp;MONTH(M397)&amp;connector&amp;DAY(M397))),"-")</f>
        <v>-</v>
      </c>
      <c r="O397" s="156" t="str">
        <f>IF(LEN(INDEX(Input!K$6:K$1005,ROW($C397)-ROW($C$5),1))=0,"",INDEX(Input!K$6:K$1005,ROW($C397)-ROW($C$5),1))</f>
        <v/>
      </c>
      <c r="P397" s="100" t="str">
        <f t="shared" si="54"/>
        <v>-</v>
      </c>
      <c r="Q397" s="156" t="str">
        <f>IF(LEN(INDEX(Input!L$6:L$1005,ROW($C397)-ROW($C$5),1))=0,"",INDEX(Input!L$6:L$1005,ROW($C397)-ROW($C$5),1))</f>
        <v/>
      </c>
      <c r="R397" s="100" t="str">
        <f t="shared" si="55"/>
        <v>-</v>
      </c>
      <c r="S397" s="156" t="str">
        <f>IF(LEN(INDEX(Input!M$6:M$1005,ROW($C397)-ROW($C$5),1))=0,"-",INDEX(Input!M$6:M$1005,ROW($C397)-ROW($C$5),1))</f>
        <v>-</v>
      </c>
      <c r="T397" s="156" t="str">
        <f t="shared" si="56"/>
        <v/>
      </c>
      <c r="U397" s="100" t="str">
        <f t="shared" si="57"/>
        <v>-</v>
      </c>
      <c r="V397" s="156" t="str">
        <f>IF(LEN(INDEX(Input!O$6:O$1005,ROW($C397)-ROW($C$5),1))=0,"",INDEX(Input!O$6:O$1005,ROW($C397)-ROW($C$5),1))</f>
        <v/>
      </c>
      <c r="W397" s="100" t="str">
        <f t="shared" si="58"/>
        <v>-</v>
      </c>
      <c r="X397" s="104" t="str">
        <f t="shared" si="59"/>
        <v/>
      </c>
      <c r="Y397" s="102" t="str">
        <f t="shared" si="53"/>
        <v/>
      </c>
      <c r="Z397" s="102" t="str">
        <f>IF(AND(OR(Dashboard!$D$7=J397,Dashboard!$D$7=""),  OR(Dashboard!$G$6&lt;=K397,Dashboard!$G$6=""), OR(Dashboard!$G$7&gt;=K397,Dashboard!$G$7=""),  OR(Dashboard!$J$6&lt;=O397,Dashboard!$J$6=""), OR(Dashboard!$J$7&gt;=O397,Dashboard!$J$7=""),D397&lt;&gt;""),"x","")</f>
        <v>x</v>
      </c>
      <c r="AA397" s="102" t="str">
        <f>IF(AND(OR(Dashboard!$D$6=H397,Dashboard!$D$6="",Dashboard!$D$6="All"), Z397="x"),"x","")</f>
        <v>x</v>
      </c>
      <c r="AB397" s="103" t="str">
        <f>IF(AND(OR(Dashboard!$D$6=H397,Dashboard!$D$6="",Dashboard!$D$6="All"), OR(Dashboard!$D$7=J397,Dashboard!$D$7=""),  OR(Dashboard!$G$6&lt;=K397,Dashboard!$G$6=""), OR(Dashboard!$G$7&gt;=K397,Dashboard!$G$7=""),  OR(Dashboard!$J$6&lt;=O397,Dashboard!$J$6=""), OR(Dashboard!$J$7&gt;=O397,Dashboard!$J$7=""),I397&lt;&gt;""),"x","")</f>
        <v/>
      </c>
      <c r="AC397" s="88" t="str">
        <f>IF($AB397&lt;&gt;"x","",IF(AND($I397&lt;&gt;AC$4, IFERROR(MATCH("c",$AB397:AB397,0),0)=0),"x", IF(IFERROR(MATCH("c",$AB397:AB397,0),0)=0,"c","")))</f>
        <v/>
      </c>
      <c r="AD397" s="88" t="str">
        <f>IF($AB397&lt;&gt;"x","",IF(AND($I397&lt;&gt;AD$4, IFERROR(MATCH("c",$AB397:AC397,0),0)=0),"x", IF(IFERROR(MATCH("c",$AB397:AC397,0),0)=0,"c","")))</f>
        <v/>
      </c>
      <c r="AE397" s="88" t="str">
        <f>IF($AB397&lt;&gt;"x","",IF(AND($I397&lt;&gt;AE$4, IFERROR(MATCH("c",$AB397:AD397,0),0)=0),"x", IF(IFERROR(MATCH("c",$AB397:AD397,0),0)=0,"c","")))</f>
        <v/>
      </c>
      <c r="AF397" s="88" t="str">
        <f>IF($AB397&lt;&gt;"x","",IF(AND($I397&lt;&gt;AF$4, IFERROR(MATCH("c",$AB397:AE397,0),0)=0),"x", IF(IFERROR(MATCH("c",$AB397:AE397,0),0)=0,"c","")))</f>
        <v/>
      </c>
      <c r="AG397" s="88" t="str">
        <f>IF($AB397&lt;&gt;"x","",IF(AND($I397&lt;&gt;AG$4, IFERROR(MATCH("c",$AB397:AF397,0),0)=0),"x", IF(IFERROR(MATCH("c",$AB397:AF397,0),0)=0,"c","")))</f>
        <v/>
      </c>
      <c r="AH397" s="88" t="str">
        <f>IF($AB397&lt;&gt;"x","",IF(AND($I397&lt;&gt;AH$4, IFERROR(MATCH("c",$AB397:AG397,0),0)=0),"x", IF(IFERROR(MATCH("c",$AB397:AG397,0),0)=0,"c","")))</f>
        <v/>
      </c>
      <c r="AI397" s="88" t="str">
        <f>IF($AB397&lt;&gt;"x","",IF(AND($I397&lt;&gt;AI$4, IFERROR(MATCH("c",$AB397:AH397,0),0)=0),"x", IF(IFERROR(MATCH("c",$AB397:AH397,0),0)=0,"c","")))</f>
        <v/>
      </c>
      <c r="AJ397" s="88" t="str">
        <f>IF($AB397&lt;&gt;"x","",IF(AND($I397&lt;&gt;AJ$4, IFERROR(MATCH("c",$AB397:AI397,0),0)=0),"x", IF(IFERROR(MATCH("c",$AB397:AI397,0),0)=0,"c","")))</f>
        <v/>
      </c>
      <c r="AK397" s="88" t="str">
        <f>IF($AB397&lt;&gt;"x","",IF(AND($I397&lt;&gt;AK$4, IFERROR(MATCH("c",$AB397:AJ397,0),0)=0),"x", IF(IFERROR(MATCH("c",$AB397:AJ397,0),0)=0,"c","")))</f>
        <v/>
      </c>
      <c r="AL397" s="88" t="str">
        <f>IF($AB397&lt;&gt;"x","",IF(AND($I397&lt;&gt;AL$4, IFERROR(MATCH("c",$AB397:AK397,0),0)=0),"x", IF(IFERROR(MATCH("c",$AB397:AK397,0),0)=0,"c","")))</f>
        <v/>
      </c>
      <c r="AM397" s="88" t="str">
        <f>IF($AB397&lt;&gt;"x","",IF(AND($I397&lt;&gt;AM$4, IFERROR(MATCH("c",$AB397:AL397,0),0)=0),"x", IF(IFERROR(MATCH("c",$AB397:AL397,0),0)=0,"c","")))</f>
        <v/>
      </c>
      <c r="AN397" s="88" t="str">
        <f>IF($AB397&lt;&gt;"x","",IF(AND($I397&lt;&gt;AN$4, IFERROR(MATCH("c",$AB397:AM397,0),0)=0),"x", IF(IFERROR(MATCH("c",$AB397:AM397,0),0)=0,"c","")))</f>
        <v/>
      </c>
      <c r="AO397" s="88" t="str">
        <f>IF($AB397&lt;&gt;"x","",IF(AND($I397&lt;&gt;AO$4, IFERROR(MATCH("c",$AB397:AN397,0),0)=0),"x", IF(IFERROR(MATCH("c",$AB397:AN397,0),0)=0,"c","")))</f>
        <v/>
      </c>
      <c r="AP397" s="88" t="str">
        <f>IF($AB397&lt;&gt;"x","",IF(AND($I397&lt;&gt;AP$4, IFERROR(MATCH("c",$AB397:AO397,0),0)=0),"x", IF(IFERROR(MATCH("c",$AB397:AO397,0),0)=0,"c","")))</f>
        <v/>
      </c>
      <c r="AQ397" s="88" t="str">
        <f>IF($AB397&lt;&gt;"x","",IF(AND($I397&lt;&gt;AQ$4, IFERROR(MATCH("c",$AB397:AP397,0),0)=0),"x", IF(IFERROR(MATCH("c",$AB397:AP397,0),0)=0,"c","")))</f>
        <v/>
      </c>
    </row>
    <row r="398" spans="2:43" x14ac:dyDescent="0.25">
      <c r="B398" s="88">
        <f>IF(AND(OR(Pipeline!$F$5=H398,Pipeline!$F$5="",Pipeline!$F$5="All"), OR(Pipeline!$F$6=J398,Pipeline!$F$6="",Pipeline!$F$6="All"),  OR(Pipeline!$J$5&lt;=K398,Pipeline!$J$5=""), OR(Pipeline!$J$6&gt;=K398,Pipeline!$J$6=""),  OR(Pipeline!$N$5&lt;=O398,Pipeline!$N$5=""), OR(Pipeline!$N$6&gt;=O398,Pipeline!$N$6="")),1,0)</f>
        <v>1</v>
      </c>
      <c r="C398" s="99">
        <f>IF(B398&lt;&gt;1,"",COUNTIFS($I$6:I397,I398,$B$6:B397,1)+1)</f>
        <v>386</v>
      </c>
      <c r="D398" s="100" t="str">
        <f>IF(LEN(INDEX(Input!B$6:B$1005,ROW($C398)-ROW($C$5),1))=0,"-",INDEX(Input!B$6:B$1005,ROW($C398)-ROW($C$5),1))</f>
        <v>-</v>
      </c>
      <c r="E398" s="100" t="str">
        <f>IF(LEN(INDEX(Input!C$6:C$1005,ROW($C398)-ROW($C$5),1))=0,"-",INDEX(Input!C$6:C$1005,ROW($C398)-ROW($C$5),1))</f>
        <v>-</v>
      </c>
      <c r="F398" s="100" t="str">
        <f>IF(LEN(INDEX(Input!D$6:D$1005,ROW($C398)-ROW($C$5),1))=0,"-",INDEX(Input!D$6:D$1005,ROW($C398)-ROW($C$5),1))</f>
        <v>-</v>
      </c>
      <c r="G398" s="100" t="str">
        <f>IF(LEN(INDEX(Input!E$6:E$1005,ROW($C398)-ROW($C$5),1))=0,"-",INDEX(Input!E$6:E$1005,ROW($C398)-ROW($C$5),1))</f>
        <v>-</v>
      </c>
      <c r="H398" s="100" t="str">
        <f>IF(LEN(INDEX(Input!F$6:F$1005,ROW($C398)-ROW($C$5),1))=0,"-",INDEX(Input!F$6:F$1005,ROW($C398)-ROW($C$5),1))</f>
        <v>-</v>
      </c>
      <c r="I398" s="100" t="str">
        <f>IF(LEN(INDEX(Input!G$6:G$1005,ROW($C398)-ROW($C$5),1))=0,"",INDEX(Input!G$6:G$1005,ROW($C398)-ROW($C$5),1))</f>
        <v/>
      </c>
      <c r="J398" s="100" t="str">
        <f>IF(LEN(INDEX(Input!B$6:B$1005,ROW($C398)-ROW($C$5),1))=0,"-",IF(INDEX(Input!H$6:H$1005,ROW($C398)-ROW($C$5),1)="","Not set",INDEX(Input!H$6:H$1005,ROW($C398)-ROW($C$5),1)) )</f>
        <v>-</v>
      </c>
      <c r="K398" s="101" t="str">
        <f>IF(LEN(INDEX(Input!I$6:I$1005,ROW($C398)-ROW($C$5),1))=0,"",INDEX(Input!I$6:I$1005,ROW($C398)-ROW($C$5),1))</f>
        <v/>
      </c>
      <c r="L398" s="101" t="str">
        <f t="array" ref="L398">IFERROR(IF($AY$24=123,DAY(K398)&amp;connector&amp;IF($AZ$24="Extended",INDEX($AT$24:$AT$35,MONTH(K398),1),MONTH(K398))&amp;connector&amp;IF($AZ$24="Short", RIGHT(YEAR(K398),2),YEAR(K398)),IF($AY$24=213, MONTH(K398)&amp;connector&amp;DAY(K398)&amp;connector&amp;IF($AZ$24="Short", RIGHT(YEAR(K398),2),YEAR(K398)),IF($AZ$24="Short", RIGHT(YEAR(K398),2),YEAR(K398))&amp;connector&amp;MONTH(K398)&amp;connector&amp;DAY(K398))),"-")</f>
        <v>-</v>
      </c>
      <c r="M398" s="101" t="str">
        <f>IF(LEN(INDEX(Input!J$6:J$1005,ROW($C398)-ROW($C$5),1))=0,"",INDEX(Input!J$6:J$1005,ROW($C398)-ROW($C$5),1))</f>
        <v/>
      </c>
      <c r="N398" s="101" t="str">
        <f t="array" ref="N398">IFERROR(IF($AY$24=123,DAY(M398)&amp;connector&amp;IF($AZ$24="Extended",INDEX($AT$24:$AT$35,MONTH(M398),1),MONTH(M398))&amp;connector&amp;IF($AZ$24="Short", RIGHT(YEAR(M398),2),YEAR(M398)),IF($AY$24=213, MONTH(M398)&amp;connector&amp;DAY(M398)&amp;connector&amp;IF($AZ$24="Short", RIGHT(YEAR(M398),2),YEAR(M398)),IF($AZ$24="Short", RIGHT(YEAR(M398),2),YEAR(M398))&amp;connector&amp;MONTH(M398)&amp;connector&amp;DAY(M398))),"-")</f>
        <v>-</v>
      </c>
      <c r="O398" s="156" t="str">
        <f>IF(LEN(INDEX(Input!K$6:K$1005,ROW($C398)-ROW($C$5),1))=0,"",INDEX(Input!K$6:K$1005,ROW($C398)-ROW($C$5),1))</f>
        <v/>
      </c>
      <c r="P398" s="100" t="str">
        <f t="shared" si="54"/>
        <v>-</v>
      </c>
      <c r="Q398" s="156" t="str">
        <f>IF(LEN(INDEX(Input!L$6:L$1005,ROW($C398)-ROW($C$5),1))=0,"",INDEX(Input!L$6:L$1005,ROW($C398)-ROW($C$5),1))</f>
        <v/>
      </c>
      <c r="R398" s="100" t="str">
        <f t="shared" si="55"/>
        <v>-</v>
      </c>
      <c r="S398" s="156" t="str">
        <f>IF(LEN(INDEX(Input!M$6:M$1005,ROW($C398)-ROW($C$5),1))=0,"-",INDEX(Input!M$6:M$1005,ROW($C398)-ROW($C$5),1))</f>
        <v>-</v>
      </c>
      <c r="T398" s="156" t="str">
        <f t="shared" si="56"/>
        <v/>
      </c>
      <c r="U398" s="100" t="str">
        <f t="shared" si="57"/>
        <v>-</v>
      </c>
      <c r="V398" s="156" t="str">
        <f>IF(LEN(INDEX(Input!O$6:O$1005,ROW($C398)-ROW($C$5),1))=0,"",INDEX(Input!O$6:O$1005,ROW($C398)-ROW($C$5),1))</f>
        <v/>
      </c>
      <c r="W398" s="100" t="str">
        <f t="shared" si="58"/>
        <v>-</v>
      </c>
      <c r="X398" s="104" t="str">
        <f t="shared" si="59"/>
        <v/>
      </c>
      <c r="Y398" s="102" t="str">
        <f t="shared" si="53"/>
        <v/>
      </c>
      <c r="Z398" s="102" t="str">
        <f>IF(AND(OR(Dashboard!$D$7=J398,Dashboard!$D$7=""),  OR(Dashboard!$G$6&lt;=K398,Dashboard!$G$6=""), OR(Dashboard!$G$7&gt;=K398,Dashboard!$G$7=""),  OR(Dashboard!$J$6&lt;=O398,Dashboard!$J$6=""), OR(Dashboard!$J$7&gt;=O398,Dashboard!$J$7=""),D398&lt;&gt;""),"x","")</f>
        <v>x</v>
      </c>
      <c r="AA398" s="102" t="str">
        <f>IF(AND(OR(Dashboard!$D$6=H398,Dashboard!$D$6="",Dashboard!$D$6="All"), Z398="x"),"x","")</f>
        <v>x</v>
      </c>
      <c r="AB398" s="103" t="str">
        <f>IF(AND(OR(Dashboard!$D$6=H398,Dashboard!$D$6="",Dashboard!$D$6="All"), OR(Dashboard!$D$7=J398,Dashboard!$D$7=""),  OR(Dashboard!$G$6&lt;=K398,Dashboard!$G$6=""), OR(Dashboard!$G$7&gt;=K398,Dashboard!$G$7=""),  OR(Dashboard!$J$6&lt;=O398,Dashboard!$J$6=""), OR(Dashboard!$J$7&gt;=O398,Dashboard!$J$7=""),I398&lt;&gt;""),"x","")</f>
        <v/>
      </c>
      <c r="AC398" s="88" t="str">
        <f>IF($AB398&lt;&gt;"x","",IF(AND($I398&lt;&gt;AC$4, IFERROR(MATCH("c",$AB398:AB398,0),0)=0),"x", IF(IFERROR(MATCH("c",$AB398:AB398,0),0)=0,"c","")))</f>
        <v/>
      </c>
      <c r="AD398" s="88" t="str">
        <f>IF($AB398&lt;&gt;"x","",IF(AND($I398&lt;&gt;AD$4, IFERROR(MATCH("c",$AB398:AC398,0),0)=0),"x", IF(IFERROR(MATCH("c",$AB398:AC398,0),0)=0,"c","")))</f>
        <v/>
      </c>
      <c r="AE398" s="88" t="str">
        <f>IF($AB398&lt;&gt;"x","",IF(AND($I398&lt;&gt;AE$4, IFERROR(MATCH("c",$AB398:AD398,0),0)=0),"x", IF(IFERROR(MATCH("c",$AB398:AD398,0),0)=0,"c","")))</f>
        <v/>
      </c>
      <c r="AF398" s="88" t="str">
        <f>IF($AB398&lt;&gt;"x","",IF(AND($I398&lt;&gt;AF$4, IFERROR(MATCH("c",$AB398:AE398,0),0)=0),"x", IF(IFERROR(MATCH("c",$AB398:AE398,0),0)=0,"c","")))</f>
        <v/>
      </c>
      <c r="AG398" s="88" t="str">
        <f>IF($AB398&lt;&gt;"x","",IF(AND($I398&lt;&gt;AG$4, IFERROR(MATCH("c",$AB398:AF398,0),0)=0),"x", IF(IFERROR(MATCH("c",$AB398:AF398,0),0)=0,"c","")))</f>
        <v/>
      </c>
      <c r="AH398" s="88" t="str">
        <f>IF($AB398&lt;&gt;"x","",IF(AND($I398&lt;&gt;AH$4, IFERROR(MATCH("c",$AB398:AG398,0),0)=0),"x", IF(IFERROR(MATCH("c",$AB398:AG398,0),0)=0,"c","")))</f>
        <v/>
      </c>
      <c r="AI398" s="88" t="str">
        <f>IF($AB398&lt;&gt;"x","",IF(AND($I398&lt;&gt;AI$4, IFERROR(MATCH("c",$AB398:AH398,0),0)=0),"x", IF(IFERROR(MATCH("c",$AB398:AH398,0),0)=0,"c","")))</f>
        <v/>
      </c>
      <c r="AJ398" s="88" t="str">
        <f>IF($AB398&lt;&gt;"x","",IF(AND($I398&lt;&gt;AJ$4, IFERROR(MATCH("c",$AB398:AI398,0),0)=0),"x", IF(IFERROR(MATCH("c",$AB398:AI398,0),0)=0,"c","")))</f>
        <v/>
      </c>
      <c r="AK398" s="88" t="str">
        <f>IF($AB398&lt;&gt;"x","",IF(AND($I398&lt;&gt;AK$4, IFERROR(MATCH("c",$AB398:AJ398,0),0)=0),"x", IF(IFERROR(MATCH("c",$AB398:AJ398,0),0)=0,"c","")))</f>
        <v/>
      </c>
      <c r="AL398" s="88" t="str">
        <f>IF($AB398&lt;&gt;"x","",IF(AND($I398&lt;&gt;AL$4, IFERROR(MATCH("c",$AB398:AK398,0),0)=0),"x", IF(IFERROR(MATCH("c",$AB398:AK398,0),0)=0,"c","")))</f>
        <v/>
      </c>
      <c r="AM398" s="88" t="str">
        <f>IF($AB398&lt;&gt;"x","",IF(AND($I398&lt;&gt;AM$4, IFERROR(MATCH("c",$AB398:AL398,0),0)=0),"x", IF(IFERROR(MATCH("c",$AB398:AL398,0),0)=0,"c","")))</f>
        <v/>
      </c>
      <c r="AN398" s="88" t="str">
        <f>IF($AB398&lt;&gt;"x","",IF(AND($I398&lt;&gt;AN$4, IFERROR(MATCH("c",$AB398:AM398,0),0)=0),"x", IF(IFERROR(MATCH("c",$AB398:AM398,0),0)=0,"c","")))</f>
        <v/>
      </c>
      <c r="AO398" s="88" t="str">
        <f>IF($AB398&lt;&gt;"x","",IF(AND($I398&lt;&gt;AO$4, IFERROR(MATCH("c",$AB398:AN398,0),0)=0),"x", IF(IFERROR(MATCH("c",$AB398:AN398,0),0)=0,"c","")))</f>
        <v/>
      </c>
      <c r="AP398" s="88" t="str">
        <f>IF($AB398&lt;&gt;"x","",IF(AND($I398&lt;&gt;AP$4, IFERROR(MATCH("c",$AB398:AO398,0),0)=0),"x", IF(IFERROR(MATCH("c",$AB398:AO398,0),0)=0,"c","")))</f>
        <v/>
      </c>
      <c r="AQ398" s="88" t="str">
        <f>IF($AB398&lt;&gt;"x","",IF(AND($I398&lt;&gt;AQ$4, IFERROR(MATCH("c",$AB398:AP398,0),0)=0),"x", IF(IFERROR(MATCH("c",$AB398:AP398,0),0)=0,"c","")))</f>
        <v/>
      </c>
    </row>
    <row r="399" spans="2:43" x14ac:dyDescent="0.25">
      <c r="B399" s="88">
        <f>IF(AND(OR(Pipeline!$F$5=H399,Pipeline!$F$5="",Pipeline!$F$5="All"), OR(Pipeline!$F$6=J399,Pipeline!$F$6="",Pipeline!$F$6="All"),  OR(Pipeline!$J$5&lt;=K399,Pipeline!$J$5=""), OR(Pipeline!$J$6&gt;=K399,Pipeline!$J$6=""),  OR(Pipeline!$N$5&lt;=O399,Pipeline!$N$5=""), OR(Pipeline!$N$6&gt;=O399,Pipeline!$N$6="")),1,0)</f>
        <v>1</v>
      </c>
      <c r="C399" s="99">
        <f>IF(B399&lt;&gt;1,"",COUNTIFS($I$6:I398,I399,$B$6:B398,1)+1)</f>
        <v>387</v>
      </c>
      <c r="D399" s="100" t="str">
        <f>IF(LEN(INDEX(Input!B$6:B$1005,ROW($C399)-ROW($C$5),1))=0,"-",INDEX(Input!B$6:B$1005,ROW($C399)-ROW($C$5),1))</f>
        <v>-</v>
      </c>
      <c r="E399" s="100" t="str">
        <f>IF(LEN(INDEX(Input!C$6:C$1005,ROW($C399)-ROW($C$5),1))=0,"-",INDEX(Input!C$6:C$1005,ROW($C399)-ROW($C$5),1))</f>
        <v>-</v>
      </c>
      <c r="F399" s="100" t="str">
        <f>IF(LEN(INDEX(Input!D$6:D$1005,ROW($C399)-ROW($C$5),1))=0,"-",INDEX(Input!D$6:D$1005,ROW($C399)-ROW($C$5),1))</f>
        <v>-</v>
      </c>
      <c r="G399" s="100" t="str">
        <f>IF(LEN(INDEX(Input!E$6:E$1005,ROW($C399)-ROW($C$5),1))=0,"-",INDEX(Input!E$6:E$1005,ROW($C399)-ROW($C$5),1))</f>
        <v>-</v>
      </c>
      <c r="H399" s="100" t="str">
        <f>IF(LEN(INDEX(Input!F$6:F$1005,ROW($C399)-ROW($C$5),1))=0,"-",INDEX(Input!F$6:F$1005,ROW($C399)-ROW($C$5),1))</f>
        <v>-</v>
      </c>
      <c r="I399" s="100" t="str">
        <f>IF(LEN(INDEX(Input!G$6:G$1005,ROW($C399)-ROW($C$5),1))=0,"",INDEX(Input!G$6:G$1005,ROW($C399)-ROW($C$5),1))</f>
        <v/>
      </c>
      <c r="J399" s="100" t="str">
        <f>IF(LEN(INDEX(Input!B$6:B$1005,ROW($C399)-ROW($C$5),1))=0,"-",IF(INDEX(Input!H$6:H$1005,ROW($C399)-ROW($C$5),1)="","Not set",INDEX(Input!H$6:H$1005,ROW($C399)-ROW($C$5),1)) )</f>
        <v>-</v>
      </c>
      <c r="K399" s="101" t="str">
        <f>IF(LEN(INDEX(Input!I$6:I$1005,ROW($C399)-ROW($C$5),1))=0,"",INDEX(Input!I$6:I$1005,ROW($C399)-ROW($C$5),1))</f>
        <v/>
      </c>
      <c r="L399" s="101" t="str">
        <f t="array" ref="L399">IFERROR(IF($AY$24=123,DAY(K399)&amp;connector&amp;IF($AZ$24="Extended",INDEX($AT$24:$AT$35,MONTH(K399),1),MONTH(K399))&amp;connector&amp;IF($AZ$24="Short", RIGHT(YEAR(K399),2),YEAR(K399)),IF($AY$24=213, MONTH(K399)&amp;connector&amp;DAY(K399)&amp;connector&amp;IF($AZ$24="Short", RIGHT(YEAR(K399),2),YEAR(K399)),IF($AZ$24="Short", RIGHT(YEAR(K399),2),YEAR(K399))&amp;connector&amp;MONTH(K399)&amp;connector&amp;DAY(K399))),"-")</f>
        <v>-</v>
      </c>
      <c r="M399" s="101" t="str">
        <f>IF(LEN(INDEX(Input!J$6:J$1005,ROW($C399)-ROW($C$5),1))=0,"",INDEX(Input!J$6:J$1005,ROW($C399)-ROW($C$5),1))</f>
        <v/>
      </c>
      <c r="N399" s="101" t="str">
        <f t="array" ref="N399">IFERROR(IF($AY$24=123,DAY(M399)&amp;connector&amp;IF($AZ$24="Extended",INDEX($AT$24:$AT$35,MONTH(M399),1),MONTH(M399))&amp;connector&amp;IF($AZ$24="Short", RIGHT(YEAR(M399),2),YEAR(M399)),IF($AY$24=213, MONTH(M399)&amp;connector&amp;DAY(M399)&amp;connector&amp;IF($AZ$24="Short", RIGHT(YEAR(M399),2),YEAR(M399)),IF($AZ$24="Short", RIGHT(YEAR(M399),2),YEAR(M399))&amp;connector&amp;MONTH(M399)&amp;connector&amp;DAY(M399))),"-")</f>
        <v>-</v>
      </c>
      <c r="O399" s="156" t="str">
        <f>IF(LEN(INDEX(Input!K$6:K$1005,ROW($C399)-ROW($C$5),1))=0,"",INDEX(Input!K$6:K$1005,ROW($C399)-ROW($C$5),1))</f>
        <v/>
      </c>
      <c r="P399" s="100" t="str">
        <f t="shared" si="54"/>
        <v>-</v>
      </c>
      <c r="Q399" s="156" t="str">
        <f>IF(LEN(INDEX(Input!L$6:L$1005,ROW($C399)-ROW($C$5),1))=0,"",INDEX(Input!L$6:L$1005,ROW($C399)-ROW($C$5),1))</f>
        <v/>
      </c>
      <c r="R399" s="100" t="str">
        <f t="shared" si="55"/>
        <v>-</v>
      </c>
      <c r="S399" s="156" t="str">
        <f>IF(LEN(INDEX(Input!M$6:M$1005,ROW($C399)-ROW($C$5),1))=0,"-",INDEX(Input!M$6:M$1005,ROW($C399)-ROW($C$5),1))</f>
        <v>-</v>
      </c>
      <c r="T399" s="156" t="str">
        <f t="shared" si="56"/>
        <v/>
      </c>
      <c r="U399" s="100" t="str">
        <f t="shared" si="57"/>
        <v>-</v>
      </c>
      <c r="V399" s="156" t="str">
        <f>IF(LEN(INDEX(Input!O$6:O$1005,ROW($C399)-ROW($C$5),1))=0,"",INDEX(Input!O$6:O$1005,ROW($C399)-ROW($C$5),1))</f>
        <v/>
      </c>
      <c r="W399" s="100" t="str">
        <f t="shared" si="58"/>
        <v>-</v>
      </c>
      <c r="X399" s="104" t="str">
        <f t="shared" si="59"/>
        <v/>
      </c>
      <c r="Y399" s="102" t="str">
        <f t="shared" si="53"/>
        <v/>
      </c>
      <c r="Z399" s="102" t="str">
        <f>IF(AND(OR(Dashboard!$D$7=J399,Dashboard!$D$7=""),  OR(Dashboard!$G$6&lt;=K399,Dashboard!$G$6=""), OR(Dashboard!$G$7&gt;=K399,Dashboard!$G$7=""),  OR(Dashboard!$J$6&lt;=O399,Dashboard!$J$6=""), OR(Dashboard!$J$7&gt;=O399,Dashboard!$J$7=""),D399&lt;&gt;""),"x","")</f>
        <v>x</v>
      </c>
      <c r="AA399" s="102" t="str">
        <f>IF(AND(OR(Dashboard!$D$6=H399,Dashboard!$D$6="",Dashboard!$D$6="All"), Z399="x"),"x","")</f>
        <v>x</v>
      </c>
      <c r="AB399" s="103" t="str">
        <f>IF(AND(OR(Dashboard!$D$6=H399,Dashboard!$D$6="",Dashboard!$D$6="All"), OR(Dashboard!$D$7=J399,Dashboard!$D$7=""),  OR(Dashboard!$G$6&lt;=K399,Dashboard!$G$6=""), OR(Dashboard!$G$7&gt;=K399,Dashboard!$G$7=""),  OR(Dashboard!$J$6&lt;=O399,Dashboard!$J$6=""), OR(Dashboard!$J$7&gt;=O399,Dashboard!$J$7=""),I399&lt;&gt;""),"x","")</f>
        <v/>
      </c>
      <c r="AC399" s="88" t="str">
        <f>IF($AB399&lt;&gt;"x","",IF(AND($I399&lt;&gt;AC$4, IFERROR(MATCH("c",$AB399:AB399,0),0)=0),"x", IF(IFERROR(MATCH("c",$AB399:AB399,0),0)=0,"c","")))</f>
        <v/>
      </c>
      <c r="AD399" s="88" t="str">
        <f>IF($AB399&lt;&gt;"x","",IF(AND($I399&lt;&gt;AD$4, IFERROR(MATCH("c",$AB399:AC399,0),0)=0),"x", IF(IFERROR(MATCH("c",$AB399:AC399,0),0)=0,"c","")))</f>
        <v/>
      </c>
      <c r="AE399" s="88" t="str">
        <f>IF($AB399&lt;&gt;"x","",IF(AND($I399&lt;&gt;AE$4, IFERROR(MATCH("c",$AB399:AD399,0),0)=0),"x", IF(IFERROR(MATCH("c",$AB399:AD399,0),0)=0,"c","")))</f>
        <v/>
      </c>
      <c r="AF399" s="88" t="str">
        <f>IF($AB399&lt;&gt;"x","",IF(AND($I399&lt;&gt;AF$4, IFERROR(MATCH("c",$AB399:AE399,0),0)=0),"x", IF(IFERROR(MATCH("c",$AB399:AE399,0),0)=0,"c","")))</f>
        <v/>
      </c>
      <c r="AG399" s="88" t="str">
        <f>IF($AB399&lt;&gt;"x","",IF(AND($I399&lt;&gt;AG$4, IFERROR(MATCH("c",$AB399:AF399,0),0)=0),"x", IF(IFERROR(MATCH("c",$AB399:AF399,0),0)=0,"c","")))</f>
        <v/>
      </c>
      <c r="AH399" s="88" t="str">
        <f>IF($AB399&lt;&gt;"x","",IF(AND($I399&lt;&gt;AH$4, IFERROR(MATCH("c",$AB399:AG399,0),0)=0),"x", IF(IFERROR(MATCH("c",$AB399:AG399,0),0)=0,"c","")))</f>
        <v/>
      </c>
      <c r="AI399" s="88" t="str">
        <f>IF($AB399&lt;&gt;"x","",IF(AND($I399&lt;&gt;AI$4, IFERROR(MATCH("c",$AB399:AH399,0),0)=0),"x", IF(IFERROR(MATCH("c",$AB399:AH399,0),0)=0,"c","")))</f>
        <v/>
      </c>
      <c r="AJ399" s="88" t="str">
        <f>IF($AB399&lt;&gt;"x","",IF(AND($I399&lt;&gt;AJ$4, IFERROR(MATCH("c",$AB399:AI399,0),0)=0),"x", IF(IFERROR(MATCH("c",$AB399:AI399,0),0)=0,"c","")))</f>
        <v/>
      </c>
      <c r="AK399" s="88" t="str">
        <f>IF($AB399&lt;&gt;"x","",IF(AND($I399&lt;&gt;AK$4, IFERROR(MATCH("c",$AB399:AJ399,0),0)=0),"x", IF(IFERROR(MATCH("c",$AB399:AJ399,0),0)=0,"c","")))</f>
        <v/>
      </c>
      <c r="AL399" s="88" t="str">
        <f>IF($AB399&lt;&gt;"x","",IF(AND($I399&lt;&gt;AL$4, IFERROR(MATCH("c",$AB399:AK399,0),0)=0),"x", IF(IFERROR(MATCH("c",$AB399:AK399,0),0)=0,"c","")))</f>
        <v/>
      </c>
      <c r="AM399" s="88" t="str">
        <f>IF($AB399&lt;&gt;"x","",IF(AND($I399&lt;&gt;AM$4, IFERROR(MATCH("c",$AB399:AL399,0),0)=0),"x", IF(IFERROR(MATCH("c",$AB399:AL399,0),0)=0,"c","")))</f>
        <v/>
      </c>
      <c r="AN399" s="88" t="str">
        <f>IF($AB399&lt;&gt;"x","",IF(AND($I399&lt;&gt;AN$4, IFERROR(MATCH("c",$AB399:AM399,0),0)=0),"x", IF(IFERROR(MATCH("c",$AB399:AM399,0),0)=0,"c","")))</f>
        <v/>
      </c>
      <c r="AO399" s="88" t="str">
        <f>IF($AB399&lt;&gt;"x","",IF(AND($I399&lt;&gt;AO$4, IFERROR(MATCH("c",$AB399:AN399,0),0)=0),"x", IF(IFERROR(MATCH("c",$AB399:AN399,0),0)=0,"c","")))</f>
        <v/>
      </c>
      <c r="AP399" s="88" t="str">
        <f>IF($AB399&lt;&gt;"x","",IF(AND($I399&lt;&gt;AP$4, IFERROR(MATCH("c",$AB399:AO399,0),0)=0),"x", IF(IFERROR(MATCH("c",$AB399:AO399,0),0)=0,"c","")))</f>
        <v/>
      </c>
      <c r="AQ399" s="88" t="str">
        <f>IF($AB399&lt;&gt;"x","",IF(AND($I399&lt;&gt;AQ$4, IFERROR(MATCH("c",$AB399:AP399,0),0)=0),"x", IF(IFERROR(MATCH("c",$AB399:AP399,0),0)=0,"c","")))</f>
        <v/>
      </c>
    </row>
    <row r="400" spans="2:43" x14ac:dyDescent="0.25">
      <c r="B400" s="88">
        <f>IF(AND(OR(Pipeline!$F$5=H400,Pipeline!$F$5="",Pipeline!$F$5="All"), OR(Pipeline!$F$6=J400,Pipeline!$F$6="",Pipeline!$F$6="All"),  OR(Pipeline!$J$5&lt;=K400,Pipeline!$J$5=""), OR(Pipeline!$J$6&gt;=K400,Pipeline!$J$6=""),  OR(Pipeline!$N$5&lt;=O400,Pipeline!$N$5=""), OR(Pipeline!$N$6&gt;=O400,Pipeline!$N$6="")),1,0)</f>
        <v>1</v>
      </c>
      <c r="C400" s="99">
        <f>IF(B400&lt;&gt;1,"",COUNTIFS($I$6:I399,I400,$B$6:B399,1)+1)</f>
        <v>388</v>
      </c>
      <c r="D400" s="100" t="str">
        <f>IF(LEN(INDEX(Input!B$6:B$1005,ROW($C400)-ROW($C$5),1))=0,"-",INDEX(Input!B$6:B$1005,ROW($C400)-ROW($C$5),1))</f>
        <v>-</v>
      </c>
      <c r="E400" s="100" t="str">
        <f>IF(LEN(INDEX(Input!C$6:C$1005,ROW($C400)-ROW($C$5),1))=0,"-",INDEX(Input!C$6:C$1005,ROW($C400)-ROW($C$5),1))</f>
        <v>-</v>
      </c>
      <c r="F400" s="100" t="str">
        <f>IF(LEN(INDEX(Input!D$6:D$1005,ROW($C400)-ROW($C$5),1))=0,"-",INDEX(Input!D$6:D$1005,ROW($C400)-ROW($C$5),1))</f>
        <v>-</v>
      </c>
      <c r="G400" s="100" t="str">
        <f>IF(LEN(INDEX(Input!E$6:E$1005,ROW($C400)-ROW($C$5),1))=0,"-",INDEX(Input!E$6:E$1005,ROW($C400)-ROW($C$5),1))</f>
        <v>-</v>
      </c>
      <c r="H400" s="100" t="str">
        <f>IF(LEN(INDEX(Input!F$6:F$1005,ROW($C400)-ROW($C$5),1))=0,"-",INDEX(Input!F$6:F$1005,ROW($C400)-ROW($C$5),1))</f>
        <v>-</v>
      </c>
      <c r="I400" s="100" t="str">
        <f>IF(LEN(INDEX(Input!G$6:G$1005,ROW($C400)-ROW($C$5),1))=0,"",INDEX(Input!G$6:G$1005,ROW($C400)-ROW($C$5),1))</f>
        <v/>
      </c>
      <c r="J400" s="100" t="str">
        <f>IF(LEN(INDEX(Input!B$6:B$1005,ROW($C400)-ROW($C$5),1))=0,"-",IF(INDEX(Input!H$6:H$1005,ROW($C400)-ROW($C$5),1)="","Not set",INDEX(Input!H$6:H$1005,ROW($C400)-ROW($C$5),1)) )</f>
        <v>-</v>
      </c>
      <c r="K400" s="101" t="str">
        <f>IF(LEN(INDEX(Input!I$6:I$1005,ROW($C400)-ROW($C$5),1))=0,"",INDEX(Input!I$6:I$1005,ROW($C400)-ROW($C$5),1))</f>
        <v/>
      </c>
      <c r="L400" s="101" t="str">
        <f t="array" ref="L400">IFERROR(IF($AY$24=123,DAY(K400)&amp;connector&amp;IF($AZ$24="Extended",INDEX($AT$24:$AT$35,MONTH(K400),1),MONTH(K400))&amp;connector&amp;IF($AZ$24="Short", RIGHT(YEAR(K400),2),YEAR(K400)),IF($AY$24=213, MONTH(K400)&amp;connector&amp;DAY(K400)&amp;connector&amp;IF($AZ$24="Short", RIGHT(YEAR(K400),2),YEAR(K400)),IF($AZ$24="Short", RIGHT(YEAR(K400),2),YEAR(K400))&amp;connector&amp;MONTH(K400)&amp;connector&amp;DAY(K400))),"-")</f>
        <v>-</v>
      </c>
      <c r="M400" s="101" t="str">
        <f>IF(LEN(INDEX(Input!J$6:J$1005,ROW($C400)-ROW($C$5),1))=0,"",INDEX(Input!J$6:J$1005,ROW($C400)-ROW($C$5),1))</f>
        <v/>
      </c>
      <c r="N400" s="101" t="str">
        <f t="array" ref="N400">IFERROR(IF($AY$24=123,DAY(M400)&amp;connector&amp;IF($AZ$24="Extended",INDEX($AT$24:$AT$35,MONTH(M400),1),MONTH(M400))&amp;connector&amp;IF($AZ$24="Short", RIGHT(YEAR(M400),2),YEAR(M400)),IF($AY$24=213, MONTH(M400)&amp;connector&amp;DAY(M400)&amp;connector&amp;IF($AZ$24="Short", RIGHT(YEAR(M400),2),YEAR(M400)),IF($AZ$24="Short", RIGHT(YEAR(M400),2),YEAR(M400))&amp;connector&amp;MONTH(M400)&amp;connector&amp;DAY(M400))),"-")</f>
        <v>-</v>
      </c>
      <c r="O400" s="156" t="str">
        <f>IF(LEN(INDEX(Input!K$6:K$1005,ROW($C400)-ROW($C$5),1))=0,"",INDEX(Input!K$6:K$1005,ROW($C400)-ROW($C$5),1))</f>
        <v/>
      </c>
      <c r="P400" s="100" t="str">
        <f t="shared" si="54"/>
        <v>-</v>
      </c>
      <c r="Q400" s="156" t="str">
        <f>IF(LEN(INDEX(Input!L$6:L$1005,ROW($C400)-ROW($C$5),1))=0,"",INDEX(Input!L$6:L$1005,ROW($C400)-ROW($C$5),1))</f>
        <v/>
      </c>
      <c r="R400" s="100" t="str">
        <f t="shared" si="55"/>
        <v>-</v>
      </c>
      <c r="S400" s="156" t="str">
        <f>IF(LEN(INDEX(Input!M$6:M$1005,ROW($C400)-ROW($C$5),1))=0,"-",INDEX(Input!M$6:M$1005,ROW($C400)-ROW($C$5),1))</f>
        <v>-</v>
      </c>
      <c r="T400" s="156" t="str">
        <f t="shared" si="56"/>
        <v/>
      </c>
      <c r="U400" s="100" t="str">
        <f t="shared" si="57"/>
        <v>-</v>
      </c>
      <c r="V400" s="156" t="str">
        <f>IF(LEN(INDEX(Input!O$6:O$1005,ROW($C400)-ROW($C$5),1))=0,"",INDEX(Input!O$6:O$1005,ROW($C400)-ROW($C$5),1))</f>
        <v/>
      </c>
      <c r="W400" s="100" t="str">
        <f t="shared" si="58"/>
        <v>-</v>
      </c>
      <c r="X400" s="104" t="str">
        <f t="shared" si="59"/>
        <v/>
      </c>
      <c r="Y400" s="102" t="str">
        <f t="shared" si="53"/>
        <v/>
      </c>
      <c r="Z400" s="102" t="str">
        <f>IF(AND(OR(Dashboard!$D$7=J400,Dashboard!$D$7=""),  OR(Dashboard!$G$6&lt;=K400,Dashboard!$G$6=""), OR(Dashboard!$G$7&gt;=K400,Dashboard!$G$7=""),  OR(Dashboard!$J$6&lt;=O400,Dashboard!$J$6=""), OR(Dashboard!$J$7&gt;=O400,Dashboard!$J$7=""),D400&lt;&gt;""),"x","")</f>
        <v>x</v>
      </c>
      <c r="AA400" s="102" t="str">
        <f>IF(AND(OR(Dashboard!$D$6=H400,Dashboard!$D$6="",Dashboard!$D$6="All"), Z400="x"),"x","")</f>
        <v>x</v>
      </c>
      <c r="AB400" s="103" t="str">
        <f>IF(AND(OR(Dashboard!$D$6=H400,Dashboard!$D$6="",Dashboard!$D$6="All"), OR(Dashboard!$D$7=J400,Dashboard!$D$7=""),  OR(Dashboard!$G$6&lt;=K400,Dashboard!$G$6=""), OR(Dashboard!$G$7&gt;=K400,Dashboard!$G$7=""),  OR(Dashboard!$J$6&lt;=O400,Dashboard!$J$6=""), OR(Dashboard!$J$7&gt;=O400,Dashboard!$J$7=""),I400&lt;&gt;""),"x","")</f>
        <v/>
      </c>
      <c r="AC400" s="88" t="str">
        <f>IF($AB400&lt;&gt;"x","",IF(AND($I400&lt;&gt;AC$4, IFERROR(MATCH("c",$AB400:AB400,0),0)=0),"x", IF(IFERROR(MATCH("c",$AB400:AB400,0),0)=0,"c","")))</f>
        <v/>
      </c>
      <c r="AD400" s="88" t="str">
        <f>IF($AB400&lt;&gt;"x","",IF(AND($I400&lt;&gt;AD$4, IFERROR(MATCH("c",$AB400:AC400,0),0)=0),"x", IF(IFERROR(MATCH("c",$AB400:AC400,0),0)=0,"c","")))</f>
        <v/>
      </c>
      <c r="AE400" s="88" t="str">
        <f>IF($AB400&lt;&gt;"x","",IF(AND($I400&lt;&gt;AE$4, IFERROR(MATCH("c",$AB400:AD400,0),0)=0),"x", IF(IFERROR(MATCH("c",$AB400:AD400,0),0)=0,"c","")))</f>
        <v/>
      </c>
      <c r="AF400" s="88" t="str">
        <f>IF($AB400&lt;&gt;"x","",IF(AND($I400&lt;&gt;AF$4, IFERROR(MATCH("c",$AB400:AE400,0),0)=0),"x", IF(IFERROR(MATCH("c",$AB400:AE400,0),0)=0,"c","")))</f>
        <v/>
      </c>
      <c r="AG400" s="88" t="str">
        <f>IF($AB400&lt;&gt;"x","",IF(AND($I400&lt;&gt;AG$4, IFERROR(MATCH("c",$AB400:AF400,0),0)=0),"x", IF(IFERROR(MATCH("c",$AB400:AF400,0),0)=0,"c","")))</f>
        <v/>
      </c>
      <c r="AH400" s="88" t="str">
        <f>IF($AB400&lt;&gt;"x","",IF(AND($I400&lt;&gt;AH$4, IFERROR(MATCH("c",$AB400:AG400,0),0)=0),"x", IF(IFERROR(MATCH("c",$AB400:AG400,0),0)=0,"c","")))</f>
        <v/>
      </c>
      <c r="AI400" s="88" t="str">
        <f>IF($AB400&lt;&gt;"x","",IF(AND($I400&lt;&gt;AI$4, IFERROR(MATCH("c",$AB400:AH400,0),0)=0),"x", IF(IFERROR(MATCH("c",$AB400:AH400,0),0)=0,"c","")))</f>
        <v/>
      </c>
      <c r="AJ400" s="88" t="str">
        <f>IF($AB400&lt;&gt;"x","",IF(AND($I400&lt;&gt;AJ$4, IFERROR(MATCH("c",$AB400:AI400,0),0)=0),"x", IF(IFERROR(MATCH("c",$AB400:AI400,0),0)=0,"c","")))</f>
        <v/>
      </c>
      <c r="AK400" s="88" t="str">
        <f>IF($AB400&lt;&gt;"x","",IF(AND($I400&lt;&gt;AK$4, IFERROR(MATCH("c",$AB400:AJ400,0),0)=0),"x", IF(IFERROR(MATCH("c",$AB400:AJ400,0),0)=0,"c","")))</f>
        <v/>
      </c>
      <c r="AL400" s="88" t="str">
        <f>IF($AB400&lt;&gt;"x","",IF(AND($I400&lt;&gt;AL$4, IFERROR(MATCH("c",$AB400:AK400,0),0)=0),"x", IF(IFERROR(MATCH("c",$AB400:AK400,0),0)=0,"c","")))</f>
        <v/>
      </c>
      <c r="AM400" s="88" t="str">
        <f>IF($AB400&lt;&gt;"x","",IF(AND($I400&lt;&gt;AM$4, IFERROR(MATCH("c",$AB400:AL400,0),0)=0),"x", IF(IFERROR(MATCH("c",$AB400:AL400,0),0)=0,"c","")))</f>
        <v/>
      </c>
      <c r="AN400" s="88" t="str">
        <f>IF($AB400&lt;&gt;"x","",IF(AND($I400&lt;&gt;AN$4, IFERROR(MATCH("c",$AB400:AM400,0),0)=0),"x", IF(IFERROR(MATCH("c",$AB400:AM400,0),0)=0,"c","")))</f>
        <v/>
      </c>
      <c r="AO400" s="88" t="str">
        <f>IF($AB400&lt;&gt;"x","",IF(AND($I400&lt;&gt;AO$4, IFERROR(MATCH("c",$AB400:AN400,0),0)=0),"x", IF(IFERROR(MATCH("c",$AB400:AN400,0),0)=0,"c","")))</f>
        <v/>
      </c>
      <c r="AP400" s="88" t="str">
        <f>IF($AB400&lt;&gt;"x","",IF(AND($I400&lt;&gt;AP$4, IFERROR(MATCH("c",$AB400:AO400,0),0)=0),"x", IF(IFERROR(MATCH("c",$AB400:AO400,0),0)=0,"c","")))</f>
        <v/>
      </c>
      <c r="AQ400" s="88" t="str">
        <f>IF($AB400&lt;&gt;"x","",IF(AND($I400&lt;&gt;AQ$4, IFERROR(MATCH("c",$AB400:AP400,0),0)=0),"x", IF(IFERROR(MATCH("c",$AB400:AP400,0),0)=0,"c","")))</f>
        <v/>
      </c>
    </row>
    <row r="401" spans="2:43" x14ac:dyDescent="0.25">
      <c r="B401" s="88">
        <f>IF(AND(OR(Pipeline!$F$5=H401,Pipeline!$F$5="",Pipeline!$F$5="All"), OR(Pipeline!$F$6=J401,Pipeline!$F$6="",Pipeline!$F$6="All"),  OR(Pipeline!$J$5&lt;=K401,Pipeline!$J$5=""), OR(Pipeline!$J$6&gt;=K401,Pipeline!$J$6=""),  OR(Pipeline!$N$5&lt;=O401,Pipeline!$N$5=""), OR(Pipeline!$N$6&gt;=O401,Pipeline!$N$6="")),1,0)</f>
        <v>1</v>
      </c>
      <c r="C401" s="99">
        <f>IF(B401&lt;&gt;1,"",COUNTIFS($I$6:I400,I401,$B$6:B400,1)+1)</f>
        <v>389</v>
      </c>
      <c r="D401" s="100" t="str">
        <f>IF(LEN(INDEX(Input!B$6:B$1005,ROW($C401)-ROW($C$5),1))=0,"-",INDEX(Input!B$6:B$1005,ROW($C401)-ROW($C$5),1))</f>
        <v>-</v>
      </c>
      <c r="E401" s="100" t="str">
        <f>IF(LEN(INDEX(Input!C$6:C$1005,ROW($C401)-ROW($C$5),1))=0,"-",INDEX(Input!C$6:C$1005,ROW($C401)-ROW($C$5),1))</f>
        <v>-</v>
      </c>
      <c r="F401" s="100" t="str">
        <f>IF(LEN(INDEX(Input!D$6:D$1005,ROW($C401)-ROW($C$5),1))=0,"-",INDEX(Input!D$6:D$1005,ROW($C401)-ROW($C$5),1))</f>
        <v>-</v>
      </c>
      <c r="G401" s="100" t="str">
        <f>IF(LEN(INDEX(Input!E$6:E$1005,ROW($C401)-ROW($C$5),1))=0,"-",INDEX(Input!E$6:E$1005,ROW($C401)-ROW($C$5),1))</f>
        <v>-</v>
      </c>
      <c r="H401" s="100" t="str">
        <f>IF(LEN(INDEX(Input!F$6:F$1005,ROW($C401)-ROW($C$5),1))=0,"-",INDEX(Input!F$6:F$1005,ROW($C401)-ROW($C$5),1))</f>
        <v>-</v>
      </c>
      <c r="I401" s="100" t="str">
        <f>IF(LEN(INDEX(Input!G$6:G$1005,ROW($C401)-ROW($C$5),1))=0,"",INDEX(Input!G$6:G$1005,ROW($C401)-ROW($C$5),1))</f>
        <v/>
      </c>
      <c r="J401" s="100" t="str">
        <f>IF(LEN(INDEX(Input!B$6:B$1005,ROW($C401)-ROW($C$5),1))=0,"-",IF(INDEX(Input!H$6:H$1005,ROW($C401)-ROW($C$5),1)="","Not set",INDEX(Input!H$6:H$1005,ROW($C401)-ROW($C$5),1)) )</f>
        <v>-</v>
      </c>
      <c r="K401" s="101" t="str">
        <f>IF(LEN(INDEX(Input!I$6:I$1005,ROW($C401)-ROW($C$5),1))=0,"",INDEX(Input!I$6:I$1005,ROW($C401)-ROW($C$5),1))</f>
        <v/>
      </c>
      <c r="L401" s="101" t="str">
        <f t="array" ref="L401">IFERROR(IF($AY$24=123,DAY(K401)&amp;connector&amp;IF($AZ$24="Extended",INDEX($AT$24:$AT$35,MONTH(K401),1),MONTH(K401))&amp;connector&amp;IF($AZ$24="Short", RIGHT(YEAR(K401),2),YEAR(K401)),IF($AY$24=213, MONTH(K401)&amp;connector&amp;DAY(K401)&amp;connector&amp;IF($AZ$24="Short", RIGHT(YEAR(K401),2),YEAR(K401)),IF($AZ$24="Short", RIGHT(YEAR(K401),2),YEAR(K401))&amp;connector&amp;MONTH(K401)&amp;connector&amp;DAY(K401))),"-")</f>
        <v>-</v>
      </c>
      <c r="M401" s="101" t="str">
        <f>IF(LEN(INDEX(Input!J$6:J$1005,ROW($C401)-ROW($C$5),1))=0,"",INDEX(Input!J$6:J$1005,ROW($C401)-ROW($C$5),1))</f>
        <v/>
      </c>
      <c r="N401" s="101" t="str">
        <f t="array" ref="N401">IFERROR(IF($AY$24=123,DAY(M401)&amp;connector&amp;IF($AZ$24="Extended",INDEX($AT$24:$AT$35,MONTH(M401),1),MONTH(M401))&amp;connector&amp;IF($AZ$24="Short", RIGHT(YEAR(M401),2),YEAR(M401)),IF($AY$24=213, MONTH(M401)&amp;connector&amp;DAY(M401)&amp;connector&amp;IF($AZ$24="Short", RIGHT(YEAR(M401),2),YEAR(M401)),IF($AZ$24="Short", RIGHT(YEAR(M401),2),YEAR(M401))&amp;connector&amp;MONTH(M401)&amp;connector&amp;DAY(M401))),"-")</f>
        <v>-</v>
      </c>
      <c r="O401" s="156" t="str">
        <f>IF(LEN(INDEX(Input!K$6:K$1005,ROW($C401)-ROW($C$5),1))=0,"",INDEX(Input!K$6:K$1005,ROW($C401)-ROW($C$5),1))</f>
        <v/>
      </c>
      <c r="P401" s="100" t="str">
        <f t="shared" si="54"/>
        <v>-</v>
      </c>
      <c r="Q401" s="156" t="str">
        <f>IF(LEN(INDEX(Input!L$6:L$1005,ROW($C401)-ROW($C$5),1))=0,"",INDEX(Input!L$6:L$1005,ROW($C401)-ROW($C$5),1))</f>
        <v/>
      </c>
      <c r="R401" s="100" t="str">
        <f t="shared" si="55"/>
        <v>-</v>
      </c>
      <c r="S401" s="156" t="str">
        <f>IF(LEN(INDEX(Input!M$6:M$1005,ROW($C401)-ROW($C$5),1))=0,"-",INDEX(Input!M$6:M$1005,ROW($C401)-ROW($C$5),1))</f>
        <v>-</v>
      </c>
      <c r="T401" s="156" t="str">
        <f t="shared" si="56"/>
        <v/>
      </c>
      <c r="U401" s="100" t="str">
        <f t="shared" si="57"/>
        <v>-</v>
      </c>
      <c r="V401" s="156" t="str">
        <f>IF(LEN(INDEX(Input!O$6:O$1005,ROW($C401)-ROW($C$5),1))=0,"",INDEX(Input!O$6:O$1005,ROW($C401)-ROW($C$5),1))</f>
        <v/>
      </c>
      <c r="W401" s="100" t="str">
        <f t="shared" si="58"/>
        <v>-</v>
      </c>
      <c r="X401" s="104" t="str">
        <f t="shared" si="59"/>
        <v/>
      </c>
      <c r="Y401" s="102" t="str">
        <f t="shared" si="53"/>
        <v/>
      </c>
      <c r="Z401" s="102" t="str">
        <f>IF(AND(OR(Dashboard!$D$7=J401,Dashboard!$D$7=""),  OR(Dashboard!$G$6&lt;=K401,Dashboard!$G$6=""), OR(Dashboard!$G$7&gt;=K401,Dashboard!$G$7=""),  OR(Dashboard!$J$6&lt;=O401,Dashboard!$J$6=""), OR(Dashboard!$J$7&gt;=O401,Dashboard!$J$7=""),D401&lt;&gt;""),"x","")</f>
        <v>x</v>
      </c>
      <c r="AA401" s="102" t="str">
        <f>IF(AND(OR(Dashboard!$D$6=H401,Dashboard!$D$6="",Dashboard!$D$6="All"), Z401="x"),"x","")</f>
        <v>x</v>
      </c>
      <c r="AB401" s="103" t="str">
        <f>IF(AND(OR(Dashboard!$D$6=H401,Dashboard!$D$6="",Dashboard!$D$6="All"), OR(Dashboard!$D$7=J401,Dashboard!$D$7=""),  OR(Dashboard!$G$6&lt;=K401,Dashboard!$G$6=""), OR(Dashboard!$G$7&gt;=K401,Dashboard!$G$7=""),  OR(Dashboard!$J$6&lt;=O401,Dashboard!$J$6=""), OR(Dashboard!$J$7&gt;=O401,Dashboard!$J$7=""),I401&lt;&gt;""),"x","")</f>
        <v/>
      </c>
      <c r="AC401" s="88" t="str">
        <f>IF($AB401&lt;&gt;"x","",IF(AND($I401&lt;&gt;AC$4, IFERROR(MATCH("c",$AB401:AB401,0),0)=0),"x", IF(IFERROR(MATCH("c",$AB401:AB401,0),0)=0,"c","")))</f>
        <v/>
      </c>
      <c r="AD401" s="88" t="str">
        <f>IF($AB401&lt;&gt;"x","",IF(AND($I401&lt;&gt;AD$4, IFERROR(MATCH("c",$AB401:AC401,0),0)=0),"x", IF(IFERROR(MATCH("c",$AB401:AC401,0),0)=0,"c","")))</f>
        <v/>
      </c>
      <c r="AE401" s="88" t="str">
        <f>IF($AB401&lt;&gt;"x","",IF(AND($I401&lt;&gt;AE$4, IFERROR(MATCH("c",$AB401:AD401,0),0)=0),"x", IF(IFERROR(MATCH("c",$AB401:AD401,0),0)=0,"c","")))</f>
        <v/>
      </c>
      <c r="AF401" s="88" t="str">
        <f>IF($AB401&lt;&gt;"x","",IF(AND($I401&lt;&gt;AF$4, IFERROR(MATCH("c",$AB401:AE401,0),0)=0),"x", IF(IFERROR(MATCH("c",$AB401:AE401,0),0)=0,"c","")))</f>
        <v/>
      </c>
      <c r="AG401" s="88" t="str">
        <f>IF($AB401&lt;&gt;"x","",IF(AND($I401&lt;&gt;AG$4, IFERROR(MATCH("c",$AB401:AF401,0),0)=0),"x", IF(IFERROR(MATCH("c",$AB401:AF401,0),0)=0,"c","")))</f>
        <v/>
      </c>
      <c r="AH401" s="88" t="str">
        <f>IF($AB401&lt;&gt;"x","",IF(AND($I401&lt;&gt;AH$4, IFERROR(MATCH("c",$AB401:AG401,0),0)=0),"x", IF(IFERROR(MATCH("c",$AB401:AG401,0),0)=0,"c","")))</f>
        <v/>
      </c>
      <c r="AI401" s="88" t="str">
        <f>IF($AB401&lt;&gt;"x","",IF(AND($I401&lt;&gt;AI$4, IFERROR(MATCH("c",$AB401:AH401,0),0)=0),"x", IF(IFERROR(MATCH("c",$AB401:AH401,0),0)=0,"c","")))</f>
        <v/>
      </c>
      <c r="AJ401" s="88" t="str">
        <f>IF($AB401&lt;&gt;"x","",IF(AND($I401&lt;&gt;AJ$4, IFERROR(MATCH("c",$AB401:AI401,0),0)=0),"x", IF(IFERROR(MATCH("c",$AB401:AI401,0),0)=0,"c","")))</f>
        <v/>
      </c>
      <c r="AK401" s="88" t="str">
        <f>IF($AB401&lt;&gt;"x","",IF(AND($I401&lt;&gt;AK$4, IFERROR(MATCH("c",$AB401:AJ401,0),0)=0),"x", IF(IFERROR(MATCH("c",$AB401:AJ401,0),0)=0,"c","")))</f>
        <v/>
      </c>
      <c r="AL401" s="88" t="str">
        <f>IF($AB401&lt;&gt;"x","",IF(AND($I401&lt;&gt;AL$4, IFERROR(MATCH("c",$AB401:AK401,0),0)=0),"x", IF(IFERROR(MATCH("c",$AB401:AK401,0),0)=0,"c","")))</f>
        <v/>
      </c>
      <c r="AM401" s="88" t="str">
        <f>IF($AB401&lt;&gt;"x","",IF(AND($I401&lt;&gt;AM$4, IFERROR(MATCH("c",$AB401:AL401,0),0)=0),"x", IF(IFERROR(MATCH("c",$AB401:AL401,0),0)=0,"c","")))</f>
        <v/>
      </c>
      <c r="AN401" s="88" t="str">
        <f>IF($AB401&lt;&gt;"x","",IF(AND($I401&lt;&gt;AN$4, IFERROR(MATCH("c",$AB401:AM401,0),0)=0),"x", IF(IFERROR(MATCH("c",$AB401:AM401,0),0)=0,"c","")))</f>
        <v/>
      </c>
      <c r="AO401" s="88" t="str">
        <f>IF($AB401&lt;&gt;"x","",IF(AND($I401&lt;&gt;AO$4, IFERROR(MATCH("c",$AB401:AN401,0),0)=0),"x", IF(IFERROR(MATCH("c",$AB401:AN401,0),0)=0,"c","")))</f>
        <v/>
      </c>
      <c r="AP401" s="88" t="str">
        <f>IF($AB401&lt;&gt;"x","",IF(AND($I401&lt;&gt;AP$4, IFERROR(MATCH("c",$AB401:AO401,0),0)=0),"x", IF(IFERROR(MATCH("c",$AB401:AO401,0),0)=0,"c","")))</f>
        <v/>
      </c>
      <c r="AQ401" s="88" t="str">
        <f>IF($AB401&lt;&gt;"x","",IF(AND($I401&lt;&gt;AQ$4, IFERROR(MATCH("c",$AB401:AP401,0),0)=0),"x", IF(IFERROR(MATCH("c",$AB401:AP401,0),0)=0,"c","")))</f>
        <v/>
      </c>
    </row>
    <row r="402" spans="2:43" x14ac:dyDescent="0.25">
      <c r="B402" s="88">
        <f>IF(AND(OR(Pipeline!$F$5=H402,Pipeline!$F$5="",Pipeline!$F$5="All"), OR(Pipeline!$F$6=J402,Pipeline!$F$6="",Pipeline!$F$6="All"),  OR(Pipeline!$J$5&lt;=K402,Pipeline!$J$5=""), OR(Pipeline!$J$6&gt;=K402,Pipeline!$J$6=""),  OR(Pipeline!$N$5&lt;=O402,Pipeline!$N$5=""), OR(Pipeline!$N$6&gt;=O402,Pipeline!$N$6="")),1,0)</f>
        <v>1</v>
      </c>
      <c r="C402" s="99">
        <f>IF(B402&lt;&gt;1,"",COUNTIFS($I$6:I401,I402,$B$6:B401,1)+1)</f>
        <v>390</v>
      </c>
      <c r="D402" s="100" t="str">
        <f>IF(LEN(INDEX(Input!B$6:B$1005,ROW($C402)-ROW($C$5),1))=0,"-",INDEX(Input!B$6:B$1005,ROW($C402)-ROW($C$5),1))</f>
        <v>-</v>
      </c>
      <c r="E402" s="100" t="str">
        <f>IF(LEN(INDEX(Input!C$6:C$1005,ROW($C402)-ROW($C$5),1))=0,"-",INDEX(Input!C$6:C$1005,ROW($C402)-ROW($C$5),1))</f>
        <v>-</v>
      </c>
      <c r="F402" s="100" t="str">
        <f>IF(LEN(INDEX(Input!D$6:D$1005,ROW($C402)-ROW($C$5),1))=0,"-",INDEX(Input!D$6:D$1005,ROW($C402)-ROW($C$5),1))</f>
        <v>-</v>
      </c>
      <c r="G402" s="100" t="str">
        <f>IF(LEN(INDEX(Input!E$6:E$1005,ROW($C402)-ROW($C$5),1))=0,"-",INDEX(Input!E$6:E$1005,ROW($C402)-ROW($C$5),1))</f>
        <v>-</v>
      </c>
      <c r="H402" s="100" t="str">
        <f>IF(LEN(INDEX(Input!F$6:F$1005,ROW($C402)-ROW($C$5),1))=0,"-",INDEX(Input!F$6:F$1005,ROW($C402)-ROW($C$5),1))</f>
        <v>-</v>
      </c>
      <c r="I402" s="100" t="str">
        <f>IF(LEN(INDEX(Input!G$6:G$1005,ROW($C402)-ROW($C$5),1))=0,"",INDEX(Input!G$6:G$1005,ROW($C402)-ROW($C$5),1))</f>
        <v/>
      </c>
      <c r="J402" s="100" t="str">
        <f>IF(LEN(INDEX(Input!B$6:B$1005,ROW($C402)-ROW($C$5),1))=0,"-",IF(INDEX(Input!H$6:H$1005,ROW($C402)-ROW($C$5),1)="","Not set",INDEX(Input!H$6:H$1005,ROW($C402)-ROW($C$5),1)) )</f>
        <v>-</v>
      </c>
      <c r="K402" s="101" t="str">
        <f>IF(LEN(INDEX(Input!I$6:I$1005,ROW($C402)-ROW($C$5),1))=0,"",INDEX(Input!I$6:I$1005,ROW($C402)-ROW($C$5),1))</f>
        <v/>
      </c>
      <c r="L402" s="101" t="str">
        <f t="array" ref="L402">IFERROR(IF($AY$24=123,DAY(K402)&amp;connector&amp;IF($AZ$24="Extended",INDEX($AT$24:$AT$35,MONTH(K402),1),MONTH(K402))&amp;connector&amp;IF($AZ$24="Short", RIGHT(YEAR(K402),2),YEAR(K402)),IF($AY$24=213, MONTH(K402)&amp;connector&amp;DAY(K402)&amp;connector&amp;IF($AZ$24="Short", RIGHT(YEAR(K402),2),YEAR(K402)),IF($AZ$24="Short", RIGHT(YEAR(K402),2),YEAR(K402))&amp;connector&amp;MONTH(K402)&amp;connector&amp;DAY(K402))),"-")</f>
        <v>-</v>
      </c>
      <c r="M402" s="101" t="str">
        <f>IF(LEN(INDEX(Input!J$6:J$1005,ROW($C402)-ROW($C$5),1))=0,"",INDEX(Input!J$6:J$1005,ROW($C402)-ROW($C$5),1))</f>
        <v/>
      </c>
      <c r="N402" s="101" t="str">
        <f t="array" ref="N402">IFERROR(IF($AY$24=123,DAY(M402)&amp;connector&amp;IF($AZ$24="Extended",INDEX($AT$24:$AT$35,MONTH(M402),1),MONTH(M402))&amp;connector&amp;IF($AZ$24="Short", RIGHT(YEAR(M402),2),YEAR(M402)),IF($AY$24=213, MONTH(M402)&amp;connector&amp;DAY(M402)&amp;connector&amp;IF($AZ$24="Short", RIGHT(YEAR(M402),2),YEAR(M402)),IF($AZ$24="Short", RIGHT(YEAR(M402),2),YEAR(M402))&amp;connector&amp;MONTH(M402)&amp;connector&amp;DAY(M402))),"-")</f>
        <v>-</v>
      </c>
      <c r="O402" s="156" t="str">
        <f>IF(LEN(INDEX(Input!K$6:K$1005,ROW($C402)-ROW($C$5),1))=0,"",INDEX(Input!K$6:K$1005,ROW($C402)-ROW($C$5),1))</f>
        <v/>
      </c>
      <c r="P402" s="100" t="str">
        <f t="shared" si="54"/>
        <v>-</v>
      </c>
      <c r="Q402" s="156" t="str">
        <f>IF(LEN(INDEX(Input!L$6:L$1005,ROW($C402)-ROW($C$5),1))=0,"",INDEX(Input!L$6:L$1005,ROW($C402)-ROW($C$5),1))</f>
        <v/>
      </c>
      <c r="R402" s="100" t="str">
        <f t="shared" si="55"/>
        <v>-</v>
      </c>
      <c r="S402" s="156" t="str">
        <f>IF(LEN(INDEX(Input!M$6:M$1005,ROW($C402)-ROW($C$5),1))=0,"-",INDEX(Input!M$6:M$1005,ROW($C402)-ROW($C$5),1))</f>
        <v>-</v>
      </c>
      <c r="T402" s="156" t="str">
        <f t="shared" si="56"/>
        <v/>
      </c>
      <c r="U402" s="100" t="str">
        <f t="shared" si="57"/>
        <v>-</v>
      </c>
      <c r="V402" s="156" t="str">
        <f>IF(LEN(INDEX(Input!O$6:O$1005,ROW($C402)-ROW($C$5),1))=0,"",INDEX(Input!O$6:O$1005,ROW($C402)-ROW($C$5),1))</f>
        <v/>
      </c>
      <c r="W402" s="100" t="str">
        <f t="shared" si="58"/>
        <v>-</v>
      </c>
      <c r="X402" s="104" t="str">
        <f t="shared" si="59"/>
        <v/>
      </c>
      <c r="Y402" s="102" t="str">
        <f t="shared" si="53"/>
        <v/>
      </c>
      <c r="Z402" s="102" t="str">
        <f>IF(AND(OR(Dashboard!$D$7=J402,Dashboard!$D$7=""),  OR(Dashboard!$G$6&lt;=K402,Dashboard!$G$6=""), OR(Dashboard!$G$7&gt;=K402,Dashboard!$G$7=""),  OR(Dashboard!$J$6&lt;=O402,Dashboard!$J$6=""), OR(Dashboard!$J$7&gt;=O402,Dashboard!$J$7=""),D402&lt;&gt;""),"x","")</f>
        <v>x</v>
      </c>
      <c r="AA402" s="102" t="str">
        <f>IF(AND(OR(Dashboard!$D$6=H402,Dashboard!$D$6="",Dashboard!$D$6="All"), Z402="x"),"x","")</f>
        <v>x</v>
      </c>
      <c r="AB402" s="103" t="str">
        <f>IF(AND(OR(Dashboard!$D$6=H402,Dashboard!$D$6="",Dashboard!$D$6="All"), OR(Dashboard!$D$7=J402,Dashboard!$D$7=""),  OR(Dashboard!$G$6&lt;=K402,Dashboard!$G$6=""), OR(Dashboard!$G$7&gt;=K402,Dashboard!$G$7=""),  OR(Dashboard!$J$6&lt;=O402,Dashboard!$J$6=""), OR(Dashboard!$J$7&gt;=O402,Dashboard!$J$7=""),I402&lt;&gt;""),"x","")</f>
        <v/>
      </c>
      <c r="AC402" s="88" t="str">
        <f>IF($AB402&lt;&gt;"x","",IF(AND($I402&lt;&gt;AC$4, IFERROR(MATCH("c",$AB402:AB402,0),0)=0),"x", IF(IFERROR(MATCH("c",$AB402:AB402,0),0)=0,"c","")))</f>
        <v/>
      </c>
      <c r="AD402" s="88" t="str">
        <f>IF($AB402&lt;&gt;"x","",IF(AND($I402&lt;&gt;AD$4, IFERROR(MATCH("c",$AB402:AC402,0),0)=0),"x", IF(IFERROR(MATCH("c",$AB402:AC402,0),0)=0,"c","")))</f>
        <v/>
      </c>
      <c r="AE402" s="88" t="str">
        <f>IF($AB402&lt;&gt;"x","",IF(AND($I402&lt;&gt;AE$4, IFERROR(MATCH("c",$AB402:AD402,0),0)=0),"x", IF(IFERROR(MATCH("c",$AB402:AD402,0),0)=0,"c","")))</f>
        <v/>
      </c>
      <c r="AF402" s="88" t="str">
        <f>IF($AB402&lt;&gt;"x","",IF(AND($I402&lt;&gt;AF$4, IFERROR(MATCH("c",$AB402:AE402,0),0)=0),"x", IF(IFERROR(MATCH("c",$AB402:AE402,0),0)=0,"c","")))</f>
        <v/>
      </c>
      <c r="AG402" s="88" t="str">
        <f>IF($AB402&lt;&gt;"x","",IF(AND($I402&lt;&gt;AG$4, IFERROR(MATCH("c",$AB402:AF402,0),0)=0),"x", IF(IFERROR(MATCH("c",$AB402:AF402,0),0)=0,"c","")))</f>
        <v/>
      </c>
      <c r="AH402" s="88" t="str">
        <f>IF($AB402&lt;&gt;"x","",IF(AND($I402&lt;&gt;AH$4, IFERROR(MATCH("c",$AB402:AG402,0),0)=0),"x", IF(IFERROR(MATCH("c",$AB402:AG402,0),0)=0,"c","")))</f>
        <v/>
      </c>
      <c r="AI402" s="88" t="str">
        <f>IF($AB402&lt;&gt;"x","",IF(AND($I402&lt;&gt;AI$4, IFERROR(MATCH("c",$AB402:AH402,0),0)=0),"x", IF(IFERROR(MATCH("c",$AB402:AH402,0),0)=0,"c","")))</f>
        <v/>
      </c>
      <c r="AJ402" s="88" t="str">
        <f>IF($AB402&lt;&gt;"x","",IF(AND($I402&lt;&gt;AJ$4, IFERROR(MATCH("c",$AB402:AI402,0),0)=0),"x", IF(IFERROR(MATCH("c",$AB402:AI402,0),0)=0,"c","")))</f>
        <v/>
      </c>
      <c r="AK402" s="88" t="str">
        <f>IF($AB402&lt;&gt;"x","",IF(AND($I402&lt;&gt;AK$4, IFERROR(MATCH("c",$AB402:AJ402,0),0)=0),"x", IF(IFERROR(MATCH("c",$AB402:AJ402,0),0)=0,"c","")))</f>
        <v/>
      </c>
      <c r="AL402" s="88" t="str">
        <f>IF($AB402&lt;&gt;"x","",IF(AND($I402&lt;&gt;AL$4, IFERROR(MATCH("c",$AB402:AK402,0),0)=0),"x", IF(IFERROR(MATCH("c",$AB402:AK402,0),0)=0,"c","")))</f>
        <v/>
      </c>
      <c r="AM402" s="88" t="str">
        <f>IF($AB402&lt;&gt;"x","",IF(AND($I402&lt;&gt;AM$4, IFERROR(MATCH("c",$AB402:AL402,0),0)=0),"x", IF(IFERROR(MATCH("c",$AB402:AL402,0),0)=0,"c","")))</f>
        <v/>
      </c>
      <c r="AN402" s="88" t="str">
        <f>IF($AB402&lt;&gt;"x","",IF(AND($I402&lt;&gt;AN$4, IFERROR(MATCH("c",$AB402:AM402,0),0)=0),"x", IF(IFERROR(MATCH("c",$AB402:AM402,0),0)=0,"c","")))</f>
        <v/>
      </c>
      <c r="AO402" s="88" t="str">
        <f>IF($AB402&lt;&gt;"x","",IF(AND($I402&lt;&gt;AO$4, IFERROR(MATCH("c",$AB402:AN402,0),0)=0),"x", IF(IFERROR(MATCH("c",$AB402:AN402,0),0)=0,"c","")))</f>
        <v/>
      </c>
      <c r="AP402" s="88" t="str">
        <f>IF($AB402&lt;&gt;"x","",IF(AND($I402&lt;&gt;AP$4, IFERROR(MATCH("c",$AB402:AO402,0),0)=0),"x", IF(IFERROR(MATCH("c",$AB402:AO402,0),0)=0,"c","")))</f>
        <v/>
      </c>
      <c r="AQ402" s="88" t="str">
        <f>IF($AB402&lt;&gt;"x","",IF(AND($I402&lt;&gt;AQ$4, IFERROR(MATCH("c",$AB402:AP402,0),0)=0),"x", IF(IFERROR(MATCH("c",$AB402:AP402,0),0)=0,"c","")))</f>
        <v/>
      </c>
    </row>
    <row r="403" spans="2:43" x14ac:dyDescent="0.25">
      <c r="B403" s="88">
        <f>IF(AND(OR(Pipeline!$F$5=H403,Pipeline!$F$5="",Pipeline!$F$5="All"), OR(Pipeline!$F$6=J403,Pipeline!$F$6="",Pipeline!$F$6="All"),  OR(Pipeline!$J$5&lt;=K403,Pipeline!$J$5=""), OR(Pipeline!$J$6&gt;=K403,Pipeline!$J$6=""),  OR(Pipeline!$N$5&lt;=O403,Pipeline!$N$5=""), OR(Pipeline!$N$6&gt;=O403,Pipeline!$N$6="")),1,0)</f>
        <v>1</v>
      </c>
      <c r="C403" s="99">
        <f>IF(B403&lt;&gt;1,"",COUNTIFS($I$6:I402,I403,$B$6:B402,1)+1)</f>
        <v>391</v>
      </c>
      <c r="D403" s="100" t="str">
        <f>IF(LEN(INDEX(Input!B$6:B$1005,ROW($C403)-ROW($C$5),1))=0,"-",INDEX(Input!B$6:B$1005,ROW($C403)-ROW($C$5),1))</f>
        <v>-</v>
      </c>
      <c r="E403" s="100" t="str">
        <f>IF(LEN(INDEX(Input!C$6:C$1005,ROW($C403)-ROW($C$5),1))=0,"-",INDEX(Input!C$6:C$1005,ROW($C403)-ROW($C$5),1))</f>
        <v>-</v>
      </c>
      <c r="F403" s="100" t="str">
        <f>IF(LEN(INDEX(Input!D$6:D$1005,ROW($C403)-ROW($C$5),1))=0,"-",INDEX(Input!D$6:D$1005,ROW($C403)-ROW($C$5),1))</f>
        <v>-</v>
      </c>
      <c r="G403" s="100" t="str">
        <f>IF(LEN(INDEX(Input!E$6:E$1005,ROW($C403)-ROW($C$5),1))=0,"-",INDEX(Input!E$6:E$1005,ROW($C403)-ROW($C$5),1))</f>
        <v>-</v>
      </c>
      <c r="H403" s="100" t="str">
        <f>IF(LEN(INDEX(Input!F$6:F$1005,ROW($C403)-ROW($C$5),1))=0,"-",INDEX(Input!F$6:F$1005,ROW($C403)-ROW($C$5),1))</f>
        <v>-</v>
      </c>
      <c r="I403" s="100" t="str">
        <f>IF(LEN(INDEX(Input!G$6:G$1005,ROW($C403)-ROW($C$5),1))=0,"",INDEX(Input!G$6:G$1005,ROW($C403)-ROW($C$5),1))</f>
        <v/>
      </c>
      <c r="J403" s="100" t="str">
        <f>IF(LEN(INDEX(Input!B$6:B$1005,ROW($C403)-ROW($C$5),1))=0,"-",IF(INDEX(Input!H$6:H$1005,ROW($C403)-ROW($C$5),1)="","Not set",INDEX(Input!H$6:H$1005,ROW($C403)-ROW($C$5),1)) )</f>
        <v>-</v>
      </c>
      <c r="K403" s="101" t="str">
        <f>IF(LEN(INDEX(Input!I$6:I$1005,ROW($C403)-ROW($C$5),1))=0,"",INDEX(Input!I$6:I$1005,ROW($C403)-ROW($C$5),1))</f>
        <v/>
      </c>
      <c r="L403" s="101" t="str">
        <f t="array" ref="L403">IFERROR(IF($AY$24=123,DAY(K403)&amp;connector&amp;IF($AZ$24="Extended",INDEX($AT$24:$AT$35,MONTH(K403),1),MONTH(K403))&amp;connector&amp;IF($AZ$24="Short", RIGHT(YEAR(K403),2),YEAR(K403)),IF($AY$24=213, MONTH(K403)&amp;connector&amp;DAY(K403)&amp;connector&amp;IF($AZ$24="Short", RIGHT(YEAR(K403),2),YEAR(K403)),IF($AZ$24="Short", RIGHT(YEAR(K403),2),YEAR(K403))&amp;connector&amp;MONTH(K403)&amp;connector&amp;DAY(K403))),"-")</f>
        <v>-</v>
      </c>
      <c r="M403" s="101" t="str">
        <f>IF(LEN(INDEX(Input!J$6:J$1005,ROW($C403)-ROW($C$5),1))=0,"",INDEX(Input!J$6:J$1005,ROW($C403)-ROW($C$5),1))</f>
        <v/>
      </c>
      <c r="N403" s="101" t="str">
        <f t="array" ref="N403">IFERROR(IF($AY$24=123,DAY(M403)&amp;connector&amp;IF($AZ$24="Extended",INDEX($AT$24:$AT$35,MONTH(M403),1),MONTH(M403))&amp;connector&amp;IF($AZ$24="Short", RIGHT(YEAR(M403),2),YEAR(M403)),IF($AY$24=213, MONTH(M403)&amp;connector&amp;DAY(M403)&amp;connector&amp;IF($AZ$24="Short", RIGHT(YEAR(M403),2),YEAR(M403)),IF($AZ$24="Short", RIGHT(YEAR(M403),2),YEAR(M403))&amp;connector&amp;MONTH(M403)&amp;connector&amp;DAY(M403))),"-")</f>
        <v>-</v>
      </c>
      <c r="O403" s="156" t="str">
        <f>IF(LEN(INDEX(Input!K$6:K$1005,ROW($C403)-ROW($C$5),1))=0,"",INDEX(Input!K$6:K$1005,ROW($C403)-ROW($C$5),1))</f>
        <v/>
      </c>
      <c r="P403" s="100" t="str">
        <f t="shared" si="54"/>
        <v>-</v>
      </c>
      <c r="Q403" s="156" t="str">
        <f>IF(LEN(INDEX(Input!L$6:L$1005,ROW($C403)-ROW($C$5),1))=0,"",INDEX(Input!L$6:L$1005,ROW($C403)-ROW($C$5),1))</f>
        <v/>
      </c>
      <c r="R403" s="100" t="str">
        <f t="shared" si="55"/>
        <v>-</v>
      </c>
      <c r="S403" s="156" t="str">
        <f>IF(LEN(INDEX(Input!M$6:M$1005,ROW($C403)-ROW($C$5),1))=0,"-",INDEX(Input!M$6:M$1005,ROW($C403)-ROW($C$5),1))</f>
        <v>-</v>
      </c>
      <c r="T403" s="156" t="str">
        <f t="shared" si="56"/>
        <v/>
      </c>
      <c r="U403" s="100" t="str">
        <f t="shared" si="57"/>
        <v>-</v>
      </c>
      <c r="V403" s="156" t="str">
        <f>IF(LEN(INDEX(Input!O$6:O$1005,ROW($C403)-ROW($C$5),1))=0,"",INDEX(Input!O$6:O$1005,ROW($C403)-ROW($C$5),1))</f>
        <v/>
      </c>
      <c r="W403" s="100" t="str">
        <f t="shared" si="58"/>
        <v>-</v>
      </c>
      <c r="X403" s="104" t="str">
        <f t="shared" si="59"/>
        <v/>
      </c>
      <c r="Y403" s="102" t="str">
        <f t="shared" si="53"/>
        <v/>
      </c>
      <c r="Z403" s="102" t="str">
        <f>IF(AND(OR(Dashboard!$D$7=J403,Dashboard!$D$7=""),  OR(Dashboard!$G$6&lt;=K403,Dashboard!$G$6=""), OR(Dashboard!$G$7&gt;=K403,Dashboard!$G$7=""),  OR(Dashboard!$J$6&lt;=O403,Dashboard!$J$6=""), OR(Dashboard!$J$7&gt;=O403,Dashboard!$J$7=""),D403&lt;&gt;""),"x","")</f>
        <v>x</v>
      </c>
      <c r="AA403" s="102" t="str">
        <f>IF(AND(OR(Dashboard!$D$6=H403,Dashboard!$D$6="",Dashboard!$D$6="All"), Z403="x"),"x","")</f>
        <v>x</v>
      </c>
      <c r="AB403" s="103" t="str">
        <f>IF(AND(OR(Dashboard!$D$6=H403,Dashboard!$D$6="",Dashboard!$D$6="All"), OR(Dashboard!$D$7=J403,Dashboard!$D$7=""),  OR(Dashboard!$G$6&lt;=K403,Dashboard!$G$6=""), OR(Dashboard!$G$7&gt;=K403,Dashboard!$G$7=""),  OR(Dashboard!$J$6&lt;=O403,Dashboard!$J$6=""), OR(Dashboard!$J$7&gt;=O403,Dashboard!$J$7=""),I403&lt;&gt;""),"x","")</f>
        <v/>
      </c>
      <c r="AC403" s="88" t="str">
        <f>IF($AB403&lt;&gt;"x","",IF(AND($I403&lt;&gt;AC$4, IFERROR(MATCH("c",$AB403:AB403,0),0)=0),"x", IF(IFERROR(MATCH("c",$AB403:AB403,0),0)=0,"c","")))</f>
        <v/>
      </c>
      <c r="AD403" s="88" t="str">
        <f>IF($AB403&lt;&gt;"x","",IF(AND($I403&lt;&gt;AD$4, IFERROR(MATCH("c",$AB403:AC403,0),0)=0),"x", IF(IFERROR(MATCH("c",$AB403:AC403,0),0)=0,"c","")))</f>
        <v/>
      </c>
      <c r="AE403" s="88" t="str">
        <f>IF($AB403&lt;&gt;"x","",IF(AND($I403&lt;&gt;AE$4, IFERROR(MATCH("c",$AB403:AD403,0),0)=0),"x", IF(IFERROR(MATCH("c",$AB403:AD403,0),0)=0,"c","")))</f>
        <v/>
      </c>
      <c r="AF403" s="88" t="str">
        <f>IF($AB403&lt;&gt;"x","",IF(AND($I403&lt;&gt;AF$4, IFERROR(MATCH("c",$AB403:AE403,0),0)=0),"x", IF(IFERROR(MATCH("c",$AB403:AE403,0),0)=0,"c","")))</f>
        <v/>
      </c>
      <c r="AG403" s="88" t="str">
        <f>IF($AB403&lt;&gt;"x","",IF(AND($I403&lt;&gt;AG$4, IFERROR(MATCH("c",$AB403:AF403,0),0)=0),"x", IF(IFERROR(MATCH("c",$AB403:AF403,0),0)=0,"c","")))</f>
        <v/>
      </c>
      <c r="AH403" s="88" t="str">
        <f>IF($AB403&lt;&gt;"x","",IF(AND($I403&lt;&gt;AH$4, IFERROR(MATCH("c",$AB403:AG403,0),0)=0),"x", IF(IFERROR(MATCH("c",$AB403:AG403,0),0)=0,"c","")))</f>
        <v/>
      </c>
      <c r="AI403" s="88" t="str">
        <f>IF($AB403&lt;&gt;"x","",IF(AND($I403&lt;&gt;AI$4, IFERROR(MATCH("c",$AB403:AH403,0),0)=0),"x", IF(IFERROR(MATCH("c",$AB403:AH403,0),0)=0,"c","")))</f>
        <v/>
      </c>
      <c r="AJ403" s="88" t="str">
        <f>IF($AB403&lt;&gt;"x","",IF(AND($I403&lt;&gt;AJ$4, IFERROR(MATCH("c",$AB403:AI403,0),0)=0),"x", IF(IFERROR(MATCH("c",$AB403:AI403,0),0)=0,"c","")))</f>
        <v/>
      </c>
      <c r="AK403" s="88" t="str">
        <f>IF($AB403&lt;&gt;"x","",IF(AND($I403&lt;&gt;AK$4, IFERROR(MATCH("c",$AB403:AJ403,0),0)=0),"x", IF(IFERROR(MATCH("c",$AB403:AJ403,0),0)=0,"c","")))</f>
        <v/>
      </c>
      <c r="AL403" s="88" t="str">
        <f>IF($AB403&lt;&gt;"x","",IF(AND($I403&lt;&gt;AL$4, IFERROR(MATCH("c",$AB403:AK403,0),0)=0),"x", IF(IFERROR(MATCH("c",$AB403:AK403,0),0)=0,"c","")))</f>
        <v/>
      </c>
      <c r="AM403" s="88" t="str">
        <f>IF($AB403&lt;&gt;"x","",IF(AND($I403&lt;&gt;AM$4, IFERROR(MATCH("c",$AB403:AL403,0),0)=0),"x", IF(IFERROR(MATCH("c",$AB403:AL403,0),0)=0,"c","")))</f>
        <v/>
      </c>
      <c r="AN403" s="88" t="str">
        <f>IF($AB403&lt;&gt;"x","",IF(AND($I403&lt;&gt;AN$4, IFERROR(MATCH("c",$AB403:AM403,0),0)=0),"x", IF(IFERROR(MATCH("c",$AB403:AM403,0),0)=0,"c","")))</f>
        <v/>
      </c>
      <c r="AO403" s="88" t="str">
        <f>IF($AB403&lt;&gt;"x","",IF(AND($I403&lt;&gt;AO$4, IFERROR(MATCH("c",$AB403:AN403,0),0)=0),"x", IF(IFERROR(MATCH("c",$AB403:AN403,0),0)=0,"c","")))</f>
        <v/>
      </c>
      <c r="AP403" s="88" t="str">
        <f>IF($AB403&lt;&gt;"x","",IF(AND($I403&lt;&gt;AP$4, IFERROR(MATCH("c",$AB403:AO403,0),0)=0),"x", IF(IFERROR(MATCH("c",$AB403:AO403,0),0)=0,"c","")))</f>
        <v/>
      </c>
      <c r="AQ403" s="88" t="str">
        <f>IF($AB403&lt;&gt;"x","",IF(AND($I403&lt;&gt;AQ$4, IFERROR(MATCH("c",$AB403:AP403,0),0)=0),"x", IF(IFERROR(MATCH("c",$AB403:AP403,0),0)=0,"c","")))</f>
        <v/>
      </c>
    </row>
    <row r="404" spans="2:43" x14ac:dyDescent="0.25">
      <c r="B404" s="88">
        <f>IF(AND(OR(Pipeline!$F$5=H404,Pipeline!$F$5="",Pipeline!$F$5="All"), OR(Pipeline!$F$6=J404,Pipeline!$F$6="",Pipeline!$F$6="All"),  OR(Pipeline!$J$5&lt;=K404,Pipeline!$J$5=""), OR(Pipeline!$J$6&gt;=K404,Pipeline!$J$6=""),  OR(Pipeline!$N$5&lt;=O404,Pipeline!$N$5=""), OR(Pipeline!$N$6&gt;=O404,Pipeline!$N$6="")),1,0)</f>
        <v>1</v>
      </c>
      <c r="C404" s="99">
        <f>IF(B404&lt;&gt;1,"",COUNTIFS($I$6:I403,I404,$B$6:B403,1)+1)</f>
        <v>392</v>
      </c>
      <c r="D404" s="100" t="str">
        <f>IF(LEN(INDEX(Input!B$6:B$1005,ROW($C404)-ROW($C$5),1))=0,"-",INDEX(Input!B$6:B$1005,ROW($C404)-ROW($C$5),1))</f>
        <v>-</v>
      </c>
      <c r="E404" s="100" t="str">
        <f>IF(LEN(INDEX(Input!C$6:C$1005,ROW($C404)-ROW($C$5),1))=0,"-",INDEX(Input!C$6:C$1005,ROW($C404)-ROW($C$5),1))</f>
        <v>-</v>
      </c>
      <c r="F404" s="100" t="str">
        <f>IF(LEN(INDEX(Input!D$6:D$1005,ROW($C404)-ROW($C$5),1))=0,"-",INDEX(Input!D$6:D$1005,ROW($C404)-ROW($C$5),1))</f>
        <v>-</v>
      </c>
      <c r="G404" s="100" t="str">
        <f>IF(LEN(INDEX(Input!E$6:E$1005,ROW($C404)-ROW($C$5),1))=0,"-",INDEX(Input!E$6:E$1005,ROW($C404)-ROW($C$5),1))</f>
        <v>-</v>
      </c>
      <c r="H404" s="100" t="str">
        <f>IF(LEN(INDEX(Input!F$6:F$1005,ROW($C404)-ROW($C$5),1))=0,"-",INDEX(Input!F$6:F$1005,ROW($C404)-ROW($C$5),1))</f>
        <v>-</v>
      </c>
      <c r="I404" s="100" t="str">
        <f>IF(LEN(INDEX(Input!G$6:G$1005,ROW($C404)-ROW($C$5),1))=0,"",INDEX(Input!G$6:G$1005,ROW($C404)-ROW($C$5),1))</f>
        <v/>
      </c>
      <c r="J404" s="100" t="str">
        <f>IF(LEN(INDEX(Input!B$6:B$1005,ROW($C404)-ROW($C$5),1))=0,"-",IF(INDEX(Input!H$6:H$1005,ROW($C404)-ROW($C$5),1)="","Not set",INDEX(Input!H$6:H$1005,ROW($C404)-ROW($C$5),1)) )</f>
        <v>-</v>
      </c>
      <c r="K404" s="101" t="str">
        <f>IF(LEN(INDEX(Input!I$6:I$1005,ROW($C404)-ROW($C$5),1))=0,"",INDEX(Input!I$6:I$1005,ROW($C404)-ROW($C$5),1))</f>
        <v/>
      </c>
      <c r="L404" s="101" t="str">
        <f t="array" ref="L404">IFERROR(IF($AY$24=123,DAY(K404)&amp;connector&amp;IF($AZ$24="Extended",INDEX($AT$24:$AT$35,MONTH(K404),1),MONTH(K404))&amp;connector&amp;IF($AZ$24="Short", RIGHT(YEAR(K404),2),YEAR(K404)),IF($AY$24=213, MONTH(K404)&amp;connector&amp;DAY(K404)&amp;connector&amp;IF($AZ$24="Short", RIGHT(YEAR(K404),2),YEAR(K404)),IF($AZ$24="Short", RIGHT(YEAR(K404),2),YEAR(K404))&amp;connector&amp;MONTH(K404)&amp;connector&amp;DAY(K404))),"-")</f>
        <v>-</v>
      </c>
      <c r="M404" s="101" t="str">
        <f>IF(LEN(INDEX(Input!J$6:J$1005,ROW($C404)-ROW($C$5),1))=0,"",INDEX(Input!J$6:J$1005,ROW($C404)-ROW($C$5),1))</f>
        <v/>
      </c>
      <c r="N404" s="101" t="str">
        <f t="array" ref="N404">IFERROR(IF($AY$24=123,DAY(M404)&amp;connector&amp;IF($AZ$24="Extended",INDEX($AT$24:$AT$35,MONTH(M404),1),MONTH(M404))&amp;connector&amp;IF($AZ$24="Short", RIGHT(YEAR(M404),2),YEAR(M404)),IF($AY$24=213, MONTH(M404)&amp;connector&amp;DAY(M404)&amp;connector&amp;IF($AZ$24="Short", RIGHT(YEAR(M404),2),YEAR(M404)),IF($AZ$24="Short", RIGHT(YEAR(M404),2),YEAR(M404))&amp;connector&amp;MONTH(M404)&amp;connector&amp;DAY(M404))),"-")</f>
        <v>-</v>
      </c>
      <c r="O404" s="156" t="str">
        <f>IF(LEN(INDEX(Input!K$6:K$1005,ROW($C404)-ROW($C$5),1))=0,"",INDEX(Input!K$6:K$1005,ROW($C404)-ROW($C$5),1))</f>
        <v/>
      </c>
      <c r="P404" s="100" t="str">
        <f t="shared" si="54"/>
        <v>-</v>
      </c>
      <c r="Q404" s="156" t="str">
        <f>IF(LEN(INDEX(Input!L$6:L$1005,ROW($C404)-ROW($C$5),1))=0,"",INDEX(Input!L$6:L$1005,ROW($C404)-ROW($C$5),1))</f>
        <v/>
      </c>
      <c r="R404" s="100" t="str">
        <f t="shared" si="55"/>
        <v>-</v>
      </c>
      <c r="S404" s="156" t="str">
        <f>IF(LEN(INDEX(Input!M$6:M$1005,ROW($C404)-ROW($C$5),1))=0,"-",INDEX(Input!M$6:M$1005,ROW($C404)-ROW($C$5),1))</f>
        <v>-</v>
      </c>
      <c r="T404" s="156" t="str">
        <f t="shared" si="56"/>
        <v/>
      </c>
      <c r="U404" s="100" t="str">
        <f t="shared" si="57"/>
        <v>-</v>
      </c>
      <c r="V404" s="156" t="str">
        <f>IF(LEN(INDEX(Input!O$6:O$1005,ROW($C404)-ROW($C$5),1))=0,"",INDEX(Input!O$6:O$1005,ROW($C404)-ROW($C$5),1))</f>
        <v/>
      </c>
      <c r="W404" s="100" t="str">
        <f t="shared" si="58"/>
        <v>-</v>
      </c>
      <c r="X404" s="104" t="str">
        <f t="shared" si="59"/>
        <v/>
      </c>
      <c r="Y404" s="102" t="str">
        <f t="shared" si="53"/>
        <v/>
      </c>
      <c r="Z404" s="102" t="str">
        <f>IF(AND(OR(Dashboard!$D$7=J404,Dashboard!$D$7=""),  OR(Dashboard!$G$6&lt;=K404,Dashboard!$G$6=""), OR(Dashboard!$G$7&gt;=K404,Dashboard!$G$7=""),  OR(Dashboard!$J$6&lt;=O404,Dashboard!$J$6=""), OR(Dashboard!$J$7&gt;=O404,Dashboard!$J$7=""),D404&lt;&gt;""),"x","")</f>
        <v>x</v>
      </c>
      <c r="AA404" s="102" t="str">
        <f>IF(AND(OR(Dashboard!$D$6=H404,Dashboard!$D$6="",Dashboard!$D$6="All"), Z404="x"),"x","")</f>
        <v>x</v>
      </c>
      <c r="AB404" s="103" t="str">
        <f>IF(AND(OR(Dashboard!$D$6=H404,Dashboard!$D$6="",Dashboard!$D$6="All"), OR(Dashboard!$D$7=J404,Dashboard!$D$7=""),  OR(Dashboard!$G$6&lt;=K404,Dashboard!$G$6=""), OR(Dashboard!$G$7&gt;=K404,Dashboard!$G$7=""),  OR(Dashboard!$J$6&lt;=O404,Dashboard!$J$6=""), OR(Dashboard!$J$7&gt;=O404,Dashboard!$J$7=""),I404&lt;&gt;""),"x","")</f>
        <v/>
      </c>
      <c r="AC404" s="88" t="str">
        <f>IF($AB404&lt;&gt;"x","",IF(AND($I404&lt;&gt;AC$4, IFERROR(MATCH("c",$AB404:AB404,0),0)=0),"x", IF(IFERROR(MATCH("c",$AB404:AB404,0),0)=0,"c","")))</f>
        <v/>
      </c>
      <c r="AD404" s="88" t="str">
        <f>IF($AB404&lt;&gt;"x","",IF(AND($I404&lt;&gt;AD$4, IFERROR(MATCH("c",$AB404:AC404,0),0)=0),"x", IF(IFERROR(MATCH("c",$AB404:AC404,0),0)=0,"c","")))</f>
        <v/>
      </c>
      <c r="AE404" s="88" t="str">
        <f>IF($AB404&lt;&gt;"x","",IF(AND($I404&lt;&gt;AE$4, IFERROR(MATCH("c",$AB404:AD404,0),0)=0),"x", IF(IFERROR(MATCH("c",$AB404:AD404,0),0)=0,"c","")))</f>
        <v/>
      </c>
      <c r="AF404" s="88" t="str">
        <f>IF($AB404&lt;&gt;"x","",IF(AND($I404&lt;&gt;AF$4, IFERROR(MATCH("c",$AB404:AE404,0),0)=0),"x", IF(IFERROR(MATCH("c",$AB404:AE404,0),0)=0,"c","")))</f>
        <v/>
      </c>
      <c r="AG404" s="88" t="str">
        <f>IF($AB404&lt;&gt;"x","",IF(AND($I404&lt;&gt;AG$4, IFERROR(MATCH("c",$AB404:AF404,0),0)=0),"x", IF(IFERROR(MATCH("c",$AB404:AF404,0),0)=0,"c","")))</f>
        <v/>
      </c>
      <c r="AH404" s="88" t="str">
        <f>IF($AB404&lt;&gt;"x","",IF(AND($I404&lt;&gt;AH$4, IFERROR(MATCH("c",$AB404:AG404,0),0)=0),"x", IF(IFERROR(MATCH("c",$AB404:AG404,0),0)=0,"c","")))</f>
        <v/>
      </c>
      <c r="AI404" s="88" t="str">
        <f>IF($AB404&lt;&gt;"x","",IF(AND($I404&lt;&gt;AI$4, IFERROR(MATCH("c",$AB404:AH404,0),0)=0),"x", IF(IFERROR(MATCH("c",$AB404:AH404,0),0)=0,"c","")))</f>
        <v/>
      </c>
      <c r="AJ404" s="88" t="str">
        <f>IF($AB404&lt;&gt;"x","",IF(AND($I404&lt;&gt;AJ$4, IFERROR(MATCH("c",$AB404:AI404,0),0)=0),"x", IF(IFERROR(MATCH("c",$AB404:AI404,0),0)=0,"c","")))</f>
        <v/>
      </c>
      <c r="AK404" s="88" t="str">
        <f>IF($AB404&lt;&gt;"x","",IF(AND($I404&lt;&gt;AK$4, IFERROR(MATCH("c",$AB404:AJ404,0),0)=0),"x", IF(IFERROR(MATCH("c",$AB404:AJ404,0),0)=0,"c","")))</f>
        <v/>
      </c>
      <c r="AL404" s="88" t="str">
        <f>IF($AB404&lt;&gt;"x","",IF(AND($I404&lt;&gt;AL$4, IFERROR(MATCH("c",$AB404:AK404,0),0)=0),"x", IF(IFERROR(MATCH("c",$AB404:AK404,0),0)=0,"c","")))</f>
        <v/>
      </c>
      <c r="AM404" s="88" t="str">
        <f>IF($AB404&lt;&gt;"x","",IF(AND($I404&lt;&gt;AM$4, IFERROR(MATCH("c",$AB404:AL404,0),0)=0),"x", IF(IFERROR(MATCH("c",$AB404:AL404,0),0)=0,"c","")))</f>
        <v/>
      </c>
      <c r="AN404" s="88" t="str">
        <f>IF($AB404&lt;&gt;"x","",IF(AND($I404&lt;&gt;AN$4, IFERROR(MATCH("c",$AB404:AM404,0),0)=0),"x", IF(IFERROR(MATCH("c",$AB404:AM404,0),0)=0,"c","")))</f>
        <v/>
      </c>
      <c r="AO404" s="88" t="str">
        <f>IF($AB404&lt;&gt;"x","",IF(AND($I404&lt;&gt;AO$4, IFERROR(MATCH("c",$AB404:AN404,0),0)=0),"x", IF(IFERROR(MATCH("c",$AB404:AN404,0),0)=0,"c","")))</f>
        <v/>
      </c>
      <c r="AP404" s="88" t="str">
        <f>IF($AB404&lt;&gt;"x","",IF(AND($I404&lt;&gt;AP$4, IFERROR(MATCH("c",$AB404:AO404,0),0)=0),"x", IF(IFERROR(MATCH("c",$AB404:AO404,0),0)=0,"c","")))</f>
        <v/>
      </c>
      <c r="AQ404" s="88" t="str">
        <f>IF($AB404&lt;&gt;"x","",IF(AND($I404&lt;&gt;AQ$4, IFERROR(MATCH("c",$AB404:AP404,0),0)=0),"x", IF(IFERROR(MATCH("c",$AB404:AP404,0),0)=0,"c","")))</f>
        <v/>
      </c>
    </row>
    <row r="405" spans="2:43" x14ac:dyDescent="0.25">
      <c r="B405" s="88">
        <f>IF(AND(OR(Pipeline!$F$5=H405,Pipeline!$F$5="",Pipeline!$F$5="All"), OR(Pipeline!$F$6=J405,Pipeline!$F$6="",Pipeline!$F$6="All"),  OR(Pipeline!$J$5&lt;=K405,Pipeline!$J$5=""), OR(Pipeline!$J$6&gt;=K405,Pipeline!$J$6=""),  OR(Pipeline!$N$5&lt;=O405,Pipeline!$N$5=""), OR(Pipeline!$N$6&gt;=O405,Pipeline!$N$6="")),1,0)</f>
        <v>1</v>
      </c>
      <c r="C405" s="99">
        <f>IF(B405&lt;&gt;1,"",COUNTIFS($I$6:I404,I405,$B$6:B404,1)+1)</f>
        <v>393</v>
      </c>
      <c r="D405" s="100" t="str">
        <f>IF(LEN(INDEX(Input!B$6:B$1005,ROW($C405)-ROW($C$5),1))=0,"-",INDEX(Input!B$6:B$1005,ROW($C405)-ROW($C$5),1))</f>
        <v>-</v>
      </c>
      <c r="E405" s="100" t="str">
        <f>IF(LEN(INDEX(Input!C$6:C$1005,ROW($C405)-ROW($C$5),1))=0,"-",INDEX(Input!C$6:C$1005,ROW($C405)-ROW($C$5),1))</f>
        <v>-</v>
      </c>
      <c r="F405" s="100" t="str">
        <f>IF(LEN(INDEX(Input!D$6:D$1005,ROW($C405)-ROW($C$5),1))=0,"-",INDEX(Input!D$6:D$1005,ROW($C405)-ROW($C$5),1))</f>
        <v>-</v>
      </c>
      <c r="G405" s="100" t="str">
        <f>IF(LEN(INDEX(Input!E$6:E$1005,ROW($C405)-ROW($C$5),1))=0,"-",INDEX(Input!E$6:E$1005,ROW($C405)-ROW($C$5),1))</f>
        <v>-</v>
      </c>
      <c r="H405" s="100" t="str">
        <f>IF(LEN(INDEX(Input!F$6:F$1005,ROW($C405)-ROW($C$5),1))=0,"-",INDEX(Input!F$6:F$1005,ROW($C405)-ROW($C$5),1))</f>
        <v>-</v>
      </c>
      <c r="I405" s="100" t="str">
        <f>IF(LEN(INDEX(Input!G$6:G$1005,ROW($C405)-ROW($C$5),1))=0,"",INDEX(Input!G$6:G$1005,ROW($C405)-ROW($C$5),1))</f>
        <v/>
      </c>
      <c r="J405" s="100" t="str">
        <f>IF(LEN(INDEX(Input!B$6:B$1005,ROW($C405)-ROW($C$5),1))=0,"-",IF(INDEX(Input!H$6:H$1005,ROW($C405)-ROW($C$5),1)="","Not set",INDEX(Input!H$6:H$1005,ROW($C405)-ROW($C$5),1)) )</f>
        <v>-</v>
      </c>
      <c r="K405" s="101" t="str">
        <f>IF(LEN(INDEX(Input!I$6:I$1005,ROW($C405)-ROW($C$5),1))=0,"",INDEX(Input!I$6:I$1005,ROW($C405)-ROW($C$5),1))</f>
        <v/>
      </c>
      <c r="L405" s="101" t="str">
        <f t="array" ref="L405">IFERROR(IF($AY$24=123,DAY(K405)&amp;connector&amp;IF($AZ$24="Extended",INDEX($AT$24:$AT$35,MONTH(K405),1),MONTH(K405))&amp;connector&amp;IF($AZ$24="Short", RIGHT(YEAR(K405),2),YEAR(K405)),IF($AY$24=213, MONTH(K405)&amp;connector&amp;DAY(K405)&amp;connector&amp;IF($AZ$24="Short", RIGHT(YEAR(K405),2),YEAR(K405)),IF($AZ$24="Short", RIGHT(YEAR(K405),2),YEAR(K405))&amp;connector&amp;MONTH(K405)&amp;connector&amp;DAY(K405))),"-")</f>
        <v>-</v>
      </c>
      <c r="M405" s="101" t="str">
        <f>IF(LEN(INDEX(Input!J$6:J$1005,ROW($C405)-ROW($C$5),1))=0,"",INDEX(Input!J$6:J$1005,ROW($C405)-ROW($C$5),1))</f>
        <v/>
      </c>
      <c r="N405" s="101" t="str">
        <f t="array" ref="N405">IFERROR(IF($AY$24=123,DAY(M405)&amp;connector&amp;IF($AZ$24="Extended",INDEX($AT$24:$AT$35,MONTH(M405),1),MONTH(M405))&amp;connector&amp;IF($AZ$24="Short", RIGHT(YEAR(M405),2),YEAR(M405)),IF($AY$24=213, MONTH(M405)&amp;connector&amp;DAY(M405)&amp;connector&amp;IF($AZ$24="Short", RIGHT(YEAR(M405),2),YEAR(M405)),IF($AZ$24="Short", RIGHT(YEAR(M405),2),YEAR(M405))&amp;connector&amp;MONTH(M405)&amp;connector&amp;DAY(M405))),"-")</f>
        <v>-</v>
      </c>
      <c r="O405" s="156" t="str">
        <f>IF(LEN(INDEX(Input!K$6:K$1005,ROW($C405)-ROW($C$5),1))=0,"",INDEX(Input!K$6:K$1005,ROW($C405)-ROW($C$5),1))</f>
        <v/>
      </c>
      <c r="P405" s="100" t="str">
        <f t="shared" si="54"/>
        <v>-</v>
      </c>
      <c r="Q405" s="156" t="str">
        <f>IF(LEN(INDEX(Input!L$6:L$1005,ROW($C405)-ROW($C$5),1))=0,"",INDEX(Input!L$6:L$1005,ROW($C405)-ROW($C$5),1))</f>
        <v/>
      </c>
      <c r="R405" s="100" t="str">
        <f t="shared" si="55"/>
        <v>-</v>
      </c>
      <c r="S405" s="156" t="str">
        <f>IF(LEN(INDEX(Input!M$6:M$1005,ROW($C405)-ROW($C$5),1))=0,"-",INDEX(Input!M$6:M$1005,ROW($C405)-ROW($C$5),1))</f>
        <v>-</v>
      </c>
      <c r="T405" s="156" t="str">
        <f t="shared" si="56"/>
        <v/>
      </c>
      <c r="U405" s="100" t="str">
        <f t="shared" si="57"/>
        <v>-</v>
      </c>
      <c r="V405" s="156" t="str">
        <f>IF(LEN(INDEX(Input!O$6:O$1005,ROW($C405)-ROW($C$5),1))=0,"",INDEX(Input!O$6:O$1005,ROW($C405)-ROW($C$5),1))</f>
        <v/>
      </c>
      <c r="W405" s="100" t="str">
        <f t="shared" si="58"/>
        <v>-</v>
      </c>
      <c r="X405" s="104" t="str">
        <f t="shared" si="59"/>
        <v/>
      </c>
      <c r="Y405" s="102" t="str">
        <f t="shared" si="53"/>
        <v/>
      </c>
      <c r="Z405" s="102" t="str">
        <f>IF(AND(OR(Dashboard!$D$7=J405,Dashboard!$D$7=""),  OR(Dashboard!$G$6&lt;=K405,Dashboard!$G$6=""), OR(Dashboard!$G$7&gt;=K405,Dashboard!$G$7=""),  OR(Dashboard!$J$6&lt;=O405,Dashboard!$J$6=""), OR(Dashboard!$J$7&gt;=O405,Dashboard!$J$7=""),D405&lt;&gt;""),"x","")</f>
        <v>x</v>
      </c>
      <c r="AA405" s="102" t="str">
        <f>IF(AND(OR(Dashboard!$D$6=H405,Dashboard!$D$6="",Dashboard!$D$6="All"), Z405="x"),"x","")</f>
        <v>x</v>
      </c>
      <c r="AB405" s="103" t="str">
        <f>IF(AND(OR(Dashboard!$D$6=H405,Dashboard!$D$6="",Dashboard!$D$6="All"), OR(Dashboard!$D$7=J405,Dashboard!$D$7=""),  OR(Dashboard!$G$6&lt;=K405,Dashboard!$G$6=""), OR(Dashboard!$G$7&gt;=K405,Dashboard!$G$7=""),  OR(Dashboard!$J$6&lt;=O405,Dashboard!$J$6=""), OR(Dashboard!$J$7&gt;=O405,Dashboard!$J$7=""),I405&lt;&gt;""),"x","")</f>
        <v/>
      </c>
      <c r="AC405" s="88" t="str">
        <f>IF($AB405&lt;&gt;"x","",IF(AND($I405&lt;&gt;AC$4, IFERROR(MATCH("c",$AB405:AB405,0),0)=0),"x", IF(IFERROR(MATCH("c",$AB405:AB405,0),0)=0,"c","")))</f>
        <v/>
      </c>
      <c r="AD405" s="88" t="str">
        <f>IF($AB405&lt;&gt;"x","",IF(AND($I405&lt;&gt;AD$4, IFERROR(MATCH("c",$AB405:AC405,0),0)=0),"x", IF(IFERROR(MATCH("c",$AB405:AC405,0),0)=0,"c","")))</f>
        <v/>
      </c>
      <c r="AE405" s="88" t="str">
        <f>IF($AB405&lt;&gt;"x","",IF(AND($I405&lt;&gt;AE$4, IFERROR(MATCH("c",$AB405:AD405,0),0)=0),"x", IF(IFERROR(MATCH("c",$AB405:AD405,0),0)=0,"c","")))</f>
        <v/>
      </c>
      <c r="AF405" s="88" t="str">
        <f>IF($AB405&lt;&gt;"x","",IF(AND($I405&lt;&gt;AF$4, IFERROR(MATCH("c",$AB405:AE405,0),0)=0),"x", IF(IFERROR(MATCH("c",$AB405:AE405,0),0)=0,"c","")))</f>
        <v/>
      </c>
      <c r="AG405" s="88" t="str">
        <f>IF($AB405&lt;&gt;"x","",IF(AND($I405&lt;&gt;AG$4, IFERROR(MATCH("c",$AB405:AF405,0),0)=0),"x", IF(IFERROR(MATCH("c",$AB405:AF405,0),0)=0,"c","")))</f>
        <v/>
      </c>
      <c r="AH405" s="88" t="str">
        <f>IF($AB405&lt;&gt;"x","",IF(AND($I405&lt;&gt;AH$4, IFERROR(MATCH("c",$AB405:AG405,0),0)=0),"x", IF(IFERROR(MATCH("c",$AB405:AG405,0),0)=0,"c","")))</f>
        <v/>
      </c>
      <c r="AI405" s="88" t="str">
        <f>IF($AB405&lt;&gt;"x","",IF(AND($I405&lt;&gt;AI$4, IFERROR(MATCH("c",$AB405:AH405,0),0)=0),"x", IF(IFERROR(MATCH("c",$AB405:AH405,0),0)=0,"c","")))</f>
        <v/>
      </c>
      <c r="AJ405" s="88" t="str">
        <f>IF($AB405&lt;&gt;"x","",IF(AND($I405&lt;&gt;AJ$4, IFERROR(MATCH("c",$AB405:AI405,0),0)=0),"x", IF(IFERROR(MATCH("c",$AB405:AI405,0),0)=0,"c","")))</f>
        <v/>
      </c>
      <c r="AK405" s="88" t="str">
        <f>IF($AB405&lt;&gt;"x","",IF(AND($I405&lt;&gt;AK$4, IFERROR(MATCH("c",$AB405:AJ405,0),0)=0),"x", IF(IFERROR(MATCH("c",$AB405:AJ405,0),0)=0,"c","")))</f>
        <v/>
      </c>
      <c r="AL405" s="88" t="str">
        <f>IF($AB405&lt;&gt;"x","",IF(AND($I405&lt;&gt;AL$4, IFERROR(MATCH("c",$AB405:AK405,0),0)=0),"x", IF(IFERROR(MATCH("c",$AB405:AK405,0),0)=0,"c","")))</f>
        <v/>
      </c>
      <c r="AM405" s="88" t="str">
        <f>IF($AB405&lt;&gt;"x","",IF(AND($I405&lt;&gt;AM$4, IFERROR(MATCH("c",$AB405:AL405,0),0)=0),"x", IF(IFERROR(MATCH("c",$AB405:AL405,0),0)=0,"c","")))</f>
        <v/>
      </c>
      <c r="AN405" s="88" t="str">
        <f>IF($AB405&lt;&gt;"x","",IF(AND($I405&lt;&gt;AN$4, IFERROR(MATCH("c",$AB405:AM405,0),0)=0),"x", IF(IFERROR(MATCH("c",$AB405:AM405,0),0)=0,"c","")))</f>
        <v/>
      </c>
      <c r="AO405" s="88" t="str">
        <f>IF($AB405&lt;&gt;"x","",IF(AND($I405&lt;&gt;AO$4, IFERROR(MATCH("c",$AB405:AN405,0),0)=0),"x", IF(IFERROR(MATCH("c",$AB405:AN405,0),0)=0,"c","")))</f>
        <v/>
      </c>
      <c r="AP405" s="88" t="str">
        <f>IF($AB405&lt;&gt;"x","",IF(AND($I405&lt;&gt;AP$4, IFERROR(MATCH("c",$AB405:AO405,0),0)=0),"x", IF(IFERROR(MATCH("c",$AB405:AO405,0),0)=0,"c","")))</f>
        <v/>
      </c>
      <c r="AQ405" s="88" t="str">
        <f>IF($AB405&lt;&gt;"x","",IF(AND($I405&lt;&gt;AQ$4, IFERROR(MATCH("c",$AB405:AP405,0),0)=0),"x", IF(IFERROR(MATCH("c",$AB405:AP405,0),0)=0,"c","")))</f>
        <v/>
      </c>
    </row>
    <row r="406" spans="2:43" x14ac:dyDescent="0.25">
      <c r="B406" s="88">
        <f>IF(AND(OR(Pipeline!$F$5=H406,Pipeline!$F$5="",Pipeline!$F$5="All"), OR(Pipeline!$F$6=J406,Pipeline!$F$6="",Pipeline!$F$6="All"),  OR(Pipeline!$J$5&lt;=K406,Pipeline!$J$5=""), OR(Pipeline!$J$6&gt;=K406,Pipeline!$J$6=""),  OR(Pipeline!$N$5&lt;=O406,Pipeline!$N$5=""), OR(Pipeline!$N$6&gt;=O406,Pipeline!$N$6="")),1,0)</f>
        <v>1</v>
      </c>
      <c r="C406" s="99">
        <f>IF(B406&lt;&gt;1,"",COUNTIFS($I$6:I405,I406,$B$6:B405,1)+1)</f>
        <v>394</v>
      </c>
      <c r="D406" s="100" t="str">
        <f>IF(LEN(INDEX(Input!B$6:B$1005,ROW($C406)-ROW($C$5),1))=0,"-",INDEX(Input!B$6:B$1005,ROW($C406)-ROW($C$5),1))</f>
        <v>-</v>
      </c>
      <c r="E406" s="100" t="str">
        <f>IF(LEN(INDEX(Input!C$6:C$1005,ROW($C406)-ROW($C$5),1))=0,"-",INDEX(Input!C$6:C$1005,ROW($C406)-ROW($C$5),1))</f>
        <v>-</v>
      </c>
      <c r="F406" s="100" t="str">
        <f>IF(LEN(INDEX(Input!D$6:D$1005,ROW($C406)-ROW($C$5),1))=0,"-",INDEX(Input!D$6:D$1005,ROW($C406)-ROW($C$5),1))</f>
        <v>-</v>
      </c>
      <c r="G406" s="100" t="str">
        <f>IF(LEN(INDEX(Input!E$6:E$1005,ROW($C406)-ROW($C$5),1))=0,"-",INDEX(Input!E$6:E$1005,ROW($C406)-ROW($C$5),1))</f>
        <v>-</v>
      </c>
      <c r="H406" s="100" t="str">
        <f>IF(LEN(INDEX(Input!F$6:F$1005,ROW($C406)-ROW($C$5),1))=0,"-",INDEX(Input!F$6:F$1005,ROW($C406)-ROW($C$5),1))</f>
        <v>-</v>
      </c>
      <c r="I406" s="100" t="str">
        <f>IF(LEN(INDEX(Input!G$6:G$1005,ROW($C406)-ROW($C$5),1))=0,"",INDEX(Input!G$6:G$1005,ROW($C406)-ROW($C$5),1))</f>
        <v/>
      </c>
      <c r="J406" s="100" t="str">
        <f>IF(LEN(INDEX(Input!B$6:B$1005,ROW($C406)-ROW($C$5),1))=0,"-",IF(INDEX(Input!H$6:H$1005,ROW($C406)-ROW($C$5),1)="","Not set",INDEX(Input!H$6:H$1005,ROW($C406)-ROW($C$5),1)) )</f>
        <v>-</v>
      </c>
      <c r="K406" s="101" t="str">
        <f>IF(LEN(INDEX(Input!I$6:I$1005,ROW($C406)-ROW($C$5),1))=0,"",INDEX(Input!I$6:I$1005,ROW($C406)-ROW($C$5),1))</f>
        <v/>
      </c>
      <c r="L406" s="101" t="str">
        <f t="array" ref="L406">IFERROR(IF($AY$24=123,DAY(K406)&amp;connector&amp;IF($AZ$24="Extended",INDEX($AT$24:$AT$35,MONTH(K406),1),MONTH(K406))&amp;connector&amp;IF($AZ$24="Short", RIGHT(YEAR(K406),2),YEAR(K406)),IF($AY$24=213, MONTH(K406)&amp;connector&amp;DAY(K406)&amp;connector&amp;IF($AZ$24="Short", RIGHT(YEAR(K406),2),YEAR(K406)),IF($AZ$24="Short", RIGHT(YEAR(K406),2),YEAR(K406))&amp;connector&amp;MONTH(K406)&amp;connector&amp;DAY(K406))),"-")</f>
        <v>-</v>
      </c>
      <c r="M406" s="101" t="str">
        <f>IF(LEN(INDEX(Input!J$6:J$1005,ROW($C406)-ROW($C$5),1))=0,"",INDEX(Input!J$6:J$1005,ROW($C406)-ROW($C$5),1))</f>
        <v/>
      </c>
      <c r="N406" s="101" t="str">
        <f t="array" ref="N406">IFERROR(IF($AY$24=123,DAY(M406)&amp;connector&amp;IF($AZ$24="Extended",INDEX($AT$24:$AT$35,MONTH(M406),1),MONTH(M406))&amp;connector&amp;IF($AZ$24="Short", RIGHT(YEAR(M406),2),YEAR(M406)),IF($AY$24=213, MONTH(M406)&amp;connector&amp;DAY(M406)&amp;connector&amp;IF($AZ$24="Short", RIGHT(YEAR(M406),2),YEAR(M406)),IF($AZ$24="Short", RIGHT(YEAR(M406),2),YEAR(M406))&amp;connector&amp;MONTH(M406)&amp;connector&amp;DAY(M406))),"-")</f>
        <v>-</v>
      </c>
      <c r="O406" s="156" t="str">
        <f>IF(LEN(INDEX(Input!K$6:K$1005,ROW($C406)-ROW($C$5),1))=0,"",INDEX(Input!K$6:K$1005,ROW($C406)-ROW($C$5),1))</f>
        <v/>
      </c>
      <c r="P406" s="100" t="str">
        <f t="shared" si="54"/>
        <v>-</v>
      </c>
      <c r="Q406" s="156" t="str">
        <f>IF(LEN(INDEX(Input!L$6:L$1005,ROW($C406)-ROW($C$5),1))=0,"",INDEX(Input!L$6:L$1005,ROW($C406)-ROW($C$5),1))</f>
        <v/>
      </c>
      <c r="R406" s="100" t="str">
        <f t="shared" si="55"/>
        <v>-</v>
      </c>
      <c r="S406" s="156" t="str">
        <f>IF(LEN(INDEX(Input!M$6:M$1005,ROW($C406)-ROW($C$5),1))=0,"-",INDEX(Input!M$6:M$1005,ROW($C406)-ROW($C$5),1))</f>
        <v>-</v>
      </c>
      <c r="T406" s="156" t="str">
        <f t="shared" si="56"/>
        <v/>
      </c>
      <c r="U406" s="100" t="str">
        <f t="shared" si="57"/>
        <v>-</v>
      </c>
      <c r="V406" s="156" t="str">
        <f>IF(LEN(INDEX(Input!O$6:O$1005,ROW($C406)-ROW($C$5),1))=0,"",INDEX(Input!O$6:O$1005,ROW($C406)-ROW($C$5),1))</f>
        <v/>
      </c>
      <c r="W406" s="100" t="str">
        <f t="shared" si="58"/>
        <v>-</v>
      </c>
      <c r="X406" s="104" t="str">
        <f t="shared" si="59"/>
        <v/>
      </c>
      <c r="Y406" s="102" t="str">
        <f t="shared" si="53"/>
        <v/>
      </c>
      <c r="Z406" s="102" t="str">
        <f>IF(AND(OR(Dashboard!$D$7=J406,Dashboard!$D$7=""),  OR(Dashboard!$G$6&lt;=K406,Dashboard!$G$6=""), OR(Dashboard!$G$7&gt;=K406,Dashboard!$G$7=""),  OR(Dashboard!$J$6&lt;=O406,Dashboard!$J$6=""), OR(Dashboard!$J$7&gt;=O406,Dashboard!$J$7=""),D406&lt;&gt;""),"x","")</f>
        <v>x</v>
      </c>
      <c r="AA406" s="102" t="str">
        <f>IF(AND(OR(Dashboard!$D$6=H406,Dashboard!$D$6="",Dashboard!$D$6="All"), Z406="x"),"x","")</f>
        <v>x</v>
      </c>
      <c r="AB406" s="103" t="str">
        <f>IF(AND(OR(Dashboard!$D$6=H406,Dashboard!$D$6="",Dashboard!$D$6="All"), OR(Dashboard!$D$7=J406,Dashboard!$D$7=""),  OR(Dashboard!$G$6&lt;=K406,Dashboard!$G$6=""), OR(Dashboard!$G$7&gt;=K406,Dashboard!$G$7=""),  OR(Dashboard!$J$6&lt;=O406,Dashboard!$J$6=""), OR(Dashboard!$J$7&gt;=O406,Dashboard!$J$7=""),I406&lt;&gt;""),"x","")</f>
        <v/>
      </c>
      <c r="AC406" s="88" t="str">
        <f>IF($AB406&lt;&gt;"x","",IF(AND($I406&lt;&gt;AC$4, IFERROR(MATCH("c",$AB406:AB406,0),0)=0),"x", IF(IFERROR(MATCH("c",$AB406:AB406,0),0)=0,"c","")))</f>
        <v/>
      </c>
      <c r="AD406" s="88" t="str">
        <f>IF($AB406&lt;&gt;"x","",IF(AND($I406&lt;&gt;AD$4, IFERROR(MATCH("c",$AB406:AC406,0),0)=0),"x", IF(IFERROR(MATCH("c",$AB406:AC406,0),0)=0,"c","")))</f>
        <v/>
      </c>
      <c r="AE406" s="88" t="str">
        <f>IF($AB406&lt;&gt;"x","",IF(AND($I406&lt;&gt;AE$4, IFERROR(MATCH("c",$AB406:AD406,0),0)=0),"x", IF(IFERROR(MATCH("c",$AB406:AD406,0),0)=0,"c","")))</f>
        <v/>
      </c>
      <c r="AF406" s="88" t="str">
        <f>IF($AB406&lt;&gt;"x","",IF(AND($I406&lt;&gt;AF$4, IFERROR(MATCH("c",$AB406:AE406,0),0)=0),"x", IF(IFERROR(MATCH("c",$AB406:AE406,0),0)=0,"c","")))</f>
        <v/>
      </c>
      <c r="AG406" s="88" t="str">
        <f>IF($AB406&lt;&gt;"x","",IF(AND($I406&lt;&gt;AG$4, IFERROR(MATCH("c",$AB406:AF406,0),0)=0),"x", IF(IFERROR(MATCH("c",$AB406:AF406,0),0)=0,"c","")))</f>
        <v/>
      </c>
      <c r="AH406" s="88" t="str">
        <f>IF($AB406&lt;&gt;"x","",IF(AND($I406&lt;&gt;AH$4, IFERROR(MATCH("c",$AB406:AG406,0),0)=0),"x", IF(IFERROR(MATCH("c",$AB406:AG406,0),0)=0,"c","")))</f>
        <v/>
      </c>
      <c r="AI406" s="88" t="str">
        <f>IF($AB406&lt;&gt;"x","",IF(AND($I406&lt;&gt;AI$4, IFERROR(MATCH("c",$AB406:AH406,0),0)=0),"x", IF(IFERROR(MATCH("c",$AB406:AH406,0),0)=0,"c","")))</f>
        <v/>
      </c>
      <c r="AJ406" s="88" t="str">
        <f>IF($AB406&lt;&gt;"x","",IF(AND($I406&lt;&gt;AJ$4, IFERROR(MATCH("c",$AB406:AI406,0),0)=0),"x", IF(IFERROR(MATCH("c",$AB406:AI406,0),0)=0,"c","")))</f>
        <v/>
      </c>
      <c r="AK406" s="88" t="str">
        <f>IF($AB406&lt;&gt;"x","",IF(AND($I406&lt;&gt;AK$4, IFERROR(MATCH("c",$AB406:AJ406,0),0)=0),"x", IF(IFERROR(MATCH("c",$AB406:AJ406,0),0)=0,"c","")))</f>
        <v/>
      </c>
      <c r="AL406" s="88" t="str">
        <f>IF($AB406&lt;&gt;"x","",IF(AND($I406&lt;&gt;AL$4, IFERROR(MATCH("c",$AB406:AK406,0),0)=0),"x", IF(IFERROR(MATCH("c",$AB406:AK406,0),0)=0,"c","")))</f>
        <v/>
      </c>
      <c r="AM406" s="88" t="str">
        <f>IF($AB406&lt;&gt;"x","",IF(AND($I406&lt;&gt;AM$4, IFERROR(MATCH("c",$AB406:AL406,0),0)=0),"x", IF(IFERROR(MATCH("c",$AB406:AL406,0),0)=0,"c","")))</f>
        <v/>
      </c>
      <c r="AN406" s="88" t="str">
        <f>IF($AB406&lt;&gt;"x","",IF(AND($I406&lt;&gt;AN$4, IFERROR(MATCH("c",$AB406:AM406,0),0)=0),"x", IF(IFERROR(MATCH("c",$AB406:AM406,0),0)=0,"c","")))</f>
        <v/>
      </c>
      <c r="AO406" s="88" t="str">
        <f>IF($AB406&lt;&gt;"x","",IF(AND($I406&lt;&gt;AO$4, IFERROR(MATCH("c",$AB406:AN406,0),0)=0),"x", IF(IFERROR(MATCH("c",$AB406:AN406,0),0)=0,"c","")))</f>
        <v/>
      </c>
      <c r="AP406" s="88" t="str">
        <f>IF($AB406&lt;&gt;"x","",IF(AND($I406&lt;&gt;AP$4, IFERROR(MATCH("c",$AB406:AO406,0),0)=0),"x", IF(IFERROR(MATCH("c",$AB406:AO406,0),0)=0,"c","")))</f>
        <v/>
      </c>
      <c r="AQ406" s="88" t="str">
        <f>IF($AB406&lt;&gt;"x","",IF(AND($I406&lt;&gt;AQ$4, IFERROR(MATCH("c",$AB406:AP406,0),0)=0),"x", IF(IFERROR(MATCH("c",$AB406:AP406,0),0)=0,"c","")))</f>
        <v/>
      </c>
    </row>
    <row r="407" spans="2:43" x14ac:dyDescent="0.25">
      <c r="B407" s="88">
        <f>IF(AND(OR(Pipeline!$F$5=H407,Pipeline!$F$5="",Pipeline!$F$5="All"), OR(Pipeline!$F$6=J407,Pipeline!$F$6="",Pipeline!$F$6="All"),  OR(Pipeline!$J$5&lt;=K407,Pipeline!$J$5=""), OR(Pipeline!$J$6&gt;=K407,Pipeline!$J$6=""),  OR(Pipeline!$N$5&lt;=O407,Pipeline!$N$5=""), OR(Pipeline!$N$6&gt;=O407,Pipeline!$N$6="")),1,0)</f>
        <v>1</v>
      </c>
      <c r="C407" s="99">
        <f>IF(B407&lt;&gt;1,"",COUNTIFS($I$6:I406,I407,$B$6:B406,1)+1)</f>
        <v>395</v>
      </c>
      <c r="D407" s="100" t="str">
        <f>IF(LEN(INDEX(Input!B$6:B$1005,ROW($C407)-ROW($C$5),1))=0,"-",INDEX(Input!B$6:B$1005,ROW($C407)-ROW($C$5),1))</f>
        <v>-</v>
      </c>
      <c r="E407" s="100" t="str">
        <f>IF(LEN(INDEX(Input!C$6:C$1005,ROW($C407)-ROW($C$5),1))=0,"-",INDEX(Input!C$6:C$1005,ROW($C407)-ROW($C$5),1))</f>
        <v>-</v>
      </c>
      <c r="F407" s="100" t="str">
        <f>IF(LEN(INDEX(Input!D$6:D$1005,ROW($C407)-ROW($C$5),1))=0,"-",INDEX(Input!D$6:D$1005,ROW($C407)-ROW($C$5),1))</f>
        <v>-</v>
      </c>
      <c r="G407" s="100" t="str">
        <f>IF(LEN(INDEX(Input!E$6:E$1005,ROW($C407)-ROW($C$5),1))=0,"-",INDEX(Input!E$6:E$1005,ROW($C407)-ROW($C$5),1))</f>
        <v>-</v>
      </c>
      <c r="H407" s="100" t="str">
        <f>IF(LEN(INDEX(Input!F$6:F$1005,ROW($C407)-ROW($C$5),1))=0,"-",INDEX(Input!F$6:F$1005,ROW($C407)-ROW($C$5),1))</f>
        <v>-</v>
      </c>
      <c r="I407" s="100" t="str">
        <f>IF(LEN(INDEX(Input!G$6:G$1005,ROW($C407)-ROW($C$5),1))=0,"",INDEX(Input!G$6:G$1005,ROW($C407)-ROW($C$5),1))</f>
        <v/>
      </c>
      <c r="J407" s="100" t="str">
        <f>IF(LEN(INDEX(Input!B$6:B$1005,ROW($C407)-ROW($C$5),1))=0,"-",IF(INDEX(Input!H$6:H$1005,ROW($C407)-ROW($C$5),1)="","Not set",INDEX(Input!H$6:H$1005,ROW($C407)-ROW($C$5),1)) )</f>
        <v>-</v>
      </c>
      <c r="K407" s="101" t="str">
        <f>IF(LEN(INDEX(Input!I$6:I$1005,ROW($C407)-ROW($C$5),1))=0,"",INDEX(Input!I$6:I$1005,ROW($C407)-ROW($C$5),1))</f>
        <v/>
      </c>
      <c r="L407" s="101" t="str">
        <f t="array" ref="L407">IFERROR(IF($AY$24=123,DAY(K407)&amp;connector&amp;IF($AZ$24="Extended",INDEX($AT$24:$AT$35,MONTH(K407),1),MONTH(K407))&amp;connector&amp;IF($AZ$24="Short", RIGHT(YEAR(K407),2),YEAR(K407)),IF($AY$24=213, MONTH(K407)&amp;connector&amp;DAY(K407)&amp;connector&amp;IF($AZ$24="Short", RIGHT(YEAR(K407),2),YEAR(K407)),IF($AZ$24="Short", RIGHT(YEAR(K407),2),YEAR(K407))&amp;connector&amp;MONTH(K407)&amp;connector&amp;DAY(K407))),"-")</f>
        <v>-</v>
      </c>
      <c r="M407" s="101" t="str">
        <f>IF(LEN(INDEX(Input!J$6:J$1005,ROW($C407)-ROW($C$5),1))=0,"",INDEX(Input!J$6:J$1005,ROW($C407)-ROW($C$5),1))</f>
        <v/>
      </c>
      <c r="N407" s="101" t="str">
        <f t="array" ref="N407">IFERROR(IF($AY$24=123,DAY(M407)&amp;connector&amp;IF($AZ$24="Extended",INDEX($AT$24:$AT$35,MONTH(M407),1),MONTH(M407))&amp;connector&amp;IF($AZ$24="Short", RIGHT(YEAR(M407),2),YEAR(M407)),IF($AY$24=213, MONTH(M407)&amp;connector&amp;DAY(M407)&amp;connector&amp;IF($AZ$24="Short", RIGHT(YEAR(M407),2),YEAR(M407)),IF($AZ$24="Short", RIGHT(YEAR(M407),2),YEAR(M407))&amp;connector&amp;MONTH(M407)&amp;connector&amp;DAY(M407))),"-")</f>
        <v>-</v>
      </c>
      <c r="O407" s="156" t="str">
        <f>IF(LEN(INDEX(Input!K$6:K$1005,ROW($C407)-ROW($C$5),1))=0,"",INDEX(Input!K$6:K$1005,ROW($C407)-ROW($C$5),1))</f>
        <v/>
      </c>
      <c r="P407" s="100" t="str">
        <f t="shared" si="54"/>
        <v>-</v>
      </c>
      <c r="Q407" s="156" t="str">
        <f>IF(LEN(INDEX(Input!L$6:L$1005,ROW($C407)-ROW($C$5),1))=0,"",INDEX(Input!L$6:L$1005,ROW($C407)-ROW($C$5),1))</f>
        <v/>
      </c>
      <c r="R407" s="100" t="str">
        <f t="shared" si="55"/>
        <v>-</v>
      </c>
      <c r="S407" s="156" t="str">
        <f>IF(LEN(INDEX(Input!M$6:M$1005,ROW($C407)-ROW($C$5),1))=0,"-",INDEX(Input!M$6:M$1005,ROW($C407)-ROW($C$5),1))</f>
        <v>-</v>
      </c>
      <c r="T407" s="156" t="str">
        <f t="shared" si="56"/>
        <v/>
      </c>
      <c r="U407" s="100" t="str">
        <f t="shared" si="57"/>
        <v>-</v>
      </c>
      <c r="V407" s="156" t="str">
        <f>IF(LEN(INDEX(Input!O$6:O$1005,ROW($C407)-ROW($C$5),1))=0,"",INDEX(Input!O$6:O$1005,ROW($C407)-ROW($C$5),1))</f>
        <v/>
      </c>
      <c r="W407" s="100" t="str">
        <f t="shared" si="58"/>
        <v>-</v>
      </c>
      <c r="X407" s="104" t="str">
        <f t="shared" si="59"/>
        <v/>
      </c>
      <c r="Y407" s="102" t="str">
        <f t="shared" si="53"/>
        <v/>
      </c>
      <c r="Z407" s="102" t="str">
        <f>IF(AND(OR(Dashboard!$D$7=J407,Dashboard!$D$7=""),  OR(Dashboard!$G$6&lt;=K407,Dashboard!$G$6=""), OR(Dashboard!$G$7&gt;=K407,Dashboard!$G$7=""),  OR(Dashboard!$J$6&lt;=O407,Dashboard!$J$6=""), OR(Dashboard!$J$7&gt;=O407,Dashboard!$J$7=""),D407&lt;&gt;""),"x","")</f>
        <v>x</v>
      </c>
      <c r="AA407" s="102" t="str">
        <f>IF(AND(OR(Dashboard!$D$6=H407,Dashboard!$D$6="",Dashboard!$D$6="All"), Z407="x"),"x","")</f>
        <v>x</v>
      </c>
      <c r="AB407" s="103" t="str">
        <f>IF(AND(OR(Dashboard!$D$6=H407,Dashboard!$D$6="",Dashboard!$D$6="All"), OR(Dashboard!$D$7=J407,Dashboard!$D$7=""),  OR(Dashboard!$G$6&lt;=K407,Dashboard!$G$6=""), OR(Dashboard!$G$7&gt;=K407,Dashboard!$G$7=""),  OR(Dashboard!$J$6&lt;=O407,Dashboard!$J$6=""), OR(Dashboard!$J$7&gt;=O407,Dashboard!$J$7=""),I407&lt;&gt;""),"x","")</f>
        <v/>
      </c>
      <c r="AC407" s="88" t="str">
        <f>IF($AB407&lt;&gt;"x","",IF(AND($I407&lt;&gt;AC$4, IFERROR(MATCH("c",$AB407:AB407,0),0)=0),"x", IF(IFERROR(MATCH("c",$AB407:AB407,0),0)=0,"c","")))</f>
        <v/>
      </c>
      <c r="AD407" s="88" t="str">
        <f>IF($AB407&lt;&gt;"x","",IF(AND($I407&lt;&gt;AD$4, IFERROR(MATCH("c",$AB407:AC407,0),0)=0),"x", IF(IFERROR(MATCH("c",$AB407:AC407,0),0)=0,"c","")))</f>
        <v/>
      </c>
      <c r="AE407" s="88" t="str">
        <f>IF($AB407&lt;&gt;"x","",IF(AND($I407&lt;&gt;AE$4, IFERROR(MATCH("c",$AB407:AD407,0),0)=0),"x", IF(IFERROR(MATCH("c",$AB407:AD407,0),0)=0,"c","")))</f>
        <v/>
      </c>
      <c r="AF407" s="88" t="str">
        <f>IF($AB407&lt;&gt;"x","",IF(AND($I407&lt;&gt;AF$4, IFERROR(MATCH("c",$AB407:AE407,0),0)=0),"x", IF(IFERROR(MATCH("c",$AB407:AE407,0),0)=0,"c","")))</f>
        <v/>
      </c>
      <c r="AG407" s="88" t="str">
        <f>IF($AB407&lt;&gt;"x","",IF(AND($I407&lt;&gt;AG$4, IFERROR(MATCH("c",$AB407:AF407,0),0)=0),"x", IF(IFERROR(MATCH("c",$AB407:AF407,0),0)=0,"c","")))</f>
        <v/>
      </c>
      <c r="AH407" s="88" t="str">
        <f>IF($AB407&lt;&gt;"x","",IF(AND($I407&lt;&gt;AH$4, IFERROR(MATCH("c",$AB407:AG407,0),0)=0),"x", IF(IFERROR(MATCH("c",$AB407:AG407,0),0)=0,"c","")))</f>
        <v/>
      </c>
      <c r="AI407" s="88" t="str">
        <f>IF($AB407&lt;&gt;"x","",IF(AND($I407&lt;&gt;AI$4, IFERROR(MATCH("c",$AB407:AH407,0),0)=0),"x", IF(IFERROR(MATCH("c",$AB407:AH407,0),0)=0,"c","")))</f>
        <v/>
      </c>
      <c r="AJ407" s="88" t="str">
        <f>IF($AB407&lt;&gt;"x","",IF(AND($I407&lt;&gt;AJ$4, IFERROR(MATCH("c",$AB407:AI407,0),0)=0),"x", IF(IFERROR(MATCH("c",$AB407:AI407,0),0)=0,"c","")))</f>
        <v/>
      </c>
      <c r="AK407" s="88" t="str">
        <f>IF($AB407&lt;&gt;"x","",IF(AND($I407&lt;&gt;AK$4, IFERROR(MATCH("c",$AB407:AJ407,0),0)=0),"x", IF(IFERROR(MATCH("c",$AB407:AJ407,0),0)=0,"c","")))</f>
        <v/>
      </c>
      <c r="AL407" s="88" t="str">
        <f>IF($AB407&lt;&gt;"x","",IF(AND($I407&lt;&gt;AL$4, IFERROR(MATCH("c",$AB407:AK407,0),0)=0),"x", IF(IFERROR(MATCH("c",$AB407:AK407,0),0)=0,"c","")))</f>
        <v/>
      </c>
      <c r="AM407" s="88" t="str">
        <f>IF($AB407&lt;&gt;"x","",IF(AND($I407&lt;&gt;AM$4, IFERROR(MATCH("c",$AB407:AL407,0),0)=0),"x", IF(IFERROR(MATCH("c",$AB407:AL407,0),0)=0,"c","")))</f>
        <v/>
      </c>
      <c r="AN407" s="88" t="str">
        <f>IF($AB407&lt;&gt;"x","",IF(AND($I407&lt;&gt;AN$4, IFERROR(MATCH("c",$AB407:AM407,0),0)=0),"x", IF(IFERROR(MATCH("c",$AB407:AM407,0),0)=0,"c","")))</f>
        <v/>
      </c>
      <c r="AO407" s="88" t="str">
        <f>IF($AB407&lt;&gt;"x","",IF(AND($I407&lt;&gt;AO$4, IFERROR(MATCH("c",$AB407:AN407,0),0)=0),"x", IF(IFERROR(MATCH("c",$AB407:AN407,0),0)=0,"c","")))</f>
        <v/>
      </c>
      <c r="AP407" s="88" t="str">
        <f>IF($AB407&lt;&gt;"x","",IF(AND($I407&lt;&gt;AP$4, IFERROR(MATCH("c",$AB407:AO407,0),0)=0),"x", IF(IFERROR(MATCH("c",$AB407:AO407,0),0)=0,"c","")))</f>
        <v/>
      </c>
      <c r="AQ407" s="88" t="str">
        <f>IF($AB407&lt;&gt;"x","",IF(AND($I407&lt;&gt;AQ$4, IFERROR(MATCH("c",$AB407:AP407,0),0)=0),"x", IF(IFERROR(MATCH("c",$AB407:AP407,0),0)=0,"c","")))</f>
        <v/>
      </c>
    </row>
    <row r="408" spans="2:43" x14ac:dyDescent="0.25">
      <c r="B408" s="88">
        <f>IF(AND(OR(Pipeline!$F$5=H408,Pipeline!$F$5="",Pipeline!$F$5="All"), OR(Pipeline!$F$6=J408,Pipeline!$F$6="",Pipeline!$F$6="All"),  OR(Pipeline!$J$5&lt;=K408,Pipeline!$J$5=""), OR(Pipeline!$J$6&gt;=K408,Pipeline!$J$6=""),  OR(Pipeline!$N$5&lt;=O408,Pipeline!$N$5=""), OR(Pipeline!$N$6&gt;=O408,Pipeline!$N$6="")),1,0)</f>
        <v>1</v>
      </c>
      <c r="C408" s="99">
        <f>IF(B408&lt;&gt;1,"",COUNTIFS($I$6:I407,I408,$B$6:B407,1)+1)</f>
        <v>396</v>
      </c>
      <c r="D408" s="100" t="str">
        <f>IF(LEN(INDEX(Input!B$6:B$1005,ROW($C408)-ROW($C$5),1))=0,"-",INDEX(Input!B$6:B$1005,ROW($C408)-ROW($C$5),1))</f>
        <v>-</v>
      </c>
      <c r="E408" s="100" t="str">
        <f>IF(LEN(INDEX(Input!C$6:C$1005,ROW($C408)-ROW($C$5),1))=0,"-",INDEX(Input!C$6:C$1005,ROW($C408)-ROW($C$5),1))</f>
        <v>-</v>
      </c>
      <c r="F408" s="100" t="str">
        <f>IF(LEN(INDEX(Input!D$6:D$1005,ROW($C408)-ROW($C$5),1))=0,"-",INDEX(Input!D$6:D$1005,ROW($C408)-ROW($C$5),1))</f>
        <v>-</v>
      </c>
      <c r="G408" s="100" t="str">
        <f>IF(LEN(INDEX(Input!E$6:E$1005,ROW($C408)-ROW($C$5),1))=0,"-",INDEX(Input!E$6:E$1005,ROW($C408)-ROW($C$5),1))</f>
        <v>-</v>
      </c>
      <c r="H408" s="100" t="str">
        <f>IF(LEN(INDEX(Input!F$6:F$1005,ROW($C408)-ROW($C$5),1))=0,"-",INDEX(Input!F$6:F$1005,ROW($C408)-ROW($C$5),1))</f>
        <v>-</v>
      </c>
      <c r="I408" s="100" t="str">
        <f>IF(LEN(INDEX(Input!G$6:G$1005,ROW($C408)-ROW($C$5),1))=0,"",INDEX(Input!G$6:G$1005,ROW($C408)-ROW($C$5),1))</f>
        <v/>
      </c>
      <c r="J408" s="100" t="str">
        <f>IF(LEN(INDEX(Input!B$6:B$1005,ROW($C408)-ROW($C$5),1))=0,"-",IF(INDEX(Input!H$6:H$1005,ROW($C408)-ROW($C$5),1)="","Not set",INDEX(Input!H$6:H$1005,ROW($C408)-ROW($C$5),1)) )</f>
        <v>-</v>
      </c>
      <c r="K408" s="101" t="str">
        <f>IF(LEN(INDEX(Input!I$6:I$1005,ROW($C408)-ROW($C$5),1))=0,"",INDEX(Input!I$6:I$1005,ROW($C408)-ROW($C$5),1))</f>
        <v/>
      </c>
      <c r="L408" s="101" t="str">
        <f t="array" ref="L408">IFERROR(IF($AY$24=123,DAY(K408)&amp;connector&amp;IF($AZ$24="Extended",INDEX($AT$24:$AT$35,MONTH(K408),1),MONTH(K408))&amp;connector&amp;IF($AZ$24="Short", RIGHT(YEAR(K408),2),YEAR(K408)),IF($AY$24=213, MONTH(K408)&amp;connector&amp;DAY(K408)&amp;connector&amp;IF($AZ$24="Short", RIGHT(YEAR(K408),2),YEAR(K408)),IF($AZ$24="Short", RIGHT(YEAR(K408),2),YEAR(K408))&amp;connector&amp;MONTH(K408)&amp;connector&amp;DAY(K408))),"-")</f>
        <v>-</v>
      </c>
      <c r="M408" s="101" t="str">
        <f>IF(LEN(INDEX(Input!J$6:J$1005,ROW($C408)-ROW($C$5),1))=0,"",INDEX(Input!J$6:J$1005,ROW($C408)-ROW($C$5),1))</f>
        <v/>
      </c>
      <c r="N408" s="101" t="str">
        <f t="array" ref="N408">IFERROR(IF($AY$24=123,DAY(M408)&amp;connector&amp;IF($AZ$24="Extended",INDEX($AT$24:$AT$35,MONTH(M408),1),MONTH(M408))&amp;connector&amp;IF($AZ$24="Short", RIGHT(YEAR(M408),2),YEAR(M408)),IF($AY$24=213, MONTH(M408)&amp;connector&amp;DAY(M408)&amp;connector&amp;IF($AZ$24="Short", RIGHT(YEAR(M408),2),YEAR(M408)),IF($AZ$24="Short", RIGHT(YEAR(M408),2),YEAR(M408))&amp;connector&amp;MONTH(M408)&amp;connector&amp;DAY(M408))),"-")</f>
        <v>-</v>
      </c>
      <c r="O408" s="156" t="str">
        <f>IF(LEN(INDEX(Input!K$6:K$1005,ROW($C408)-ROW($C$5),1))=0,"",INDEX(Input!K$6:K$1005,ROW($C408)-ROW($C$5),1))</f>
        <v/>
      </c>
      <c r="P408" s="100" t="str">
        <f t="shared" si="54"/>
        <v>-</v>
      </c>
      <c r="Q408" s="156" t="str">
        <f>IF(LEN(INDEX(Input!L$6:L$1005,ROW($C408)-ROW($C$5),1))=0,"",INDEX(Input!L$6:L$1005,ROW($C408)-ROW($C$5),1))</f>
        <v/>
      </c>
      <c r="R408" s="100" t="str">
        <f t="shared" si="55"/>
        <v>-</v>
      </c>
      <c r="S408" s="156" t="str">
        <f>IF(LEN(INDEX(Input!M$6:M$1005,ROW($C408)-ROW($C$5),1))=0,"-",INDEX(Input!M$6:M$1005,ROW($C408)-ROW($C$5),1))</f>
        <v>-</v>
      </c>
      <c r="T408" s="156" t="str">
        <f t="shared" si="56"/>
        <v/>
      </c>
      <c r="U408" s="100" t="str">
        <f t="shared" si="57"/>
        <v>-</v>
      </c>
      <c r="V408" s="156" t="str">
        <f>IF(LEN(INDEX(Input!O$6:O$1005,ROW($C408)-ROW($C$5),1))=0,"",INDEX(Input!O$6:O$1005,ROW($C408)-ROW($C$5),1))</f>
        <v/>
      </c>
      <c r="W408" s="100" t="str">
        <f t="shared" si="58"/>
        <v>-</v>
      </c>
      <c r="X408" s="104" t="str">
        <f t="shared" si="59"/>
        <v/>
      </c>
      <c r="Y408" s="102" t="str">
        <f t="shared" si="53"/>
        <v/>
      </c>
      <c r="Z408" s="102" t="str">
        <f>IF(AND(OR(Dashboard!$D$7=J408,Dashboard!$D$7=""),  OR(Dashboard!$G$6&lt;=K408,Dashboard!$G$6=""), OR(Dashboard!$G$7&gt;=K408,Dashboard!$G$7=""),  OR(Dashboard!$J$6&lt;=O408,Dashboard!$J$6=""), OR(Dashboard!$J$7&gt;=O408,Dashboard!$J$7=""),D408&lt;&gt;""),"x","")</f>
        <v>x</v>
      </c>
      <c r="AA408" s="102" t="str">
        <f>IF(AND(OR(Dashboard!$D$6=H408,Dashboard!$D$6="",Dashboard!$D$6="All"), Z408="x"),"x","")</f>
        <v>x</v>
      </c>
      <c r="AB408" s="103" t="str">
        <f>IF(AND(OR(Dashboard!$D$6=H408,Dashboard!$D$6="",Dashboard!$D$6="All"), OR(Dashboard!$D$7=J408,Dashboard!$D$7=""),  OR(Dashboard!$G$6&lt;=K408,Dashboard!$G$6=""), OR(Dashboard!$G$7&gt;=K408,Dashboard!$G$7=""),  OR(Dashboard!$J$6&lt;=O408,Dashboard!$J$6=""), OR(Dashboard!$J$7&gt;=O408,Dashboard!$J$7=""),I408&lt;&gt;""),"x","")</f>
        <v/>
      </c>
      <c r="AC408" s="88" t="str">
        <f>IF($AB408&lt;&gt;"x","",IF(AND($I408&lt;&gt;AC$4, IFERROR(MATCH("c",$AB408:AB408,0),0)=0),"x", IF(IFERROR(MATCH("c",$AB408:AB408,0),0)=0,"c","")))</f>
        <v/>
      </c>
      <c r="AD408" s="88" t="str">
        <f>IF($AB408&lt;&gt;"x","",IF(AND($I408&lt;&gt;AD$4, IFERROR(MATCH("c",$AB408:AC408,0),0)=0),"x", IF(IFERROR(MATCH("c",$AB408:AC408,0),0)=0,"c","")))</f>
        <v/>
      </c>
      <c r="AE408" s="88" t="str">
        <f>IF($AB408&lt;&gt;"x","",IF(AND($I408&lt;&gt;AE$4, IFERROR(MATCH("c",$AB408:AD408,0),0)=0),"x", IF(IFERROR(MATCH("c",$AB408:AD408,0),0)=0,"c","")))</f>
        <v/>
      </c>
      <c r="AF408" s="88" t="str">
        <f>IF($AB408&lt;&gt;"x","",IF(AND($I408&lt;&gt;AF$4, IFERROR(MATCH("c",$AB408:AE408,0),0)=0),"x", IF(IFERROR(MATCH("c",$AB408:AE408,0),0)=0,"c","")))</f>
        <v/>
      </c>
      <c r="AG408" s="88" t="str">
        <f>IF($AB408&lt;&gt;"x","",IF(AND($I408&lt;&gt;AG$4, IFERROR(MATCH("c",$AB408:AF408,0),0)=0),"x", IF(IFERROR(MATCH("c",$AB408:AF408,0),0)=0,"c","")))</f>
        <v/>
      </c>
      <c r="AH408" s="88" t="str">
        <f>IF($AB408&lt;&gt;"x","",IF(AND($I408&lt;&gt;AH$4, IFERROR(MATCH("c",$AB408:AG408,0),0)=0),"x", IF(IFERROR(MATCH("c",$AB408:AG408,0),0)=0,"c","")))</f>
        <v/>
      </c>
      <c r="AI408" s="88" t="str">
        <f>IF($AB408&lt;&gt;"x","",IF(AND($I408&lt;&gt;AI$4, IFERROR(MATCH("c",$AB408:AH408,0),0)=0),"x", IF(IFERROR(MATCH("c",$AB408:AH408,0),0)=0,"c","")))</f>
        <v/>
      </c>
      <c r="AJ408" s="88" t="str">
        <f>IF($AB408&lt;&gt;"x","",IF(AND($I408&lt;&gt;AJ$4, IFERROR(MATCH("c",$AB408:AI408,0),0)=0),"x", IF(IFERROR(MATCH("c",$AB408:AI408,0),0)=0,"c","")))</f>
        <v/>
      </c>
      <c r="AK408" s="88" t="str">
        <f>IF($AB408&lt;&gt;"x","",IF(AND($I408&lt;&gt;AK$4, IFERROR(MATCH("c",$AB408:AJ408,0),0)=0),"x", IF(IFERROR(MATCH("c",$AB408:AJ408,0),0)=0,"c","")))</f>
        <v/>
      </c>
      <c r="AL408" s="88" t="str">
        <f>IF($AB408&lt;&gt;"x","",IF(AND($I408&lt;&gt;AL$4, IFERROR(MATCH("c",$AB408:AK408,0),0)=0),"x", IF(IFERROR(MATCH("c",$AB408:AK408,0),0)=0,"c","")))</f>
        <v/>
      </c>
      <c r="AM408" s="88" t="str">
        <f>IF($AB408&lt;&gt;"x","",IF(AND($I408&lt;&gt;AM$4, IFERROR(MATCH("c",$AB408:AL408,0),0)=0),"x", IF(IFERROR(MATCH("c",$AB408:AL408,0),0)=0,"c","")))</f>
        <v/>
      </c>
      <c r="AN408" s="88" t="str">
        <f>IF($AB408&lt;&gt;"x","",IF(AND($I408&lt;&gt;AN$4, IFERROR(MATCH("c",$AB408:AM408,0),0)=0),"x", IF(IFERROR(MATCH("c",$AB408:AM408,0),0)=0,"c","")))</f>
        <v/>
      </c>
      <c r="AO408" s="88" t="str">
        <f>IF($AB408&lt;&gt;"x","",IF(AND($I408&lt;&gt;AO$4, IFERROR(MATCH("c",$AB408:AN408,0),0)=0),"x", IF(IFERROR(MATCH("c",$AB408:AN408,0),0)=0,"c","")))</f>
        <v/>
      </c>
      <c r="AP408" s="88" t="str">
        <f>IF($AB408&lt;&gt;"x","",IF(AND($I408&lt;&gt;AP$4, IFERROR(MATCH("c",$AB408:AO408,0),0)=0),"x", IF(IFERROR(MATCH("c",$AB408:AO408,0),0)=0,"c","")))</f>
        <v/>
      </c>
      <c r="AQ408" s="88" t="str">
        <f>IF($AB408&lt;&gt;"x","",IF(AND($I408&lt;&gt;AQ$4, IFERROR(MATCH("c",$AB408:AP408,0),0)=0),"x", IF(IFERROR(MATCH("c",$AB408:AP408,0),0)=0,"c","")))</f>
        <v/>
      </c>
    </row>
    <row r="409" spans="2:43" x14ac:dyDescent="0.25">
      <c r="B409" s="88">
        <f>IF(AND(OR(Pipeline!$F$5=H409,Pipeline!$F$5="",Pipeline!$F$5="All"), OR(Pipeline!$F$6=J409,Pipeline!$F$6="",Pipeline!$F$6="All"),  OR(Pipeline!$J$5&lt;=K409,Pipeline!$J$5=""), OR(Pipeline!$J$6&gt;=K409,Pipeline!$J$6=""),  OR(Pipeline!$N$5&lt;=O409,Pipeline!$N$5=""), OR(Pipeline!$N$6&gt;=O409,Pipeline!$N$6="")),1,0)</f>
        <v>1</v>
      </c>
      <c r="C409" s="99">
        <f>IF(B409&lt;&gt;1,"",COUNTIFS($I$6:I408,I409,$B$6:B408,1)+1)</f>
        <v>397</v>
      </c>
      <c r="D409" s="100" t="str">
        <f>IF(LEN(INDEX(Input!B$6:B$1005,ROW($C409)-ROW($C$5),1))=0,"-",INDEX(Input!B$6:B$1005,ROW($C409)-ROW($C$5),1))</f>
        <v>-</v>
      </c>
      <c r="E409" s="100" t="str">
        <f>IF(LEN(INDEX(Input!C$6:C$1005,ROW($C409)-ROW($C$5),1))=0,"-",INDEX(Input!C$6:C$1005,ROW($C409)-ROW($C$5),1))</f>
        <v>-</v>
      </c>
      <c r="F409" s="100" t="str">
        <f>IF(LEN(INDEX(Input!D$6:D$1005,ROW($C409)-ROW($C$5),1))=0,"-",INDEX(Input!D$6:D$1005,ROW($C409)-ROW($C$5),1))</f>
        <v>-</v>
      </c>
      <c r="G409" s="100" t="str">
        <f>IF(LEN(INDEX(Input!E$6:E$1005,ROW($C409)-ROW($C$5),1))=0,"-",INDEX(Input!E$6:E$1005,ROW($C409)-ROW($C$5),1))</f>
        <v>-</v>
      </c>
      <c r="H409" s="100" t="str">
        <f>IF(LEN(INDEX(Input!F$6:F$1005,ROW($C409)-ROW($C$5),1))=0,"-",INDEX(Input!F$6:F$1005,ROW($C409)-ROW($C$5),1))</f>
        <v>-</v>
      </c>
      <c r="I409" s="100" t="str">
        <f>IF(LEN(INDEX(Input!G$6:G$1005,ROW($C409)-ROW($C$5),1))=0,"",INDEX(Input!G$6:G$1005,ROW($C409)-ROW($C$5),1))</f>
        <v/>
      </c>
      <c r="J409" s="100" t="str">
        <f>IF(LEN(INDEX(Input!B$6:B$1005,ROW($C409)-ROW($C$5),1))=0,"-",IF(INDEX(Input!H$6:H$1005,ROW($C409)-ROW($C$5),1)="","Not set",INDEX(Input!H$6:H$1005,ROW($C409)-ROW($C$5),1)) )</f>
        <v>-</v>
      </c>
      <c r="K409" s="101" t="str">
        <f>IF(LEN(INDEX(Input!I$6:I$1005,ROW($C409)-ROW($C$5),1))=0,"",INDEX(Input!I$6:I$1005,ROW($C409)-ROW($C$5),1))</f>
        <v/>
      </c>
      <c r="L409" s="101" t="str">
        <f t="array" ref="L409">IFERROR(IF($AY$24=123,DAY(K409)&amp;connector&amp;IF($AZ$24="Extended",INDEX($AT$24:$AT$35,MONTH(K409),1),MONTH(K409))&amp;connector&amp;IF($AZ$24="Short", RIGHT(YEAR(K409),2),YEAR(K409)),IF($AY$24=213, MONTH(K409)&amp;connector&amp;DAY(K409)&amp;connector&amp;IF($AZ$24="Short", RIGHT(YEAR(K409),2),YEAR(K409)),IF($AZ$24="Short", RIGHT(YEAR(K409),2),YEAR(K409))&amp;connector&amp;MONTH(K409)&amp;connector&amp;DAY(K409))),"-")</f>
        <v>-</v>
      </c>
      <c r="M409" s="101" t="str">
        <f>IF(LEN(INDEX(Input!J$6:J$1005,ROW($C409)-ROW($C$5),1))=0,"",INDEX(Input!J$6:J$1005,ROW($C409)-ROW($C$5),1))</f>
        <v/>
      </c>
      <c r="N409" s="101" t="str">
        <f t="array" ref="N409">IFERROR(IF($AY$24=123,DAY(M409)&amp;connector&amp;IF($AZ$24="Extended",INDEX($AT$24:$AT$35,MONTH(M409),1),MONTH(M409))&amp;connector&amp;IF($AZ$24="Short", RIGHT(YEAR(M409),2),YEAR(M409)),IF($AY$24=213, MONTH(M409)&amp;connector&amp;DAY(M409)&amp;connector&amp;IF($AZ$24="Short", RIGHT(YEAR(M409),2),YEAR(M409)),IF($AZ$24="Short", RIGHT(YEAR(M409),2),YEAR(M409))&amp;connector&amp;MONTH(M409)&amp;connector&amp;DAY(M409))),"-")</f>
        <v>-</v>
      </c>
      <c r="O409" s="156" t="str">
        <f>IF(LEN(INDEX(Input!K$6:K$1005,ROW($C409)-ROW($C$5),1))=0,"",INDEX(Input!K$6:K$1005,ROW($C409)-ROW($C$5),1))</f>
        <v/>
      </c>
      <c r="P409" s="100" t="str">
        <f t="shared" si="54"/>
        <v>-</v>
      </c>
      <c r="Q409" s="156" t="str">
        <f>IF(LEN(INDEX(Input!L$6:L$1005,ROW($C409)-ROW($C$5),1))=0,"",INDEX(Input!L$6:L$1005,ROW($C409)-ROW($C$5),1))</f>
        <v/>
      </c>
      <c r="R409" s="100" t="str">
        <f t="shared" si="55"/>
        <v>-</v>
      </c>
      <c r="S409" s="156" t="str">
        <f>IF(LEN(INDEX(Input!M$6:M$1005,ROW($C409)-ROW($C$5),1))=0,"-",INDEX(Input!M$6:M$1005,ROW($C409)-ROW($C$5),1))</f>
        <v>-</v>
      </c>
      <c r="T409" s="156" t="str">
        <f t="shared" si="56"/>
        <v/>
      </c>
      <c r="U409" s="100" t="str">
        <f t="shared" si="57"/>
        <v>-</v>
      </c>
      <c r="V409" s="156" t="str">
        <f>IF(LEN(INDEX(Input!O$6:O$1005,ROW($C409)-ROW($C$5),1))=0,"",INDEX(Input!O$6:O$1005,ROW($C409)-ROW($C$5),1))</f>
        <v/>
      </c>
      <c r="W409" s="100" t="str">
        <f t="shared" si="58"/>
        <v>-</v>
      </c>
      <c r="X409" s="104" t="str">
        <f t="shared" si="59"/>
        <v/>
      </c>
      <c r="Y409" s="102" t="str">
        <f t="shared" si="53"/>
        <v/>
      </c>
      <c r="Z409" s="102" t="str">
        <f>IF(AND(OR(Dashboard!$D$7=J409,Dashboard!$D$7=""),  OR(Dashboard!$G$6&lt;=K409,Dashboard!$G$6=""), OR(Dashboard!$G$7&gt;=K409,Dashboard!$G$7=""),  OR(Dashboard!$J$6&lt;=O409,Dashboard!$J$6=""), OR(Dashboard!$J$7&gt;=O409,Dashboard!$J$7=""),D409&lt;&gt;""),"x","")</f>
        <v>x</v>
      </c>
      <c r="AA409" s="102" t="str">
        <f>IF(AND(OR(Dashboard!$D$6=H409,Dashboard!$D$6="",Dashboard!$D$6="All"), Z409="x"),"x","")</f>
        <v>x</v>
      </c>
      <c r="AB409" s="103" t="str">
        <f>IF(AND(OR(Dashboard!$D$6=H409,Dashboard!$D$6="",Dashboard!$D$6="All"), OR(Dashboard!$D$7=J409,Dashboard!$D$7=""),  OR(Dashboard!$G$6&lt;=K409,Dashboard!$G$6=""), OR(Dashboard!$G$7&gt;=K409,Dashboard!$G$7=""),  OR(Dashboard!$J$6&lt;=O409,Dashboard!$J$6=""), OR(Dashboard!$J$7&gt;=O409,Dashboard!$J$7=""),I409&lt;&gt;""),"x","")</f>
        <v/>
      </c>
      <c r="AC409" s="88" t="str">
        <f>IF($AB409&lt;&gt;"x","",IF(AND($I409&lt;&gt;AC$4, IFERROR(MATCH("c",$AB409:AB409,0),0)=0),"x", IF(IFERROR(MATCH("c",$AB409:AB409,0),0)=0,"c","")))</f>
        <v/>
      </c>
      <c r="AD409" s="88" t="str">
        <f>IF($AB409&lt;&gt;"x","",IF(AND($I409&lt;&gt;AD$4, IFERROR(MATCH("c",$AB409:AC409,0),0)=0),"x", IF(IFERROR(MATCH("c",$AB409:AC409,0),0)=0,"c","")))</f>
        <v/>
      </c>
      <c r="AE409" s="88" t="str">
        <f>IF($AB409&lt;&gt;"x","",IF(AND($I409&lt;&gt;AE$4, IFERROR(MATCH("c",$AB409:AD409,0),0)=0),"x", IF(IFERROR(MATCH("c",$AB409:AD409,0),0)=0,"c","")))</f>
        <v/>
      </c>
      <c r="AF409" s="88" t="str">
        <f>IF($AB409&lt;&gt;"x","",IF(AND($I409&lt;&gt;AF$4, IFERROR(MATCH("c",$AB409:AE409,0),0)=0),"x", IF(IFERROR(MATCH("c",$AB409:AE409,0),0)=0,"c","")))</f>
        <v/>
      </c>
      <c r="AG409" s="88" t="str">
        <f>IF($AB409&lt;&gt;"x","",IF(AND($I409&lt;&gt;AG$4, IFERROR(MATCH("c",$AB409:AF409,0),0)=0),"x", IF(IFERROR(MATCH("c",$AB409:AF409,0),0)=0,"c","")))</f>
        <v/>
      </c>
      <c r="AH409" s="88" t="str">
        <f>IF($AB409&lt;&gt;"x","",IF(AND($I409&lt;&gt;AH$4, IFERROR(MATCH("c",$AB409:AG409,0),0)=0),"x", IF(IFERROR(MATCH("c",$AB409:AG409,0),0)=0,"c","")))</f>
        <v/>
      </c>
      <c r="AI409" s="88" t="str">
        <f>IF($AB409&lt;&gt;"x","",IF(AND($I409&lt;&gt;AI$4, IFERROR(MATCH("c",$AB409:AH409,0),0)=0),"x", IF(IFERROR(MATCH("c",$AB409:AH409,0),0)=0,"c","")))</f>
        <v/>
      </c>
      <c r="AJ409" s="88" t="str">
        <f>IF($AB409&lt;&gt;"x","",IF(AND($I409&lt;&gt;AJ$4, IFERROR(MATCH("c",$AB409:AI409,0),0)=0),"x", IF(IFERROR(MATCH("c",$AB409:AI409,0),0)=0,"c","")))</f>
        <v/>
      </c>
      <c r="AK409" s="88" t="str">
        <f>IF($AB409&lt;&gt;"x","",IF(AND($I409&lt;&gt;AK$4, IFERROR(MATCH("c",$AB409:AJ409,0),0)=0),"x", IF(IFERROR(MATCH("c",$AB409:AJ409,0),0)=0,"c","")))</f>
        <v/>
      </c>
      <c r="AL409" s="88" t="str">
        <f>IF($AB409&lt;&gt;"x","",IF(AND($I409&lt;&gt;AL$4, IFERROR(MATCH("c",$AB409:AK409,0),0)=0),"x", IF(IFERROR(MATCH("c",$AB409:AK409,0),0)=0,"c","")))</f>
        <v/>
      </c>
      <c r="AM409" s="88" t="str">
        <f>IF($AB409&lt;&gt;"x","",IF(AND($I409&lt;&gt;AM$4, IFERROR(MATCH("c",$AB409:AL409,0),0)=0),"x", IF(IFERROR(MATCH("c",$AB409:AL409,0),0)=0,"c","")))</f>
        <v/>
      </c>
      <c r="AN409" s="88" t="str">
        <f>IF($AB409&lt;&gt;"x","",IF(AND($I409&lt;&gt;AN$4, IFERROR(MATCH("c",$AB409:AM409,0),0)=0),"x", IF(IFERROR(MATCH("c",$AB409:AM409,0),0)=0,"c","")))</f>
        <v/>
      </c>
      <c r="AO409" s="88" t="str">
        <f>IF($AB409&lt;&gt;"x","",IF(AND($I409&lt;&gt;AO$4, IFERROR(MATCH("c",$AB409:AN409,0),0)=0),"x", IF(IFERROR(MATCH("c",$AB409:AN409,0),0)=0,"c","")))</f>
        <v/>
      </c>
      <c r="AP409" s="88" t="str">
        <f>IF($AB409&lt;&gt;"x","",IF(AND($I409&lt;&gt;AP$4, IFERROR(MATCH("c",$AB409:AO409,0),0)=0),"x", IF(IFERROR(MATCH("c",$AB409:AO409,0),0)=0,"c","")))</f>
        <v/>
      </c>
      <c r="AQ409" s="88" t="str">
        <f>IF($AB409&lt;&gt;"x","",IF(AND($I409&lt;&gt;AQ$4, IFERROR(MATCH("c",$AB409:AP409,0),0)=0),"x", IF(IFERROR(MATCH("c",$AB409:AP409,0),0)=0,"c","")))</f>
        <v/>
      </c>
    </row>
    <row r="410" spans="2:43" x14ac:dyDescent="0.25">
      <c r="B410" s="88">
        <f>IF(AND(OR(Pipeline!$F$5=H410,Pipeline!$F$5="",Pipeline!$F$5="All"), OR(Pipeline!$F$6=J410,Pipeline!$F$6="",Pipeline!$F$6="All"),  OR(Pipeline!$J$5&lt;=K410,Pipeline!$J$5=""), OR(Pipeline!$J$6&gt;=K410,Pipeline!$J$6=""),  OR(Pipeline!$N$5&lt;=O410,Pipeline!$N$5=""), OR(Pipeline!$N$6&gt;=O410,Pipeline!$N$6="")),1,0)</f>
        <v>1</v>
      </c>
      <c r="C410" s="99">
        <f>IF(B410&lt;&gt;1,"",COUNTIFS($I$6:I409,I410,$B$6:B409,1)+1)</f>
        <v>398</v>
      </c>
      <c r="D410" s="100" t="str">
        <f>IF(LEN(INDEX(Input!B$6:B$1005,ROW($C410)-ROW($C$5),1))=0,"-",INDEX(Input!B$6:B$1005,ROW($C410)-ROW($C$5),1))</f>
        <v>-</v>
      </c>
      <c r="E410" s="100" t="str">
        <f>IF(LEN(INDEX(Input!C$6:C$1005,ROW($C410)-ROW($C$5),1))=0,"-",INDEX(Input!C$6:C$1005,ROW($C410)-ROW($C$5),1))</f>
        <v>-</v>
      </c>
      <c r="F410" s="100" t="str">
        <f>IF(LEN(INDEX(Input!D$6:D$1005,ROW($C410)-ROW($C$5),1))=0,"-",INDEX(Input!D$6:D$1005,ROW($C410)-ROW($C$5),1))</f>
        <v>-</v>
      </c>
      <c r="G410" s="100" t="str">
        <f>IF(LEN(INDEX(Input!E$6:E$1005,ROW($C410)-ROW($C$5),1))=0,"-",INDEX(Input!E$6:E$1005,ROW($C410)-ROW($C$5),1))</f>
        <v>-</v>
      </c>
      <c r="H410" s="100" t="str">
        <f>IF(LEN(INDEX(Input!F$6:F$1005,ROW($C410)-ROW($C$5),1))=0,"-",INDEX(Input!F$6:F$1005,ROW($C410)-ROW($C$5),1))</f>
        <v>-</v>
      </c>
      <c r="I410" s="100" t="str">
        <f>IF(LEN(INDEX(Input!G$6:G$1005,ROW($C410)-ROW($C$5),1))=0,"",INDEX(Input!G$6:G$1005,ROW($C410)-ROW($C$5),1))</f>
        <v/>
      </c>
      <c r="J410" s="100" t="str">
        <f>IF(LEN(INDEX(Input!B$6:B$1005,ROW($C410)-ROW($C$5),1))=0,"-",IF(INDEX(Input!H$6:H$1005,ROW($C410)-ROW($C$5),1)="","Not set",INDEX(Input!H$6:H$1005,ROW($C410)-ROW($C$5),1)) )</f>
        <v>-</v>
      </c>
      <c r="K410" s="101" t="str">
        <f>IF(LEN(INDEX(Input!I$6:I$1005,ROW($C410)-ROW($C$5),1))=0,"",INDEX(Input!I$6:I$1005,ROW($C410)-ROW($C$5),1))</f>
        <v/>
      </c>
      <c r="L410" s="101" t="str">
        <f t="array" ref="L410">IFERROR(IF($AY$24=123,DAY(K410)&amp;connector&amp;IF($AZ$24="Extended",INDEX($AT$24:$AT$35,MONTH(K410),1),MONTH(K410))&amp;connector&amp;IF($AZ$24="Short", RIGHT(YEAR(K410),2),YEAR(K410)),IF($AY$24=213, MONTH(K410)&amp;connector&amp;DAY(K410)&amp;connector&amp;IF($AZ$24="Short", RIGHT(YEAR(K410),2),YEAR(K410)),IF($AZ$24="Short", RIGHT(YEAR(K410),2),YEAR(K410))&amp;connector&amp;MONTH(K410)&amp;connector&amp;DAY(K410))),"-")</f>
        <v>-</v>
      </c>
      <c r="M410" s="101" t="str">
        <f>IF(LEN(INDEX(Input!J$6:J$1005,ROW($C410)-ROW($C$5),1))=0,"",INDEX(Input!J$6:J$1005,ROW($C410)-ROW($C$5),1))</f>
        <v/>
      </c>
      <c r="N410" s="101" t="str">
        <f t="array" ref="N410">IFERROR(IF($AY$24=123,DAY(M410)&amp;connector&amp;IF($AZ$24="Extended",INDEX($AT$24:$AT$35,MONTH(M410),1),MONTH(M410))&amp;connector&amp;IF($AZ$24="Short", RIGHT(YEAR(M410),2),YEAR(M410)),IF($AY$24=213, MONTH(M410)&amp;connector&amp;DAY(M410)&amp;connector&amp;IF($AZ$24="Short", RIGHT(YEAR(M410),2),YEAR(M410)),IF($AZ$24="Short", RIGHT(YEAR(M410),2),YEAR(M410))&amp;connector&amp;MONTH(M410)&amp;connector&amp;DAY(M410))),"-")</f>
        <v>-</v>
      </c>
      <c r="O410" s="156" t="str">
        <f>IF(LEN(INDEX(Input!K$6:K$1005,ROW($C410)-ROW($C$5),1))=0,"",INDEX(Input!K$6:K$1005,ROW($C410)-ROW($C$5),1))</f>
        <v/>
      </c>
      <c r="P410" s="100" t="str">
        <f t="shared" si="54"/>
        <v>-</v>
      </c>
      <c r="Q410" s="156" t="str">
        <f>IF(LEN(INDEX(Input!L$6:L$1005,ROW($C410)-ROW($C$5),1))=0,"",INDEX(Input!L$6:L$1005,ROW($C410)-ROW($C$5),1))</f>
        <v/>
      </c>
      <c r="R410" s="100" t="str">
        <f t="shared" si="55"/>
        <v>-</v>
      </c>
      <c r="S410" s="156" t="str">
        <f>IF(LEN(INDEX(Input!M$6:M$1005,ROW($C410)-ROW($C$5),1))=0,"-",INDEX(Input!M$6:M$1005,ROW($C410)-ROW($C$5),1))</f>
        <v>-</v>
      </c>
      <c r="T410" s="156" t="str">
        <f t="shared" si="56"/>
        <v/>
      </c>
      <c r="U410" s="100" t="str">
        <f t="shared" si="57"/>
        <v>-</v>
      </c>
      <c r="V410" s="156" t="str">
        <f>IF(LEN(INDEX(Input!O$6:O$1005,ROW($C410)-ROW($C$5),1))=0,"",INDEX(Input!O$6:O$1005,ROW($C410)-ROW($C$5),1))</f>
        <v/>
      </c>
      <c r="W410" s="100" t="str">
        <f t="shared" si="58"/>
        <v>-</v>
      </c>
      <c r="X410" s="104" t="str">
        <f t="shared" si="59"/>
        <v/>
      </c>
      <c r="Y410" s="102" t="str">
        <f t="shared" si="53"/>
        <v/>
      </c>
      <c r="Z410" s="102" t="str">
        <f>IF(AND(OR(Dashboard!$D$7=J410,Dashboard!$D$7=""),  OR(Dashboard!$G$6&lt;=K410,Dashboard!$G$6=""), OR(Dashboard!$G$7&gt;=K410,Dashboard!$G$7=""),  OR(Dashboard!$J$6&lt;=O410,Dashboard!$J$6=""), OR(Dashboard!$J$7&gt;=O410,Dashboard!$J$7=""),D410&lt;&gt;""),"x","")</f>
        <v>x</v>
      </c>
      <c r="AA410" s="102" t="str">
        <f>IF(AND(OR(Dashboard!$D$6=H410,Dashboard!$D$6="",Dashboard!$D$6="All"), Z410="x"),"x","")</f>
        <v>x</v>
      </c>
      <c r="AB410" s="103" t="str">
        <f>IF(AND(OR(Dashboard!$D$6=H410,Dashboard!$D$6="",Dashboard!$D$6="All"), OR(Dashboard!$D$7=J410,Dashboard!$D$7=""),  OR(Dashboard!$G$6&lt;=K410,Dashboard!$G$6=""), OR(Dashboard!$G$7&gt;=K410,Dashboard!$G$7=""),  OR(Dashboard!$J$6&lt;=O410,Dashboard!$J$6=""), OR(Dashboard!$J$7&gt;=O410,Dashboard!$J$7=""),I410&lt;&gt;""),"x","")</f>
        <v/>
      </c>
      <c r="AC410" s="88" t="str">
        <f>IF($AB410&lt;&gt;"x","",IF(AND($I410&lt;&gt;AC$4, IFERROR(MATCH("c",$AB410:AB410,0),0)=0),"x", IF(IFERROR(MATCH("c",$AB410:AB410,0),0)=0,"c","")))</f>
        <v/>
      </c>
      <c r="AD410" s="88" t="str">
        <f>IF($AB410&lt;&gt;"x","",IF(AND($I410&lt;&gt;AD$4, IFERROR(MATCH("c",$AB410:AC410,0),0)=0),"x", IF(IFERROR(MATCH("c",$AB410:AC410,0),0)=0,"c","")))</f>
        <v/>
      </c>
      <c r="AE410" s="88" t="str">
        <f>IF($AB410&lt;&gt;"x","",IF(AND($I410&lt;&gt;AE$4, IFERROR(MATCH("c",$AB410:AD410,0),0)=0),"x", IF(IFERROR(MATCH("c",$AB410:AD410,0),0)=0,"c","")))</f>
        <v/>
      </c>
      <c r="AF410" s="88" t="str">
        <f>IF($AB410&lt;&gt;"x","",IF(AND($I410&lt;&gt;AF$4, IFERROR(MATCH("c",$AB410:AE410,0),0)=0),"x", IF(IFERROR(MATCH("c",$AB410:AE410,0),0)=0,"c","")))</f>
        <v/>
      </c>
      <c r="AG410" s="88" t="str">
        <f>IF($AB410&lt;&gt;"x","",IF(AND($I410&lt;&gt;AG$4, IFERROR(MATCH("c",$AB410:AF410,0),0)=0),"x", IF(IFERROR(MATCH("c",$AB410:AF410,0),0)=0,"c","")))</f>
        <v/>
      </c>
      <c r="AH410" s="88" t="str">
        <f>IF($AB410&lt;&gt;"x","",IF(AND($I410&lt;&gt;AH$4, IFERROR(MATCH("c",$AB410:AG410,0),0)=0),"x", IF(IFERROR(MATCH("c",$AB410:AG410,0),0)=0,"c","")))</f>
        <v/>
      </c>
      <c r="AI410" s="88" t="str">
        <f>IF($AB410&lt;&gt;"x","",IF(AND($I410&lt;&gt;AI$4, IFERROR(MATCH("c",$AB410:AH410,0),0)=0),"x", IF(IFERROR(MATCH("c",$AB410:AH410,0),0)=0,"c","")))</f>
        <v/>
      </c>
      <c r="AJ410" s="88" t="str">
        <f>IF($AB410&lt;&gt;"x","",IF(AND($I410&lt;&gt;AJ$4, IFERROR(MATCH("c",$AB410:AI410,0),0)=0),"x", IF(IFERROR(MATCH("c",$AB410:AI410,0),0)=0,"c","")))</f>
        <v/>
      </c>
      <c r="AK410" s="88" t="str">
        <f>IF($AB410&lt;&gt;"x","",IF(AND($I410&lt;&gt;AK$4, IFERROR(MATCH("c",$AB410:AJ410,0),0)=0),"x", IF(IFERROR(MATCH("c",$AB410:AJ410,0),0)=0,"c","")))</f>
        <v/>
      </c>
      <c r="AL410" s="88" t="str">
        <f>IF($AB410&lt;&gt;"x","",IF(AND($I410&lt;&gt;AL$4, IFERROR(MATCH("c",$AB410:AK410,0),0)=0),"x", IF(IFERROR(MATCH("c",$AB410:AK410,0),0)=0,"c","")))</f>
        <v/>
      </c>
      <c r="AM410" s="88" t="str">
        <f>IF($AB410&lt;&gt;"x","",IF(AND($I410&lt;&gt;AM$4, IFERROR(MATCH("c",$AB410:AL410,0),0)=0),"x", IF(IFERROR(MATCH("c",$AB410:AL410,0),0)=0,"c","")))</f>
        <v/>
      </c>
      <c r="AN410" s="88" t="str">
        <f>IF($AB410&lt;&gt;"x","",IF(AND($I410&lt;&gt;AN$4, IFERROR(MATCH("c",$AB410:AM410,0),0)=0),"x", IF(IFERROR(MATCH("c",$AB410:AM410,0),0)=0,"c","")))</f>
        <v/>
      </c>
      <c r="AO410" s="88" t="str">
        <f>IF($AB410&lt;&gt;"x","",IF(AND($I410&lt;&gt;AO$4, IFERROR(MATCH("c",$AB410:AN410,0),0)=0),"x", IF(IFERROR(MATCH("c",$AB410:AN410,0),0)=0,"c","")))</f>
        <v/>
      </c>
      <c r="AP410" s="88" t="str">
        <f>IF($AB410&lt;&gt;"x","",IF(AND($I410&lt;&gt;AP$4, IFERROR(MATCH("c",$AB410:AO410,0),0)=0),"x", IF(IFERROR(MATCH("c",$AB410:AO410,0),0)=0,"c","")))</f>
        <v/>
      </c>
      <c r="AQ410" s="88" t="str">
        <f>IF($AB410&lt;&gt;"x","",IF(AND($I410&lt;&gt;AQ$4, IFERROR(MATCH("c",$AB410:AP410,0),0)=0),"x", IF(IFERROR(MATCH("c",$AB410:AP410,0),0)=0,"c","")))</f>
        <v/>
      </c>
    </row>
    <row r="411" spans="2:43" x14ac:dyDescent="0.25">
      <c r="B411" s="88">
        <f>IF(AND(OR(Pipeline!$F$5=H411,Pipeline!$F$5="",Pipeline!$F$5="All"), OR(Pipeline!$F$6=J411,Pipeline!$F$6="",Pipeline!$F$6="All"),  OR(Pipeline!$J$5&lt;=K411,Pipeline!$J$5=""), OR(Pipeline!$J$6&gt;=K411,Pipeline!$J$6=""),  OR(Pipeline!$N$5&lt;=O411,Pipeline!$N$5=""), OR(Pipeline!$N$6&gt;=O411,Pipeline!$N$6="")),1,0)</f>
        <v>1</v>
      </c>
      <c r="C411" s="99">
        <f>IF(B411&lt;&gt;1,"",COUNTIFS($I$6:I410,I411,$B$6:B410,1)+1)</f>
        <v>399</v>
      </c>
      <c r="D411" s="100" t="str">
        <f>IF(LEN(INDEX(Input!B$6:B$1005,ROW($C411)-ROW($C$5),1))=0,"-",INDEX(Input!B$6:B$1005,ROW($C411)-ROW($C$5),1))</f>
        <v>-</v>
      </c>
      <c r="E411" s="100" t="str">
        <f>IF(LEN(INDEX(Input!C$6:C$1005,ROW($C411)-ROW($C$5),1))=0,"-",INDEX(Input!C$6:C$1005,ROW($C411)-ROW($C$5),1))</f>
        <v>-</v>
      </c>
      <c r="F411" s="100" t="str">
        <f>IF(LEN(INDEX(Input!D$6:D$1005,ROW($C411)-ROW($C$5),1))=0,"-",INDEX(Input!D$6:D$1005,ROW($C411)-ROW($C$5),1))</f>
        <v>-</v>
      </c>
      <c r="G411" s="100" t="str">
        <f>IF(LEN(INDEX(Input!E$6:E$1005,ROW($C411)-ROW($C$5),1))=0,"-",INDEX(Input!E$6:E$1005,ROW($C411)-ROW($C$5),1))</f>
        <v>-</v>
      </c>
      <c r="H411" s="100" t="str">
        <f>IF(LEN(INDEX(Input!F$6:F$1005,ROW($C411)-ROW($C$5),1))=0,"-",INDEX(Input!F$6:F$1005,ROW($C411)-ROW($C$5),1))</f>
        <v>-</v>
      </c>
      <c r="I411" s="100" t="str">
        <f>IF(LEN(INDEX(Input!G$6:G$1005,ROW($C411)-ROW($C$5),1))=0,"",INDEX(Input!G$6:G$1005,ROW($C411)-ROW($C$5),1))</f>
        <v/>
      </c>
      <c r="J411" s="100" t="str">
        <f>IF(LEN(INDEX(Input!B$6:B$1005,ROW($C411)-ROW($C$5),1))=0,"-",IF(INDEX(Input!H$6:H$1005,ROW($C411)-ROW($C$5),1)="","Not set",INDEX(Input!H$6:H$1005,ROW($C411)-ROW($C$5),1)) )</f>
        <v>-</v>
      </c>
      <c r="K411" s="101" t="str">
        <f>IF(LEN(INDEX(Input!I$6:I$1005,ROW($C411)-ROW($C$5),1))=0,"",INDEX(Input!I$6:I$1005,ROW($C411)-ROW($C$5),1))</f>
        <v/>
      </c>
      <c r="L411" s="101" t="str">
        <f t="array" ref="L411">IFERROR(IF($AY$24=123,DAY(K411)&amp;connector&amp;IF($AZ$24="Extended",INDEX($AT$24:$AT$35,MONTH(K411),1),MONTH(K411))&amp;connector&amp;IF($AZ$24="Short", RIGHT(YEAR(K411),2),YEAR(K411)),IF($AY$24=213, MONTH(K411)&amp;connector&amp;DAY(K411)&amp;connector&amp;IF($AZ$24="Short", RIGHT(YEAR(K411),2),YEAR(K411)),IF($AZ$24="Short", RIGHT(YEAR(K411),2),YEAR(K411))&amp;connector&amp;MONTH(K411)&amp;connector&amp;DAY(K411))),"-")</f>
        <v>-</v>
      </c>
      <c r="M411" s="101" t="str">
        <f>IF(LEN(INDEX(Input!J$6:J$1005,ROW($C411)-ROW($C$5),1))=0,"",INDEX(Input!J$6:J$1005,ROW($C411)-ROW($C$5),1))</f>
        <v/>
      </c>
      <c r="N411" s="101" t="str">
        <f t="array" ref="N411">IFERROR(IF($AY$24=123,DAY(M411)&amp;connector&amp;IF($AZ$24="Extended",INDEX($AT$24:$AT$35,MONTH(M411),1),MONTH(M411))&amp;connector&amp;IF($AZ$24="Short", RIGHT(YEAR(M411),2),YEAR(M411)),IF($AY$24=213, MONTH(M411)&amp;connector&amp;DAY(M411)&amp;connector&amp;IF($AZ$24="Short", RIGHT(YEAR(M411),2),YEAR(M411)),IF($AZ$24="Short", RIGHT(YEAR(M411),2),YEAR(M411))&amp;connector&amp;MONTH(M411)&amp;connector&amp;DAY(M411))),"-")</f>
        <v>-</v>
      </c>
      <c r="O411" s="156" t="str">
        <f>IF(LEN(INDEX(Input!K$6:K$1005,ROW($C411)-ROW($C$5),1))=0,"",INDEX(Input!K$6:K$1005,ROW($C411)-ROW($C$5),1))</f>
        <v/>
      </c>
      <c r="P411" s="100" t="str">
        <f t="shared" si="54"/>
        <v>-</v>
      </c>
      <c r="Q411" s="156" t="str">
        <f>IF(LEN(INDEX(Input!L$6:L$1005,ROW($C411)-ROW($C$5),1))=0,"",INDEX(Input!L$6:L$1005,ROW($C411)-ROW($C$5),1))</f>
        <v/>
      </c>
      <c r="R411" s="100" t="str">
        <f t="shared" si="55"/>
        <v>-</v>
      </c>
      <c r="S411" s="156" t="str">
        <f>IF(LEN(INDEX(Input!M$6:M$1005,ROW($C411)-ROW($C$5),1))=0,"-",INDEX(Input!M$6:M$1005,ROW($C411)-ROW($C$5),1))</f>
        <v>-</v>
      </c>
      <c r="T411" s="156" t="str">
        <f t="shared" si="56"/>
        <v/>
      </c>
      <c r="U411" s="100" t="str">
        <f t="shared" si="57"/>
        <v>-</v>
      </c>
      <c r="V411" s="156" t="str">
        <f>IF(LEN(INDEX(Input!O$6:O$1005,ROW($C411)-ROW($C$5),1))=0,"",INDEX(Input!O$6:O$1005,ROW($C411)-ROW($C$5),1))</f>
        <v/>
      </c>
      <c r="W411" s="100" t="str">
        <f t="shared" si="58"/>
        <v>-</v>
      </c>
      <c r="X411" s="104" t="str">
        <f t="shared" si="59"/>
        <v/>
      </c>
      <c r="Y411" s="102" t="str">
        <f t="shared" si="53"/>
        <v/>
      </c>
      <c r="Z411" s="102" t="str">
        <f>IF(AND(OR(Dashboard!$D$7=J411,Dashboard!$D$7=""),  OR(Dashboard!$G$6&lt;=K411,Dashboard!$G$6=""), OR(Dashboard!$G$7&gt;=K411,Dashboard!$G$7=""),  OR(Dashboard!$J$6&lt;=O411,Dashboard!$J$6=""), OR(Dashboard!$J$7&gt;=O411,Dashboard!$J$7=""),D411&lt;&gt;""),"x","")</f>
        <v>x</v>
      </c>
      <c r="AA411" s="102" t="str">
        <f>IF(AND(OR(Dashboard!$D$6=H411,Dashboard!$D$6="",Dashboard!$D$6="All"), Z411="x"),"x","")</f>
        <v>x</v>
      </c>
      <c r="AB411" s="103" t="str">
        <f>IF(AND(OR(Dashboard!$D$6=H411,Dashboard!$D$6="",Dashboard!$D$6="All"), OR(Dashboard!$D$7=J411,Dashboard!$D$7=""),  OR(Dashboard!$G$6&lt;=K411,Dashboard!$G$6=""), OR(Dashboard!$G$7&gt;=K411,Dashboard!$G$7=""),  OR(Dashboard!$J$6&lt;=O411,Dashboard!$J$6=""), OR(Dashboard!$J$7&gt;=O411,Dashboard!$J$7=""),I411&lt;&gt;""),"x","")</f>
        <v/>
      </c>
      <c r="AC411" s="88" t="str">
        <f>IF($AB411&lt;&gt;"x","",IF(AND($I411&lt;&gt;AC$4, IFERROR(MATCH("c",$AB411:AB411,0),0)=0),"x", IF(IFERROR(MATCH("c",$AB411:AB411,0),0)=0,"c","")))</f>
        <v/>
      </c>
      <c r="AD411" s="88" t="str">
        <f>IF($AB411&lt;&gt;"x","",IF(AND($I411&lt;&gt;AD$4, IFERROR(MATCH("c",$AB411:AC411,0),0)=0),"x", IF(IFERROR(MATCH("c",$AB411:AC411,0),0)=0,"c","")))</f>
        <v/>
      </c>
      <c r="AE411" s="88" t="str">
        <f>IF($AB411&lt;&gt;"x","",IF(AND($I411&lt;&gt;AE$4, IFERROR(MATCH("c",$AB411:AD411,0),0)=0),"x", IF(IFERROR(MATCH("c",$AB411:AD411,0),0)=0,"c","")))</f>
        <v/>
      </c>
      <c r="AF411" s="88" t="str">
        <f>IF($AB411&lt;&gt;"x","",IF(AND($I411&lt;&gt;AF$4, IFERROR(MATCH("c",$AB411:AE411,0),0)=0),"x", IF(IFERROR(MATCH("c",$AB411:AE411,0),0)=0,"c","")))</f>
        <v/>
      </c>
      <c r="AG411" s="88" t="str">
        <f>IF($AB411&lt;&gt;"x","",IF(AND($I411&lt;&gt;AG$4, IFERROR(MATCH("c",$AB411:AF411,0),0)=0),"x", IF(IFERROR(MATCH("c",$AB411:AF411,0),0)=0,"c","")))</f>
        <v/>
      </c>
      <c r="AH411" s="88" t="str">
        <f>IF($AB411&lt;&gt;"x","",IF(AND($I411&lt;&gt;AH$4, IFERROR(MATCH("c",$AB411:AG411,0),0)=0),"x", IF(IFERROR(MATCH("c",$AB411:AG411,0),0)=0,"c","")))</f>
        <v/>
      </c>
      <c r="AI411" s="88" t="str">
        <f>IF($AB411&lt;&gt;"x","",IF(AND($I411&lt;&gt;AI$4, IFERROR(MATCH("c",$AB411:AH411,0),0)=0),"x", IF(IFERROR(MATCH("c",$AB411:AH411,0),0)=0,"c","")))</f>
        <v/>
      </c>
      <c r="AJ411" s="88" t="str">
        <f>IF($AB411&lt;&gt;"x","",IF(AND($I411&lt;&gt;AJ$4, IFERROR(MATCH("c",$AB411:AI411,0),0)=0),"x", IF(IFERROR(MATCH("c",$AB411:AI411,0),0)=0,"c","")))</f>
        <v/>
      </c>
      <c r="AK411" s="88" t="str">
        <f>IF($AB411&lt;&gt;"x","",IF(AND($I411&lt;&gt;AK$4, IFERROR(MATCH("c",$AB411:AJ411,0),0)=0),"x", IF(IFERROR(MATCH("c",$AB411:AJ411,0),0)=0,"c","")))</f>
        <v/>
      </c>
      <c r="AL411" s="88" t="str">
        <f>IF($AB411&lt;&gt;"x","",IF(AND($I411&lt;&gt;AL$4, IFERROR(MATCH("c",$AB411:AK411,0),0)=0),"x", IF(IFERROR(MATCH("c",$AB411:AK411,0),0)=0,"c","")))</f>
        <v/>
      </c>
      <c r="AM411" s="88" t="str">
        <f>IF($AB411&lt;&gt;"x","",IF(AND($I411&lt;&gt;AM$4, IFERROR(MATCH("c",$AB411:AL411,0),0)=0),"x", IF(IFERROR(MATCH("c",$AB411:AL411,0),0)=0,"c","")))</f>
        <v/>
      </c>
      <c r="AN411" s="88" t="str">
        <f>IF($AB411&lt;&gt;"x","",IF(AND($I411&lt;&gt;AN$4, IFERROR(MATCH("c",$AB411:AM411,0),0)=0),"x", IF(IFERROR(MATCH("c",$AB411:AM411,0),0)=0,"c","")))</f>
        <v/>
      </c>
      <c r="AO411" s="88" t="str">
        <f>IF($AB411&lt;&gt;"x","",IF(AND($I411&lt;&gt;AO$4, IFERROR(MATCH("c",$AB411:AN411,0),0)=0),"x", IF(IFERROR(MATCH("c",$AB411:AN411,0),0)=0,"c","")))</f>
        <v/>
      </c>
      <c r="AP411" s="88" t="str">
        <f>IF($AB411&lt;&gt;"x","",IF(AND($I411&lt;&gt;AP$4, IFERROR(MATCH("c",$AB411:AO411,0),0)=0),"x", IF(IFERROR(MATCH("c",$AB411:AO411,0),0)=0,"c","")))</f>
        <v/>
      </c>
      <c r="AQ411" s="88" t="str">
        <f>IF($AB411&lt;&gt;"x","",IF(AND($I411&lt;&gt;AQ$4, IFERROR(MATCH("c",$AB411:AP411,0),0)=0),"x", IF(IFERROR(MATCH("c",$AB411:AP411,0),0)=0,"c","")))</f>
        <v/>
      </c>
    </row>
    <row r="412" spans="2:43" x14ac:dyDescent="0.25">
      <c r="B412" s="88">
        <f>IF(AND(OR(Pipeline!$F$5=H412,Pipeline!$F$5="",Pipeline!$F$5="All"), OR(Pipeline!$F$6=J412,Pipeline!$F$6="",Pipeline!$F$6="All"),  OR(Pipeline!$J$5&lt;=K412,Pipeline!$J$5=""), OR(Pipeline!$J$6&gt;=K412,Pipeline!$J$6=""),  OR(Pipeline!$N$5&lt;=O412,Pipeline!$N$5=""), OR(Pipeline!$N$6&gt;=O412,Pipeline!$N$6="")),1,0)</f>
        <v>1</v>
      </c>
      <c r="C412" s="99">
        <f>IF(B412&lt;&gt;1,"",COUNTIFS($I$6:I411,I412,$B$6:B411,1)+1)</f>
        <v>400</v>
      </c>
      <c r="D412" s="100" t="str">
        <f>IF(LEN(INDEX(Input!B$6:B$1005,ROW($C412)-ROW($C$5),1))=0,"-",INDEX(Input!B$6:B$1005,ROW($C412)-ROW($C$5),1))</f>
        <v>-</v>
      </c>
      <c r="E412" s="100" t="str">
        <f>IF(LEN(INDEX(Input!C$6:C$1005,ROW($C412)-ROW($C$5),1))=0,"-",INDEX(Input!C$6:C$1005,ROW($C412)-ROW($C$5),1))</f>
        <v>-</v>
      </c>
      <c r="F412" s="100" t="str">
        <f>IF(LEN(INDEX(Input!D$6:D$1005,ROW($C412)-ROW($C$5),1))=0,"-",INDEX(Input!D$6:D$1005,ROW($C412)-ROW($C$5),1))</f>
        <v>-</v>
      </c>
      <c r="G412" s="100" t="str">
        <f>IF(LEN(INDEX(Input!E$6:E$1005,ROW($C412)-ROW($C$5),1))=0,"-",INDEX(Input!E$6:E$1005,ROW($C412)-ROW($C$5),1))</f>
        <v>-</v>
      </c>
      <c r="H412" s="100" t="str">
        <f>IF(LEN(INDEX(Input!F$6:F$1005,ROW($C412)-ROW($C$5),1))=0,"-",INDEX(Input!F$6:F$1005,ROW($C412)-ROW($C$5),1))</f>
        <v>-</v>
      </c>
      <c r="I412" s="100" t="str">
        <f>IF(LEN(INDEX(Input!G$6:G$1005,ROW($C412)-ROW($C$5),1))=0,"",INDEX(Input!G$6:G$1005,ROW($C412)-ROW($C$5),1))</f>
        <v/>
      </c>
      <c r="J412" s="100" t="str">
        <f>IF(LEN(INDEX(Input!B$6:B$1005,ROW($C412)-ROW($C$5),1))=0,"-",IF(INDEX(Input!H$6:H$1005,ROW($C412)-ROW($C$5),1)="","Not set",INDEX(Input!H$6:H$1005,ROW($C412)-ROW($C$5),1)) )</f>
        <v>-</v>
      </c>
      <c r="K412" s="101" t="str">
        <f>IF(LEN(INDEX(Input!I$6:I$1005,ROW($C412)-ROW($C$5),1))=0,"",INDEX(Input!I$6:I$1005,ROW($C412)-ROW($C$5),1))</f>
        <v/>
      </c>
      <c r="L412" s="101" t="str">
        <f t="array" ref="L412">IFERROR(IF($AY$24=123,DAY(K412)&amp;connector&amp;IF($AZ$24="Extended",INDEX($AT$24:$AT$35,MONTH(K412),1),MONTH(K412))&amp;connector&amp;IF($AZ$24="Short", RIGHT(YEAR(K412),2),YEAR(K412)),IF($AY$24=213, MONTH(K412)&amp;connector&amp;DAY(K412)&amp;connector&amp;IF($AZ$24="Short", RIGHT(YEAR(K412),2),YEAR(K412)),IF($AZ$24="Short", RIGHT(YEAR(K412),2),YEAR(K412))&amp;connector&amp;MONTH(K412)&amp;connector&amp;DAY(K412))),"-")</f>
        <v>-</v>
      </c>
      <c r="M412" s="101" t="str">
        <f>IF(LEN(INDEX(Input!J$6:J$1005,ROW($C412)-ROW($C$5),1))=0,"",INDEX(Input!J$6:J$1005,ROW($C412)-ROW($C$5),1))</f>
        <v/>
      </c>
      <c r="N412" s="101" t="str">
        <f t="array" ref="N412">IFERROR(IF($AY$24=123,DAY(M412)&amp;connector&amp;IF($AZ$24="Extended",INDEX($AT$24:$AT$35,MONTH(M412),1),MONTH(M412))&amp;connector&amp;IF($AZ$24="Short", RIGHT(YEAR(M412),2),YEAR(M412)),IF($AY$24=213, MONTH(M412)&amp;connector&amp;DAY(M412)&amp;connector&amp;IF($AZ$24="Short", RIGHT(YEAR(M412),2),YEAR(M412)),IF($AZ$24="Short", RIGHT(YEAR(M412),2),YEAR(M412))&amp;connector&amp;MONTH(M412)&amp;connector&amp;DAY(M412))),"-")</f>
        <v>-</v>
      </c>
      <c r="O412" s="156" t="str">
        <f>IF(LEN(INDEX(Input!K$6:K$1005,ROW($C412)-ROW($C$5),1))=0,"",INDEX(Input!K$6:K$1005,ROW($C412)-ROW($C$5),1))</f>
        <v/>
      </c>
      <c r="P412" s="100" t="str">
        <f t="shared" si="54"/>
        <v>-</v>
      </c>
      <c r="Q412" s="156" t="str">
        <f>IF(LEN(INDEX(Input!L$6:L$1005,ROW($C412)-ROW($C$5),1))=0,"",INDEX(Input!L$6:L$1005,ROW($C412)-ROW($C$5),1))</f>
        <v/>
      </c>
      <c r="R412" s="100" t="str">
        <f t="shared" si="55"/>
        <v>-</v>
      </c>
      <c r="S412" s="156" t="str">
        <f>IF(LEN(INDEX(Input!M$6:M$1005,ROW($C412)-ROW($C$5),1))=0,"-",INDEX(Input!M$6:M$1005,ROW($C412)-ROW($C$5),1))</f>
        <v>-</v>
      </c>
      <c r="T412" s="156" t="str">
        <f t="shared" si="56"/>
        <v/>
      </c>
      <c r="U412" s="100" t="str">
        <f t="shared" si="57"/>
        <v>-</v>
      </c>
      <c r="V412" s="156" t="str">
        <f>IF(LEN(INDEX(Input!O$6:O$1005,ROW($C412)-ROW($C$5),1))=0,"",INDEX(Input!O$6:O$1005,ROW($C412)-ROW($C$5),1))</f>
        <v/>
      </c>
      <c r="W412" s="100" t="str">
        <f t="shared" si="58"/>
        <v>-</v>
      </c>
      <c r="X412" s="104" t="str">
        <f t="shared" si="59"/>
        <v/>
      </c>
      <c r="Y412" s="102" t="str">
        <f t="shared" si="53"/>
        <v/>
      </c>
      <c r="Z412" s="102" t="str">
        <f>IF(AND(OR(Dashboard!$D$7=J412,Dashboard!$D$7=""),  OR(Dashboard!$G$6&lt;=K412,Dashboard!$G$6=""), OR(Dashboard!$G$7&gt;=K412,Dashboard!$G$7=""),  OR(Dashboard!$J$6&lt;=O412,Dashboard!$J$6=""), OR(Dashboard!$J$7&gt;=O412,Dashboard!$J$7=""),D412&lt;&gt;""),"x","")</f>
        <v>x</v>
      </c>
      <c r="AA412" s="102" t="str">
        <f>IF(AND(OR(Dashboard!$D$6=H412,Dashboard!$D$6="",Dashboard!$D$6="All"), Z412="x"),"x","")</f>
        <v>x</v>
      </c>
      <c r="AB412" s="103" t="str">
        <f>IF(AND(OR(Dashboard!$D$6=H412,Dashboard!$D$6="",Dashboard!$D$6="All"), OR(Dashboard!$D$7=J412,Dashboard!$D$7=""),  OR(Dashboard!$G$6&lt;=K412,Dashboard!$G$6=""), OR(Dashboard!$G$7&gt;=K412,Dashboard!$G$7=""),  OR(Dashboard!$J$6&lt;=O412,Dashboard!$J$6=""), OR(Dashboard!$J$7&gt;=O412,Dashboard!$J$7=""),I412&lt;&gt;""),"x","")</f>
        <v/>
      </c>
      <c r="AC412" s="88" t="str">
        <f>IF($AB412&lt;&gt;"x","",IF(AND($I412&lt;&gt;AC$4, IFERROR(MATCH("c",$AB412:AB412,0),0)=0),"x", IF(IFERROR(MATCH("c",$AB412:AB412,0),0)=0,"c","")))</f>
        <v/>
      </c>
      <c r="AD412" s="88" t="str">
        <f>IF($AB412&lt;&gt;"x","",IF(AND($I412&lt;&gt;AD$4, IFERROR(MATCH("c",$AB412:AC412,0),0)=0),"x", IF(IFERROR(MATCH("c",$AB412:AC412,0),0)=0,"c","")))</f>
        <v/>
      </c>
      <c r="AE412" s="88" t="str">
        <f>IF($AB412&lt;&gt;"x","",IF(AND($I412&lt;&gt;AE$4, IFERROR(MATCH("c",$AB412:AD412,0),0)=0),"x", IF(IFERROR(MATCH("c",$AB412:AD412,0),0)=0,"c","")))</f>
        <v/>
      </c>
      <c r="AF412" s="88" t="str">
        <f>IF($AB412&lt;&gt;"x","",IF(AND($I412&lt;&gt;AF$4, IFERROR(MATCH("c",$AB412:AE412,0),0)=0),"x", IF(IFERROR(MATCH("c",$AB412:AE412,0),0)=0,"c","")))</f>
        <v/>
      </c>
      <c r="AG412" s="88" t="str">
        <f>IF($AB412&lt;&gt;"x","",IF(AND($I412&lt;&gt;AG$4, IFERROR(MATCH("c",$AB412:AF412,0),0)=0),"x", IF(IFERROR(MATCH("c",$AB412:AF412,0),0)=0,"c","")))</f>
        <v/>
      </c>
      <c r="AH412" s="88" t="str">
        <f>IF($AB412&lt;&gt;"x","",IF(AND($I412&lt;&gt;AH$4, IFERROR(MATCH("c",$AB412:AG412,0),0)=0),"x", IF(IFERROR(MATCH("c",$AB412:AG412,0),0)=0,"c","")))</f>
        <v/>
      </c>
      <c r="AI412" s="88" t="str">
        <f>IF($AB412&lt;&gt;"x","",IF(AND($I412&lt;&gt;AI$4, IFERROR(MATCH("c",$AB412:AH412,0),0)=0),"x", IF(IFERROR(MATCH("c",$AB412:AH412,0),0)=0,"c","")))</f>
        <v/>
      </c>
      <c r="AJ412" s="88" t="str">
        <f>IF($AB412&lt;&gt;"x","",IF(AND($I412&lt;&gt;AJ$4, IFERROR(MATCH("c",$AB412:AI412,0),0)=0),"x", IF(IFERROR(MATCH("c",$AB412:AI412,0),0)=0,"c","")))</f>
        <v/>
      </c>
      <c r="AK412" s="88" t="str">
        <f>IF($AB412&lt;&gt;"x","",IF(AND($I412&lt;&gt;AK$4, IFERROR(MATCH("c",$AB412:AJ412,0),0)=0),"x", IF(IFERROR(MATCH("c",$AB412:AJ412,0),0)=0,"c","")))</f>
        <v/>
      </c>
      <c r="AL412" s="88" t="str">
        <f>IF($AB412&lt;&gt;"x","",IF(AND($I412&lt;&gt;AL$4, IFERROR(MATCH("c",$AB412:AK412,0),0)=0),"x", IF(IFERROR(MATCH("c",$AB412:AK412,0),0)=0,"c","")))</f>
        <v/>
      </c>
      <c r="AM412" s="88" t="str">
        <f>IF($AB412&lt;&gt;"x","",IF(AND($I412&lt;&gt;AM$4, IFERROR(MATCH("c",$AB412:AL412,0),0)=0),"x", IF(IFERROR(MATCH("c",$AB412:AL412,0),0)=0,"c","")))</f>
        <v/>
      </c>
      <c r="AN412" s="88" t="str">
        <f>IF($AB412&lt;&gt;"x","",IF(AND($I412&lt;&gt;AN$4, IFERROR(MATCH("c",$AB412:AM412,0),0)=0),"x", IF(IFERROR(MATCH("c",$AB412:AM412,0),0)=0,"c","")))</f>
        <v/>
      </c>
      <c r="AO412" s="88" t="str">
        <f>IF($AB412&lt;&gt;"x","",IF(AND($I412&lt;&gt;AO$4, IFERROR(MATCH("c",$AB412:AN412,0),0)=0),"x", IF(IFERROR(MATCH("c",$AB412:AN412,0),0)=0,"c","")))</f>
        <v/>
      </c>
      <c r="AP412" s="88" t="str">
        <f>IF($AB412&lt;&gt;"x","",IF(AND($I412&lt;&gt;AP$4, IFERROR(MATCH("c",$AB412:AO412,0),0)=0),"x", IF(IFERROR(MATCH("c",$AB412:AO412,0),0)=0,"c","")))</f>
        <v/>
      </c>
      <c r="AQ412" s="88" t="str">
        <f>IF($AB412&lt;&gt;"x","",IF(AND($I412&lt;&gt;AQ$4, IFERROR(MATCH("c",$AB412:AP412,0),0)=0),"x", IF(IFERROR(MATCH("c",$AB412:AP412,0),0)=0,"c","")))</f>
        <v/>
      </c>
    </row>
    <row r="413" spans="2:43" x14ac:dyDescent="0.25">
      <c r="B413" s="88">
        <f>IF(AND(OR(Pipeline!$F$5=H413,Pipeline!$F$5="",Pipeline!$F$5="All"), OR(Pipeline!$F$6=J413,Pipeline!$F$6="",Pipeline!$F$6="All"),  OR(Pipeline!$J$5&lt;=K413,Pipeline!$J$5=""), OR(Pipeline!$J$6&gt;=K413,Pipeline!$J$6=""),  OR(Pipeline!$N$5&lt;=O413,Pipeline!$N$5=""), OR(Pipeline!$N$6&gt;=O413,Pipeline!$N$6="")),1,0)</f>
        <v>1</v>
      </c>
      <c r="C413" s="99">
        <f>IF(B413&lt;&gt;1,"",COUNTIFS($I$6:I412,I413,$B$6:B412,1)+1)</f>
        <v>401</v>
      </c>
      <c r="D413" s="100" t="str">
        <f>IF(LEN(INDEX(Input!B$6:B$1005,ROW($C413)-ROW($C$5),1))=0,"-",INDEX(Input!B$6:B$1005,ROW($C413)-ROW($C$5),1))</f>
        <v>-</v>
      </c>
      <c r="E413" s="100" t="str">
        <f>IF(LEN(INDEX(Input!C$6:C$1005,ROW($C413)-ROW($C$5),1))=0,"-",INDEX(Input!C$6:C$1005,ROW($C413)-ROW($C$5),1))</f>
        <v>-</v>
      </c>
      <c r="F413" s="100" t="str">
        <f>IF(LEN(INDEX(Input!D$6:D$1005,ROW($C413)-ROW($C$5),1))=0,"-",INDEX(Input!D$6:D$1005,ROW($C413)-ROW($C$5),1))</f>
        <v>-</v>
      </c>
      <c r="G413" s="100" t="str">
        <f>IF(LEN(INDEX(Input!E$6:E$1005,ROW($C413)-ROW($C$5),1))=0,"-",INDEX(Input!E$6:E$1005,ROW($C413)-ROW($C$5),1))</f>
        <v>-</v>
      </c>
      <c r="H413" s="100" t="str">
        <f>IF(LEN(INDEX(Input!F$6:F$1005,ROW($C413)-ROW($C$5),1))=0,"-",INDEX(Input!F$6:F$1005,ROW($C413)-ROW($C$5),1))</f>
        <v>-</v>
      </c>
      <c r="I413" s="100" t="str">
        <f>IF(LEN(INDEX(Input!G$6:G$1005,ROW($C413)-ROW($C$5),1))=0,"",INDEX(Input!G$6:G$1005,ROW($C413)-ROW($C$5),1))</f>
        <v/>
      </c>
      <c r="J413" s="100" t="str">
        <f>IF(LEN(INDEX(Input!B$6:B$1005,ROW($C413)-ROW($C$5),1))=0,"-",IF(INDEX(Input!H$6:H$1005,ROW($C413)-ROW($C$5),1)="","Not set",INDEX(Input!H$6:H$1005,ROW($C413)-ROW($C$5),1)) )</f>
        <v>-</v>
      </c>
      <c r="K413" s="101" t="str">
        <f>IF(LEN(INDEX(Input!I$6:I$1005,ROW($C413)-ROW($C$5),1))=0,"",INDEX(Input!I$6:I$1005,ROW($C413)-ROW($C$5),1))</f>
        <v/>
      </c>
      <c r="L413" s="101" t="str">
        <f t="array" ref="L413">IFERROR(IF($AY$24=123,DAY(K413)&amp;connector&amp;IF($AZ$24="Extended",INDEX($AT$24:$AT$35,MONTH(K413),1),MONTH(K413))&amp;connector&amp;IF($AZ$24="Short", RIGHT(YEAR(K413),2),YEAR(K413)),IF($AY$24=213, MONTH(K413)&amp;connector&amp;DAY(K413)&amp;connector&amp;IF($AZ$24="Short", RIGHT(YEAR(K413),2),YEAR(K413)),IF($AZ$24="Short", RIGHT(YEAR(K413),2),YEAR(K413))&amp;connector&amp;MONTH(K413)&amp;connector&amp;DAY(K413))),"-")</f>
        <v>-</v>
      </c>
      <c r="M413" s="101" t="str">
        <f>IF(LEN(INDEX(Input!J$6:J$1005,ROW($C413)-ROW($C$5),1))=0,"",INDEX(Input!J$6:J$1005,ROW($C413)-ROW($C$5),1))</f>
        <v/>
      </c>
      <c r="N413" s="101" t="str">
        <f t="array" ref="N413">IFERROR(IF($AY$24=123,DAY(M413)&amp;connector&amp;IF($AZ$24="Extended",INDEX($AT$24:$AT$35,MONTH(M413),1),MONTH(M413))&amp;connector&amp;IF($AZ$24="Short", RIGHT(YEAR(M413),2),YEAR(M413)),IF($AY$24=213, MONTH(M413)&amp;connector&amp;DAY(M413)&amp;connector&amp;IF($AZ$24="Short", RIGHT(YEAR(M413),2),YEAR(M413)),IF($AZ$24="Short", RIGHT(YEAR(M413),2),YEAR(M413))&amp;connector&amp;MONTH(M413)&amp;connector&amp;DAY(M413))),"-")</f>
        <v>-</v>
      </c>
      <c r="O413" s="156" t="str">
        <f>IF(LEN(INDEX(Input!K$6:K$1005,ROW($C413)-ROW($C$5),1))=0,"",INDEX(Input!K$6:K$1005,ROW($C413)-ROW($C$5),1))</f>
        <v/>
      </c>
      <c r="P413" s="100" t="str">
        <f t="shared" si="54"/>
        <v>-</v>
      </c>
      <c r="Q413" s="156" t="str">
        <f>IF(LEN(INDEX(Input!L$6:L$1005,ROW($C413)-ROW($C$5),1))=0,"",INDEX(Input!L$6:L$1005,ROW($C413)-ROW($C$5),1))</f>
        <v/>
      </c>
      <c r="R413" s="100" t="str">
        <f t="shared" si="55"/>
        <v>-</v>
      </c>
      <c r="S413" s="156" t="str">
        <f>IF(LEN(INDEX(Input!M$6:M$1005,ROW($C413)-ROW($C$5),1))=0,"-",INDEX(Input!M$6:M$1005,ROW($C413)-ROW($C$5),1))</f>
        <v>-</v>
      </c>
      <c r="T413" s="156" t="str">
        <f t="shared" si="56"/>
        <v/>
      </c>
      <c r="U413" s="100" t="str">
        <f t="shared" si="57"/>
        <v>-</v>
      </c>
      <c r="V413" s="156" t="str">
        <f>IF(LEN(INDEX(Input!O$6:O$1005,ROW($C413)-ROW($C$5),1))=0,"",INDEX(Input!O$6:O$1005,ROW($C413)-ROW($C$5),1))</f>
        <v/>
      </c>
      <c r="W413" s="100" t="str">
        <f t="shared" si="58"/>
        <v>-</v>
      </c>
      <c r="X413" s="104" t="str">
        <f t="shared" si="59"/>
        <v/>
      </c>
      <c r="Y413" s="102" t="str">
        <f t="shared" si="53"/>
        <v/>
      </c>
      <c r="Z413" s="102" t="str">
        <f>IF(AND(OR(Dashboard!$D$7=J413,Dashboard!$D$7=""),  OR(Dashboard!$G$6&lt;=K413,Dashboard!$G$6=""), OR(Dashboard!$G$7&gt;=K413,Dashboard!$G$7=""),  OR(Dashboard!$J$6&lt;=O413,Dashboard!$J$6=""), OR(Dashboard!$J$7&gt;=O413,Dashboard!$J$7=""),D413&lt;&gt;""),"x","")</f>
        <v>x</v>
      </c>
      <c r="AA413" s="102" t="str">
        <f>IF(AND(OR(Dashboard!$D$6=H413,Dashboard!$D$6="",Dashboard!$D$6="All"), Z413="x"),"x","")</f>
        <v>x</v>
      </c>
      <c r="AB413" s="103" t="str">
        <f>IF(AND(OR(Dashboard!$D$6=H413,Dashboard!$D$6="",Dashboard!$D$6="All"), OR(Dashboard!$D$7=J413,Dashboard!$D$7=""),  OR(Dashboard!$G$6&lt;=K413,Dashboard!$G$6=""), OR(Dashboard!$G$7&gt;=K413,Dashboard!$G$7=""),  OR(Dashboard!$J$6&lt;=O413,Dashboard!$J$6=""), OR(Dashboard!$J$7&gt;=O413,Dashboard!$J$7=""),I413&lt;&gt;""),"x","")</f>
        <v/>
      </c>
      <c r="AC413" s="88" t="str">
        <f>IF($AB413&lt;&gt;"x","",IF(AND($I413&lt;&gt;AC$4, IFERROR(MATCH("c",$AB413:AB413,0),0)=0),"x", IF(IFERROR(MATCH("c",$AB413:AB413,0),0)=0,"c","")))</f>
        <v/>
      </c>
      <c r="AD413" s="88" t="str">
        <f>IF($AB413&lt;&gt;"x","",IF(AND($I413&lt;&gt;AD$4, IFERROR(MATCH("c",$AB413:AC413,0),0)=0),"x", IF(IFERROR(MATCH("c",$AB413:AC413,0),0)=0,"c","")))</f>
        <v/>
      </c>
      <c r="AE413" s="88" t="str">
        <f>IF($AB413&lt;&gt;"x","",IF(AND($I413&lt;&gt;AE$4, IFERROR(MATCH("c",$AB413:AD413,0),0)=0),"x", IF(IFERROR(MATCH("c",$AB413:AD413,0),0)=0,"c","")))</f>
        <v/>
      </c>
      <c r="AF413" s="88" t="str">
        <f>IF($AB413&lt;&gt;"x","",IF(AND($I413&lt;&gt;AF$4, IFERROR(MATCH("c",$AB413:AE413,0),0)=0),"x", IF(IFERROR(MATCH("c",$AB413:AE413,0),0)=0,"c","")))</f>
        <v/>
      </c>
      <c r="AG413" s="88" t="str">
        <f>IF($AB413&lt;&gt;"x","",IF(AND($I413&lt;&gt;AG$4, IFERROR(MATCH("c",$AB413:AF413,0),0)=0),"x", IF(IFERROR(MATCH("c",$AB413:AF413,0),0)=0,"c","")))</f>
        <v/>
      </c>
      <c r="AH413" s="88" t="str">
        <f>IF($AB413&lt;&gt;"x","",IF(AND($I413&lt;&gt;AH$4, IFERROR(MATCH("c",$AB413:AG413,0),0)=0),"x", IF(IFERROR(MATCH("c",$AB413:AG413,0),0)=0,"c","")))</f>
        <v/>
      </c>
      <c r="AI413" s="88" t="str">
        <f>IF($AB413&lt;&gt;"x","",IF(AND($I413&lt;&gt;AI$4, IFERROR(MATCH("c",$AB413:AH413,0),0)=0),"x", IF(IFERROR(MATCH("c",$AB413:AH413,0),0)=0,"c","")))</f>
        <v/>
      </c>
      <c r="AJ413" s="88" t="str">
        <f>IF($AB413&lt;&gt;"x","",IF(AND($I413&lt;&gt;AJ$4, IFERROR(MATCH("c",$AB413:AI413,0),0)=0),"x", IF(IFERROR(MATCH("c",$AB413:AI413,0),0)=0,"c","")))</f>
        <v/>
      </c>
      <c r="AK413" s="88" t="str">
        <f>IF($AB413&lt;&gt;"x","",IF(AND($I413&lt;&gt;AK$4, IFERROR(MATCH("c",$AB413:AJ413,0),0)=0),"x", IF(IFERROR(MATCH("c",$AB413:AJ413,0),0)=0,"c","")))</f>
        <v/>
      </c>
      <c r="AL413" s="88" t="str">
        <f>IF($AB413&lt;&gt;"x","",IF(AND($I413&lt;&gt;AL$4, IFERROR(MATCH("c",$AB413:AK413,0),0)=0),"x", IF(IFERROR(MATCH("c",$AB413:AK413,0),0)=0,"c","")))</f>
        <v/>
      </c>
      <c r="AM413" s="88" t="str">
        <f>IF($AB413&lt;&gt;"x","",IF(AND($I413&lt;&gt;AM$4, IFERROR(MATCH("c",$AB413:AL413,0),0)=0),"x", IF(IFERROR(MATCH("c",$AB413:AL413,0),0)=0,"c","")))</f>
        <v/>
      </c>
      <c r="AN413" s="88" t="str">
        <f>IF($AB413&lt;&gt;"x","",IF(AND($I413&lt;&gt;AN$4, IFERROR(MATCH("c",$AB413:AM413,0),0)=0),"x", IF(IFERROR(MATCH("c",$AB413:AM413,0),0)=0,"c","")))</f>
        <v/>
      </c>
      <c r="AO413" s="88" t="str">
        <f>IF($AB413&lt;&gt;"x","",IF(AND($I413&lt;&gt;AO$4, IFERROR(MATCH("c",$AB413:AN413,0),0)=0),"x", IF(IFERROR(MATCH("c",$AB413:AN413,0),0)=0,"c","")))</f>
        <v/>
      </c>
      <c r="AP413" s="88" t="str">
        <f>IF($AB413&lt;&gt;"x","",IF(AND($I413&lt;&gt;AP$4, IFERROR(MATCH("c",$AB413:AO413,0),0)=0),"x", IF(IFERROR(MATCH("c",$AB413:AO413,0),0)=0,"c","")))</f>
        <v/>
      </c>
      <c r="AQ413" s="88" t="str">
        <f>IF($AB413&lt;&gt;"x","",IF(AND($I413&lt;&gt;AQ$4, IFERROR(MATCH("c",$AB413:AP413,0),0)=0),"x", IF(IFERROR(MATCH("c",$AB413:AP413,0),0)=0,"c","")))</f>
        <v/>
      </c>
    </row>
    <row r="414" spans="2:43" x14ac:dyDescent="0.25">
      <c r="B414" s="88">
        <f>IF(AND(OR(Pipeline!$F$5=H414,Pipeline!$F$5="",Pipeline!$F$5="All"), OR(Pipeline!$F$6=J414,Pipeline!$F$6="",Pipeline!$F$6="All"),  OR(Pipeline!$J$5&lt;=K414,Pipeline!$J$5=""), OR(Pipeline!$J$6&gt;=K414,Pipeline!$J$6=""),  OR(Pipeline!$N$5&lt;=O414,Pipeline!$N$5=""), OR(Pipeline!$N$6&gt;=O414,Pipeline!$N$6="")),1,0)</f>
        <v>1</v>
      </c>
      <c r="C414" s="99">
        <f>IF(B414&lt;&gt;1,"",COUNTIFS($I$6:I413,I414,$B$6:B413,1)+1)</f>
        <v>402</v>
      </c>
      <c r="D414" s="100" t="str">
        <f>IF(LEN(INDEX(Input!B$6:B$1005,ROW($C414)-ROW($C$5),1))=0,"-",INDEX(Input!B$6:B$1005,ROW($C414)-ROW($C$5),1))</f>
        <v>-</v>
      </c>
      <c r="E414" s="100" t="str">
        <f>IF(LEN(INDEX(Input!C$6:C$1005,ROW($C414)-ROW($C$5),1))=0,"-",INDEX(Input!C$6:C$1005,ROW($C414)-ROW($C$5),1))</f>
        <v>-</v>
      </c>
      <c r="F414" s="100" t="str">
        <f>IF(LEN(INDEX(Input!D$6:D$1005,ROW($C414)-ROW($C$5),1))=0,"-",INDEX(Input!D$6:D$1005,ROW($C414)-ROW($C$5),1))</f>
        <v>-</v>
      </c>
      <c r="G414" s="100" t="str">
        <f>IF(LEN(INDEX(Input!E$6:E$1005,ROW($C414)-ROW($C$5),1))=0,"-",INDEX(Input!E$6:E$1005,ROW($C414)-ROW($C$5),1))</f>
        <v>-</v>
      </c>
      <c r="H414" s="100" t="str">
        <f>IF(LEN(INDEX(Input!F$6:F$1005,ROW($C414)-ROW($C$5),1))=0,"-",INDEX(Input!F$6:F$1005,ROW($C414)-ROW($C$5),1))</f>
        <v>-</v>
      </c>
      <c r="I414" s="100" t="str">
        <f>IF(LEN(INDEX(Input!G$6:G$1005,ROW($C414)-ROW($C$5),1))=0,"",INDEX(Input!G$6:G$1005,ROW($C414)-ROW($C$5),1))</f>
        <v/>
      </c>
      <c r="J414" s="100" t="str">
        <f>IF(LEN(INDEX(Input!B$6:B$1005,ROW($C414)-ROW($C$5),1))=0,"-",IF(INDEX(Input!H$6:H$1005,ROW($C414)-ROW($C$5),1)="","Not set",INDEX(Input!H$6:H$1005,ROW($C414)-ROW($C$5),1)) )</f>
        <v>-</v>
      </c>
      <c r="K414" s="101" t="str">
        <f>IF(LEN(INDEX(Input!I$6:I$1005,ROW($C414)-ROW($C$5),1))=0,"",INDEX(Input!I$6:I$1005,ROW($C414)-ROW($C$5),1))</f>
        <v/>
      </c>
      <c r="L414" s="101" t="str">
        <f t="array" ref="L414">IFERROR(IF($AY$24=123,DAY(K414)&amp;connector&amp;IF($AZ$24="Extended",INDEX($AT$24:$AT$35,MONTH(K414),1),MONTH(K414))&amp;connector&amp;IF($AZ$24="Short", RIGHT(YEAR(K414),2),YEAR(K414)),IF($AY$24=213, MONTH(K414)&amp;connector&amp;DAY(K414)&amp;connector&amp;IF($AZ$24="Short", RIGHT(YEAR(K414),2),YEAR(K414)),IF($AZ$24="Short", RIGHT(YEAR(K414),2),YEAR(K414))&amp;connector&amp;MONTH(K414)&amp;connector&amp;DAY(K414))),"-")</f>
        <v>-</v>
      </c>
      <c r="M414" s="101" t="str">
        <f>IF(LEN(INDEX(Input!J$6:J$1005,ROW($C414)-ROW($C$5),1))=0,"",INDEX(Input!J$6:J$1005,ROW($C414)-ROW($C$5),1))</f>
        <v/>
      </c>
      <c r="N414" s="101" t="str">
        <f t="array" ref="N414">IFERROR(IF($AY$24=123,DAY(M414)&amp;connector&amp;IF($AZ$24="Extended",INDEX($AT$24:$AT$35,MONTH(M414),1),MONTH(M414))&amp;connector&amp;IF($AZ$24="Short", RIGHT(YEAR(M414),2),YEAR(M414)),IF($AY$24=213, MONTH(M414)&amp;connector&amp;DAY(M414)&amp;connector&amp;IF($AZ$24="Short", RIGHT(YEAR(M414),2),YEAR(M414)),IF($AZ$24="Short", RIGHT(YEAR(M414),2),YEAR(M414))&amp;connector&amp;MONTH(M414)&amp;connector&amp;DAY(M414))),"-")</f>
        <v>-</v>
      </c>
      <c r="O414" s="156" t="str">
        <f>IF(LEN(INDEX(Input!K$6:K$1005,ROW($C414)-ROW($C$5),1))=0,"",INDEX(Input!K$6:K$1005,ROW($C414)-ROW($C$5),1))</f>
        <v/>
      </c>
      <c r="P414" s="100" t="str">
        <f t="shared" si="54"/>
        <v>-</v>
      </c>
      <c r="Q414" s="156" t="str">
        <f>IF(LEN(INDEX(Input!L$6:L$1005,ROW($C414)-ROW($C$5),1))=0,"",INDEX(Input!L$6:L$1005,ROW($C414)-ROW($C$5),1))</f>
        <v/>
      </c>
      <c r="R414" s="100" t="str">
        <f t="shared" si="55"/>
        <v>-</v>
      </c>
      <c r="S414" s="156" t="str">
        <f>IF(LEN(INDEX(Input!M$6:M$1005,ROW($C414)-ROW($C$5),1))=0,"-",INDEX(Input!M$6:M$1005,ROW($C414)-ROW($C$5),1))</f>
        <v>-</v>
      </c>
      <c r="T414" s="156" t="str">
        <f t="shared" si="56"/>
        <v/>
      </c>
      <c r="U414" s="100" t="str">
        <f t="shared" si="57"/>
        <v>-</v>
      </c>
      <c r="V414" s="156" t="str">
        <f>IF(LEN(INDEX(Input!O$6:O$1005,ROW($C414)-ROW($C$5),1))=0,"",INDEX(Input!O$6:O$1005,ROW($C414)-ROW($C$5),1))</f>
        <v/>
      </c>
      <c r="W414" s="100" t="str">
        <f t="shared" si="58"/>
        <v>-</v>
      </c>
      <c r="X414" s="104" t="str">
        <f t="shared" si="59"/>
        <v/>
      </c>
      <c r="Y414" s="102" t="str">
        <f t="shared" si="53"/>
        <v/>
      </c>
      <c r="Z414" s="102" t="str">
        <f>IF(AND(OR(Dashboard!$D$7=J414,Dashboard!$D$7=""),  OR(Dashboard!$G$6&lt;=K414,Dashboard!$G$6=""), OR(Dashboard!$G$7&gt;=K414,Dashboard!$G$7=""),  OR(Dashboard!$J$6&lt;=O414,Dashboard!$J$6=""), OR(Dashboard!$J$7&gt;=O414,Dashboard!$J$7=""),D414&lt;&gt;""),"x","")</f>
        <v>x</v>
      </c>
      <c r="AA414" s="102" t="str">
        <f>IF(AND(OR(Dashboard!$D$6=H414,Dashboard!$D$6="",Dashboard!$D$6="All"), Z414="x"),"x","")</f>
        <v>x</v>
      </c>
      <c r="AB414" s="103" t="str">
        <f>IF(AND(OR(Dashboard!$D$6=H414,Dashboard!$D$6="",Dashboard!$D$6="All"), OR(Dashboard!$D$7=J414,Dashboard!$D$7=""),  OR(Dashboard!$G$6&lt;=K414,Dashboard!$G$6=""), OR(Dashboard!$G$7&gt;=K414,Dashboard!$G$7=""),  OR(Dashboard!$J$6&lt;=O414,Dashboard!$J$6=""), OR(Dashboard!$J$7&gt;=O414,Dashboard!$J$7=""),I414&lt;&gt;""),"x","")</f>
        <v/>
      </c>
      <c r="AC414" s="88" t="str">
        <f>IF($AB414&lt;&gt;"x","",IF(AND($I414&lt;&gt;AC$4, IFERROR(MATCH("c",$AB414:AB414,0),0)=0),"x", IF(IFERROR(MATCH("c",$AB414:AB414,0),0)=0,"c","")))</f>
        <v/>
      </c>
      <c r="AD414" s="88" t="str">
        <f>IF($AB414&lt;&gt;"x","",IF(AND($I414&lt;&gt;AD$4, IFERROR(MATCH("c",$AB414:AC414,0),0)=0),"x", IF(IFERROR(MATCH("c",$AB414:AC414,0),0)=0,"c","")))</f>
        <v/>
      </c>
      <c r="AE414" s="88" t="str">
        <f>IF($AB414&lt;&gt;"x","",IF(AND($I414&lt;&gt;AE$4, IFERROR(MATCH("c",$AB414:AD414,0),0)=0),"x", IF(IFERROR(MATCH("c",$AB414:AD414,0),0)=0,"c","")))</f>
        <v/>
      </c>
      <c r="AF414" s="88" t="str">
        <f>IF($AB414&lt;&gt;"x","",IF(AND($I414&lt;&gt;AF$4, IFERROR(MATCH("c",$AB414:AE414,0),0)=0),"x", IF(IFERROR(MATCH("c",$AB414:AE414,0),0)=0,"c","")))</f>
        <v/>
      </c>
      <c r="AG414" s="88" t="str">
        <f>IF($AB414&lt;&gt;"x","",IF(AND($I414&lt;&gt;AG$4, IFERROR(MATCH("c",$AB414:AF414,0),0)=0),"x", IF(IFERROR(MATCH("c",$AB414:AF414,0),0)=0,"c","")))</f>
        <v/>
      </c>
      <c r="AH414" s="88" t="str">
        <f>IF($AB414&lt;&gt;"x","",IF(AND($I414&lt;&gt;AH$4, IFERROR(MATCH("c",$AB414:AG414,0),0)=0),"x", IF(IFERROR(MATCH("c",$AB414:AG414,0),0)=0,"c","")))</f>
        <v/>
      </c>
      <c r="AI414" s="88" t="str">
        <f>IF($AB414&lt;&gt;"x","",IF(AND($I414&lt;&gt;AI$4, IFERROR(MATCH("c",$AB414:AH414,0),0)=0),"x", IF(IFERROR(MATCH("c",$AB414:AH414,0),0)=0,"c","")))</f>
        <v/>
      </c>
      <c r="AJ414" s="88" t="str">
        <f>IF($AB414&lt;&gt;"x","",IF(AND($I414&lt;&gt;AJ$4, IFERROR(MATCH("c",$AB414:AI414,0),0)=0),"x", IF(IFERROR(MATCH("c",$AB414:AI414,0),0)=0,"c","")))</f>
        <v/>
      </c>
      <c r="AK414" s="88" t="str">
        <f>IF($AB414&lt;&gt;"x","",IF(AND($I414&lt;&gt;AK$4, IFERROR(MATCH("c",$AB414:AJ414,0),0)=0),"x", IF(IFERROR(MATCH("c",$AB414:AJ414,0),0)=0,"c","")))</f>
        <v/>
      </c>
      <c r="AL414" s="88" t="str">
        <f>IF($AB414&lt;&gt;"x","",IF(AND($I414&lt;&gt;AL$4, IFERROR(MATCH("c",$AB414:AK414,0),0)=0),"x", IF(IFERROR(MATCH("c",$AB414:AK414,0),0)=0,"c","")))</f>
        <v/>
      </c>
      <c r="AM414" s="88" t="str">
        <f>IF($AB414&lt;&gt;"x","",IF(AND($I414&lt;&gt;AM$4, IFERROR(MATCH("c",$AB414:AL414,0),0)=0),"x", IF(IFERROR(MATCH("c",$AB414:AL414,0),0)=0,"c","")))</f>
        <v/>
      </c>
      <c r="AN414" s="88" t="str">
        <f>IF($AB414&lt;&gt;"x","",IF(AND($I414&lt;&gt;AN$4, IFERROR(MATCH("c",$AB414:AM414,0),0)=0),"x", IF(IFERROR(MATCH("c",$AB414:AM414,0),0)=0,"c","")))</f>
        <v/>
      </c>
      <c r="AO414" s="88" t="str">
        <f>IF($AB414&lt;&gt;"x","",IF(AND($I414&lt;&gt;AO$4, IFERROR(MATCH("c",$AB414:AN414,0),0)=0),"x", IF(IFERROR(MATCH("c",$AB414:AN414,0),0)=0,"c","")))</f>
        <v/>
      </c>
      <c r="AP414" s="88" t="str">
        <f>IF($AB414&lt;&gt;"x","",IF(AND($I414&lt;&gt;AP$4, IFERROR(MATCH("c",$AB414:AO414,0),0)=0),"x", IF(IFERROR(MATCH("c",$AB414:AO414,0),0)=0,"c","")))</f>
        <v/>
      </c>
      <c r="AQ414" s="88" t="str">
        <f>IF($AB414&lt;&gt;"x","",IF(AND($I414&lt;&gt;AQ$4, IFERROR(MATCH("c",$AB414:AP414,0),0)=0),"x", IF(IFERROR(MATCH("c",$AB414:AP414,0),0)=0,"c","")))</f>
        <v/>
      </c>
    </row>
    <row r="415" spans="2:43" x14ac:dyDescent="0.25">
      <c r="B415" s="88">
        <f>IF(AND(OR(Pipeline!$F$5=H415,Pipeline!$F$5="",Pipeline!$F$5="All"), OR(Pipeline!$F$6=J415,Pipeline!$F$6="",Pipeline!$F$6="All"),  OR(Pipeline!$J$5&lt;=K415,Pipeline!$J$5=""), OR(Pipeline!$J$6&gt;=K415,Pipeline!$J$6=""),  OR(Pipeline!$N$5&lt;=O415,Pipeline!$N$5=""), OR(Pipeline!$N$6&gt;=O415,Pipeline!$N$6="")),1,0)</f>
        <v>1</v>
      </c>
      <c r="C415" s="99">
        <f>IF(B415&lt;&gt;1,"",COUNTIFS($I$6:I414,I415,$B$6:B414,1)+1)</f>
        <v>403</v>
      </c>
      <c r="D415" s="100" t="str">
        <f>IF(LEN(INDEX(Input!B$6:B$1005,ROW($C415)-ROW($C$5),1))=0,"-",INDEX(Input!B$6:B$1005,ROW($C415)-ROW($C$5),1))</f>
        <v>-</v>
      </c>
      <c r="E415" s="100" t="str">
        <f>IF(LEN(INDEX(Input!C$6:C$1005,ROW($C415)-ROW($C$5),1))=0,"-",INDEX(Input!C$6:C$1005,ROW($C415)-ROW($C$5),1))</f>
        <v>-</v>
      </c>
      <c r="F415" s="100" t="str">
        <f>IF(LEN(INDEX(Input!D$6:D$1005,ROW($C415)-ROW($C$5),1))=0,"-",INDEX(Input!D$6:D$1005,ROW($C415)-ROW($C$5),1))</f>
        <v>-</v>
      </c>
      <c r="G415" s="100" t="str">
        <f>IF(LEN(INDEX(Input!E$6:E$1005,ROW($C415)-ROW($C$5),1))=0,"-",INDEX(Input!E$6:E$1005,ROW($C415)-ROW($C$5),1))</f>
        <v>-</v>
      </c>
      <c r="H415" s="100" t="str">
        <f>IF(LEN(INDEX(Input!F$6:F$1005,ROW($C415)-ROW($C$5),1))=0,"-",INDEX(Input!F$6:F$1005,ROW($C415)-ROW($C$5),1))</f>
        <v>-</v>
      </c>
      <c r="I415" s="100" t="str">
        <f>IF(LEN(INDEX(Input!G$6:G$1005,ROW($C415)-ROW($C$5),1))=0,"",INDEX(Input!G$6:G$1005,ROW($C415)-ROW($C$5),1))</f>
        <v/>
      </c>
      <c r="J415" s="100" t="str">
        <f>IF(LEN(INDEX(Input!B$6:B$1005,ROW($C415)-ROW($C$5),1))=0,"-",IF(INDEX(Input!H$6:H$1005,ROW($C415)-ROW($C$5),1)="","Not set",INDEX(Input!H$6:H$1005,ROW($C415)-ROW($C$5),1)) )</f>
        <v>-</v>
      </c>
      <c r="K415" s="101" t="str">
        <f>IF(LEN(INDEX(Input!I$6:I$1005,ROW($C415)-ROW($C$5),1))=0,"",INDEX(Input!I$6:I$1005,ROW($C415)-ROW($C$5),1))</f>
        <v/>
      </c>
      <c r="L415" s="101" t="str">
        <f t="array" ref="L415">IFERROR(IF($AY$24=123,DAY(K415)&amp;connector&amp;IF($AZ$24="Extended",INDEX($AT$24:$AT$35,MONTH(K415),1),MONTH(K415))&amp;connector&amp;IF($AZ$24="Short", RIGHT(YEAR(K415),2),YEAR(K415)),IF($AY$24=213, MONTH(K415)&amp;connector&amp;DAY(K415)&amp;connector&amp;IF($AZ$24="Short", RIGHT(YEAR(K415),2),YEAR(K415)),IF($AZ$24="Short", RIGHT(YEAR(K415),2),YEAR(K415))&amp;connector&amp;MONTH(K415)&amp;connector&amp;DAY(K415))),"-")</f>
        <v>-</v>
      </c>
      <c r="M415" s="101" t="str">
        <f>IF(LEN(INDEX(Input!J$6:J$1005,ROW($C415)-ROW($C$5),1))=0,"",INDEX(Input!J$6:J$1005,ROW($C415)-ROW($C$5),1))</f>
        <v/>
      </c>
      <c r="N415" s="101" t="str">
        <f t="array" ref="N415">IFERROR(IF($AY$24=123,DAY(M415)&amp;connector&amp;IF($AZ$24="Extended",INDEX($AT$24:$AT$35,MONTH(M415),1),MONTH(M415))&amp;connector&amp;IF($AZ$24="Short", RIGHT(YEAR(M415),2),YEAR(M415)),IF($AY$24=213, MONTH(M415)&amp;connector&amp;DAY(M415)&amp;connector&amp;IF($AZ$24="Short", RIGHT(YEAR(M415),2),YEAR(M415)),IF($AZ$24="Short", RIGHT(YEAR(M415),2),YEAR(M415))&amp;connector&amp;MONTH(M415)&amp;connector&amp;DAY(M415))),"-")</f>
        <v>-</v>
      </c>
      <c r="O415" s="156" t="str">
        <f>IF(LEN(INDEX(Input!K$6:K$1005,ROW($C415)-ROW($C$5),1))=0,"",INDEX(Input!K$6:K$1005,ROW($C415)-ROW($C$5),1))</f>
        <v/>
      </c>
      <c r="P415" s="100" t="str">
        <f t="shared" si="54"/>
        <v>-</v>
      </c>
      <c r="Q415" s="156" t="str">
        <f>IF(LEN(INDEX(Input!L$6:L$1005,ROW($C415)-ROW($C$5),1))=0,"",INDEX(Input!L$6:L$1005,ROW($C415)-ROW($C$5),1))</f>
        <v/>
      </c>
      <c r="R415" s="100" t="str">
        <f t="shared" si="55"/>
        <v>-</v>
      </c>
      <c r="S415" s="156" t="str">
        <f>IF(LEN(INDEX(Input!M$6:M$1005,ROW($C415)-ROW($C$5),1))=0,"-",INDEX(Input!M$6:M$1005,ROW($C415)-ROW($C$5),1))</f>
        <v>-</v>
      </c>
      <c r="T415" s="156" t="str">
        <f t="shared" si="56"/>
        <v/>
      </c>
      <c r="U415" s="100" t="str">
        <f t="shared" si="57"/>
        <v>-</v>
      </c>
      <c r="V415" s="156" t="str">
        <f>IF(LEN(INDEX(Input!O$6:O$1005,ROW($C415)-ROW($C$5),1))=0,"",INDEX(Input!O$6:O$1005,ROW($C415)-ROW($C$5),1))</f>
        <v/>
      </c>
      <c r="W415" s="100" t="str">
        <f t="shared" si="58"/>
        <v>-</v>
      </c>
      <c r="X415" s="104" t="str">
        <f t="shared" si="59"/>
        <v/>
      </c>
      <c r="Y415" s="102" t="str">
        <f t="shared" ref="Y415:Y478" si="60">IFERROR(MONTH(IF(M415&lt;&gt;"",M415,K415)),"")</f>
        <v/>
      </c>
      <c r="Z415" s="102" t="str">
        <f>IF(AND(OR(Dashboard!$D$7=J415,Dashboard!$D$7=""),  OR(Dashboard!$G$6&lt;=K415,Dashboard!$G$6=""), OR(Dashboard!$G$7&gt;=K415,Dashboard!$G$7=""),  OR(Dashboard!$J$6&lt;=O415,Dashboard!$J$6=""), OR(Dashboard!$J$7&gt;=O415,Dashboard!$J$7=""),D415&lt;&gt;""),"x","")</f>
        <v>x</v>
      </c>
      <c r="AA415" s="102" t="str">
        <f>IF(AND(OR(Dashboard!$D$6=H415,Dashboard!$D$6="",Dashboard!$D$6="All"), Z415="x"),"x","")</f>
        <v>x</v>
      </c>
      <c r="AB415" s="103" t="str">
        <f>IF(AND(OR(Dashboard!$D$6=H415,Dashboard!$D$6="",Dashboard!$D$6="All"), OR(Dashboard!$D$7=J415,Dashboard!$D$7=""),  OR(Dashboard!$G$6&lt;=K415,Dashboard!$G$6=""), OR(Dashboard!$G$7&gt;=K415,Dashboard!$G$7=""),  OR(Dashboard!$J$6&lt;=O415,Dashboard!$J$6=""), OR(Dashboard!$J$7&gt;=O415,Dashboard!$J$7=""),I415&lt;&gt;""),"x","")</f>
        <v/>
      </c>
      <c r="AC415" s="88" t="str">
        <f>IF($AB415&lt;&gt;"x","",IF(AND($I415&lt;&gt;AC$4, IFERROR(MATCH("c",$AB415:AB415,0),0)=0),"x", IF(IFERROR(MATCH("c",$AB415:AB415,0),0)=0,"c","")))</f>
        <v/>
      </c>
      <c r="AD415" s="88" t="str">
        <f>IF($AB415&lt;&gt;"x","",IF(AND($I415&lt;&gt;AD$4, IFERROR(MATCH("c",$AB415:AC415,0),0)=0),"x", IF(IFERROR(MATCH("c",$AB415:AC415,0),0)=0,"c","")))</f>
        <v/>
      </c>
      <c r="AE415" s="88" t="str">
        <f>IF($AB415&lt;&gt;"x","",IF(AND($I415&lt;&gt;AE$4, IFERROR(MATCH("c",$AB415:AD415,0),0)=0),"x", IF(IFERROR(MATCH("c",$AB415:AD415,0),0)=0,"c","")))</f>
        <v/>
      </c>
      <c r="AF415" s="88" t="str">
        <f>IF($AB415&lt;&gt;"x","",IF(AND($I415&lt;&gt;AF$4, IFERROR(MATCH("c",$AB415:AE415,0),0)=0),"x", IF(IFERROR(MATCH("c",$AB415:AE415,0),0)=0,"c","")))</f>
        <v/>
      </c>
      <c r="AG415" s="88" t="str">
        <f>IF($AB415&lt;&gt;"x","",IF(AND($I415&lt;&gt;AG$4, IFERROR(MATCH("c",$AB415:AF415,0),0)=0),"x", IF(IFERROR(MATCH("c",$AB415:AF415,0),0)=0,"c","")))</f>
        <v/>
      </c>
      <c r="AH415" s="88" t="str">
        <f>IF($AB415&lt;&gt;"x","",IF(AND($I415&lt;&gt;AH$4, IFERROR(MATCH("c",$AB415:AG415,0),0)=0),"x", IF(IFERROR(MATCH("c",$AB415:AG415,0),0)=0,"c","")))</f>
        <v/>
      </c>
      <c r="AI415" s="88" t="str">
        <f>IF($AB415&lt;&gt;"x","",IF(AND($I415&lt;&gt;AI$4, IFERROR(MATCH("c",$AB415:AH415,0),0)=0),"x", IF(IFERROR(MATCH("c",$AB415:AH415,0),0)=0,"c","")))</f>
        <v/>
      </c>
      <c r="AJ415" s="88" t="str">
        <f>IF($AB415&lt;&gt;"x","",IF(AND($I415&lt;&gt;AJ$4, IFERROR(MATCH("c",$AB415:AI415,0),0)=0),"x", IF(IFERROR(MATCH("c",$AB415:AI415,0),0)=0,"c","")))</f>
        <v/>
      </c>
      <c r="AK415" s="88" t="str">
        <f>IF($AB415&lt;&gt;"x","",IF(AND($I415&lt;&gt;AK$4, IFERROR(MATCH("c",$AB415:AJ415,0),0)=0),"x", IF(IFERROR(MATCH("c",$AB415:AJ415,0),0)=0,"c","")))</f>
        <v/>
      </c>
      <c r="AL415" s="88" t="str">
        <f>IF($AB415&lt;&gt;"x","",IF(AND($I415&lt;&gt;AL$4, IFERROR(MATCH("c",$AB415:AK415,0),0)=0),"x", IF(IFERROR(MATCH("c",$AB415:AK415,0),0)=0,"c","")))</f>
        <v/>
      </c>
      <c r="AM415" s="88" t="str">
        <f>IF($AB415&lt;&gt;"x","",IF(AND($I415&lt;&gt;AM$4, IFERROR(MATCH("c",$AB415:AL415,0),0)=0),"x", IF(IFERROR(MATCH("c",$AB415:AL415,0),0)=0,"c","")))</f>
        <v/>
      </c>
      <c r="AN415" s="88" t="str">
        <f>IF($AB415&lt;&gt;"x","",IF(AND($I415&lt;&gt;AN$4, IFERROR(MATCH("c",$AB415:AM415,0),0)=0),"x", IF(IFERROR(MATCH("c",$AB415:AM415,0),0)=0,"c","")))</f>
        <v/>
      </c>
      <c r="AO415" s="88" t="str">
        <f>IF($AB415&lt;&gt;"x","",IF(AND($I415&lt;&gt;AO$4, IFERROR(MATCH("c",$AB415:AN415,0),0)=0),"x", IF(IFERROR(MATCH("c",$AB415:AN415,0),0)=0,"c","")))</f>
        <v/>
      </c>
      <c r="AP415" s="88" t="str">
        <f>IF($AB415&lt;&gt;"x","",IF(AND($I415&lt;&gt;AP$4, IFERROR(MATCH("c",$AB415:AO415,0),0)=0),"x", IF(IFERROR(MATCH("c",$AB415:AO415,0),0)=0,"c","")))</f>
        <v/>
      </c>
      <c r="AQ415" s="88" t="str">
        <f>IF($AB415&lt;&gt;"x","",IF(AND($I415&lt;&gt;AQ$4, IFERROR(MATCH("c",$AB415:AP415,0),0)=0),"x", IF(IFERROR(MATCH("c",$AB415:AP415,0),0)=0,"c","")))</f>
        <v/>
      </c>
    </row>
    <row r="416" spans="2:43" x14ac:dyDescent="0.25">
      <c r="B416" s="88">
        <f>IF(AND(OR(Pipeline!$F$5=H416,Pipeline!$F$5="",Pipeline!$F$5="All"), OR(Pipeline!$F$6=J416,Pipeline!$F$6="",Pipeline!$F$6="All"),  OR(Pipeline!$J$5&lt;=K416,Pipeline!$J$5=""), OR(Pipeline!$J$6&gt;=K416,Pipeline!$J$6=""),  OR(Pipeline!$N$5&lt;=O416,Pipeline!$N$5=""), OR(Pipeline!$N$6&gt;=O416,Pipeline!$N$6="")),1,0)</f>
        <v>1</v>
      </c>
      <c r="C416" s="99">
        <f>IF(B416&lt;&gt;1,"",COUNTIFS($I$6:I415,I416,$B$6:B415,1)+1)</f>
        <v>404</v>
      </c>
      <c r="D416" s="100" t="str">
        <f>IF(LEN(INDEX(Input!B$6:B$1005,ROW($C416)-ROW($C$5),1))=0,"-",INDEX(Input!B$6:B$1005,ROW($C416)-ROW($C$5),1))</f>
        <v>-</v>
      </c>
      <c r="E416" s="100" t="str">
        <f>IF(LEN(INDEX(Input!C$6:C$1005,ROW($C416)-ROW($C$5),1))=0,"-",INDEX(Input!C$6:C$1005,ROW($C416)-ROW($C$5),1))</f>
        <v>-</v>
      </c>
      <c r="F416" s="100" t="str">
        <f>IF(LEN(INDEX(Input!D$6:D$1005,ROW($C416)-ROW($C$5),1))=0,"-",INDEX(Input!D$6:D$1005,ROW($C416)-ROW($C$5),1))</f>
        <v>-</v>
      </c>
      <c r="G416" s="100" t="str">
        <f>IF(LEN(INDEX(Input!E$6:E$1005,ROW($C416)-ROW($C$5),1))=0,"-",INDEX(Input!E$6:E$1005,ROW($C416)-ROW($C$5),1))</f>
        <v>-</v>
      </c>
      <c r="H416" s="100" t="str">
        <f>IF(LEN(INDEX(Input!F$6:F$1005,ROW($C416)-ROW($C$5),1))=0,"-",INDEX(Input!F$6:F$1005,ROW($C416)-ROW($C$5),1))</f>
        <v>-</v>
      </c>
      <c r="I416" s="100" t="str">
        <f>IF(LEN(INDEX(Input!G$6:G$1005,ROW($C416)-ROW($C$5),1))=0,"",INDEX(Input!G$6:G$1005,ROW($C416)-ROW($C$5),1))</f>
        <v/>
      </c>
      <c r="J416" s="100" t="str">
        <f>IF(LEN(INDEX(Input!B$6:B$1005,ROW($C416)-ROW($C$5),1))=0,"-",IF(INDEX(Input!H$6:H$1005,ROW($C416)-ROW($C$5),1)="","Not set",INDEX(Input!H$6:H$1005,ROW($C416)-ROW($C$5),1)) )</f>
        <v>-</v>
      </c>
      <c r="K416" s="101" t="str">
        <f>IF(LEN(INDEX(Input!I$6:I$1005,ROW($C416)-ROW($C$5),1))=0,"",INDEX(Input!I$6:I$1005,ROW($C416)-ROW($C$5),1))</f>
        <v/>
      </c>
      <c r="L416" s="101" t="str">
        <f t="array" ref="L416">IFERROR(IF($AY$24=123,DAY(K416)&amp;connector&amp;IF($AZ$24="Extended",INDEX($AT$24:$AT$35,MONTH(K416),1),MONTH(K416))&amp;connector&amp;IF($AZ$24="Short", RIGHT(YEAR(K416),2),YEAR(K416)),IF($AY$24=213, MONTH(K416)&amp;connector&amp;DAY(K416)&amp;connector&amp;IF($AZ$24="Short", RIGHT(YEAR(K416),2),YEAR(K416)),IF($AZ$24="Short", RIGHT(YEAR(K416),2),YEAR(K416))&amp;connector&amp;MONTH(K416)&amp;connector&amp;DAY(K416))),"-")</f>
        <v>-</v>
      </c>
      <c r="M416" s="101" t="str">
        <f>IF(LEN(INDEX(Input!J$6:J$1005,ROW($C416)-ROW($C$5),1))=0,"",INDEX(Input!J$6:J$1005,ROW($C416)-ROW($C$5),1))</f>
        <v/>
      </c>
      <c r="N416" s="101" t="str">
        <f t="array" ref="N416">IFERROR(IF($AY$24=123,DAY(M416)&amp;connector&amp;IF($AZ$24="Extended",INDEX($AT$24:$AT$35,MONTH(M416),1),MONTH(M416))&amp;connector&amp;IF($AZ$24="Short", RIGHT(YEAR(M416),2),YEAR(M416)),IF($AY$24=213, MONTH(M416)&amp;connector&amp;DAY(M416)&amp;connector&amp;IF($AZ$24="Short", RIGHT(YEAR(M416),2),YEAR(M416)),IF($AZ$24="Short", RIGHT(YEAR(M416),2),YEAR(M416))&amp;connector&amp;MONTH(M416)&amp;connector&amp;DAY(M416))),"-")</f>
        <v>-</v>
      </c>
      <c r="O416" s="156" t="str">
        <f>IF(LEN(INDEX(Input!K$6:K$1005,ROW($C416)-ROW($C$5),1))=0,"",INDEX(Input!K$6:K$1005,ROW($C416)-ROW($C$5),1))</f>
        <v/>
      </c>
      <c r="P416" s="100" t="str">
        <f t="shared" si="54"/>
        <v>-</v>
      </c>
      <c r="Q416" s="156" t="str">
        <f>IF(LEN(INDEX(Input!L$6:L$1005,ROW($C416)-ROW($C$5),1))=0,"",INDEX(Input!L$6:L$1005,ROW($C416)-ROW($C$5),1))</f>
        <v/>
      </c>
      <c r="R416" s="100" t="str">
        <f t="shared" si="55"/>
        <v>-</v>
      </c>
      <c r="S416" s="156" t="str">
        <f>IF(LEN(INDEX(Input!M$6:M$1005,ROW($C416)-ROW($C$5),1))=0,"-",INDEX(Input!M$6:M$1005,ROW($C416)-ROW($C$5),1))</f>
        <v>-</v>
      </c>
      <c r="T416" s="156" t="str">
        <f t="shared" si="56"/>
        <v/>
      </c>
      <c r="U416" s="100" t="str">
        <f t="shared" si="57"/>
        <v>-</v>
      </c>
      <c r="V416" s="156" t="str">
        <f>IF(LEN(INDEX(Input!O$6:O$1005,ROW($C416)-ROW($C$5),1))=0,"",INDEX(Input!O$6:O$1005,ROW($C416)-ROW($C$5),1))</f>
        <v/>
      </c>
      <c r="W416" s="100" t="str">
        <f t="shared" si="58"/>
        <v>-</v>
      </c>
      <c r="X416" s="104" t="str">
        <f t="shared" si="59"/>
        <v/>
      </c>
      <c r="Y416" s="102" t="str">
        <f t="shared" si="60"/>
        <v/>
      </c>
      <c r="Z416" s="102" t="str">
        <f>IF(AND(OR(Dashboard!$D$7=J416,Dashboard!$D$7=""),  OR(Dashboard!$G$6&lt;=K416,Dashboard!$G$6=""), OR(Dashboard!$G$7&gt;=K416,Dashboard!$G$7=""),  OR(Dashboard!$J$6&lt;=O416,Dashboard!$J$6=""), OR(Dashboard!$J$7&gt;=O416,Dashboard!$J$7=""),D416&lt;&gt;""),"x","")</f>
        <v>x</v>
      </c>
      <c r="AA416" s="102" t="str">
        <f>IF(AND(OR(Dashboard!$D$6=H416,Dashboard!$D$6="",Dashboard!$D$6="All"), Z416="x"),"x","")</f>
        <v>x</v>
      </c>
      <c r="AB416" s="103" t="str">
        <f>IF(AND(OR(Dashboard!$D$6=H416,Dashboard!$D$6="",Dashboard!$D$6="All"), OR(Dashboard!$D$7=J416,Dashboard!$D$7=""),  OR(Dashboard!$G$6&lt;=K416,Dashboard!$G$6=""), OR(Dashboard!$G$7&gt;=K416,Dashboard!$G$7=""),  OR(Dashboard!$J$6&lt;=O416,Dashboard!$J$6=""), OR(Dashboard!$J$7&gt;=O416,Dashboard!$J$7=""),I416&lt;&gt;""),"x","")</f>
        <v/>
      </c>
      <c r="AC416" s="88" t="str">
        <f>IF($AB416&lt;&gt;"x","",IF(AND($I416&lt;&gt;AC$4, IFERROR(MATCH("c",$AB416:AB416,0),0)=0),"x", IF(IFERROR(MATCH("c",$AB416:AB416,0),0)=0,"c","")))</f>
        <v/>
      </c>
      <c r="AD416" s="88" t="str">
        <f>IF($AB416&lt;&gt;"x","",IF(AND($I416&lt;&gt;AD$4, IFERROR(MATCH("c",$AB416:AC416,0),0)=0),"x", IF(IFERROR(MATCH("c",$AB416:AC416,0),0)=0,"c","")))</f>
        <v/>
      </c>
      <c r="AE416" s="88" t="str">
        <f>IF($AB416&lt;&gt;"x","",IF(AND($I416&lt;&gt;AE$4, IFERROR(MATCH("c",$AB416:AD416,0),0)=0),"x", IF(IFERROR(MATCH("c",$AB416:AD416,0),0)=0,"c","")))</f>
        <v/>
      </c>
      <c r="AF416" s="88" t="str">
        <f>IF($AB416&lt;&gt;"x","",IF(AND($I416&lt;&gt;AF$4, IFERROR(MATCH("c",$AB416:AE416,0),0)=0),"x", IF(IFERROR(MATCH("c",$AB416:AE416,0),0)=0,"c","")))</f>
        <v/>
      </c>
      <c r="AG416" s="88" t="str">
        <f>IF($AB416&lt;&gt;"x","",IF(AND($I416&lt;&gt;AG$4, IFERROR(MATCH("c",$AB416:AF416,0),0)=0),"x", IF(IFERROR(MATCH("c",$AB416:AF416,0),0)=0,"c","")))</f>
        <v/>
      </c>
      <c r="AH416" s="88" t="str">
        <f>IF($AB416&lt;&gt;"x","",IF(AND($I416&lt;&gt;AH$4, IFERROR(MATCH("c",$AB416:AG416,0),0)=0),"x", IF(IFERROR(MATCH("c",$AB416:AG416,0),0)=0,"c","")))</f>
        <v/>
      </c>
      <c r="AI416" s="88" t="str">
        <f>IF($AB416&lt;&gt;"x","",IF(AND($I416&lt;&gt;AI$4, IFERROR(MATCH("c",$AB416:AH416,0),0)=0),"x", IF(IFERROR(MATCH("c",$AB416:AH416,0),0)=0,"c","")))</f>
        <v/>
      </c>
      <c r="AJ416" s="88" t="str">
        <f>IF($AB416&lt;&gt;"x","",IF(AND($I416&lt;&gt;AJ$4, IFERROR(MATCH("c",$AB416:AI416,0),0)=0),"x", IF(IFERROR(MATCH("c",$AB416:AI416,0),0)=0,"c","")))</f>
        <v/>
      </c>
      <c r="AK416" s="88" t="str">
        <f>IF($AB416&lt;&gt;"x","",IF(AND($I416&lt;&gt;AK$4, IFERROR(MATCH("c",$AB416:AJ416,0),0)=0),"x", IF(IFERROR(MATCH("c",$AB416:AJ416,0),0)=0,"c","")))</f>
        <v/>
      </c>
      <c r="AL416" s="88" t="str">
        <f>IF($AB416&lt;&gt;"x","",IF(AND($I416&lt;&gt;AL$4, IFERROR(MATCH("c",$AB416:AK416,0),0)=0),"x", IF(IFERROR(MATCH("c",$AB416:AK416,0),0)=0,"c","")))</f>
        <v/>
      </c>
      <c r="AM416" s="88" t="str">
        <f>IF($AB416&lt;&gt;"x","",IF(AND($I416&lt;&gt;AM$4, IFERROR(MATCH("c",$AB416:AL416,0),0)=0),"x", IF(IFERROR(MATCH("c",$AB416:AL416,0),0)=0,"c","")))</f>
        <v/>
      </c>
      <c r="AN416" s="88" t="str">
        <f>IF($AB416&lt;&gt;"x","",IF(AND($I416&lt;&gt;AN$4, IFERROR(MATCH("c",$AB416:AM416,0),0)=0),"x", IF(IFERROR(MATCH("c",$AB416:AM416,0),0)=0,"c","")))</f>
        <v/>
      </c>
      <c r="AO416" s="88" t="str">
        <f>IF($AB416&lt;&gt;"x","",IF(AND($I416&lt;&gt;AO$4, IFERROR(MATCH("c",$AB416:AN416,0),0)=0),"x", IF(IFERROR(MATCH("c",$AB416:AN416,0),0)=0,"c","")))</f>
        <v/>
      </c>
      <c r="AP416" s="88" t="str">
        <f>IF($AB416&lt;&gt;"x","",IF(AND($I416&lt;&gt;AP$4, IFERROR(MATCH("c",$AB416:AO416,0),0)=0),"x", IF(IFERROR(MATCH("c",$AB416:AO416,0),0)=0,"c","")))</f>
        <v/>
      </c>
      <c r="AQ416" s="88" t="str">
        <f>IF($AB416&lt;&gt;"x","",IF(AND($I416&lt;&gt;AQ$4, IFERROR(MATCH("c",$AB416:AP416,0),0)=0),"x", IF(IFERROR(MATCH("c",$AB416:AP416,0),0)=0,"c","")))</f>
        <v/>
      </c>
    </row>
    <row r="417" spans="2:43" x14ac:dyDescent="0.25">
      <c r="B417" s="88">
        <f>IF(AND(OR(Pipeline!$F$5=H417,Pipeline!$F$5="",Pipeline!$F$5="All"), OR(Pipeline!$F$6=J417,Pipeline!$F$6="",Pipeline!$F$6="All"),  OR(Pipeline!$J$5&lt;=K417,Pipeline!$J$5=""), OR(Pipeline!$J$6&gt;=K417,Pipeline!$J$6=""),  OR(Pipeline!$N$5&lt;=O417,Pipeline!$N$5=""), OR(Pipeline!$N$6&gt;=O417,Pipeline!$N$6="")),1,0)</f>
        <v>1</v>
      </c>
      <c r="C417" s="99">
        <f>IF(B417&lt;&gt;1,"",COUNTIFS($I$6:I416,I417,$B$6:B416,1)+1)</f>
        <v>405</v>
      </c>
      <c r="D417" s="100" t="str">
        <f>IF(LEN(INDEX(Input!B$6:B$1005,ROW($C417)-ROW($C$5),1))=0,"-",INDEX(Input!B$6:B$1005,ROW($C417)-ROW($C$5),1))</f>
        <v>-</v>
      </c>
      <c r="E417" s="100" t="str">
        <f>IF(LEN(INDEX(Input!C$6:C$1005,ROW($C417)-ROW($C$5),1))=0,"-",INDEX(Input!C$6:C$1005,ROW($C417)-ROW($C$5),1))</f>
        <v>-</v>
      </c>
      <c r="F417" s="100" t="str">
        <f>IF(LEN(INDEX(Input!D$6:D$1005,ROW($C417)-ROW($C$5),1))=0,"-",INDEX(Input!D$6:D$1005,ROW($C417)-ROW($C$5),1))</f>
        <v>-</v>
      </c>
      <c r="G417" s="100" t="str">
        <f>IF(LEN(INDEX(Input!E$6:E$1005,ROW($C417)-ROW($C$5),1))=0,"-",INDEX(Input!E$6:E$1005,ROW($C417)-ROW($C$5),1))</f>
        <v>-</v>
      </c>
      <c r="H417" s="100" t="str">
        <f>IF(LEN(INDEX(Input!F$6:F$1005,ROW($C417)-ROW($C$5),1))=0,"-",INDEX(Input!F$6:F$1005,ROW($C417)-ROW($C$5),1))</f>
        <v>-</v>
      </c>
      <c r="I417" s="100" t="str">
        <f>IF(LEN(INDEX(Input!G$6:G$1005,ROW($C417)-ROW($C$5),1))=0,"",INDEX(Input!G$6:G$1005,ROW($C417)-ROW($C$5),1))</f>
        <v/>
      </c>
      <c r="J417" s="100" t="str">
        <f>IF(LEN(INDEX(Input!B$6:B$1005,ROW($C417)-ROW($C$5),1))=0,"-",IF(INDEX(Input!H$6:H$1005,ROW($C417)-ROW($C$5),1)="","Not set",INDEX(Input!H$6:H$1005,ROW($C417)-ROW($C$5),1)) )</f>
        <v>-</v>
      </c>
      <c r="K417" s="101" t="str">
        <f>IF(LEN(INDEX(Input!I$6:I$1005,ROW($C417)-ROW($C$5),1))=0,"",INDEX(Input!I$6:I$1005,ROW($C417)-ROW($C$5),1))</f>
        <v/>
      </c>
      <c r="L417" s="101" t="str">
        <f t="array" ref="L417">IFERROR(IF($AY$24=123,DAY(K417)&amp;connector&amp;IF($AZ$24="Extended",INDEX($AT$24:$AT$35,MONTH(K417),1),MONTH(K417))&amp;connector&amp;IF($AZ$24="Short", RIGHT(YEAR(K417),2),YEAR(K417)),IF($AY$24=213, MONTH(K417)&amp;connector&amp;DAY(K417)&amp;connector&amp;IF($AZ$24="Short", RIGHT(YEAR(K417),2),YEAR(K417)),IF($AZ$24="Short", RIGHT(YEAR(K417),2),YEAR(K417))&amp;connector&amp;MONTH(K417)&amp;connector&amp;DAY(K417))),"-")</f>
        <v>-</v>
      </c>
      <c r="M417" s="101" t="str">
        <f>IF(LEN(INDEX(Input!J$6:J$1005,ROW($C417)-ROW($C$5),1))=0,"",INDEX(Input!J$6:J$1005,ROW($C417)-ROW($C$5),1))</f>
        <v/>
      </c>
      <c r="N417" s="101" t="str">
        <f t="array" ref="N417">IFERROR(IF($AY$24=123,DAY(M417)&amp;connector&amp;IF($AZ$24="Extended",INDEX($AT$24:$AT$35,MONTH(M417),1),MONTH(M417))&amp;connector&amp;IF($AZ$24="Short", RIGHT(YEAR(M417),2),YEAR(M417)),IF($AY$24=213, MONTH(M417)&amp;connector&amp;DAY(M417)&amp;connector&amp;IF($AZ$24="Short", RIGHT(YEAR(M417),2),YEAR(M417)),IF($AZ$24="Short", RIGHT(YEAR(M417),2),YEAR(M417))&amp;connector&amp;MONTH(M417)&amp;connector&amp;DAY(M417))),"-")</f>
        <v>-</v>
      </c>
      <c r="O417" s="156" t="str">
        <f>IF(LEN(INDEX(Input!K$6:K$1005,ROW($C417)-ROW($C$5),1))=0,"",INDEX(Input!K$6:K$1005,ROW($C417)-ROW($C$5),1))</f>
        <v/>
      </c>
      <c r="P417" s="100" t="str">
        <f t="shared" si="54"/>
        <v>-</v>
      </c>
      <c r="Q417" s="156" t="str">
        <f>IF(LEN(INDEX(Input!L$6:L$1005,ROW($C417)-ROW($C$5),1))=0,"",INDEX(Input!L$6:L$1005,ROW($C417)-ROW($C$5),1))</f>
        <v/>
      </c>
      <c r="R417" s="100" t="str">
        <f t="shared" si="55"/>
        <v>-</v>
      </c>
      <c r="S417" s="156" t="str">
        <f>IF(LEN(INDEX(Input!M$6:M$1005,ROW($C417)-ROW($C$5),1))=0,"-",INDEX(Input!M$6:M$1005,ROW($C417)-ROW($C$5),1))</f>
        <v>-</v>
      </c>
      <c r="T417" s="156" t="str">
        <f t="shared" si="56"/>
        <v/>
      </c>
      <c r="U417" s="100" t="str">
        <f t="shared" si="57"/>
        <v>-</v>
      </c>
      <c r="V417" s="156" t="str">
        <f>IF(LEN(INDEX(Input!O$6:O$1005,ROW($C417)-ROW($C$5),1))=0,"",INDEX(Input!O$6:O$1005,ROW($C417)-ROW($C$5),1))</f>
        <v/>
      </c>
      <c r="W417" s="100" t="str">
        <f t="shared" si="58"/>
        <v>-</v>
      </c>
      <c r="X417" s="104" t="str">
        <f t="shared" si="59"/>
        <v/>
      </c>
      <c r="Y417" s="102" t="str">
        <f t="shared" si="60"/>
        <v/>
      </c>
      <c r="Z417" s="102" t="str">
        <f>IF(AND(OR(Dashboard!$D$7=J417,Dashboard!$D$7=""),  OR(Dashboard!$G$6&lt;=K417,Dashboard!$G$6=""), OR(Dashboard!$G$7&gt;=K417,Dashboard!$G$7=""),  OR(Dashboard!$J$6&lt;=O417,Dashboard!$J$6=""), OR(Dashboard!$J$7&gt;=O417,Dashboard!$J$7=""),D417&lt;&gt;""),"x","")</f>
        <v>x</v>
      </c>
      <c r="AA417" s="102" t="str">
        <f>IF(AND(OR(Dashboard!$D$6=H417,Dashboard!$D$6="",Dashboard!$D$6="All"), Z417="x"),"x","")</f>
        <v>x</v>
      </c>
      <c r="AB417" s="103" t="str">
        <f>IF(AND(OR(Dashboard!$D$6=H417,Dashboard!$D$6="",Dashboard!$D$6="All"), OR(Dashboard!$D$7=J417,Dashboard!$D$7=""),  OR(Dashboard!$G$6&lt;=K417,Dashboard!$G$6=""), OR(Dashboard!$G$7&gt;=K417,Dashboard!$G$7=""),  OR(Dashboard!$J$6&lt;=O417,Dashboard!$J$6=""), OR(Dashboard!$J$7&gt;=O417,Dashboard!$J$7=""),I417&lt;&gt;""),"x","")</f>
        <v/>
      </c>
      <c r="AC417" s="88" t="str">
        <f>IF($AB417&lt;&gt;"x","",IF(AND($I417&lt;&gt;AC$4, IFERROR(MATCH("c",$AB417:AB417,0),0)=0),"x", IF(IFERROR(MATCH("c",$AB417:AB417,0),0)=0,"c","")))</f>
        <v/>
      </c>
      <c r="AD417" s="88" t="str">
        <f>IF($AB417&lt;&gt;"x","",IF(AND($I417&lt;&gt;AD$4, IFERROR(MATCH("c",$AB417:AC417,0),0)=0),"x", IF(IFERROR(MATCH("c",$AB417:AC417,0),0)=0,"c","")))</f>
        <v/>
      </c>
      <c r="AE417" s="88" t="str">
        <f>IF($AB417&lt;&gt;"x","",IF(AND($I417&lt;&gt;AE$4, IFERROR(MATCH("c",$AB417:AD417,0),0)=0),"x", IF(IFERROR(MATCH("c",$AB417:AD417,0),0)=0,"c","")))</f>
        <v/>
      </c>
      <c r="AF417" s="88" t="str">
        <f>IF($AB417&lt;&gt;"x","",IF(AND($I417&lt;&gt;AF$4, IFERROR(MATCH("c",$AB417:AE417,0),0)=0),"x", IF(IFERROR(MATCH("c",$AB417:AE417,0),0)=0,"c","")))</f>
        <v/>
      </c>
      <c r="AG417" s="88" t="str">
        <f>IF($AB417&lt;&gt;"x","",IF(AND($I417&lt;&gt;AG$4, IFERROR(MATCH("c",$AB417:AF417,0),0)=0),"x", IF(IFERROR(MATCH("c",$AB417:AF417,0),0)=0,"c","")))</f>
        <v/>
      </c>
      <c r="AH417" s="88" t="str">
        <f>IF($AB417&lt;&gt;"x","",IF(AND($I417&lt;&gt;AH$4, IFERROR(MATCH("c",$AB417:AG417,0),0)=0),"x", IF(IFERROR(MATCH("c",$AB417:AG417,0),0)=0,"c","")))</f>
        <v/>
      </c>
      <c r="AI417" s="88" t="str">
        <f>IF($AB417&lt;&gt;"x","",IF(AND($I417&lt;&gt;AI$4, IFERROR(MATCH("c",$AB417:AH417,0),0)=0),"x", IF(IFERROR(MATCH("c",$AB417:AH417,0),0)=0,"c","")))</f>
        <v/>
      </c>
      <c r="AJ417" s="88" t="str">
        <f>IF($AB417&lt;&gt;"x","",IF(AND($I417&lt;&gt;AJ$4, IFERROR(MATCH("c",$AB417:AI417,0),0)=0),"x", IF(IFERROR(MATCH("c",$AB417:AI417,0),0)=0,"c","")))</f>
        <v/>
      </c>
      <c r="AK417" s="88" t="str">
        <f>IF($AB417&lt;&gt;"x","",IF(AND($I417&lt;&gt;AK$4, IFERROR(MATCH("c",$AB417:AJ417,0),0)=0),"x", IF(IFERROR(MATCH("c",$AB417:AJ417,0),0)=0,"c","")))</f>
        <v/>
      </c>
      <c r="AL417" s="88" t="str">
        <f>IF($AB417&lt;&gt;"x","",IF(AND($I417&lt;&gt;AL$4, IFERROR(MATCH("c",$AB417:AK417,0),0)=0),"x", IF(IFERROR(MATCH("c",$AB417:AK417,0),0)=0,"c","")))</f>
        <v/>
      </c>
      <c r="AM417" s="88" t="str">
        <f>IF($AB417&lt;&gt;"x","",IF(AND($I417&lt;&gt;AM$4, IFERROR(MATCH("c",$AB417:AL417,0),0)=0),"x", IF(IFERROR(MATCH("c",$AB417:AL417,0),0)=0,"c","")))</f>
        <v/>
      </c>
      <c r="AN417" s="88" t="str">
        <f>IF($AB417&lt;&gt;"x","",IF(AND($I417&lt;&gt;AN$4, IFERROR(MATCH("c",$AB417:AM417,0),0)=0),"x", IF(IFERROR(MATCH("c",$AB417:AM417,0),0)=0,"c","")))</f>
        <v/>
      </c>
      <c r="AO417" s="88" t="str">
        <f>IF($AB417&lt;&gt;"x","",IF(AND($I417&lt;&gt;AO$4, IFERROR(MATCH("c",$AB417:AN417,0),0)=0),"x", IF(IFERROR(MATCH("c",$AB417:AN417,0),0)=0,"c","")))</f>
        <v/>
      </c>
      <c r="AP417" s="88" t="str">
        <f>IF($AB417&lt;&gt;"x","",IF(AND($I417&lt;&gt;AP$4, IFERROR(MATCH("c",$AB417:AO417,0),0)=0),"x", IF(IFERROR(MATCH("c",$AB417:AO417,0),0)=0,"c","")))</f>
        <v/>
      </c>
      <c r="AQ417" s="88" t="str">
        <f>IF($AB417&lt;&gt;"x","",IF(AND($I417&lt;&gt;AQ$4, IFERROR(MATCH("c",$AB417:AP417,0),0)=0),"x", IF(IFERROR(MATCH("c",$AB417:AP417,0),0)=0,"c","")))</f>
        <v/>
      </c>
    </row>
    <row r="418" spans="2:43" x14ac:dyDescent="0.25">
      <c r="B418" s="88">
        <f>IF(AND(OR(Pipeline!$F$5=H418,Pipeline!$F$5="",Pipeline!$F$5="All"), OR(Pipeline!$F$6=J418,Pipeline!$F$6="",Pipeline!$F$6="All"),  OR(Pipeline!$J$5&lt;=K418,Pipeline!$J$5=""), OR(Pipeline!$J$6&gt;=K418,Pipeline!$J$6=""),  OR(Pipeline!$N$5&lt;=O418,Pipeline!$N$5=""), OR(Pipeline!$N$6&gt;=O418,Pipeline!$N$6="")),1,0)</f>
        <v>1</v>
      </c>
      <c r="C418" s="99">
        <f>IF(B418&lt;&gt;1,"",COUNTIFS($I$6:I417,I418,$B$6:B417,1)+1)</f>
        <v>406</v>
      </c>
      <c r="D418" s="100" t="str">
        <f>IF(LEN(INDEX(Input!B$6:B$1005,ROW($C418)-ROW($C$5),1))=0,"-",INDEX(Input!B$6:B$1005,ROW($C418)-ROW($C$5),1))</f>
        <v>-</v>
      </c>
      <c r="E418" s="100" t="str">
        <f>IF(LEN(INDEX(Input!C$6:C$1005,ROW($C418)-ROW($C$5),1))=0,"-",INDEX(Input!C$6:C$1005,ROW($C418)-ROW($C$5),1))</f>
        <v>-</v>
      </c>
      <c r="F418" s="100" t="str">
        <f>IF(LEN(INDEX(Input!D$6:D$1005,ROW($C418)-ROW($C$5),1))=0,"-",INDEX(Input!D$6:D$1005,ROW($C418)-ROW($C$5),1))</f>
        <v>-</v>
      </c>
      <c r="G418" s="100" t="str">
        <f>IF(LEN(INDEX(Input!E$6:E$1005,ROW($C418)-ROW($C$5),1))=0,"-",INDEX(Input!E$6:E$1005,ROW($C418)-ROW($C$5),1))</f>
        <v>-</v>
      </c>
      <c r="H418" s="100" t="str">
        <f>IF(LEN(INDEX(Input!F$6:F$1005,ROW($C418)-ROW($C$5),1))=0,"-",INDEX(Input!F$6:F$1005,ROW($C418)-ROW($C$5),1))</f>
        <v>-</v>
      </c>
      <c r="I418" s="100" t="str">
        <f>IF(LEN(INDEX(Input!G$6:G$1005,ROW($C418)-ROW($C$5),1))=0,"",INDEX(Input!G$6:G$1005,ROW($C418)-ROW($C$5),1))</f>
        <v/>
      </c>
      <c r="J418" s="100" t="str">
        <f>IF(LEN(INDEX(Input!B$6:B$1005,ROW($C418)-ROW($C$5),1))=0,"-",IF(INDEX(Input!H$6:H$1005,ROW($C418)-ROW($C$5),1)="","Not set",INDEX(Input!H$6:H$1005,ROW($C418)-ROW($C$5),1)) )</f>
        <v>-</v>
      </c>
      <c r="K418" s="101" t="str">
        <f>IF(LEN(INDEX(Input!I$6:I$1005,ROW($C418)-ROW($C$5),1))=0,"",INDEX(Input!I$6:I$1005,ROW($C418)-ROW($C$5),1))</f>
        <v/>
      </c>
      <c r="L418" s="101" t="str">
        <f t="array" ref="L418">IFERROR(IF($AY$24=123,DAY(K418)&amp;connector&amp;IF($AZ$24="Extended",INDEX($AT$24:$AT$35,MONTH(K418),1),MONTH(K418))&amp;connector&amp;IF($AZ$24="Short", RIGHT(YEAR(K418),2),YEAR(K418)),IF($AY$24=213, MONTH(K418)&amp;connector&amp;DAY(K418)&amp;connector&amp;IF($AZ$24="Short", RIGHT(YEAR(K418),2),YEAR(K418)),IF($AZ$24="Short", RIGHT(YEAR(K418),2),YEAR(K418))&amp;connector&amp;MONTH(K418)&amp;connector&amp;DAY(K418))),"-")</f>
        <v>-</v>
      </c>
      <c r="M418" s="101" t="str">
        <f>IF(LEN(INDEX(Input!J$6:J$1005,ROW($C418)-ROW($C$5),1))=0,"",INDEX(Input!J$6:J$1005,ROW($C418)-ROW($C$5),1))</f>
        <v/>
      </c>
      <c r="N418" s="101" t="str">
        <f t="array" ref="N418">IFERROR(IF($AY$24=123,DAY(M418)&amp;connector&amp;IF($AZ$24="Extended",INDEX($AT$24:$AT$35,MONTH(M418),1),MONTH(M418))&amp;connector&amp;IF($AZ$24="Short", RIGHT(YEAR(M418),2),YEAR(M418)),IF($AY$24=213, MONTH(M418)&amp;connector&amp;DAY(M418)&amp;connector&amp;IF($AZ$24="Short", RIGHT(YEAR(M418),2),YEAR(M418)),IF($AZ$24="Short", RIGHT(YEAR(M418),2),YEAR(M418))&amp;connector&amp;MONTH(M418)&amp;connector&amp;DAY(M418))),"-")</f>
        <v>-</v>
      </c>
      <c r="O418" s="156" t="str">
        <f>IF(LEN(INDEX(Input!K$6:K$1005,ROW($C418)-ROW($C$5),1))=0,"",INDEX(Input!K$6:K$1005,ROW($C418)-ROW($C$5),1))</f>
        <v/>
      </c>
      <c r="P418" s="100" t="str">
        <f t="shared" si="54"/>
        <v>-</v>
      </c>
      <c r="Q418" s="156" t="str">
        <f>IF(LEN(INDEX(Input!L$6:L$1005,ROW($C418)-ROW($C$5),1))=0,"",INDEX(Input!L$6:L$1005,ROW($C418)-ROW($C$5),1))</f>
        <v/>
      </c>
      <c r="R418" s="100" t="str">
        <f t="shared" si="55"/>
        <v>-</v>
      </c>
      <c r="S418" s="156" t="str">
        <f>IF(LEN(INDEX(Input!M$6:M$1005,ROW($C418)-ROW($C$5),1))=0,"-",INDEX(Input!M$6:M$1005,ROW($C418)-ROW($C$5),1))</f>
        <v>-</v>
      </c>
      <c r="T418" s="156" t="str">
        <f t="shared" si="56"/>
        <v/>
      </c>
      <c r="U418" s="100" t="str">
        <f t="shared" si="57"/>
        <v>-</v>
      </c>
      <c r="V418" s="156" t="str">
        <f>IF(LEN(INDEX(Input!O$6:O$1005,ROW($C418)-ROW($C$5),1))=0,"",INDEX(Input!O$6:O$1005,ROW($C418)-ROW($C$5),1))</f>
        <v/>
      </c>
      <c r="W418" s="100" t="str">
        <f t="shared" si="58"/>
        <v>-</v>
      </c>
      <c r="X418" s="104" t="str">
        <f t="shared" si="59"/>
        <v/>
      </c>
      <c r="Y418" s="102" t="str">
        <f t="shared" si="60"/>
        <v/>
      </c>
      <c r="Z418" s="102" t="str">
        <f>IF(AND(OR(Dashboard!$D$7=J418,Dashboard!$D$7=""),  OR(Dashboard!$G$6&lt;=K418,Dashboard!$G$6=""), OR(Dashboard!$G$7&gt;=K418,Dashboard!$G$7=""),  OR(Dashboard!$J$6&lt;=O418,Dashboard!$J$6=""), OR(Dashboard!$J$7&gt;=O418,Dashboard!$J$7=""),D418&lt;&gt;""),"x","")</f>
        <v>x</v>
      </c>
      <c r="AA418" s="102" t="str">
        <f>IF(AND(OR(Dashboard!$D$6=H418,Dashboard!$D$6="",Dashboard!$D$6="All"), Z418="x"),"x","")</f>
        <v>x</v>
      </c>
      <c r="AB418" s="103" t="str">
        <f>IF(AND(OR(Dashboard!$D$6=H418,Dashboard!$D$6="",Dashboard!$D$6="All"), OR(Dashboard!$D$7=J418,Dashboard!$D$7=""),  OR(Dashboard!$G$6&lt;=K418,Dashboard!$G$6=""), OR(Dashboard!$G$7&gt;=K418,Dashboard!$G$7=""),  OR(Dashboard!$J$6&lt;=O418,Dashboard!$J$6=""), OR(Dashboard!$J$7&gt;=O418,Dashboard!$J$7=""),I418&lt;&gt;""),"x","")</f>
        <v/>
      </c>
      <c r="AC418" s="88" t="str">
        <f>IF($AB418&lt;&gt;"x","",IF(AND($I418&lt;&gt;AC$4, IFERROR(MATCH("c",$AB418:AB418,0),0)=0),"x", IF(IFERROR(MATCH("c",$AB418:AB418,0),0)=0,"c","")))</f>
        <v/>
      </c>
      <c r="AD418" s="88" t="str">
        <f>IF($AB418&lt;&gt;"x","",IF(AND($I418&lt;&gt;AD$4, IFERROR(MATCH("c",$AB418:AC418,0),0)=0),"x", IF(IFERROR(MATCH("c",$AB418:AC418,0),0)=0,"c","")))</f>
        <v/>
      </c>
      <c r="AE418" s="88" t="str">
        <f>IF($AB418&lt;&gt;"x","",IF(AND($I418&lt;&gt;AE$4, IFERROR(MATCH("c",$AB418:AD418,0),0)=0),"x", IF(IFERROR(MATCH("c",$AB418:AD418,0),0)=0,"c","")))</f>
        <v/>
      </c>
      <c r="AF418" s="88" t="str">
        <f>IF($AB418&lt;&gt;"x","",IF(AND($I418&lt;&gt;AF$4, IFERROR(MATCH("c",$AB418:AE418,0),0)=0),"x", IF(IFERROR(MATCH("c",$AB418:AE418,0),0)=0,"c","")))</f>
        <v/>
      </c>
      <c r="AG418" s="88" t="str">
        <f>IF($AB418&lt;&gt;"x","",IF(AND($I418&lt;&gt;AG$4, IFERROR(MATCH("c",$AB418:AF418,0),0)=0),"x", IF(IFERROR(MATCH("c",$AB418:AF418,0),0)=0,"c","")))</f>
        <v/>
      </c>
      <c r="AH418" s="88" t="str">
        <f>IF($AB418&lt;&gt;"x","",IF(AND($I418&lt;&gt;AH$4, IFERROR(MATCH("c",$AB418:AG418,0),0)=0),"x", IF(IFERROR(MATCH("c",$AB418:AG418,0),0)=0,"c","")))</f>
        <v/>
      </c>
      <c r="AI418" s="88" t="str">
        <f>IF($AB418&lt;&gt;"x","",IF(AND($I418&lt;&gt;AI$4, IFERROR(MATCH("c",$AB418:AH418,0),0)=0),"x", IF(IFERROR(MATCH("c",$AB418:AH418,0),0)=0,"c","")))</f>
        <v/>
      </c>
      <c r="AJ418" s="88" t="str">
        <f>IF($AB418&lt;&gt;"x","",IF(AND($I418&lt;&gt;AJ$4, IFERROR(MATCH("c",$AB418:AI418,0),0)=0),"x", IF(IFERROR(MATCH("c",$AB418:AI418,0),0)=0,"c","")))</f>
        <v/>
      </c>
      <c r="AK418" s="88" t="str">
        <f>IF($AB418&lt;&gt;"x","",IF(AND($I418&lt;&gt;AK$4, IFERROR(MATCH("c",$AB418:AJ418,0),0)=0),"x", IF(IFERROR(MATCH("c",$AB418:AJ418,0),0)=0,"c","")))</f>
        <v/>
      </c>
      <c r="AL418" s="88" t="str">
        <f>IF($AB418&lt;&gt;"x","",IF(AND($I418&lt;&gt;AL$4, IFERROR(MATCH("c",$AB418:AK418,0),0)=0),"x", IF(IFERROR(MATCH("c",$AB418:AK418,0),0)=0,"c","")))</f>
        <v/>
      </c>
      <c r="AM418" s="88" t="str">
        <f>IF($AB418&lt;&gt;"x","",IF(AND($I418&lt;&gt;AM$4, IFERROR(MATCH("c",$AB418:AL418,0),0)=0),"x", IF(IFERROR(MATCH("c",$AB418:AL418,0),0)=0,"c","")))</f>
        <v/>
      </c>
      <c r="AN418" s="88" t="str">
        <f>IF($AB418&lt;&gt;"x","",IF(AND($I418&lt;&gt;AN$4, IFERROR(MATCH("c",$AB418:AM418,0),0)=0),"x", IF(IFERROR(MATCH("c",$AB418:AM418,0),0)=0,"c","")))</f>
        <v/>
      </c>
      <c r="AO418" s="88" t="str">
        <f>IF($AB418&lt;&gt;"x","",IF(AND($I418&lt;&gt;AO$4, IFERROR(MATCH("c",$AB418:AN418,0),0)=0),"x", IF(IFERROR(MATCH("c",$AB418:AN418,0),0)=0,"c","")))</f>
        <v/>
      </c>
      <c r="AP418" s="88" t="str">
        <f>IF($AB418&lt;&gt;"x","",IF(AND($I418&lt;&gt;AP$4, IFERROR(MATCH("c",$AB418:AO418,0),0)=0),"x", IF(IFERROR(MATCH("c",$AB418:AO418,0),0)=0,"c","")))</f>
        <v/>
      </c>
      <c r="AQ418" s="88" t="str">
        <f>IF($AB418&lt;&gt;"x","",IF(AND($I418&lt;&gt;AQ$4, IFERROR(MATCH("c",$AB418:AP418,0),0)=0),"x", IF(IFERROR(MATCH("c",$AB418:AP418,0),0)=0,"c","")))</f>
        <v/>
      </c>
    </row>
    <row r="419" spans="2:43" x14ac:dyDescent="0.25">
      <c r="B419" s="88">
        <f>IF(AND(OR(Pipeline!$F$5=H419,Pipeline!$F$5="",Pipeline!$F$5="All"), OR(Pipeline!$F$6=J419,Pipeline!$F$6="",Pipeline!$F$6="All"),  OR(Pipeline!$J$5&lt;=K419,Pipeline!$J$5=""), OR(Pipeline!$J$6&gt;=K419,Pipeline!$J$6=""),  OR(Pipeline!$N$5&lt;=O419,Pipeline!$N$5=""), OR(Pipeline!$N$6&gt;=O419,Pipeline!$N$6="")),1,0)</f>
        <v>1</v>
      </c>
      <c r="C419" s="99">
        <f>IF(B419&lt;&gt;1,"",COUNTIFS($I$6:I418,I419,$B$6:B418,1)+1)</f>
        <v>407</v>
      </c>
      <c r="D419" s="100" t="str">
        <f>IF(LEN(INDEX(Input!B$6:B$1005,ROW($C419)-ROW($C$5),1))=0,"-",INDEX(Input!B$6:B$1005,ROW($C419)-ROW($C$5),1))</f>
        <v>-</v>
      </c>
      <c r="E419" s="100" t="str">
        <f>IF(LEN(INDEX(Input!C$6:C$1005,ROW($C419)-ROW($C$5),1))=0,"-",INDEX(Input!C$6:C$1005,ROW($C419)-ROW($C$5),1))</f>
        <v>-</v>
      </c>
      <c r="F419" s="100" t="str">
        <f>IF(LEN(INDEX(Input!D$6:D$1005,ROW($C419)-ROW($C$5),1))=0,"-",INDEX(Input!D$6:D$1005,ROW($C419)-ROW($C$5),1))</f>
        <v>-</v>
      </c>
      <c r="G419" s="100" t="str">
        <f>IF(LEN(INDEX(Input!E$6:E$1005,ROW($C419)-ROW($C$5),1))=0,"-",INDEX(Input!E$6:E$1005,ROW($C419)-ROW($C$5),1))</f>
        <v>-</v>
      </c>
      <c r="H419" s="100" t="str">
        <f>IF(LEN(INDEX(Input!F$6:F$1005,ROW($C419)-ROW($C$5),1))=0,"-",INDEX(Input!F$6:F$1005,ROW($C419)-ROW($C$5),1))</f>
        <v>-</v>
      </c>
      <c r="I419" s="100" t="str">
        <f>IF(LEN(INDEX(Input!G$6:G$1005,ROW($C419)-ROW($C$5),1))=0,"",INDEX(Input!G$6:G$1005,ROW($C419)-ROW($C$5),1))</f>
        <v/>
      </c>
      <c r="J419" s="100" t="str">
        <f>IF(LEN(INDEX(Input!B$6:B$1005,ROW($C419)-ROW($C$5),1))=0,"-",IF(INDEX(Input!H$6:H$1005,ROW($C419)-ROW($C$5),1)="","Not set",INDEX(Input!H$6:H$1005,ROW($C419)-ROW($C$5),1)) )</f>
        <v>-</v>
      </c>
      <c r="K419" s="101" t="str">
        <f>IF(LEN(INDEX(Input!I$6:I$1005,ROW($C419)-ROW($C$5),1))=0,"",INDEX(Input!I$6:I$1005,ROW($C419)-ROW($C$5),1))</f>
        <v/>
      </c>
      <c r="L419" s="101" t="str">
        <f t="array" ref="L419">IFERROR(IF($AY$24=123,DAY(K419)&amp;connector&amp;IF($AZ$24="Extended",INDEX($AT$24:$AT$35,MONTH(K419),1),MONTH(K419))&amp;connector&amp;IF($AZ$24="Short", RIGHT(YEAR(K419),2),YEAR(K419)),IF($AY$24=213, MONTH(K419)&amp;connector&amp;DAY(K419)&amp;connector&amp;IF($AZ$24="Short", RIGHT(YEAR(K419),2),YEAR(K419)),IF($AZ$24="Short", RIGHT(YEAR(K419),2),YEAR(K419))&amp;connector&amp;MONTH(K419)&amp;connector&amp;DAY(K419))),"-")</f>
        <v>-</v>
      </c>
      <c r="M419" s="101" t="str">
        <f>IF(LEN(INDEX(Input!J$6:J$1005,ROW($C419)-ROW($C$5),1))=0,"",INDEX(Input!J$6:J$1005,ROW($C419)-ROW($C$5),1))</f>
        <v/>
      </c>
      <c r="N419" s="101" t="str">
        <f t="array" ref="N419">IFERROR(IF($AY$24=123,DAY(M419)&amp;connector&amp;IF($AZ$24="Extended",INDEX($AT$24:$AT$35,MONTH(M419),1),MONTH(M419))&amp;connector&amp;IF($AZ$24="Short", RIGHT(YEAR(M419),2),YEAR(M419)),IF($AY$24=213, MONTH(M419)&amp;connector&amp;DAY(M419)&amp;connector&amp;IF($AZ$24="Short", RIGHT(YEAR(M419),2),YEAR(M419)),IF($AZ$24="Short", RIGHT(YEAR(M419),2),YEAR(M419))&amp;connector&amp;MONTH(M419)&amp;connector&amp;DAY(M419))),"-")</f>
        <v>-</v>
      </c>
      <c r="O419" s="156" t="str">
        <f>IF(LEN(INDEX(Input!K$6:K$1005,ROW($C419)-ROW($C$5),1))=0,"",INDEX(Input!K$6:K$1005,ROW($C419)-ROW($C$5),1))</f>
        <v/>
      </c>
      <c r="P419" s="100" t="str">
        <f t="shared" si="54"/>
        <v>-</v>
      </c>
      <c r="Q419" s="156" t="str">
        <f>IF(LEN(INDEX(Input!L$6:L$1005,ROW($C419)-ROW($C$5),1))=0,"",INDEX(Input!L$6:L$1005,ROW($C419)-ROW($C$5),1))</f>
        <v/>
      </c>
      <c r="R419" s="100" t="str">
        <f t="shared" si="55"/>
        <v>-</v>
      </c>
      <c r="S419" s="156" t="str">
        <f>IF(LEN(INDEX(Input!M$6:M$1005,ROW($C419)-ROW($C$5),1))=0,"-",INDEX(Input!M$6:M$1005,ROW($C419)-ROW($C$5),1))</f>
        <v>-</v>
      </c>
      <c r="T419" s="156" t="str">
        <f t="shared" si="56"/>
        <v/>
      </c>
      <c r="U419" s="100" t="str">
        <f t="shared" si="57"/>
        <v>-</v>
      </c>
      <c r="V419" s="156" t="str">
        <f>IF(LEN(INDEX(Input!O$6:O$1005,ROW($C419)-ROW($C$5),1))=0,"",INDEX(Input!O$6:O$1005,ROW($C419)-ROW($C$5),1))</f>
        <v/>
      </c>
      <c r="W419" s="100" t="str">
        <f t="shared" si="58"/>
        <v>-</v>
      </c>
      <c r="X419" s="104" t="str">
        <f t="shared" si="59"/>
        <v/>
      </c>
      <c r="Y419" s="102" t="str">
        <f t="shared" si="60"/>
        <v/>
      </c>
      <c r="Z419" s="102" t="str">
        <f>IF(AND(OR(Dashboard!$D$7=J419,Dashboard!$D$7=""),  OR(Dashboard!$G$6&lt;=K419,Dashboard!$G$6=""), OR(Dashboard!$G$7&gt;=K419,Dashboard!$G$7=""),  OR(Dashboard!$J$6&lt;=O419,Dashboard!$J$6=""), OR(Dashboard!$J$7&gt;=O419,Dashboard!$J$7=""),D419&lt;&gt;""),"x","")</f>
        <v>x</v>
      </c>
      <c r="AA419" s="102" t="str">
        <f>IF(AND(OR(Dashboard!$D$6=H419,Dashboard!$D$6="",Dashboard!$D$6="All"), Z419="x"),"x","")</f>
        <v>x</v>
      </c>
      <c r="AB419" s="103" t="str">
        <f>IF(AND(OR(Dashboard!$D$6=H419,Dashboard!$D$6="",Dashboard!$D$6="All"), OR(Dashboard!$D$7=J419,Dashboard!$D$7=""),  OR(Dashboard!$G$6&lt;=K419,Dashboard!$G$6=""), OR(Dashboard!$G$7&gt;=K419,Dashboard!$G$7=""),  OR(Dashboard!$J$6&lt;=O419,Dashboard!$J$6=""), OR(Dashboard!$J$7&gt;=O419,Dashboard!$J$7=""),I419&lt;&gt;""),"x","")</f>
        <v/>
      </c>
      <c r="AC419" s="88" t="str">
        <f>IF($AB419&lt;&gt;"x","",IF(AND($I419&lt;&gt;AC$4, IFERROR(MATCH("c",$AB419:AB419,0),0)=0),"x", IF(IFERROR(MATCH("c",$AB419:AB419,0),0)=0,"c","")))</f>
        <v/>
      </c>
      <c r="AD419" s="88" t="str">
        <f>IF($AB419&lt;&gt;"x","",IF(AND($I419&lt;&gt;AD$4, IFERROR(MATCH("c",$AB419:AC419,0),0)=0),"x", IF(IFERROR(MATCH("c",$AB419:AC419,0),0)=0,"c","")))</f>
        <v/>
      </c>
      <c r="AE419" s="88" t="str">
        <f>IF($AB419&lt;&gt;"x","",IF(AND($I419&lt;&gt;AE$4, IFERROR(MATCH("c",$AB419:AD419,0),0)=0),"x", IF(IFERROR(MATCH("c",$AB419:AD419,0),0)=0,"c","")))</f>
        <v/>
      </c>
      <c r="AF419" s="88" t="str">
        <f>IF($AB419&lt;&gt;"x","",IF(AND($I419&lt;&gt;AF$4, IFERROR(MATCH("c",$AB419:AE419,0),0)=0),"x", IF(IFERROR(MATCH("c",$AB419:AE419,0),0)=0,"c","")))</f>
        <v/>
      </c>
      <c r="AG419" s="88" t="str">
        <f>IF($AB419&lt;&gt;"x","",IF(AND($I419&lt;&gt;AG$4, IFERROR(MATCH("c",$AB419:AF419,0),0)=0),"x", IF(IFERROR(MATCH("c",$AB419:AF419,0),0)=0,"c","")))</f>
        <v/>
      </c>
      <c r="AH419" s="88" t="str">
        <f>IF($AB419&lt;&gt;"x","",IF(AND($I419&lt;&gt;AH$4, IFERROR(MATCH("c",$AB419:AG419,0),0)=0),"x", IF(IFERROR(MATCH("c",$AB419:AG419,0),0)=0,"c","")))</f>
        <v/>
      </c>
      <c r="AI419" s="88" t="str">
        <f>IF($AB419&lt;&gt;"x","",IF(AND($I419&lt;&gt;AI$4, IFERROR(MATCH("c",$AB419:AH419,0),0)=0),"x", IF(IFERROR(MATCH("c",$AB419:AH419,0),0)=0,"c","")))</f>
        <v/>
      </c>
      <c r="AJ419" s="88" t="str">
        <f>IF($AB419&lt;&gt;"x","",IF(AND($I419&lt;&gt;AJ$4, IFERROR(MATCH("c",$AB419:AI419,0),0)=0),"x", IF(IFERROR(MATCH("c",$AB419:AI419,0),0)=0,"c","")))</f>
        <v/>
      </c>
      <c r="AK419" s="88" t="str">
        <f>IF($AB419&lt;&gt;"x","",IF(AND($I419&lt;&gt;AK$4, IFERROR(MATCH("c",$AB419:AJ419,0),0)=0),"x", IF(IFERROR(MATCH("c",$AB419:AJ419,0),0)=0,"c","")))</f>
        <v/>
      </c>
      <c r="AL419" s="88" t="str">
        <f>IF($AB419&lt;&gt;"x","",IF(AND($I419&lt;&gt;AL$4, IFERROR(MATCH("c",$AB419:AK419,0),0)=0),"x", IF(IFERROR(MATCH("c",$AB419:AK419,0),0)=0,"c","")))</f>
        <v/>
      </c>
      <c r="AM419" s="88" t="str">
        <f>IF($AB419&lt;&gt;"x","",IF(AND($I419&lt;&gt;AM$4, IFERROR(MATCH("c",$AB419:AL419,0),0)=0),"x", IF(IFERROR(MATCH("c",$AB419:AL419,0),0)=0,"c","")))</f>
        <v/>
      </c>
      <c r="AN419" s="88" t="str">
        <f>IF($AB419&lt;&gt;"x","",IF(AND($I419&lt;&gt;AN$4, IFERROR(MATCH("c",$AB419:AM419,0),0)=0),"x", IF(IFERROR(MATCH("c",$AB419:AM419,0),0)=0,"c","")))</f>
        <v/>
      </c>
      <c r="AO419" s="88" t="str">
        <f>IF($AB419&lt;&gt;"x","",IF(AND($I419&lt;&gt;AO$4, IFERROR(MATCH("c",$AB419:AN419,0),0)=0),"x", IF(IFERROR(MATCH("c",$AB419:AN419,0),0)=0,"c","")))</f>
        <v/>
      </c>
      <c r="AP419" s="88" t="str">
        <f>IF($AB419&lt;&gt;"x","",IF(AND($I419&lt;&gt;AP$4, IFERROR(MATCH("c",$AB419:AO419,0),0)=0),"x", IF(IFERROR(MATCH("c",$AB419:AO419,0),0)=0,"c","")))</f>
        <v/>
      </c>
      <c r="AQ419" s="88" t="str">
        <f>IF($AB419&lt;&gt;"x","",IF(AND($I419&lt;&gt;AQ$4, IFERROR(MATCH("c",$AB419:AP419,0),0)=0),"x", IF(IFERROR(MATCH("c",$AB419:AP419,0),0)=0,"c","")))</f>
        <v/>
      </c>
    </row>
    <row r="420" spans="2:43" x14ac:dyDescent="0.25">
      <c r="B420" s="88">
        <f>IF(AND(OR(Pipeline!$F$5=H420,Pipeline!$F$5="",Pipeline!$F$5="All"), OR(Pipeline!$F$6=J420,Pipeline!$F$6="",Pipeline!$F$6="All"),  OR(Pipeline!$J$5&lt;=K420,Pipeline!$J$5=""), OR(Pipeline!$J$6&gt;=K420,Pipeline!$J$6=""),  OR(Pipeline!$N$5&lt;=O420,Pipeline!$N$5=""), OR(Pipeline!$N$6&gt;=O420,Pipeline!$N$6="")),1,0)</f>
        <v>1</v>
      </c>
      <c r="C420" s="99">
        <f>IF(B420&lt;&gt;1,"",COUNTIFS($I$6:I419,I420,$B$6:B419,1)+1)</f>
        <v>408</v>
      </c>
      <c r="D420" s="100" t="str">
        <f>IF(LEN(INDEX(Input!B$6:B$1005,ROW($C420)-ROW($C$5),1))=0,"-",INDEX(Input!B$6:B$1005,ROW($C420)-ROW($C$5),1))</f>
        <v>-</v>
      </c>
      <c r="E420" s="100" t="str">
        <f>IF(LEN(INDEX(Input!C$6:C$1005,ROW($C420)-ROW($C$5),1))=0,"-",INDEX(Input!C$6:C$1005,ROW($C420)-ROW($C$5),1))</f>
        <v>-</v>
      </c>
      <c r="F420" s="100" t="str">
        <f>IF(LEN(INDEX(Input!D$6:D$1005,ROW($C420)-ROW($C$5),1))=0,"-",INDEX(Input!D$6:D$1005,ROW($C420)-ROW($C$5),1))</f>
        <v>-</v>
      </c>
      <c r="G420" s="100" t="str">
        <f>IF(LEN(INDEX(Input!E$6:E$1005,ROW($C420)-ROW($C$5),1))=0,"-",INDEX(Input!E$6:E$1005,ROW($C420)-ROW($C$5),1))</f>
        <v>-</v>
      </c>
      <c r="H420" s="100" t="str">
        <f>IF(LEN(INDEX(Input!F$6:F$1005,ROW($C420)-ROW($C$5),1))=0,"-",INDEX(Input!F$6:F$1005,ROW($C420)-ROW($C$5),1))</f>
        <v>-</v>
      </c>
      <c r="I420" s="100" t="str">
        <f>IF(LEN(INDEX(Input!G$6:G$1005,ROW($C420)-ROW($C$5),1))=0,"",INDEX(Input!G$6:G$1005,ROW($C420)-ROW($C$5),1))</f>
        <v/>
      </c>
      <c r="J420" s="100" t="str">
        <f>IF(LEN(INDEX(Input!B$6:B$1005,ROW($C420)-ROW($C$5),1))=0,"-",IF(INDEX(Input!H$6:H$1005,ROW($C420)-ROW($C$5),1)="","Not set",INDEX(Input!H$6:H$1005,ROW($C420)-ROW($C$5),1)) )</f>
        <v>-</v>
      </c>
      <c r="K420" s="101" t="str">
        <f>IF(LEN(INDEX(Input!I$6:I$1005,ROW($C420)-ROW($C$5),1))=0,"",INDEX(Input!I$6:I$1005,ROW($C420)-ROW($C$5),1))</f>
        <v/>
      </c>
      <c r="L420" s="101" t="str">
        <f t="array" ref="L420">IFERROR(IF($AY$24=123,DAY(K420)&amp;connector&amp;IF($AZ$24="Extended",INDEX($AT$24:$AT$35,MONTH(K420),1),MONTH(K420))&amp;connector&amp;IF($AZ$24="Short", RIGHT(YEAR(K420),2),YEAR(K420)),IF($AY$24=213, MONTH(K420)&amp;connector&amp;DAY(K420)&amp;connector&amp;IF($AZ$24="Short", RIGHT(YEAR(K420),2),YEAR(K420)),IF($AZ$24="Short", RIGHT(YEAR(K420),2),YEAR(K420))&amp;connector&amp;MONTH(K420)&amp;connector&amp;DAY(K420))),"-")</f>
        <v>-</v>
      </c>
      <c r="M420" s="101" t="str">
        <f>IF(LEN(INDEX(Input!J$6:J$1005,ROW($C420)-ROW($C$5),1))=0,"",INDEX(Input!J$6:J$1005,ROW($C420)-ROW($C$5),1))</f>
        <v/>
      </c>
      <c r="N420" s="101" t="str">
        <f t="array" ref="N420">IFERROR(IF($AY$24=123,DAY(M420)&amp;connector&amp;IF($AZ$24="Extended",INDEX($AT$24:$AT$35,MONTH(M420),1),MONTH(M420))&amp;connector&amp;IF($AZ$24="Short", RIGHT(YEAR(M420),2),YEAR(M420)),IF($AY$24=213, MONTH(M420)&amp;connector&amp;DAY(M420)&amp;connector&amp;IF($AZ$24="Short", RIGHT(YEAR(M420),2),YEAR(M420)),IF($AZ$24="Short", RIGHT(YEAR(M420),2),YEAR(M420))&amp;connector&amp;MONTH(M420)&amp;connector&amp;DAY(M420))),"-")</f>
        <v>-</v>
      </c>
      <c r="O420" s="156" t="str">
        <f>IF(LEN(INDEX(Input!K$6:K$1005,ROW($C420)-ROW($C$5),1))=0,"",INDEX(Input!K$6:K$1005,ROW($C420)-ROW($C$5),1))</f>
        <v/>
      </c>
      <c r="P420" s="100" t="str">
        <f t="shared" si="54"/>
        <v>-</v>
      </c>
      <c r="Q420" s="156" t="str">
        <f>IF(LEN(INDEX(Input!L$6:L$1005,ROW($C420)-ROW($C$5),1))=0,"",INDEX(Input!L$6:L$1005,ROW($C420)-ROW($C$5),1))</f>
        <v/>
      </c>
      <c r="R420" s="100" t="str">
        <f t="shared" si="55"/>
        <v>-</v>
      </c>
      <c r="S420" s="156" t="str">
        <f>IF(LEN(INDEX(Input!M$6:M$1005,ROW($C420)-ROW($C$5),1))=0,"-",INDEX(Input!M$6:M$1005,ROW($C420)-ROW($C$5),1))</f>
        <v>-</v>
      </c>
      <c r="T420" s="156" t="str">
        <f t="shared" si="56"/>
        <v/>
      </c>
      <c r="U420" s="100" t="str">
        <f t="shared" si="57"/>
        <v>-</v>
      </c>
      <c r="V420" s="156" t="str">
        <f>IF(LEN(INDEX(Input!O$6:O$1005,ROW($C420)-ROW($C$5),1))=0,"",INDEX(Input!O$6:O$1005,ROW($C420)-ROW($C$5),1))</f>
        <v/>
      </c>
      <c r="W420" s="100" t="str">
        <f t="shared" si="58"/>
        <v>-</v>
      </c>
      <c r="X420" s="104" t="str">
        <f t="shared" si="59"/>
        <v/>
      </c>
      <c r="Y420" s="102" t="str">
        <f t="shared" si="60"/>
        <v/>
      </c>
      <c r="Z420" s="102" t="str">
        <f>IF(AND(OR(Dashboard!$D$7=J420,Dashboard!$D$7=""),  OR(Dashboard!$G$6&lt;=K420,Dashboard!$G$6=""), OR(Dashboard!$G$7&gt;=K420,Dashboard!$G$7=""),  OR(Dashboard!$J$6&lt;=O420,Dashboard!$J$6=""), OR(Dashboard!$J$7&gt;=O420,Dashboard!$J$7=""),D420&lt;&gt;""),"x","")</f>
        <v>x</v>
      </c>
      <c r="AA420" s="102" t="str">
        <f>IF(AND(OR(Dashboard!$D$6=H420,Dashboard!$D$6="",Dashboard!$D$6="All"), Z420="x"),"x","")</f>
        <v>x</v>
      </c>
      <c r="AB420" s="103" t="str">
        <f>IF(AND(OR(Dashboard!$D$6=H420,Dashboard!$D$6="",Dashboard!$D$6="All"), OR(Dashboard!$D$7=J420,Dashboard!$D$7=""),  OR(Dashboard!$G$6&lt;=K420,Dashboard!$G$6=""), OR(Dashboard!$G$7&gt;=K420,Dashboard!$G$7=""),  OR(Dashboard!$J$6&lt;=O420,Dashboard!$J$6=""), OR(Dashboard!$J$7&gt;=O420,Dashboard!$J$7=""),I420&lt;&gt;""),"x","")</f>
        <v/>
      </c>
      <c r="AC420" s="88" t="str">
        <f>IF($AB420&lt;&gt;"x","",IF(AND($I420&lt;&gt;AC$4, IFERROR(MATCH("c",$AB420:AB420,0),0)=0),"x", IF(IFERROR(MATCH("c",$AB420:AB420,0),0)=0,"c","")))</f>
        <v/>
      </c>
      <c r="AD420" s="88" t="str">
        <f>IF($AB420&lt;&gt;"x","",IF(AND($I420&lt;&gt;AD$4, IFERROR(MATCH("c",$AB420:AC420,0),0)=0),"x", IF(IFERROR(MATCH("c",$AB420:AC420,0),0)=0,"c","")))</f>
        <v/>
      </c>
      <c r="AE420" s="88" t="str">
        <f>IF($AB420&lt;&gt;"x","",IF(AND($I420&lt;&gt;AE$4, IFERROR(MATCH("c",$AB420:AD420,0),0)=0),"x", IF(IFERROR(MATCH("c",$AB420:AD420,0),0)=0,"c","")))</f>
        <v/>
      </c>
      <c r="AF420" s="88" t="str">
        <f>IF($AB420&lt;&gt;"x","",IF(AND($I420&lt;&gt;AF$4, IFERROR(MATCH("c",$AB420:AE420,0),0)=0),"x", IF(IFERROR(MATCH("c",$AB420:AE420,0),0)=0,"c","")))</f>
        <v/>
      </c>
      <c r="AG420" s="88" t="str">
        <f>IF($AB420&lt;&gt;"x","",IF(AND($I420&lt;&gt;AG$4, IFERROR(MATCH("c",$AB420:AF420,0),0)=0),"x", IF(IFERROR(MATCH("c",$AB420:AF420,0),0)=0,"c","")))</f>
        <v/>
      </c>
      <c r="AH420" s="88" t="str">
        <f>IF($AB420&lt;&gt;"x","",IF(AND($I420&lt;&gt;AH$4, IFERROR(MATCH("c",$AB420:AG420,0),0)=0),"x", IF(IFERROR(MATCH("c",$AB420:AG420,0),0)=0,"c","")))</f>
        <v/>
      </c>
      <c r="AI420" s="88" t="str">
        <f>IF($AB420&lt;&gt;"x","",IF(AND($I420&lt;&gt;AI$4, IFERROR(MATCH("c",$AB420:AH420,0),0)=0),"x", IF(IFERROR(MATCH("c",$AB420:AH420,0),0)=0,"c","")))</f>
        <v/>
      </c>
      <c r="AJ420" s="88" t="str">
        <f>IF($AB420&lt;&gt;"x","",IF(AND($I420&lt;&gt;AJ$4, IFERROR(MATCH("c",$AB420:AI420,0),0)=0),"x", IF(IFERROR(MATCH("c",$AB420:AI420,0),0)=0,"c","")))</f>
        <v/>
      </c>
      <c r="AK420" s="88" t="str">
        <f>IF($AB420&lt;&gt;"x","",IF(AND($I420&lt;&gt;AK$4, IFERROR(MATCH("c",$AB420:AJ420,0),0)=0),"x", IF(IFERROR(MATCH("c",$AB420:AJ420,0),0)=0,"c","")))</f>
        <v/>
      </c>
      <c r="AL420" s="88" t="str">
        <f>IF($AB420&lt;&gt;"x","",IF(AND($I420&lt;&gt;AL$4, IFERROR(MATCH("c",$AB420:AK420,0),0)=0),"x", IF(IFERROR(MATCH("c",$AB420:AK420,0),0)=0,"c","")))</f>
        <v/>
      </c>
      <c r="AM420" s="88" t="str">
        <f>IF($AB420&lt;&gt;"x","",IF(AND($I420&lt;&gt;AM$4, IFERROR(MATCH("c",$AB420:AL420,0),0)=0),"x", IF(IFERROR(MATCH("c",$AB420:AL420,0),0)=0,"c","")))</f>
        <v/>
      </c>
      <c r="AN420" s="88" t="str">
        <f>IF($AB420&lt;&gt;"x","",IF(AND($I420&lt;&gt;AN$4, IFERROR(MATCH("c",$AB420:AM420,0),0)=0),"x", IF(IFERROR(MATCH("c",$AB420:AM420,0),0)=0,"c","")))</f>
        <v/>
      </c>
      <c r="AO420" s="88" t="str">
        <f>IF($AB420&lt;&gt;"x","",IF(AND($I420&lt;&gt;AO$4, IFERROR(MATCH("c",$AB420:AN420,0),0)=0),"x", IF(IFERROR(MATCH("c",$AB420:AN420,0),0)=0,"c","")))</f>
        <v/>
      </c>
      <c r="AP420" s="88" t="str">
        <f>IF($AB420&lt;&gt;"x","",IF(AND($I420&lt;&gt;AP$4, IFERROR(MATCH("c",$AB420:AO420,0),0)=0),"x", IF(IFERROR(MATCH("c",$AB420:AO420,0),0)=0,"c","")))</f>
        <v/>
      </c>
      <c r="AQ420" s="88" t="str">
        <f>IF($AB420&lt;&gt;"x","",IF(AND($I420&lt;&gt;AQ$4, IFERROR(MATCH("c",$AB420:AP420,0),0)=0),"x", IF(IFERROR(MATCH("c",$AB420:AP420,0),0)=0,"c","")))</f>
        <v/>
      </c>
    </row>
    <row r="421" spans="2:43" x14ac:dyDescent="0.25">
      <c r="B421" s="88">
        <f>IF(AND(OR(Pipeline!$F$5=H421,Pipeline!$F$5="",Pipeline!$F$5="All"), OR(Pipeline!$F$6=J421,Pipeline!$F$6="",Pipeline!$F$6="All"),  OR(Pipeline!$J$5&lt;=K421,Pipeline!$J$5=""), OR(Pipeline!$J$6&gt;=K421,Pipeline!$J$6=""),  OR(Pipeline!$N$5&lt;=O421,Pipeline!$N$5=""), OR(Pipeline!$N$6&gt;=O421,Pipeline!$N$6="")),1,0)</f>
        <v>1</v>
      </c>
      <c r="C421" s="99">
        <f>IF(B421&lt;&gt;1,"",COUNTIFS($I$6:I420,I421,$B$6:B420,1)+1)</f>
        <v>409</v>
      </c>
      <c r="D421" s="100" t="str">
        <f>IF(LEN(INDEX(Input!B$6:B$1005,ROW($C421)-ROW($C$5),1))=0,"-",INDEX(Input!B$6:B$1005,ROW($C421)-ROW($C$5),1))</f>
        <v>-</v>
      </c>
      <c r="E421" s="100" t="str">
        <f>IF(LEN(INDEX(Input!C$6:C$1005,ROW($C421)-ROW($C$5),1))=0,"-",INDEX(Input!C$6:C$1005,ROW($C421)-ROW($C$5),1))</f>
        <v>-</v>
      </c>
      <c r="F421" s="100" t="str">
        <f>IF(LEN(INDEX(Input!D$6:D$1005,ROW($C421)-ROW($C$5),1))=0,"-",INDEX(Input!D$6:D$1005,ROW($C421)-ROW($C$5),1))</f>
        <v>-</v>
      </c>
      <c r="G421" s="100" t="str">
        <f>IF(LEN(INDEX(Input!E$6:E$1005,ROW($C421)-ROW($C$5),1))=0,"-",INDEX(Input!E$6:E$1005,ROW($C421)-ROW($C$5),1))</f>
        <v>-</v>
      </c>
      <c r="H421" s="100" t="str">
        <f>IF(LEN(INDEX(Input!F$6:F$1005,ROW($C421)-ROW($C$5),1))=0,"-",INDEX(Input!F$6:F$1005,ROW($C421)-ROW($C$5),1))</f>
        <v>-</v>
      </c>
      <c r="I421" s="100" t="str">
        <f>IF(LEN(INDEX(Input!G$6:G$1005,ROW($C421)-ROW($C$5),1))=0,"",INDEX(Input!G$6:G$1005,ROW($C421)-ROW($C$5),1))</f>
        <v/>
      </c>
      <c r="J421" s="100" t="str">
        <f>IF(LEN(INDEX(Input!B$6:B$1005,ROW($C421)-ROW($C$5),1))=0,"-",IF(INDEX(Input!H$6:H$1005,ROW($C421)-ROW($C$5),1)="","Not set",INDEX(Input!H$6:H$1005,ROW($C421)-ROW($C$5),1)) )</f>
        <v>-</v>
      </c>
      <c r="K421" s="101" t="str">
        <f>IF(LEN(INDEX(Input!I$6:I$1005,ROW($C421)-ROW($C$5),1))=0,"",INDEX(Input!I$6:I$1005,ROW($C421)-ROW($C$5),1))</f>
        <v/>
      </c>
      <c r="L421" s="101" t="str">
        <f t="array" ref="L421">IFERROR(IF($AY$24=123,DAY(K421)&amp;connector&amp;IF($AZ$24="Extended",INDEX($AT$24:$AT$35,MONTH(K421),1),MONTH(K421))&amp;connector&amp;IF($AZ$24="Short", RIGHT(YEAR(K421),2),YEAR(K421)),IF($AY$24=213, MONTH(K421)&amp;connector&amp;DAY(K421)&amp;connector&amp;IF($AZ$24="Short", RIGHT(YEAR(K421),2),YEAR(K421)),IF($AZ$24="Short", RIGHT(YEAR(K421),2),YEAR(K421))&amp;connector&amp;MONTH(K421)&amp;connector&amp;DAY(K421))),"-")</f>
        <v>-</v>
      </c>
      <c r="M421" s="101" t="str">
        <f>IF(LEN(INDEX(Input!J$6:J$1005,ROW($C421)-ROW($C$5),1))=0,"",INDEX(Input!J$6:J$1005,ROW($C421)-ROW($C$5),1))</f>
        <v/>
      </c>
      <c r="N421" s="101" t="str">
        <f t="array" ref="N421">IFERROR(IF($AY$24=123,DAY(M421)&amp;connector&amp;IF($AZ$24="Extended",INDEX($AT$24:$AT$35,MONTH(M421),1),MONTH(M421))&amp;connector&amp;IF($AZ$24="Short", RIGHT(YEAR(M421),2),YEAR(M421)),IF($AY$24=213, MONTH(M421)&amp;connector&amp;DAY(M421)&amp;connector&amp;IF($AZ$24="Short", RIGHT(YEAR(M421),2),YEAR(M421)),IF($AZ$24="Short", RIGHT(YEAR(M421),2),YEAR(M421))&amp;connector&amp;MONTH(M421)&amp;connector&amp;DAY(M421))),"-")</f>
        <v>-</v>
      </c>
      <c r="O421" s="156" t="str">
        <f>IF(LEN(INDEX(Input!K$6:K$1005,ROW($C421)-ROW($C$5),1))=0,"",INDEX(Input!K$6:K$1005,ROW($C421)-ROW($C$5),1))</f>
        <v/>
      </c>
      <c r="P421" s="100" t="str">
        <f t="shared" si="54"/>
        <v>-</v>
      </c>
      <c r="Q421" s="156" t="str">
        <f>IF(LEN(INDEX(Input!L$6:L$1005,ROW($C421)-ROW($C$5),1))=0,"",INDEX(Input!L$6:L$1005,ROW($C421)-ROW($C$5),1))</f>
        <v/>
      </c>
      <c r="R421" s="100" t="str">
        <f t="shared" si="55"/>
        <v>-</v>
      </c>
      <c r="S421" s="156" t="str">
        <f>IF(LEN(INDEX(Input!M$6:M$1005,ROW($C421)-ROW($C$5),1))=0,"-",INDEX(Input!M$6:M$1005,ROW($C421)-ROW($C$5),1))</f>
        <v>-</v>
      </c>
      <c r="T421" s="156" t="str">
        <f t="shared" si="56"/>
        <v/>
      </c>
      <c r="U421" s="100" t="str">
        <f t="shared" si="57"/>
        <v>-</v>
      </c>
      <c r="V421" s="156" t="str">
        <f>IF(LEN(INDEX(Input!O$6:O$1005,ROW($C421)-ROW($C$5),1))=0,"",INDEX(Input!O$6:O$1005,ROW($C421)-ROW($C$5),1))</f>
        <v/>
      </c>
      <c r="W421" s="100" t="str">
        <f t="shared" si="58"/>
        <v>-</v>
      </c>
      <c r="X421" s="104" t="str">
        <f t="shared" si="59"/>
        <v/>
      </c>
      <c r="Y421" s="102" t="str">
        <f t="shared" si="60"/>
        <v/>
      </c>
      <c r="Z421" s="102" t="str">
        <f>IF(AND(OR(Dashboard!$D$7=J421,Dashboard!$D$7=""),  OR(Dashboard!$G$6&lt;=K421,Dashboard!$G$6=""), OR(Dashboard!$G$7&gt;=K421,Dashboard!$G$7=""),  OR(Dashboard!$J$6&lt;=O421,Dashboard!$J$6=""), OR(Dashboard!$J$7&gt;=O421,Dashboard!$J$7=""),D421&lt;&gt;""),"x","")</f>
        <v>x</v>
      </c>
      <c r="AA421" s="102" t="str">
        <f>IF(AND(OR(Dashboard!$D$6=H421,Dashboard!$D$6="",Dashboard!$D$6="All"), Z421="x"),"x","")</f>
        <v>x</v>
      </c>
      <c r="AB421" s="103" t="str">
        <f>IF(AND(OR(Dashboard!$D$6=H421,Dashboard!$D$6="",Dashboard!$D$6="All"), OR(Dashboard!$D$7=J421,Dashboard!$D$7=""),  OR(Dashboard!$G$6&lt;=K421,Dashboard!$G$6=""), OR(Dashboard!$G$7&gt;=K421,Dashboard!$G$7=""),  OR(Dashboard!$J$6&lt;=O421,Dashboard!$J$6=""), OR(Dashboard!$J$7&gt;=O421,Dashboard!$J$7=""),I421&lt;&gt;""),"x","")</f>
        <v/>
      </c>
      <c r="AC421" s="88" t="str">
        <f>IF($AB421&lt;&gt;"x","",IF(AND($I421&lt;&gt;AC$4, IFERROR(MATCH("c",$AB421:AB421,0),0)=0),"x", IF(IFERROR(MATCH("c",$AB421:AB421,0),0)=0,"c","")))</f>
        <v/>
      </c>
      <c r="AD421" s="88" t="str">
        <f>IF($AB421&lt;&gt;"x","",IF(AND($I421&lt;&gt;AD$4, IFERROR(MATCH("c",$AB421:AC421,0),0)=0),"x", IF(IFERROR(MATCH("c",$AB421:AC421,0),0)=0,"c","")))</f>
        <v/>
      </c>
      <c r="AE421" s="88" t="str">
        <f>IF($AB421&lt;&gt;"x","",IF(AND($I421&lt;&gt;AE$4, IFERROR(MATCH("c",$AB421:AD421,0),0)=0),"x", IF(IFERROR(MATCH("c",$AB421:AD421,0),0)=0,"c","")))</f>
        <v/>
      </c>
      <c r="AF421" s="88" t="str">
        <f>IF($AB421&lt;&gt;"x","",IF(AND($I421&lt;&gt;AF$4, IFERROR(MATCH("c",$AB421:AE421,0),0)=0),"x", IF(IFERROR(MATCH("c",$AB421:AE421,0),0)=0,"c","")))</f>
        <v/>
      </c>
      <c r="AG421" s="88" t="str">
        <f>IF($AB421&lt;&gt;"x","",IF(AND($I421&lt;&gt;AG$4, IFERROR(MATCH("c",$AB421:AF421,0),0)=0),"x", IF(IFERROR(MATCH("c",$AB421:AF421,0),0)=0,"c","")))</f>
        <v/>
      </c>
      <c r="AH421" s="88" t="str">
        <f>IF($AB421&lt;&gt;"x","",IF(AND($I421&lt;&gt;AH$4, IFERROR(MATCH("c",$AB421:AG421,0),0)=0),"x", IF(IFERROR(MATCH("c",$AB421:AG421,0),0)=0,"c","")))</f>
        <v/>
      </c>
      <c r="AI421" s="88" t="str">
        <f>IF($AB421&lt;&gt;"x","",IF(AND($I421&lt;&gt;AI$4, IFERROR(MATCH("c",$AB421:AH421,0),0)=0),"x", IF(IFERROR(MATCH("c",$AB421:AH421,0),0)=0,"c","")))</f>
        <v/>
      </c>
      <c r="AJ421" s="88" t="str">
        <f>IF($AB421&lt;&gt;"x","",IF(AND($I421&lt;&gt;AJ$4, IFERROR(MATCH("c",$AB421:AI421,0),0)=0),"x", IF(IFERROR(MATCH("c",$AB421:AI421,0),0)=0,"c","")))</f>
        <v/>
      </c>
      <c r="AK421" s="88" t="str">
        <f>IF($AB421&lt;&gt;"x","",IF(AND($I421&lt;&gt;AK$4, IFERROR(MATCH("c",$AB421:AJ421,0),0)=0),"x", IF(IFERROR(MATCH("c",$AB421:AJ421,0),0)=0,"c","")))</f>
        <v/>
      </c>
      <c r="AL421" s="88" t="str">
        <f>IF($AB421&lt;&gt;"x","",IF(AND($I421&lt;&gt;AL$4, IFERROR(MATCH("c",$AB421:AK421,0),0)=0),"x", IF(IFERROR(MATCH("c",$AB421:AK421,0),0)=0,"c","")))</f>
        <v/>
      </c>
      <c r="AM421" s="88" t="str">
        <f>IF($AB421&lt;&gt;"x","",IF(AND($I421&lt;&gt;AM$4, IFERROR(MATCH("c",$AB421:AL421,0),0)=0),"x", IF(IFERROR(MATCH("c",$AB421:AL421,0),0)=0,"c","")))</f>
        <v/>
      </c>
      <c r="AN421" s="88" t="str">
        <f>IF($AB421&lt;&gt;"x","",IF(AND($I421&lt;&gt;AN$4, IFERROR(MATCH("c",$AB421:AM421,0),0)=0),"x", IF(IFERROR(MATCH("c",$AB421:AM421,0),0)=0,"c","")))</f>
        <v/>
      </c>
      <c r="AO421" s="88" t="str">
        <f>IF($AB421&lt;&gt;"x","",IF(AND($I421&lt;&gt;AO$4, IFERROR(MATCH("c",$AB421:AN421,0),0)=0),"x", IF(IFERROR(MATCH("c",$AB421:AN421,0),0)=0,"c","")))</f>
        <v/>
      </c>
      <c r="AP421" s="88" t="str">
        <f>IF($AB421&lt;&gt;"x","",IF(AND($I421&lt;&gt;AP$4, IFERROR(MATCH("c",$AB421:AO421,0),0)=0),"x", IF(IFERROR(MATCH("c",$AB421:AO421,0),0)=0,"c","")))</f>
        <v/>
      </c>
      <c r="AQ421" s="88" t="str">
        <f>IF($AB421&lt;&gt;"x","",IF(AND($I421&lt;&gt;AQ$4, IFERROR(MATCH("c",$AB421:AP421,0),0)=0),"x", IF(IFERROR(MATCH("c",$AB421:AP421,0),0)=0,"c","")))</f>
        <v/>
      </c>
    </row>
    <row r="422" spans="2:43" x14ac:dyDescent="0.25">
      <c r="B422" s="88">
        <f>IF(AND(OR(Pipeline!$F$5=H422,Pipeline!$F$5="",Pipeline!$F$5="All"), OR(Pipeline!$F$6=J422,Pipeline!$F$6="",Pipeline!$F$6="All"),  OR(Pipeline!$J$5&lt;=K422,Pipeline!$J$5=""), OR(Pipeline!$J$6&gt;=K422,Pipeline!$J$6=""),  OR(Pipeline!$N$5&lt;=O422,Pipeline!$N$5=""), OR(Pipeline!$N$6&gt;=O422,Pipeline!$N$6="")),1,0)</f>
        <v>1</v>
      </c>
      <c r="C422" s="99">
        <f>IF(B422&lt;&gt;1,"",COUNTIFS($I$6:I421,I422,$B$6:B421,1)+1)</f>
        <v>410</v>
      </c>
      <c r="D422" s="100" t="str">
        <f>IF(LEN(INDEX(Input!B$6:B$1005,ROW($C422)-ROW($C$5),1))=0,"-",INDEX(Input!B$6:B$1005,ROW($C422)-ROW($C$5),1))</f>
        <v>-</v>
      </c>
      <c r="E422" s="100" t="str">
        <f>IF(LEN(INDEX(Input!C$6:C$1005,ROW($C422)-ROW($C$5),1))=0,"-",INDEX(Input!C$6:C$1005,ROW($C422)-ROW($C$5),1))</f>
        <v>-</v>
      </c>
      <c r="F422" s="100" t="str">
        <f>IF(LEN(INDEX(Input!D$6:D$1005,ROW($C422)-ROW($C$5),1))=0,"-",INDEX(Input!D$6:D$1005,ROW($C422)-ROW($C$5),1))</f>
        <v>-</v>
      </c>
      <c r="G422" s="100" t="str">
        <f>IF(LEN(INDEX(Input!E$6:E$1005,ROW($C422)-ROW($C$5),1))=0,"-",INDEX(Input!E$6:E$1005,ROW($C422)-ROW($C$5),1))</f>
        <v>-</v>
      </c>
      <c r="H422" s="100" t="str">
        <f>IF(LEN(INDEX(Input!F$6:F$1005,ROW($C422)-ROW($C$5),1))=0,"-",INDEX(Input!F$6:F$1005,ROW($C422)-ROW($C$5),1))</f>
        <v>-</v>
      </c>
      <c r="I422" s="100" t="str">
        <f>IF(LEN(INDEX(Input!G$6:G$1005,ROW($C422)-ROW($C$5),1))=0,"",INDEX(Input!G$6:G$1005,ROW($C422)-ROW($C$5),1))</f>
        <v/>
      </c>
      <c r="J422" s="100" t="str">
        <f>IF(LEN(INDEX(Input!B$6:B$1005,ROW($C422)-ROW($C$5),1))=0,"-",IF(INDEX(Input!H$6:H$1005,ROW($C422)-ROW($C$5),1)="","Not set",INDEX(Input!H$6:H$1005,ROW($C422)-ROW($C$5),1)) )</f>
        <v>-</v>
      </c>
      <c r="K422" s="101" t="str">
        <f>IF(LEN(INDEX(Input!I$6:I$1005,ROW($C422)-ROW($C$5),1))=0,"",INDEX(Input!I$6:I$1005,ROW($C422)-ROW($C$5),1))</f>
        <v/>
      </c>
      <c r="L422" s="101" t="str">
        <f t="array" ref="L422">IFERROR(IF($AY$24=123,DAY(K422)&amp;connector&amp;IF($AZ$24="Extended",INDEX($AT$24:$AT$35,MONTH(K422),1),MONTH(K422))&amp;connector&amp;IF($AZ$24="Short", RIGHT(YEAR(K422),2),YEAR(K422)),IF($AY$24=213, MONTH(K422)&amp;connector&amp;DAY(K422)&amp;connector&amp;IF($AZ$24="Short", RIGHT(YEAR(K422),2),YEAR(K422)),IF($AZ$24="Short", RIGHT(YEAR(K422),2),YEAR(K422))&amp;connector&amp;MONTH(K422)&amp;connector&amp;DAY(K422))),"-")</f>
        <v>-</v>
      </c>
      <c r="M422" s="101" t="str">
        <f>IF(LEN(INDEX(Input!J$6:J$1005,ROW($C422)-ROW($C$5),1))=0,"",INDEX(Input!J$6:J$1005,ROW($C422)-ROW($C$5),1))</f>
        <v/>
      </c>
      <c r="N422" s="101" t="str">
        <f t="array" ref="N422">IFERROR(IF($AY$24=123,DAY(M422)&amp;connector&amp;IF($AZ$24="Extended",INDEX($AT$24:$AT$35,MONTH(M422),1),MONTH(M422))&amp;connector&amp;IF($AZ$24="Short", RIGHT(YEAR(M422),2),YEAR(M422)),IF($AY$24=213, MONTH(M422)&amp;connector&amp;DAY(M422)&amp;connector&amp;IF($AZ$24="Short", RIGHT(YEAR(M422),2),YEAR(M422)),IF($AZ$24="Short", RIGHT(YEAR(M422),2),YEAR(M422))&amp;connector&amp;MONTH(M422)&amp;connector&amp;DAY(M422))),"-")</f>
        <v>-</v>
      </c>
      <c r="O422" s="156" t="str">
        <f>IF(LEN(INDEX(Input!K$6:K$1005,ROW($C422)-ROW($C$5),1))=0,"",INDEX(Input!K$6:K$1005,ROW($C422)-ROW($C$5),1))</f>
        <v/>
      </c>
      <c r="P422" s="100" t="str">
        <f t="shared" si="54"/>
        <v>-</v>
      </c>
      <c r="Q422" s="156" t="str">
        <f>IF(LEN(INDEX(Input!L$6:L$1005,ROW($C422)-ROW($C$5),1))=0,"",INDEX(Input!L$6:L$1005,ROW($C422)-ROW($C$5),1))</f>
        <v/>
      </c>
      <c r="R422" s="100" t="str">
        <f t="shared" si="55"/>
        <v>-</v>
      </c>
      <c r="S422" s="156" t="str">
        <f>IF(LEN(INDEX(Input!M$6:M$1005,ROW($C422)-ROW($C$5),1))=0,"-",INDEX(Input!M$6:M$1005,ROW($C422)-ROW($C$5),1))</f>
        <v>-</v>
      </c>
      <c r="T422" s="156" t="str">
        <f t="shared" si="56"/>
        <v/>
      </c>
      <c r="U422" s="100" t="str">
        <f t="shared" si="57"/>
        <v>-</v>
      </c>
      <c r="V422" s="156" t="str">
        <f>IF(LEN(INDEX(Input!O$6:O$1005,ROW($C422)-ROW($C$5),1))=0,"",INDEX(Input!O$6:O$1005,ROW($C422)-ROW($C$5),1))</f>
        <v/>
      </c>
      <c r="W422" s="100" t="str">
        <f t="shared" si="58"/>
        <v>-</v>
      </c>
      <c r="X422" s="104" t="str">
        <f t="shared" si="59"/>
        <v/>
      </c>
      <c r="Y422" s="102" t="str">
        <f t="shared" si="60"/>
        <v/>
      </c>
      <c r="Z422" s="102" t="str">
        <f>IF(AND(OR(Dashboard!$D$7=J422,Dashboard!$D$7=""),  OR(Dashboard!$G$6&lt;=K422,Dashboard!$G$6=""), OR(Dashboard!$G$7&gt;=K422,Dashboard!$G$7=""),  OR(Dashboard!$J$6&lt;=O422,Dashboard!$J$6=""), OR(Dashboard!$J$7&gt;=O422,Dashboard!$J$7=""),D422&lt;&gt;""),"x","")</f>
        <v>x</v>
      </c>
      <c r="AA422" s="102" t="str">
        <f>IF(AND(OR(Dashboard!$D$6=H422,Dashboard!$D$6="",Dashboard!$D$6="All"), Z422="x"),"x","")</f>
        <v>x</v>
      </c>
      <c r="AB422" s="103" t="str">
        <f>IF(AND(OR(Dashboard!$D$6=H422,Dashboard!$D$6="",Dashboard!$D$6="All"), OR(Dashboard!$D$7=J422,Dashboard!$D$7=""),  OR(Dashboard!$G$6&lt;=K422,Dashboard!$G$6=""), OR(Dashboard!$G$7&gt;=K422,Dashboard!$G$7=""),  OR(Dashboard!$J$6&lt;=O422,Dashboard!$J$6=""), OR(Dashboard!$J$7&gt;=O422,Dashboard!$J$7=""),I422&lt;&gt;""),"x","")</f>
        <v/>
      </c>
      <c r="AC422" s="88" t="str">
        <f>IF($AB422&lt;&gt;"x","",IF(AND($I422&lt;&gt;AC$4, IFERROR(MATCH("c",$AB422:AB422,0),0)=0),"x", IF(IFERROR(MATCH("c",$AB422:AB422,0),0)=0,"c","")))</f>
        <v/>
      </c>
      <c r="AD422" s="88" t="str">
        <f>IF($AB422&lt;&gt;"x","",IF(AND($I422&lt;&gt;AD$4, IFERROR(MATCH("c",$AB422:AC422,0),0)=0),"x", IF(IFERROR(MATCH("c",$AB422:AC422,0),0)=0,"c","")))</f>
        <v/>
      </c>
      <c r="AE422" s="88" t="str">
        <f>IF($AB422&lt;&gt;"x","",IF(AND($I422&lt;&gt;AE$4, IFERROR(MATCH("c",$AB422:AD422,0),0)=0),"x", IF(IFERROR(MATCH("c",$AB422:AD422,0),0)=0,"c","")))</f>
        <v/>
      </c>
      <c r="AF422" s="88" t="str">
        <f>IF($AB422&lt;&gt;"x","",IF(AND($I422&lt;&gt;AF$4, IFERROR(MATCH("c",$AB422:AE422,0),0)=0),"x", IF(IFERROR(MATCH("c",$AB422:AE422,0),0)=0,"c","")))</f>
        <v/>
      </c>
      <c r="AG422" s="88" t="str">
        <f>IF($AB422&lt;&gt;"x","",IF(AND($I422&lt;&gt;AG$4, IFERROR(MATCH("c",$AB422:AF422,0),0)=0),"x", IF(IFERROR(MATCH("c",$AB422:AF422,0),0)=0,"c","")))</f>
        <v/>
      </c>
      <c r="AH422" s="88" t="str">
        <f>IF($AB422&lt;&gt;"x","",IF(AND($I422&lt;&gt;AH$4, IFERROR(MATCH("c",$AB422:AG422,0),0)=0),"x", IF(IFERROR(MATCH("c",$AB422:AG422,0),0)=0,"c","")))</f>
        <v/>
      </c>
      <c r="AI422" s="88" t="str">
        <f>IF($AB422&lt;&gt;"x","",IF(AND($I422&lt;&gt;AI$4, IFERROR(MATCH("c",$AB422:AH422,0),0)=0),"x", IF(IFERROR(MATCH("c",$AB422:AH422,0),0)=0,"c","")))</f>
        <v/>
      </c>
      <c r="AJ422" s="88" t="str">
        <f>IF($AB422&lt;&gt;"x","",IF(AND($I422&lt;&gt;AJ$4, IFERROR(MATCH("c",$AB422:AI422,0),0)=0),"x", IF(IFERROR(MATCH("c",$AB422:AI422,0),0)=0,"c","")))</f>
        <v/>
      </c>
      <c r="AK422" s="88" t="str">
        <f>IF($AB422&lt;&gt;"x","",IF(AND($I422&lt;&gt;AK$4, IFERROR(MATCH("c",$AB422:AJ422,0),0)=0),"x", IF(IFERROR(MATCH("c",$AB422:AJ422,0),0)=0,"c","")))</f>
        <v/>
      </c>
      <c r="AL422" s="88" t="str">
        <f>IF($AB422&lt;&gt;"x","",IF(AND($I422&lt;&gt;AL$4, IFERROR(MATCH("c",$AB422:AK422,0),0)=0),"x", IF(IFERROR(MATCH("c",$AB422:AK422,0),0)=0,"c","")))</f>
        <v/>
      </c>
      <c r="AM422" s="88" t="str">
        <f>IF($AB422&lt;&gt;"x","",IF(AND($I422&lt;&gt;AM$4, IFERROR(MATCH("c",$AB422:AL422,0),0)=0),"x", IF(IFERROR(MATCH("c",$AB422:AL422,0),0)=0,"c","")))</f>
        <v/>
      </c>
      <c r="AN422" s="88" t="str">
        <f>IF($AB422&lt;&gt;"x","",IF(AND($I422&lt;&gt;AN$4, IFERROR(MATCH("c",$AB422:AM422,0),0)=0),"x", IF(IFERROR(MATCH("c",$AB422:AM422,0),0)=0,"c","")))</f>
        <v/>
      </c>
      <c r="AO422" s="88" t="str">
        <f>IF($AB422&lt;&gt;"x","",IF(AND($I422&lt;&gt;AO$4, IFERROR(MATCH("c",$AB422:AN422,0),0)=0),"x", IF(IFERROR(MATCH("c",$AB422:AN422,0),0)=0,"c","")))</f>
        <v/>
      </c>
      <c r="AP422" s="88" t="str">
        <f>IF($AB422&lt;&gt;"x","",IF(AND($I422&lt;&gt;AP$4, IFERROR(MATCH("c",$AB422:AO422,0),0)=0),"x", IF(IFERROR(MATCH("c",$AB422:AO422,0),0)=0,"c","")))</f>
        <v/>
      </c>
      <c r="AQ422" s="88" t="str">
        <f>IF($AB422&lt;&gt;"x","",IF(AND($I422&lt;&gt;AQ$4, IFERROR(MATCH("c",$AB422:AP422,0),0)=0),"x", IF(IFERROR(MATCH("c",$AB422:AP422,0),0)=0,"c","")))</f>
        <v/>
      </c>
    </row>
    <row r="423" spans="2:43" x14ac:dyDescent="0.25">
      <c r="B423" s="88">
        <f>IF(AND(OR(Pipeline!$F$5=H423,Pipeline!$F$5="",Pipeline!$F$5="All"), OR(Pipeline!$F$6=J423,Pipeline!$F$6="",Pipeline!$F$6="All"),  OR(Pipeline!$J$5&lt;=K423,Pipeline!$J$5=""), OR(Pipeline!$J$6&gt;=K423,Pipeline!$J$6=""),  OR(Pipeline!$N$5&lt;=O423,Pipeline!$N$5=""), OR(Pipeline!$N$6&gt;=O423,Pipeline!$N$6="")),1,0)</f>
        <v>1</v>
      </c>
      <c r="C423" s="99">
        <f>IF(B423&lt;&gt;1,"",COUNTIFS($I$6:I422,I423,$B$6:B422,1)+1)</f>
        <v>411</v>
      </c>
      <c r="D423" s="100" t="str">
        <f>IF(LEN(INDEX(Input!B$6:B$1005,ROW($C423)-ROW($C$5),1))=0,"-",INDEX(Input!B$6:B$1005,ROW($C423)-ROW($C$5),1))</f>
        <v>-</v>
      </c>
      <c r="E423" s="100" t="str">
        <f>IF(LEN(INDEX(Input!C$6:C$1005,ROW($C423)-ROW($C$5),1))=0,"-",INDEX(Input!C$6:C$1005,ROW($C423)-ROW($C$5),1))</f>
        <v>-</v>
      </c>
      <c r="F423" s="100" t="str">
        <f>IF(LEN(INDEX(Input!D$6:D$1005,ROW($C423)-ROW($C$5),1))=0,"-",INDEX(Input!D$6:D$1005,ROW($C423)-ROW($C$5),1))</f>
        <v>-</v>
      </c>
      <c r="G423" s="100" t="str">
        <f>IF(LEN(INDEX(Input!E$6:E$1005,ROW($C423)-ROW($C$5),1))=0,"-",INDEX(Input!E$6:E$1005,ROW($C423)-ROW($C$5),1))</f>
        <v>-</v>
      </c>
      <c r="H423" s="100" t="str">
        <f>IF(LEN(INDEX(Input!F$6:F$1005,ROW($C423)-ROW($C$5),1))=0,"-",INDEX(Input!F$6:F$1005,ROW($C423)-ROW($C$5),1))</f>
        <v>-</v>
      </c>
      <c r="I423" s="100" t="str">
        <f>IF(LEN(INDEX(Input!G$6:G$1005,ROW($C423)-ROW($C$5),1))=0,"",INDEX(Input!G$6:G$1005,ROW($C423)-ROW($C$5),1))</f>
        <v/>
      </c>
      <c r="J423" s="100" t="str">
        <f>IF(LEN(INDEX(Input!B$6:B$1005,ROW($C423)-ROW($C$5),1))=0,"-",IF(INDEX(Input!H$6:H$1005,ROW($C423)-ROW($C$5),1)="","Not set",INDEX(Input!H$6:H$1005,ROW($C423)-ROW($C$5),1)) )</f>
        <v>-</v>
      </c>
      <c r="K423" s="101" t="str">
        <f>IF(LEN(INDEX(Input!I$6:I$1005,ROW($C423)-ROW($C$5),1))=0,"",INDEX(Input!I$6:I$1005,ROW($C423)-ROW($C$5),1))</f>
        <v/>
      </c>
      <c r="L423" s="101" t="str">
        <f t="array" ref="L423">IFERROR(IF($AY$24=123,DAY(K423)&amp;connector&amp;IF($AZ$24="Extended",INDEX($AT$24:$AT$35,MONTH(K423),1),MONTH(K423))&amp;connector&amp;IF($AZ$24="Short", RIGHT(YEAR(K423),2),YEAR(K423)),IF($AY$24=213, MONTH(K423)&amp;connector&amp;DAY(K423)&amp;connector&amp;IF($AZ$24="Short", RIGHT(YEAR(K423),2),YEAR(K423)),IF($AZ$24="Short", RIGHT(YEAR(K423),2),YEAR(K423))&amp;connector&amp;MONTH(K423)&amp;connector&amp;DAY(K423))),"-")</f>
        <v>-</v>
      </c>
      <c r="M423" s="101" t="str">
        <f>IF(LEN(INDEX(Input!J$6:J$1005,ROW($C423)-ROW($C$5),1))=0,"",INDEX(Input!J$6:J$1005,ROW($C423)-ROW($C$5),1))</f>
        <v/>
      </c>
      <c r="N423" s="101" t="str">
        <f t="array" ref="N423">IFERROR(IF($AY$24=123,DAY(M423)&amp;connector&amp;IF($AZ$24="Extended",INDEX($AT$24:$AT$35,MONTH(M423),1),MONTH(M423))&amp;connector&amp;IF($AZ$24="Short", RIGHT(YEAR(M423),2),YEAR(M423)),IF($AY$24=213, MONTH(M423)&amp;connector&amp;DAY(M423)&amp;connector&amp;IF($AZ$24="Short", RIGHT(YEAR(M423),2),YEAR(M423)),IF($AZ$24="Short", RIGHT(YEAR(M423),2),YEAR(M423))&amp;connector&amp;MONTH(M423)&amp;connector&amp;DAY(M423))),"-")</f>
        <v>-</v>
      </c>
      <c r="O423" s="156" t="str">
        <f>IF(LEN(INDEX(Input!K$6:K$1005,ROW($C423)-ROW($C$5),1))=0,"",INDEX(Input!K$6:K$1005,ROW($C423)-ROW($C$5),1))</f>
        <v/>
      </c>
      <c r="P423" s="100" t="str">
        <f t="shared" si="54"/>
        <v>-</v>
      </c>
      <c r="Q423" s="156" t="str">
        <f>IF(LEN(INDEX(Input!L$6:L$1005,ROW($C423)-ROW($C$5),1))=0,"",INDEX(Input!L$6:L$1005,ROW($C423)-ROW($C$5),1))</f>
        <v/>
      </c>
      <c r="R423" s="100" t="str">
        <f t="shared" si="55"/>
        <v>-</v>
      </c>
      <c r="S423" s="156" t="str">
        <f>IF(LEN(INDEX(Input!M$6:M$1005,ROW($C423)-ROW($C$5),1))=0,"-",INDEX(Input!M$6:M$1005,ROW($C423)-ROW($C$5),1))</f>
        <v>-</v>
      </c>
      <c r="T423" s="156" t="str">
        <f t="shared" si="56"/>
        <v/>
      </c>
      <c r="U423" s="100" t="str">
        <f t="shared" si="57"/>
        <v>-</v>
      </c>
      <c r="V423" s="156" t="str">
        <f>IF(LEN(INDEX(Input!O$6:O$1005,ROW($C423)-ROW($C$5),1))=0,"",INDEX(Input!O$6:O$1005,ROW($C423)-ROW($C$5),1))</f>
        <v/>
      </c>
      <c r="W423" s="100" t="str">
        <f t="shared" si="58"/>
        <v>-</v>
      </c>
      <c r="X423" s="104" t="str">
        <f t="shared" si="59"/>
        <v/>
      </c>
      <c r="Y423" s="102" t="str">
        <f t="shared" si="60"/>
        <v/>
      </c>
      <c r="Z423" s="102" t="str">
        <f>IF(AND(OR(Dashboard!$D$7=J423,Dashboard!$D$7=""),  OR(Dashboard!$G$6&lt;=K423,Dashboard!$G$6=""), OR(Dashboard!$G$7&gt;=K423,Dashboard!$G$7=""),  OR(Dashboard!$J$6&lt;=O423,Dashboard!$J$6=""), OR(Dashboard!$J$7&gt;=O423,Dashboard!$J$7=""),D423&lt;&gt;""),"x","")</f>
        <v>x</v>
      </c>
      <c r="AA423" s="102" t="str">
        <f>IF(AND(OR(Dashboard!$D$6=H423,Dashboard!$D$6="",Dashboard!$D$6="All"), Z423="x"),"x","")</f>
        <v>x</v>
      </c>
      <c r="AB423" s="103" t="str">
        <f>IF(AND(OR(Dashboard!$D$6=H423,Dashboard!$D$6="",Dashboard!$D$6="All"), OR(Dashboard!$D$7=J423,Dashboard!$D$7=""),  OR(Dashboard!$G$6&lt;=K423,Dashboard!$G$6=""), OR(Dashboard!$G$7&gt;=K423,Dashboard!$G$7=""),  OR(Dashboard!$J$6&lt;=O423,Dashboard!$J$6=""), OR(Dashboard!$J$7&gt;=O423,Dashboard!$J$7=""),I423&lt;&gt;""),"x","")</f>
        <v/>
      </c>
      <c r="AC423" s="88" t="str">
        <f>IF($AB423&lt;&gt;"x","",IF(AND($I423&lt;&gt;AC$4, IFERROR(MATCH("c",$AB423:AB423,0),0)=0),"x", IF(IFERROR(MATCH("c",$AB423:AB423,0),0)=0,"c","")))</f>
        <v/>
      </c>
      <c r="AD423" s="88" t="str">
        <f>IF($AB423&lt;&gt;"x","",IF(AND($I423&lt;&gt;AD$4, IFERROR(MATCH("c",$AB423:AC423,0),0)=0),"x", IF(IFERROR(MATCH("c",$AB423:AC423,0),0)=0,"c","")))</f>
        <v/>
      </c>
      <c r="AE423" s="88" t="str">
        <f>IF($AB423&lt;&gt;"x","",IF(AND($I423&lt;&gt;AE$4, IFERROR(MATCH("c",$AB423:AD423,0),0)=0),"x", IF(IFERROR(MATCH("c",$AB423:AD423,0),0)=0,"c","")))</f>
        <v/>
      </c>
      <c r="AF423" s="88" t="str">
        <f>IF($AB423&lt;&gt;"x","",IF(AND($I423&lt;&gt;AF$4, IFERROR(MATCH("c",$AB423:AE423,0),0)=0),"x", IF(IFERROR(MATCH("c",$AB423:AE423,0),0)=0,"c","")))</f>
        <v/>
      </c>
      <c r="AG423" s="88" t="str">
        <f>IF($AB423&lt;&gt;"x","",IF(AND($I423&lt;&gt;AG$4, IFERROR(MATCH("c",$AB423:AF423,0),0)=0),"x", IF(IFERROR(MATCH("c",$AB423:AF423,0),0)=0,"c","")))</f>
        <v/>
      </c>
      <c r="AH423" s="88" t="str">
        <f>IF($AB423&lt;&gt;"x","",IF(AND($I423&lt;&gt;AH$4, IFERROR(MATCH("c",$AB423:AG423,0),0)=0),"x", IF(IFERROR(MATCH("c",$AB423:AG423,0),0)=0,"c","")))</f>
        <v/>
      </c>
      <c r="AI423" s="88" t="str">
        <f>IF($AB423&lt;&gt;"x","",IF(AND($I423&lt;&gt;AI$4, IFERROR(MATCH("c",$AB423:AH423,0),0)=0),"x", IF(IFERROR(MATCH("c",$AB423:AH423,0),0)=0,"c","")))</f>
        <v/>
      </c>
      <c r="AJ423" s="88" t="str">
        <f>IF($AB423&lt;&gt;"x","",IF(AND($I423&lt;&gt;AJ$4, IFERROR(MATCH("c",$AB423:AI423,0),0)=0),"x", IF(IFERROR(MATCH("c",$AB423:AI423,0),0)=0,"c","")))</f>
        <v/>
      </c>
      <c r="AK423" s="88" t="str">
        <f>IF($AB423&lt;&gt;"x","",IF(AND($I423&lt;&gt;AK$4, IFERROR(MATCH("c",$AB423:AJ423,0),0)=0),"x", IF(IFERROR(MATCH("c",$AB423:AJ423,0),0)=0,"c","")))</f>
        <v/>
      </c>
      <c r="AL423" s="88" t="str">
        <f>IF($AB423&lt;&gt;"x","",IF(AND($I423&lt;&gt;AL$4, IFERROR(MATCH("c",$AB423:AK423,0),0)=0),"x", IF(IFERROR(MATCH("c",$AB423:AK423,0),0)=0,"c","")))</f>
        <v/>
      </c>
      <c r="AM423" s="88" t="str">
        <f>IF($AB423&lt;&gt;"x","",IF(AND($I423&lt;&gt;AM$4, IFERROR(MATCH("c",$AB423:AL423,0),0)=0),"x", IF(IFERROR(MATCH("c",$AB423:AL423,0),0)=0,"c","")))</f>
        <v/>
      </c>
      <c r="AN423" s="88" t="str">
        <f>IF($AB423&lt;&gt;"x","",IF(AND($I423&lt;&gt;AN$4, IFERROR(MATCH("c",$AB423:AM423,0),0)=0),"x", IF(IFERROR(MATCH("c",$AB423:AM423,0),0)=0,"c","")))</f>
        <v/>
      </c>
      <c r="AO423" s="88" t="str">
        <f>IF($AB423&lt;&gt;"x","",IF(AND($I423&lt;&gt;AO$4, IFERROR(MATCH("c",$AB423:AN423,0),0)=0),"x", IF(IFERROR(MATCH("c",$AB423:AN423,0),0)=0,"c","")))</f>
        <v/>
      </c>
      <c r="AP423" s="88" t="str">
        <f>IF($AB423&lt;&gt;"x","",IF(AND($I423&lt;&gt;AP$4, IFERROR(MATCH("c",$AB423:AO423,0),0)=0),"x", IF(IFERROR(MATCH("c",$AB423:AO423,0),0)=0,"c","")))</f>
        <v/>
      </c>
      <c r="AQ423" s="88" t="str">
        <f>IF($AB423&lt;&gt;"x","",IF(AND($I423&lt;&gt;AQ$4, IFERROR(MATCH("c",$AB423:AP423,0),0)=0),"x", IF(IFERROR(MATCH("c",$AB423:AP423,0),0)=0,"c","")))</f>
        <v/>
      </c>
    </row>
    <row r="424" spans="2:43" x14ac:dyDescent="0.25">
      <c r="B424" s="88">
        <f>IF(AND(OR(Pipeline!$F$5=H424,Pipeline!$F$5="",Pipeline!$F$5="All"), OR(Pipeline!$F$6=J424,Pipeline!$F$6="",Pipeline!$F$6="All"),  OR(Pipeline!$J$5&lt;=K424,Pipeline!$J$5=""), OR(Pipeline!$J$6&gt;=K424,Pipeline!$J$6=""),  OR(Pipeline!$N$5&lt;=O424,Pipeline!$N$5=""), OR(Pipeline!$N$6&gt;=O424,Pipeline!$N$6="")),1,0)</f>
        <v>1</v>
      </c>
      <c r="C424" s="99">
        <f>IF(B424&lt;&gt;1,"",COUNTIFS($I$6:I423,I424,$B$6:B423,1)+1)</f>
        <v>412</v>
      </c>
      <c r="D424" s="100" t="str">
        <f>IF(LEN(INDEX(Input!B$6:B$1005,ROW($C424)-ROW($C$5),1))=0,"-",INDEX(Input!B$6:B$1005,ROW($C424)-ROW($C$5),1))</f>
        <v>-</v>
      </c>
      <c r="E424" s="100" t="str">
        <f>IF(LEN(INDEX(Input!C$6:C$1005,ROW($C424)-ROW($C$5),1))=0,"-",INDEX(Input!C$6:C$1005,ROW($C424)-ROW($C$5),1))</f>
        <v>-</v>
      </c>
      <c r="F424" s="100" t="str">
        <f>IF(LEN(INDEX(Input!D$6:D$1005,ROW($C424)-ROW($C$5),1))=0,"-",INDEX(Input!D$6:D$1005,ROW($C424)-ROW($C$5),1))</f>
        <v>-</v>
      </c>
      <c r="G424" s="100" t="str">
        <f>IF(LEN(INDEX(Input!E$6:E$1005,ROW($C424)-ROW($C$5),1))=0,"-",INDEX(Input!E$6:E$1005,ROW($C424)-ROW($C$5),1))</f>
        <v>-</v>
      </c>
      <c r="H424" s="100" t="str">
        <f>IF(LEN(INDEX(Input!F$6:F$1005,ROW($C424)-ROW($C$5),1))=0,"-",INDEX(Input!F$6:F$1005,ROW($C424)-ROW($C$5),1))</f>
        <v>-</v>
      </c>
      <c r="I424" s="100" t="str">
        <f>IF(LEN(INDEX(Input!G$6:G$1005,ROW($C424)-ROW($C$5),1))=0,"",INDEX(Input!G$6:G$1005,ROW($C424)-ROW($C$5),1))</f>
        <v/>
      </c>
      <c r="J424" s="100" t="str">
        <f>IF(LEN(INDEX(Input!B$6:B$1005,ROW($C424)-ROW($C$5),1))=0,"-",IF(INDEX(Input!H$6:H$1005,ROW($C424)-ROW($C$5),1)="","Not set",INDEX(Input!H$6:H$1005,ROW($C424)-ROW($C$5),1)) )</f>
        <v>-</v>
      </c>
      <c r="K424" s="101" t="str">
        <f>IF(LEN(INDEX(Input!I$6:I$1005,ROW($C424)-ROW($C$5),1))=0,"",INDEX(Input!I$6:I$1005,ROW($C424)-ROW($C$5),1))</f>
        <v/>
      </c>
      <c r="L424" s="101" t="str">
        <f t="array" ref="L424">IFERROR(IF($AY$24=123,DAY(K424)&amp;connector&amp;IF($AZ$24="Extended",INDEX($AT$24:$AT$35,MONTH(K424),1),MONTH(K424))&amp;connector&amp;IF($AZ$24="Short", RIGHT(YEAR(K424),2),YEAR(K424)),IF($AY$24=213, MONTH(K424)&amp;connector&amp;DAY(K424)&amp;connector&amp;IF($AZ$24="Short", RIGHT(YEAR(K424),2),YEAR(K424)),IF($AZ$24="Short", RIGHT(YEAR(K424),2),YEAR(K424))&amp;connector&amp;MONTH(K424)&amp;connector&amp;DAY(K424))),"-")</f>
        <v>-</v>
      </c>
      <c r="M424" s="101" t="str">
        <f>IF(LEN(INDEX(Input!J$6:J$1005,ROW($C424)-ROW($C$5),1))=0,"",INDEX(Input!J$6:J$1005,ROW($C424)-ROW($C$5),1))</f>
        <v/>
      </c>
      <c r="N424" s="101" t="str">
        <f t="array" ref="N424">IFERROR(IF($AY$24=123,DAY(M424)&amp;connector&amp;IF($AZ$24="Extended",INDEX($AT$24:$AT$35,MONTH(M424),1),MONTH(M424))&amp;connector&amp;IF($AZ$24="Short", RIGHT(YEAR(M424),2),YEAR(M424)),IF($AY$24=213, MONTH(M424)&amp;connector&amp;DAY(M424)&amp;connector&amp;IF($AZ$24="Short", RIGHT(YEAR(M424),2),YEAR(M424)),IF($AZ$24="Short", RIGHT(YEAR(M424),2),YEAR(M424))&amp;connector&amp;MONTH(M424)&amp;connector&amp;DAY(M424))),"-")</f>
        <v>-</v>
      </c>
      <c r="O424" s="156" t="str">
        <f>IF(LEN(INDEX(Input!K$6:K$1005,ROW($C424)-ROW($C$5),1))=0,"",INDEX(Input!K$6:K$1005,ROW($C424)-ROW($C$5),1))</f>
        <v/>
      </c>
      <c r="P424" s="100" t="str">
        <f t="shared" si="54"/>
        <v>-</v>
      </c>
      <c r="Q424" s="156" t="str">
        <f>IF(LEN(INDEX(Input!L$6:L$1005,ROW($C424)-ROW($C$5),1))=0,"",INDEX(Input!L$6:L$1005,ROW($C424)-ROW($C$5),1))</f>
        <v/>
      </c>
      <c r="R424" s="100" t="str">
        <f t="shared" si="55"/>
        <v>-</v>
      </c>
      <c r="S424" s="156" t="str">
        <f>IF(LEN(INDEX(Input!M$6:M$1005,ROW($C424)-ROW($C$5),1))=0,"-",INDEX(Input!M$6:M$1005,ROW($C424)-ROW($C$5),1))</f>
        <v>-</v>
      </c>
      <c r="T424" s="156" t="str">
        <f t="shared" si="56"/>
        <v/>
      </c>
      <c r="U424" s="100" t="str">
        <f t="shared" si="57"/>
        <v>-</v>
      </c>
      <c r="V424" s="156" t="str">
        <f>IF(LEN(INDEX(Input!O$6:O$1005,ROW($C424)-ROW($C$5),1))=0,"",INDEX(Input!O$6:O$1005,ROW($C424)-ROW($C$5),1))</f>
        <v/>
      </c>
      <c r="W424" s="100" t="str">
        <f t="shared" si="58"/>
        <v>-</v>
      </c>
      <c r="X424" s="104" t="str">
        <f t="shared" si="59"/>
        <v/>
      </c>
      <c r="Y424" s="102" t="str">
        <f t="shared" si="60"/>
        <v/>
      </c>
      <c r="Z424" s="102" t="str">
        <f>IF(AND(OR(Dashboard!$D$7=J424,Dashboard!$D$7=""),  OR(Dashboard!$G$6&lt;=K424,Dashboard!$G$6=""), OR(Dashboard!$G$7&gt;=K424,Dashboard!$G$7=""),  OR(Dashboard!$J$6&lt;=O424,Dashboard!$J$6=""), OR(Dashboard!$J$7&gt;=O424,Dashboard!$J$7=""),D424&lt;&gt;""),"x","")</f>
        <v>x</v>
      </c>
      <c r="AA424" s="102" t="str">
        <f>IF(AND(OR(Dashboard!$D$6=H424,Dashboard!$D$6="",Dashboard!$D$6="All"), Z424="x"),"x","")</f>
        <v>x</v>
      </c>
      <c r="AB424" s="103" t="str">
        <f>IF(AND(OR(Dashboard!$D$6=H424,Dashboard!$D$6="",Dashboard!$D$6="All"), OR(Dashboard!$D$7=J424,Dashboard!$D$7=""),  OR(Dashboard!$G$6&lt;=K424,Dashboard!$G$6=""), OR(Dashboard!$G$7&gt;=K424,Dashboard!$G$7=""),  OR(Dashboard!$J$6&lt;=O424,Dashboard!$J$6=""), OR(Dashboard!$J$7&gt;=O424,Dashboard!$J$7=""),I424&lt;&gt;""),"x","")</f>
        <v/>
      </c>
      <c r="AC424" s="88" t="str">
        <f>IF($AB424&lt;&gt;"x","",IF(AND($I424&lt;&gt;AC$4, IFERROR(MATCH("c",$AB424:AB424,0),0)=0),"x", IF(IFERROR(MATCH("c",$AB424:AB424,0),0)=0,"c","")))</f>
        <v/>
      </c>
      <c r="AD424" s="88" t="str">
        <f>IF($AB424&lt;&gt;"x","",IF(AND($I424&lt;&gt;AD$4, IFERROR(MATCH("c",$AB424:AC424,0),0)=0),"x", IF(IFERROR(MATCH("c",$AB424:AC424,0),0)=0,"c","")))</f>
        <v/>
      </c>
      <c r="AE424" s="88" t="str">
        <f>IF($AB424&lt;&gt;"x","",IF(AND($I424&lt;&gt;AE$4, IFERROR(MATCH("c",$AB424:AD424,0),0)=0),"x", IF(IFERROR(MATCH("c",$AB424:AD424,0),0)=0,"c","")))</f>
        <v/>
      </c>
      <c r="AF424" s="88" t="str">
        <f>IF($AB424&lt;&gt;"x","",IF(AND($I424&lt;&gt;AF$4, IFERROR(MATCH("c",$AB424:AE424,0),0)=0),"x", IF(IFERROR(MATCH("c",$AB424:AE424,0),0)=0,"c","")))</f>
        <v/>
      </c>
      <c r="AG424" s="88" t="str">
        <f>IF($AB424&lt;&gt;"x","",IF(AND($I424&lt;&gt;AG$4, IFERROR(MATCH("c",$AB424:AF424,0),0)=0),"x", IF(IFERROR(MATCH("c",$AB424:AF424,0),0)=0,"c","")))</f>
        <v/>
      </c>
      <c r="AH424" s="88" t="str">
        <f>IF($AB424&lt;&gt;"x","",IF(AND($I424&lt;&gt;AH$4, IFERROR(MATCH("c",$AB424:AG424,0),0)=0),"x", IF(IFERROR(MATCH("c",$AB424:AG424,0),0)=0,"c","")))</f>
        <v/>
      </c>
      <c r="AI424" s="88" t="str">
        <f>IF($AB424&lt;&gt;"x","",IF(AND($I424&lt;&gt;AI$4, IFERROR(MATCH("c",$AB424:AH424,0),0)=0),"x", IF(IFERROR(MATCH("c",$AB424:AH424,0),0)=0,"c","")))</f>
        <v/>
      </c>
      <c r="AJ424" s="88" t="str">
        <f>IF($AB424&lt;&gt;"x","",IF(AND($I424&lt;&gt;AJ$4, IFERROR(MATCH("c",$AB424:AI424,0),0)=0),"x", IF(IFERROR(MATCH("c",$AB424:AI424,0),0)=0,"c","")))</f>
        <v/>
      </c>
      <c r="AK424" s="88" t="str">
        <f>IF($AB424&lt;&gt;"x","",IF(AND($I424&lt;&gt;AK$4, IFERROR(MATCH("c",$AB424:AJ424,0),0)=0),"x", IF(IFERROR(MATCH("c",$AB424:AJ424,0),0)=0,"c","")))</f>
        <v/>
      </c>
      <c r="AL424" s="88" t="str">
        <f>IF($AB424&lt;&gt;"x","",IF(AND($I424&lt;&gt;AL$4, IFERROR(MATCH("c",$AB424:AK424,0),0)=0),"x", IF(IFERROR(MATCH("c",$AB424:AK424,0),0)=0,"c","")))</f>
        <v/>
      </c>
      <c r="AM424" s="88" t="str">
        <f>IF($AB424&lt;&gt;"x","",IF(AND($I424&lt;&gt;AM$4, IFERROR(MATCH("c",$AB424:AL424,0),0)=0),"x", IF(IFERROR(MATCH("c",$AB424:AL424,0),0)=0,"c","")))</f>
        <v/>
      </c>
      <c r="AN424" s="88" t="str">
        <f>IF($AB424&lt;&gt;"x","",IF(AND($I424&lt;&gt;AN$4, IFERROR(MATCH("c",$AB424:AM424,0),0)=0),"x", IF(IFERROR(MATCH("c",$AB424:AM424,0),0)=0,"c","")))</f>
        <v/>
      </c>
      <c r="AO424" s="88" t="str">
        <f>IF($AB424&lt;&gt;"x","",IF(AND($I424&lt;&gt;AO$4, IFERROR(MATCH("c",$AB424:AN424,0),0)=0),"x", IF(IFERROR(MATCH("c",$AB424:AN424,0),0)=0,"c","")))</f>
        <v/>
      </c>
      <c r="AP424" s="88" t="str">
        <f>IF($AB424&lt;&gt;"x","",IF(AND($I424&lt;&gt;AP$4, IFERROR(MATCH("c",$AB424:AO424,0),0)=0),"x", IF(IFERROR(MATCH("c",$AB424:AO424,0),0)=0,"c","")))</f>
        <v/>
      </c>
      <c r="AQ424" s="88" t="str">
        <f>IF($AB424&lt;&gt;"x","",IF(AND($I424&lt;&gt;AQ$4, IFERROR(MATCH("c",$AB424:AP424,0),0)=0),"x", IF(IFERROR(MATCH("c",$AB424:AP424,0),0)=0,"c","")))</f>
        <v/>
      </c>
    </row>
    <row r="425" spans="2:43" x14ac:dyDescent="0.25">
      <c r="B425" s="88">
        <f>IF(AND(OR(Pipeline!$F$5=H425,Pipeline!$F$5="",Pipeline!$F$5="All"), OR(Pipeline!$F$6=J425,Pipeline!$F$6="",Pipeline!$F$6="All"),  OR(Pipeline!$J$5&lt;=K425,Pipeline!$J$5=""), OR(Pipeline!$J$6&gt;=K425,Pipeline!$J$6=""),  OR(Pipeline!$N$5&lt;=O425,Pipeline!$N$5=""), OR(Pipeline!$N$6&gt;=O425,Pipeline!$N$6="")),1,0)</f>
        <v>1</v>
      </c>
      <c r="C425" s="99">
        <f>IF(B425&lt;&gt;1,"",COUNTIFS($I$6:I424,I425,$B$6:B424,1)+1)</f>
        <v>413</v>
      </c>
      <c r="D425" s="100" t="str">
        <f>IF(LEN(INDEX(Input!B$6:B$1005,ROW($C425)-ROW($C$5),1))=0,"-",INDEX(Input!B$6:B$1005,ROW($C425)-ROW($C$5),1))</f>
        <v>-</v>
      </c>
      <c r="E425" s="100" t="str">
        <f>IF(LEN(INDEX(Input!C$6:C$1005,ROW($C425)-ROW($C$5),1))=0,"-",INDEX(Input!C$6:C$1005,ROW($C425)-ROW($C$5),1))</f>
        <v>-</v>
      </c>
      <c r="F425" s="100" t="str">
        <f>IF(LEN(INDEX(Input!D$6:D$1005,ROW($C425)-ROW($C$5),1))=0,"-",INDEX(Input!D$6:D$1005,ROW($C425)-ROW($C$5),1))</f>
        <v>-</v>
      </c>
      <c r="G425" s="100" t="str">
        <f>IF(LEN(INDEX(Input!E$6:E$1005,ROW($C425)-ROW($C$5),1))=0,"-",INDEX(Input!E$6:E$1005,ROW($C425)-ROW($C$5),1))</f>
        <v>-</v>
      </c>
      <c r="H425" s="100" t="str">
        <f>IF(LEN(INDEX(Input!F$6:F$1005,ROW($C425)-ROW($C$5),1))=0,"-",INDEX(Input!F$6:F$1005,ROW($C425)-ROW($C$5),1))</f>
        <v>-</v>
      </c>
      <c r="I425" s="100" t="str">
        <f>IF(LEN(INDEX(Input!G$6:G$1005,ROW($C425)-ROW($C$5),1))=0,"",INDEX(Input!G$6:G$1005,ROW($C425)-ROW($C$5),1))</f>
        <v/>
      </c>
      <c r="J425" s="100" t="str">
        <f>IF(LEN(INDEX(Input!B$6:B$1005,ROW($C425)-ROW($C$5),1))=0,"-",IF(INDEX(Input!H$6:H$1005,ROW($C425)-ROW($C$5),1)="","Not set",INDEX(Input!H$6:H$1005,ROW($C425)-ROW($C$5),1)) )</f>
        <v>-</v>
      </c>
      <c r="K425" s="101" t="str">
        <f>IF(LEN(INDEX(Input!I$6:I$1005,ROW($C425)-ROW($C$5),1))=0,"",INDEX(Input!I$6:I$1005,ROW($C425)-ROW($C$5),1))</f>
        <v/>
      </c>
      <c r="L425" s="101" t="str">
        <f t="array" ref="L425">IFERROR(IF($AY$24=123,DAY(K425)&amp;connector&amp;IF($AZ$24="Extended",INDEX($AT$24:$AT$35,MONTH(K425),1),MONTH(K425))&amp;connector&amp;IF($AZ$24="Short", RIGHT(YEAR(K425),2),YEAR(K425)),IF($AY$24=213, MONTH(K425)&amp;connector&amp;DAY(K425)&amp;connector&amp;IF($AZ$24="Short", RIGHT(YEAR(K425),2),YEAR(K425)),IF($AZ$24="Short", RIGHT(YEAR(K425),2),YEAR(K425))&amp;connector&amp;MONTH(K425)&amp;connector&amp;DAY(K425))),"-")</f>
        <v>-</v>
      </c>
      <c r="M425" s="101" t="str">
        <f>IF(LEN(INDEX(Input!J$6:J$1005,ROW($C425)-ROW($C$5),1))=0,"",INDEX(Input!J$6:J$1005,ROW($C425)-ROW($C$5),1))</f>
        <v/>
      </c>
      <c r="N425" s="101" t="str">
        <f t="array" ref="N425">IFERROR(IF($AY$24=123,DAY(M425)&amp;connector&amp;IF($AZ$24="Extended",INDEX($AT$24:$AT$35,MONTH(M425),1),MONTH(M425))&amp;connector&amp;IF($AZ$24="Short", RIGHT(YEAR(M425),2),YEAR(M425)),IF($AY$24=213, MONTH(M425)&amp;connector&amp;DAY(M425)&amp;connector&amp;IF($AZ$24="Short", RIGHT(YEAR(M425),2),YEAR(M425)),IF($AZ$24="Short", RIGHT(YEAR(M425),2),YEAR(M425))&amp;connector&amp;MONTH(M425)&amp;connector&amp;DAY(M425))),"-")</f>
        <v>-</v>
      </c>
      <c r="O425" s="156" t="str">
        <f>IF(LEN(INDEX(Input!K$6:K$1005,ROW($C425)-ROW($C$5),1))=0,"",INDEX(Input!K$6:K$1005,ROW($C425)-ROW($C$5),1))</f>
        <v/>
      </c>
      <c r="P425" s="100" t="str">
        <f t="shared" si="54"/>
        <v>-</v>
      </c>
      <c r="Q425" s="156" t="str">
        <f>IF(LEN(INDEX(Input!L$6:L$1005,ROW($C425)-ROW($C$5),1))=0,"",INDEX(Input!L$6:L$1005,ROW($C425)-ROW($C$5),1))</f>
        <v/>
      </c>
      <c r="R425" s="100" t="str">
        <f t="shared" si="55"/>
        <v>-</v>
      </c>
      <c r="S425" s="156" t="str">
        <f>IF(LEN(INDEX(Input!M$6:M$1005,ROW($C425)-ROW($C$5),1))=0,"-",INDEX(Input!M$6:M$1005,ROW($C425)-ROW($C$5),1))</f>
        <v>-</v>
      </c>
      <c r="T425" s="156" t="str">
        <f t="shared" si="56"/>
        <v/>
      </c>
      <c r="U425" s="100" t="str">
        <f t="shared" si="57"/>
        <v>-</v>
      </c>
      <c r="V425" s="156" t="str">
        <f>IF(LEN(INDEX(Input!O$6:O$1005,ROW($C425)-ROW($C$5),1))=0,"",INDEX(Input!O$6:O$1005,ROW($C425)-ROW($C$5),1))</f>
        <v/>
      </c>
      <c r="W425" s="100" t="str">
        <f t="shared" si="58"/>
        <v>-</v>
      </c>
      <c r="X425" s="104" t="str">
        <f t="shared" si="59"/>
        <v/>
      </c>
      <c r="Y425" s="102" t="str">
        <f t="shared" si="60"/>
        <v/>
      </c>
      <c r="Z425" s="102" t="str">
        <f>IF(AND(OR(Dashboard!$D$7=J425,Dashboard!$D$7=""),  OR(Dashboard!$G$6&lt;=K425,Dashboard!$G$6=""), OR(Dashboard!$G$7&gt;=K425,Dashboard!$G$7=""),  OR(Dashboard!$J$6&lt;=O425,Dashboard!$J$6=""), OR(Dashboard!$J$7&gt;=O425,Dashboard!$J$7=""),D425&lt;&gt;""),"x","")</f>
        <v>x</v>
      </c>
      <c r="AA425" s="102" t="str">
        <f>IF(AND(OR(Dashboard!$D$6=H425,Dashboard!$D$6="",Dashboard!$D$6="All"), Z425="x"),"x","")</f>
        <v>x</v>
      </c>
      <c r="AB425" s="103" t="str">
        <f>IF(AND(OR(Dashboard!$D$6=H425,Dashboard!$D$6="",Dashboard!$D$6="All"), OR(Dashboard!$D$7=J425,Dashboard!$D$7=""),  OR(Dashboard!$G$6&lt;=K425,Dashboard!$G$6=""), OR(Dashboard!$G$7&gt;=K425,Dashboard!$G$7=""),  OR(Dashboard!$J$6&lt;=O425,Dashboard!$J$6=""), OR(Dashboard!$J$7&gt;=O425,Dashboard!$J$7=""),I425&lt;&gt;""),"x","")</f>
        <v/>
      </c>
      <c r="AC425" s="88" t="str">
        <f>IF($AB425&lt;&gt;"x","",IF(AND($I425&lt;&gt;AC$4, IFERROR(MATCH("c",$AB425:AB425,0),0)=0),"x", IF(IFERROR(MATCH("c",$AB425:AB425,0),0)=0,"c","")))</f>
        <v/>
      </c>
      <c r="AD425" s="88" t="str">
        <f>IF($AB425&lt;&gt;"x","",IF(AND($I425&lt;&gt;AD$4, IFERROR(MATCH("c",$AB425:AC425,0),0)=0),"x", IF(IFERROR(MATCH("c",$AB425:AC425,0),0)=0,"c","")))</f>
        <v/>
      </c>
      <c r="AE425" s="88" t="str">
        <f>IF($AB425&lt;&gt;"x","",IF(AND($I425&lt;&gt;AE$4, IFERROR(MATCH("c",$AB425:AD425,0),0)=0),"x", IF(IFERROR(MATCH("c",$AB425:AD425,0),0)=0,"c","")))</f>
        <v/>
      </c>
      <c r="AF425" s="88" t="str">
        <f>IF($AB425&lt;&gt;"x","",IF(AND($I425&lt;&gt;AF$4, IFERROR(MATCH("c",$AB425:AE425,0),0)=0),"x", IF(IFERROR(MATCH("c",$AB425:AE425,0),0)=0,"c","")))</f>
        <v/>
      </c>
      <c r="AG425" s="88" t="str">
        <f>IF($AB425&lt;&gt;"x","",IF(AND($I425&lt;&gt;AG$4, IFERROR(MATCH("c",$AB425:AF425,0),0)=0),"x", IF(IFERROR(MATCH("c",$AB425:AF425,0),0)=0,"c","")))</f>
        <v/>
      </c>
      <c r="AH425" s="88" t="str">
        <f>IF($AB425&lt;&gt;"x","",IF(AND($I425&lt;&gt;AH$4, IFERROR(MATCH("c",$AB425:AG425,0),0)=0),"x", IF(IFERROR(MATCH("c",$AB425:AG425,0),0)=0,"c","")))</f>
        <v/>
      </c>
      <c r="AI425" s="88" t="str">
        <f>IF($AB425&lt;&gt;"x","",IF(AND($I425&lt;&gt;AI$4, IFERROR(MATCH("c",$AB425:AH425,0),0)=0),"x", IF(IFERROR(MATCH("c",$AB425:AH425,0),0)=0,"c","")))</f>
        <v/>
      </c>
      <c r="AJ425" s="88" t="str">
        <f>IF($AB425&lt;&gt;"x","",IF(AND($I425&lt;&gt;AJ$4, IFERROR(MATCH("c",$AB425:AI425,0),0)=0),"x", IF(IFERROR(MATCH("c",$AB425:AI425,0),0)=0,"c","")))</f>
        <v/>
      </c>
      <c r="AK425" s="88" t="str">
        <f>IF($AB425&lt;&gt;"x","",IF(AND($I425&lt;&gt;AK$4, IFERROR(MATCH("c",$AB425:AJ425,0),0)=0),"x", IF(IFERROR(MATCH("c",$AB425:AJ425,0),0)=0,"c","")))</f>
        <v/>
      </c>
      <c r="AL425" s="88" t="str">
        <f>IF($AB425&lt;&gt;"x","",IF(AND($I425&lt;&gt;AL$4, IFERROR(MATCH("c",$AB425:AK425,0),0)=0),"x", IF(IFERROR(MATCH("c",$AB425:AK425,0),0)=0,"c","")))</f>
        <v/>
      </c>
      <c r="AM425" s="88" t="str">
        <f>IF($AB425&lt;&gt;"x","",IF(AND($I425&lt;&gt;AM$4, IFERROR(MATCH("c",$AB425:AL425,0),0)=0),"x", IF(IFERROR(MATCH("c",$AB425:AL425,0),0)=0,"c","")))</f>
        <v/>
      </c>
      <c r="AN425" s="88" t="str">
        <f>IF($AB425&lt;&gt;"x","",IF(AND($I425&lt;&gt;AN$4, IFERROR(MATCH("c",$AB425:AM425,0),0)=0),"x", IF(IFERROR(MATCH("c",$AB425:AM425,0),0)=0,"c","")))</f>
        <v/>
      </c>
      <c r="AO425" s="88" t="str">
        <f>IF($AB425&lt;&gt;"x","",IF(AND($I425&lt;&gt;AO$4, IFERROR(MATCH("c",$AB425:AN425,0),0)=0),"x", IF(IFERROR(MATCH("c",$AB425:AN425,0),0)=0,"c","")))</f>
        <v/>
      </c>
      <c r="AP425" s="88" t="str">
        <f>IF($AB425&lt;&gt;"x","",IF(AND($I425&lt;&gt;AP$4, IFERROR(MATCH("c",$AB425:AO425,0),0)=0),"x", IF(IFERROR(MATCH("c",$AB425:AO425,0),0)=0,"c","")))</f>
        <v/>
      </c>
      <c r="AQ425" s="88" t="str">
        <f>IF($AB425&lt;&gt;"x","",IF(AND($I425&lt;&gt;AQ$4, IFERROR(MATCH("c",$AB425:AP425,0),0)=0),"x", IF(IFERROR(MATCH("c",$AB425:AP425,0),0)=0,"c","")))</f>
        <v/>
      </c>
    </row>
    <row r="426" spans="2:43" x14ac:dyDescent="0.25">
      <c r="B426" s="88">
        <f>IF(AND(OR(Pipeline!$F$5=H426,Pipeline!$F$5="",Pipeline!$F$5="All"), OR(Pipeline!$F$6=J426,Pipeline!$F$6="",Pipeline!$F$6="All"),  OR(Pipeline!$J$5&lt;=K426,Pipeline!$J$5=""), OR(Pipeline!$J$6&gt;=K426,Pipeline!$J$6=""),  OR(Pipeline!$N$5&lt;=O426,Pipeline!$N$5=""), OR(Pipeline!$N$6&gt;=O426,Pipeline!$N$6="")),1,0)</f>
        <v>1</v>
      </c>
      <c r="C426" s="99">
        <f>IF(B426&lt;&gt;1,"",COUNTIFS($I$6:I425,I426,$B$6:B425,1)+1)</f>
        <v>414</v>
      </c>
      <c r="D426" s="100" t="str">
        <f>IF(LEN(INDEX(Input!B$6:B$1005,ROW($C426)-ROW($C$5),1))=0,"-",INDEX(Input!B$6:B$1005,ROW($C426)-ROW($C$5),1))</f>
        <v>-</v>
      </c>
      <c r="E426" s="100" t="str">
        <f>IF(LEN(INDEX(Input!C$6:C$1005,ROW($C426)-ROW($C$5),1))=0,"-",INDEX(Input!C$6:C$1005,ROW($C426)-ROW($C$5),1))</f>
        <v>-</v>
      </c>
      <c r="F426" s="100" t="str">
        <f>IF(LEN(INDEX(Input!D$6:D$1005,ROW($C426)-ROW($C$5),1))=0,"-",INDEX(Input!D$6:D$1005,ROW($C426)-ROW($C$5),1))</f>
        <v>-</v>
      </c>
      <c r="G426" s="100" t="str">
        <f>IF(LEN(INDEX(Input!E$6:E$1005,ROW($C426)-ROW($C$5),1))=0,"-",INDEX(Input!E$6:E$1005,ROW($C426)-ROW($C$5),1))</f>
        <v>-</v>
      </c>
      <c r="H426" s="100" t="str">
        <f>IF(LEN(INDEX(Input!F$6:F$1005,ROW($C426)-ROW($C$5),1))=0,"-",INDEX(Input!F$6:F$1005,ROW($C426)-ROW($C$5),1))</f>
        <v>-</v>
      </c>
      <c r="I426" s="100" t="str">
        <f>IF(LEN(INDEX(Input!G$6:G$1005,ROW($C426)-ROW($C$5),1))=0,"",INDEX(Input!G$6:G$1005,ROW($C426)-ROW($C$5),1))</f>
        <v/>
      </c>
      <c r="J426" s="100" t="str">
        <f>IF(LEN(INDEX(Input!B$6:B$1005,ROW($C426)-ROW($C$5),1))=0,"-",IF(INDEX(Input!H$6:H$1005,ROW($C426)-ROW($C$5),1)="","Not set",INDEX(Input!H$6:H$1005,ROW($C426)-ROW($C$5),1)) )</f>
        <v>-</v>
      </c>
      <c r="K426" s="101" t="str">
        <f>IF(LEN(INDEX(Input!I$6:I$1005,ROW($C426)-ROW($C$5),1))=0,"",INDEX(Input!I$6:I$1005,ROW($C426)-ROW($C$5),1))</f>
        <v/>
      </c>
      <c r="L426" s="101" t="str">
        <f t="array" ref="L426">IFERROR(IF($AY$24=123,DAY(K426)&amp;connector&amp;IF($AZ$24="Extended",INDEX($AT$24:$AT$35,MONTH(K426),1),MONTH(K426))&amp;connector&amp;IF($AZ$24="Short", RIGHT(YEAR(K426),2),YEAR(K426)),IF($AY$24=213, MONTH(K426)&amp;connector&amp;DAY(K426)&amp;connector&amp;IF($AZ$24="Short", RIGHT(YEAR(K426),2),YEAR(K426)),IF($AZ$24="Short", RIGHT(YEAR(K426),2),YEAR(K426))&amp;connector&amp;MONTH(K426)&amp;connector&amp;DAY(K426))),"-")</f>
        <v>-</v>
      </c>
      <c r="M426" s="101" t="str">
        <f>IF(LEN(INDEX(Input!J$6:J$1005,ROW($C426)-ROW($C$5),1))=0,"",INDEX(Input!J$6:J$1005,ROW($C426)-ROW($C$5),1))</f>
        <v/>
      </c>
      <c r="N426" s="101" t="str">
        <f t="array" ref="N426">IFERROR(IF($AY$24=123,DAY(M426)&amp;connector&amp;IF($AZ$24="Extended",INDEX($AT$24:$AT$35,MONTH(M426),1),MONTH(M426))&amp;connector&amp;IF($AZ$24="Short", RIGHT(YEAR(M426),2),YEAR(M426)),IF($AY$24=213, MONTH(M426)&amp;connector&amp;DAY(M426)&amp;connector&amp;IF($AZ$24="Short", RIGHT(YEAR(M426),2),YEAR(M426)),IF($AZ$24="Short", RIGHT(YEAR(M426),2),YEAR(M426))&amp;connector&amp;MONTH(M426)&amp;connector&amp;DAY(M426))),"-")</f>
        <v>-</v>
      </c>
      <c r="O426" s="156" t="str">
        <f>IF(LEN(INDEX(Input!K$6:K$1005,ROW($C426)-ROW($C$5),1))=0,"",INDEX(Input!K$6:K$1005,ROW($C426)-ROW($C$5),1))</f>
        <v/>
      </c>
      <c r="P426" s="100" t="str">
        <f t="shared" si="54"/>
        <v>-</v>
      </c>
      <c r="Q426" s="156" t="str">
        <f>IF(LEN(INDEX(Input!L$6:L$1005,ROW($C426)-ROW($C$5),1))=0,"",INDEX(Input!L$6:L$1005,ROW($C426)-ROW($C$5),1))</f>
        <v/>
      </c>
      <c r="R426" s="100" t="str">
        <f t="shared" si="55"/>
        <v>-</v>
      </c>
      <c r="S426" s="156" t="str">
        <f>IF(LEN(INDEX(Input!M$6:M$1005,ROW($C426)-ROW($C$5),1))=0,"-",INDEX(Input!M$6:M$1005,ROW($C426)-ROW($C$5),1))</f>
        <v>-</v>
      </c>
      <c r="T426" s="156" t="str">
        <f t="shared" si="56"/>
        <v/>
      </c>
      <c r="U426" s="100" t="str">
        <f t="shared" si="57"/>
        <v>-</v>
      </c>
      <c r="V426" s="156" t="str">
        <f>IF(LEN(INDEX(Input!O$6:O$1005,ROW($C426)-ROW($C$5),1))=0,"",INDEX(Input!O$6:O$1005,ROW($C426)-ROW($C$5),1))</f>
        <v/>
      </c>
      <c r="W426" s="100" t="str">
        <f t="shared" si="58"/>
        <v>-</v>
      </c>
      <c r="X426" s="104" t="str">
        <f t="shared" si="59"/>
        <v/>
      </c>
      <c r="Y426" s="102" t="str">
        <f t="shared" si="60"/>
        <v/>
      </c>
      <c r="Z426" s="102" t="str">
        <f>IF(AND(OR(Dashboard!$D$7=J426,Dashboard!$D$7=""),  OR(Dashboard!$G$6&lt;=K426,Dashboard!$G$6=""), OR(Dashboard!$G$7&gt;=K426,Dashboard!$G$7=""),  OR(Dashboard!$J$6&lt;=O426,Dashboard!$J$6=""), OR(Dashboard!$J$7&gt;=O426,Dashboard!$J$7=""),D426&lt;&gt;""),"x","")</f>
        <v>x</v>
      </c>
      <c r="AA426" s="102" t="str">
        <f>IF(AND(OR(Dashboard!$D$6=H426,Dashboard!$D$6="",Dashboard!$D$6="All"), Z426="x"),"x","")</f>
        <v>x</v>
      </c>
      <c r="AB426" s="103" t="str">
        <f>IF(AND(OR(Dashboard!$D$6=H426,Dashboard!$D$6="",Dashboard!$D$6="All"), OR(Dashboard!$D$7=J426,Dashboard!$D$7=""),  OR(Dashboard!$G$6&lt;=K426,Dashboard!$G$6=""), OR(Dashboard!$G$7&gt;=K426,Dashboard!$G$7=""),  OR(Dashboard!$J$6&lt;=O426,Dashboard!$J$6=""), OR(Dashboard!$J$7&gt;=O426,Dashboard!$J$7=""),I426&lt;&gt;""),"x","")</f>
        <v/>
      </c>
      <c r="AC426" s="88" t="str">
        <f>IF($AB426&lt;&gt;"x","",IF(AND($I426&lt;&gt;AC$4, IFERROR(MATCH("c",$AB426:AB426,0),0)=0),"x", IF(IFERROR(MATCH("c",$AB426:AB426,0),0)=0,"c","")))</f>
        <v/>
      </c>
      <c r="AD426" s="88" t="str">
        <f>IF($AB426&lt;&gt;"x","",IF(AND($I426&lt;&gt;AD$4, IFERROR(MATCH("c",$AB426:AC426,0),0)=0),"x", IF(IFERROR(MATCH("c",$AB426:AC426,0),0)=0,"c","")))</f>
        <v/>
      </c>
      <c r="AE426" s="88" t="str">
        <f>IF($AB426&lt;&gt;"x","",IF(AND($I426&lt;&gt;AE$4, IFERROR(MATCH("c",$AB426:AD426,0),0)=0),"x", IF(IFERROR(MATCH("c",$AB426:AD426,0),0)=0,"c","")))</f>
        <v/>
      </c>
      <c r="AF426" s="88" t="str">
        <f>IF($AB426&lt;&gt;"x","",IF(AND($I426&lt;&gt;AF$4, IFERROR(MATCH("c",$AB426:AE426,0),0)=0),"x", IF(IFERROR(MATCH("c",$AB426:AE426,0),0)=0,"c","")))</f>
        <v/>
      </c>
      <c r="AG426" s="88" t="str">
        <f>IF($AB426&lt;&gt;"x","",IF(AND($I426&lt;&gt;AG$4, IFERROR(MATCH("c",$AB426:AF426,0),0)=0),"x", IF(IFERROR(MATCH("c",$AB426:AF426,0),0)=0,"c","")))</f>
        <v/>
      </c>
      <c r="AH426" s="88" t="str">
        <f>IF($AB426&lt;&gt;"x","",IF(AND($I426&lt;&gt;AH$4, IFERROR(MATCH("c",$AB426:AG426,0),0)=0),"x", IF(IFERROR(MATCH("c",$AB426:AG426,0),0)=0,"c","")))</f>
        <v/>
      </c>
      <c r="AI426" s="88" t="str">
        <f>IF($AB426&lt;&gt;"x","",IF(AND($I426&lt;&gt;AI$4, IFERROR(MATCH("c",$AB426:AH426,0),0)=0),"x", IF(IFERROR(MATCH("c",$AB426:AH426,0),0)=0,"c","")))</f>
        <v/>
      </c>
      <c r="AJ426" s="88" t="str">
        <f>IF($AB426&lt;&gt;"x","",IF(AND($I426&lt;&gt;AJ$4, IFERROR(MATCH("c",$AB426:AI426,0),0)=0),"x", IF(IFERROR(MATCH("c",$AB426:AI426,0),0)=0,"c","")))</f>
        <v/>
      </c>
      <c r="AK426" s="88" t="str">
        <f>IF($AB426&lt;&gt;"x","",IF(AND($I426&lt;&gt;AK$4, IFERROR(MATCH("c",$AB426:AJ426,0),0)=0),"x", IF(IFERROR(MATCH("c",$AB426:AJ426,0),0)=0,"c","")))</f>
        <v/>
      </c>
      <c r="AL426" s="88" t="str">
        <f>IF($AB426&lt;&gt;"x","",IF(AND($I426&lt;&gt;AL$4, IFERROR(MATCH("c",$AB426:AK426,0),0)=0),"x", IF(IFERROR(MATCH("c",$AB426:AK426,0),0)=0,"c","")))</f>
        <v/>
      </c>
      <c r="AM426" s="88" t="str">
        <f>IF($AB426&lt;&gt;"x","",IF(AND($I426&lt;&gt;AM$4, IFERROR(MATCH("c",$AB426:AL426,0),0)=0),"x", IF(IFERROR(MATCH("c",$AB426:AL426,0),0)=0,"c","")))</f>
        <v/>
      </c>
      <c r="AN426" s="88" t="str">
        <f>IF($AB426&lt;&gt;"x","",IF(AND($I426&lt;&gt;AN$4, IFERROR(MATCH("c",$AB426:AM426,0),0)=0),"x", IF(IFERROR(MATCH("c",$AB426:AM426,0),0)=0,"c","")))</f>
        <v/>
      </c>
      <c r="AO426" s="88" t="str">
        <f>IF($AB426&lt;&gt;"x","",IF(AND($I426&lt;&gt;AO$4, IFERROR(MATCH("c",$AB426:AN426,0),0)=0),"x", IF(IFERROR(MATCH("c",$AB426:AN426,0),0)=0,"c","")))</f>
        <v/>
      </c>
      <c r="AP426" s="88" t="str">
        <f>IF($AB426&lt;&gt;"x","",IF(AND($I426&lt;&gt;AP$4, IFERROR(MATCH("c",$AB426:AO426,0),0)=0),"x", IF(IFERROR(MATCH("c",$AB426:AO426,0),0)=0,"c","")))</f>
        <v/>
      </c>
      <c r="AQ426" s="88" t="str">
        <f>IF($AB426&lt;&gt;"x","",IF(AND($I426&lt;&gt;AQ$4, IFERROR(MATCH("c",$AB426:AP426,0),0)=0),"x", IF(IFERROR(MATCH("c",$AB426:AP426,0),0)=0,"c","")))</f>
        <v/>
      </c>
    </row>
    <row r="427" spans="2:43" x14ac:dyDescent="0.25">
      <c r="B427" s="88">
        <f>IF(AND(OR(Pipeline!$F$5=H427,Pipeline!$F$5="",Pipeline!$F$5="All"), OR(Pipeline!$F$6=J427,Pipeline!$F$6="",Pipeline!$F$6="All"),  OR(Pipeline!$J$5&lt;=K427,Pipeline!$J$5=""), OR(Pipeline!$J$6&gt;=K427,Pipeline!$J$6=""),  OR(Pipeline!$N$5&lt;=O427,Pipeline!$N$5=""), OR(Pipeline!$N$6&gt;=O427,Pipeline!$N$6="")),1,0)</f>
        <v>1</v>
      </c>
      <c r="C427" s="99">
        <f>IF(B427&lt;&gt;1,"",COUNTIFS($I$6:I426,I427,$B$6:B426,1)+1)</f>
        <v>415</v>
      </c>
      <c r="D427" s="100" t="str">
        <f>IF(LEN(INDEX(Input!B$6:B$1005,ROW($C427)-ROW($C$5),1))=0,"-",INDEX(Input!B$6:B$1005,ROW($C427)-ROW($C$5),1))</f>
        <v>-</v>
      </c>
      <c r="E427" s="100" t="str">
        <f>IF(LEN(INDEX(Input!C$6:C$1005,ROW($C427)-ROW($C$5),1))=0,"-",INDEX(Input!C$6:C$1005,ROW($C427)-ROW($C$5),1))</f>
        <v>-</v>
      </c>
      <c r="F427" s="100" t="str">
        <f>IF(LEN(INDEX(Input!D$6:D$1005,ROW($C427)-ROW($C$5),1))=0,"-",INDEX(Input!D$6:D$1005,ROW($C427)-ROW($C$5),1))</f>
        <v>-</v>
      </c>
      <c r="G427" s="100" t="str">
        <f>IF(LEN(INDEX(Input!E$6:E$1005,ROW($C427)-ROW($C$5),1))=0,"-",INDEX(Input!E$6:E$1005,ROW($C427)-ROW($C$5),1))</f>
        <v>-</v>
      </c>
      <c r="H427" s="100" t="str">
        <f>IF(LEN(INDEX(Input!F$6:F$1005,ROW($C427)-ROW($C$5),1))=0,"-",INDEX(Input!F$6:F$1005,ROW($C427)-ROW($C$5),1))</f>
        <v>-</v>
      </c>
      <c r="I427" s="100" t="str">
        <f>IF(LEN(INDEX(Input!G$6:G$1005,ROW($C427)-ROW($C$5),1))=0,"",INDEX(Input!G$6:G$1005,ROW($C427)-ROW($C$5),1))</f>
        <v/>
      </c>
      <c r="J427" s="100" t="str">
        <f>IF(LEN(INDEX(Input!B$6:B$1005,ROW($C427)-ROW($C$5),1))=0,"-",IF(INDEX(Input!H$6:H$1005,ROW($C427)-ROW($C$5),1)="","Not set",INDEX(Input!H$6:H$1005,ROW($C427)-ROW($C$5),1)) )</f>
        <v>-</v>
      </c>
      <c r="K427" s="101" t="str">
        <f>IF(LEN(INDEX(Input!I$6:I$1005,ROW($C427)-ROW($C$5),1))=0,"",INDEX(Input!I$6:I$1005,ROW($C427)-ROW($C$5),1))</f>
        <v/>
      </c>
      <c r="L427" s="101" t="str">
        <f t="array" ref="L427">IFERROR(IF($AY$24=123,DAY(K427)&amp;connector&amp;IF($AZ$24="Extended",INDEX($AT$24:$AT$35,MONTH(K427),1),MONTH(K427))&amp;connector&amp;IF($AZ$24="Short", RIGHT(YEAR(K427),2),YEAR(K427)),IF($AY$24=213, MONTH(K427)&amp;connector&amp;DAY(K427)&amp;connector&amp;IF($AZ$24="Short", RIGHT(YEAR(K427),2),YEAR(K427)),IF($AZ$24="Short", RIGHT(YEAR(K427),2),YEAR(K427))&amp;connector&amp;MONTH(K427)&amp;connector&amp;DAY(K427))),"-")</f>
        <v>-</v>
      </c>
      <c r="M427" s="101" t="str">
        <f>IF(LEN(INDEX(Input!J$6:J$1005,ROW($C427)-ROW($C$5),1))=0,"",INDEX(Input!J$6:J$1005,ROW($C427)-ROW($C$5),1))</f>
        <v/>
      </c>
      <c r="N427" s="101" t="str">
        <f t="array" ref="N427">IFERROR(IF($AY$24=123,DAY(M427)&amp;connector&amp;IF($AZ$24="Extended",INDEX($AT$24:$AT$35,MONTH(M427),1),MONTH(M427))&amp;connector&amp;IF($AZ$24="Short", RIGHT(YEAR(M427),2),YEAR(M427)),IF($AY$24=213, MONTH(M427)&amp;connector&amp;DAY(M427)&amp;connector&amp;IF($AZ$24="Short", RIGHT(YEAR(M427),2),YEAR(M427)),IF($AZ$24="Short", RIGHT(YEAR(M427),2),YEAR(M427))&amp;connector&amp;MONTH(M427)&amp;connector&amp;DAY(M427))),"-")</f>
        <v>-</v>
      </c>
      <c r="O427" s="156" t="str">
        <f>IF(LEN(INDEX(Input!K$6:K$1005,ROW($C427)-ROW($C$5),1))=0,"",INDEX(Input!K$6:K$1005,ROW($C427)-ROW($C$5),1))</f>
        <v/>
      </c>
      <c r="P427" s="100" t="str">
        <f t="shared" si="54"/>
        <v>-</v>
      </c>
      <c r="Q427" s="156" t="str">
        <f>IF(LEN(INDEX(Input!L$6:L$1005,ROW($C427)-ROW($C$5),1))=0,"",INDEX(Input!L$6:L$1005,ROW($C427)-ROW($C$5),1))</f>
        <v/>
      </c>
      <c r="R427" s="100" t="str">
        <f t="shared" si="55"/>
        <v>-</v>
      </c>
      <c r="S427" s="156" t="str">
        <f>IF(LEN(INDEX(Input!M$6:M$1005,ROW($C427)-ROW($C$5),1))=0,"-",INDEX(Input!M$6:M$1005,ROW($C427)-ROW($C$5),1))</f>
        <v>-</v>
      </c>
      <c r="T427" s="156" t="str">
        <f t="shared" si="56"/>
        <v/>
      </c>
      <c r="U427" s="100" t="str">
        <f t="shared" si="57"/>
        <v>-</v>
      </c>
      <c r="V427" s="156" t="str">
        <f>IF(LEN(INDEX(Input!O$6:O$1005,ROW($C427)-ROW($C$5),1))=0,"",INDEX(Input!O$6:O$1005,ROW($C427)-ROW($C$5),1))</f>
        <v/>
      </c>
      <c r="W427" s="100" t="str">
        <f t="shared" si="58"/>
        <v>-</v>
      </c>
      <c r="X427" s="104" t="str">
        <f t="shared" si="59"/>
        <v/>
      </c>
      <c r="Y427" s="102" t="str">
        <f t="shared" si="60"/>
        <v/>
      </c>
      <c r="Z427" s="102" t="str">
        <f>IF(AND(OR(Dashboard!$D$7=J427,Dashboard!$D$7=""),  OR(Dashboard!$G$6&lt;=K427,Dashboard!$G$6=""), OR(Dashboard!$G$7&gt;=K427,Dashboard!$G$7=""),  OR(Dashboard!$J$6&lt;=O427,Dashboard!$J$6=""), OR(Dashboard!$J$7&gt;=O427,Dashboard!$J$7=""),D427&lt;&gt;""),"x","")</f>
        <v>x</v>
      </c>
      <c r="AA427" s="102" t="str">
        <f>IF(AND(OR(Dashboard!$D$6=H427,Dashboard!$D$6="",Dashboard!$D$6="All"), Z427="x"),"x","")</f>
        <v>x</v>
      </c>
      <c r="AB427" s="103" t="str">
        <f>IF(AND(OR(Dashboard!$D$6=H427,Dashboard!$D$6="",Dashboard!$D$6="All"), OR(Dashboard!$D$7=J427,Dashboard!$D$7=""),  OR(Dashboard!$G$6&lt;=K427,Dashboard!$G$6=""), OR(Dashboard!$G$7&gt;=K427,Dashboard!$G$7=""),  OR(Dashboard!$J$6&lt;=O427,Dashboard!$J$6=""), OR(Dashboard!$J$7&gt;=O427,Dashboard!$J$7=""),I427&lt;&gt;""),"x","")</f>
        <v/>
      </c>
      <c r="AC427" s="88" t="str">
        <f>IF($AB427&lt;&gt;"x","",IF(AND($I427&lt;&gt;AC$4, IFERROR(MATCH("c",$AB427:AB427,0),0)=0),"x", IF(IFERROR(MATCH("c",$AB427:AB427,0),0)=0,"c","")))</f>
        <v/>
      </c>
      <c r="AD427" s="88" t="str">
        <f>IF($AB427&lt;&gt;"x","",IF(AND($I427&lt;&gt;AD$4, IFERROR(MATCH("c",$AB427:AC427,0),0)=0),"x", IF(IFERROR(MATCH("c",$AB427:AC427,0),0)=0,"c","")))</f>
        <v/>
      </c>
      <c r="AE427" s="88" t="str">
        <f>IF($AB427&lt;&gt;"x","",IF(AND($I427&lt;&gt;AE$4, IFERROR(MATCH("c",$AB427:AD427,0),0)=0),"x", IF(IFERROR(MATCH("c",$AB427:AD427,0),0)=0,"c","")))</f>
        <v/>
      </c>
      <c r="AF427" s="88" t="str">
        <f>IF($AB427&lt;&gt;"x","",IF(AND($I427&lt;&gt;AF$4, IFERROR(MATCH("c",$AB427:AE427,0),0)=0),"x", IF(IFERROR(MATCH("c",$AB427:AE427,0),0)=0,"c","")))</f>
        <v/>
      </c>
      <c r="AG427" s="88" t="str">
        <f>IF($AB427&lt;&gt;"x","",IF(AND($I427&lt;&gt;AG$4, IFERROR(MATCH("c",$AB427:AF427,0),0)=0),"x", IF(IFERROR(MATCH("c",$AB427:AF427,0),0)=0,"c","")))</f>
        <v/>
      </c>
      <c r="AH427" s="88" t="str">
        <f>IF($AB427&lt;&gt;"x","",IF(AND($I427&lt;&gt;AH$4, IFERROR(MATCH("c",$AB427:AG427,0),0)=0),"x", IF(IFERROR(MATCH("c",$AB427:AG427,0),0)=0,"c","")))</f>
        <v/>
      </c>
      <c r="AI427" s="88" t="str">
        <f>IF($AB427&lt;&gt;"x","",IF(AND($I427&lt;&gt;AI$4, IFERROR(MATCH("c",$AB427:AH427,0),0)=0),"x", IF(IFERROR(MATCH("c",$AB427:AH427,0),0)=0,"c","")))</f>
        <v/>
      </c>
      <c r="AJ427" s="88" t="str">
        <f>IF($AB427&lt;&gt;"x","",IF(AND($I427&lt;&gt;AJ$4, IFERROR(MATCH("c",$AB427:AI427,0),0)=0),"x", IF(IFERROR(MATCH("c",$AB427:AI427,0),0)=0,"c","")))</f>
        <v/>
      </c>
      <c r="AK427" s="88" t="str">
        <f>IF($AB427&lt;&gt;"x","",IF(AND($I427&lt;&gt;AK$4, IFERROR(MATCH("c",$AB427:AJ427,0),0)=0),"x", IF(IFERROR(MATCH("c",$AB427:AJ427,0),0)=0,"c","")))</f>
        <v/>
      </c>
      <c r="AL427" s="88" t="str">
        <f>IF($AB427&lt;&gt;"x","",IF(AND($I427&lt;&gt;AL$4, IFERROR(MATCH("c",$AB427:AK427,0),0)=0),"x", IF(IFERROR(MATCH("c",$AB427:AK427,0),0)=0,"c","")))</f>
        <v/>
      </c>
      <c r="AM427" s="88" t="str">
        <f>IF($AB427&lt;&gt;"x","",IF(AND($I427&lt;&gt;AM$4, IFERROR(MATCH("c",$AB427:AL427,0),0)=0),"x", IF(IFERROR(MATCH("c",$AB427:AL427,0),0)=0,"c","")))</f>
        <v/>
      </c>
      <c r="AN427" s="88" t="str">
        <f>IF($AB427&lt;&gt;"x","",IF(AND($I427&lt;&gt;AN$4, IFERROR(MATCH("c",$AB427:AM427,0),0)=0),"x", IF(IFERROR(MATCH("c",$AB427:AM427,0),0)=0,"c","")))</f>
        <v/>
      </c>
      <c r="AO427" s="88" t="str">
        <f>IF($AB427&lt;&gt;"x","",IF(AND($I427&lt;&gt;AO$4, IFERROR(MATCH("c",$AB427:AN427,0),0)=0),"x", IF(IFERROR(MATCH("c",$AB427:AN427,0),0)=0,"c","")))</f>
        <v/>
      </c>
      <c r="AP427" s="88" t="str">
        <f>IF($AB427&lt;&gt;"x","",IF(AND($I427&lt;&gt;AP$4, IFERROR(MATCH("c",$AB427:AO427,0),0)=0),"x", IF(IFERROR(MATCH("c",$AB427:AO427,0),0)=0,"c","")))</f>
        <v/>
      </c>
      <c r="AQ427" s="88" t="str">
        <f>IF($AB427&lt;&gt;"x","",IF(AND($I427&lt;&gt;AQ$4, IFERROR(MATCH("c",$AB427:AP427,0),0)=0),"x", IF(IFERROR(MATCH("c",$AB427:AP427,0),0)=0,"c","")))</f>
        <v/>
      </c>
    </row>
    <row r="428" spans="2:43" x14ac:dyDescent="0.25">
      <c r="B428" s="88">
        <f>IF(AND(OR(Pipeline!$F$5=H428,Pipeline!$F$5="",Pipeline!$F$5="All"), OR(Pipeline!$F$6=J428,Pipeline!$F$6="",Pipeline!$F$6="All"),  OR(Pipeline!$J$5&lt;=K428,Pipeline!$J$5=""), OR(Pipeline!$J$6&gt;=K428,Pipeline!$J$6=""),  OR(Pipeline!$N$5&lt;=O428,Pipeline!$N$5=""), OR(Pipeline!$N$6&gt;=O428,Pipeline!$N$6="")),1,0)</f>
        <v>1</v>
      </c>
      <c r="C428" s="99">
        <f>IF(B428&lt;&gt;1,"",COUNTIFS($I$6:I427,I428,$B$6:B427,1)+1)</f>
        <v>416</v>
      </c>
      <c r="D428" s="100" t="str">
        <f>IF(LEN(INDEX(Input!B$6:B$1005,ROW($C428)-ROW($C$5),1))=0,"-",INDEX(Input!B$6:B$1005,ROW($C428)-ROW($C$5),1))</f>
        <v>-</v>
      </c>
      <c r="E428" s="100" t="str">
        <f>IF(LEN(INDEX(Input!C$6:C$1005,ROW($C428)-ROW($C$5),1))=0,"-",INDEX(Input!C$6:C$1005,ROW($C428)-ROW($C$5),1))</f>
        <v>-</v>
      </c>
      <c r="F428" s="100" t="str">
        <f>IF(LEN(INDEX(Input!D$6:D$1005,ROW($C428)-ROW($C$5),1))=0,"-",INDEX(Input!D$6:D$1005,ROW($C428)-ROW($C$5),1))</f>
        <v>-</v>
      </c>
      <c r="G428" s="100" t="str">
        <f>IF(LEN(INDEX(Input!E$6:E$1005,ROW($C428)-ROW($C$5),1))=0,"-",INDEX(Input!E$6:E$1005,ROW($C428)-ROW($C$5),1))</f>
        <v>-</v>
      </c>
      <c r="H428" s="100" t="str">
        <f>IF(LEN(INDEX(Input!F$6:F$1005,ROW($C428)-ROW($C$5),1))=0,"-",INDEX(Input!F$6:F$1005,ROW($C428)-ROW($C$5),1))</f>
        <v>-</v>
      </c>
      <c r="I428" s="100" t="str">
        <f>IF(LEN(INDEX(Input!G$6:G$1005,ROW($C428)-ROW($C$5),1))=0,"",INDEX(Input!G$6:G$1005,ROW($C428)-ROW($C$5),1))</f>
        <v/>
      </c>
      <c r="J428" s="100" t="str">
        <f>IF(LEN(INDEX(Input!B$6:B$1005,ROW($C428)-ROW($C$5),1))=0,"-",IF(INDEX(Input!H$6:H$1005,ROW($C428)-ROW($C$5),1)="","Not set",INDEX(Input!H$6:H$1005,ROW($C428)-ROW($C$5),1)) )</f>
        <v>-</v>
      </c>
      <c r="K428" s="101" t="str">
        <f>IF(LEN(INDEX(Input!I$6:I$1005,ROW($C428)-ROW($C$5),1))=0,"",INDEX(Input!I$6:I$1005,ROW($C428)-ROW($C$5),1))</f>
        <v/>
      </c>
      <c r="L428" s="101" t="str">
        <f t="array" ref="L428">IFERROR(IF($AY$24=123,DAY(K428)&amp;connector&amp;IF($AZ$24="Extended",INDEX($AT$24:$AT$35,MONTH(K428),1),MONTH(K428))&amp;connector&amp;IF($AZ$24="Short", RIGHT(YEAR(K428),2),YEAR(K428)),IF($AY$24=213, MONTH(K428)&amp;connector&amp;DAY(K428)&amp;connector&amp;IF($AZ$24="Short", RIGHT(YEAR(K428),2),YEAR(K428)),IF($AZ$24="Short", RIGHT(YEAR(K428),2),YEAR(K428))&amp;connector&amp;MONTH(K428)&amp;connector&amp;DAY(K428))),"-")</f>
        <v>-</v>
      </c>
      <c r="M428" s="101" t="str">
        <f>IF(LEN(INDEX(Input!J$6:J$1005,ROW($C428)-ROW($C$5),1))=0,"",INDEX(Input!J$6:J$1005,ROW($C428)-ROW($C$5),1))</f>
        <v/>
      </c>
      <c r="N428" s="101" t="str">
        <f t="array" ref="N428">IFERROR(IF($AY$24=123,DAY(M428)&amp;connector&amp;IF($AZ$24="Extended",INDEX($AT$24:$AT$35,MONTH(M428),1),MONTH(M428))&amp;connector&amp;IF($AZ$24="Short", RIGHT(YEAR(M428),2),YEAR(M428)),IF($AY$24=213, MONTH(M428)&amp;connector&amp;DAY(M428)&amp;connector&amp;IF($AZ$24="Short", RIGHT(YEAR(M428),2),YEAR(M428)),IF($AZ$24="Short", RIGHT(YEAR(M428),2),YEAR(M428))&amp;connector&amp;MONTH(M428)&amp;connector&amp;DAY(M428))),"-")</f>
        <v>-</v>
      </c>
      <c r="O428" s="156" t="str">
        <f>IF(LEN(INDEX(Input!K$6:K$1005,ROW($C428)-ROW($C$5),1))=0,"",INDEX(Input!K$6:K$1005,ROW($C428)-ROW($C$5),1))</f>
        <v/>
      </c>
      <c r="P428" s="100" t="str">
        <f t="shared" si="54"/>
        <v>-</v>
      </c>
      <c r="Q428" s="156" t="str">
        <f>IF(LEN(INDEX(Input!L$6:L$1005,ROW($C428)-ROW($C$5),1))=0,"",INDEX(Input!L$6:L$1005,ROW($C428)-ROW($C$5),1))</f>
        <v/>
      </c>
      <c r="R428" s="100" t="str">
        <f t="shared" si="55"/>
        <v>-</v>
      </c>
      <c r="S428" s="156" t="str">
        <f>IF(LEN(INDEX(Input!M$6:M$1005,ROW($C428)-ROW($C$5),1))=0,"-",INDEX(Input!M$6:M$1005,ROW($C428)-ROW($C$5),1))</f>
        <v>-</v>
      </c>
      <c r="T428" s="156" t="str">
        <f t="shared" si="56"/>
        <v/>
      </c>
      <c r="U428" s="100" t="str">
        <f t="shared" si="57"/>
        <v>-</v>
      </c>
      <c r="V428" s="156" t="str">
        <f>IF(LEN(INDEX(Input!O$6:O$1005,ROW($C428)-ROW($C$5),1))=0,"",INDEX(Input!O$6:O$1005,ROW($C428)-ROW($C$5),1))</f>
        <v/>
      </c>
      <c r="W428" s="100" t="str">
        <f t="shared" si="58"/>
        <v>-</v>
      </c>
      <c r="X428" s="104" t="str">
        <f t="shared" si="59"/>
        <v/>
      </c>
      <c r="Y428" s="102" t="str">
        <f t="shared" si="60"/>
        <v/>
      </c>
      <c r="Z428" s="102" t="str">
        <f>IF(AND(OR(Dashboard!$D$7=J428,Dashboard!$D$7=""),  OR(Dashboard!$G$6&lt;=K428,Dashboard!$G$6=""), OR(Dashboard!$G$7&gt;=K428,Dashboard!$G$7=""),  OR(Dashboard!$J$6&lt;=O428,Dashboard!$J$6=""), OR(Dashboard!$J$7&gt;=O428,Dashboard!$J$7=""),D428&lt;&gt;""),"x","")</f>
        <v>x</v>
      </c>
      <c r="AA428" s="102" t="str">
        <f>IF(AND(OR(Dashboard!$D$6=H428,Dashboard!$D$6="",Dashboard!$D$6="All"), Z428="x"),"x","")</f>
        <v>x</v>
      </c>
      <c r="AB428" s="103" t="str">
        <f>IF(AND(OR(Dashboard!$D$6=H428,Dashboard!$D$6="",Dashboard!$D$6="All"), OR(Dashboard!$D$7=J428,Dashboard!$D$7=""),  OR(Dashboard!$G$6&lt;=K428,Dashboard!$G$6=""), OR(Dashboard!$G$7&gt;=K428,Dashboard!$G$7=""),  OR(Dashboard!$J$6&lt;=O428,Dashboard!$J$6=""), OR(Dashboard!$J$7&gt;=O428,Dashboard!$J$7=""),I428&lt;&gt;""),"x","")</f>
        <v/>
      </c>
      <c r="AC428" s="88" t="str">
        <f>IF($AB428&lt;&gt;"x","",IF(AND($I428&lt;&gt;AC$4, IFERROR(MATCH("c",$AB428:AB428,0),0)=0),"x", IF(IFERROR(MATCH("c",$AB428:AB428,0),0)=0,"c","")))</f>
        <v/>
      </c>
      <c r="AD428" s="88" t="str">
        <f>IF($AB428&lt;&gt;"x","",IF(AND($I428&lt;&gt;AD$4, IFERROR(MATCH("c",$AB428:AC428,0),0)=0),"x", IF(IFERROR(MATCH("c",$AB428:AC428,0),0)=0,"c","")))</f>
        <v/>
      </c>
      <c r="AE428" s="88" t="str">
        <f>IF($AB428&lt;&gt;"x","",IF(AND($I428&lt;&gt;AE$4, IFERROR(MATCH("c",$AB428:AD428,0),0)=0),"x", IF(IFERROR(MATCH("c",$AB428:AD428,0),0)=0,"c","")))</f>
        <v/>
      </c>
      <c r="AF428" s="88" t="str">
        <f>IF($AB428&lt;&gt;"x","",IF(AND($I428&lt;&gt;AF$4, IFERROR(MATCH("c",$AB428:AE428,0),0)=0),"x", IF(IFERROR(MATCH("c",$AB428:AE428,0),0)=0,"c","")))</f>
        <v/>
      </c>
      <c r="AG428" s="88" t="str">
        <f>IF($AB428&lt;&gt;"x","",IF(AND($I428&lt;&gt;AG$4, IFERROR(MATCH("c",$AB428:AF428,0),0)=0),"x", IF(IFERROR(MATCH("c",$AB428:AF428,0),0)=0,"c","")))</f>
        <v/>
      </c>
      <c r="AH428" s="88" t="str">
        <f>IF($AB428&lt;&gt;"x","",IF(AND($I428&lt;&gt;AH$4, IFERROR(MATCH("c",$AB428:AG428,0),0)=0),"x", IF(IFERROR(MATCH("c",$AB428:AG428,0),0)=0,"c","")))</f>
        <v/>
      </c>
      <c r="AI428" s="88" t="str">
        <f>IF($AB428&lt;&gt;"x","",IF(AND($I428&lt;&gt;AI$4, IFERROR(MATCH("c",$AB428:AH428,0),0)=0),"x", IF(IFERROR(MATCH("c",$AB428:AH428,0),0)=0,"c","")))</f>
        <v/>
      </c>
      <c r="AJ428" s="88" t="str">
        <f>IF($AB428&lt;&gt;"x","",IF(AND($I428&lt;&gt;AJ$4, IFERROR(MATCH("c",$AB428:AI428,0),0)=0),"x", IF(IFERROR(MATCH("c",$AB428:AI428,0),0)=0,"c","")))</f>
        <v/>
      </c>
      <c r="AK428" s="88" t="str">
        <f>IF($AB428&lt;&gt;"x","",IF(AND($I428&lt;&gt;AK$4, IFERROR(MATCH("c",$AB428:AJ428,0),0)=0),"x", IF(IFERROR(MATCH("c",$AB428:AJ428,0),0)=0,"c","")))</f>
        <v/>
      </c>
      <c r="AL428" s="88" t="str">
        <f>IF($AB428&lt;&gt;"x","",IF(AND($I428&lt;&gt;AL$4, IFERROR(MATCH("c",$AB428:AK428,0),0)=0),"x", IF(IFERROR(MATCH("c",$AB428:AK428,0),0)=0,"c","")))</f>
        <v/>
      </c>
      <c r="AM428" s="88" t="str">
        <f>IF($AB428&lt;&gt;"x","",IF(AND($I428&lt;&gt;AM$4, IFERROR(MATCH("c",$AB428:AL428,0),0)=0),"x", IF(IFERROR(MATCH("c",$AB428:AL428,0),0)=0,"c","")))</f>
        <v/>
      </c>
      <c r="AN428" s="88" t="str">
        <f>IF($AB428&lt;&gt;"x","",IF(AND($I428&lt;&gt;AN$4, IFERROR(MATCH("c",$AB428:AM428,0),0)=0),"x", IF(IFERROR(MATCH("c",$AB428:AM428,0),0)=0,"c","")))</f>
        <v/>
      </c>
      <c r="AO428" s="88" t="str">
        <f>IF($AB428&lt;&gt;"x","",IF(AND($I428&lt;&gt;AO$4, IFERROR(MATCH("c",$AB428:AN428,0),0)=0),"x", IF(IFERROR(MATCH("c",$AB428:AN428,0),0)=0,"c","")))</f>
        <v/>
      </c>
      <c r="AP428" s="88" t="str">
        <f>IF($AB428&lt;&gt;"x","",IF(AND($I428&lt;&gt;AP$4, IFERROR(MATCH("c",$AB428:AO428,0),0)=0),"x", IF(IFERROR(MATCH("c",$AB428:AO428,0),0)=0,"c","")))</f>
        <v/>
      </c>
      <c r="AQ428" s="88" t="str">
        <f>IF($AB428&lt;&gt;"x","",IF(AND($I428&lt;&gt;AQ$4, IFERROR(MATCH("c",$AB428:AP428,0),0)=0),"x", IF(IFERROR(MATCH("c",$AB428:AP428,0),0)=0,"c","")))</f>
        <v/>
      </c>
    </row>
    <row r="429" spans="2:43" x14ac:dyDescent="0.25">
      <c r="B429" s="88">
        <f>IF(AND(OR(Pipeline!$F$5=H429,Pipeline!$F$5="",Pipeline!$F$5="All"), OR(Pipeline!$F$6=J429,Pipeline!$F$6="",Pipeline!$F$6="All"),  OR(Pipeline!$J$5&lt;=K429,Pipeline!$J$5=""), OR(Pipeline!$J$6&gt;=K429,Pipeline!$J$6=""),  OR(Pipeline!$N$5&lt;=O429,Pipeline!$N$5=""), OR(Pipeline!$N$6&gt;=O429,Pipeline!$N$6="")),1,0)</f>
        <v>1</v>
      </c>
      <c r="C429" s="99">
        <f>IF(B429&lt;&gt;1,"",COUNTIFS($I$6:I428,I429,$B$6:B428,1)+1)</f>
        <v>417</v>
      </c>
      <c r="D429" s="100" t="str">
        <f>IF(LEN(INDEX(Input!B$6:B$1005,ROW($C429)-ROW($C$5),1))=0,"-",INDEX(Input!B$6:B$1005,ROW($C429)-ROW($C$5),1))</f>
        <v>-</v>
      </c>
      <c r="E429" s="100" t="str">
        <f>IF(LEN(INDEX(Input!C$6:C$1005,ROW($C429)-ROW($C$5),1))=0,"-",INDEX(Input!C$6:C$1005,ROW($C429)-ROW($C$5),1))</f>
        <v>-</v>
      </c>
      <c r="F429" s="100" t="str">
        <f>IF(LEN(INDEX(Input!D$6:D$1005,ROW($C429)-ROW($C$5),1))=0,"-",INDEX(Input!D$6:D$1005,ROW($C429)-ROW($C$5),1))</f>
        <v>-</v>
      </c>
      <c r="G429" s="100" t="str">
        <f>IF(LEN(INDEX(Input!E$6:E$1005,ROW($C429)-ROW($C$5),1))=0,"-",INDEX(Input!E$6:E$1005,ROW($C429)-ROW($C$5),1))</f>
        <v>-</v>
      </c>
      <c r="H429" s="100" t="str">
        <f>IF(LEN(INDEX(Input!F$6:F$1005,ROW($C429)-ROW($C$5),1))=0,"-",INDEX(Input!F$6:F$1005,ROW($C429)-ROW($C$5),1))</f>
        <v>-</v>
      </c>
      <c r="I429" s="100" t="str">
        <f>IF(LEN(INDEX(Input!G$6:G$1005,ROW($C429)-ROW($C$5),1))=0,"",INDEX(Input!G$6:G$1005,ROW($C429)-ROW($C$5),1))</f>
        <v/>
      </c>
      <c r="J429" s="100" t="str">
        <f>IF(LEN(INDEX(Input!B$6:B$1005,ROW($C429)-ROW($C$5),1))=0,"-",IF(INDEX(Input!H$6:H$1005,ROW($C429)-ROW($C$5),1)="","Not set",INDEX(Input!H$6:H$1005,ROW($C429)-ROW($C$5),1)) )</f>
        <v>-</v>
      </c>
      <c r="K429" s="101" t="str">
        <f>IF(LEN(INDEX(Input!I$6:I$1005,ROW($C429)-ROW($C$5),1))=0,"",INDEX(Input!I$6:I$1005,ROW($C429)-ROW($C$5),1))</f>
        <v/>
      </c>
      <c r="L429" s="101" t="str">
        <f t="array" ref="L429">IFERROR(IF($AY$24=123,DAY(K429)&amp;connector&amp;IF($AZ$24="Extended",INDEX($AT$24:$AT$35,MONTH(K429),1),MONTH(K429))&amp;connector&amp;IF($AZ$24="Short", RIGHT(YEAR(K429),2),YEAR(K429)),IF($AY$24=213, MONTH(K429)&amp;connector&amp;DAY(K429)&amp;connector&amp;IF($AZ$24="Short", RIGHT(YEAR(K429),2),YEAR(K429)),IF($AZ$24="Short", RIGHT(YEAR(K429),2),YEAR(K429))&amp;connector&amp;MONTH(K429)&amp;connector&amp;DAY(K429))),"-")</f>
        <v>-</v>
      </c>
      <c r="M429" s="101" t="str">
        <f>IF(LEN(INDEX(Input!J$6:J$1005,ROW($C429)-ROW($C$5),1))=0,"",INDEX(Input!J$6:J$1005,ROW($C429)-ROW($C$5),1))</f>
        <v/>
      </c>
      <c r="N429" s="101" t="str">
        <f t="array" ref="N429">IFERROR(IF($AY$24=123,DAY(M429)&amp;connector&amp;IF($AZ$24="Extended",INDEX($AT$24:$AT$35,MONTH(M429),1),MONTH(M429))&amp;connector&amp;IF($AZ$24="Short", RIGHT(YEAR(M429),2),YEAR(M429)),IF($AY$24=213, MONTH(M429)&amp;connector&amp;DAY(M429)&amp;connector&amp;IF($AZ$24="Short", RIGHT(YEAR(M429),2),YEAR(M429)),IF($AZ$24="Short", RIGHT(YEAR(M429),2),YEAR(M429))&amp;connector&amp;MONTH(M429)&amp;connector&amp;DAY(M429))),"-")</f>
        <v>-</v>
      </c>
      <c r="O429" s="156" t="str">
        <f>IF(LEN(INDEX(Input!K$6:K$1005,ROW($C429)-ROW($C$5),1))=0,"",INDEX(Input!K$6:K$1005,ROW($C429)-ROW($C$5),1))</f>
        <v/>
      </c>
      <c r="P429" s="100" t="str">
        <f t="shared" si="54"/>
        <v>-</v>
      </c>
      <c r="Q429" s="156" t="str">
        <f>IF(LEN(INDEX(Input!L$6:L$1005,ROW($C429)-ROW($C$5),1))=0,"",INDEX(Input!L$6:L$1005,ROW($C429)-ROW($C$5),1))</f>
        <v/>
      </c>
      <c r="R429" s="100" t="str">
        <f t="shared" si="55"/>
        <v>-</v>
      </c>
      <c r="S429" s="156" t="str">
        <f>IF(LEN(INDEX(Input!M$6:M$1005,ROW($C429)-ROW($C$5),1))=0,"-",INDEX(Input!M$6:M$1005,ROW($C429)-ROW($C$5),1))</f>
        <v>-</v>
      </c>
      <c r="T429" s="156" t="str">
        <f t="shared" si="56"/>
        <v/>
      </c>
      <c r="U429" s="100" t="str">
        <f t="shared" si="57"/>
        <v>-</v>
      </c>
      <c r="V429" s="156" t="str">
        <f>IF(LEN(INDEX(Input!O$6:O$1005,ROW($C429)-ROW($C$5),1))=0,"",INDEX(Input!O$6:O$1005,ROW($C429)-ROW($C$5),1))</f>
        <v/>
      </c>
      <c r="W429" s="100" t="str">
        <f t="shared" si="58"/>
        <v>-</v>
      </c>
      <c r="X429" s="104" t="str">
        <f t="shared" si="59"/>
        <v/>
      </c>
      <c r="Y429" s="102" t="str">
        <f t="shared" si="60"/>
        <v/>
      </c>
      <c r="Z429" s="102" t="str">
        <f>IF(AND(OR(Dashboard!$D$7=J429,Dashboard!$D$7=""),  OR(Dashboard!$G$6&lt;=K429,Dashboard!$G$6=""), OR(Dashboard!$G$7&gt;=K429,Dashboard!$G$7=""),  OR(Dashboard!$J$6&lt;=O429,Dashboard!$J$6=""), OR(Dashboard!$J$7&gt;=O429,Dashboard!$J$7=""),D429&lt;&gt;""),"x","")</f>
        <v>x</v>
      </c>
      <c r="AA429" s="102" t="str">
        <f>IF(AND(OR(Dashboard!$D$6=H429,Dashboard!$D$6="",Dashboard!$D$6="All"), Z429="x"),"x","")</f>
        <v>x</v>
      </c>
      <c r="AB429" s="103" t="str">
        <f>IF(AND(OR(Dashboard!$D$6=H429,Dashboard!$D$6="",Dashboard!$D$6="All"), OR(Dashboard!$D$7=J429,Dashboard!$D$7=""),  OR(Dashboard!$G$6&lt;=K429,Dashboard!$G$6=""), OR(Dashboard!$G$7&gt;=K429,Dashboard!$G$7=""),  OR(Dashboard!$J$6&lt;=O429,Dashboard!$J$6=""), OR(Dashboard!$J$7&gt;=O429,Dashboard!$J$7=""),I429&lt;&gt;""),"x","")</f>
        <v/>
      </c>
      <c r="AC429" s="88" t="str">
        <f>IF($AB429&lt;&gt;"x","",IF(AND($I429&lt;&gt;AC$4, IFERROR(MATCH("c",$AB429:AB429,0),0)=0),"x", IF(IFERROR(MATCH("c",$AB429:AB429,0),0)=0,"c","")))</f>
        <v/>
      </c>
      <c r="AD429" s="88" t="str">
        <f>IF($AB429&lt;&gt;"x","",IF(AND($I429&lt;&gt;AD$4, IFERROR(MATCH("c",$AB429:AC429,0),0)=0),"x", IF(IFERROR(MATCH("c",$AB429:AC429,0),0)=0,"c","")))</f>
        <v/>
      </c>
      <c r="AE429" s="88" t="str">
        <f>IF($AB429&lt;&gt;"x","",IF(AND($I429&lt;&gt;AE$4, IFERROR(MATCH("c",$AB429:AD429,0),0)=0),"x", IF(IFERROR(MATCH("c",$AB429:AD429,0),0)=0,"c","")))</f>
        <v/>
      </c>
      <c r="AF429" s="88" t="str">
        <f>IF($AB429&lt;&gt;"x","",IF(AND($I429&lt;&gt;AF$4, IFERROR(MATCH("c",$AB429:AE429,0),0)=0),"x", IF(IFERROR(MATCH("c",$AB429:AE429,0),0)=0,"c","")))</f>
        <v/>
      </c>
      <c r="AG429" s="88" t="str">
        <f>IF($AB429&lt;&gt;"x","",IF(AND($I429&lt;&gt;AG$4, IFERROR(MATCH("c",$AB429:AF429,0),0)=0),"x", IF(IFERROR(MATCH("c",$AB429:AF429,0),0)=0,"c","")))</f>
        <v/>
      </c>
      <c r="AH429" s="88" t="str">
        <f>IF($AB429&lt;&gt;"x","",IF(AND($I429&lt;&gt;AH$4, IFERROR(MATCH("c",$AB429:AG429,0),0)=0),"x", IF(IFERROR(MATCH("c",$AB429:AG429,0),0)=0,"c","")))</f>
        <v/>
      </c>
      <c r="AI429" s="88" t="str">
        <f>IF($AB429&lt;&gt;"x","",IF(AND($I429&lt;&gt;AI$4, IFERROR(MATCH("c",$AB429:AH429,0),0)=0),"x", IF(IFERROR(MATCH("c",$AB429:AH429,0),0)=0,"c","")))</f>
        <v/>
      </c>
      <c r="AJ429" s="88" t="str">
        <f>IF($AB429&lt;&gt;"x","",IF(AND($I429&lt;&gt;AJ$4, IFERROR(MATCH("c",$AB429:AI429,0),0)=0),"x", IF(IFERROR(MATCH("c",$AB429:AI429,0),0)=0,"c","")))</f>
        <v/>
      </c>
      <c r="AK429" s="88" t="str">
        <f>IF($AB429&lt;&gt;"x","",IF(AND($I429&lt;&gt;AK$4, IFERROR(MATCH("c",$AB429:AJ429,0),0)=0),"x", IF(IFERROR(MATCH("c",$AB429:AJ429,0),0)=0,"c","")))</f>
        <v/>
      </c>
      <c r="AL429" s="88" t="str">
        <f>IF($AB429&lt;&gt;"x","",IF(AND($I429&lt;&gt;AL$4, IFERROR(MATCH("c",$AB429:AK429,0),0)=0),"x", IF(IFERROR(MATCH("c",$AB429:AK429,0),0)=0,"c","")))</f>
        <v/>
      </c>
      <c r="AM429" s="88" t="str">
        <f>IF($AB429&lt;&gt;"x","",IF(AND($I429&lt;&gt;AM$4, IFERROR(MATCH("c",$AB429:AL429,0),0)=0),"x", IF(IFERROR(MATCH("c",$AB429:AL429,0),0)=0,"c","")))</f>
        <v/>
      </c>
      <c r="AN429" s="88" t="str">
        <f>IF($AB429&lt;&gt;"x","",IF(AND($I429&lt;&gt;AN$4, IFERROR(MATCH("c",$AB429:AM429,0),0)=0),"x", IF(IFERROR(MATCH("c",$AB429:AM429,0),0)=0,"c","")))</f>
        <v/>
      </c>
      <c r="AO429" s="88" t="str">
        <f>IF($AB429&lt;&gt;"x","",IF(AND($I429&lt;&gt;AO$4, IFERROR(MATCH("c",$AB429:AN429,0),0)=0),"x", IF(IFERROR(MATCH("c",$AB429:AN429,0),0)=0,"c","")))</f>
        <v/>
      </c>
      <c r="AP429" s="88" t="str">
        <f>IF($AB429&lt;&gt;"x","",IF(AND($I429&lt;&gt;AP$4, IFERROR(MATCH("c",$AB429:AO429,0),0)=0),"x", IF(IFERROR(MATCH("c",$AB429:AO429,0),0)=0,"c","")))</f>
        <v/>
      </c>
      <c r="AQ429" s="88" t="str">
        <f>IF($AB429&lt;&gt;"x","",IF(AND($I429&lt;&gt;AQ$4, IFERROR(MATCH("c",$AB429:AP429,0),0)=0),"x", IF(IFERROR(MATCH("c",$AB429:AP429,0),0)=0,"c","")))</f>
        <v/>
      </c>
    </row>
    <row r="430" spans="2:43" x14ac:dyDescent="0.25">
      <c r="B430" s="88">
        <f>IF(AND(OR(Pipeline!$F$5=H430,Pipeline!$F$5="",Pipeline!$F$5="All"), OR(Pipeline!$F$6=J430,Pipeline!$F$6="",Pipeline!$F$6="All"),  OR(Pipeline!$J$5&lt;=K430,Pipeline!$J$5=""), OR(Pipeline!$J$6&gt;=K430,Pipeline!$J$6=""),  OR(Pipeline!$N$5&lt;=O430,Pipeline!$N$5=""), OR(Pipeline!$N$6&gt;=O430,Pipeline!$N$6="")),1,0)</f>
        <v>1</v>
      </c>
      <c r="C430" s="99">
        <f>IF(B430&lt;&gt;1,"",COUNTIFS($I$6:I429,I430,$B$6:B429,1)+1)</f>
        <v>418</v>
      </c>
      <c r="D430" s="100" t="str">
        <f>IF(LEN(INDEX(Input!B$6:B$1005,ROW($C430)-ROW($C$5),1))=0,"-",INDEX(Input!B$6:B$1005,ROW($C430)-ROW($C$5),1))</f>
        <v>-</v>
      </c>
      <c r="E430" s="100" t="str">
        <f>IF(LEN(INDEX(Input!C$6:C$1005,ROW($C430)-ROW($C$5),1))=0,"-",INDEX(Input!C$6:C$1005,ROW($C430)-ROW($C$5),1))</f>
        <v>-</v>
      </c>
      <c r="F430" s="100" t="str">
        <f>IF(LEN(INDEX(Input!D$6:D$1005,ROW($C430)-ROW($C$5),1))=0,"-",INDEX(Input!D$6:D$1005,ROW($C430)-ROW($C$5),1))</f>
        <v>-</v>
      </c>
      <c r="G430" s="100" t="str">
        <f>IF(LEN(INDEX(Input!E$6:E$1005,ROW($C430)-ROW($C$5),1))=0,"-",INDEX(Input!E$6:E$1005,ROW($C430)-ROW($C$5),1))</f>
        <v>-</v>
      </c>
      <c r="H430" s="100" t="str">
        <f>IF(LEN(INDEX(Input!F$6:F$1005,ROW($C430)-ROW($C$5),1))=0,"-",INDEX(Input!F$6:F$1005,ROW($C430)-ROW($C$5),1))</f>
        <v>-</v>
      </c>
      <c r="I430" s="100" t="str">
        <f>IF(LEN(INDEX(Input!G$6:G$1005,ROW($C430)-ROW($C$5),1))=0,"",INDEX(Input!G$6:G$1005,ROW($C430)-ROW($C$5),1))</f>
        <v/>
      </c>
      <c r="J430" s="100" t="str">
        <f>IF(LEN(INDEX(Input!B$6:B$1005,ROW($C430)-ROW($C$5),1))=0,"-",IF(INDEX(Input!H$6:H$1005,ROW($C430)-ROW($C$5),1)="","Not set",INDEX(Input!H$6:H$1005,ROW($C430)-ROW($C$5),1)) )</f>
        <v>-</v>
      </c>
      <c r="K430" s="101" t="str">
        <f>IF(LEN(INDEX(Input!I$6:I$1005,ROW($C430)-ROW($C$5),1))=0,"",INDEX(Input!I$6:I$1005,ROW($C430)-ROW($C$5),1))</f>
        <v/>
      </c>
      <c r="L430" s="101" t="str">
        <f t="array" ref="L430">IFERROR(IF($AY$24=123,DAY(K430)&amp;connector&amp;IF($AZ$24="Extended",INDEX($AT$24:$AT$35,MONTH(K430),1),MONTH(K430))&amp;connector&amp;IF($AZ$24="Short", RIGHT(YEAR(K430),2),YEAR(K430)),IF($AY$24=213, MONTH(K430)&amp;connector&amp;DAY(K430)&amp;connector&amp;IF($AZ$24="Short", RIGHT(YEAR(K430),2),YEAR(K430)),IF($AZ$24="Short", RIGHT(YEAR(K430),2),YEAR(K430))&amp;connector&amp;MONTH(K430)&amp;connector&amp;DAY(K430))),"-")</f>
        <v>-</v>
      </c>
      <c r="M430" s="101" t="str">
        <f>IF(LEN(INDEX(Input!J$6:J$1005,ROW($C430)-ROW($C$5),1))=0,"",INDEX(Input!J$6:J$1005,ROW($C430)-ROW($C$5),1))</f>
        <v/>
      </c>
      <c r="N430" s="101" t="str">
        <f t="array" ref="N430">IFERROR(IF($AY$24=123,DAY(M430)&amp;connector&amp;IF($AZ$24="Extended",INDEX($AT$24:$AT$35,MONTH(M430),1),MONTH(M430))&amp;connector&amp;IF($AZ$24="Short", RIGHT(YEAR(M430),2),YEAR(M430)),IF($AY$24=213, MONTH(M430)&amp;connector&amp;DAY(M430)&amp;connector&amp;IF($AZ$24="Short", RIGHT(YEAR(M430),2),YEAR(M430)),IF($AZ$24="Short", RIGHT(YEAR(M430),2),YEAR(M430))&amp;connector&amp;MONTH(M430)&amp;connector&amp;DAY(M430))),"-")</f>
        <v>-</v>
      </c>
      <c r="O430" s="156" t="str">
        <f>IF(LEN(INDEX(Input!K$6:K$1005,ROW($C430)-ROW($C$5),1))=0,"",INDEX(Input!K$6:K$1005,ROW($C430)-ROW($C$5),1))</f>
        <v/>
      </c>
      <c r="P430" s="100" t="str">
        <f t="shared" si="54"/>
        <v>-</v>
      </c>
      <c r="Q430" s="156" t="str">
        <f>IF(LEN(INDEX(Input!L$6:L$1005,ROW($C430)-ROW($C$5),1))=0,"",INDEX(Input!L$6:L$1005,ROW($C430)-ROW($C$5),1))</f>
        <v/>
      </c>
      <c r="R430" s="100" t="str">
        <f t="shared" si="55"/>
        <v>-</v>
      </c>
      <c r="S430" s="156" t="str">
        <f>IF(LEN(INDEX(Input!M$6:M$1005,ROW($C430)-ROW($C$5),1))=0,"-",INDEX(Input!M$6:M$1005,ROW($C430)-ROW($C$5),1))</f>
        <v>-</v>
      </c>
      <c r="T430" s="156" t="str">
        <f t="shared" si="56"/>
        <v/>
      </c>
      <c r="U430" s="100" t="str">
        <f t="shared" si="57"/>
        <v>-</v>
      </c>
      <c r="V430" s="156" t="str">
        <f>IF(LEN(INDEX(Input!O$6:O$1005,ROW($C430)-ROW($C$5),1))=0,"",INDEX(Input!O$6:O$1005,ROW($C430)-ROW($C$5),1))</f>
        <v/>
      </c>
      <c r="W430" s="100" t="str">
        <f t="shared" si="58"/>
        <v>-</v>
      </c>
      <c r="X430" s="104" t="str">
        <f t="shared" si="59"/>
        <v/>
      </c>
      <c r="Y430" s="102" t="str">
        <f t="shared" si="60"/>
        <v/>
      </c>
      <c r="Z430" s="102" t="str">
        <f>IF(AND(OR(Dashboard!$D$7=J430,Dashboard!$D$7=""),  OR(Dashboard!$G$6&lt;=K430,Dashboard!$G$6=""), OR(Dashboard!$G$7&gt;=K430,Dashboard!$G$7=""),  OR(Dashboard!$J$6&lt;=O430,Dashboard!$J$6=""), OR(Dashboard!$J$7&gt;=O430,Dashboard!$J$7=""),D430&lt;&gt;""),"x","")</f>
        <v>x</v>
      </c>
      <c r="AA430" s="102" t="str">
        <f>IF(AND(OR(Dashboard!$D$6=H430,Dashboard!$D$6="",Dashboard!$D$6="All"), Z430="x"),"x","")</f>
        <v>x</v>
      </c>
      <c r="AB430" s="103" t="str">
        <f>IF(AND(OR(Dashboard!$D$6=H430,Dashboard!$D$6="",Dashboard!$D$6="All"), OR(Dashboard!$D$7=J430,Dashboard!$D$7=""),  OR(Dashboard!$G$6&lt;=K430,Dashboard!$G$6=""), OR(Dashboard!$G$7&gt;=K430,Dashboard!$G$7=""),  OR(Dashboard!$J$6&lt;=O430,Dashboard!$J$6=""), OR(Dashboard!$J$7&gt;=O430,Dashboard!$J$7=""),I430&lt;&gt;""),"x","")</f>
        <v/>
      </c>
      <c r="AC430" s="88" t="str">
        <f>IF($AB430&lt;&gt;"x","",IF(AND($I430&lt;&gt;AC$4, IFERROR(MATCH("c",$AB430:AB430,0),0)=0),"x", IF(IFERROR(MATCH("c",$AB430:AB430,0),0)=0,"c","")))</f>
        <v/>
      </c>
      <c r="AD430" s="88" t="str">
        <f>IF($AB430&lt;&gt;"x","",IF(AND($I430&lt;&gt;AD$4, IFERROR(MATCH("c",$AB430:AC430,0),0)=0),"x", IF(IFERROR(MATCH("c",$AB430:AC430,0),0)=0,"c","")))</f>
        <v/>
      </c>
      <c r="AE430" s="88" t="str">
        <f>IF($AB430&lt;&gt;"x","",IF(AND($I430&lt;&gt;AE$4, IFERROR(MATCH("c",$AB430:AD430,0),0)=0),"x", IF(IFERROR(MATCH("c",$AB430:AD430,0),0)=0,"c","")))</f>
        <v/>
      </c>
      <c r="AF430" s="88" t="str">
        <f>IF($AB430&lt;&gt;"x","",IF(AND($I430&lt;&gt;AF$4, IFERROR(MATCH("c",$AB430:AE430,0),0)=0),"x", IF(IFERROR(MATCH("c",$AB430:AE430,0),0)=0,"c","")))</f>
        <v/>
      </c>
      <c r="AG430" s="88" t="str">
        <f>IF($AB430&lt;&gt;"x","",IF(AND($I430&lt;&gt;AG$4, IFERROR(MATCH("c",$AB430:AF430,0),0)=0),"x", IF(IFERROR(MATCH("c",$AB430:AF430,0),0)=0,"c","")))</f>
        <v/>
      </c>
      <c r="AH430" s="88" t="str">
        <f>IF($AB430&lt;&gt;"x","",IF(AND($I430&lt;&gt;AH$4, IFERROR(MATCH("c",$AB430:AG430,0),0)=0),"x", IF(IFERROR(MATCH("c",$AB430:AG430,0),0)=0,"c","")))</f>
        <v/>
      </c>
      <c r="AI430" s="88" t="str">
        <f>IF($AB430&lt;&gt;"x","",IF(AND($I430&lt;&gt;AI$4, IFERROR(MATCH("c",$AB430:AH430,0),0)=0),"x", IF(IFERROR(MATCH("c",$AB430:AH430,0),0)=0,"c","")))</f>
        <v/>
      </c>
      <c r="AJ430" s="88" t="str">
        <f>IF($AB430&lt;&gt;"x","",IF(AND($I430&lt;&gt;AJ$4, IFERROR(MATCH("c",$AB430:AI430,0),0)=0),"x", IF(IFERROR(MATCH("c",$AB430:AI430,0),0)=0,"c","")))</f>
        <v/>
      </c>
      <c r="AK430" s="88" t="str">
        <f>IF($AB430&lt;&gt;"x","",IF(AND($I430&lt;&gt;AK$4, IFERROR(MATCH("c",$AB430:AJ430,0),0)=0),"x", IF(IFERROR(MATCH("c",$AB430:AJ430,0),0)=0,"c","")))</f>
        <v/>
      </c>
      <c r="AL430" s="88" t="str">
        <f>IF($AB430&lt;&gt;"x","",IF(AND($I430&lt;&gt;AL$4, IFERROR(MATCH("c",$AB430:AK430,0),0)=0),"x", IF(IFERROR(MATCH("c",$AB430:AK430,0),0)=0,"c","")))</f>
        <v/>
      </c>
      <c r="AM430" s="88" t="str">
        <f>IF($AB430&lt;&gt;"x","",IF(AND($I430&lt;&gt;AM$4, IFERROR(MATCH("c",$AB430:AL430,0),0)=0),"x", IF(IFERROR(MATCH("c",$AB430:AL430,0),0)=0,"c","")))</f>
        <v/>
      </c>
      <c r="AN430" s="88" t="str">
        <f>IF($AB430&lt;&gt;"x","",IF(AND($I430&lt;&gt;AN$4, IFERROR(MATCH("c",$AB430:AM430,0),0)=0),"x", IF(IFERROR(MATCH("c",$AB430:AM430,0),0)=0,"c","")))</f>
        <v/>
      </c>
      <c r="AO430" s="88" t="str">
        <f>IF($AB430&lt;&gt;"x","",IF(AND($I430&lt;&gt;AO$4, IFERROR(MATCH("c",$AB430:AN430,0),0)=0),"x", IF(IFERROR(MATCH("c",$AB430:AN430,0),0)=0,"c","")))</f>
        <v/>
      </c>
      <c r="AP430" s="88" t="str">
        <f>IF($AB430&lt;&gt;"x","",IF(AND($I430&lt;&gt;AP$4, IFERROR(MATCH("c",$AB430:AO430,0),0)=0),"x", IF(IFERROR(MATCH("c",$AB430:AO430,0),0)=0,"c","")))</f>
        <v/>
      </c>
      <c r="AQ430" s="88" t="str">
        <f>IF($AB430&lt;&gt;"x","",IF(AND($I430&lt;&gt;AQ$4, IFERROR(MATCH("c",$AB430:AP430,0),0)=0),"x", IF(IFERROR(MATCH("c",$AB430:AP430,0),0)=0,"c","")))</f>
        <v/>
      </c>
    </row>
    <row r="431" spans="2:43" x14ac:dyDescent="0.25">
      <c r="B431" s="88">
        <f>IF(AND(OR(Pipeline!$F$5=H431,Pipeline!$F$5="",Pipeline!$F$5="All"), OR(Pipeline!$F$6=J431,Pipeline!$F$6="",Pipeline!$F$6="All"),  OR(Pipeline!$J$5&lt;=K431,Pipeline!$J$5=""), OR(Pipeline!$J$6&gt;=K431,Pipeline!$J$6=""),  OR(Pipeline!$N$5&lt;=O431,Pipeline!$N$5=""), OR(Pipeline!$N$6&gt;=O431,Pipeline!$N$6="")),1,0)</f>
        <v>1</v>
      </c>
      <c r="C431" s="99">
        <f>IF(B431&lt;&gt;1,"",COUNTIFS($I$6:I430,I431,$B$6:B430,1)+1)</f>
        <v>419</v>
      </c>
      <c r="D431" s="100" t="str">
        <f>IF(LEN(INDEX(Input!B$6:B$1005,ROW($C431)-ROW($C$5),1))=0,"-",INDEX(Input!B$6:B$1005,ROW($C431)-ROW($C$5),1))</f>
        <v>-</v>
      </c>
      <c r="E431" s="100" t="str">
        <f>IF(LEN(INDEX(Input!C$6:C$1005,ROW($C431)-ROW($C$5),1))=0,"-",INDEX(Input!C$6:C$1005,ROW($C431)-ROW($C$5),1))</f>
        <v>-</v>
      </c>
      <c r="F431" s="100" t="str">
        <f>IF(LEN(INDEX(Input!D$6:D$1005,ROW($C431)-ROW($C$5),1))=0,"-",INDEX(Input!D$6:D$1005,ROW($C431)-ROW($C$5),1))</f>
        <v>-</v>
      </c>
      <c r="G431" s="100" t="str">
        <f>IF(LEN(INDEX(Input!E$6:E$1005,ROW($C431)-ROW($C$5),1))=0,"-",INDEX(Input!E$6:E$1005,ROW($C431)-ROW($C$5),1))</f>
        <v>-</v>
      </c>
      <c r="H431" s="100" t="str">
        <f>IF(LEN(INDEX(Input!F$6:F$1005,ROW($C431)-ROW($C$5),1))=0,"-",INDEX(Input!F$6:F$1005,ROW($C431)-ROW($C$5),1))</f>
        <v>-</v>
      </c>
      <c r="I431" s="100" t="str">
        <f>IF(LEN(INDEX(Input!G$6:G$1005,ROW($C431)-ROW($C$5),1))=0,"",INDEX(Input!G$6:G$1005,ROW($C431)-ROW($C$5),1))</f>
        <v/>
      </c>
      <c r="J431" s="100" t="str">
        <f>IF(LEN(INDEX(Input!B$6:B$1005,ROW($C431)-ROW($C$5),1))=0,"-",IF(INDEX(Input!H$6:H$1005,ROW($C431)-ROW($C$5),1)="","Not set",INDEX(Input!H$6:H$1005,ROW($C431)-ROW($C$5),1)) )</f>
        <v>-</v>
      </c>
      <c r="K431" s="101" t="str">
        <f>IF(LEN(INDEX(Input!I$6:I$1005,ROW($C431)-ROW($C$5),1))=0,"",INDEX(Input!I$6:I$1005,ROW($C431)-ROW($C$5),1))</f>
        <v/>
      </c>
      <c r="L431" s="101" t="str">
        <f t="array" ref="L431">IFERROR(IF($AY$24=123,DAY(K431)&amp;connector&amp;IF($AZ$24="Extended",INDEX($AT$24:$AT$35,MONTH(K431),1),MONTH(K431))&amp;connector&amp;IF($AZ$24="Short", RIGHT(YEAR(K431),2),YEAR(K431)),IF($AY$24=213, MONTH(K431)&amp;connector&amp;DAY(K431)&amp;connector&amp;IF($AZ$24="Short", RIGHT(YEAR(K431),2),YEAR(K431)),IF($AZ$24="Short", RIGHT(YEAR(K431),2),YEAR(K431))&amp;connector&amp;MONTH(K431)&amp;connector&amp;DAY(K431))),"-")</f>
        <v>-</v>
      </c>
      <c r="M431" s="101" t="str">
        <f>IF(LEN(INDEX(Input!J$6:J$1005,ROW($C431)-ROW($C$5),1))=0,"",INDEX(Input!J$6:J$1005,ROW($C431)-ROW($C$5),1))</f>
        <v/>
      </c>
      <c r="N431" s="101" t="str">
        <f t="array" ref="N431">IFERROR(IF($AY$24=123,DAY(M431)&amp;connector&amp;IF($AZ$24="Extended",INDEX($AT$24:$AT$35,MONTH(M431),1),MONTH(M431))&amp;connector&amp;IF($AZ$24="Short", RIGHT(YEAR(M431),2),YEAR(M431)),IF($AY$24=213, MONTH(M431)&amp;connector&amp;DAY(M431)&amp;connector&amp;IF($AZ$24="Short", RIGHT(YEAR(M431),2),YEAR(M431)),IF($AZ$24="Short", RIGHT(YEAR(M431),2),YEAR(M431))&amp;connector&amp;MONTH(M431)&amp;connector&amp;DAY(M431))),"-")</f>
        <v>-</v>
      </c>
      <c r="O431" s="156" t="str">
        <f>IF(LEN(INDEX(Input!K$6:K$1005,ROW($C431)-ROW($C$5),1))=0,"",INDEX(Input!K$6:K$1005,ROW($C431)-ROW($C$5),1))</f>
        <v/>
      </c>
      <c r="P431" s="100" t="str">
        <f t="shared" si="54"/>
        <v>-</v>
      </c>
      <c r="Q431" s="156" t="str">
        <f>IF(LEN(INDEX(Input!L$6:L$1005,ROW($C431)-ROW($C$5),1))=0,"",INDEX(Input!L$6:L$1005,ROW($C431)-ROW($C$5),1))</f>
        <v/>
      </c>
      <c r="R431" s="100" t="str">
        <f t="shared" si="55"/>
        <v>-</v>
      </c>
      <c r="S431" s="156" t="str">
        <f>IF(LEN(INDEX(Input!M$6:M$1005,ROW($C431)-ROW($C$5),1))=0,"-",INDEX(Input!M$6:M$1005,ROW($C431)-ROW($C$5),1))</f>
        <v>-</v>
      </c>
      <c r="T431" s="156" t="str">
        <f t="shared" si="56"/>
        <v/>
      </c>
      <c r="U431" s="100" t="str">
        <f t="shared" si="57"/>
        <v>-</v>
      </c>
      <c r="V431" s="156" t="str">
        <f>IF(LEN(INDEX(Input!O$6:O$1005,ROW($C431)-ROW($C$5),1))=0,"",INDEX(Input!O$6:O$1005,ROW($C431)-ROW($C$5),1))</f>
        <v/>
      </c>
      <c r="W431" s="100" t="str">
        <f t="shared" si="58"/>
        <v>-</v>
      </c>
      <c r="X431" s="104" t="str">
        <f t="shared" si="59"/>
        <v/>
      </c>
      <c r="Y431" s="102" t="str">
        <f t="shared" si="60"/>
        <v/>
      </c>
      <c r="Z431" s="102" t="str">
        <f>IF(AND(OR(Dashboard!$D$7=J431,Dashboard!$D$7=""),  OR(Dashboard!$G$6&lt;=K431,Dashboard!$G$6=""), OR(Dashboard!$G$7&gt;=K431,Dashboard!$G$7=""),  OR(Dashboard!$J$6&lt;=O431,Dashboard!$J$6=""), OR(Dashboard!$J$7&gt;=O431,Dashboard!$J$7=""),D431&lt;&gt;""),"x","")</f>
        <v>x</v>
      </c>
      <c r="AA431" s="102" t="str">
        <f>IF(AND(OR(Dashboard!$D$6=H431,Dashboard!$D$6="",Dashboard!$D$6="All"), Z431="x"),"x","")</f>
        <v>x</v>
      </c>
      <c r="AB431" s="103" t="str">
        <f>IF(AND(OR(Dashboard!$D$6=H431,Dashboard!$D$6="",Dashboard!$D$6="All"), OR(Dashboard!$D$7=J431,Dashboard!$D$7=""),  OR(Dashboard!$G$6&lt;=K431,Dashboard!$G$6=""), OR(Dashboard!$G$7&gt;=K431,Dashboard!$G$7=""),  OR(Dashboard!$J$6&lt;=O431,Dashboard!$J$6=""), OR(Dashboard!$J$7&gt;=O431,Dashboard!$J$7=""),I431&lt;&gt;""),"x","")</f>
        <v/>
      </c>
      <c r="AC431" s="88" t="str">
        <f>IF($AB431&lt;&gt;"x","",IF(AND($I431&lt;&gt;AC$4, IFERROR(MATCH("c",$AB431:AB431,0),0)=0),"x", IF(IFERROR(MATCH("c",$AB431:AB431,0),0)=0,"c","")))</f>
        <v/>
      </c>
      <c r="AD431" s="88" t="str">
        <f>IF($AB431&lt;&gt;"x","",IF(AND($I431&lt;&gt;AD$4, IFERROR(MATCH("c",$AB431:AC431,0),0)=0),"x", IF(IFERROR(MATCH("c",$AB431:AC431,0),0)=0,"c","")))</f>
        <v/>
      </c>
      <c r="AE431" s="88" t="str">
        <f>IF($AB431&lt;&gt;"x","",IF(AND($I431&lt;&gt;AE$4, IFERROR(MATCH("c",$AB431:AD431,0),0)=0),"x", IF(IFERROR(MATCH("c",$AB431:AD431,0),0)=0,"c","")))</f>
        <v/>
      </c>
      <c r="AF431" s="88" t="str">
        <f>IF($AB431&lt;&gt;"x","",IF(AND($I431&lt;&gt;AF$4, IFERROR(MATCH("c",$AB431:AE431,0),0)=0),"x", IF(IFERROR(MATCH("c",$AB431:AE431,0),0)=0,"c","")))</f>
        <v/>
      </c>
      <c r="AG431" s="88" t="str">
        <f>IF($AB431&lt;&gt;"x","",IF(AND($I431&lt;&gt;AG$4, IFERROR(MATCH("c",$AB431:AF431,0),0)=0),"x", IF(IFERROR(MATCH("c",$AB431:AF431,0),0)=0,"c","")))</f>
        <v/>
      </c>
      <c r="AH431" s="88" t="str">
        <f>IF($AB431&lt;&gt;"x","",IF(AND($I431&lt;&gt;AH$4, IFERROR(MATCH("c",$AB431:AG431,0),0)=0),"x", IF(IFERROR(MATCH("c",$AB431:AG431,0),0)=0,"c","")))</f>
        <v/>
      </c>
      <c r="AI431" s="88" t="str">
        <f>IF($AB431&lt;&gt;"x","",IF(AND($I431&lt;&gt;AI$4, IFERROR(MATCH("c",$AB431:AH431,0),0)=0),"x", IF(IFERROR(MATCH("c",$AB431:AH431,0),0)=0,"c","")))</f>
        <v/>
      </c>
      <c r="AJ431" s="88" t="str">
        <f>IF($AB431&lt;&gt;"x","",IF(AND($I431&lt;&gt;AJ$4, IFERROR(MATCH("c",$AB431:AI431,0),0)=0),"x", IF(IFERROR(MATCH("c",$AB431:AI431,0),0)=0,"c","")))</f>
        <v/>
      </c>
      <c r="AK431" s="88" t="str">
        <f>IF($AB431&lt;&gt;"x","",IF(AND($I431&lt;&gt;AK$4, IFERROR(MATCH("c",$AB431:AJ431,0),0)=0),"x", IF(IFERROR(MATCH("c",$AB431:AJ431,0),0)=0,"c","")))</f>
        <v/>
      </c>
      <c r="AL431" s="88" t="str">
        <f>IF($AB431&lt;&gt;"x","",IF(AND($I431&lt;&gt;AL$4, IFERROR(MATCH("c",$AB431:AK431,0),0)=0),"x", IF(IFERROR(MATCH("c",$AB431:AK431,0),0)=0,"c","")))</f>
        <v/>
      </c>
      <c r="AM431" s="88" t="str">
        <f>IF($AB431&lt;&gt;"x","",IF(AND($I431&lt;&gt;AM$4, IFERROR(MATCH("c",$AB431:AL431,0),0)=0),"x", IF(IFERROR(MATCH("c",$AB431:AL431,0),0)=0,"c","")))</f>
        <v/>
      </c>
      <c r="AN431" s="88" t="str">
        <f>IF($AB431&lt;&gt;"x","",IF(AND($I431&lt;&gt;AN$4, IFERROR(MATCH("c",$AB431:AM431,0),0)=0),"x", IF(IFERROR(MATCH("c",$AB431:AM431,0),0)=0,"c","")))</f>
        <v/>
      </c>
      <c r="AO431" s="88" t="str">
        <f>IF($AB431&lt;&gt;"x","",IF(AND($I431&lt;&gt;AO$4, IFERROR(MATCH("c",$AB431:AN431,0),0)=0),"x", IF(IFERROR(MATCH("c",$AB431:AN431,0),0)=0,"c","")))</f>
        <v/>
      </c>
      <c r="AP431" s="88" t="str">
        <f>IF($AB431&lt;&gt;"x","",IF(AND($I431&lt;&gt;AP$4, IFERROR(MATCH("c",$AB431:AO431,0),0)=0),"x", IF(IFERROR(MATCH("c",$AB431:AO431,0),0)=0,"c","")))</f>
        <v/>
      </c>
      <c r="AQ431" s="88" t="str">
        <f>IF($AB431&lt;&gt;"x","",IF(AND($I431&lt;&gt;AQ$4, IFERROR(MATCH("c",$AB431:AP431,0),0)=0),"x", IF(IFERROR(MATCH("c",$AB431:AP431,0),0)=0,"c","")))</f>
        <v/>
      </c>
    </row>
    <row r="432" spans="2:43" x14ac:dyDescent="0.25">
      <c r="B432" s="88">
        <f>IF(AND(OR(Pipeline!$F$5=H432,Pipeline!$F$5="",Pipeline!$F$5="All"), OR(Pipeline!$F$6=J432,Pipeline!$F$6="",Pipeline!$F$6="All"),  OR(Pipeline!$J$5&lt;=K432,Pipeline!$J$5=""), OR(Pipeline!$J$6&gt;=K432,Pipeline!$J$6=""),  OR(Pipeline!$N$5&lt;=O432,Pipeline!$N$5=""), OR(Pipeline!$N$6&gt;=O432,Pipeline!$N$6="")),1,0)</f>
        <v>1</v>
      </c>
      <c r="C432" s="99">
        <f>IF(B432&lt;&gt;1,"",COUNTIFS($I$6:I431,I432,$B$6:B431,1)+1)</f>
        <v>420</v>
      </c>
      <c r="D432" s="100" t="str">
        <f>IF(LEN(INDEX(Input!B$6:B$1005,ROW($C432)-ROW($C$5),1))=0,"-",INDEX(Input!B$6:B$1005,ROW($C432)-ROW($C$5),1))</f>
        <v>-</v>
      </c>
      <c r="E432" s="100" t="str">
        <f>IF(LEN(INDEX(Input!C$6:C$1005,ROW($C432)-ROW($C$5),1))=0,"-",INDEX(Input!C$6:C$1005,ROW($C432)-ROW($C$5),1))</f>
        <v>-</v>
      </c>
      <c r="F432" s="100" t="str">
        <f>IF(LEN(INDEX(Input!D$6:D$1005,ROW($C432)-ROW($C$5),1))=0,"-",INDEX(Input!D$6:D$1005,ROW($C432)-ROW($C$5),1))</f>
        <v>-</v>
      </c>
      <c r="G432" s="100" t="str">
        <f>IF(LEN(INDEX(Input!E$6:E$1005,ROW($C432)-ROW($C$5),1))=0,"-",INDEX(Input!E$6:E$1005,ROW($C432)-ROW($C$5),1))</f>
        <v>-</v>
      </c>
      <c r="H432" s="100" t="str">
        <f>IF(LEN(INDEX(Input!F$6:F$1005,ROW($C432)-ROW($C$5),1))=0,"-",INDEX(Input!F$6:F$1005,ROW($C432)-ROW($C$5),1))</f>
        <v>-</v>
      </c>
      <c r="I432" s="100" t="str">
        <f>IF(LEN(INDEX(Input!G$6:G$1005,ROW($C432)-ROW($C$5),1))=0,"",INDEX(Input!G$6:G$1005,ROW($C432)-ROW($C$5),1))</f>
        <v/>
      </c>
      <c r="J432" s="100" t="str">
        <f>IF(LEN(INDEX(Input!B$6:B$1005,ROW($C432)-ROW($C$5),1))=0,"-",IF(INDEX(Input!H$6:H$1005,ROW($C432)-ROW($C$5),1)="","Not set",INDEX(Input!H$6:H$1005,ROW($C432)-ROW($C$5),1)) )</f>
        <v>-</v>
      </c>
      <c r="K432" s="101" t="str">
        <f>IF(LEN(INDEX(Input!I$6:I$1005,ROW($C432)-ROW($C$5),1))=0,"",INDEX(Input!I$6:I$1005,ROW($C432)-ROW($C$5),1))</f>
        <v/>
      </c>
      <c r="L432" s="101" t="str">
        <f t="array" ref="L432">IFERROR(IF($AY$24=123,DAY(K432)&amp;connector&amp;IF($AZ$24="Extended",INDEX($AT$24:$AT$35,MONTH(K432),1),MONTH(K432))&amp;connector&amp;IF($AZ$24="Short", RIGHT(YEAR(K432),2),YEAR(K432)),IF($AY$24=213, MONTH(K432)&amp;connector&amp;DAY(K432)&amp;connector&amp;IF($AZ$24="Short", RIGHT(YEAR(K432),2),YEAR(K432)),IF($AZ$24="Short", RIGHT(YEAR(K432),2),YEAR(K432))&amp;connector&amp;MONTH(K432)&amp;connector&amp;DAY(K432))),"-")</f>
        <v>-</v>
      </c>
      <c r="M432" s="101" t="str">
        <f>IF(LEN(INDEX(Input!J$6:J$1005,ROW($C432)-ROW($C$5),1))=0,"",INDEX(Input!J$6:J$1005,ROW($C432)-ROW($C$5),1))</f>
        <v/>
      </c>
      <c r="N432" s="101" t="str">
        <f t="array" ref="N432">IFERROR(IF($AY$24=123,DAY(M432)&amp;connector&amp;IF($AZ$24="Extended",INDEX($AT$24:$AT$35,MONTH(M432),1),MONTH(M432))&amp;connector&amp;IF($AZ$24="Short", RIGHT(YEAR(M432),2),YEAR(M432)),IF($AY$24=213, MONTH(M432)&amp;connector&amp;DAY(M432)&amp;connector&amp;IF($AZ$24="Short", RIGHT(YEAR(M432),2),YEAR(M432)),IF($AZ$24="Short", RIGHT(YEAR(M432),2),YEAR(M432))&amp;connector&amp;MONTH(M432)&amp;connector&amp;DAY(M432))),"-")</f>
        <v>-</v>
      </c>
      <c r="O432" s="156" t="str">
        <f>IF(LEN(INDEX(Input!K$6:K$1005,ROW($C432)-ROW($C$5),1))=0,"",INDEX(Input!K$6:K$1005,ROW($C432)-ROW($C$5),1))</f>
        <v/>
      </c>
      <c r="P432" s="100" t="str">
        <f t="shared" si="54"/>
        <v>-</v>
      </c>
      <c r="Q432" s="156" t="str">
        <f>IF(LEN(INDEX(Input!L$6:L$1005,ROW($C432)-ROW($C$5),1))=0,"",INDEX(Input!L$6:L$1005,ROW($C432)-ROW($C$5),1))</f>
        <v/>
      </c>
      <c r="R432" s="100" t="str">
        <f t="shared" si="55"/>
        <v>-</v>
      </c>
      <c r="S432" s="156" t="str">
        <f>IF(LEN(INDEX(Input!M$6:M$1005,ROW($C432)-ROW($C$5),1))=0,"-",INDEX(Input!M$6:M$1005,ROW($C432)-ROW($C$5),1))</f>
        <v>-</v>
      </c>
      <c r="T432" s="156" t="str">
        <f t="shared" si="56"/>
        <v/>
      </c>
      <c r="U432" s="100" t="str">
        <f t="shared" si="57"/>
        <v>-</v>
      </c>
      <c r="V432" s="156" t="str">
        <f>IF(LEN(INDEX(Input!O$6:O$1005,ROW($C432)-ROW($C$5),1))=0,"",INDEX(Input!O$6:O$1005,ROW($C432)-ROW($C$5),1))</f>
        <v/>
      </c>
      <c r="W432" s="100" t="str">
        <f t="shared" si="58"/>
        <v>-</v>
      </c>
      <c r="X432" s="104" t="str">
        <f t="shared" si="59"/>
        <v/>
      </c>
      <c r="Y432" s="102" t="str">
        <f t="shared" si="60"/>
        <v/>
      </c>
      <c r="Z432" s="102" t="str">
        <f>IF(AND(OR(Dashboard!$D$7=J432,Dashboard!$D$7=""),  OR(Dashboard!$G$6&lt;=K432,Dashboard!$G$6=""), OR(Dashboard!$G$7&gt;=K432,Dashboard!$G$7=""),  OR(Dashboard!$J$6&lt;=O432,Dashboard!$J$6=""), OR(Dashboard!$J$7&gt;=O432,Dashboard!$J$7=""),D432&lt;&gt;""),"x","")</f>
        <v>x</v>
      </c>
      <c r="AA432" s="102" t="str">
        <f>IF(AND(OR(Dashboard!$D$6=H432,Dashboard!$D$6="",Dashboard!$D$6="All"), Z432="x"),"x","")</f>
        <v>x</v>
      </c>
      <c r="AB432" s="103" t="str">
        <f>IF(AND(OR(Dashboard!$D$6=H432,Dashboard!$D$6="",Dashboard!$D$6="All"), OR(Dashboard!$D$7=J432,Dashboard!$D$7=""),  OR(Dashboard!$G$6&lt;=K432,Dashboard!$G$6=""), OR(Dashboard!$G$7&gt;=K432,Dashboard!$G$7=""),  OR(Dashboard!$J$6&lt;=O432,Dashboard!$J$6=""), OR(Dashboard!$J$7&gt;=O432,Dashboard!$J$7=""),I432&lt;&gt;""),"x","")</f>
        <v/>
      </c>
      <c r="AC432" s="88" t="str">
        <f>IF($AB432&lt;&gt;"x","",IF(AND($I432&lt;&gt;AC$4, IFERROR(MATCH("c",$AB432:AB432,0),0)=0),"x", IF(IFERROR(MATCH("c",$AB432:AB432,0),0)=0,"c","")))</f>
        <v/>
      </c>
      <c r="AD432" s="88" t="str">
        <f>IF($AB432&lt;&gt;"x","",IF(AND($I432&lt;&gt;AD$4, IFERROR(MATCH("c",$AB432:AC432,0),0)=0),"x", IF(IFERROR(MATCH("c",$AB432:AC432,0),0)=0,"c","")))</f>
        <v/>
      </c>
      <c r="AE432" s="88" t="str">
        <f>IF($AB432&lt;&gt;"x","",IF(AND($I432&lt;&gt;AE$4, IFERROR(MATCH("c",$AB432:AD432,0),0)=0),"x", IF(IFERROR(MATCH("c",$AB432:AD432,0),0)=0,"c","")))</f>
        <v/>
      </c>
      <c r="AF432" s="88" t="str">
        <f>IF($AB432&lt;&gt;"x","",IF(AND($I432&lt;&gt;AF$4, IFERROR(MATCH("c",$AB432:AE432,0),0)=0),"x", IF(IFERROR(MATCH("c",$AB432:AE432,0),0)=0,"c","")))</f>
        <v/>
      </c>
      <c r="AG432" s="88" t="str">
        <f>IF($AB432&lt;&gt;"x","",IF(AND($I432&lt;&gt;AG$4, IFERROR(MATCH("c",$AB432:AF432,0),0)=0),"x", IF(IFERROR(MATCH("c",$AB432:AF432,0),0)=0,"c","")))</f>
        <v/>
      </c>
      <c r="AH432" s="88" t="str">
        <f>IF($AB432&lt;&gt;"x","",IF(AND($I432&lt;&gt;AH$4, IFERROR(MATCH("c",$AB432:AG432,0),0)=0),"x", IF(IFERROR(MATCH("c",$AB432:AG432,0),0)=0,"c","")))</f>
        <v/>
      </c>
      <c r="AI432" s="88" t="str">
        <f>IF($AB432&lt;&gt;"x","",IF(AND($I432&lt;&gt;AI$4, IFERROR(MATCH("c",$AB432:AH432,0),0)=0),"x", IF(IFERROR(MATCH("c",$AB432:AH432,0),0)=0,"c","")))</f>
        <v/>
      </c>
      <c r="AJ432" s="88" t="str">
        <f>IF($AB432&lt;&gt;"x","",IF(AND($I432&lt;&gt;AJ$4, IFERROR(MATCH("c",$AB432:AI432,0),0)=0),"x", IF(IFERROR(MATCH("c",$AB432:AI432,0),0)=0,"c","")))</f>
        <v/>
      </c>
      <c r="AK432" s="88" t="str">
        <f>IF($AB432&lt;&gt;"x","",IF(AND($I432&lt;&gt;AK$4, IFERROR(MATCH("c",$AB432:AJ432,0),0)=0),"x", IF(IFERROR(MATCH("c",$AB432:AJ432,0),0)=0,"c","")))</f>
        <v/>
      </c>
      <c r="AL432" s="88" t="str">
        <f>IF($AB432&lt;&gt;"x","",IF(AND($I432&lt;&gt;AL$4, IFERROR(MATCH("c",$AB432:AK432,0),0)=0),"x", IF(IFERROR(MATCH("c",$AB432:AK432,0),0)=0,"c","")))</f>
        <v/>
      </c>
      <c r="AM432" s="88" t="str">
        <f>IF($AB432&lt;&gt;"x","",IF(AND($I432&lt;&gt;AM$4, IFERROR(MATCH("c",$AB432:AL432,0),0)=0),"x", IF(IFERROR(MATCH("c",$AB432:AL432,0),0)=0,"c","")))</f>
        <v/>
      </c>
      <c r="AN432" s="88" t="str">
        <f>IF($AB432&lt;&gt;"x","",IF(AND($I432&lt;&gt;AN$4, IFERROR(MATCH("c",$AB432:AM432,0),0)=0),"x", IF(IFERROR(MATCH("c",$AB432:AM432,0),0)=0,"c","")))</f>
        <v/>
      </c>
      <c r="AO432" s="88" t="str">
        <f>IF($AB432&lt;&gt;"x","",IF(AND($I432&lt;&gt;AO$4, IFERROR(MATCH("c",$AB432:AN432,0),0)=0),"x", IF(IFERROR(MATCH("c",$AB432:AN432,0),0)=0,"c","")))</f>
        <v/>
      </c>
      <c r="AP432" s="88" t="str">
        <f>IF($AB432&lt;&gt;"x","",IF(AND($I432&lt;&gt;AP$4, IFERROR(MATCH("c",$AB432:AO432,0),0)=0),"x", IF(IFERROR(MATCH("c",$AB432:AO432,0),0)=0,"c","")))</f>
        <v/>
      </c>
      <c r="AQ432" s="88" t="str">
        <f>IF($AB432&lt;&gt;"x","",IF(AND($I432&lt;&gt;AQ$4, IFERROR(MATCH("c",$AB432:AP432,0),0)=0),"x", IF(IFERROR(MATCH("c",$AB432:AP432,0),0)=0,"c","")))</f>
        <v/>
      </c>
    </row>
    <row r="433" spans="2:43" x14ac:dyDescent="0.25">
      <c r="B433" s="88">
        <f>IF(AND(OR(Pipeline!$F$5=H433,Pipeline!$F$5="",Pipeline!$F$5="All"), OR(Pipeline!$F$6=J433,Pipeline!$F$6="",Pipeline!$F$6="All"),  OR(Pipeline!$J$5&lt;=K433,Pipeline!$J$5=""), OR(Pipeline!$J$6&gt;=K433,Pipeline!$J$6=""),  OR(Pipeline!$N$5&lt;=O433,Pipeline!$N$5=""), OR(Pipeline!$N$6&gt;=O433,Pipeline!$N$6="")),1,0)</f>
        <v>1</v>
      </c>
      <c r="C433" s="99">
        <f>IF(B433&lt;&gt;1,"",COUNTIFS($I$6:I432,I433,$B$6:B432,1)+1)</f>
        <v>421</v>
      </c>
      <c r="D433" s="100" t="str">
        <f>IF(LEN(INDEX(Input!B$6:B$1005,ROW($C433)-ROW($C$5),1))=0,"-",INDEX(Input!B$6:B$1005,ROW($C433)-ROW($C$5),1))</f>
        <v>-</v>
      </c>
      <c r="E433" s="100" t="str">
        <f>IF(LEN(INDEX(Input!C$6:C$1005,ROW($C433)-ROW($C$5),1))=0,"-",INDEX(Input!C$6:C$1005,ROW($C433)-ROW($C$5),1))</f>
        <v>-</v>
      </c>
      <c r="F433" s="100" t="str">
        <f>IF(LEN(INDEX(Input!D$6:D$1005,ROW($C433)-ROW($C$5),1))=0,"-",INDEX(Input!D$6:D$1005,ROW($C433)-ROW($C$5),1))</f>
        <v>-</v>
      </c>
      <c r="G433" s="100" t="str">
        <f>IF(LEN(INDEX(Input!E$6:E$1005,ROW($C433)-ROW($C$5),1))=0,"-",INDEX(Input!E$6:E$1005,ROW($C433)-ROW($C$5),1))</f>
        <v>-</v>
      </c>
      <c r="H433" s="100" t="str">
        <f>IF(LEN(INDEX(Input!F$6:F$1005,ROW($C433)-ROW($C$5),1))=0,"-",INDEX(Input!F$6:F$1005,ROW($C433)-ROW($C$5),1))</f>
        <v>-</v>
      </c>
      <c r="I433" s="100" t="str">
        <f>IF(LEN(INDEX(Input!G$6:G$1005,ROW($C433)-ROW($C$5),1))=0,"",INDEX(Input!G$6:G$1005,ROW($C433)-ROW($C$5),1))</f>
        <v/>
      </c>
      <c r="J433" s="100" t="str">
        <f>IF(LEN(INDEX(Input!B$6:B$1005,ROW($C433)-ROW($C$5),1))=0,"-",IF(INDEX(Input!H$6:H$1005,ROW($C433)-ROW($C$5),1)="","Not set",INDEX(Input!H$6:H$1005,ROW($C433)-ROW($C$5),1)) )</f>
        <v>-</v>
      </c>
      <c r="K433" s="101" t="str">
        <f>IF(LEN(INDEX(Input!I$6:I$1005,ROW($C433)-ROW($C$5),1))=0,"",INDEX(Input!I$6:I$1005,ROW($C433)-ROW($C$5),1))</f>
        <v/>
      </c>
      <c r="L433" s="101" t="str">
        <f t="array" ref="L433">IFERROR(IF($AY$24=123,DAY(K433)&amp;connector&amp;IF($AZ$24="Extended",INDEX($AT$24:$AT$35,MONTH(K433),1),MONTH(K433))&amp;connector&amp;IF($AZ$24="Short", RIGHT(YEAR(K433),2),YEAR(K433)),IF($AY$24=213, MONTH(K433)&amp;connector&amp;DAY(K433)&amp;connector&amp;IF($AZ$24="Short", RIGHT(YEAR(K433),2),YEAR(K433)),IF($AZ$24="Short", RIGHT(YEAR(K433),2),YEAR(K433))&amp;connector&amp;MONTH(K433)&amp;connector&amp;DAY(K433))),"-")</f>
        <v>-</v>
      </c>
      <c r="M433" s="101" t="str">
        <f>IF(LEN(INDEX(Input!J$6:J$1005,ROW($C433)-ROW($C$5),1))=0,"",INDEX(Input!J$6:J$1005,ROW($C433)-ROW($C$5),1))</f>
        <v/>
      </c>
      <c r="N433" s="101" t="str">
        <f t="array" ref="N433">IFERROR(IF($AY$24=123,DAY(M433)&amp;connector&amp;IF($AZ$24="Extended",INDEX($AT$24:$AT$35,MONTH(M433),1),MONTH(M433))&amp;connector&amp;IF($AZ$24="Short", RIGHT(YEAR(M433),2),YEAR(M433)),IF($AY$24=213, MONTH(M433)&amp;connector&amp;DAY(M433)&amp;connector&amp;IF($AZ$24="Short", RIGHT(YEAR(M433),2),YEAR(M433)),IF($AZ$24="Short", RIGHT(YEAR(M433),2),YEAR(M433))&amp;connector&amp;MONTH(M433)&amp;connector&amp;DAY(M433))),"-")</f>
        <v>-</v>
      </c>
      <c r="O433" s="156" t="str">
        <f>IF(LEN(INDEX(Input!K$6:K$1005,ROW($C433)-ROW($C$5),1))=0,"",INDEX(Input!K$6:K$1005,ROW($C433)-ROW($C$5),1))</f>
        <v/>
      </c>
      <c r="P433" s="100" t="str">
        <f t="shared" si="54"/>
        <v>-</v>
      </c>
      <c r="Q433" s="156" t="str">
        <f>IF(LEN(INDEX(Input!L$6:L$1005,ROW($C433)-ROW($C$5),1))=0,"",INDEX(Input!L$6:L$1005,ROW($C433)-ROW($C$5),1))</f>
        <v/>
      </c>
      <c r="R433" s="100" t="str">
        <f t="shared" si="55"/>
        <v>-</v>
      </c>
      <c r="S433" s="156" t="str">
        <f>IF(LEN(INDEX(Input!M$6:M$1005,ROW($C433)-ROW($C$5),1))=0,"-",INDEX(Input!M$6:M$1005,ROW($C433)-ROW($C$5),1))</f>
        <v>-</v>
      </c>
      <c r="T433" s="156" t="str">
        <f t="shared" si="56"/>
        <v/>
      </c>
      <c r="U433" s="100" t="str">
        <f t="shared" si="57"/>
        <v>-</v>
      </c>
      <c r="V433" s="156" t="str">
        <f>IF(LEN(INDEX(Input!O$6:O$1005,ROW($C433)-ROW($C$5),1))=0,"",INDEX(Input!O$6:O$1005,ROW($C433)-ROW($C$5),1))</f>
        <v/>
      </c>
      <c r="W433" s="100" t="str">
        <f t="shared" si="58"/>
        <v>-</v>
      </c>
      <c r="X433" s="104" t="str">
        <f t="shared" si="59"/>
        <v/>
      </c>
      <c r="Y433" s="102" t="str">
        <f t="shared" si="60"/>
        <v/>
      </c>
      <c r="Z433" s="102" t="str">
        <f>IF(AND(OR(Dashboard!$D$7=J433,Dashboard!$D$7=""),  OR(Dashboard!$G$6&lt;=K433,Dashboard!$G$6=""), OR(Dashboard!$G$7&gt;=K433,Dashboard!$G$7=""),  OR(Dashboard!$J$6&lt;=O433,Dashboard!$J$6=""), OR(Dashboard!$J$7&gt;=O433,Dashboard!$J$7=""),D433&lt;&gt;""),"x","")</f>
        <v>x</v>
      </c>
      <c r="AA433" s="102" t="str">
        <f>IF(AND(OR(Dashboard!$D$6=H433,Dashboard!$D$6="",Dashboard!$D$6="All"), Z433="x"),"x","")</f>
        <v>x</v>
      </c>
      <c r="AB433" s="103" t="str">
        <f>IF(AND(OR(Dashboard!$D$6=H433,Dashboard!$D$6="",Dashboard!$D$6="All"), OR(Dashboard!$D$7=J433,Dashboard!$D$7=""),  OR(Dashboard!$G$6&lt;=K433,Dashboard!$G$6=""), OR(Dashboard!$G$7&gt;=K433,Dashboard!$G$7=""),  OR(Dashboard!$J$6&lt;=O433,Dashboard!$J$6=""), OR(Dashboard!$J$7&gt;=O433,Dashboard!$J$7=""),I433&lt;&gt;""),"x","")</f>
        <v/>
      </c>
      <c r="AC433" s="88" t="str">
        <f>IF($AB433&lt;&gt;"x","",IF(AND($I433&lt;&gt;AC$4, IFERROR(MATCH("c",$AB433:AB433,0),0)=0),"x", IF(IFERROR(MATCH("c",$AB433:AB433,0),0)=0,"c","")))</f>
        <v/>
      </c>
      <c r="AD433" s="88" t="str">
        <f>IF($AB433&lt;&gt;"x","",IF(AND($I433&lt;&gt;AD$4, IFERROR(MATCH("c",$AB433:AC433,0),0)=0),"x", IF(IFERROR(MATCH("c",$AB433:AC433,0),0)=0,"c","")))</f>
        <v/>
      </c>
      <c r="AE433" s="88" t="str">
        <f>IF($AB433&lt;&gt;"x","",IF(AND($I433&lt;&gt;AE$4, IFERROR(MATCH("c",$AB433:AD433,0),0)=0),"x", IF(IFERROR(MATCH("c",$AB433:AD433,0),0)=0,"c","")))</f>
        <v/>
      </c>
      <c r="AF433" s="88" t="str">
        <f>IF($AB433&lt;&gt;"x","",IF(AND($I433&lt;&gt;AF$4, IFERROR(MATCH("c",$AB433:AE433,0),0)=0),"x", IF(IFERROR(MATCH("c",$AB433:AE433,0),0)=0,"c","")))</f>
        <v/>
      </c>
      <c r="AG433" s="88" t="str">
        <f>IF($AB433&lt;&gt;"x","",IF(AND($I433&lt;&gt;AG$4, IFERROR(MATCH("c",$AB433:AF433,0),0)=0),"x", IF(IFERROR(MATCH("c",$AB433:AF433,0),0)=0,"c","")))</f>
        <v/>
      </c>
      <c r="AH433" s="88" t="str">
        <f>IF($AB433&lt;&gt;"x","",IF(AND($I433&lt;&gt;AH$4, IFERROR(MATCH("c",$AB433:AG433,0),0)=0),"x", IF(IFERROR(MATCH("c",$AB433:AG433,0),0)=0,"c","")))</f>
        <v/>
      </c>
      <c r="AI433" s="88" t="str">
        <f>IF($AB433&lt;&gt;"x","",IF(AND($I433&lt;&gt;AI$4, IFERROR(MATCH("c",$AB433:AH433,0),0)=0),"x", IF(IFERROR(MATCH("c",$AB433:AH433,0),0)=0,"c","")))</f>
        <v/>
      </c>
      <c r="AJ433" s="88" t="str">
        <f>IF($AB433&lt;&gt;"x","",IF(AND($I433&lt;&gt;AJ$4, IFERROR(MATCH("c",$AB433:AI433,0),0)=0),"x", IF(IFERROR(MATCH("c",$AB433:AI433,0),0)=0,"c","")))</f>
        <v/>
      </c>
      <c r="AK433" s="88" t="str">
        <f>IF($AB433&lt;&gt;"x","",IF(AND($I433&lt;&gt;AK$4, IFERROR(MATCH("c",$AB433:AJ433,0),0)=0),"x", IF(IFERROR(MATCH("c",$AB433:AJ433,0),0)=0,"c","")))</f>
        <v/>
      </c>
      <c r="AL433" s="88" t="str">
        <f>IF($AB433&lt;&gt;"x","",IF(AND($I433&lt;&gt;AL$4, IFERROR(MATCH("c",$AB433:AK433,0),0)=0),"x", IF(IFERROR(MATCH("c",$AB433:AK433,0),0)=0,"c","")))</f>
        <v/>
      </c>
      <c r="AM433" s="88" t="str">
        <f>IF($AB433&lt;&gt;"x","",IF(AND($I433&lt;&gt;AM$4, IFERROR(MATCH("c",$AB433:AL433,0),0)=0),"x", IF(IFERROR(MATCH("c",$AB433:AL433,0),0)=0,"c","")))</f>
        <v/>
      </c>
      <c r="AN433" s="88" t="str">
        <f>IF($AB433&lt;&gt;"x","",IF(AND($I433&lt;&gt;AN$4, IFERROR(MATCH("c",$AB433:AM433,0),0)=0),"x", IF(IFERROR(MATCH("c",$AB433:AM433,0),0)=0,"c","")))</f>
        <v/>
      </c>
      <c r="AO433" s="88" t="str">
        <f>IF($AB433&lt;&gt;"x","",IF(AND($I433&lt;&gt;AO$4, IFERROR(MATCH("c",$AB433:AN433,0),0)=0),"x", IF(IFERROR(MATCH("c",$AB433:AN433,0),0)=0,"c","")))</f>
        <v/>
      </c>
      <c r="AP433" s="88" t="str">
        <f>IF($AB433&lt;&gt;"x","",IF(AND($I433&lt;&gt;AP$4, IFERROR(MATCH("c",$AB433:AO433,0),0)=0),"x", IF(IFERROR(MATCH("c",$AB433:AO433,0),0)=0,"c","")))</f>
        <v/>
      </c>
      <c r="AQ433" s="88" t="str">
        <f>IF($AB433&lt;&gt;"x","",IF(AND($I433&lt;&gt;AQ$4, IFERROR(MATCH("c",$AB433:AP433,0),0)=0),"x", IF(IFERROR(MATCH("c",$AB433:AP433,0),0)=0,"c","")))</f>
        <v/>
      </c>
    </row>
    <row r="434" spans="2:43" x14ac:dyDescent="0.25">
      <c r="B434" s="88">
        <f>IF(AND(OR(Pipeline!$F$5=H434,Pipeline!$F$5="",Pipeline!$F$5="All"), OR(Pipeline!$F$6=J434,Pipeline!$F$6="",Pipeline!$F$6="All"),  OR(Pipeline!$J$5&lt;=K434,Pipeline!$J$5=""), OR(Pipeline!$J$6&gt;=K434,Pipeline!$J$6=""),  OR(Pipeline!$N$5&lt;=O434,Pipeline!$N$5=""), OR(Pipeline!$N$6&gt;=O434,Pipeline!$N$6="")),1,0)</f>
        <v>1</v>
      </c>
      <c r="C434" s="99">
        <f>IF(B434&lt;&gt;1,"",COUNTIFS($I$6:I433,I434,$B$6:B433,1)+1)</f>
        <v>422</v>
      </c>
      <c r="D434" s="100" t="str">
        <f>IF(LEN(INDEX(Input!B$6:B$1005,ROW($C434)-ROW($C$5),1))=0,"-",INDEX(Input!B$6:B$1005,ROW($C434)-ROW($C$5),1))</f>
        <v>-</v>
      </c>
      <c r="E434" s="100" t="str">
        <f>IF(LEN(INDEX(Input!C$6:C$1005,ROW($C434)-ROW($C$5),1))=0,"-",INDEX(Input!C$6:C$1005,ROW($C434)-ROW($C$5),1))</f>
        <v>-</v>
      </c>
      <c r="F434" s="100" t="str">
        <f>IF(LEN(INDEX(Input!D$6:D$1005,ROW($C434)-ROW($C$5),1))=0,"-",INDEX(Input!D$6:D$1005,ROW($C434)-ROW($C$5),1))</f>
        <v>-</v>
      </c>
      <c r="G434" s="100" t="str">
        <f>IF(LEN(INDEX(Input!E$6:E$1005,ROW($C434)-ROW($C$5),1))=0,"-",INDEX(Input!E$6:E$1005,ROW($C434)-ROW($C$5),1))</f>
        <v>-</v>
      </c>
      <c r="H434" s="100" t="str">
        <f>IF(LEN(INDEX(Input!F$6:F$1005,ROW($C434)-ROW($C$5),1))=0,"-",INDEX(Input!F$6:F$1005,ROW($C434)-ROW($C$5),1))</f>
        <v>-</v>
      </c>
      <c r="I434" s="100" t="str">
        <f>IF(LEN(INDEX(Input!G$6:G$1005,ROW($C434)-ROW($C$5),1))=0,"",INDEX(Input!G$6:G$1005,ROW($C434)-ROW($C$5),1))</f>
        <v/>
      </c>
      <c r="J434" s="100" t="str">
        <f>IF(LEN(INDEX(Input!B$6:B$1005,ROW($C434)-ROW($C$5),1))=0,"-",IF(INDEX(Input!H$6:H$1005,ROW($C434)-ROW($C$5),1)="","Not set",INDEX(Input!H$6:H$1005,ROW($C434)-ROW($C$5),1)) )</f>
        <v>-</v>
      </c>
      <c r="K434" s="101" t="str">
        <f>IF(LEN(INDEX(Input!I$6:I$1005,ROW($C434)-ROW($C$5),1))=0,"",INDEX(Input!I$6:I$1005,ROW($C434)-ROW($C$5),1))</f>
        <v/>
      </c>
      <c r="L434" s="101" t="str">
        <f t="array" ref="L434">IFERROR(IF($AY$24=123,DAY(K434)&amp;connector&amp;IF($AZ$24="Extended",INDEX($AT$24:$AT$35,MONTH(K434),1),MONTH(K434))&amp;connector&amp;IF($AZ$24="Short", RIGHT(YEAR(K434),2),YEAR(K434)),IF($AY$24=213, MONTH(K434)&amp;connector&amp;DAY(K434)&amp;connector&amp;IF($AZ$24="Short", RIGHT(YEAR(K434),2),YEAR(K434)),IF($AZ$24="Short", RIGHT(YEAR(K434),2),YEAR(K434))&amp;connector&amp;MONTH(K434)&amp;connector&amp;DAY(K434))),"-")</f>
        <v>-</v>
      </c>
      <c r="M434" s="101" t="str">
        <f>IF(LEN(INDEX(Input!J$6:J$1005,ROW($C434)-ROW($C$5),1))=0,"",INDEX(Input!J$6:J$1005,ROW($C434)-ROW($C$5),1))</f>
        <v/>
      </c>
      <c r="N434" s="101" t="str">
        <f t="array" ref="N434">IFERROR(IF($AY$24=123,DAY(M434)&amp;connector&amp;IF($AZ$24="Extended",INDEX($AT$24:$AT$35,MONTH(M434),1),MONTH(M434))&amp;connector&amp;IF($AZ$24="Short", RIGHT(YEAR(M434),2),YEAR(M434)),IF($AY$24=213, MONTH(M434)&amp;connector&amp;DAY(M434)&amp;connector&amp;IF($AZ$24="Short", RIGHT(YEAR(M434),2),YEAR(M434)),IF($AZ$24="Short", RIGHT(YEAR(M434),2),YEAR(M434))&amp;connector&amp;MONTH(M434)&amp;connector&amp;DAY(M434))),"-")</f>
        <v>-</v>
      </c>
      <c r="O434" s="156" t="str">
        <f>IF(LEN(INDEX(Input!K$6:K$1005,ROW($C434)-ROW($C$5),1))=0,"",INDEX(Input!K$6:K$1005,ROW($C434)-ROW($C$5),1))</f>
        <v/>
      </c>
      <c r="P434" s="100" t="str">
        <f t="shared" si="54"/>
        <v>-</v>
      </c>
      <c r="Q434" s="156" t="str">
        <f>IF(LEN(INDEX(Input!L$6:L$1005,ROW($C434)-ROW($C$5),1))=0,"",INDEX(Input!L$6:L$1005,ROW($C434)-ROW($C$5),1))</f>
        <v/>
      </c>
      <c r="R434" s="100" t="str">
        <f t="shared" si="55"/>
        <v>-</v>
      </c>
      <c r="S434" s="156" t="str">
        <f>IF(LEN(INDEX(Input!M$6:M$1005,ROW($C434)-ROW($C$5),1))=0,"-",INDEX(Input!M$6:M$1005,ROW($C434)-ROW($C$5),1))</f>
        <v>-</v>
      </c>
      <c r="T434" s="156" t="str">
        <f t="shared" si="56"/>
        <v/>
      </c>
      <c r="U434" s="100" t="str">
        <f t="shared" si="57"/>
        <v>-</v>
      </c>
      <c r="V434" s="156" t="str">
        <f>IF(LEN(INDEX(Input!O$6:O$1005,ROW($C434)-ROW($C$5),1))=0,"",INDEX(Input!O$6:O$1005,ROW($C434)-ROW($C$5),1))</f>
        <v/>
      </c>
      <c r="W434" s="100" t="str">
        <f t="shared" si="58"/>
        <v>-</v>
      </c>
      <c r="X434" s="104" t="str">
        <f t="shared" si="59"/>
        <v/>
      </c>
      <c r="Y434" s="102" t="str">
        <f t="shared" si="60"/>
        <v/>
      </c>
      <c r="Z434" s="102" t="str">
        <f>IF(AND(OR(Dashboard!$D$7=J434,Dashboard!$D$7=""),  OR(Dashboard!$G$6&lt;=K434,Dashboard!$G$6=""), OR(Dashboard!$G$7&gt;=K434,Dashboard!$G$7=""),  OR(Dashboard!$J$6&lt;=O434,Dashboard!$J$6=""), OR(Dashboard!$J$7&gt;=O434,Dashboard!$J$7=""),D434&lt;&gt;""),"x","")</f>
        <v>x</v>
      </c>
      <c r="AA434" s="102" t="str">
        <f>IF(AND(OR(Dashboard!$D$6=H434,Dashboard!$D$6="",Dashboard!$D$6="All"), Z434="x"),"x","")</f>
        <v>x</v>
      </c>
      <c r="AB434" s="103" t="str">
        <f>IF(AND(OR(Dashboard!$D$6=H434,Dashboard!$D$6="",Dashboard!$D$6="All"), OR(Dashboard!$D$7=J434,Dashboard!$D$7=""),  OR(Dashboard!$G$6&lt;=K434,Dashboard!$G$6=""), OR(Dashboard!$G$7&gt;=K434,Dashboard!$G$7=""),  OR(Dashboard!$J$6&lt;=O434,Dashboard!$J$6=""), OR(Dashboard!$J$7&gt;=O434,Dashboard!$J$7=""),I434&lt;&gt;""),"x","")</f>
        <v/>
      </c>
      <c r="AC434" s="88" t="str">
        <f>IF($AB434&lt;&gt;"x","",IF(AND($I434&lt;&gt;AC$4, IFERROR(MATCH("c",$AB434:AB434,0),0)=0),"x", IF(IFERROR(MATCH("c",$AB434:AB434,0),0)=0,"c","")))</f>
        <v/>
      </c>
      <c r="AD434" s="88" t="str">
        <f>IF($AB434&lt;&gt;"x","",IF(AND($I434&lt;&gt;AD$4, IFERROR(MATCH("c",$AB434:AC434,0),0)=0),"x", IF(IFERROR(MATCH("c",$AB434:AC434,0),0)=0,"c","")))</f>
        <v/>
      </c>
      <c r="AE434" s="88" t="str">
        <f>IF($AB434&lt;&gt;"x","",IF(AND($I434&lt;&gt;AE$4, IFERROR(MATCH("c",$AB434:AD434,0),0)=0),"x", IF(IFERROR(MATCH("c",$AB434:AD434,0),0)=0,"c","")))</f>
        <v/>
      </c>
      <c r="AF434" s="88" t="str">
        <f>IF($AB434&lt;&gt;"x","",IF(AND($I434&lt;&gt;AF$4, IFERROR(MATCH("c",$AB434:AE434,0),0)=0),"x", IF(IFERROR(MATCH("c",$AB434:AE434,0),0)=0,"c","")))</f>
        <v/>
      </c>
      <c r="AG434" s="88" t="str">
        <f>IF($AB434&lt;&gt;"x","",IF(AND($I434&lt;&gt;AG$4, IFERROR(MATCH("c",$AB434:AF434,0),0)=0),"x", IF(IFERROR(MATCH("c",$AB434:AF434,0),0)=0,"c","")))</f>
        <v/>
      </c>
      <c r="AH434" s="88" t="str">
        <f>IF($AB434&lt;&gt;"x","",IF(AND($I434&lt;&gt;AH$4, IFERROR(MATCH("c",$AB434:AG434,0),0)=0),"x", IF(IFERROR(MATCH("c",$AB434:AG434,0),0)=0,"c","")))</f>
        <v/>
      </c>
      <c r="AI434" s="88" t="str">
        <f>IF($AB434&lt;&gt;"x","",IF(AND($I434&lt;&gt;AI$4, IFERROR(MATCH("c",$AB434:AH434,0),0)=0),"x", IF(IFERROR(MATCH("c",$AB434:AH434,0),0)=0,"c","")))</f>
        <v/>
      </c>
      <c r="AJ434" s="88" t="str">
        <f>IF($AB434&lt;&gt;"x","",IF(AND($I434&lt;&gt;AJ$4, IFERROR(MATCH("c",$AB434:AI434,0),0)=0),"x", IF(IFERROR(MATCH("c",$AB434:AI434,0),0)=0,"c","")))</f>
        <v/>
      </c>
      <c r="AK434" s="88" t="str">
        <f>IF($AB434&lt;&gt;"x","",IF(AND($I434&lt;&gt;AK$4, IFERROR(MATCH("c",$AB434:AJ434,0),0)=0),"x", IF(IFERROR(MATCH("c",$AB434:AJ434,0),0)=0,"c","")))</f>
        <v/>
      </c>
      <c r="AL434" s="88" t="str">
        <f>IF($AB434&lt;&gt;"x","",IF(AND($I434&lt;&gt;AL$4, IFERROR(MATCH("c",$AB434:AK434,0),0)=0),"x", IF(IFERROR(MATCH("c",$AB434:AK434,0),0)=0,"c","")))</f>
        <v/>
      </c>
      <c r="AM434" s="88" t="str">
        <f>IF($AB434&lt;&gt;"x","",IF(AND($I434&lt;&gt;AM$4, IFERROR(MATCH("c",$AB434:AL434,0),0)=0),"x", IF(IFERROR(MATCH("c",$AB434:AL434,0),0)=0,"c","")))</f>
        <v/>
      </c>
      <c r="AN434" s="88" t="str">
        <f>IF($AB434&lt;&gt;"x","",IF(AND($I434&lt;&gt;AN$4, IFERROR(MATCH("c",$AB434:AM434,0),0)=0),"x", IF(IFERROR(MATCH("c",$AB434:AM434,0),0)=0,"c","")))</f>
        <v/>
      </c>
      <c r="AO434" s="88" t="str">
        <f>IF($AB434&lt;&gt;"x","",IF(AND($I434&lt;&gt;AO$4, IFERROR(MATCH("c",$AB434:AN434,0),0)=0),"x", IF(IFERROR(MATCH("c",$AB434:AN434,0),0)=0,"c","")))</f>
        <v/>
      </c>
      <c r="AP434" s="88" t="str">
        <f>IF($AB434&lt;&gt;"x","",IF(AND($I434&lt;&gt;AP$4, IFERROR(MATCH("c",$AB434:AO434,0),0)=0),"x", IF(IFERROR(MATCH("c",$AB434:AO434,0),0)=0,"c","")))</f>
        <v/>
      </c>
      <c r="AQ434" s="88" t="str">
        <f>IF($AB434&lt;&gt;"x","",IF(AND($I434&lt;&gt;AQ$4, IFERROR(MATCH("c",$AB434:AP434,0),0)=0),"x", IF(IFERROR(MATCH("c",$AB434:AP434,0),0)=0,"c","")))</f>
        <v/>
      </c>
    </row>
    <row r="435" spans="2:43" x14ac:dyDescent="0.25">
      <c r="B435" s="88">
        <f>IF(AND(OR(Pipeline!$F$5=H435,Pipeline!$F$5="",Pipeline!$F$5="All"), OR(Pipeline!$F$6=J435,Pipeline!$F$6="",Pipeline!$F$6="All"),  OR(Pipeline!$J$5&lt;=K435,Pipeline!$J$5=""), OR(Pipeline!$J$6&gt;=K435,Pipeline!$J$6=""),  OR(Pipeline!$N$5&lt;=O435,Pipeline!$N$5=""), OR(Pipeline!$N$6&gt;=O435,Pipeline!$N$6="")),1,0)</f>
        <v>1</v>
      </c>
      <c r="C435" s="99">
        <f>IF(B435&lt;&gt;1,"",COUNTIFS($I$6:I434,I435,$B$6:B434,1)+1)</f>
        <v>423</v>
      </c>
      <c r="D435" s="100" t="str">
        <f>IF(LEN(INDEX(Input!B$6:B$1005,ROW($C435)-ROW($C$5),1))=0,"-",INDEX(Input!B$6:B$1005,ROW($C435)-ROW($C$5),1))</f>
        <v>-</v>
      </c>
      <c r="E435" s="100" t="str">
        <f>IF(LEN(INDEX(Input!C$6:C$1005,ROW($C435)-ROW($C$5),1))=0,"-",INDEX(Input!C$6:C$1005,ROW($C435)-ROW($C$5),1))</f>
        <v>-</v>
      </c>
      <c r="F435" s="100" t="str">
        <f>IF(LEN(INDEX(Input!D$6:D$1005,ROW($C435)-ROW($C$5),1))=0,"-",INDEX(Input!D$6:D$1005,ROW($C435)-ROW($C$5),1))</f>
        <v>-</v>
      </c>
      <c r="G435" s="100" t="str">
        <f>IF(LEN(INDEX(Input!E$6:E$1005,ROW($C435)-ROW($C$5),1))=0,"-",INDEX(Input!E$6:E$1005,ROW($C435)-ROW($C$5),1))</f>
        <v>-</v>
      </c>
      <c r="H435" s="100" t="str">
        <f>IF(LEN(INDEX(Input!F$6:F$1005,ROW($C435)-ROW($C$5),1))=0,"-",INDEX(Input!F$6:F$1005,ROW($C435)-ROW($C$5),1))</f>
        <v>-</v>
      </c>
      <c r="I435" s="100" t="str">
        <f>IF(LEN(INDEX(Input!G$6:G$1005,ROW($C435)-ROW($C$5),1))=0,"",INDEX(Input!G$6:G$1005,ROW($C435)-ROW($C$5),1))</f>
        <v/>
      </c>
      <c r="J435" s="100" t="str">
        <f>IF(LEN(INDEX(Input!B$6:B$1005,ROW($C435)-ROW($C$5),1))=0,"-",IF(INDEX(Input!H$6:H$1005,ROW($C435)-ROW($C$5),1)="","Not set",INDEX(Input!H$6:H$1005,ROW($C435)-ROW($C$5),1)) )</f>
        <v>-</v>
      </c>
      <c r="K435" s="101" t="str">
        <f>IF(LEN(INDEX(Input!I$6:I$1005,ROW($C435)-ROW($C$5),1))=0,"",INDEX(Input!I$6:I$1005,ROW($C435)-ROW($C$5),1))</f>
        <v/>
      </c>
      <c r="L435" s="101" t="str">
        <f t="array" ref="L435">IFERROR(IF($AY$24=123,DAY(K435)&amp;connector&amp;IF($AZ$24="Extended",INDEX($AT$24:$AT$35,MONTH(K435),1),MONTH(K435))&amp;connector&amp;IF($AZ$24="Short", RIGHT(YEAR(K435),2),YEAR(K435)),IF($AY$24=213, MONTH(K435)&amp;connector&amp;DAY(K435)&amp;connector&amp;IF($AZ$24="Short", RIGHT(YEAR(K435),2),YEAR(K435)),IF($AZ$24="Short", RIGHT(YEAR(K435),2),YEAR(K435))&amp;connector&amp;MONTH(K435)&amp;connector&amp;DAY(K435))),"-")</f>
        <v>-</v>
      </c>
      <c r="M435" s="101" t="str">
        <f>IF(LEN(INDEX(Input!J$6:J$1005,ROW($C435)-ROW($C$5),1))=0,"",INDEX(Input!J$6:J$1005,ROW($C435)-ROW($C$5),1))</f>
        <v/>
      </c>
      <c r="N435" s="101" t="str">
        <f t="array" ref="N435">IFERROR(IF($AY$24=123,DAY(M435)&amp;connector&amp;IF($AZ$24="Extended",INDEX($AT$24:$AT$35,MONTH(M435),1),MONTH(M435))&amp;connector&amp;IF($AZ$24="Short", RIGHT(YEAR(M435),2),YEAR(M435)),IF($AY$24=213, MONTH(M435)&amp;connector&amp;DAY(M435)&amp;connector&amp;IF($AZ$24="Short", RIGHT(YEAR(M435),2),YEAR(M435)),IF($AZ$24="Short", RIGHT(YEAR(M435),2),YEAR(M435))&amp;connector&amp;MONTH(M435)&amp;connector&amp;DAY(M435))),"-")</f>
        <v>-</v>
      </c>
      <c r="O435" s="156" t="str">
        <f>IF(LEN(INDEX(Input!K$6:K$1005,ROW($C435)-ROW($C$5),1))=0,"",INDEX(Input!K$6:K$1005,ROW($C435)-ROW($C$5),1))</f>
        <v/>
      </c>
      <c r="P435" s="100" t="str">
        <f t="shared" si="54"/>
        <v>-</v>
      </c>
      <c r="Q435" s="156" t="str">
        <f>IF(LEN(INDEX(Input!L$6:L$1005,ROW($C435)-ROW($C$5),1))=0,"",INDEX(Input!L$6:L$1005,ROW($C435)-ROW($C$5),1))</f>
        <v/>
      </c>
      <c r="R435" s="100" t="str">
        <f t="shared" si="55"/>
        <v>-</v>
      </c>
      <c r="S435" s="156" t="str">
        <f>IF(LEN(INDEX(Input!M$6:M$1005,ROW($C435)-ROW($C$5),1))=0,"-",INDEX(Input!M$6:M$1005,ROW($C435)-ROW($C$5),1))</f>
        <v>-</v>
      </c>
      <c r="T435" s="156" t="str">
        <f t="shared" si="56"/>
        <v/>
      </c>
      <c r="U435" s="100" t="str">
        <f t="shared" si="57"/>
        <v>-</v>
      </c>
      <c r="V435" s="156" t="str">
        <f>IF(LEN(INDEX(Input!O$6:O$1005,ROW($C435)-ROW($C$5),1))=0,"",INDEX(Input!O$6:O$1005,ROW($C435)-ROW($C$5),1))</f>
        <v/>
      </c>
      <c r="W435" s="100" t="str">
        <f t="shared" si="58"/>
        <v>-</v>
      </c>
      <c r="X435" s="104" t="str">
        <f t="shared" si="59"/>
        <v/>
      </c>
      <c r="Y435" s="102" t="str">
        <f t="shared" si="60"/>
        <v/>
      </c>
      <c r="Z435" s="102" t="str">
        <f>IF(AND(OR(Dashboard!$D$7=J435,Dashboard!$D$7=""),  OR(Dashboard!$G$6&lt;=K435,Dashboard!$G$6=""), OR(Dashboard!$G$7&gt;=K435,Dashboard!$G$7=""),  OR(Dashboard!$J$6&lt;=O435,Dashboard!$J$6=""), OR(Dashboard!$J$7&gt;=O435,Dashboard!$J$7=""),D435&lt;&gt;""),"x","")</f>
        <v>x</v>
      </c>
      <c r="AA435" s="102" t="str">
        <f>IF(AND(OR(Dashboard!$D$6=H435,Dashboard!$D$6="",Dashboard!$D$6="All"), Z435="x"),"x","")</f>
        <v>x</v>
      </c>
      <c r="AB435" s="103" t="str">
        <f>IF(AND(OR(Dashboard!$D$6=H435,Dashboard!$D$6="",Dashboard!$D$6="All"), OR(Dashboard!$D$7=J435,Dashboard!$D$7=""),  OR(Dashboard!$G$6&lt;=K435,Dashboard!$G$6=""), OR(Dashboard!$G$7&gt;=K435,Dashboard!$G$7=""),  OR(Dashboard!$J$6&lt;=O435,Dashboard!$J$6=""), OR(Dashboard!$J$7&gt;=O435,Dashboard!$J$7=""),I435&lt;&gt;""),"x","")</f>
        <v/>
      </c>
      <c r="AC435" s="88" t="str">
        <f>IF($AB435&lt;&gt;"x","",IF(AND($I435&lt;&gt;AC$4, IFERROR(MATCH("c",$AB435:AB435,0),0)=0),"x", IF(IFERROR(MATCH("c",$AB435:AB435,0),0)=0,"c","")))</f>
        <v/>
      </c>
      <c r="AD435" s="88" t="str">
        <f>IF($AB435&lt;&gt;"x","",IF(AND($I435&lt;&gt;AD$4, IFERROR(MATCH("c",$AB435:AC435,0),0)=0),"x", IF(IFERROR(MATCH("c",$AB435:AC435,0),0)=0,"c","")))</f>
        <v/>
      </c>
      <c r="AE435" s="88" t="str">
        <f>IF($AB435&lt;&gt;"x","",IF(AND($I435&lt;&gt;AE$4, IFERROR(MATCH("c",$AB435:AD435,0),0)=0),"x", IF(IFERROR(MATCH("c",$AB435:AD435,0),0)=0,"c","")))</f>
        <v/>
      </c>
      <c r="AF435" s="88" t="str">
        <f>IF($AB435&lt;&gt;"x","",IF(AND($I435&lt;&gt;AF$4, IFERROR(MATCH("c",$AB435:AE435,0),0)=0),"x", IF(IFERROR(MATCH("c",$AB435:AE435,0),0)=0,"c","")))</f>
        <v/>
      </c>
      <c r="AG435" s="88" t="str">
        <f>IF($AB435&lt;&gt;"x","",IF(AND($I435&lt;&gt;AG$4, IFERROR(MATCH("c",$AB435:AF435,0),0)=0),"x", IF(IFERROR(MATCH("c",$AB435:AF435,0),0)=0,"c","")))</f>
        <v/>
      </c>
      <c r="AH435" s="88" t="str">
        <f>IF($AB435&lt;&gt;"x","",IF(AND($I435&lt;&gt;AH$4, IFERROR(MATCH("c",$AB435:AG435,0),0)=0),"x", IF(IFERROR(MATCH("c",$AB435:AG435,0),0)=0,"c","")))</f>
        <v/>
      </c>
      <c r="AI435" s="88" t="str">
        <f>IF($AB435&lt;&gt;"x","",IF(AND($I435&lt;&gt;AI$4, IFERROR(MATCH("c",$AB435:AH435,0),0)=0),"x", IF(IFERROR(MATCH("c",$AB435:AH435,0),0)=0,"c","")))</f>
        <v/>
      </c>
      <c r="AJ435" s="88" t="str">
        <f>IF($AB435&lt;&gt;"x","",IF(AND($I435&lt;&gt;AJ$4, IFERROR(MATCH("c",$AB435:AI435,0),0)=0),"x", IF(IFERROR(MATCH("c",$AB435:AI435,0),0)=0,"c","")))</f>
        <v/>
      </c>
      <c r="AK435" s="88" t="str">
        <f>IF($AB435&lt;&gt;"x","",IF(AND($I435&lt;&gt;AK$4, IFERROR(MATCH("c",$AB435:AJ435,0),0)=0),"x", IF(IFERROR(MATCH("c",$AB435:AJ435,0),0)=0,"c","")))</f>
        <v/>
      </c>
      <c r="AL435" s="88" t="str">
        <f>IF($AB435&lt;&gt;"x","",IF(AND($I435&lt;&gt;AL$4, IFERROR(MATCH("c",$AB435:AK435,0),0)=0),"x", IF(IFERROR(MATCH("c",$AB435:AK435,0),0)=0,"c","")))</f>
        <v/>
      </c>
      <c r="AM435" s="88" t="str">
        <f>IF($AB435&lt;&gt;"x","",IF(AND($I435&lt;&gt;AM$4, IFERROR(MATCH("c",$AB435:AL435,0),0)=0),"x", IF(IFERROR(MATCH("c",$AB435:AL435,0),0)=0,"c","")))</f>
        <v/>
      </c>
      <c r="AN435" s="88" t="str">
        <f>IF($AB435&lt;&gt;"x","",IF(AND($I435&lt;&gt;AN$4, IFERROR(MATCH("c",$AB435:AM435,0),0)=0),"x", IF(IFERROR(MATCH("c",$AB435:AM435,0),0)=0,"c","")))</f>
        <v/>
      </c>
      <c r="AO435" s="88" t="str">
        <f>IF($AB435&lt;&gt;"x","",IF(AND($I435&lt;&gt;AO$4, IFERROR(MATCH("c",$AB435:AN435,0),0)=0),"x", IF(IFERROR(MATCH("c",$AB435:AN435,0),0)=0,"c","")))</f>
        <v/>
      </c>
      <c r="AP435" s="88" t="str">
        <f>IF($AB435&lt;&gt;"x","",IF(AND($I435&lt;&gt;AP$4, IFERROR(MATCH("c",$AB435:AO435,0),0)=0),"x", IF(IFERROR(MATCH("c",$AB435:AO435,0),0)=0,"c","")))</f>
        <v/>
      </c>
      <c r="AQ435" s="88" t="str">
        <f>IF($AB435&lt;&gt;"x","",IF(AND($I435&lt;&gt;AQ$4, IFERROR(MATCH("c",$AB435:AP435,0),0)=0),"x", IF(IFERROR(MATCH("c",$AB435:AP435,0),0)=0,"c","")))</f>
        <v/>
      </c>
    </row>
    <row r="436" spans="2:43" x14ac:dyDescent="0.25">
      <c r="B436" s="88">
        <f>IF(AND(OR(Pipeline!$F$5=H436,Pipeline!$F$5="",Pipeline!$F$5="All"), OR(Pipeline!$F$6=J436,Pipeline!$F$6="",Pipeline!$F$6="All"),  OR(Pipeline!$J$5&lt;=K436,Pipeline!$J$5=""), OR(Pipeline!$J$6&gt;=K436,Pipeline!$J$6=""),  OR(Pipeline!$N$5&lt;=O436,Pipeline!$N$5=""), OR(Pipeline!$N$6&gt;=O436,Pipeline!$N$6="")),1,0)</f>
        <v>1</v>
      </c>
      <c r="C436" s="99">
        <f>IF(B436&lt;&gt;1,"",COUNTIFS($I$6:I435,I436,$B$6:B435,1)+1)</f>
        <v>424</v>
      </c>
      <c r="D436" s="100" t="str">
        <f>IF(LEN(INDEX(Input!B$6:B$1005,ROW($C436)-ROW($C$5),1))=0,"-",INDEX(Input!B$6:B$1005,ROW($C436)-ROW($C$5),1))</f>
        <v>-</v>
      </c>
      <c r="E436" s="100" t="str">
        <f>IF(LEN(INDEX(Input!C$6:C$1005,ROW($C436)-ROW($C$5),1))=0,"-",INDEX(Input!C$6:C$1005,ROW($C436)-ROW($C$5),1))</f>
        <v>-</v>
      </c>
      <c r="F436" s="100" t="str">
        <f>IF(LEN(INDEX(Input!D$6:D$1005,ROW($C436)-ROW($C$5),1))=0,"-",INDEX(Input!D$6:D$1005,ROW($C436)-ROW($C$5),1))</f>
        <v>-</v>
      </c>
      <c r="G436" s="100" t="str">
        <f>IF(LEN(INDEX(Input!E$6:E$1005,ROW($C436)-ROW($C$5),1))=0,"-",INDEX(Input!E$6:E$1005,ROW($C436)-ROW($C$5),1))</f>
        <v>-</v>
      </c>
      <c r="H436" s="100" t="str">
        <f>IF(LEN(INDEX(Input!F$6:F$1005,ROW($C436)-ROW($C$5),1))=0,"-",INDEX(Input!F$6:F$1005,ROW($C436)-ROW($C$5),1))</f>
        <v>-</v>
      </c>
      <c r="I436" s="100" t="str">
        <f>IF(LEN(INDEX(Input!G$6:G$1005,ROW($C436)-ROW($C$5),1))=0,"",INDEX(Input!G$6:G$1005,ROW($C436)-ROW($C$5),1))</f>
        <v/>
      </c>
      <c r="J436" s="100" t="str">
        <f>IF(LEN(INDEX(Input!B$6:B$1005,ROW($C436)-ROW($C$5),1))=0,"-",IF(INDEX(Input!H$6:H$1005,ROW($C436)-ROW($C$5),1)="","Not set",INDEX(Input!H$6:H$1005,ROW($C436)-ROW($C$5),1)) )</f>
        <v>-</v>
      </c>
      <c r="K436" s="101" t="str">
        <f>IF(LEN(INDEX(Input!I$6:I$1005,ROW($C436)-ROW($C$5),1))=0,"",INDEX(Input!I$6:I$1005,ROW($C436)-ROW($C$5),1))</f>
        <v/>
      </c>
      <c r="L436" s="101" t="str">
        <f t="array" ref="L436">IFERROR(IF($AY$24=123,DAY(K436)&amp;connector&amp;IF($AZ$24="Extended",INDEX($AT$24:$AT$35,MONTH(K436),1),MONTH(K436))&amp;connector&amp;IF($AZ$24="Short", RIGHT(YEAR(K436),2),YEAR(K436)),IF($AY$24=213, MONTH(K436)&amp;connector&amp;DAY(K436)&amp;connector&amp;IF($AZ$24="Short", RIGHT(YEAR(K436),2),YEAR(K436)),IF($AZ$24="Short", RIGHT(YEAR(K436),2),YEAR(K436))&amp;connector&amp;MONTH(K436)&amp;connector&amp;DAY(K436))),"-")</f>
        <v>-</v>
      </c>
      <c r="M436" s="101" t="str">
        <f>IF(LEN(INDEX(Input!J$6:J$1005,ROW($C436)-ROW($C$5),1))=0,"",INDEX(Input!J$6:J$1005,ROW($C436)-ROW($C$5),1))</f>
        <v/>
      </c>
      <c r="N436" s="101" t="str">
        <f t="array" ref="N436">IFERROR(IF($AY$24=123,DAY(M436)&amp;connector&amp;IF($AZ$24="Extended",INDEX($AT$24:$AT$35,MONTH(M436),1),MONTH(M436))&amp;connector&amp;IF($AZ$24="Short", RIGHT(YEAR(M436),2),YEAR(M436)),IF($AY$24=213, MONTH(M436)&amp;connector&amp;DAY(M436)&amp;connector&amp;IF($AZ$24="Short", RIGHT(YEAR(M436),2),YEAR(M436)),IF($AZ$24="Short", RIGHT(YEAR(M436),2),YEAR(M436))&amp;connector&amp;MONTH(M436)&amp;connector&amp;DAY(M436))),"-")</f>
        <v>-</v>
      </c>
      <c r="O436" s="156" t="str">
        <f>IF(LEN(INDEX(Input!K$6:K$1005,ROW($C436)-ROW($C$5),1))=0,"",INDEX(Input!K$6:K$1005,ROW($C436)-ROW($C$5),1))</f>
        <v/>
      </c>
      <c r="P436" s="100" t="str">
        <f t="shared" si="54"/>
        <v>-</v>
      </c>
      <c r="Q436" s="156" t="str">
        <f>IF(LEN(INDEX(Input!L$6:L$1005,ROW($C436)-ROW($C$5),1))=0,"",INDEX(Input!L$6:L$1005,ROW($C436)-ROW($C$5),1))</f>
        <v/>
      </c>
      <c r="R436" s="100" t="str">
        <f t="shared" si="55"/>
        <v>-</v>
      </c>
      <c r="S436" s="156" t="str">
        <f>IF(LEN(INDEX(Input!M$6:M$1005,ROW($C436)-ROW($C$5),1))=0,"-",INDEX(Input!M$6:M$1005,ROW($C436)-ROW($C$5),1))</f>
        <v>-</v>
      </c>
      <c r="T436" s="156" t="str">
        <f t="shared" si="56"/>
        <v/>
      </c>
      <c r="U436" s="100" t="str">
        <f t="shared" si="57"/>
        <v>-</v>
      </c>
      <c r="V436" s="156" t="str">
        <f>IF(LEN(INDEX(Input!O$6:O$1005,ROW($C436)-ROW($C$5),1))=0,"",INDEX(Input!O$6:O$1005,ROW($C436)-ROW($C$5),1))</f>
        <v/>
      </c>
      <c r="W436" s="100" t="str">
        <f t="shared" si="58"/>
        <v>-</v>
      </c>
      <c r="X436" s="104" t="str">
        <f t="shared" si="59"/>
        <v/>
      </c>
      <c r="Y436" s="102" t="str">
        <f t="shared" si="60"/>
        <v/>
      </c>
      <c r="Z436" s="102" t="str">
        <f>IF(AND(OR(Dashboard!$D$7=J436,Dashboard!$D$7=""),  OR(Dashboard!$G$6&lt;=K436,Dashboard!$G$6=""), OR(Dashboard!$G$7&gt;=K436,Dashboard!$G$7=""),  OR(Dashboard!$J$6&lt;=O436,Dashboard!$J$6=""), OR(Dashboard!$J$7&gt;=O436,Dashboard!$J$7=""),D436&lt;&gt;""),"x","")</f>
        <v>x</v>
      </c>
      <c r="AA436" s="102" t="str">
        <f>IF(AND(OR(Dashboard!$D$6=H436,Dashboard!$D$6="",Dashboard!$D$6="All"), Z436="x"),"x","")</f>
        <v>x</v>
      </c>
      <c r="AB436" s="103" t="str">
        <f>IF(AND(OR(Dashboard!$D$6=H436,Dashboard!$D$6="",Dashboard!$D$6="All"), OR(Dashboard!$D$7=J436,Dashboard!$D$7=""),  OR(Dashboard!$G$6&lt;=K436,Dashboard!$G$6=""), OR(Dashboard!$G$7&gt;=K436,Dashboard!$G$7=""),  OR(Dashboard!$J$6&lt;=O436,Dashboard!$J$6=""), OR(Dashboard!$J$7&gt;=O436,Dashboard!$J$7=""),I436&lt;&gt;""),"x","")</f>
        <v/>
      </c>
      <c r="AC436" s="88" t="str">
        <f>IF($AB436&lt;&gt;"x","",IF(AND($I436&lt;&gt;AC$4, IFERROR(MATCH("c",$AB436:AB436,0),0)=0),"x", IF(IFERROR(MATCH("c",$AB436:AB436,0),0)=0,"c","")))</f>
        <v/>
      </c>
      <c r="AD436" s="88" t="str">
        <f>IF($AB436&lt;&gt;"x","",IF(AND($I436&lt;&gt;AD$4, IFERROR(MATCH("c",$AB436:AC436,0),0)=0),"x", IF(IFERROR(MATCH("c",$AB436:AC436,0),0)=0,"c","")))</f>
        <v/>
      </c>
      <c r="AE436" s="88" t="str">
        <f>IF($AB436&lt;&gt;"x","",IF(AND($I436&lt;&gt;AE$4, IFERROR(MATCH("c",$AB436:AD436,0),0)=0),"x", IF(IFERROR(MATCH("c",$AB436:AD436,0),0)=0,"c","")))</f>
        <v/>
      </c>
      <c r="AF436" s="88" t="str">
        <f>IF($AB436&lt;&gt;"x","",IF(AND($I436&lt;&gt;AF$4, IFERROR(MATCH("c",$AB436:AE436,0),0)=0),"x", IF(IFERROR(MATCH("c",$AB436:AE436,0),0)=0,"c","")))</f>
        <v/>
      </c>
      <c r="AG436" s="88" t="str">
        <f>IF($AB436&lt;&gt;"x","",IF(AND($I436&lt;&gt;AG$4, IFERROR(MATCH("c",$AB436:AF436,0),0)=0),"x", IF(IFERROR(MATCH("c",$AB436:AF436,0),0)=0,"c","")))</f>
        <v/>
      </c>
      <c r="AH436" s="88" t="str">
        <f>IF($AB436&lt;&gt;"x","",IF(AND($I436&lt;&gt;AH$4, IFERROR(MATCH("c",$AB436:AG436,0),0)=0),"x", IF(IFERROR(MATCH("c",$AB436:AG436,0),0)=0,"c","")))</f>
        <v/>
      </c>
      <c r="AI436" s="88" t="str">
        <f>IF($AB436&lt;&gt;"x","",IF(AND($I436&lt;&gt;AI$4, IFERROR(MATCH("c",$AB436:AH436,0),0)=0),"x", IF(IFERROR(MATCH("c",$AB436:AH436,0),0)=0,"c","")))</f>
        <v/>
      </c>
      <c r="AJ436" s="88" t="str">
        <f>IF($AB436&lt;&gt;"x","",IF(AND($I436&lt;&gt;AJ$4, IFERROR(MATCH("c",$AB436:AI436,0),0)=0),"x", IF(IFERROR(MATCH("c",$AB436:AI436,0),0)=0,"c","")))</f>
        <v/>
      </c>
      <c r="AK436" s="88" t="str">
        <f>IF($AB436&lt;&gt;"x","",IF(AND($I436&lt;&gt;AK$4, IFERROR(MATCH("c",$AB436:AJ436,0),0)=0),"x", IF(IFERROR(MATCH("c",$AB436:AJ436,0),0)=0,"c","")))</f>
        <v/>
      </c>
      <c r="AL436" s="88" t="str">
        <f>IF($AB436&lt;&gt;"x","",IF(AND($I436&lt;&gt;AL$4, IFERROR(MATCH("c",$AB436:AK436,0),0)=0),"x", IF(IFERROR(MATCH("c",$AB436:AK436,0),0)=0,"c","")))</f>
        <v/>
      </c>
      <c r="AM436" s="88" t="str">
        <f>IF($AB436&lt;&gt;"x","",IF(AND($I436&lt;&gt;AM$4, IFERROR(MATCH("c",$AB436:AL436,0),0)=0),"x", IF(IFERROR(MATCH("c",$AB436:AL436,0),0)=0,"c","")))</f>
        <v/>
      </c>
      <c r="AN436" s="88" t="str">
        <f>IF($AB436&lt;&gt;"x","",IF(AND($I436&lt;&gt;AN$4, IFERROR(MATCH("c",$AB436:AM436,0),0)=0),"x", IF(IFERROR(MATCH("c",$AB436:AM436,0),0)=0,"c","")))</f>
        <v/>
      </c>
      <c r="AO436" s="88" t="str">
        <f>IF($AB436&lt;&gt;"x","",IF(AND($I436&lt;&gt;AO$4, IFERROR(MATCH("c",$AB436:AN436,0),0)=0),"x", IF(IFERROR(MATCH("c",$AB436:AN436,0),0)=0,"c","")))</f>
        <v/>
      </c>
      <c r="AP436" s="88" t="str">
        <f>IF($AB436&lt;&gt;"x","",IF(AND($I436&lt;&gt;AP$4, IFERROR(MATCH("c",$AB436:AO436,0),0)=0),"x", IF(IFERROR(MATCH("c",$AB436:AO436,0),0)=0,"c","")))</f>
        <v/>
      </c>
      <c r="AQ436" s="88" t="str">
        <f>IF($AB436&lt;&gt;"x","",IF(AND($I436&lt;&gt;AQ$4, IFERROR(MATCH("c",$AB436:AP436,0),0)=0),"x", IF(IFERROR(MATCH("c",$AB436:AP436,0),0)=0,"c","")))</f>
        <v/>
      </c>
    </row>
    <row r="437" spans="2:43" x14ac:dyDescent="0.25">
      <c r="B437" s="88">
        <f>IF(AND(OR(Pipeline!$F$5=H437,Pipeline!$F$5="",Pipeline!$F$5="All"), OR(Pipeline!$F$6=J437,Pipeline!$F$6="",Pipeline!$F$6="All"),  OR(Pipeline!$J$5&lt;=K437,Pipeline!$J$5=""), OR(Pipeline!$J$6&gt;=K437,Pipeline!$J$6=""),  OR(Pipeline!$N$5&lt;=O437,Pipeline!$N$5=""), OR(Pipeline!$N$6&gt;=O437,Pipeline!$N$6="")),1,0)</f>
        <v>1</v>
      </c>
      <c r="C437" s="99">
        <f>IF(B437&lt;&gt;1,"",COUNTIFS($I$6:I436,I437,$B$6:B436,1)+1)</f>
        <v>425</v>
      </c>
      <c r="D437" s="100" t="str">
        <f>IF(LEN(INDEX(Input!B$6:B$1005,ROW($C437)-ROW($C$5),1))=0,"-",INDEX(Input!B$6:B$1005,ROW($C437)-ROW($C$5),1))</f>
        <v>-</v>
      </c>
      <c r="E437" s="100" t="str">
        <f>IF(LEN(INDEX(Input!C$6:C$1005,ROW($C437)-ROW($C$5),1))=0,"-",INDEX(Input!C$6:C$1005,ROW($C437)-ROW($C$5),1))</f>
        <v>-</v>
      </c>
      <c r="F437" s="100" t="str">
        <f>IF(LEN(INDEX(Input!D$6:D$1005,ROW($C437)-ROW($C$5),1))=0,"-",INDEX(Input!D$6:D$1005,ROW($C437)-ROW($C$5),1))</f>
        <v>-</v>
      </c>
      <c r="G437" s="100" t="str">
        <f>IF(LEN(INDEX(Input!E$6:E$1005,ROW($C437)-ROW($C$5),1))=0,"-",INDEX(Input!E$6:E$1005,ROW($C437)-ROW($C$5),1))</f>
        <v>-</v>
      </c>
      <c r="H437" s="100" t="str">
        <f>IF(LEN(INDEX(Input!F$6:F$1005,ROW($C437)-ROW($C$5),1))=0,"-",INDEX(Input!F$6:F$1005,ROW($C437)-ROW($C$5),1))</f>
        <v>-</v>
      </c>
      <c r="I437" s="100" t="str">
        <f>IF(LEN(INDEX(Input!G$6:G$1005,ROW($C437)-ROW($C$5),1))=0,"",INDEX(Input!G$6:G$1005,ROW($C437)-ROW($C$5),1))</f>
        <v/>
      </c>
      <c r="J437" s="100" t="str">
        <f>IF(LEN(INDEX(Input!B$6:B$1005,ROW($C437)-ROW($C$5),1))=0,"-",IF(INDEX(Input!H$6:H$1005,ROW($C437)-ROW($C$5),1)="","Not set",INDEX(Input!H$6:H$1005,ROW($C437)-ROW($C$5),1)) )</f>
        <v>-</v>
      </c>
      <c r="K437" s="101" t="str">
        <f>IF(LEN(INDEX(Input!I$6:I$1005,ROW($C437)-ROW($C$5),1))=0,"",INDEX(Input!I$6:I$1005,ROW($C437)-ROW($C$5),1))</f>
        <v/>
      </c>
      <c r="L437" s="101" t="str">
        <f t="array" ref="L437">IFERROR(IF($AY$24=123,DAY(K437)&amp;connector&amp;IF($AZ$24="Extended",INDEX($AT$24:$AT$35,MONTH(K437),1),MONTH(K437))&amp;connector&amp;IF($AZ$24="Short", RIGHT(YEAR(K437),2),YEAR(K437)),IF($AY$24=213, MONTH(K437)&amp;connector&amp;DAY(K437)&amp;connector&amp;IF($AZ$24="Short", RIGHT(YEAR(K437),2),YEAR(K437)),IF($AZ$24="Short", RIGHT(YEAR(K437),2),YEAR(K437))&amp;connector&amp;MONTH(K437)&amp;connector&amp;DAY(K437))),"-")</f>
        <v>-</v>
      </c>
      <c r="M437" s="101" t="str">
        <f>IF(LEN(INDEX(Input!J$6:J$1005,ROW($C437)-ROW($C$5),1))=0,"",INDEX(Input!J$6:J$1005,ROW($C437)-ROW($C$5),1))</f>
        <v/>
      </c>
      <c r="N437" s="101" t="str">
        <f t="array" ref="N437">IFERROR(IF($AY$24=123,DAY(M437)&amp;connector&amp;IF($AZ$24="Extended",INDEX($AT$24:$AT$35,MONTH(M437),1),MONTH(M437))&amp;connector&amp;IF($AZ$24="Short", RIGHT(YEAR(M437),2),YEAR(M437)),IF($AY$24=213, MONTH(M437)&amp;connector&amp;DAY(M437)&amp;connector&amp;IF($AZ$24="Short", RIGHT(YEAR(M437),2),YEAR(M437)),IF($AZ$24="Short", RIGHT(YEAR(M437),2),YEAR(M437))&amp;connector&amp;MONTH(M437)&amp;connector&amp;DAY(M437))),"-")</f>
        <v>-</v>
      </c>
      <c r="O437" s="156" t="str">
        <f>IF(LEN(INDEX(Input!K$6:K$1005,ROW($C437)-ROW($C$5),1))=0,"",INDEX(Input!K$6:K$1005,ROW($C437)-ROW($C$5),1))</f>
        <v/>
      </c>
      <c r="P437" s="100" t="str">
        <f t="shared" si="54"/>
        <v>-</v>
      </c>
      <c r="Q437" s="156" t="str">
        <f>IF(LEN(INDEX(Input!L$6:L$1005,ROW($C437)-ROW($C$5),1))=0,"",INDEX(Input!L$6:L$1005,ROW($C437)-ROW($C$5),1))</f>
        <v/>
      </c>
      <c r="R437" s="100" t="str">
        <f t="shared" si="55"/>
        <v>-</v>
      </c>
      <c r="S437" s="156" t="str">
        <f>IF(LEN(INDEX(Input!M$6:M$1005,ROW($C437)-ROW($C$5),1))=0,"-",INDEX(Input!M$6:M$1005,ROW($C437)-ROW($C$5),1))</f>
        <v>-</v>
      </c>
      <c r="T437" s="156" t="str">
        <f t="shared" si="56"/>
        <v/>
      </c>
      <c r="U437" s="100" t="str">
        <f t="shared" si="57"/>
        <v>-</v>
      </c>
      <c r="V437" s="156" t="str">
        <f>IF(LEN(INDEX(Input!O$6:O$1005,ROW($C437)-ROW($C$5),1))=0,"",INDEX(Input!O$6:O$1005,ROW($C437)-ROW($C$5),1))</f>
        <v/>
      </c>
      <c r="W437" s="100" t="str">
        <f t="shared" si="58"/>
        <v>-</v>
      </c>
      <c r="X437" s="104" t="str">
        <f t="shared" si="59"/>
        <v/>
      </c>
      <c r="Y437" s="102" t="str">
        <f t="shared" si="60"/>
        <v/>
      </c>
      <c r="Z437" s="102" t="str">
        <f>IF(AND(OR(Dashboard!$D$7=J437,Dashboard!$D$7=""),  OR(Dashboard!$G$6&lt;=K437,Dashboard!$G$6=""), OR(Dashboard!$G$7&gt;=K437,Dashboard!$G$7=""),  OR(Dashboard!$J$6&lt;=O437,Dashboard!$J$6=""), OR(Dashboard!$J$7&gt;=O437,Dashboard!$J$7=""),D437&lt;&gt;""),"x","")</f>
        <v>x</v>
      </c>
      <c r="AA437" s="102" t="str">
        <f>IF(AND(OR(Dashboard!$D$6=H437,Dashboard!$D$6="",Dashboard!$D$6="All"), Z437="x"),"x","")</f>
        <v>x</v>
      </c>
      <c r="AB437" s="103" t="str">
        <f>IF(AND(OR(Dashboard!$D$6=H437,Dashboard!$D$6="",Dashboard!$D$6="All"), OR(Dashboard!$D$7=J437,Dashboard!$D$7=""),  OR(Dashboard!$G$6&lt;=K437,Dashboard!$G$6=""), OR(Dashboard!$G$7&gt;=K437,Dashboard!$G$7=""),  OR(Dashboard!$J$6&lt;=O437,Dashboard!$J$6=""), OR(Dashboard!$J$7&gt;=O437,Dashboard!$J$7=""),I437&lt;&gt;""),"x","")</f>
        <v/>
      </c>
      <c r="AC437" s="88" t="str">
        <f>IF($AB437&lt;&gt;"x","",IF(AND($I437&lt;&gt;AC$4, IFERROR(MATCH("c",$AB437:AB437,0),0)=0),"x", IF(IFERROR(MATCH("c",$AB437:AB437,0),0)=0,"c","")))</f>
        <v/>
      </c>
      <c r="AD437" s="88" t="str">
        <f>IF($AB437&lt;&gt;"x","",IF(AND($I437&lt;&gt;AD$4, IFERROR(MATCH("c",$AB437:AC437,0),0)=0),"x", IF(IFERROR(MATCH("c",$AB437:AC437,0),0)=0,"c","")))</f>
        <v/>
      </c>
      <c r="AE437" s="88" t="str">
        <f>IF($AB437&lt;&gt;"x","",IF(AND($I437&lt;&gt;AE$4, IFERROR(MATCH("c",$AB437:AD437,0),0)=0),"x", IF(IFERROR(MATCH("c",$AB437:AD437,0),0)=0,"c","")))</f>
        <v/>
      </c>
      <c r="AF437" s="88" t="str">
        <f>IF($AB437&lt;&gt;"x","",IF(AND($I437&lt;&gt;AF$4, IFERROR(MATCH("c",$AB437:AE437,0),0)=0),"x", IF(IFERROR(MATCH("c",$AB437:AE437,0),0)=0,"c","")))</f>
        <v/>
      </c>
      <c r="AG437" s="88" t="str">
        <f>IF($AB437&lt;&gt;"x","",IF(AND($I437&lt;&gt;AG$4, IFERROR(MATCH("c",$AB437:AF437,0),0)=0),"x", IF(IFERROR(MATCH("c",$AB437:AF437,0),0)=0,"c","")))</f>
        <v/>
      </c>
      <c r="AH437" s="88" t="str">
        <f>IF($AB437&lt;&gt;"x","",IF(AND($I437&lt;&gt;AH$4, IFERROR(MATCH("c",$AB437:AG437,0),0)=0),"x", IF(IFERROR(MATCH("c",$AB437:AG437,0),0)=0,"c","")))</f>
        <v/>
      </c>
      <c r="AI437" s="88" t="str">
        <f>IF($AB437&lt;&gt;"x","",IF(AND($I437&lt;&gt;AI$4, IFERROR(MATCH("c",$AB437:AH437,0),0)=0),"x", IF(IFERROR(MATCH("c",$AB437:AH437,0),0)=0,"c","")))</f>
        <v/>
      </c>
      <c r="AJ437" s="88" t="str">
        <f>IF($AB437&lt;&gt;"x","",IF(AND($I437&lt;&gt;AJ$4, IFERROR(MATCH("c",$AB437:AI437,0),0)=0),"x", IF(IFERROR(MATCH("c",$AB437:AI437,0),0)=0,"c","")))</f>
        <v/>
      </c>
      <c r="AK437" s="88" t="str">
        <f>IF($AB437&lt;&gt;"x","",IF(AND($I437&lt;&gt;AK$4, IFERROR(MATCH("c",$AB437:AJ437,0),0)=0),"x", IF(IFERROR(MATCH("c",$AB437:AJ437,0),0)=0,"c","")))</f>
        <v/>
      </c>
      <c r="AL437" s="88" t="str">
        <f>IF($AB437&lt;&gt;"x","",IF(AND($I437&lt;&gt;AL$4, IFERROR(MATCH("c",$AB437:AK437,0),0)=0),"x", IF(IFERROR(MATCH("c",$AB437:AK437,0),0)=0,"c","")))</f>
        <v/>
      </c>
      <c r="AM437" s="88" t="str">
        <f>IF($AB437&lt;&gt;"x","",IF(AND($I437&lt;&gt;AM$4, IFERROR(MATCH("c",$AB437:AL437,0),0)=0),"x", IF(IFERROR(MATCH("c",$AB437:AL437,0),0)=0,"c","")))</f>
        <v/>
      </c>
      <c r="AN437" s="88" t="str">
        <f>IF($AB437&lt;&gt;"x","",IF(AND($I437&lt;&gt;AN$4, IFERROR(MATCH("c",$AB437:AM437,0),0)=0),"x", IF(IFERROR(MATCH("c",$AB437:AM437,0),0)=0,"c","")))</f>
        <v/>
      </c>
      <c r="AO437" s="88" t="str">
        <f>IF($AB437&lt;&gt;"x","",IF(AND($I437&lt;&gt;AO$4, IFERROR(MATCH("c",$AB437:AN437,0),0)=0),"x", IF(IFERROR(MATCH("c",$AB437:AN437,0),0)=0,"c","")))</f>
        <v/>
      </c>
      <c r="AP437" s="88" t="str">
        <f>IF($AB437&lt;&gt;"x","",IF(AND($I437&lt;&gt;AP$4, IFERROR(MATCH("c",$AB437:AO437,0),0)=0),"x", IF(IFERROR(MATCH("c",$AB437:AO437,0),0)=0,"c","")))</f>
        <v/>
      </c>
      <c r="AQ437" s="88" t="str">
        <f>IF($AB437&lt;&gt;"x","",IF(AND($I437&lt;&gt;AQ$4, IFERROR(MATCH("c",$AB437:AP437,0),0)=0),"x", IF(IFERROR(MATCH("c",$AB437:AP437,0),0)=0,"c","")))</f>
        <v/>
      </c>
    </row>
    <row r="438" spans="2:43" x14ac:dyDescent="0.25">
      <c r="B438" s="88">
        <f>IF(AND(OR(Pipeline!$F$5=H438,Pipeline!$F$5="",Pipeline!$F$5="All"), OR(Pipeline!$F$6=J438,Pipeline!$F$6="",Pipeline!$F$6="All"),  OR(Pipeline!$J$5&lt;=K438,Pipeline!$J$5=""), OR(Pipeline!$J$6&gt;=K438,Pipeline!$J$6=""),  OR(Pipeline!$N$5&lt;=O438,Pipeline!$N$5=""), OR(Pipeline!$N$6&gt;=O438,Pipeline!$N$6="")),1,0)</f>
        <v>1</v>
      </c>
      <c r="C438" s="99">
        <f>IF(B438&lt;&gt;1,"",COUNTIFS($I$6:I437,I438,$B$6:B437,1)+1)</f>
        <v>426</v>
      </c>
      <c r="D438" s="100" t="str">
        <f>IF(LEN(INDEX(Input!B$6:B$1005,ROW($C438)-ROW($C$5),1))=0,"-",INDEX(Input!B$6:B$1005,ROW($C438)-ROW($C$5),1))</f>
        <v>-</v>
      </c>
      <c r="E438" s="100" t="str">
        <f>IF(LEN(INDEX(Input!C$6:C$1005,ROW($C438)-ROW($C$5),1))=0,"-",INDEX(Input!C$6:C$1005,ROW($C438)-ROW($C$5),1))</f>
        <v>-</v>
      </c>
      <c r="F438" s="100" t="str">
        <f>IF(LEN(INDEX(Input!D$6:D$1005,ROW($C438)-ROW($C$5),1))=0,"-",INDEX(Input!D$6:D$1005,ROW($C438)-ROW($C$5),1))</f>
        <v>-</v>
      </c>
      <c r="G438" s="100" t="str">
        <f>IF(LEN(INDEX(Input!E$6:E$1005,ROW($C438)-ROW($C$5),1))=0,"-",INDEX(Input!E$6:E$1005,ROW($C438)-ROW($C$5),1))</f>
        <v>-</v>
      </c>
      <c r="H438" s="100" t="str">
        <f>IF(LEN(INDEX(Input!F$6:F$1005,ROW($C438)-ROW($C$5),1))=0,"-",INDEX(Input!F$6:F$1005,ROW($C438)-ROW($C$5),1))</f>
        <v>-</v>
      </c>
      <c r="I438" s="100" t="str">
        <f>IF(LEN(INDEX(Input!G$6:G$1005,ROW($C438)-ROW($C$5),1))=0,"",INDEX(Input!G$6:G$1005,ROW($C438)-ROW($C$5),1))</f>
        <v/>
      </c>
      <c r="J438" s="100" t="str">
        <f>IF(LEN(INDEX(Input!B$6:B$1005,ROW($C438)-ROW($C$5),1))=0,"-",IF(INDEX(Input!H$6:H$1005,ROW($C438)-ROW($C$5),1)="","Not set",INDEX(Input!H$6:H$1005,ROW($C438)-ROW($C$5),1)) )</f>
        <v>-</v>
      </c>
      <c r="K438" s="101" t="str">
        <f>IF(LEN(INDEX(Input!I$6:I$1005,ROW($C438)-ROW($C$5),1))=0,"",INDEX(Input!I$6:I$1005,ROW($C438)-ROW($C$5),1))</f>
        <v/>
      </c>
      <c r="L438" s="101" t="str">
        <f t="array" ref="L438">IFERROR(IF($AY$24=123,DAY(K438)&amp;connector&amp;IF($AZ$24="Extended",INDEX($AT$24:$AT$35,MONTH(K438),1),MONTH(K438))&amp;connector&amp;IF($AZ$24="Short", RIGHT(YEAR(K438),2),YEAR(K438)),IF($AY$24=213, MONTH(K438)&amp;connector&amp;DAY(K438)&amp;connector&amp;IF($AZ$24="Short", RIGHT(YEAR(K438),2),YEAR(K438)),IF($AZ$24="Short", RIGHT(YEAR(K438),2),YEAR(K438))&amp;connector&amp;MONTH(K438)&amp;connector&amp;DAY(K438))),"-")</f>
        <v>-</v>
      </c>
      <c r="M438" s="101" t="str">
        <f>IF(LEN(INDEX(Input!J$6:J$1005,ROW($C438)-ROW($C$5),1))=0,"",INDEX(Input!J$6:J$1005,ROW($C438)-ROW($C$5),1))</f>
        <v/>
      </c>
      <c r="N438" s="101" t="str">
        <f t="array" ref="N438">IFERROR(IF($AY$24=123,DAY(M438)&amp;connector&amp;IF($AZ$24="Extended",INDEX($AT$24:$AT$35,MONTH(M438),1),MONTH(M438))&amp;connector&amp;IF($AZ$24="Short", RIGHT(YEAR(M438),2),YEAR(M438)),IF($AY$24=213, MONTH(M438)&amp;connector&amp;DAY(M438)&amp;connector&amp;IF($AZ$24="Short", RIGHT(YEAR(M438),2),YEAR(M438)),IF($AZ$24="Short", RIGHT(YEAR(M438),2),YEAR(M438))&amp;connector&amp;MONTH(M438)&amp;connector&amp;DAY(M438))),"-")</f>
        <v>-</v>
      </c>
      <c r="O438" s="156" t="str">
        <f>IF(LEN(INDEX(Input!K$6:K$1005,ROW($C438)-ROW($C$5),1))=0,"",INDEX(Input!K$6:K$1005,ROW($C438)-ROW($C$5),1))</f>
        <v/>
      </c>
      <c r="P438" s="100" t="str">
        <f t="shared" si="54"/>
        <v>-</v>
      </c>
      <c r="Q438" s="156" t="str">
        <f>IF(LEN(INDEX(Input!L$6:L$1005,ROW($C438)-ROW($C$5),1))=0,"",INDEX(Input!L$6:L$1005,ROW($C438)-ROW($C$5),1))</f>
        <v/>
      </c>
      <c r="R438" s="100" t="str">
        <f t="shared" si="55"/>
        <v>-</v>
      </c>
      <c r="S438" s="156" t="str">
        <f>IF(LEN(INDEX(Input!M$6:M$1005,ROW($C438)-ROW($C$5),1))=0,"-",INDEX(Input!M$6:M$1005,ROW($C438)-ROW($C$5),1))</f>
        <v>-</v>
      </c>
      <c r="T438" s="156" t="str">
        <f t="shared" si="56"/>
        <v/>
      </c>
      <c r="U438" s="100" t="str">
        <f t="shared" si="57"/>
        <v>-</v>
      </c>
      <c r="V438" s="156" t="str">
        <f>IF(LEN(INDEX(Input!O$6:O$1005,ROW($C438)-ROW($C$5),1))=0,"",INDEX(Input!O$6:O$1005,ROW($C438)-ROW($C$5),1))</f>
        <v/>
      </c>
      <c r="W438" s="100" t="str">
        <f t="shared" si="58"/>
        <v>-</v>
      </c>
      <c r="X438" s="104" t="str">
        <f t="shared" si="59"/>
        <v/>
      </c>
      <c r="Y438" s="102" t="str">
        <f t="shared" si="60"/>
        <v/>
      </c>
      <c r="Z438" s="102" t="str">
        <f>IF(AND(OR(Dashboard!$D$7=J438,Dashboard!$D$7=""),  OR(Dashboard!$G$6&lt;=K438,Dashboard!$G$6=""), OR(Dashboard!$G$7&gt;=K438,Dashboard!$G$7=""),  OR(Dashboard!$J$6&lt;=O438,Dashboard!$J$6=""), OR(Dashboard!$J$7&gt;=O438,Dashboard!$J$7=""),D438&lt;&gt;""),"x","")</f>
        <v>x</v>
      </c>
      <c r="AA438" s="102" t="str">
        <f>IF(AND(OR(Dashboard!$D$6=H438,Dashboard!$D$6="",Dashboard!$D$6="All"), Z438="x"),"x","")</f>
        <v>x</v>
      </c>
      <c r="AB438" s="103" t="str">
        <f>IF(AND(OR(Dashboard!$D$6=H438,Dashboard!$D$6="",Dashboard!$D$6="All"), OR(Dashboard!$D$7=J438,Dashboard!$D$7=""),  OR(Dashboard!$G$6&lt;=K438,Dashboard!$G$6=""), OR(Dashboard!$G$7&gt;=K438,Dashboard!$G$7=""),  OR(Dashboard!$J$6&lt;=O438,Dashboard!$J$6=""), OR(Dashboard!$J$7&gt;=O438,Dashboard!$J$7=""),I438&lt;&gt;""),"x","")</f>
        <v/>
      </c>
      <c r="AC438" s="88" t="str">
        <f>IF($AB438&lt;&gt;"x","",IF(AND($I438&lt;&gt;AC$4, IFERROR(MATCH("c",$AB438:AB438,0),0)=0),"x", IF(IFERROR(MATCH("c",$AB438:AB438,0),0)=0,"c","")))</f>
        <v/>
      </c>
      <c r="AD438" s="88" t="str">
        <f>IF($AB438&lt;&gt;"x","",IF(AND($I438&lt;&gt;AD$4, IFERROR(MATCH("c",$AB438:AC438,0),0)=0),"x", IF(IFERROR(MATCH("c",$AB438:AC438,0),0)=0,"c","")))</f>
        <v/>
      </c>
      <c r="AE438" s="88" t="str">
        <f>IF($AB438&lt;&gt;"x","",IF(AND($I438&lt;&gt;AE$4, IFERROR(MATCH("c",$AB438:AD438,0),0)=0),"x", IF(IFERROR(MATCH("c",$AB438:AD438,0),0)=0,"c","")))</f>
        <v/>
      </c>
      <c r="AF438" s="88" t="str">
        <f>IF($AB438&lt;&gt;"x","",IF(AND($I438&lt;&gt;AF$4, IFERROR(MATCH("c",$AB438:AE438,0),0)=0),"x", IF(IFERROR(MATCH("c",$AB438:AE438,0),0)=0,"c","")))</f>
        <v/>
      </c>
      <c r="AG438" s="88" t="str">
        <f>IF($AB438&lt;&gt;"x","",IF(AND($I438&lt;&gt;AG$4, IFERROR(MATCH("c",$AB438:AF438,0),0)=0),"x", IF(IFERROR(MATCH("c",$AB438:AF438,0),0)=0,"c","")))</f>
        <v/>
      </c>
      <c r="AH438" s="88" t="str">
        <f>IF($AB438&lt;&gt;"x","",IF(AND($I438&lt;&gt;AH$4, IFERROR(MATCH("c",$AB438:AG438,0),0)=0),"x", IF(IFERROR(MATCH("c",$AB438:AG438,0),0)=0,"c","")))</f>
        <v/>
      </c>
      <c r="AI438" s="88" t="str">
        <f>IF($AB438&lt;&gt;"x","",IF(AND($I438&lt;&gt;AI$4, IFERROR(MATCH("c",$AB438:AH438,0),0)=0),"x", IF(IFERROR(MATCH("c",$AB438:AH438,0),0)=0,"c","")))</f>
        <v/>
      </c>
      <c r="AJ438" s="88" t="str">
        <f>IF($AB438&lt;&gt;"x","",IF(AND($I438&lt;&gt;AJ$4, IFERROR(MATCH("c",$AB438:AI438,0),0)=0),"x", IF(IFERROR(MATCH("c",$AB438:AI438,0),0)=0,"c","")))</f>
        <v/>
      </c>
      <c r="AK438" s="88" t="str">
        <f>IF($AB438&lt;&gt;"x","",IF(AND($I438&lt;&gt;AK$4, IFERROR(MATCH("c",$AB438:AJ438,0),0)=0),"x", IF(IFERROR(MATCH("c",$AB438:AJ438,0),0)=0,"c","")))</f>
        <v/>
      </c>
      <c r="AL438" s="88" t="str">
        <f>IF($AB438&lt;&gt;"x","",IF(AND($I438&lt;&gt;AL$4, IFERROR(MATCH("c",$AB438:AK438,0),0)=0),"x", IF(IFERROR(MATCH("c",$AB438:AK438,0),0)=0,"c","")))</f>
        <v/>
      </c>
      <c r="AM438" s="88" t="str">
        <f>IF($AB438&lt;&gt;"x","",IF(AND($I438&lt;&gt;AM$4, IFERROR(MATCH("c",$AB438:AL438,0),0)=0),"x", IF(IFERROR(MATCH("c",$AB438:AL438,0),0)=0,"c","")))</f>
        <v/>
      </c>
      <c r="AN438" s="88" t="str">
        <f>IF($AB438&lt;&gt;"x","",IF(AND($I438&lt;&gt;AN$4, IFERROR(MATCH("c",$AB438:AM438,0),0)=0),"x", IF(IFERROR(MATCH("c",$AB438:AM438,0),0)=0,"c","")))</f>
        <v/>
      </c>
      <c r="AO438" s="88" t="str">
        <f>IF($AB438&lt;&gt;"x","",IF(AND($I438&lt;&gt;AO$4, IFERROR(MATCH("c",$AB438:AN438,0),0)=0),"x", IF(IFERROR(MATCH("c",$AB438:AN438,0),0)=0,"c","")))</f>
        <v/>
      </c>
      <c r="AP438" s="88" t="str">
        <f>IF($AB438&lt;&gt;"x","",IF(AND($I438&lt;&gt;AP$4, IFERROR(MATCH("c",$AB438:AO438,0),0)=0),"x", IF(IFERROR(MATCH("c",$AB438:AO438,0),0)=0,"c","")))</f>
        <v/>
      </c>
      <c r="AQ438" s="88" t="str">
        <f>IF($AB438&lt;&gt;"x","",IF(AND($I438&lt;&gt;AQ$4, IFERROR(MATCH("c",$AB438:AP438,0),0)=0),"x", IF(IFERROR(MATCH("c",$AB438:AP438,0),0)=0,"c","")))</f>
        <v/>
      </c>
    </row>
    <row r="439" spans="2:43" x14ac:dyDescent="0.25">
      <c r="B439" s="88">
        <f>IF(AND(OR(Pipeline!$F$5=H439,Pipeline!$F$5="",Pipeline!$F$5="All"), OR(Pipeline!$F$6=J439,Pipeline!$F$6="",Pipeline!$F$6="All"),  OR(Pipeline!$J$5&lt;=K439,Pipeline!$J$5=""), OR(Pipeline!$J$6&gt;=K439,Pipeline!$J$6=""),  OR(Pipeline!$N$5&lt;=O439,Pipeline!$N$5=""), OR(Pipeline!$N$6&gt;=O439,Pipeline!$N$6="")),1,0)</f>
        <v>1</v>
      </c>
      <c r="C439" s="99">
        <f>IF(B439&lt;&gt;1,"",COUNTIFS($I$6:I438,I439,$B$6:B438,1)+1)</f>
        <v>427</v>
      </c>
      <c r="D439" s="100" t="str">
        <f>IF(LEN(INDEX(Input!B$6:B$1005,ROW($C439)-ROW($C$5),1))=0,"-",INDEX(Input!B$6:B$1005,ROW($C439)-ROW($C$5),1))</f>
        <v>-</v>
      </c>
      <c r="E439" s="100" t="str">
        <f>IF(LEN(INDEX(Input!C$6:C$1005,ROW($C439)-ROW($C$5),1))=0,"-",INDEX(Input!C$6:C$1005,ROW($C439)-ROW($C$5),1))</f>
        <v>-</v>
      </c>
      <c r="F439" s="100" t="str">
        <f>IF(LEN(INDEX(Input!D$6:D$1005,ROW($C439)-ROW($C$5),1))=0,"-",INDEX(Input!D$6:D$1005,ROW($C439)-ROW($C$5),1))</f>
        <v>-</v>
      </c>
      <c r="G439" s="100" t="str">
        <f>IF(LEN(INDEX(Input!E$6:E$1005,ROW($C439)-ROW($C$5),1))=0,"-",INDEX(Input!E$6:E$1005,ROW($C439)-ROW($C$5),1))</f>
        <v>-</v>
      </c>
      <c r="H439" s="100" t="str">
        <f>IF(LEN(INDEX(Input!F$6:F$1005,ROW($C439)-ROW($C$5),1))=0,"-",INDEX(Input!F$6:F$1005,ROW($C439)-ROW($C$5),1))</f>
        <v>-</v>
      </c>
      <c r="I439" s="100" t="str">
        <f>IF(LEN(INDEX(Input!G$6:G$1005,ROW($C439)-ROW($C$5),1))=0,"",INDEX(Input!G$6:G$1005,ROW($C439)-ROW($C$5),1))</f>
        <v/>
      </c>
      <c r="J439" s="100" t="str">
        <f>IF(LEN(INDEX(Input!B$6:B$1005,ROW($C439)-ROW($C$5),1))=0,"-",IF(INDEX(Input!H$6:H$1005,ROW($C439)-ROW($C$5),1)="","Not set",INDEX(Input!H$6:H$1005,ROW($C439)-ROW($C$5),1)) )</f>
        <v>-</v>
      </c>
      <c r="K439" s="101" t="str">
        <f>IF(LEN(INDEX(Input!I$6:I$1005,ROW($C439)-ROW($C$5),1))=0,"",INDEX(Input!I$6:I$1005,ROW($C439)-ROW($C$5),1))</f>
        <v/>
      </c>
      <c r="L439" s="101" t="str">
        <f t="array" ref="L439">IFERROR(IF($AY$24=123,DAY(K439)&amp;connector&amp;IF($AZ$24="Extended",INDEX($AT$24:$AT$35,MONTH(K439),1),MONTH(K439))&amp;connector&amp;IF($AZ$24="Short", RIGHT(YEAR(K439),2),YEAR(K439)),IF($AY$24=213, MONTH(K439)&amp;connector&amp;DAY(K439)&amp;connector&amp;IF($AZ$24="Short", RIGHT(YEAR(K439),2),YEAR(K439)),IF($AZ$24="Short", RIGHT(YEAR(K439),2),YEAR(K439))&amp;connector&amp;MONTH(K439)&amp;connector&amp;DAY(K439))),"-")</f>
        <v>-</v>
      </c>
      <c r="M439" s="101" t="str">
        <f>IF(LEN(INDEX(Input!J$6:J$1005,ROW($C439)-ROW($C$5),1))=0,"",INDEX(Input!J$6:J$1005,ROW($C439)-ROW($C$5),1))</f>
        <v/>
      </c>
      <c r="N439" s="101" t="str">
        <f t="array" ref="N439">IFERROR(IF($AY$24=123,DAY(M439)&amp;connector&amp;IF($AZ$24="Extended",INDEX($AT$24:$AT$35,MONTH(M439),1),MONTH(M439))&amp;connector&amp;IF($AZ$24="Short", RIGHT(YEAR(M439),2),YEAR(M439)),IF($AY$24=213, MONTH(M439)&amp;connector&amp;DAY(M439)&amp;connector&amp;IF($AZ$24="Short", RIGHT(YEAR(M439),2),YEAR(M439)),IF($AZ$24="Short", RIGHT(YEAR(M439),2),YEAR(M439))&amp;connector&amp;MONTH(M439)&amp;connector&amp;DAY(M439))),"-")</f>
        <v>-</v>
      </c>
      <c r="O439" s="156" t="str">
        <f>IF(LEN(INDEX(Input!K$6:K$1005,ROW($C439)-ROW($C$5),1))=0,"",INDEX(Input!K$6:K$1005,ROW($C439)-ROW($C$5),1))</f>
        <v/>
      </c>
      <c r="P439" s="100" t="str">
        <f t="shared" si="54"/>
        <v>-</v>
      </c>
      <c r="Q439" s="156" t="str">
        <f>IF(LEN(INDEX(Input!L$6:L$1005,ROW($C439)-ROW($C$5),1))=0,"",INDEX(Input!L$6:L$1005,ROW($C439)-ROW($C$5),1))</f>
        <v/>
      </c>
      <c r="R439" s="100" t="str">
        <f t="shared" si="55"/>
        <v>-</v>
      </c>
      <c r="S439" s="156" t="str">
        <f>IF(LEN(INDEX(Input!M$6:M$1005,ROW($C439)-ROW($C$5),1))=0,"-",INDEX(Input!M$6:M$1005,ROW($C439)-ROW($C$5),1))</f>
        <v>-</v>
      </c>
      <c r="T439" s="156" t="str">
        <f t="shared" si="56"/>
        <v/>
      </c>
      <c r="U439" s="100" t="str">
        <f t="shared" si="57"/>
        <v>-</v>
      </c>
      <c r="V439" s="156" t="str">
        <f>IF(LEN(INDEX(Input!O$6:O$1005,ROW($C439)-ROW($C$5),1))=0,"",INDEX(Input!O$6:O$1005,ROW($C439)-ROW($C$5),1))</f>
        <v/>
      </c>
      <c r="W439" s="100" t="str">
        <f t="shared" si="58"/>
        <v>-</v>
      </c>
      <c r="X439" s="104" t="str">
        <f t="shared" si="59"/>
        <v/>
      </c>
      <c r="Y439" s="102" t="str">
        <f t="shared" si="60"/>
        <v/>
      </c>
      <c r="Z439" s="102" t="str">
        <f>IF(AND(OR(Dashboard!$D$7=J439,Dashboard!$D$7=""),  OR(Dashboard!$G$6&lt;=K439,Dashboard!$G$6=""), OR(Dashboard!$G$7&gt;=K439,Dashboard!$G$7=""),  OR(Dashboard!$J$6&lt;=O439,Dashboard!$J$6=""), OR(Dashboard!$J$7&gt;=O439,Dashboard!$J$7=""),D439&lt;&gt;""),"x","")</f>
        <v>x</v>
      </c>
      <c r="AA439" s="102" t="str">
        <f>IF(AND(OR(Dashboard!$D$6=H439,Dashboard!$D$6="",Dashboard!$D$6="All"), Z439="x"),"x","")</f>
        <v>x</v>
      </c>
      <c r="AB439" s="103" t="str">
        <f>IF(AND(OR(Dashboard!$D$6=H439,Dashboard!$D$6="",Dashboard!$D$6="All"), OR(Dashboard!$D$7=J439,Dashboard!$D$7=""),  OR(Dashboard!$G$6&lt;=K439,Dashboard!$G$6=""), OR(Dashboard!$G$7&gt;=K439,Dashboard!$G$7=""),  OR(Dashboard!$J$6&lt;=O439,Dashboard!$J$6=""), OR(Dashboard!$J$7&gt;=O439,Dashboard!$J$7=""),I439&lt;&gt;""),"x","")</f>
        <v/>
      </c>
      <c r="AC439" s="88" t="str">
        <f>IF($AB439&lt;&gt;"x","",IF(AND($I439&lt;&gt;AC$4, IFERROR(MATCH("c",$AB439:AB439,0),0)=0),"x", IF(IFERROR(MATCH("c",$AB439:AB439,0),0)=0,"c","")))</f>
        <v/>
      </c>
      <c r="AD439" s="88" t="str">
        <f>IF($AB439&lt;&gt;"x","",IF(AND($I439&lt;&gt;AD$4, IFERROR(MATCH("c",$AB439:AC439,0),0)=0),"x", IF(IFERROR(MATCH("c",$AB439:AC439,0),0)=0,"c","")))</f>
        <v/>
      </c>
      <c r="AE439" s="88" t="str">
        <f>IF($AB439&lt;&gt;"x","",IF(AND($I439&lt;&gt;AE$4, IFERROR(MATCH("c",$AB439:AD439,0),0)=0),"x", IF(IFERROR(MATCH("c",$AB439:AD439,0),0)=0,"c","")))</f>
        <v/>
      </c>
      <c r="AF439" s="88" t="str">
        <f>IF($AB439&lt;&gt;"x","",IF(AND($I439&lt;&gt;AF$4, IFERROR(MATCH("c",$AB439:AE439,0),0)=0),"x", IF(IFERROR(MATCH("c",$AB439:AE439,0),0)=0,"c","")))</f>
        <v/>
      </c>
      <c r="AG439" s="88" t="str">
        <f>IF($AB439&lt;&gt;"x","",IF(AND($I439&lt;&gt;AG$4, IFERROR(MATCH("c",$AB439:AF439,0),0)=0),"x", IF(IFERROR(MATCH("c",$AB439:AF439,0),0)=0,"c","")))</f>
        <v/>
      </c>
      <c r="AH439" s="88" t="str">
        <f>IF($AB439&lt;&gt;"x","",IF(AND($I439&lt;&gt;AH$4, IFERROR(MATCH("c",$AB439:AG439,0),0)=0),"x", IF(IFERROR(MATCH("c",$AB439:AG439,0),0)=0,"c","")))</f>
        <v/>
      </c>
      <c r="AI439" s="88" t="str">
        <f>IF($AB439&lt;&gt;"x","",IF(AND($I439&lt;&gt;AI$4, IFERROR(MATCH("c",$AB439:AH439,0),0)=0),"x", IF(IFERROR(MATCH("c",$AB439:AH439,0),0)=0,"c","")))</f>
        <v/>
      </c>
      <c r="AJ439" s="88" t="str">
        <f>IF($AB439&lt;&gt;"x","",IF(AND($I439&lt;&gt;AJ$4, IFERROR(MATCH("c",$AB439:AI439,0),0)=0),"x", IF(IFERROR(MATCH("c",$AB439:AI439,0),0)=0,"c","")))</f>
        <v/>
      </c>
      <c r="AK439" s="88" t="str">
        <f>IF($AB439&lt;&gt;"x","",IF(AND($I439&lt;&gt;AK$4, IFERROR(MATCH("c",$AB439:AJ439,0),0)=0),"x", IF(IFERROR(MATCH("c",$AB439:AJ439,0),0)=0,"c","")))</f>
        <v/>
      </c>
      <c r="AL439" s="88" t="str">
        <f>IF($AB439&lt;&gt;"x","",IF(AND($I439&lt;&gt;AL$4, IFERROR(MATCH("c",$AB439:AK439,0),0)=0),"x", IF(IFERROR(MATCH("c",$AB439:AK439,0),0)=0,"c","")))</f>
        <v/>
      </c>
      <c r="AM439" s="88" t="str">
        <f>IF($AB439&lt;&gt;"x","",IF(AND($I439&lt;&gt;AM$4, IFERROR(MATCH("c",$AB439:AL439,0),0)=0),"x", IF(IFERROR(MATCH("c",$AB439:AL439,0),0)=0,"c","")))</f>
        <v/>
      </c>
      <c r="AN439" s="88" t="str">
        <f>IF($AB439&lt;&gt;"x","",IF(AND($I439&lt;&gt;AN$4, IFERROR(MATCH("c",$AB439:AM439,0),0)=0),"x", IF(IFERROR(MATCH("c",$AB439:AM439,0),0)=0,"c","")))</f>
        <v/>
      </c>
      <c r="AO439" s="88" t="str">
        <f>IF($AB439&lt;&gt;"x","",IF(AND($I439&lt;&gt;AO$4, IFERROR(MATCH("c",$AB439:AN439,0),0)=0),"x", IF(IFERROR(MATCH("c",$AB439:AN439,0),0)=0,"c","")))</f>
        <v/>
      </c>
      <c r="AP439" s="88" t="str">
        <f>IF($AB439&lt;&gt;"x","",IF(AND($I439&lt;&gt;AP$4, IFERROR(MATCH("c",$AB439:AO439,0),0)=0),"x", IF(IFERROR(MATCH("c",$AB439:AO439,0),0)=0,"c","")))</f>
        <v/>
      </c>
      <c r="AQ439" s="88" t="str">
        <f>IF($AB439&lt;&gt;"x","",IF(AND($I439&lt;&gt;AQ$4, IFERROR(MATCH("c",$AB439:AP439,0),0)=0),"x", IF(IFERROR(MATCH("c",$AB439:AP439,0),0)=0,"c","")))</f>
        <v/>
      </c>
    </row>
    <row r="440" spans="2:43" x14ac:dyDescent="0.25">
      <c r="B440" s="88">
        <f>IF(AND(OR(Pipeline!$F$5=H440,Pipeline!$F$5="",Pipeline!$F$5="All"), OR(Pipeline!$F$6=J440,Pipeline!$F$6="",Pipeline!$F$6="All"),  OR(Pipeline!$J$5&lt;=K440,Pipeline!$J$5=""), OR(Pipeline!$J$6&gt;=K440,Pipeline!$J$6=""),  OR(Pipeline!$N$5&lt;=O440,Pipeline!$N$5=""), OR(Pipeline!$N$6&gt;=O440,Pipeline!$N$6="")),1,0)</f>
        <v>1</v>
      </c>
      <c r="C440" s="99">
        <f>IF(B440&lt;&gt;1,"",COUNTIFS($I$6:I439,I440,$B$6:B439,1)+1)</f>
        <v>428</v>
      </c>
      <c r="D440" s="100" t="str">
        <f>IF(LEN(INDEX(Input!B$6:B$1005,ROW($C440)-ROW($C$5),1))=0,"-",INDEX(Input!B$6:B$1005,ROW($C440)-ROW($C$5),1))</f>
        <v>-</v>
      </c>
      <c r="E440" s="100" t="str">
        <f>IF(LEN(INDEX(Input!C$6:C$1005,ROW($C440)-ROW($C$5),1))=0,"-",INDEX(Input!C$6:C$1005,ROW($C440)-ROW($C$5),1))</f>
        <v>-</v>
      </c>
      <c r="F440" s="100" t="str">
        <f>IF(LEN(INDEX(Input!D$6:D$1005,ROW($C440)-ROW($C$5),1))=0,"-",INDEX(Input!D$6:D$1005,ROW($C440)-ROW($C$5),1))</f>
        <v>-</v>
      </c>
      <c r="G440" s="100" t="str">
        <f>IF(LEN(INDEX(Input!E$6:E$1005,ROW($C440)-ROW($C$5),1))=0,"-",INDEX(Input!E$6:E$1005,ROW($C440)-ROW($C$5),1))</f>
        <v>-</v>
      </c>
      <c r="H440" s="100" t="str">
        <f>IF(LEN(INDEX(Input!F$6:F$1005,ROW($C440)-ROW($C$5),1))=0,"-",INDEX(Input!F$6:F$1005,ROW($C440)-ROW($C$5),1))</f>
        <v>-</v>
      </c>
      <c r="I440" s="100" t="str">
        <f>IF(LEN(INDEX(Input!G$6:G$1005,ROW($C440)-ROW($C$5),1))=0,"",INDEX(Input!G$6:G$1005,ROW($C440)-ROW($C$5),1))</f>
        <v/>
      </c>
      <c r="J440" s="100" t="str">
        <f>IF(LEN(INDEX(Input!B$6:B$1005,ROW($C440)-ROW($C$5),1))=0,"-",IF(INDEX(Input!H$6:H$1005,ROW($C440)-ROW($C$5),1)="","Not set",INDEX(Input!H$6:H$1005,ROW($C440)-ROW($C$5),1)) )</f>
        <v>-</v>
      </c>
      <c r="K440" s="101" t="str">
        <f>IF(LEN(INDEX(Input!I$6:I$1005,ROW($C440)-ROW($C$5),1))=0,"",INDEX(Input!I$6:I$1005,ROW($C440)-ROW($C$5),1))</f>
        <v/>
      </c>
      <c r="L440" s="101" t="str">
        <f t="array" ref="L440">IFERROR(IF($AY$24=123,DAY(K440)&amp;connector&amp;IF($AZ$24="Extended",INDEX($AT$24:$AT$35,MONTH(K440),1),MONTH(K440))&amp;connector&amp;IF($AZ$24="Short", RIGHT(YEAR(K440),2),YEAR(K440)),IF($AY$24=213, MONTH(K440)&amp;connector&amp;DAY(K440)&amp;connector&amp;IF($AZ$24="Short", RIGHT(YEAR(K440),2),YEAR(K440)),IF($AZ$24="Short", RIGHT(YEAR(K440),2),YEAR(K440))&amp;connector&amp;MONTH(K440)&amp;connector&amp;DAY(K440))),"-")</f>
        <v>-</v>
      </c>
      <c r="M440" s="101" t="str">
        <f>IF(LEN(INDEX(Input!J$6:J$1005,ROW($C440)-ROW($C$5),1))=0,"",INDEX(Input!J$6:J$1005,ROW($C440)-ROW($C$5),1))</f>
        <v/>
      </c>
      <c r="N440" s="101" t="str">
        <f t="array" ref="N440">IFERROR(IF($AY$24=123,DAY(M440)&amp;connector&amp;IF($AZ$24="Extended",INDEX($AT$24:$AT$35,MONTH(M440),1),MONTH(M440))&amp;connector&amp;IF($AZ$24="Short", RIGHT(YEAR(M440),2),YEAR(M440)),IF($AY$24=213, MONTH(M440)&amp;connector&amp;DAY(M440)&amp;connector&amp;IF($AZ$24="Short", RIGHT(YEAR(M440),2),YEAR(M440)),IF($AZ$24="Short", RIGHT(YEAR(M440),2),YEAR(M440))&amp;connector&amp;MONTH(M440)&amp;connector&amp;DAY(M440))),"-")</f>
        <v>-</v>
      </c>
      <c r="O440" s="156" t="str">
        <f>IF(LEN(INDEX(Input!K$6:K$1005,ROW($C440)-ROW($C$5),1))=0,"",INDEX(Input!K$6:K$1005,ROW($C440)-ROW($C$5),1))</f>
        <v/>
      </c>
      <c r="P440" s="100" t="str">
        <f t="shared" si="54"/>
        <v>-</v>
      </c>
      <c r="Q440" s="156" t="str">
        <f>IF(LEN(INDEX(Input!L$6:L$1005,ROW($C440)-ROW($C$5),1))=0,"",INDEX(Input!L$6:L$1005,ROW($C440)-ROW($C$5),1))</f>
        <v/>
      </c>
      <c r="R440" s="100" t="str">
        <f t="shared" si="55"/>
        <v>-</v>
      </c>
      <c r="S440" s="156" t="str">
        <f>IF(LEN(INDEX(Input!M$6:M$1005,ROW($C440)-ROW($C$5),1))=0,"-",INDEX(Input!M$6:M$1005,ROW($C440)-ROW($C$5),1))</f>
        <v>-</v>
      </c>
      <c r="T440" s="156" t="str">
        <f t="shared" si="56"/>
        <v/>
      </c>
      <c r="U440" s="100" t="str">
        <f t="shared" si="57"/>
        <v>-</v>
      </c>
      <c r="V440" s="156" t="str">
        <f>IF(LEN(INDEX(Input!O$6:O$1005,ROW($C440)-ROW($C$5),1))=0,"",INDEX(Input!O$6:O$1005,ROW($C440)-ROW($C$5),1))</f>
        <v/>
      </c>
      <c r="W440" s="100" t="str">
        <f t="shared" si="58"/>
        <v>-</v>
      </c>
      <c r="X440" s="104" t="str">
        <f t="shared" si="59"/>
        <v/>
      </c>
      <c r="Y440" s="102" t="str">
        <f t="shared" si="60"/>
        <v/>
      </c>
      <c r="Z440" s="102" t="str">
        <f>IF(AND(OR(Dashboard!$D$7=J440,Dashboard!$D$7=""),  OR(Dashboard!$G$6&lt;=K440,Dashboard!$G$6=""), OR(Dashboard!$G$7&gt;=K440,Dashboard!$G$7=""),  OR(Dashboard!$J$6&lt;=O440,Dashboard!$J$6=""), OR(Dashboard!$J$7&gt;=O440,Dashboard!$J$7=""),D440&lt;&gt;""),"x","")</f>
        <v>x</v>
      </c>
      <c r="AA440" s="102" t="str">
        <f>IF(AND(OR(Dashboard!$D$6=H440,Dashboard!$D$6="",Dashboard!$D$6="All"), Z440="x"),"x","")</f>
        <v>x</v>
      </c>
      <c r="AB440" s="103" t="str">
        <f>IF(AND(OR(Dashboard!$D$6=H440,Dashboard!$D$6="",Dashboard!$D$6="All"), OR(Dashboard!$D$7=J440,Dashboard!$D$7=""),  OR(Dashboard!$G$6&lt;=K440,Dashboard!$G$6=""), OR(Dashboard!$G$7&gt;=K440,Dashboard!$G$7=""),  OR(Dashboard!$J$6&lt;=O440,Dashboard!$J$6=""), OR(Dashboard!$J$7&gt;=O440,Dashboard!$J$7=""),I440&lt;&gt;""),"x","")</f>
        <v/>
      </c>
      <c r="AC440" s="88" t="str">
        <f>IF($AB440&lt;&gt;"x","",IF(AND($I440&lt;&gt;AC$4, IFERROR(MATCH("c",$AB440:AB440,0),0)=0),"x", IF(IFERROR(MATCH("c",$AB440:AB440,0),0)=0,"c","")))</f>
        <v/>
      </c>
      <c r="AD440" s="88" t="str">
        <f>IF($AB440&lt;&gt;"x","",IF(AND($I440&lt;&gt;AD$4, IFERROR(MATCH("c",$AB440:AC440,0),0)=0),"x", IF(IFERROR(MATCH("c",$AB440:AC440,0),0)=0,"c","")))</f>
        <v/>
      </c>
      <c r="AE440" s="88" t="str">
        <f>IF($AB440&lt;&gt;"x","",IF(AND($I440&lt;&gt;AE$4, IFERROR(MATCH("c",$AB440:AD440,0),0)=0),"x", IF(IFERROR(MATCH("c",$AB440:AD440,0),0)=0,"c","")))</f>
        <v/>
      </c>
      <c r="AF440" s="88" t="str">
        <f>IF($AB440&lt;&gt;"x","",IF(AND($I440&lt;&gt;AF$4, IFERROR(MATCH("c",$AB440:AE440,0),0)=0),"x", IF(IFERROR(MATCH("c",$AB440:AE440,0),0)=0,"c","")))</f>
        <v/>
      </c>
      <c r="AG440" s="88" t="str">
        <f>IF($AB440&lt;&gt;"x","",IF(AND($I440&lt;&gt;AG$4, IFERROR(MATCH("c",$AB440:AF440,0),0)=0),"x", IF(IFERROR(MATCH("c",$AB440:AF440,0),0)=0,"c","")))</f>
        <v/>
      </c>
      <c r="AH440" s="88" t="str">
        <f>IF($AB440&lt;&gt;"x","",IF(AND($I440&lt;&gt;AH$4, IFERROR(MATCH("c",$AB440:AG440,0),0)=0),"x", IF(IFERROR(MATCH("c",$AB440:AG440,0),0)=0,"c","")))</f>
        <v/>
      </c>
      <c r="AI440" s="88" t="str">
        <f>IF($AB440&lt;&gt;"x","",IF(AND($I440&lt;&gt;AI$4, IFERROR(MATCH("c",$AB440:AH440,0),0)=0),"x", IF(IFERROR(MATCH("c",$AB440:AH440,0),0)=0,"c","")))</f>
        <v/>
      </c>
      <c r="AJ440" s="88" t="str">
        <f>IF($AB440&lt;&gt;"x","",IF(AND($I440&lt;&gt;AJ$4, IFERROR(MATCH("c",$AB440:AI440,0),0)=0),"x", IF(IFERROR(MATCH("c",$AB440:AI440,0),0)=0,"c","")))</f>
        <v/>
      </c>
      <c r="AK440" s="88" t="str">
        <f>IF($AB440&lt;&gt;"x","",IF(AND($I440&lt;&gt;AK$4, IFERROR(MATCH("c",$AB440:AJ440,0),0)=0),"x", IF(IFERROR(MATCH("c",$AB440:AJ440,0),0)=0,"c","")))</f>
        <v/>
      </c>
      <c r="AL440" s="88" t="str">
        <f>IF($AB440&lt;&gt;"x","",IF(AND($I440&lt;&gt;AL$4, IFERROR(MATCH("c",$AB440:AK440,0),0)=0),"x", IF(IFERROR(MATCH("c",$AB440:AK440,0),0)=0,"c","")))</f>
        <v/>
      </c>
      <c r="AM440" s="88" t="str">
        <f>IF($AB440&lt;&gt;"x","",IF(AND($I440&lt;&gt;AM$4, IFERROR(MATCH("c",$AB440:AL440,0),0)=0),"x", IF(IFERROR(MATCH("c",$AB440:AL440,0),0)=0,"c","")))</f>
        <v/>
      </c>
      <c r="AN440" s="88" t="str">
        <f>IF($AB440&lt;&gt;"x","",IF(AND($I440&lt;&gt;AN$4, IFERROR(MATCH("c",$AB440:AM440,0),0)=0),"x", IF(IFERROR(MATCH("c",$AB440:AM440,0),0)=0,"c","")))</f>
        <v/>
      </c>
      <c r="AO440" s="88" t="str">
        <f>IF($AB440&lt;&gt;"x","",IF(AND($I440&lt;&gt;AO$4, IFERROR(MATCH("c",$AB440:AN440,0),0)=0),"x", IF(IFERROR(MATCH("c",$AB440:AN440,0),0)=0,"c","")))</f>
        <v/>
      </c>
      <c r="AP440" s="88" t="str">
        <f>IF($AB440&lt;&gt;"x","",IF(AND($I440&lt;&gt;AP$4, IFERROR(MATCH("c",$AB440:AO440,0),0)=0),"x", IF(IFERROR(MATCH("c",$AB440:AO440,0),0)=0,"c","")))</f>
        <v/>
      </c>
      <c r="AQ440" s="88" t="str">
        <f>IF($AB440&lt;&gt;"x","",IF(AND($I440&lt;&gt;AQ$4, IFERROR(MATCH("c",$AB440:AP440,0),0)=0),"x", IF(IFERROR(MATCH("c",$AB440:AP440,0),0)=0,"c","")))</f>
        <v/>
      </c>
    </row>
    <row r="441" spans="2:43" x14ac:dyDescent="0.25">
      <c r="B441" s="88">
        <f>IF(AND(OR(Pipeline!$F$5=H441,Pipeline!$F$5="",Pipeline!$F$5="All"), OR(Pipeline!$F$6=J441,Pipeline!$F$6="",Pipeline!$F$6="All"),  OR(Pipeline!$J$5&lt;=K441,Pipeline!$J$5=""), OR(Pipeline!$J$6&gt;=K441,Pipeline!$J$6=""),  OR(Pipeline!$N$5&lt;=O441,Pipeline!$N$5=""), OR(Pipeline!$N$6&gt;=O441,Pipeline!$N$6="")),1,0)</f>
        <v>1</v>
      </c>
      <c r="C441" s="99">
        <f>IF(B441&lt;&gt;1,"",COUNTIFS($I$6:I440,I441,$B$6:B440,1)+1)</f>
        <v>429</v>
      </c>
      <c r="D441" s="100" t="str">
        <f>IF(LEN(INDEX(Input!B$6:B$1005,ROW($C441)-ROW($C$5),1))=0,"-",INDEX(Input!B$6:B$1005,ROW($C441)-ROW($C$5),1))</f>
        <v>-</v>
      </c>
      <c r="E441" s="100" t="str">
        <f>IF(LEN(INDEX(Input!C$6:C$1005,ROW($C441)-ROW($C$5),1))=0,"-",INDEX(Input!C$6:C$1005,ROW($C441)-ROW($C$5),1))</f>
        <v>-</v>
      </c>
      <c r="F441" s="100" t="str">
        <f>IF(LEN(INDEX(Input!D$6:D$1005,ROW($C441)-ROW($C$5),1))=0,"-",INDEX(Input!D$6:D$1005,ROW($C441)-ROW($C$5),1))</f>
        <v>-</v>
      </c>
      <c r="G441" s="100" t="str">
        <f>IF(LEN(INDEX(Input!E$6:E$1005,ROW($C441)-ROW($C$5),1))=0,"-",INDEX(Input!E$6:E$1005,ROW($C441)-ROW($C$5),1))</f>
        <v>-</v>
      </c>
      <c r="H441" s="100" t="str">
        <f>IF(LEN(INDEX(Input!F$6:F$1005,ROW($C441)-ROW($C$5),1))=0,"-",INDEX(Input!F$6:F$1005,ROW($C441)-ROW($C$5),1))</f>
        <v>-</v>
      </c>
      <c r="I441" s="100" t="str">
        <f>IF(LEN(INDEX(Input!G$6:G$1005,ROW($C441)-ROW($C$5),1))=0,"",INDEX(Input!G$6:G$1005,ROW($C441)-ROW($C$5),1))</f>
        <v/>
      </c>
      <c r="J441" s="100" t="str">
        <f>IF(LEN(INDEX(Input!B$6:B$1005,ROW($C441)-ROW($C$5),1))=0,"-",IF(INDEX(Input!H$6:H$1005,ROW($C441)-ROW($C$5),1)="","Not set",INDEX(Input!H$6:H$1005,ROW($C441)-ROW($C$5),1)) )</f>
        <v>-</v>
      </c>
      <c r="K441" s="101" t="str">
        <f>IF(LEN(INDEX(Input!I$6:I$1005,ROW($C441)-ROW($C$5),1))=0,"",INDEX(Input!I$6:I$1005,ROW($C441)-ROW($C$5),1))</f>
        <v/>
      </c>
      <c r="L441" s="101" t="str">
        <f t="array" ref="L441">IFERROR(IF($AY$24=123,DAY(K441)&amp;connector&amp;IF($AZ$24="Extended",INDEX($AT$24:$AT$35,MONTH(K441),1),MONTH(K441))&amp;connector&amp;IF($AZ$24="Short", RIGHT(YEAR(K441),2),YEAR(K441)),IF($AY$24=213, MONTH(K441)&amp;connector&amp;DAY(K441)&amp;connector&amp;IF($AZ$24="Short", RIGHT(YEAR(K441),2),YEAR(K441)),IF($AZ$24="Short", RIGHT(YEAR(K441),2),YEAR(K441))&amp;connector&amp;MONTH(K441)&amp;connector&amp;DAY(K441))),"-")</f>
        <v>-</v>
      </c>
      <c r="M441" s="101" t="str">
        <f>IF(LEN(INDEX(Input!J$6:J$1005,ROW($C441)-ROW($C$5),1))=0,"",INDEX(Input!J$6:J$1005,ROW($C441)-ROW($C$5),1))</f>
        <v/>
      </c>
      <c r="N441" s="101" t="str">
        <f t="array" ref="N441">IFERROR(IF($AY$24=123,DAY(M441)&amp;connector&amp;IF($AZ$24="Extended",INDEX($AT$24:$AT$35,MONTH(M441),1),MONTH(M441))&amp;connector&amp;IF($AZ$24="Short", RIGHT(YEAR(M441),2),YEAR(M441)),IF($AY$24=213, MONTH(M441)&amp;connector&amp;DAY(M441)&amp;connector&amp;IF($AZ$24="Short", RIGHT(YEAR(M441),2),YEAR(M441)),IF($AZ$24="Short", RIGHT(YEAR(M441),2),YEAR(M441))&amp;connector&amp;MONTH(M441)&amp;connector&amp;DAY(M441))),"-")</f>
        <v>-</v>
      </c>
      <c r="O441" s="156" t="str">
        <f>IF(LEN(INDEX(Input!K$6:K$1005,ROW($C441)-ROW($C$5),1))=0,"",INDEX(Input!K$6:K$1005,ROW($C441)-ROW($C$5),1))</f>
        <v/>
      </c>
      <c r="P441" s="100" t="str">
        <f t="shared" si="54"/>
        <v>-</v>
      </c>
      <c r="Q441" s="156" t="str">
        <f>IF(LEN(INDEX(Input!L$6:L$1005,ROW($C441)-ROW($C$5),1))=0,"",INDEX(Input!L$6:L$1005,ROW($C441)-ROW($C$5),1))</f>
        <v/>
      </c>
      <c r="R441" s="100" t="str">
        <f t="shared" si="55"/>
        <v>-</v>
      </c>
      <c r="S441" s="156" t="str">
        <f>IF(LEN(INDEX(Input!M$6:M$1005,ROW($C441)-ROW($C$5),1))=0,"-",INDEX(Input!M$6:M$1005,ROW($C441)-ROW($C$5),1))</f>
        <v>-</v>
      </c>
      <c r="T441" s="156" t="str">
        <f t="shared" si="56"/>
        <v/>
      </c>
      <c r="U441" s="100" t="str">
        <f t="shared" si="57"/>
        <v>-</v>
      </c>
      <c r="V441" s="156" t="str">
        <f>IF(LEN(INDEX(Input!O$6:O$1005,ROW($C441)-ROW($C$5),1))=0,"",INDEX(Input!O$6:O$1005,ROW($C441)-ROW($C$5),1))</f>
        <v/>
      </c>
      <c r="W441" s="100" t="str">
        <f t="shared" si="58"/>
        <v>-</v>
      </c>
      <c r="X441" s="104" t="str">
        <f t="shared" si="59"/>
        <v/>
      </c>
      <c r="Y441" s="102" t="str">
        <f t="shared" si="60"/>
        <v/>
      </c>
      <c r="Z441" s="102" t="str">
        <f>IF(AND(OR(Dashboard!$D$7=J441,Dashboard!$D$7=""),  OR(Dashboard!$G$6&lt;=K441,Dashboard!$G$6=""), OR(Dashboard!$G$7&gt;=K441,Dashboard!$G$7=""),  OR(Dashboard!$J$6&lt;=O441,Dashboard!$J$6=""), OR(Dashboard!$J$7&gt;=O441,Dashboard!$J$7=""),D441&lt;&gt;""),"x","")</f>
        <v>x</v>
      </c>
      <c r="AA441" s="102" t="str">
        <f>IF(AND(OR(Dashboard!$D$6=H441,Dashboard!$D$6="",Dashboard!$D$6="All"), Z441="x"),"x","")</f>
        <v>x</v>
      </c>
      <c r="AB441" s="103" t="str">
        <f>IF(AND(OR(Dashboard!$D$6=H441,Dashboard!$D$6="",Dashboard!$D$6="All"), OR(Dashboard!$D$7=J441,Dashboard!$D$7=""),  OR(Dashboard!$G$6&lt;=K441,Dashboard!$G$6=""), OR(Dashboard!$G$7&gt;=K441,Dashboard!$G$7=""),  OR(Dashboard!$J$6&lt;=O441,Dashboard!$J$6=""), OR(Dashboard!$J$7&gt;=O441,Dashboard!$J$7=""),I441&lt;&gt;""),"x","")</f>
        <v/>
      </c>
      <c r="AC441" s="88" t="str">
        <f>IF($AB441&lt;&gt;"x","",IF(AND($I441&lt;&gt;AC$4, IFERROR(MATCH("c",$AB441:AB441,0),0)=0),"x", IF(IFERROR(MATCH("c",$AB441:AB441,0),0)=0,"c","")))</f>
        <v/>
      </c>
      <c r="AD441" s="88" t="str">
        <f>IF($AB441&lt;&gt;"x","",IF(AND($I441&lt;&gt;AD$4, IFERROR(MATCH("c",$AB441:AC441,0),0)=0),"x", IF(IFERROR(MATCH("c",$AB441:AC441,0),0)=0,"c","")))</f>
        <v/>
      </c>
      <c r="AE441" s="88" t="str">
        <f>IF($AB441&lt;&gt;"x","",IF(AND($I441&lt;&gt;AE$4, IFERROR(MATCH("c",$AB441:AD441,0),0)=0),"x", IF(IFERROR(MATCH("c",$AB441:AD441,0),0)=0,"c","")))</f>
        <v/>
      </c>
      <c r="AF441" s="88" t="str">
        <f>IF($AB441&lt;&gt;"x","",IF(AND($I441&lt;&gt;AF$4, IFERROR(MATCH("c",$AB441:AE441,0),0)=0),"x", IF(IFERROR(MATCH("c",$AB441:AE441,0),0)=0,"c","")))</f>
        <v/>
      </c>
      <c r="AG441" s="88" t="str">
        <f>IF($AB441&lt;&gt;"x","",IF(AND($I441&lt;&gt;AG$4, IFERROR(MATCH("c",$AB441:AF441,0),0)=0),"x", IF(IFERROR(MATCH("c",$AB441:AF441,0),0)=0,"c","")))</f>
        <v/>
      </c>
      <c r="AH441" s="88" t="str">
        <f>IF($AB441&lt;&gt;"x","",IF(AND($I441&lt;&gt;AH$4, IFERROR(MATCH("c",$AB441:AG441,0),0)=0),"x", IF(IFERROR(MATCH("c",$AB441:AG441,0),0)=0,"c","")))</f>
        <v/>
      </c>
      <c r="AI441" s="88" t="str">
        <f>IF($AB441&lt;&gt;"x","",IF(AND($I441&lt;&gt;AI$4, IFERROR(MATCH("c",$AB441:AH441,0),0)=0),"x", IF(IFERROR(MATCH("c",$AB441:AH441,0),0)=0,"c","")))</f>
        <v/>
      </c>
      <c r="AJ441" s="88" t="str">
        <f>IF($AB441&lt;&gt;"x","",IF(AND($I441&lt;&gt;AJ$4, IFERROR(MATCH("c",$AB441:AI441,0),0)=0),"x", IF(IFERROR(MATCH("c",$AB441:AI441,0),0)=0,"c","")))</f>
        <v/>
      </c>
      <c r="AK441" s="88" t="str">
        <f>IF($AB441&lt;&gt;"x","",IF(AND($I441&lt;&gt;AK$4, IFERROR(MATCH("c",$AB441:AJ441,0),0)=0),"x", IF(IFERROR(MATCH("c",$AB441:AJ441,0),0)=0,"c","")))</f>
        <v/>
      </c>
      <c r="AL441" s="88" t="str">
        <f>IF($AB441&lt;&gt;"x","",IF(AND($I441&lt;&gt;AL$4, IFERROR(MATCH("c",$AB441:AK441,0),0)=0),"x", IF(IFERROR(MATCH("c",$AB441:AK441,0),0)=0,"c","")))</f>
        <v/>
      </c>
      <c r="AM441" s="88" t="str">
        <f>IF($AB441&lt;&gt;"x","",IF(AND($I441&lt;&gt;AM$4, IFERROR(MATCH("c",$AB441:AL441,0),0)=0),"x", IF(IFERROR(MATCH("c",$AB441:AL441,0),0)=0,"c","")))</f>
        <v/>
      </c>
      <c r="AN441" s="88" t="str">
        <f>IF($AB441&lt;&gt;"x","",IF(AND($I441&lt;&gt;AN$4, IFERROR(MATCH("c",$AB441:AM441,0),0)=0),"x", IF(IFERROR(MATCH("c",$AB441:AM441,0),0)=0,"c","")))</f>
        <v/>
      </c>
      <c r="AO441" s="88" t="str">
        <f>IF($AB441&lt;&gt;"x","",IF(AND($I441&lt;&gt;AO$4, IFERROR(MATCH("c",$AB441:AN441,0),0)=0),"x", IF(IFERROR(MATCH("c",$AB441:AN441,0),0)=0,"c","")))</f>
        <v/>
      </c>
      <c r="AP441" s="88" t="str">
        <f>IF($AB441&lt;&gt;"x","",IF(AND($I441&lt;&gt;AP$4, IFERROR(MATCH("c",$AB441:AO441,0),0)=0),"x", IF(IFERROR(MATCH("c",$AB441:AO441,0),0)=0,"c","")))</f>
        <v/>
      </c>
      <c r="AQ441" s="88" t="str">
        <f>IF($AB441&lt;&gt;"x","",IF(AND($I441&lt;&gt;AQ$4, IFERROR(MATCH("c",$AB441:AP441,0),0)=0),"x", IF(IFERROR(MATCH("c",$AB441:AP441,0),0)=0,"c","")))</f>
        <v/>
      </c>
    </row>
    <row r="442" spans="2:43" x14ac:dyDescent="0.25">
      <c r="B442" s="88">
        <f>IF(AND(OR(Pipeline!$F$5=H442,Pipeline!$F$5="",Pipeline!$F$5="All"), OR(Pipeline!$F$6=J442,Pipeline!$F$6="",Pipeline!$F$6="All"),  OR(Pipeline!$J$5&lt;=K442,Pipeline!$J$5=""), OR(Pipeline!$J$6&gt;=K442,Pipeline!$J$6=""),  OR(Pipeline!$N$5&lt;=O442,Pipeline!$N$5=""), OR(Pipeline!$N$6&gt;=O442,Pipeline!$N$6="")),1,0)</f>
        <v>1</v>
      </c>
      <c r="C442" s="99">
        <f>IF(B442&lt;&gt;1,"",COUNTIFS($I$6:I441,I442,$B$6:B441,1)+1)</f>
        <v>430</v>
      </c>
      <c r="D442" s="100" t="str">
        <f>IF(LEN(INDEX(Input!B$6:B$1005,ROW($C442)-ROW($C$5),1))=0,"-",INDEX(Input!B$6:B$1005,ROW($C442)-ROW($C$5),1))</f>
        <v>-</v>
      </c>
      <c r="E442" s="100" t="str">
        <f>IF(LEN(INDEX(Input!C$6:C$1005,ROW($C442)-ROW($C$5),1))=0,"-",INDEX(Input!C$6:C$1005,ROW($C442)-ROW($C$5),1))</f>
        <v>-</v>
      </c>
      <c r="F442" s="100" t="str">
        <f>IF(LEN(INDEX(Input!D$6:D$1005,ROW($C442)-ROW($C$5),1))=0,"-",INDEX(Input!D$6:D$1005,ROW($C442)-ROW($C$5),1))</f>
        <v>-</v>
      </c>
      <c r="G442" s="100" t="str">
        <f>IF(LEN(INDEX(Input!E$6:E$1005,ROW($C442)-ROW($C$5),1))=0,"-",INDEX(Input!E$6:E$1005,ROW($C442)-ROW($C$5),1))</f>
        <v>-</v>
      </c>
      <c r="H442" s="100" t="str">
        <f>IF(LEN(INDEX(Input!F$6:F$1005,ROW($C442)-ROW($C$5),1))=0,"-",INDEX(Input!F$6:F$1005,ROW($C442)-ROW($C$5),1))</f>
        <v>-</v>
      </c>
      <c r="I442" s="100" t="str">
        <f>IF(LEN(INDEX(Input!G$6:G$1005,ROW($C442)-ROW($C$5),1))=0,"",INDEX(Input!G$6:G$1005,ROW($C442)-ROW($C$5),1))</f>
        <v/>
      </c>
      <c r="J442" s="100" t="str">
        <f>IF(LEN(INDEX(Input!B$6:B$1005,ROW($C442)-ROW($C$5),1))=0,"-",IF(INDEX(Input!H$6:H$1005,ROW($C442)-ROW($C$5),1)="","Not set",INDEX(Input!H$6:H$1005,ROW($C442)-ROW($C$5),1)) )</f>
        <v>-</v>
      </c>
      <c r="K442" s="101" t="str">
        <f>IF(LEN(INDEX(Input!I$6:I$1005,ROW($C442)-ROW($C$5),1))=0,"",INDEX(Input!I$6:I$1005,ROW($C442)-ROW($C$5),1))</f>
        <v/>
      </c>
      <c r="L442" s="101" t="str">
        <f t="array" ref="L442">IFERROR(IF($AY$24=123,DAY(K442)&amp;connector&amp;IF($AZ$24="Extended",INDEX($AT$24:$AT$35,MONTH(K442),1),MONTH(K442))&amp;connector&amp;IF($AZ$24="Short", RIGHT(YEAR(K442),2),YEAR(K442)),IF($AY$24=213, MONTH(K442)&amp;connector&amp;DAY(K442)&amp;connector&amp;IF($AZ$24="Short", RIGHT(YEAR(K442),2),YEAR(K442)),IF($AZ$24="Short", RIGHT(YEAR(K442),2),YEAR(K442))&amp;connector&amp;MONTH(K442)&amp;connector&amp;DAY(K442))),"-")</f>
        <v>-</v>
      </c>
      <c r="M442" s="101" t="str">
        <f>IF(LEN(INDEX(Input!J$6:J$1005,ROW($C442)-ROW($C$5),1))=0,"",INDEX(Input!J$6:J$1005,ROW($C442)-ROW($C$5),1))</f>
        <v/>
      </c>
      <c r="N442" s="101" t="str">
        <f t="array" ref="N442">IFERROR(IF($AY$24=123,DAY(M442)&amp;connector&amp;IF($AZ$24="Extended",INDEX($AT$24:$AT$35,MONTH(M442),1),MONTH(M442))&amp;connector&amp;IF($AZ$24="Short", RIGHT(YEAR(M442),2),YEAR(M442)),IF($AY$24=213, MONTH(M442)&amp;connector&amp;DAY(M442)&amp;connector&amp;IF($AZ$24="Short", RIGHT(YEAR(M442),2),YEAR(M442)),IF($AZ$24="Short", RIGHT(YEAR(M442),2),YEAR(M442))&amp;connector&amp;MONTH(M442)&amp;connector&amp;DAY(M442))),"-")</f>
        <v>-</v>
      </c>
      <c r="O442" s="156" t="str">
        <f>IF(LEN(INDEX(Input!K$6:K$1005,ROW($C442)-ROW($C$5),1))=0,"",INDEX(Input!K$6:K$1005,ROW($C442)-ROW($C$5),1))</f>
        <v/>
      </c>
      <c r="P442" s="100" t="str">
        <f t="shared" si="54"/>
        <v>-</v>
      </c>
      <c r="Q442" s="156" t="str">
        <f>IF(LEN(INDEX(Input!L$6:L$1005,ROW($C442)-ROW($C$5),1))=0,"",INDEX(Input!L$6:L$1005,ROW($C442)-ROW($C$5),1))</f>
        <v/>
      </c>
      <c r="R442" s="100" t="str">
        <f t="shared" si="55"/>
        <v>-</v>
      </c>
      <c r="S442" s="156" t="str">
        <f>IF(LEN(INDEX(Input!M$6:M$1005,ROW($C442)-ROW($C$5),1))=0,"-",INDEX(Input!M$6:M$1005,ROW($C442)-ROW($C$5),1))</f>
        <v>-</v>
      </c>
      <c r="T442" s="156" t="str">
        <f t="shared" si="56"/>
        <v/>
      </c>
      <c r="U442" s="100" t="str">
        <f t="shared" si="57"/>
        <v>-</v>
      </c>
      <c r="V442" s="156" t="str">
        <f>IF(LEN(INDEX(Input!O$6:O$1005,ROW($C442)-ROW($C$5),1))=0,"",INDEX(Input!O$6:O$1005,ROW($C442)-ROW($C$5),1))</f>
        <v/>
      </c>
      <c r="W442" s="100" t="str">
        <f t="shared" si="58"/>
        <v>-</v>
      </c>
      <c r="X442" s="104" t="str">
        <f t="shared" si="59"/>
        <v/>
      </c>
      <c r="Y442" s="102" t="str">
        <f t="shared" si="60"/>
        <v/>
      </c>
      <c r="Z442" s="102" t="str">
        <f>IF(AND(OR(Dashboard!$D$7=J442,Dashboard!$D$7=""),  OR(Dashboard!$G$6&lt;=K442,Dashboard!$G$6=""), OR(Dashboard!$G$7&gt;=K442,Dashboard!$G$7=""),  OR(Dashboard!$J$6&lt;=O442,Dashboard!$J$6=""), OR(Dashboard!$J$7&gt;=O442,Dashboard!$J$7=""),D442&lt;&gt;""),"x","")</f>
        <v>x</v>
      </c>
      <c r="AA442" s="102" t="str">
        <f>IF(AND(OR(Dashboard!$D$6=H442,Dashboard!$D$6="",Dashboard!$D$6="All"), Z442="x"),"x","")</f>
        <v>x</v>
      </c>
      <c r="AB442" s="103" t="str">
        <f>IF(AND(OR(Dashboard!$D$6=H442,Dashboard!$D$6="",Dashboard!$D$6="All"), OR(Dashboard!$D$7=J442,Dashboard!$D$7=""),  OR(Dashboard!$G$6&lt;=K442,Dashboard!$G$6=""), OR(Dashboard!$G$7&gt;=K442,Dashboard!$G$7=""),  OR(Dashboard!$J$6&lt;=O442,Dashboard!$J$6=""), OR(Dashboard!$J$7&gt;=O442,Dashboard!$J$7=""),I442&lt;&gt;""),"x","")</f>
        <v/>
      </c>
      <c r="AC442" s="88" t="str">
        <f>IF($AB442&lt;&gt;"x","",IF(AND($I442&lt;&gt;AC$4, IFERROR(MATCH("c",$AB442:AB442,0),0)=0),"x", IF(IFERROR(MATCH("c",$AB442:AB442,0),0)=0,"c","")))</f>
        <v/>
      </c>
      <c r="AD442" s="88" t="str">
        <f>IF($AB442&lt;&gt;"x","",IF(AND($I442&lt;&gt;AD$4, IFERROR(MATCH("c",$AB442:AC442,0),0)=0),"x", IF(IFERROR(MATCH("c",$AB442:AC442,0),0)=0,"c","")))</f>
        <v/>
      </c>
      <c r="AE442" s="88" t="str">
        <f>IF($AB442&lt;&gt;"x","",IF(AND($I442&lt;&gt;AE$4, IFERROR(MATCH("c",$AB442:AD442,0),0)=0),"x", IF(IFERROR(MATCH("c",$AB442:AD442,0),0)=0,"c","")))</f>
        <v/>
      </c>
      <c r="AF442" s="88" t="str">
        <f>IF($AB442&lt;&gt;"x","",IF(AND($I442&lt;&gt;AF$4, IFERROR(MATCH("c",$AB442:AE442,0),0)=0),"x", IF(IFERROR(MATCH("c",$AB442:AE442,0),0)=0,"c","")))</f>
        <v/>
      </c>
      <c r="AG442" s="88" t="str">
        <f>IF($AB442&lt;&gt;"x","",IF(AND($I442&lt;&gt;AG$4, IFERROR(MATCH("c",$AB442:AF442,0),0)=0),"x", IF(IFERROR(MATCH("c",$AB442:AF442,0),0)=0,"c","")))</f>
        <v/>
      </c>
      <c r="AH442" s="88" t="str">
        <f>IF($AB442&lt;&gt;"x","",IF(AND($I442&lt;&gt;AH$4, IFERROR(MATCH("c",$AB442:AG442,0),0)=0),"x", IF(IFERROR(MATCH("c",$AB442:AG442,0),0)=0,"c","")))</f>
        <v/>
      </c>
      <c r="AI442" s="88" t="str">
        <f>IF($AB442&lt;&gt;"x","",IF(AND($I442&lt;&gt;AI$4, IFERROR(MATCH("c",$AB442:AH442,0),0)=0),"x", IF(IFERROR(MATCH("c",$AB442:AH442,0),0)=0,"c","")))</f>
        <v/>
      </c>
      <c r="AJ442" s="88" t="str">
        <f>IF($AB442&lt;&gt;"x","",IF(AND($I442&lt;&gt;AJ$4, IFERROR(MATCH("c",$AB442:AI442,0),0)=0),"x", IF(IFERROR(MATCH("c",$AB442:AI442,0),0)=0,"c","")))</f>
        <v/>
      </c>
      <c r="AK442" s="88" t="str">
        <f>IF($AB442&lt;&gt;"x","",IF(AND($I442&lt;&gt;AK$4, IFERROR(MATCH("c",$AB442:AJ442,0),0)=0),"x", IF(IFERROR(MATCH("c",$AB442:AJ442,0),0)=0,"c","")))</f>
        <v/>
      </c>
      <c r="AL442" s="88" t="str">
        <f>IF($AB442&lt;&gt;"x","",IF(AND($I442&lt;&gt;AL$4, IFERROR(MATCH("c",$AB442:AK442,0),0)=0),"x", IF(IFERROR(MATCH("c",$AB442:AK442,0),0)=0,"c","")))</f>
        <v/>
      </c>
      <c r="AM442" s="88" t="str">
        <f>IF($AB442&lt;&gt;"x","",IF(AND($I442&lt;&gt;AM$4, IFERROR(MATCH("c",$AB442:AL442,0),0)=0),"x", IF(IFERROR(MATCH("c",$AB442:AL442,0),0)=0,"c","")))</f>
        <v/>
      </c>
      <c r="AN442" s="88" t="str">
        <f>IF($AB442&lt;&gt;"x","",IF(AND($I442&lt;&gt;AN$4, IFERROR(MATCH("c",$AB442:AM442,0),0)=0),"x", IF(IFERROR(MATCH("c",$AB442:AM442,0),0)=0,"c","")))</f>
        <v/>
      </c>
      <c r="AO442" s="88" t="str">
        <f>IF($AB442&lt;&gt;"x","",IF(AND($I442&lt;&gt;AO$4, IFERROR(MATCH("c",$AB442:AN442,0),0)=0),"x", IF(IFERROR(MATCH("c",$AB442:AN442,0),0)=0,"c","")))</f>
        <v/>
      </c>
      <c r="AP442" s="88" t="str">
        <f>IF($AB442&lt;&gt;"x","",IF(AND($I442&lt;&gt;AP$4, IFERROR(MATCH("c",$AB442:AO442,0),0)=0),"x", IF(IFERROR(MATCH("c",$AB442:AO442,0),0)=0,"c","")))</f>
        <v/>
      </c>
      <c r="AQ442" s="88" t="str">
        <f>IF($AB442&lt;&gt;"x","",IF(AND($I442&lt;&gt;AQ$4, IFERROR(MATCH("c",$AB442:AP442,0),0)=0),"x", IF(IFERROR(MATCH("c",$AB442:AP442,0),0)=0,"c","")))</f>
        <v/>
      </c>
    </row>
    <row r="443" spans="2:43" x14ac:dyDescent="0.25">
      <c r="B443" s="88">
        <f>IF(AND(OR(Pipeline!$F$5=H443,Pipeline!$F$5="",Pipeline!$F$5="All"), OR(Pipeline!$F$6=J443,Pipeline!$F$6="",Pipeline!$F$6="All"),  OR(Pipeline!$J$5&lt;=K443,Pipeline!$J$5=""), OR(Pipeline!$J$6&gt;=K443,Pipeline!$J$6=""),  OR(Pipeline!$N$5&lt;=O443,Pipeline!$N$5=""), OR(Pipeline!$N$6&gt;=O443,Pipeline!$N$6="")),1,0)</f>
        <v>1</v>
      </c>
      <c r="C443" s="99">
        <f>IF(B443&lt;&gt;1,"",COUNTIFS($I$6:I442,I443,$B$6:B442,1)+1)</f>
        <v>431</v>
      </c>
      <c r="D443" s="100" t="str">
        <f>IF(LEN(INDEX(Input!B$6:B$1005,ROW($C443)-ROW($C$5),1))=0,"-",INDEX(Input!B$6:B$1005,ROW($C443)-ROW($C$5),1))</f>
        <v>-</v>
      </c>
      <c r="E443" s="100" t="str">
        <f>IF(LEN(INDEX(Input!C$6:C$1005,ROW($C443)-ROW($C$5),1))=0,"-",INDEX(Input!C$6:C$1005,ROW($C443)-ROW($C$5),1))</f>
        <v>-</v>
      </c>
      <c r="F443" s="100" t="str">
        <f>IF(LEN(INDEX(Input!D$6:D$1005,ROW($C443)-ROW($C$5),1))=0,"-",INDEX(Input!D$6:D$1005,ROW($C443)-ROW($C$5),1))</f>
        <v>-</v>
      </c>
      <c r="G443" s="100" t="str">
        <f>IF(LEN(INDEX(Input!E$6:E$1005,ROW($C443)-ROW($C$5),1))=0,"-",INDEX(Input!E$6:E$1005,ROW($C443)-ROW($C$5),1))</f>
        <v>-</v>
      </c>
      <c r="H443" s="100" t="str">
        <f>IF(LEN(INDEX(Input!F$6:F$1005,ROW($C443)-ROW($C$5),1))=0,"-",INDEX(Input!F$6:F$1005,ROW($C443)-ROW($C$5),1))</f>
        <v>-</v>
      </c>
      <c r="I443" s="100" t="str">
        <f>IF(LEN(INDEX(Input!G$6:G$1005,ROW($C443)-ROW($C$5),1))=0,"",INDEX(Input!G$6:G$1005,ROW($C443)-ROW($C$5),1))</f>
        <v/>
      </c>
      <c r="J443" s="100" t="str">
        <f>IF(LEN(INDEX(Input!B$6:B$1005,ROW($C443)-ROW($C$5),1))=0,"-",IF(INDEX(Input!H$6:H$1005,ROW($C443)-ROW($C$5),1)="","Not set",INDEX(Input!H$6:H$1005,ROW($C443)-ROW($C$5),1)) )</f>
        <v>-</v>
      </c>
      <c r="K443" s="101" t="str">
        <f>IF(LEN(INDEX(Input!I$6:I$1005,ROW($C443)-ROW($C$5),1))=0,"",INDEX(Input!I$6:I$1005,ROW($C443)-ROW($C$5),1))</f>
        <v/>
      </c>
      <c r="L443" s="101" t="str">
        <f t="array" ref="L443">IFERROR(IF($AY$24=123,DAY(K443)&amp;connector&amp;IF($AZ$24="Extended",INDEX($AT$24:$AT$35,MONTH(K443),1),MONTH(K443))&amp;connector&amp;IF($AZ$24="Short", RIGHT(YEAR(K443),2),YEAR(K443)),IF($AY$24=213, MONTH(K443)&amp;connector&amp;DAY(K443)&amp;connector&amp;IF($AZ$24="Short", RIGHT(YEAR(K443),2),YEAR(K443)),IF($AZ$24="Short", RIGHT(YEAR(K443),2),YEAR(K443))&amp;connector&amp;MONTH(K443)&amp;connector&amp;DAY(K443))),"-")</f>
        <v>-</v>
      </c>
      <c r="M443" s="101" t="str">
        <f>IF(LEN(INDEX(Input!J$6:J$1005,ROW($C443)-ROW($C$5),1))=0,"",INDEX(Input!J$6:J$1005,ROW($C443)-ROW($C$5),1))</f>
        <v/>
      </c>
      <c r="N443" s="101" t="str">
        <f t="array" ref="N443">IFERROR(IF($AY$24=123,DAY(M443)&amp;connector&amp;IF($AZ$24="Extended",INDEX($AT$24:$AT$35,MONTH(M443),1),MONTH(M443))&amp;connector&amp;IF($AZ$24="Short", RIGHT(YEAR(M443),2),YEAR(M443)),IF($AY$24=213, MONTH(M443)&amp;connector&amp;DAY(M443)&amp;connector&amp;IF($AZ$24="Short", RIGHT(YEAR(M443),2),YEAR(M443)),IF($AZ$24="Short", RIGHT(YEAR(M443),2),YEAR(M443))&amp;connector&amp;MONTH(M443)&amp;connector&amp;DAY(M443))),"-")</f>
        <v>-</v>
      </c>
      <c r="O443" s="156" t="str">
        <f>IF(LEN(INDEX(Input!K$6:K$1005,ROW($C443)-ROW($C$5),1))=0,"",INDEX(Input!K$6:K$1005,ROW($C443)-ROW($C$5),1))</f>
        <v/>
      </c>
      <c r="P443" s="100" t="str">
        <f t="shared" si="54"/>
        <v>-</v>
      </c>
      <c r="Q443" s="156" t="str">
        <f>IF(LEN(INDEX(Input!L$6:L$1005,ROW($C443)-ROW($C$5),1))=0,"",INDEX(Input!L$6:L$1005,ROW($C443)-ROW($C$5),1))</f>
        <v/>
      </c>
      <c r="R443" s="100" t="str">
        <f t="shared" si="55"/>
        <v>-</v>
      </c>
      <c r="S443" s="156" t="str">
        <f>IF(LEN(INDEX(Input!M$6:M$1005,ROW($C443)-ROW($C$5),1))=0,"-",INDEX(Input!M$6:M$1005,ROW($C443)-ROW($C$5),1))</f>
        <v>-</v>
      </c>
      <c r="T443" s="156" t="str">
        <f t="shared" si="56"/>
        <v/>
      </c>
      <c r="U443" s="100" t="str">
        <f t="shared" si="57"/>
        <v>-</v>
      </c>
      <c r="V443" s="156" t="str">
        <f>IF(LEN(INDEX(Input!O$6:O$1005,ROW($C443)-ROW($C$5),1))=0,"",INDEX(Input!O$6:O$1005,ROW($C443)-ROW($C$5),1))</f>
        <v/>
      </c>
      <c r="W443" s="100" t="str">
        <f t="shared" si="58"/>
        <v>-</v>
      </c>
      <c r="X443" s="104" t="str">
        <f t="shared" si="59"/>
        <v/>
      </c>
      <c r="Y443" s="102" t="str">
        <f t="shared" si="60"/>
        <v/>
      </c>
      <c r="Z443" s="102" t="str">
        <f>IF(AND(OR(Dashboard!$D$7=J443,Dashboard!$D$7=""),  OR(Dashboard!$G$6&lt;=K443,Dashboard!$G$6=""), OR(Dashboard!$G$7&gt;=K443,Dashboard!$G$7=""),  OR(Dashboard!$J$6&lt;=O443,Dashboard!$J$6=""), OR(Dashboard!$J$7&gt;=O443,Dashboard!$J$7=""),D443&lt;&gt;""),"x","")</f>
        <v>x</v>
      </c>
      <c r="AA443" s="102" t="str">
        <f>IF(AND(OR(Dashboard!$D$6=H443,Dashboard!$D$6="",Dashboard!$D$6="All"), Z443="x"),"x","")</f>
        <v>x</v>
      </c>
      <c r="AB443" s="103" t="str">
        <f>IF(AND(OR(Dashboard!$D$6=H443,Dashboard!$D$6="",Dashboard!$D$6="All"), OR(Dashboard!$D$7=J443,Dashboard!$D$7=""),  OR(Dashboard!$G$6&lt;=K443,Dashboard!$G$6=""), OR(Dashboard!$G$7&gt;=K443,Dashboard!$G$7=""),  OR(Dashboard!$J$6&lt;=O443,Dashboard!$J$6=""), OR(Dashboard!$J$7&gt;=O443,Dashboard!$J$7=""),I443&lt;&gt;""),"x","")</f>
        <v/>
      </c>
      <c r="AC443" s="88" t="str">
        <f>IF($AB443&lt;&gt;"x","",IF(AND($I443&lt;&gt;AC$4, IFERROR(MATCH("c",$AB443:AB443,0),0)=0),"x", IF(IFERROR(MATCH("c",$AB443:AB443,0),0)=0,"c","")))</f>
        <v/>
      </c>
      <c r="AD443" s="88" t="str">
        <f>IF($AB443&lt;&gt;"x","",IF(AND($I443&lt;&gt;AD$4, IFERROR(MATCH("c",$AB443:AC443,0),0)=0),"x", IF(IFERROR(MATCH("c",$AB443:AC443,0),0)=0,"c","")))</f>
        <v/>
      </c>
      <c r="AE443" s="88" t="str">
        <f>IF($AB443&lt;&gt;"x","",IF(AND($I443&lt;&gt;AE$4, IFERROR(MATCH("c",$AB443:AD443,0),0)=0),"x", IF(IFERROR(MATCH("c",$AB443:AD443,0),0)=0,"c","")))</f>
        <v/>
      </c>
      <c r="AF443" s="88" t="str">
        <f>IF($AB443&lt;&gt;"x","",IF(AND($I443&lt;&gt;AF$4, IFERROR(MATCH("c",$AB443:AE443,0),0)=0),"x", IF(IFERROR(MATCH("c",$AB443:AE443,0),0)=0,"c","")))</f>
        <v/>
      </c>
      <c r="AG443" s="88" t="str">
        <f>IF($AB443&lt;&gt;"x","",IF(AND($I443&lt;&gt;AG$4, IFERROR(MATCH("c",$AB443:AF443,0),0)=0),"x", IF(IFERROR(MATCH("c",$AB443:AF443,0),0)=0,"c","")))</f>
        <v/>
      </c>
      <c r="AH443" s="88" t="str">
        <f>IF($AB443&lt;&gt;"x","",IF(AND($I443&lt;&gt;AH$4, IFERROR(MATCH("c",$AB443:AG443,0),0)=0),"x", IF(IFERROR(MATCH("c",$AB443:AG443,0),0)=0,"c","")))</f>
        <v/>
      </c>
      <c r="AI443" s="88" t="str">
        <f>IF($AB443&lt;&gt;"x","",IF(AND($I443&lt;&gt;AI$4, IFERROR(MATCH("c",$AB443:AH443,0),0)=0),"x", IF(IFERROR(MATCH("c",$AB443:AH443,0),0)=0,"c","")))</f>
        <v/>
      </c>
      <c r="AJ443" s="88" t="str">
        <f>IF($AB443&lt;&gt;"x","",IF(AND($I443&lt;&gt;AJ$4, IFERROR(MATCH("c",$AB443:AI443,0),0)=0),"x", IF(IFERROR(MATCH("c",$AB443:AI443,0),0)=0,"c","")))</f>
        <v/>
      </c>
      <c r="AK443" s="88" t="str">
        <f>IF($AB443&lt;&gt;"x","",IF(AND($I443&lt;&gt;AK$4, IFERROR(MATCH("c",$AB443:AJ443,0),0)=0),"x", IF(IFERROR(MATCH("c",$AB443:AJ443,0),0)=0,"c","")))</f>
        <v/>
      </c>
      <c r="AL443" s="88" t="str">
        <f>IF($AB443&lt;&gt;"x","",IF(AND($I443&lt;&gt;AL$4, IFERROR(MATCH("c",$AB443:AK443,0),0)=0),"x", IF(IFERROR(MATCH("c",$AB443:AK443,0),0)=0,"c","")))</f>
        <v/>
      </c>
      <c r="AM443" s="88" t="str">
        <f>IF($AB443&lt;&gt;"x","",IF(AND($I443&lt;&gt;AM$4, IFERROR(MATCH("c",$AB443:AL443,0),0)=0),"x", IF(IFERROR(MATCH("c",$AB443:AL443,0),0)=0,"c","")))</f>
        <v/>
      </c>
      <c r="AN443" s="88" t="str">
        <f>IF($AB443&lt;&gt;"x","",IF(AND($I443&lt;&gt;AN$4, IFERROR(MATCH("c",$AB443:AM443,0),0)=0),"x", IF(IFERROR(MATCH("c",$AB443:AM443,0),0)=0,"c","")))</f>
        <v/>
      </c>
      <c r="AO443" s="88" t="str">
        <f>IF($AB443&lt;&gt;"x","",IF(AND($I443&lt;&gt;AO$4, IFERROR(MATCH("c",$AB443:AN443,0),0)=0),"x", IF(IFERROR(MATCH("c",$AB443:AN443,0),0)=0,"c","")))</f>
        <v/>
      </c>
      <c r="AP443" s="88" t="str">
        <f>IF($AB443&lt;&gt;"x","",IF(AND($I443&lt;&gt;AP$4, IFERROR(MATCH("c",$AB443:AO443,0),0)=0),"x", IF(IFERROR(MATCH("c",$AB443:AO443,0),0)=0,"c","")))</f>
        <v/>
      </c>
      <c r="AQ443" s="88" t="str">
        <f>IF($AB443&lt;&gt;"x","",IF(AND($I443&lt;&gt;AQ$4, IFERROR(MATCH("c",$AB443:AP443,0),0)=0),"x", IF(IFERROR(MATCH("c",$AB443:AP443,0),0)=0,"c","")))</f>
        <v/>
      </c>
    </row>
    <row r="444" spans="2:43" x14ac:dyDescent="0.25">
      <c r="B444" s="88">
        <f>IF(AND(OR(Pipeline!$F$5=H444,Pipeline!$F$5="",Pipeline!$F$5="All"), OR(Pipeline!$F$6=J444,Pipeline!$F$6="",Pipeline!$F$6="All"),  OR(Pipeline!$J$5&lt;=K444,Pipeline!$J$5=""), OR(Pipeline!$J$6&gt;=K444,Pipeline!$J$6=""),  OR(Pipeline!$N$5&lt;=O444,Pipeline!$N$5=""), OR(Pipeline!$N$6&gt;=O444,Pipeline!$N$6="")),1,0)</f>
        <v>1</v>
      </c>
      <c r="C444" s="99">
        <f>IF(B444&lt;&gt;1,"",COUNTIFS($I$6:I443,I444,$B$6:B443,1)+1)</f>
        <v>432</v>
      </c>
      <c r="D444" s="100" t="str">
        <f>IF(LEN(INDEX(Input!B$6:B$1005,ROW($C444)-ROW($C$5),1))=0,"-",INDEX(Input!B$6:B$1005,ROW($C444)-ROW($C$5),1))</f>
        <v>-</v>
      </c>
      <c r="E444" s="100" t="str">
        <f>IF(LEN(INDEX(Input!C$6:C$1005,ROW($C444)-ROW($C$5),1))=0,"-",INDEX(Input!C$6:C$1005,ROW($C444)-ROW($C$5),1))</f>
        <v>-</v>
      </c>
      <c r="F444" s="100" t="str">
        <f>IF(LEN(INDEX(Input!D$6:D$1005,ROW($C444)-ROW($C$5),1))=0,"-",INDEX(Input!D$6:D$1005,ROW($C444)-ROW($C$5),1))</f>
        <v>-</v>
      </c>
      <c r="G444" s="100" t="str">
        <f>IF(LEN(INDEX(Input!E$6:E$1005,ROW($C444)-ROW($C$5),1))=0,"-",INDEX(Input!E$6:E$1005,ROW($C444)-ROW($C$5),1))</f>
        <v>-</v>
      </c>
      <c r="H444" s="100" t="str">
        <f>IF(LEN(INDEX(Input!F$6:F$1005,ROW($C444)-ROW($C$5),1))=0,"-",INDEX(Input!F$6:F$1005,ROW($C444)-ROW($C$5),1))</f>
        <v>-</v>
      </c>
      <c r="I444" s="100" t="str">
        <f>IF(LEN(INDEX(Input!G$6:G$1005,ROW($C444)-ROW($C$5),1))=0,"",INDEX(Input!G$6:G$1005,ROW($C444)-ROW($C$5),1))</f>
        <v/>
      </c>
      <c r="J444" s="100" t="str">
        <f>IF(LEN(INDEX(Input!B$6:B$1005,ROW($C444)-ROW($C$5),1))=0,"-",IF(INDEX(Input!H$6:H$1005,ROW($C444)-ROW($C$5),1)="","Not set",INDEX(Input!H$6:H$1005,ROW($C444)-ROW($C$5),1)) )</f>
        <v>-</v>
      </c>
      <c r="K444" s="101" t="str">
        <f>IF(LEN(INDEX(Input!I$6:I$1005,ROW($C444)-ROW($C$5),1))=0,"",INDEX(Input!I$6:I$1005,ROW($C444)-ROW($C$5),1))</f>
        <v/>
      </c>
      <c r="L444" s="101" t="str">
        <f t="array" ref="L444">IFERROR(IF($AY$24=123,DAY(K444)&amp;connector&amp;IF($AZ$24="Extended",INDEX($AT$24:$AT$35,MONTH(K444),1),MONTH(K444))&amp;connector&amp;IF($AZ$24="Short", RIGHT(YEAR(K444),2),YEAR(K444)),IF($AY$24=213, MONTH(K444)&amp;connector&amp;DAY(K444)&amp;connector&amp;IF($AZ$24="Short", RIGHT(YEAR(K444),2),YEAR(K444)),IF($AZ$24="Short", RIGHT(YEAR(K444),2),YEAR(K444))&amp;connector&amp;MONTH(K444)&amp;connector&amp;DAY(K444))),"-")</f>
        <v>-</v>
      </c>
      <c r="M444" s="101" t="str">
        <f>IF(LEN(INDEX(Input!J$6:J$1005,ROW($C444)-ROW($C$5),1))=0,"",INDEX(Input!J$6:J$1005,ROW($C444)-ROW($C$5),1))</f>
        <v/>
      </c>
      <c r="N444" s="101" t="str">
        <f t="array" ref="N444">IFERROR(IF($AY$24=123,DAY(M444)&amp;connector&amp;IF($AZ$24="Extended",INDEX($AT$24:$AT$35,MONTH(M444),1),MONTH(M444))&amp;connector&amp;IF($AZ$24="Short", RIGHT(YEAR(M444),2),YEAR(M444)),IF($AY$24=213, MONTH(M444)&amp;connector&amp;DAY(M444)&amp;connector&amp;IF($AZ$24="Short", RIGHT(YEAR(M444),2),YEAR(M444)),IF($AZ$24="Short", RIGHT(YEAR(M444),2),YEAR(M444))&amp;connector&amp;MONTH(M444)&amp;connector&amp;DAY(M444))),"-")</f>
        <v>-</v>
      </c>
      <c r="O444" s="156" t="str">
        <f>IF(LEN(INDEX(Input!K$6:K$1005,ROW($C444)-ROW($C$5),1))=0,"",INDEX(Input!K$6:K$1005,ROW($C444)-ROW($C$5),1))</f>
        <v/>
      </c>
      <c r="P444" s="100" t="str">
        <f t="shared" si="54"/>
        <v>-</v>
      </c>
      <c r="Q444" s="156" t="str">
        <f>IF(LEN(INDEX(Input!L$6:L$1005,ROW($C444)-ROW($C$5),1))=0,"",INDEX(Input!L$6:L$1005,ROW($C444)-ROW($C$5),1))</f>
        <v/>
      </c>
      <c r="R444" s="100" t="str">
        <f t="shared" si="55"/>
        <v>-</v>
      </c>
      <c r="S444" s="156" t="str">
        <f>IF(LEN(INDEX(Input!M$6:M$1005,ROW($C444)-ROW($C$5),1))=0,"-",INDEX(Input!M$6:M$1005,ROW($C444)-ROW($C$5),1))</f>
        <v>-</v>
      </c>
      <c r="T444" s="156" t="str">
        <f t="shared" si="56"/>
        <v/>
      </c>
      <c r="U444" s="100" t="str">
        <f t="shared" si="57"/>
        <v>-</v>
      </c>
      <c r="V444" s="156" t="str">
        <f>IF(LEN(INDEX(Input!O$6:O$1005,ROW($C444)-ROW($C$5),1))=0,"",INDEX(Input!O$6:O$1005,ROW($C444)-ROW($C$5),1))</f>
        <v/>
      </c>
      <c r="W444" s="100" t="str">
        <f t="shared" si="58"/>
        <v>-</v>
      </c>
      <c r="X444" s="104" t="str">
        <f t="shared" si="59"/>
        <v/>
      </c>
      <c r="Y444" s="102" t="str">
        <f t="shared" si="60"/>
        <v/>
      </c>
      <c r="Z444" s="102" t="str">
        <f>IF(AND(OR(Dashboard!$D$7=J444,Dashboard!$D$7=""),  OR(Dashboard!$G$6&lt;=K444,Dashboard!$G$6=""), OR(Dashboard!$G$7&gt;=K444,Dashboard!$G$7=""),  OR(Dashboard!$J$6&lt;=O444,Dashboard!$J$6=""), OR(Dashboard!$J$7&gt;=O444,Dashboard!$J$7=""),D444&lt;&gt;""),"x","")</f>
        <v>x</v>
      </c>
      <c r="AA444" s="102" t="str">
        <f>IF(AND(OR(Dashboard!$D$6=H444,Dashboard!$D$6="",Dashboard!$D$6="All"), Z444="x"),"x","")</f>
        <v>x</v>
      </c>
      <c r="AB444" s="103" t="str">
        <f>IF(AND(OR(Dashboard!$D$6=H444,Dashboard!$D$6="",Dashboard!$D$6="All"), OR(Dashboard!$D$7=J444,Dashboard!$D$7=""),  OR(Dashboard!$G$6&lt;=K444,Dashboard!$G$6=""), OR(Dashboard!$G$7&gt;=K444,Dashboard!$G$7=""),  OR(Dashboard!$J$6&lt;=O444,Dashboard!$J$6=""), OR(Dashboard!$J$7&gt;=O444,Dashboard!$J$7=""),I444&lt;&gt;""),"x","")</f>
        <v/>
      </c>
      <c r="AC444" s="88" t="str">
        <f>IF($AB444&lt;&gt;"x","",IF(AND($I444&lt;&gt;AC$4, IFERROR(MATCH("c",$AB444:AB444,0),0)=0),"x", IF(IFERROR(MATCH("c",$AB444:AB444,0),0)=0,"c","")))</f>
        <v/>
      </c>
      <c r="AD444" s="88" t="str">
        <f>IF($AB444&lt;&gt;"x","",IF(AND($I444&lt;&gt;AD$4, IFERROR(MATCH("c",$AB444:AC444,0),0)=0),"x", IF(IFERROR(MATCH("c",$AB444:AC444,0),0)=0,"c","")))</f>
        <v/>
      </c>
      <c r="AE444" s="88" t="str">
        <f>IF($AB444&lt;&gt;"x","",IF(AND($I444&lt;&gt;AE$4, IFERROR(MATCH("c",$AB444:AD444,0),0)=0),"x", IF(IFERROR(MATCH("c",$AB444:AD444,0),0)=0,"c","")))</f>
        <v/>
      </c>
      <c r="AF444" s="88" t="str">
        <f>IF($AB444&lt;&gt;"x","",IF(AND($I444&lt;&gt;AF$4, IFERROR(MATCH("c",$AB444:AE444,0),0)=0),"x", IF(IFERROR(MATCH("c",$AB444:AE444,0),0)=0,"c","")))</f>
        <v/>
      </c>
      <c r="AG444" s="88" t="str">
        <f>IF($AB444&lt;&gt;"x","",IF(AND($I444&lt;&gt;AG$4, IFERROR(MATCH("c",$AB444:AF444,0),0)=0),"x", IF(IFERROR(MATCH("c",$AB444:AF444,0),0)=0,"c","")))</f>
        <v/>
      </c>
      <c r="AH444" s="88" t="str">
        <f>IF($AB444&lt;&gt;"x","",IF(AND($I444&lt;&gt;AH$4, IFERROR(MATCH("c",$AB444:AG444,0),0)=0),"x", IF(IFERROR(MATCH("c",$AB444:AG444,0),0)=0,"c","")))</f>
        <v/>
      </c>
      <c r="AI444" s="88" t="str">
        <f>IF($AB444&lt;&gt;"x","",IF(AND($I444&lt;&gt;AI$4, IFERROR(MATCH("c",$AB444:AH444,0),0)=0),"x", IF(IFERROR(MATCH("c",$AB444:AH444,0),0)=0,"c","")))</f>
        <v/>
      </c>
      <c r="AJ444" s="88" t="str">
        <f>IF($AB444&lt;&gt;"x","",IF(AND($I444&lt;&gt;AJ$4, IFERROR(MATCH("c",$AB444:AI444,0),0)=0),"x", IF(IFERROR(MATCH("c",$AB444:AI444,0),0)=0,"c","")))</f>
        <v/>
      </c>
      <c r="AK444" s="88" t="str">
        <f>IF($AB444&lt;&gt;"x","",IF(AND($I444&lt;&gt;AK$4, IFERROR(MATCH("c",$AB444:AJ444,0),0)=0),"x", IF(IFERROR(MATCH("c",$AB444:AJ444,0),0)=0,"c","")))</f>
        <v/>
      </c>
      <c r="AL444" s="88" t="str">
        <f>IF($AB444&lt;&gt;"x","",IF(AND($I444&lt;&gt;AL$4, IFERROR(MATCH("c",$AB444:AK444,0),0)=0),"x", IF(IFERROR(MATCH("c",$AB444:AK444,0),0)=0,"c","")))</f>
        <v/>
      </c>
      <c r="AM444" s="88" t="str">
        <f>IF($AB444&lt;&gt;"x","",IF(AND($I444&lt;&gt;AM$4, IFERROR(MATCH("c",$AB444:AL444,0),0)=0),"x", IF(IFERROR(MATCH("c",$AB444:AL444,0),0)=0,"c","")))</f>
        <v/>
      </c>
      <c r="AN444" s="88" t="str">
        <f>IF($AB444&lt;&gt;"x","",IF(AND($I444&lt;&gt;AN$4, IFERROR(MATCH("c",$AB444:AM444,0),0)=0),"x", IF(IFERROR(MATCH("c",$AB444:AM444,0),0)=0,"c","")))</f>
        <v/>
      </c>
      <c r="AO444" s="88" t="str">
        <f>IF($AB444&lt;&gt;"x","",IF(AND($I444&lt;&gt;AO$4, IFERROR(MATCH("c",$AB444:AN444,0),0)=0),"x", IF(IFERROR(MATCH("c",$AB444:AN444,0),0)=0,"c","")))</f>
        <v/>
      </c>
      <c r="AP444" s="88" t="str">
        <f>IF($AB444&lt;&gt;"x","",IF(AND($I444&lt;&gt;AP$4, IFERROR(MATCH("c",$AB444:AO444,0),0)=0),"x", IF(IFERROR(MATCH("c",$AB444:AO444,0),0)=0,"c","")))</f>
        <v/>
      </c>
      <c r="AQ444" s="88" t="str">
        <f>IF($AB444&lt;&gt;"x","",IF(AND($I444&lt;&gt;AQ$4, IFERROR(MATCH("c",$AB444:AP444,0),0)=0),"x", IF(IFERROR(MATCH("c",$AB444:AP444,0),0)=0,"c","")))</f>
        <v/>
      </c>
    </row>
    <row r="445" spans="2:43" x14ac:dyDescent="0.25">
      <c r="B445" s="88">
        <f>IF(AND(OR(Pipeline!$F$5=H445,Pipeline!$F$5="",Pipeline!$F$5="All"), OR(Pipeline!$F$6=J445,Pipeline!$F$6="",Pipeline!$F$6="All"),  OR(Pipeline!$J$5&lt;=K445,Pipeline!$J$5=""), OR(Pipeline!$J$6&gt;=K445,Pipeline!$J$6=""),  OR(Pipeline!$N$5&lt;=O445,Pipeline!$N$5=""), OR(Pipeline!$N$6&gt;=O445,Pipeline!$N$6="")),1,0)</f>
        <v>1</v>
      </c>
      <c r="C445" s="99">
        <f>IF(B445&lt;&gt;1,"",COUNTIFS($I$6:I444,I445,$B$6:B444,1)+1)</f>
        <v>433</v>
      </c>
      <c r="D445" s="100" t="str">
        <f>IF(LEN(INDEX(Input!B$6:B$1005,ROW($C445)-ROW($C$5),1))=0,"-",INDEX(Input!B$6:B$1005,ROW($C445)-ROW($C$5),1))</f>
        <v>-</v>
      </c>
      <c r="E445" s="100" t="str">
        <f>IF(LEN(INDEX(Input!C$6:C$1005,ROW($C445)-ROW($C$5),1))=0,"-",INDEX(Input!C$6:C$1005,ROW($C445)-ROW($C$5),1))</f>
        <v>-</v>
      </c>
      <c r="F445" s="100" t="str">
        <f>IF(LEN(INDEX(Input!D$6:D$1005,ROW($C445)-ROW($C$5),1))=0,"-",INDEX(Input!D$6:D$1005,ROW($C445)-ROW($C$5),1))</f>
        <v>-</v>
      </c>
      <c r="G445" s="100" t="str">
        <f>IF(LEN(INDEX(Input!E$6:E$1005,ROW($C445)-ROW($C$5),1))=0,"-",INDEX(Input!E$6:E$1005,ROW($C445)-ROW($C$5),1))</f>
        <v>-</v>
      </c>
      <c r="H445" s="100" t="str">
        <f>IF(LEN(INDEX(Input!F$6:F$1005,ROW($C445)-ROW($C$5),1))=0,"-",INDEX(Input!F$6:F$1005,ROW($C445)-ROW($C$5),1))</f>
        <v>-</v>
      </c>
      <c r="I445" s="100" t="str">
        <f>IF(LEN(INDEX(Input!G$6:G$1005,ROW($C445)-ROW($C$5),1))=0,"",INDEX(Input!G$6:G$1005,ROW($C445)-ROW($C$5),1))</f>
        <v/>
      </c>
      <c r="J445" s="100" t="str">
        <f>IF(LEN(INDEX(Input!B$6:B$1005,ROW($C445)-ROW($C$5),1))=0,"-",IF(INDEX(Input!H$6:H$1005,ROW($C445)-ROW($C$5),1)="","Not set",INDEX(Input!H$6:H$1005,ROW($C445)-ROW($C$5),1)) )</f>
        <v>-</v>
      </c>
      <c r="K445" s="101" t="str">
        <f>IF(LEN(INDEX(Input!I$6:I$1005,ROW($C445)-ROW($C$5),1))=0,"",INDEX(Input!I$6:I$1005,ROW($C445)-ROW($C$5),1))</f>
        <v/>
      </c>
      <c r="L445" s="101" t="str">
        <f t="array" ref="L445">IFERROR(IF($AY$24=123,DAY(K445)&amp;connector&amp;IF($AZ$24="Extended",INDEX($AT$24:$AT$35,MONTH(K445),1),MONTH(K445))&amp;connector&amp;IF($AZ$24="Short", RIGHT(YEAR(K445),2),YEAR(K445)),IF($AY$24=213, MONTH(K445)&amp;connector&amp;DAY(K445)&amp;connector&amp;IF($AZ$24="Short", RIGHT(YEAR(K445),2),YEAR(K445)),IF($AZ$24="Short", RIGHT(YEAR(K445),2),YEAR(K445))&amp;connector&amp;MONTH(K445)&amp;connector&amp;DAY(K445))),"-")</f>
        <v>-</v>
      </c>
      <c r="M445" s="101" t="str">
        <f>IF(LEN(INDEX(Input!J$6:J$1005,ROW($C445)-ROW($C$5),1))=0,"",INDEX(Input!J$6:J$1005,ROW($C445)-ROW($C$5),1))</f>
        <v/>
      </c>
      <c r="N445" s="101" t="str">
        <f t="array" ref="N445">IFERROR(IF($AY$24=123,DAY(M445)&amp;connector&amp;IF($AZ$24="Extended",INDEX($AT$24:$AT$35,MONTH(M445),1),MONTH(M445))&amp;connector&amp;IF($AZ$24="Short", RIGHT(YEAR(M445),2),YEAR(M445)),IF($AY$24=213, MONTH(M445)&amp;connector&amp;DAY(M445)&amp;connector&amp;IF($AZ$24="Short", RIGHT(YEAR(M445),2),YEAR(M445)),IF($AZ$24="Short", RIGHT(YEAR(M445),2),YEAR(M445))&amp;connector&amp;MONTH(M445)&amp;connector&amp;DAY(M445))),"-")</f>
        <v>-</v>
      </c>
      <c r="O445" s="156" t="str">
        <f>IF(LEN(INDEX(Input!K$6:K$1005,ROW($C445)-ROW($C$5),1))=0,"",INDEX(Input!K$6:K$1005,ROW($C445)-ROW($C$5),1))</f>
        <v/>
      </c>
      <c r="P445" s="100" t="str">
        <f t="shared" si="54"/>
        <v>-</v>
      </c>
      <c r="Q445" s="156" t="str">
        <f>IF(LEN(INDEX(Input!L$6:L$1005,ROW($C445)-ROW($C$5),1))=0,"",INDEX(Input!L$6:L$1005,ROW($C445)-ROW($C$5),1))</f>
        <v/>
      </c>
      <c r="R445" s="100" t="str">
        <f t="shared" si="55"/>
        <v>-</v>
      </c>
      <c r="S445" s="156" t="str">
        <f>IF(LEN(INDEX(Input!M$6:M$1005,ROW($C445)-ROW($C$5),1))=0,"-",INDEX(Input!M$6:M$1005,ROW($C445)-ROW($C$5),1))</f>
        <v>-</v>
      </c>
      <c r="T445" s="156" t="str">
        <f t="shared" si="56"/>
        <v/>
      </c>
      <c r="U445" s="100" t="str">
        <f t="shared" si="57"/>
        <v>-</v>
      </c>
      <c r="V445" s="156" t="str">
        <f>IF(LEN(INDEX(Input!O$6:O$1005,ROW($C445)-ROW($C$5),1))=0,"",INDEX(Input!O$6:O$1005,ROW($C445)-ROW($C$5),1))</f>
        <v/>
      </c>
      <c r="W445" s="100" t="str">
        <f t="shared" si="58"/>
        <v>-</v>
      </c>
      <c r="X445" s="104" t="str">
        <f t="shared" si="59"/>
        <v/>
      </c>
      <c r="Y445" s="102" t="str">
        <f t="shared" si="60"/>
        <v/>
      </c>
      <c r="Z445" s="102" t="str">
        <f>IF(AND(OR(Dashboard!$D$7=J445,Dashboard!$D$7=""),  OR(Dashboard!$G$6&lt;=K445,Dashboard!$G$6=""), OR(Dashboard!$G$7&gt;=K445,Dashboard!$G$7=""),  OR(Dashboard!$J$6&lt;=O445,Dashboard!$J$6=""), OR(Dashboard!$J$7&gt;=O445,Dashboard!$J$7=""),D445&lt;&gt;""),"x","")</f>
        <v>x</v>
      </c>
      <c r="AA445" s="102" t="str">
        <f>IF(AND(OR(Dashboard!$D$6=H445,Dashboard!$D$6="",Dashboard!$D$6="All"), Z445="x"),"x","")</f>
        <v>x</v>
      </c>
      <c r="AB445" s="103" t="str">
        <f>IF(AND(OR(Dashboard!$D$6=H445,Dashboard!$D$6="",Dashboard!$D$6="All"), OR(Dashboard!$D$7=J445,Dashboard!$D$7=""),  OR(Dashboard!$G$6&lt;=K445,Dashboard!$G$6=""), OR(Dashboard!$G$7&gt;=K445,Dashboard!$G$7=""),  OR(Dashboard!$J$6&lt;=O445,Dashboard!$J$6=""), OR(Dashboard!$J$7&gt;=O445,Dashboard!$J$7=""),I445&lt;&gt;""),"x","")</f>
        <v/>
      </c>
      <c r="AC445" s="88" t="str">
        <f>IF($AB445&lt;&gt;"x","",IF(AND($I445&lt;&gt;AC$4, IFERROR(MATCH("c",$AB445:AB445,0),0)=0),"x", IF(IFERROR(MATCH("c",$AB445:AB445,0),0)=0,"c","")))</f>
        <v/>
      </c>
      <c r="AD445" s="88" t="str">
        <f>IF($AB445&lt;&gt;"x","",IF(AND($I445&lt;&gt;AD$4, IFERROR(MATCH("c",$AB445:AC445,0),0)=0),"x", IF(IFERROR(MATCH("c",$AB445:AC445,0),0)=0,"c","")))</f>
        <v/>
      </c>
      <c r="AE445" s="88" t="str">
        <f>IF($AB445&lt;&gt;"x","",IF(AND($I445&lt;&gt;AE$4, IFERROR(MATCH("c",$AB445:AD445,0),0)=0),"x", IF(IFERROR(MATCH("c",$AB445:AD445,0),0)=0,"c","")))</f>
        <v/>
      </c>
      <c r="AF445" s="88" t="str">
        <f>IF($AB445&lt;&gt;"x","",IF(AND($I445&lt;&gt;AF$4, IFERROR(MATCH("c",$AB445:AE445,0),0)=0),"x", IF(IFERROR(MATCH("c",$AB445:AE445,0),0)=0,"c","")))</f>
        <v/>
      </c>
      <c r="AG445" s="88" t="str">
        <f>IF($AB445&lt;&gt;"x","",IF(AND($I445&lt;&gt;AG$4, IFERROR(MATCH("c",$AB445:AF445,0),0)=0),"x", IF(IFERROR(MATCH("c",$AB445:AF445,0),0)=0,"c","")))</f>
        <v/>
      </c>
      <c r="AH445" s="88" t="str">
        <f>IF($AB445&lt;&gt;"x","",IF(AND($I445&lt;&gt;AH$4, IFERROR(MATCH("c",$AB445:AG445,0),0)=0),"x", IF(IFERROR(MATCH("c",$AB445:AG445,0),0)=0,"c","")))</f>
        <v/>
      </c>
      <c r="AI445" s="88" t="str">
        <f>IF($AB445&lt;&gt;"x","",IF(AND($I445&lt;&gt;AI$4, IFERROR(MATCH("c",$AB445:AH445,0),0)=0),"x", IF(IFERROR(MATCH("c",$AB445:AH445,0),0)=0,"c","")))</f>
        <v/>
      </c>
      <c r="AJ445" s="88" t="str">
        <f>IF($AB445&lt;&gt;"x","",IF(AND($I445&lt;&gt;AJ$4, IFERROR(MATCH("c",$AB445:AI445,0),0)=0),"x", IF(IFERROR(MATCH("c",$AB445:AI445,0),0)=0,"c","")))</f>
        <v/>
      </c>
      <c r="AK445" s="88" t="str">
        <f>IF($AB445&lt;&gt;"x","",IF(AND($I445&lt;&gt;AK$4, IFERROR(MATCH("c",$AB445:AJ445,0),0)=0),"x", IF(IFERROR(MATCH("c",$AB445:AJ445,0),0)=0,"c","")))</f>
        <v/>
      </c>
      <c r="AL445" s="88" t="str">
        <f>IF($AB445&lt;&gt;"x","",IF(AND($I445&lt;&gt;AL$4, IFERROR(MATCH("c",$AB445:AK445,0),0)=0),"x", IF(IFERROR(MATCH("c",$AB445:AK445,0),0)=0,"c","")))</f>
        <v/>
      </c>
      <c r="AM445" s="88" t="str">
        <f>IF($AB445&lt;&gt;"x","",IF(AND($I445&lt;&gt;AM$4, IFERROR(MATCH("c",$AB445:AL445,0),0)=0),"x", IF(IFERROR(MATCH("c",$AB445:AL445,0),0)=0,"c","")))</f>
        <v/>
      </c>
      <c r="AN445" s="88" t="str">
        <f>IF($AB445&lt;&gt;"x","",IF(AND($I445&lt;&gt;AN$4, IFERROR(MATCH("c",$AB445:AM445,0),0)=0),"x", IF(IFERROR(MATCH("c",$AB445:AM445,0),0)=0,"c","")))</f>
        <v/>
      </c>
      <c r="AO445" s="88" t="str">
        <f>IF($AB445&lt;&gt;"x","",IF(AND($I445&lt;&gt;AO$4, IFERROR(MATCH("c",$AB445:AN445,0),0)=0),"x", IF(IFERROR(MATCH("c",$AB445:AN445,0),0)=0,"c","")))</f>
        <v/>
      </c>
      <c r="AP445" s="88" t="str">
        <f>IF($AB445&lt;&gt;"x","",IF(AND($I445&lt;&gt;AP$4, IFERROR(MATCH("c",$AB445:AO445,0),0)=0),"x", IF(IFERROR(MATCH("c",$AB445:AO445,0),0)=0,"c","")))</f>
        <v/>
      </c>
      <c r="AQ445" s="88" t="str">
        <f>IF($AB445&lt;&gt;"x","",IF(AND($I445&lt;&gt;AQ$4, IFERROR(MATCH("c",$AB445:AP445,0),0)=0),"x", IF(IFERROR(MATCH("c",$AB445:AP445,0),0)=0,"c","")))</f>
        <v/>
      </c>
    </row>
    <row r="446" spans="2:43" x14ac:dyDescent="0.25">
      <c r="B446" s="88">
        <f>IF(AND(OR(Pipeline!$F$5=H446,Pipeline!$F$5="",Pipeline!$F$5="All"), OR(Pipeline!$F$6=J446,Pipeline!$F$6="",Pipeline!$F$6="All"),  OR(Pipeline!$J$5&lt;=K446,Pipeline!$J$5=""), OR(Pipeline!$J$6&gt;=K446,Pipeline!$J$6=""),  OR(Pipeline!$N$5&lt;=O446,Pipeline!$N$5=""), OR(Pipeline!$N$6&gt;=O446,Pipeline!$N$6="")),1,0)</f>
        <v>1</v>
      </c>
      <c r="C446" s="99">
        <f>IF(B446&lt;&gt;1,"",COUNTIFS($I$6:I445,I446,$B$6:B445,1)+1)</f>
        <v>434</v>
      </c>
      <c r="D446" s="100" t="str">
        <f>IF(LEN(INDEX(Input!B$6:B$1005,ROW($C446)-ROW($C$5),1))=0,"-",INDEX(Input!B$6:B$1005,ROW($C446)-ROW($C$5),1))</f>
        <v>-</v>
      </c>
      <c r="E446" s="100" t="str">
        <f>IF(LEN(INDEX(Input!C$6:C$1005,ROW($C446)-ROW($C$5),1))=0,"-",INDEX(Input!C$6:C$1005,ROW($C446)-ROW($C$5),1))</f>
        <v>-</v>
      </c>
      <c r="F446" s="100" t="str">
        <f>IF(LEN(INDEX(Input!D$6:D$1005,ROW($C446)-ROW($C$5),1))=0,"-",INDEX(Input!D$6:D$1005,ROW($C446)-ROW($C$5),1))</f>
        <v>-</v>
      </c>
      <c r="G446" s="100" t="str">
        <f>IF(LEN(INDEX(Input!E$6:E$1005,ROW($C446)-ROW($C$5),1))=0,"-",INDEX(Input!E$6:E$1005,ROW($C446)-ROW($C$5),1))</f>
        <v>-</v>
      </c>
      <c r="H446" s="100" t="str">
        <f>IF(LEN(INDEX(Input!F$6:F$1005,ROW($C446)-ROW($C$5),1))=0,"-",INDEX(Input!F$6:F$1005,ROW($C446)-ROW($C$5),1))</f>
        <v>-</v>
      </c>
      <c r="I446" s="100" t="str">
        <f>IF(LEN(INDEX(Input!G$6:G$1005,ROW($C446)-ROW($C$5),1))=0,"",INDEX(Input!G$6:G$1005,ROW($C446)-ROW($C$5),1))</f>
        <v/>
      </c>
      <c r="J446" s="100" t="str">
        <f>IF(LEN(INDEX(Input!B$6:B$1005,ROW($C446)-ROW($C$5),1))=0,"-",IF(INDEX(Input!H$6:H$1005,ROW($C446)-ROW($C$5),1)="","Not set",INDEX(Input!H$6:H$1005,ROW($C446)-ROW($C$5),1)) )</f>
        <v>-</v>
      </c>
      <c r="K446" s="101" t="str">
        <f>IF(LEN(INDEX(Input!I$6:I$1005,ROW($C446)-ROW($C$5),1))=0,"",INDEX(Input!I$6:I$1005,ROW($C446)-ROW($C$5),1))</f>
        <v/>
      </c>
      <c r="L446" s="101" t="str">
        <f t="array" ref="L446">IFERROR(IF($AY$24=123,DAY(K446)&amp;connector&amp;IF($AZ$24="Extended",INDEX($AT$24:$AT$35,MONTH(K446),1),MONTH(K446))&amp;connector&amp;IF($AZ$24="Short", RIGHT(YEAR(K446),2),YEAR(K446)),IF($AY$24=213, MONTH(K446)&amp;connector&amp;DAY(K446)&amp;connector&amp;IF($AZ$24="Short", RIGHT(YEAR(K446),2),YEAR(K446)),IF($AZ$24="Short", RIGHT(YEAR(K446),2),YEAR(K446))&amp;connector&amp;MONTH(K446)&amp;connector&amp;DAY(K446))),"-")</f>
        <v>-</v>
      </c>
      <c r="M446" s="101" t="str">
        <f>IF(LEN(INDEX(Input!J$6:J$1005,ROW($C446)-ROW($C$5),1))=0,"",INDEX(Input!J$6:J$1005,ROW($C446)-ROW($C$5),1))</f>
        <v/>
      </c>
      <c r="N446" s="101" t="str">
        <f t="array" ref="N446">IFERROR(IF($AY$24=123,DAY(M446)&amp;connector&amp;IF($AZ$24="Extended",INDEX($AT$24:$AT$35,MONTH(M446),1),MONTH(M446))&amp;connector&amp;IF($AZ$24="Short", RIGHT(YEAR(M446),2),YEAR(M446)),IF($AY$24=213, MONTH(M446)&amp;connector&amp;DAY(M446)&amp;connector&amp;IF($AZ$24="Short", RIGHT(YEAR(M446),2),YEAR(M446)),IF($AZ$24="Short", RIGHT(YEAR(M446),2),YEAR(M446))&amp;connector&amp;MONTH(M446)&amp;connector&amp;DAY(M446))),"-")</f>
        <v>-</v>
      </c>
      <c r="O446" s="156" t="str">
        <f>IF(LEN(INDEX(Input!K$6:K$1005,ROW($C446)-ROW($C$5),1))=0,"",INDEX(Input!K$6:K$1005,ROW($C446)-ROW($C$5),1))</f>
        <v/>
      </c>
      <c r="P446" s="100" t="str">
        <f t="shared" si="54"/>
        <v>-</v>
      </c>
      <c r="Q446" s="156" t="str">
        <f>IF(LEN(INDEX(Input!L$6:L$1005,ROW($C446)-ROW($C$5),1))=0,"",INDEX(Input!L$6:L$1005,ROW($C446)-ROW($C$5),1))</f>
        <v/>
      </c>
      <c r="R446" s="100" t="str">
        <f t="shared" si="55"/>
        <v>-</v>
      </c>
      <c r="S446" s="156" t="str">
        <f>IF(LEN(INDEX(Input!M$6:M$1005,ROW($C446)-ROW($C$5),1))=0,"-",INDEX(Input!M$6:M$1005,ROW($C446)-ROW($C$5),1))</f>
        <v>-</v>
      </c>
      <c r="T446" s="156" t="str">
        <f t="shared" si="56"/>
        <v/>
      </c>
      <c r="U446" s="100" t="str">
        <f t="shared" si="57"/>
        <v>-</v>
      </c>
      <c r="V446" s="156" t="str">
        <f>IF(LEN(INDEX(Input!O$6:O$1005,ROW($C446)-ROW($C$5),1))=0,"",INDEX(Input!O$6:O$1005,ROW($C446)-ROW($C$5),1))</f>
        <v/>
      </c>
      <c r="W446" s="100" t="str">
        <f t="shared" si="58"/>
        <v>-</v>
      </c>
      <c r="X446" s="104" t="str">
        <f t="shared" si="59"/>
        <v/>
      </c>
      <c r="Y446" s="102" t="str">
        <f t="shared" si="60"/>
        <v/>
      </c>
      <c r="Z446" s="102" t="str">
        <f>IF(AND(OR(Dashboard!$D$7=J446,Dashboard!$D$7=""),  OR(Dashboard!$G$6&lt;=K446,Dashboard!$G$6=""), OR(Dashboard!$G$7&gt;=K446,Dashboard!$G$7=""),  OR(Dashboard!$J$6&lt;=O446,Dashboard!$J$6=""), OR(Dashboard!$J$7&gt;=O446,Dashboard!$J$7=""),D446&lt;&gt;""),"x","")</f>
        <v>x</v>
      </c>
      <c r="AA446" s="102" t="str">
        <f>IF(AND(OR(Dashboard!$D$6=H446,Dashboard!$D$6="",Dashboard!$D$6="All"), Z446="x"),"x","")</f>
        <v>x</v>
      </c>
      <c r="AB446" s="103" t="str">
        <f>IF(AND(OR(Dashboard!$D$6=H446,Dashboard!$D$6="",Dashboard!$D$6="All"), OR(Dashboard!$D$7=J446,Dashboard!$D$7=""),  OR(Dashboard!$G$6&lt;=K446,Dashboard!$G$6=""), OR(Dashboard!$G$7&gt;=K446,Dashboard!$G$7=""),  OR(Dashboard!$J$6&lt;=O446,Dashboard!$J$6=""), OR(Dashboard!$J$7&gt;=O446,Dashboard!$J$7=""),I446&lt;&gt;""),"x","")</f>
        <v/>
      </c>
      <c r="AC446" s="88" t="str">
        <f>IF($AB446&lt;&gt;"x","",IF(AND($I446&lt;&gt;AC$4, IFERROR(MATCH("c",$AB446:AB446,0),0)=0),"x", IF(IFERROR(MATCH("c",$AB446:AB446,0),0)=0,"c","")))</f>
        <v/>
      </c>
      <c r="AD446" s="88" t="str">
        <f>IF($AB446&lt;&gt;"x","",IF(AND($I446&lt;&gt;AD$4, IFERROR(MATCH("c",$AB446:AC446,0),0)=0),"x", IF(IFERROR(MATCH("c",$AB446:AC446,0),0)=0,"c","")))</f>
        <v/>
      </c>
      <c r="AE446" s="88" t="str">
        <f>IF($AB446&lt;&gt;"x","",IF(AND($I446&lt;&gt;AE$4, IFERROR(MATCH("c",$AB446:AD446,0),0)=0),"x", IF(IFERROR(MATCH("c",$AB446:AD446,0),0)=0,"c","")))</f>
        <v/>
      </c>
      <c r="AF446" s="88" t="str">
        <f>IF($AB446&lt;&gt;"x","",IF(AND($I446&lt;&gt;AF$4, IFERROR(MATCH("c",$AB446:AE446,0),0)=0),"x", IF(IFERROR(MATCH("c",$AB446:AE446,0),0)=0,"c","")))</f>
        <v/>
      </c>
      <c r="AG446" s="88" t="str">
        <f>IF($AB446&lt;&gt;"x","",IF(AND($I446&lt;&gt;AG$4, IFERROR(MATCH("c",$AB446:AF446,0),0)=0),"x", IF(IFERROR(MATCH("c",$AB446:AF446,0),0)=0,"c","")))</f>
        <v/>
      </c>
      <c r="AH446" s="88" t="str">
        <f>IF($AB446&lt;&gt;"x","",IF(AND($I446&lt;&gt;AH$4, IFERROR(MATCH("c",$AB446:AG446,0),0)=0),"x", IF(IFERROR(MATCH("c",$AB446:AG446,0),0)=0,"c","")))</f>
        <v/>
      </c>
      <c r="AI446" s="88" t="str">
        <f>IF($AB446&lt;&gt;"x","",IF(AND($I446&lt;&gt;AI$4, IFERROR(MATCH("c",$AB446:AH446,0),0)=0),"x", IF(IFERROR(MATCH("c",$AB446:AH446,0),0)=0,"c","")))</f>
        <v/>
      </c>
      <c r="AJ446" s="88" t="str">
        <f>IF($AB446&lt;&gt;"x","",IF(AND($I446&lt;&gt;AJ$4, IFERROR(MATCH("c",$AB446:AI446,0),0)=0),"x", IF(IFERROR(MATCH("c",$AB446:AI446,0),0)=0,"c","")))</f>
        <v/>
      </c>
      <c r="AK446" s="88" t="str">
        <f>IF($AB446&lt;&gt;"x","",IF(AND($I446&lt;&gt;AK$4, IFERROR(MATCH("c",$AB446:AJ446,0),0)=0),"x", IF(IFERROR(MATCH("c",$AB446:AJ446,0),0)=0,"c","")))</f>
        <v/>
      </c>
      <c r="AL446" s="88" t="str">
        <f>IF($AB446&lt;&gt;"x","",IF(AND($I446&lt;&gt;AL$4, IFERROR(MATCH("c",$AB446:AK446,0),0)=0),"x", IF(IFERROR(MATCH("c",$AB446:AK446,0),0)=0,"c","")))</f>
        <v/>
      </c>
      <c r="AM446" s="88" t="str">
        <f>IF($AB446&lt;&gt;"x","",IF(AND($I446&lt;&gt;AM$4, IFERROR(MATCH("c",$AB446:AL446,0),0)=0),"x", IF(IFERROR(MATCH("c",$AB446:AL446,0),0)=0,"c","")))</f>
        <v/>
      </c>
      <c r="AN446" s="88" t="str">
        <f>IF($AB446&lt;&gt;"x","",IF(AND($I446&lt;&gt;AN$4, IFERROR(MATCH("c",$AB446:AM446,0),0)=0),"x", IF(IFERROR(MATCH("c",$AB446:AM446,0),0)=0,"c","")))</f>
        <v/>
      </c>
      <c r="AO446" s="88" t="str">
        <f>IF($AB446&lt;&gt;"x","",IF(AND($I446&lt;&gt;AO$4, IFERROR(MATCH("c",$AB446:AN446,0),0)=0),"x", IF(IFERROR(MATCH("c",$AB446:AN446,0),0)=0,"c","")))</f>
        <v/>
      </c>
      <c r="AP446" s="88" t="str">
        <f>IF($AB446&lt;&gt;"x","",IF(AND($I446&lt;&gt;AP$4, IFERROR(MATCH("c",$AB446:AO446,0),0)=0),"x", IF(IFERROR(MATCH("c",$AB446:AO446,0),0)=0,"c","")))</f>
        <v/>
      </c>
      <c r="AQ446" s="88" t="str">
        <f>IF($AB446&lt;&gt;"x","",IF(AND($I446&lt;&gt;AQ$4, IFERROR(MATCH("c",$AB446:AP446,0),0)=0),"x", IF(IFERROR(MATCH("c",$AB446:AP446,0),0)=0,"c","")))</f>
        <v/>
      </c>
    </row>
    <row r="447" spans="2:43" x14ac:dyDescent="0.25">
      <c r="B447" s="88">
        <f>IF(AND(OR(Pipeline!$F$5=H447,Pipeline!$F$5="",Pipeline!$F$5="All"), OR(Pipeline!$F$6=J447,Pipeline!$F$6="",Pipeline!$F$6="All"),  OR(Pipeline!$J$5&lt;=K447,Pipeline!$J$5=""), OR(Pipeline!$J$6&gt;=K447,Pipeline!$J$6=""),  OR(Pipeline!$N$5&lt;=O447,Pipeline!$N$5=""), OR(Pipeline!$N$6&gt;=O447,Pipeline!$N$6="")),1,0)</f>
        <v>1</v>
      </c>
      <c r="C447" s="99">
        <f>IF(B447&lt;&gt;1,"",COUNTIFS($I$6:I446,I447,$B$6:B446,1)+1)</f>
        <v>435</v>
      </c>
      <c r="D447" s="100" t="str">
        <f>IF(LEN(INDEX(Input!B$6:B$1005,ROW($C447)-ROW($C$5),1))=0,"-",INDEX(Input!B$6:B$1005,ROW($C447)-ROW($C$5),1))</f>
        <v>-</v>
      </c>
      <c r="E447" s="100" t="str">
        <f>IF(LEN(INDEX(Input!C$6:C$1005,ROW($C447)-ROW($C$5),1))=0,"-",INDEX(Input!C$6:C$1005,ROW($C447)-ROW($C$5),1))</f>
        <v>-</v>
      </c>
      <c r="F447" s="100" t="str">
        <f>IF(LEN(INDEX(Input!D$6:D$1005,ROW($C447)-ROW($C$5),1))=0,"-",INDEX(Input!D$6:D$1005,ROW($C447)-ROW($C$5),1))</f>
        <v>-</v>
      </c>
      <c r="G447" s="100" t="str">
        <f>IF(LEN(INDEX(Input!E$6:E$1005,ROW($C447)-ROW($C$5),1))=0,"-",INDEX(Input!E$6:E$1005,ROW($C447)-ROW($C$5),1))</f>
        <v>-</v>
      </c>
      <c r="H447" s="100" t="str">
        <f>IF(LEN(INDEX(Input!F$6:F$1005,ROW($C447)-ROW($C$5),1))=0,"-",INDEX(Input!F$6:F$1005,ROW($C447)-ROW($C$5),1))</f>
        <v>-</v>
      </c>
      <c r="I447" s="100" t="str">
        <f>IF(LEN(INDEX(Input!G$6:G$1005,ROW($C447)-ROW($C$5),1))=0,"",INDEX(Input!G$6:G$1005,ROW($C447)-ROW($C$5),1))</f>
        <v/>
      </c>
      <c r="J447" s="100" t="str">
        <f>IF(LEN(INDEX(Input!B$6:B$1005,ROW($C447)-ROW($C$5),1))=0,"-",IF(INDEX(Input!H$6:H$1005,ROW($C447)-ROW($C$5),1)="","Not set",INDEX(Input!H$6:H$1005,ROW($C447)-ROW($C$5),1)) )</f>
        <v>-</v>
      </c>
      <c r="K447" s="101" t="str">
        <f>IF(LEN(INDEX(Input!I$6:I$1005,ROW($C447)-ROW($C$5),1))=0,"",INDEX(Input!I$6:I$1005,ROW($C447)-ROW($C$5),1))</f>
        <v/>
      </c>
      <c r="L447" s="101" t="str">
        <f t="array" ref="L447">IFERROR(IF($AY$24=123,DAY(K447)&amp;connector&amp;IF($AZ$24="Extended",INDEX($AT$24:$AT$35,MONTH(K447),1),MONTH(K447))&amp;connector&amp;IF($AZ$24="Short", RIGHT(YEAR(K447),2),YEAR(K447)),IF($AY$24=213, MONTH(K447)&amp;connector&amp;DAY(K447)&amp;connector&amp;IF($AZ$24="Short", RIGHT(YEAR(K447),2),YEAR(K447)),IF($AZ$24="Short", RIGHT(YEAR(K447),2),YEAR(K447))&amp;connector&amp;MONTH(K447)&amp;connector&amp;DAY(K447))),"-")</f>
        <v>-</v>
      </c>
      <c r="M447" s="101" t="str">
        <f>IF(LEN(INDEX(Input!J$6:J$1005,ROW($C447)-ROW($C$5),1))=0,"",INDEX(Input!J$6:J$1005,ROW($C447)-ROW($C$5),1))</f>
        <v/>
      </c>
      <c r="N447" s="101" t="str">
        <f t="array" ref="N447">IFERROR(IF($AY$24=123,DAY(M447)&amp;connector&amp;IF($AZ$24="Extended",INDEX($AT$24:$AT$35,MONTH(M447),1),MONTH(M447))&amp;connector&amp;IF($AZ$24="Short", RIGHT(YEAR(M447),2),YEAR(M447)),IF($AY$24=213, MONTH(M447)&amp;connector&amp;DAY(M447)&amp;connector&amp;IF($AZ$24="Short", RIGHT(YEAR(M447),2),YEAR(M447)),IF($AZ$24="Short", RIGHT(YEAR(M447),2),YEAR(M447))&amp;connector&amp;MONTH(M447)&amp;connector&amp;DAY(M447))),"-")</f>
        <v>-</v>
      </c>
      <c r="O447" s="156" t="str">
        <f>IF(LEN(INDEX(Input!K$6:K$1005,ROW($C447)-ROW($C$5),1))=0,"",INDEX(Input!K$6:K$1005,ROW($C447)-ROW($C$5),1))</f>
        <v/>
      </c>
      <c r="P447" s="100" t="str">
        <f t="shared" si="54"/>
        <v>-</v>
      </c>
      <c r="Q447" s="156" t="str">
        <f>IF(LEN(INDEX(Input!L$6:L$1005,ROW($C447)-ROW($C$5),1))=0,"",INDEX(Input!L$6:L$1005,ROW($C447)-ROW($C$5),1))</f>
        <v/>
      </c>
      <c r="R447" s="100" t="str">
        <f t="shared" si="55"/>
        <v>-</v>
      </c>
      <c r="S447" s="156" t="str">
        <f>IF(LEN(INDEX(Input!M$6:M$1005,ROW($C447)-ROW($C$5),1))=0,"-",INDEX(Input!M$6:M$1005,ROW($C447)-ROW($C$5),1))</f>
        <v>-</v>
      </c>
      <c r="T447" s="156" t="str">
        <f t="shared" si="56"/>
        <v/>
      </c>
      <c r="U447" s="100" t="str">
        <f t="shared" si="57"/>
        <v>-</v>
      </c>
      <c r="V447" s="156" t="str">
        <f>IF(LEN(INDEX(Input!O$6:O$1005,ROW($C447)-ROW($C$5),1))=0,"",INDEX(Input!O$6:O$1005,ROW($C447)-ROW($C$5),1))</f>
        <v/>
      </c>
      <c r="W447" s="100" t="str">
        <f t="shared" si="58"/>
        <v>-</v>
      </c>
      <c r="X447" s="104" t="str">
        <f t="shared" si="59"/>
        <v/>
      </c>
      <c r="Y447" s="102" t="str">
        <f t="shared" si="60"/>
        <v/>
      </c>
      <c r="Z447" s="102" t="str">
        <f>IF(AND(OR(Dashboard!$D$7=J447,Dashboard!$D$7=""),  OR(Dashboard!$G$6&lt;=K447,Dashboard!$G$6=""), OR(Dashboard!$G$7&gt;=K447,Dashboard!$G$7=""),  OR(Dashboard!$J$6&lt;=O447,Dashboard!$J$6=""), OR(Dashboard!$J$7&gt;=O447,Dashboard!$J$7=""),D447&lt;&gt;""),"x","")</f>
        <v>x</v>
      </c>
      <c r="AA447" s="102" t="str">
        <f>IF(AND(OR(Dashboard!$D$6=H447,Dashboard!$D$6="",Dashboard!$D$6="All"), Z447="x"),"x","")</f>
        <v>x</v>
      </c>
      <c r="AB447" s="103" t="str">
        <f>IF(AND(OR(Dashboard!$D$6=H447,Dashboard!$D$6="",Dashboard!$D$6="All"), OR(Dashboard!$D$7=J447,Dashboard!$D$7=""),  OR(Dashboard!$G$6&lt;=K447,Dashboard!$G$6=""), OR(Dashboard!$G$7&gt;=K447,Dashboard!$G$7=""),  OR(Dashboard!$J$6&lt;=O447,Dashboard!$J$6=""), OR(Dashboard!$J$7&gt;=O447,Dashboard!$J$7=""),I447&lt;&gt;""),"x","")</f>
        <v/>
      </c>
      <c r="AC447" s="88" t="str">
        <f>IF($AB447&lt;&gt;"x","",IF(AND($I447&lt;&gt;AC$4, IFERROR(MATCH("c",$AB447:AB447,0),0)=0),"x", IF(IFERROR(MATCH("c",$AB447:AB447,0),0)=0,"c","")))</f>
        <v/>
      </c>
      <c r="AD447" s="88" t="str">
        <f>IF($AB447&lt;&gt;"x","",IF(AND($I447&lt;&gt;AD$4, IFERROR(MATCH("c",$AB447:AC447,0),0)=0),"x", IF(IFERROR(MATCH("c",$AB447:AC447,0),0)=0,"c","")))</f>
        <v/>
      </c>
      <c r="AE447" s="88" t="str">
        <f>IF($AB447&lt;&gt;"x","",IF(AND($I447&lt;&gt;AE$4, IFERROR(MATCH("c",$AB447:AD447,0),0)=0),"x", IF(IFERROR(MATCH("c",$AB447:AD447,0),0)=0,"c","")))</f>
        <v/>
      </c>
      <c r="AF447" s="88" t="str">
        <f>IF($AB447&lt;&gt;"x","",IF(AND($I447&lt;&gt;AF$4, IFERROR(MATCH("c",$AB447:AE447,0),0)=0),"x", IF(IFERROR(MATCH("c",$AB447:AE447,0),0)=0,"c","")))</f>
        <v/>
      </c>
      <c r="AG447" s="88" t="str">
        <f>IF($AB447&lt;&gt;"x","",IF(AND($I447&lt;&gt;AG$4, IFERROR(MATCH("c",$AB447:AF447,0),0)=0),"x", IF(IFERROR(MATCH("c",$AB447:AF447,0),0)=0,"c","")))</f>
        <v/>
      </c>
      <c r="AH447" s="88" t="str">
        <f>IF($AB447&lt;&gt;"x","",IF(AND($I447&lt;&gt;AH$4, IFERROR(MATCH("c",$AB447:AG447,0),0)=0),"x", IF(IFERROR(MATCH("c",$AB447:AG447,0),0)=0,"c","")))</f>
        <v/>
      </c>
      <c r="AI447" s="88" t="str">
        <f>IF($AB447&lt;&gt;"x","",IF(AND($I447&lt;&gt;AI$4, IFERROR(MATCH("c",$AB447:AH447,0),0)=0),"x", IF(IFERROR(MATCH("c",$AB447:AH447,0),0)=0,"c","")))</f>
        <v/>
      </c>
      <c r="AJ447" s="88" t="str">
        <f>IF($AB447&lt;&gt;"x","",IF(AND($I447&lt;&gt;AJ$4, IFERROR(MATCH("c",$AB447:AI447,0),0)=0),"x", IF(IFERROR(MATCH("c",$AB447:AI447,0),0)=0,"c","")))</f>
        <v/>
      </c>
      <c r="AK447" s="88" t="str">
        <f>IF($AB447&lt;&gt;"x","",IF(AND($I447&lt;&gt;AK$4, IFERROR(MATCH("c",$AB447:AJ447,0),0)=0),"x", IF(IFERROR(MATCH("c",$AB447:AJ447,0),0)=0,"c","")))</f>
        <v/>
      </c>
      <c r="AL447" s="88" t="str">
        <f>IF($AB447&lt;&gt;"x","",IF(AND($I447&lt;&gt;AL$4, IFERROR(MATCH("c",$AB447:AK447,0),0)=0),"x", IF(IFERROR(MATCH("c",$AB447:AK447,0),0)=0,"c","")))</f>
        <v/>
      </c>
      <c r="AM447" s="88" t="str">
        <f>IF($AB447&lt;&gt;"x","",IF(AND($I447&lt;&gt;AM$4, IFERROR(MATCH("c",$AB447:AL447,0),0)=0),"x", IF(IFERROR(MATCH("c",$AB447:AL447,0),0)=0,"c","")))</f>
        <v/>
      </c>
      <c r="AN447" s="88" t="str">
        <f>IF($AB447&lt;&gt;"x","",IF(AND($I447&lt;&gt;AN$4, IFERROR(MATCH("c",$AB447:AM447,0),0)=0),"x", IF(IFERROR(MATCH("c",$AB447:AM447,0),0)=0,"c","")))</f>
        <v/>
      </c>
      <c r="AO447" s="88" t="str">
        <f>IF($AB447&lt;&gt;"x","",IF(AND($I447&lt;&gt;AO$4, IFERROR(MATCH("c",$AB447:AN447,0),0)=0),"x", IF(IFERROR(MATCH("c",$AB447:AN447,0),0)=0,"c","")))</f>
        <v/>
      </c>
      <c r="AP447" s="88" t="str">
        <f>IF($AB447&lt;&gt;"x","",IF(AND($I447&lt;&gt;AP$4, IFERROR(MATCH("c",$AB447:AO447,0),0)=0),"x", IF(IFERROR(MATCH("c",$AB447:AO447,0),0)=0,"c","")))</f>
        <v/>
      </c>
      <c r="AQ447" s="88" t="str">
        <f>IF($AB447&lt;&gt;"x","",IF(AND($I447&lt;&gt;AQ$4, IFERROR(MATCH("c",$AB447:AP447,0),0)=0),"x", IF(IFERROR(MATCH("c",$AB447:AP447,0),0)=0,"c","")))</f>
        <v/>
      </c>
    </row>
    <row r="448" spans="2:43" x14ac:dyDescent="0.25">
      <c r="B448" s="88">
        <f>IF(AND(OR(Pipeline!$F$5=H448,Pipeline!$F$5="",Pipeline!$F$5="All"), OR(Pipeline!$F$6=J448,Pipeline!$F$6="",Pipeline!$F$6="All"),  OR(Pipeline!$J$5&lt;=K448,Pipeline!$J$5=""), OR(Pipeline!$J$6&gt;=K448,Pipeline!$J$6=""),  OR(Pipeline!$N$5&lt;=O448,Pipeline!$N$5=""), OR(Pipeline!$N$6&gt;=O448,Pipeline!$N$6="")),1,0)</f>
        <v>1</v>
      </c>
      <c r="C448" s="99">
        <f>IF(B448&lt;&gt;1,"",COUNTIFS($I$6:I447,I448,$B$6:B447,1)+1)</f>
        <v>436</v>
      </c>
      <c r="D448" s="100" t="str">
        <f>IF(LEN(INDEX(Input!B$6:B$1005,ROW($C448)-ROW($C$5),1))=0,"-",INDEX(Input!B$6:B$1005,ROW($C448)-ROW($C$5),1))</f>
        <v>-</v>
      </c>
      <c r="E448" s="100" t="str">
        <f>IF(LEN(INDEX(Input!C$6:C$1005,ROW($C448)-ROW($C$5),1))=0,"-",INDEX(Input!C$6:C$1005,ROW($C448)-ROW($C$5),1))</f>
        <v>-</v>
      </c>
      <c r="F448" s="100" t="str">
        <f>IF(LEN(INDEX(Input!D$6:D$1005,ROW($C448)-ROW($C$5),1))=0,"-",INDEX(Input!D$6:D$1005,ROW($C448)-ROW($C$5),1))</f>
        <v>-</v>
      </c>
      <c r="G448" s="100" t="str">
        <f>IF(LEN(INDEX(Input!E$6:E$1005,ROW($C448)-ROW($C$5),1))=0,"-",INDEX(Input!E$6:E$1005,ROW($C448)-ROW($C$5),1))</f>
        <v>-</v>
      </c>
      <c r="H448" s="100" t="str">
        <f>IF(LEN(INDEX(Input!F$6:F$1005,ROW($C448)-ROW($C$5),1))=0,"-",INDEX(Input!F$6:F$1005,ROW($C448)-ROW($C$5),1))</f>
        <v>-</v>
      </c>
      <c r="I448" s="100" t="str">
        <f>IF(LEN(INDEX(Input!G$6:G$1005,ROW($C448)-ROW($C$5),1))=0,"",INDEX(Input!G$6:G$1005,ROW($C448)-ROW($C$5),1))</f>
        <v/>
      </c>
      <c r="J448" s="100" t="str">
        <f>IF(LEN(INDEX(Input!B$6:B$1005,ROW($C448)-ROW($C$5),1))=0,"-",IF(INDEX(Input!H$6:H$1005,ROW($C448)-ROW($C$5),1)="","Not set",INDEX(Input!H$6:H$1005,ROW($C448)-ROW($C$5),1)) )</f>
        <v>-</v>
      </c>
      <c r="K448" s="101" t="str">
        <f>IF(LEN(INDEX(Input!I$6:I$1005,ROW($C448)-ROW($C$5),1))=0,"",INDEX(Input!I$6:I$1005,ROW($C448)-ROW($C$5),1))</f>
        <v/>
      </c>
      <c r="L448" s="101" t="str">
        <f t="array" ref="L448">IFERROR(IF($AY$24=123,DAY(K448)&amp;connector&amp;IF($AZ$24="Extended",INDEX($AT$24:$AT$35,MONTH(K448),1),MONTH(K448))&amp;connector&amp;IF($AZ$24="Short", RIGHT(YEAR(K448),2),YEAR(K448)),IF($AY$24=213, MONTH(K448)&amp;connector&amp;DAY(K448)&amp;connector&amp;IF($AZ$24="Short", RIGHT(YEAR(K448),2),YEAR(K448)),IF($AZ$24="Short", RIGHT(YEAR(K448),2),YEAR(K448))&amp;connector&amp;MONTH(K448)&amp;connector&amp;DAY(K448))),"-")</f>
        <v>-</v>
      </c>
      <c r="M448" s="101" t="str">
        <f>IF(LEN(INDEX(Input!J$6:J$1005,ROW($C448)-ROW($C$5),1))=0,"",INDEX(Input!J$6:J$1005,ROW($C448)-ROW($C$5),1))</f>
        <v/>
      </c>
      <c r="N448" s="101" t="str">
        <f t="array" ref="N448">IFERROR(IF($AY$24=123,DAY(M448)&amp;connector&amp;IF($AZ$24="Extended",INDEX($AT$24:$AT$35,MONTH(M448),1),MONTH(M448))&amp;connector&amp;IF($AZ$24="Short", RIGHT(YEAR(M448),2),YEAR(M448)),IF($AY$24=213, MONTH(M448)&amp;connector&amp;DAY(M448)&amp;connector&amp;IF($AZ$24="Short", RIGHT(YEAR(M448),2),YEAR(M448)),IF($AZ$24="Short", RIGHT(YEAR(M448),2),YEAR(M448))&amp;connector&amp;MONTH(M448)&amp;connector&amp;DAY(M448))),"-")</f>
        <v>-</v>
      </c>
      <c r="O448" s="156" t="str">
        <f>IF(LEN(INDEX(Input!K$6:K$1005,ROW($C448)-ROW($C$5),1))=0,"",INDEX(Input!K$6:K$1005,ROW($C448)-ROW($C$5),1))</f>
        <v/>
      </c>
      <c r="P448" s="100" t="str">
        <f t="shared" si="54"/>
        <v>-</v>
      </c>
      <c r="Q448" s="156" t="str">
        <f>IF(LEN(INDEX(Input!L$6:L$1005,ROW($C448)-ROW($C$5),1))=0,"",INDEX(Input!L$6:L$1005,ROW($C448)-ROW($C$5),1))</f>
        <v/>
      </c>
      <c r="R448" s="100" t="str">
        <f t="shared" si="55"/>
        <v>-</v>
      </c>
      <c r="S448" s="156" t="str">
        <f>IF(LEN(INDEX(Input!M$6:M$1005,ROW($C448)-ROW($C$5),1))=0,"-",INDEX(Input!M$6:M$1005,ROW($C448)-ROW($C$5),1))</f>
        <v>-</v>
      </c>
      <c r="T448" s="156" t="str">
        <f t="shared" si="56"/>
        <v/>
      </c>
      <c r="U448" s="100" t="str">
        <f t="shared" si="57"/>
        <v>-</v>
      </c>
      <c r="V448" s="156" t="str">
        <f>IF(LEN(INDEX(Input!O$6:O$1005,ROW($C448)-ROW($C$5),1))=0,"",INDEX(Input!O$6:O$1005,ROW($C448)-ROW($C$5),1))</f>
        <v/>
      </c>
      <c r="W448" s="100" t="str">
        <f t="shared" si="58"/>
        <v>-</v>
      </c>
      <c r="X448" s="104" t="str">
        <f t="shared" si="59"/>
        <v/>
      </c>
      <c r="Y448" s="102" t="str">
        <f t="shared" si="60"/>
        <v/>
      </c>
      <c r="Z448" s="102" t="str">
        <f>IF(AND(OR(Dashboard!$D$7=J448,Dashboard!$D$7=""),  OR(Dashboard!$G$6&lt;=K448,Dashboard!$G$6=""), OR(Dashboard!$G$7&gt;=K448,Dashboard!$G$7=""),  OR(Dashboard!$J$6&lt;=O448,Dashboard!$J$6=""), OR(Dashboard!$J$7&gt;=O448,Dashboard!$J$7=""),D448&lt;&gt;""),"x","")</f>
        <v>x</v>
      </c>
      <c r="AA448" s="102" t="str">
        <f>IF(AND(OR(Dashboard!$D$6=H448,Dashboard!$D$6="",Dashboard!$D$6="All"), Z448="x"),"x","")</f>
        <v>x</v>
      </c>
      <c r="AB448" s="103" t="str">
        <f>IF(AND(OR(Dashboard!$D$6=H448,Dashboard!$D$6="",Dashboard!$D$6="All"), OR(Dashboard!$D$7=J448,Dashboard!$D$7=""),  OR(Dashboard!$G$6&lt;=K448,Dashboard!$G$6=""), OR(Dashboard!$G$7&gt;=K448,Dashboard!$G$7=""),  OR(Dashboard!$J$6&lt;=O448,Dashboard!$J$6=""), OR(Dashboard!$J$7&gt;=O448,Dashboard!$J$7=""),I448&lt;&gt;""),"x","")</f>
        <v/>
      </c>
      <c r="AC448" s="88" t="str">
        <f>IF($AB448&lt;&gt;"x","",IF(AND($I448&lt;&gt;AC$4, IFERROR(MATCH("c",$AB448:AB448,0),0)=0),"x", IF(IFERROR(MATCH("c",$AB448:AB448,0),0)=0,"c","")))</f>
        <v/>
      </c>
      <c r="AD448" s="88" t="str">
        <f>IF($AB448&lt;&gt;"x","",IF(AND($I448&lt;&gt;AD$4, IFERROR(MATCH("c",$AB448:AC448,0),0)=0),"x", IF(IFERROR(MATCH("c",$AB448:AC448,0),0)=0,"c","")))</f>
        <v/>
      </c>
      <c r="AE448" s="88" t="str">
        <f>IF($AB448&lt;&gt;"x","",IF(AND($I448&lt;&gt;AE$4, IFERROR(MATCH("c",$AB448:AD448,0),0)=0),"x", IF(IFERROR(MATCH("c",$AB448:AD448,0),0)=0,"c","")))</f>
        <v/>
      </c>
      <c r="AF448" s="88" t="str">
        <f>IF($AB448&lt;&gt;"x","",IF(AND($I448&lt;&gt;AF$4, IFERROR(MATCH("c",$AB448:AE448,0),0)=0),"x", IF(IFERROR(MATCH("c",$AB448:AE448,0),0)=0,"c","")))</f>
        <v/>
      </c>
      <c r="AG448" s="88" t="str">
        <f>IF($AB448&lt;&gt;"x","",IF(AND($I448&lt;&gt;AG$4, IFERROR(MATCH("c",$AB448:AF448,0),0)=0),"x", IF(IFERROR(MATCH("c",$AB448:AF448,0),0)=0,"c","")))</f>
        <v/>
      </c>
      <c r="AH448" s="88" t="str">
        <f>IF($AB448&lt;&gt;"x","",IF(AND($I448&lt;&gt;AH$4, IFERROR(MATCH("c",$AB448:AG448,0),0)=0),"x", IF(IFERROR(MATCH("c",$AB448:AG448,0),0)=0,"c","")))</f>
        <v/>
      </c>
      <c r="AI448" s="88" t="str">
        <f>IF($AB448&lt;&gt;"x","",IF(AND($I448&lt;&gt;AI$4, IFERROR(MATCH("c",$AB448:AH448,0),0)=0),"x", IF(IFERROR(MATCH("c",$AB448:AH448,0),0)=0,"c","")))</f>
        <v/>
      </c>
      <c r="AJ448" s="88" t="str">
        <f>IF($AB448&lt;&gt;"x","",IF(AND($I448&lt;&gt;AJ$4, IFERROR(MATCH("c",$AB448:AI448,0),0)=0),"x", IF(IFERROR(MATCH("c",$AB448:AI448,0),0)=0,"c","")))</f>
        <v/>
      </c>
      <c r="AK448" s="88" t="str">
        <f>IF($AB448&lt;&gt;"x","",IF(AND($I448&lt;&gt;AK$4, IFERROR(MATCH("c",$AB448:AJ448,0),0)=0),"x", IF(IFERROR(MATCH("c",$AB448:AJ448,0),0)=0,"c","")))</f>
        <v/>
      </c>
      <c r="AL448" s="88" t="str">
        <f>IF($AB448&lt;&gt;"x","",IF(AND($I448&lt;&gt;AL$4, IFERROR(MATCH("c",$AB448:AK448,0),0)=0),"x", IF(IFERROR(MATCH("c",$AB448:AK448,0),0)=0,"c","")))</f>
        <v/>
      </c>
      <c r="AM448" s="88" t="str">
        <f>IF($AB448&lt;&gt;"x","",IF(AND($I448&lt;&gt;AM$4, IFERROR(MATCH("c",$AB448:AL448,0),0)=0),"x", IF(IFERROR(MATCH("c",$AB448:AL448,0),0)=0,"c","")))</f>
        <v/>
      </c>
      <c r="AN448" s="88" t="str">
        <f>IF($AB448&lt;&gt;"x","",IF(AND($I448&lt;&gt;AN$4, IFERROR(MATCH("c",$AB448:AM448,0),0)=0),"x", IF(IFERROR(MATCH("c",$AB448:AM448,0),0)=0,"c","")))</f>
        <v/>
      </c>
      <c r="AO448" s="88" t="str">
        <f>IF($AB448&lt;&gt;"x","",IF(AND($I448&lt;&gt;AO$4, IFERROR(MATCH("c",$AB448:AN448,0),0)=0),"x", IF(IFERROR(MATCH("c",$AB448:AN448,0),0)=0,"c","")))</f>
        <v/>
      </c>
      <c r="AP448" s="88" t="str">
        <f>IF($AB448&lt;&gt;"x","",IF(AND($I448&lt;&gt;AP$4, IFERROR(MATCH("c",$AB448:AO448,0),0)=0),"x", IF(IFERROR(MATCH("c",$AB448:AO448,0),0)=0,"c","")))</f>
        <v/>
      </c>
      <c r="AQ448" s="88" t="str">
        <f>IF($AB448&lt;&gt;"x","",IF(AND($I448&lt;&gt;AQ$4, IFERROR(MATCH("c",$AB448:AP448,0),0)=0),"x", IF(IFERROR(MATCH("c",$AB448:AP448,0),0)=0,"c","")))</f>
        <v/>
      </c>
    </row>
    <row r="449" spans="2:43" x14ac:dyDescent="0.25">
      <c r="B449" s="88">
        <f>IF(AND(OR(Pipeline!$F$5=H449,Pipeline!$F$5="",Pipeline!$F$5="All"), OR(Pipeline!$F$6=J449,Pipeline!$F$6="",Pipeline!$F$6="All"),  OR(Pipeline!$J$5&lt;=K449,Pipeline!$J$5=""), OR(Pipeline!$J$6&gt;=K449,Pipeline!$J$6=""),  OR(Pipeline!$N$5&lt;=O449,Pipeline!$N$5=""), OR(Pipeline!$N$6&gt;=O449,Pipeline!$N$6="")),1,0)</f>
        <v>1</v>
      </c>
      <c r="C449" s="99">
        <f>IF(B449&lt;&gt;1,"",COUNTIFS($I$6:I448,I449,$B$6:B448,1)+1)</f>
        <v>437</v>
      </c>
      <c r="D449" s="100" t="str">
        <f>IF(LEN(INDEX(Input!B$6:B$1005,ROW($C449)-ROW($C$5),1))=0,"-",INDEX(Input!B$6:B$1005,ROW($C449)-ROW($C$5),1))</f>
        <v>-</v>
      </c>
      <c r="E449" s="100" t="str">
        <f>IF(LEN(INDEX(Input!C$6:C$1005,ROW($C449)-ROW($C$5),1))=0,"-",INDEX(Input!C$6:C$1005,ROW($C449)-ROW($C$5),1))</f>
        <v>-</v>
      </c>
      <c r="F449" s="100" t="str">
        <f>IF(LEN(INDEX(Input!D$6:D$1005,ROW($C449)-ROW($C$5),1))=0,"-",INDEX(Input!D$6:D$1005,ROW($C449)-ROW($C$5),1))</f>
        <v>-</v>
      </c>
      <c r="G449" s="100" t="str">
        <f>IF(LEN(INDEX(Input!E$6:E$1005,ROW($C449)-ROW($C$5),1))=0,"-",INDEX(Input!E$6:E$1005,ROW($C449)-ROW($C$5),1))</f>
        <v>-</v>
      </c>
      <c r="H449" s="100" t="str">
        <f>IF(LEN(INDEX(Input!F$6:F$1005,ROW($C449)-ROW($C$5),1))=0,"-",INDEX(Input!F$6:F$1005,ROW($C449)-ROW($C$5),1))</f>
        <v>-</v>
      </c>
      <c r="I449" s="100" t="str">
        <f>IF(LEN(INDEX(Input!G$6:G$1005,ROW($C449)-ROW($C$5),1))=0,"",INDEX(Input!G$6:G$1005,ROW($C449)-ROW($C$5),1))</f>
        <v/>
      </c>
      <c r="J449" s="100" t="str">
        <f>IF(LEN(INDEX(Input!B$6:B$1005,ROW($C449)-ROW($C$5),1))=0,"-",IF(INDEX(Input!H$6:H$1005,ROW($C449)-ROW($C$5),1)="","Not set",INDEX(Input!H$6:H$1005,ROW($C449)-ROW($C$5),1)) )</f>
        <v>-</v>
      </c>
      <c r="K449" s="101" t="str">
        <f>IF(LEN(INDEX(Input!I$6:I$1005,ROW($C449)-ROW($C$5),1))=0,"",INDEX(Input!I$6:I$1005,ROW($C449)-ROW($C$5),1))</f>
        <v/>
      </c>
      <c r="L449" s="101" t="str">
        <f t="array" ref="L449">IFERROR(IF($AY$24=123,DAY(K449)&amp;connector&amp;IF($AZ$24="Extended",INDEX($AT$24:$AT$35,MONTH(K449),1),MONTH(K449))&amp;connector&amp;IF($AZ$24="Short", RIGHT(YEAR(K449),2),YEAR(K449)),IF($AY$24=213, MONTH(K449)&amp;connector&amp;DAY(K449)&amp;connector&amp;IF($AZ$24="Short", RIGHT(YEAR(K449),2),YEAR(K449)),IF($AZ$24="Short", RIGHT(YEAR(K449),2),YEAR(K449))&amp;connector&amp;MONTH(K449)&amp;connector&amp;DAY(K449))),"-")</f>
        <v>-</v>
      </c>
      <c r="M449" s="101" t="str">
        <f>IF(LEN(INDEX(Input!J$6:J$1005,ROW($C449)-ROW($C$5),1))=0,"",INDEX(Input!J$6:J$1005,ROW($C449)-ROW($C$5),1))</f>
        <v/>
      </c>
      <c r="N449" s="101" t="str">
        <f t="array" ref="N449">IFERROR(IF($AY$24=123,DAY(M449)&amp;connector&amp;IF($AZ$24="Extended",INDEX($AT$24:$AT$35,MONTH(M449),1),MONTH(M449))&amp;connector&amp;IF($AZ$24="Short", RIGHT(YEAR(M449),2),YEAR(M449)),IF($AY$24=213, MONTH(M449)&amp;connector&amp;DAY(M449)&amp;connector&amp;IF($AZ$24="Short", RIGHT(YEAR(M449),2),YEAR(M449)),IF($AZ$24="Short", RIGHT(YEAR(M449),2),YEAR(M449))&amp;connector&amp;MONTH(M449)&amp;connector&amp;DAY(M449))),"-")</f>
        <v>-</v>
      </c>
      <c r="O449" s="156" t="str">
        <f>IF(LEN(INDEX(Input!K$6:K$1005,ROW($C449)-ROW($C$5),1))=0,"",INDEX(Input!K$6:K$1005,ROW($C449)-ROW($C$5),1))</f>
        <v/>
      </c>
      <c r="P449" s="100" t="str">
        <f t="shared" si="54"/>
        <v>-</v>
      </c>
      <c r="Q449" s="156" t="str">
        <f>IF(LEN(INDEX(Input!L$6:L$1005,ROW($C449)-ROW($C$5),1))=0,"",INDEX(Input!L$6:L$1005,ROW($C449)-ROW($C$5),1))</f>
        <v/>
      </c>
      <c r="R449" s="100" t="str">
        <f t="shared" si="55"/>
        <v>-</v>
      </c>
      <c r="S449" s="156" t="str">
        <f>IF(LEN(INDEX(Input!M$6:M$1005,ROW($C449)-ROW($C$5),1))=0,"-",INDEX(Input!M$6:M$1005,ROW($C449)-ROW($C$5),1))</f>
        <v>-</v>
      </c>
      <c r="T449" s="156" t="str">
        <f t="shared" si="56"/>
        <v/>
      </c>
      <c r="U449" s="100" t="str">
        <f t="shared" si="57"/>
        <v>-</v>
      </c>
      <c r="V449" s="156" t="str">
        <f>IF(LEN(INDEX(Input!O$6:O$1005,ROW($C449)-ROW($C$5),1))=0,"",INDEX(Input!O$6:O$1005,ROW($C449)-ROW($C$5),1))</f>
        <v/>
      </c>
      <c r="W449" s="100" t="str">
        <f t="shared" si="58"/>
        <v>-</v>
      </c>
      <c r="X449" s="104" t="str">
        <f t="shared" si="59"/>
        <v/>
      </c>
      <c r="Y449" s="102" t="str">
        <f t="shared" si="60"/>
        <v/>
      </c>
      <c r="Z449" s="102" t="str">
        <f>IF(AND(OR(Dashboard!$D$7=J449,Dashboard!$D$7=""),  OR(Dashboard!$G$6&lt;=K449,Dashboard!$G$6=""), OR(Dashboard!$G$7&gt;=K449,Dashboard!$G$7=""),  OR(Dashboard!$J$6&lt;=O449,Dashboard!$J$6=""), OR(Dashboard!$J$7&gt;=O449,Dashboard!$J$7=""),D449&lt;&gt;""),"x","")</f>
        <v>x</v>
      </c>
      <c r="AA449" s="102" t="str">
        <f>IF(AND(OR(Dashboard!$D$6=H449,Dashboard!$D$6="",Dashboard!$D$6="All"), Z449="x"),"x","")</f>
        <v>x</v>
      </c>
      <c r="AB449" s="103" t="str">
        <f>IF(AND(OR(Dashboard!$D$6=H449,Dashboard!$D$6="",Dashboard!$D$6="All"), OR(Dashboard!$D$7=J449,Dashboard!$D$7=""),  OR(Dashboard!$G$6&lt;=K449,Dashboard!$G$6=""), OR(Dashboard!$G$7&gt;=K449,Dashboard!$G$7=""),  OR(Dashboard!$J$6&lt;=O449,Dashboard!$J$6=""), OR(Dashboard!$J$7&gt;=O449,Dashboard!$J$7=""),I449&lt;&gt;""),"x","")</f>
        <v/>
      </c>
      <c r="AC449" s="88" t="str">
        <f>IF($AB449&lt;&gt;"x","",IF(AND($I449&lt;&gt;AC$4, IFERROR(MATCH("c",$AB449:AB449,0),0)=0),"x", IF(IFERROR(MATCH("c",$AB449:AB449,0),0)=0,"c","")))</f>
        <v/>
      </c>
      <c r="AD449" s="88" t="str">
        <f>IF($AB449&lt;&gt;"x","",IF(AND($I449&lt;&gt;AD$4, IFERROR(MATCH("c",$AB449:AC449,0),0)=0),"x", IF(IFERROR(MATCH("c",$AB449:AC449,0),0)=0,"c","")))</f>
        <v/>
      </c>
      <c r="AE449" s="88" t="str">
        <f>IF($AB449&lt;&gt;"x","",IF(AND($I449&lt;&gt;AE$4, IFERROR(MATCH("c",$AB449:AD449,0),0)=0),"x", IF(IFERROR(MATCH("c",$AB449:AD449,0),0)=0,"c","")))</f>
        <v/>
      </c>
      <c r="AF449" s="88" t="str">
        <f>IF($AB449&lt;&gt;"x","",IF(AND($I449&lt;&gt;AF$4, IFERROR(MATCH("c",$AB449:AE449,0),0)=0),"x", IF(IFERROR(MATCH("c",$AB449:AE449,0),0)=0,"c","")))</f>
        <v/>
      </c>
      <c r="AG449" s="88" t="str">
        <f>IF($AB449&lt;&gt;"x","",IF(AND($I449&lt;&gt;AG$4, IFERROR(MATCH("c",$AB449:AF449,0),0)=0),"x", IF(IFERROR(MATCH("c",$AB449:AF449,0),0)=0,"c","")))</f>
        <v/>
      </c>
      <c r="AH449" s="88" t="str">
        <f>IF($AB449&lt;&gt;"x","",IF(AND($I449&lt;&gt;AH$4, IFERROR(MATCH("c",$AB449:AG449,0),0)=0),"x", IF(IFERROR(MATCH("c",$AB449:AG449,0),0)=0,"c","")))</f>
        <v/>
      </c>
      <c r="AI449" s="88" t="str">
        <f>IF($AB449&lt;&gt;"x","",IF(AND($I449&lt;&gt;AI$4, IFERROR(MATCH("c",$AB449:AH449,0),0)=0),"x", IF(IFERROR(MATCH("c",$AB449:AH449,0),0)=0,"c","")))</f>
        <v/>
      </c>
      <c r="AJ449" s="88" t="str">
        <f>IF($AB449&lt;&gt;"x","",IF(AND($I449&lt;&gt;AJ$4, IFERROR(MATCH("c",$AB449:AI449,0),0)=0),"x", IF(IFERROR(MATCH("c",$AB449:AI449,0),0)=0,"c","")))</f>
        <v/>
      </c>
      <c r="AK449" s="88" t="str">
        <f>IF($AB449&lt;&gt;"x","",IF(AND($I449&lt;&gt;AK$4, IFERROR(MATCH("c",$AB449:AJ449,0),0)=0),"x", IF(IFERROR(MATCH("c",$AB449:AJ449,0),0)=0,"c","")))</f>
        <v/>
      </c>
      <c r="AL449" s="88" t="str">
        <f>IF($AB449&lt;&gt;"x","",IF(AND($I449&lt;&gt;AL$4, IFERROR(MATCH("c",$AB449:AK449,0),0)=0),"x", IF(IFERROR(MATCH("c",$AB449:AK449,0),0)=0,"c","")))</f>
        <v/>
      </c>
      <c r="AM449" s="88" t="str">
        <f>IF($AB449&lt;&gt;"x","",IF(AND($I449&lt;&gt;AM$4, IFERROR(MATCH("c",$AB449:AL449,0),0)=0),"x", IF(IFERROR(MATCH("c",$AB449:AL449,0),0)=0,"c","")))</f>
        <v/>
      </c>
      <c r="AN449" s="88" t="str">
        <f>IF($AB449&lt;&gt;"x","",IF(AND($I449&lt;&gt;AN$4, IFERROR(MATCH("c",$AB449:AM449,0),0)=0),"x", IF(IFERROR(MATCH("c",$AB449:AM449,0),0)=0,"c","")))</f>
        <v/>
      </c>
      <c r="AO449" s="88" t="str">
        <f>IF($AB449&lt;&gt;"x","",IF(AND($I449&lt;&gt;AO$4, IFERROR(MATCH("c",$AB449:AN449,0),0)=0),"x", IF(IFERROR(MATCH("c",$AB449:AN449,0),0)=0,"c","")))</f>
        <v/>
      </c>
      <c r="AP449" s="88" t="str">
        <f>IF($AB449&lt;&gt;"x","",IF(AND($I449&lt;&gt;AP$4, IFERROR(MATCH("c",$AB449:AO449,0),0)=0),"x", IF(IFERROR(MATCH("c",$AB449:AO449,0),0)=0,"c","")))</f>
        <v/>
      </c>
      <c r="AQ449" s="88" t="str">
        <f>IF($AB449&lt;&gt;"x","",IF(AND($I449&lt;&gt;AQ$4, IFERROR(MATCH("c",$AB449:AP449,0),0)=0),"x", IF(IFERROR(MATCH("c",$AB449:AP449,0),0)=0,"c","")))</f>
        <v/>
      </c>
    </row>
    <row r="450" spans="2:43" x14ac:dyDescent="0.25">
      <c r="B450" s="88">
        <f>IF(AND(OR(Pipeline!$F$5=H450,Pipeline!$F$5="",Pipeline!$F$5="All"), OR(Pipeline!$F$6=J450,Pipeline!$F$6="",Pipeline!$F$6="All"),  OR(Pipeline!$J$5&lt;=K450,Pipeline!$J$5=""), OR(Pipeline!$J$6&gt;=K450,Pipeline!$J$6=""),  OR(Pipeline!$N$5&lt;=O450,Pipeline!$N$5=""), OR(Pipeline!$N$6&gt;=O450,Pipeline!$N$6="")),1,0)</f>
        <v>1</v>
      </c>
      <c r="C450" s="99">
        <f>IF(B450&lt;&gt;1,"",COUNTIFS($I$6:I449,I450,$B$6:B449,1)+1)</f>
        <v>438</v>
      </c>
      <c r="D450" s="100" t="str">
        <f>IF(LEN(INDEX(Input!B$6:B$1005,ROW($C450)-ROW($C$5),1))=0,"-",INDEX(Input!B$6:B$1005,ROW($C450)-ROW($C$5),1))</f>
        <v>-</v>
      </c>
      <c r="E450" s="100" t="str">
        <f>IF(LEN(INDEX(Input!C$6:C$1005,ROW($C450)-ROW($C$5),1))=0,"-",INDEX(Input!C$6:C$1005,ROW($C450)-ROW($C$5),1))</f>
        <v>-</v>
      </c>
      <c r="F450" s="100" t="str">
        <f>IF(LEN(INDEX(Input!D$6:D$1005,ROW($C450)-ROW($C$5),1))=0,"-",INDEX(Input!D$6:D$1005,ROW($C450)-ROW($C$5),1))</f>
        <v>-</v>
      </c>
      <c r="G450" s="100" t="str">
        <f>IF(LEN(INDEX(Input!E$6:E$1005,ROW($C450)-ROW($C$5),1))=0,"-",INDEX(Input!E$6:E$1005,ROW($C450)-ROW($C$5),1))</f>
        <v>-</v>
      </c>
      <c r="H450" s="100" t="str">
        <f>IF(LEN(INDEX(Input!F$6:F$1005,ROW($C450)-ROW($C$5),1))=0,"-",INDEX(Input!F$6:F$1005,ROW($C450)-ROW($C$5),1))</f>
        <v>-</v>
      </c>
      <c r="I450" s="100" t="str">
        <f>IF(LEN(INDEX(Input!G$6:G$1005,ROW($C450)-ROW($C$5),1))=0,"",INDEX(Input!G$6:G$1005,ROW($C450)-ROW($C$5),1))</f>
        <v/>
      </c>
      <c r="J450" s="100" t="str">
        <f>IF(LEN(INDEX(Input!B$6:B$1005,ROW($C450)-ROW($C$5),1))=0,"-",IF(INDEX(Input!H$6:H$1005,ROW($C450)-ROW($C$5),1)="","Not set",INDEX(Input!H$6:H$1005,ROW($C450)-ROW($C$5),1)) )</f>
        <v>-</v>
      </c>
      <c r="K450" s="101" t="str">
        <f>IF(LEN(INDEX(Input!I$6:I$1005,ROW($C450)-ROW($C$5),1))=0,"",INDEX(Input!I$6:I$1005,ROW($C450)-ROW($C$5),1))</f>
        <v/>
      </c>
      <c r="L450" s="101" t="str">
        <f t="array" ref="L450">IFERROR(IF($AY$24=123,DAY(K450)&amp;connector&amp;IF($AZ$24="Extended",INDEX($AT$24:$AT$35,MONTH(K450),1),MONTH(K450))&amp;connector&amp;IF($AZ$24="Short", RIGHT(YEAR(K450),2),YEAR(K450)),IF($AY$24=213, MONTH(K450)&amp;connector&amp;DAY(K450)&amp;connector&amp;IF($AZ$24="Short", RIGHT(YEAR(K450),2),YEAR(K450)),IF($AZ$24="Short", RIGHT(YEAR(K450),2),YEAR(K450))&amp;connector&amp;MONTH(K450)&amp;connector&amp;DAY(K450))),"-")</f>
        <v>-</v>
      </c>
      <c r="M450" s="101" t="str">
        <f>IF(LEN(INDEX(Input!J$6:J$1005,ROW($C450)-ROW($C$5),1))=0,"",INDEX(Input!J$6:J$1005,ROW($C450)-ROW($C$5),1))</f>
        <v/>
      </c>
      <c r="N450" s="101" t="str">
        <f t="array" ref="N450">IFERROR(IF($AY$24=123,DAY(M450)&amp;connector&amp;IF($AZ$24="Extended",INDEX($AT$24:$AT$35,MONTH(M450),1),MONTH(M450))&amp;connector&amp;IF($AZ$24="Short", RIGHT(YEAR(M450),2),YEAR(M450)),IF($AY$24=213, MONTH(M450)&amp;connector&amp;DAY(M450)&amp;connector&amp;IF($AZ$24="Short", RIGHT(YEAR(M450),2),YEAR(M450)),IF($AZ$24="Short", RIGHT(YEAR(M450),2),YEAR(M450))&amp;connector&amp;MONTH(M450)&amp;connector&amp;DAY(M450))),"-")</f>
        <v>-</v>
      </c>
      <c r="O450" s="156" t="str">
        <f>IF(LEN(INDEX(Input!K$6:K$1005,ROW($C450)-ROW($C$5),1))=0,"",INDEX(Input!K$6:K$1005,ROW($C450)-ROW($C$5),1))</f>
        <v/>
      </c>
      <c r="P450" s="100" t="str">
        <f t="shared" si="54"/>
        <v>-</v>
      </c>
      <c r="Q450" s="156" t="str">
        <f>IF(LEN(INDEX(Input!L$6:L$1005,ROW($C450)-ROW($C$5),1))=0,"",INDEX(Input!L$6:L$1005,ROW($C450)-ROW($C$5),1))</f>
        <v/>
      </c>
      <c r="R450" s="100" t="str">
        <f t="shared" si="55"/>
        <v>-</v>
      </c>
      <c r="S450" s="156" t="str">
        <f>IF(LEN(INDEX(Input!M$6:M$1005,ROW($C450)-ROW($C$5),1))=0,"-",INDEX(Input!M$6:M$1005,ROW($C450)-ROW($C$5),1))</f>
        <v>-</v>
      </c>
      <c r="T450" s="156" t="str">
        <f t="shared" si="56"/>
        <v/>
      </c>
      <c r="U450" s="100" t="str">
        <f t="shared" si="57"/>
        <v>-</v>
      </c>
      <c r="V450" s="156" t="str">
        <f>IF(LEN(INDEX(Input!O$6:O$1005,ROW($C450)-ROW($C$5),1))=0,"",INDEX(Input!O$6:O$1005,ROW($C450)-ROW($C$5),1))</f>
        <v/>
      </c>
      <c r="W450" s="100" t="str">
        <f t="shared" si="58"/>
        <v>-</v>
      </c>
      <c r="X450" s="104" t="str">
        <f t="shared" si="59"/>
        <v/>
      </c>
      <c r="Y450" s="102" t="str">
        <f t="shared" si="60"/>
        <v/>
      </c>
      <c r="Z450" s="102" t="str">
        <f>IF(AND(OR(Dashboard!$D$7=J450,Dashboard!$D$7=""),  OR(Dashboard!$G$6&lt;=K450,Dashboard!$G$6=""), OR(Dashboard!$G$7&gt;=K450,Dashboard!$G$7=""),  OR(Dashboard!$J$6&lt;=O450,Dashboard!$J$6=""), OR(Dashboard!$J$7&gt;=O450,Dashboard!$J$7=""),D450&lt;&gt;""),"x","")</f>
        <v>x</v>
      </c>
      <c r="AA450" s="102" t="str">
        <f>IF(AND(OR(Dashboard!$D$6=H450,Dashboard!$D$6="",Dashboard!$D$6="All"), Z450="x"),"x","")</f>
        <v>x</v>
      </c>
      <c r="AB450" s="103" t="str">
        <f>IF(AND(OR(Dashboard!$D$6=H450,Dashboard!$D$6="",Dashboard!$D$6="All"), OR(Dashboard!$D$7=J450,Dashboard!$D$7=""),  OR(Dashboard!$G$6&lt;=K450,Dashboard!$G$6=""), OR(Dashboard!$G$7&gt;=K450,Dashboard!$G$7=""),  OR(Dashboard!$J$6&lt;=O450,Dashboard!$J$6=""), OR(Dashboard!$J$7&gt;=O450,Dashboard!$J$7=""),I450&lt;&gt;""),"x","")</f>
        <v/>
      </c>
      <c r="AC450" s="88" t="str">
        <f>IF($AB450&lt;&gt;"x","",IF(AND($I450&lt;&gt;AC$4, IFERROR(MATCH("c",$AB450:AB450,0),0)=0),"x", IF(IFERROR(MATCH("c",$AB450:AB450,0),0)=0,"c","")))</f>
        <v/>
      </c>
      <c r="AD450" s="88" t="str">
        <f>IF($AB450&lt;&gt;"x","",IF(AND($I450&lt;&gt;AD$4, IFERROR(MATCH("c",$AB450:AC450,0),0)=0),"x", IF(IFERROR(MATCH("c",$AB450:AC450,0),0)=0,"c","")))</f>
        <v/>
      </c>
      <c r="AE450" s="88" t="str">
        <f>IF($AB450&lt;&gt;"x","",IF(AND($I450&lt;&gt;AE$4, IFERROR(MATCH("c",$AB450:AD450,0),0)=0),"x", IF(IFERROR(MATCH("c",$AB450:AD450,0),0)=0,"c","")))</f>
        <v/>
      </c>
      <c r="AF450" s="88" t="str">
        <f>IF($AB450&lt;&gt;"x","",IF(AND($I450&lt;&gt;AF$4, IFERROR(MATCH("c",$AB450:AE450,0),0)=0),"x", IF(IFERROR(MATCH("c",$AB450:AE450,0),0)=0,"c","")))</f>
        <v/>
      </c>
      <c r="AG450" s="88" t="str">
        <f>IF($AB450&lt;&gt;"x","",IF(AND($I450&lt;&gt;AG$4, IFERROR(MATCH("c",$AB450:AF450,0),0)=0),"x", IF(IFERROR(MATCH("c",$AB450:AF450,0),0)=0,"c","")))</f>
        <v/>
      </c>
      <c r="AH450" s="88" t="str">
        <f>IF($AB450&lt;&gt;"x","",IF(AND($I450&lt;&gt;AH$4, IFERROR(MATCH("c",$AB450:AG450,0),0)=0),"x", IF(IFERROR(MATCH("c",$AB450:AG450,0),0)=0,"c","")))</f>
        <v/>
      </c>
      <c r="AI450" s="88" t="str">
        <f>IF($AB450&lt;&gt;"x","",IF(AND($I450&lt;&gt;AI$4, IFERROR(MATCH("c",$AB450:AH450,0),0)=0),"x", IF(IFERROR(MATCH("c",$AB450:AH450,0),0)=0,"c","")))</f>
        <v/>
      </c>
      <c r="AJ450" s="88" t="str">
        <f>IF($AB450&lt;&gt;"x","",IF(AND($I450&lt;&gt;AJ$4, IFERROR(MATCH("c",$AB450:AI450,0),0)=0),"x", IF(IFERROR(MATCH("c",$AB450:AI450,0),0)=0,"c","")))</f>
        <v/>
      </c>
      <c r="AK450" s="88" t="str">
        <f>IF($AB450&lt;&gt;"x","",IF(AND($I450&lt;&gt;AK$4, IFERROR(MATCH("c",$AB450:AJ450,0),0)=0),"x", IF(IFERROR(MATCH("c",$AB450:AJ450,0),0)=0,"c","")))</f>
        <v/>
      </c>
      <c r="AL450" s="88" t="str">
        <f>IF($AB450&lt;&gt;"x","",IF(AND($I450&lt;&gt;AL$4, IFERROR(MATCH("c",$AB450:AK450,0),0)=0),"x", IF(IFERROR(MATCH("c",$AB450:AK450,0),0)=0,"c","")))</f>
        <v/>
      </c>
      <c r="AM450" s="88" t="str">
        <f>IF($AB450&lt;&gt;"x","",IF(AND($I450&lt;&gt;AM$4, IFERROR(MATCH("c",$AB450:AL450,0),0)=0),"x", IF(IFERROR(MATCH("c",$AB450:AL450,0),0)=0,"c","")))</f>
        <v/>
      </c>
      <c r="AN450" s="88" t="str">
        <f>IF($AB450&lt;&gt;"x","",IF(AND($I450&lt;&gt;AN$4, IFERROR(MATCH("c",$AB450:AM450,0),0)=0),"x", IF(IFERROR(MATCH("c",$AB450:AM450,0),0)=0,"c","")))</f>
        <v/>
      </c>
      <c r="AO450" s="88" t="str">
        <f>IF($AB450&lt;&gt;"x","",IF(AND($I450&lt;&gt;AO$4, IFERROR(MATCH("c",$AB450:AN450,0),0)=0),"x", IF(IFERROR(MATCH("c",$AB450:AN450,0),0)=0,"c","")))</f>
        <v/>
      </c>
      <c r="AP450" s="88" t="str">
        <f>IF($AB450&lt;&gt;"x","",IF(AND($I450&lt;&gt;AP$4, IFERROR(MATCH("c",$AB450:AO450,0),0)=0),"x", IF(IFERROR(MATCH("c",$AB450:AO450,0),0)=0,"c","")))</f>
        <v/>
      </c>
      <c r="AQ450" s="88" t="str">
        <f>IF($AB450&lt;&gt;"x","",IF(AND($I450&lt;&gt;AQ$4, IFERROR(MATCH("c",$AB450:AP450,0),0)=0),"x", IF(IFERROR(MATCH("c",$AB450:AP450,0),0)=0,"c","")))</f>
        <v/>
      </c>
    </row>
    <row r="451" spans="2:43" x14ac:dyDescent="0.25">
      <c r="B451" s="88">
        <f>IF(AND(OR(Pipeline!$F$5=H451,Pipeline!$F$5="",Pipeline!$F$5="All"), OR(Pipeline!$F$6=J451,Pipeline!$F$6="",Pipeline!$F$6="All"),  OR(Pipeline!$J$5&lt;=K451,Pipeline!$J$5=""), OR(Pipeline!$J$6&gt;=K451,Pipeline!$J$6=""),  OR(Pipeline!$N$5&lt;=O451,Pipeline!$N$5=""), OR(Pipeline!$N$6&gt;=O451,Pipeline!$N$6="")),1,0)</f>
        <v>1</v>
      </c>
      <c r="C451" s="99">
        <f>IF(B451&lt;&gt;1,"",COUNTIFS($I$6:I450,I451,$B$6:B450,1)+1)</f>
        <v>439</v>
      </c>
      <c r="D451" s="100" t="str">
        <f>IF(LEN(INDEX(Input!B$6:B$1005,ROW($C451)-ROW($C$5),1))=0,"-",INDEX(Input!B$6:B$1005,ROW($C451)-ROW($C$5),1))</f>
        <v>-</v>
      </c>
      <c r="E451" s="100" t="str">
        <f>IF(LEN(INDEX(Input!C$6:C$1005,ROW($C451)-ROW($C$5),1))=0,"-",INDEX(Input!C$6:C$1005,ROW($C451)-ROW($C$5),1))</f>
        <v>-</v>
      </c>
      <c r="F451" s="100" t="str">
        <f>IF(LEN(INDEX(Input!D$6:D$1005,ROW($C451)-ROW($C$5),1))=0,"-",INDEX(Input!D$6:D$1005,ROW($C451)-ROW($C$5),1))</f>
        <v>-</v>
      </c>
      <c r="G451" s="100" t="str">
        <f>IF(LEN(INDEX(Input!E$6:E$1005,ROW($C451)-ROW($C$5),1))=0,"-",INDEX(Input!E$6:E$1005,ROW($C451)-ROW($C$5),1))</f>
        <v>-</v>
      </c>
      <c r="H451" s="100" t="str">
        <f>IF(LEN(INDEX(Input!F$6:F$1005,ROW($C451)-ROW($C$5),1))=0,"-",INDEX(Input!F$6:F$1005,ROW($C451)-ROW($C$5),1))</f>
        <v>-</v>
      </c>
      <c r="I451" s="100" t="str">
        <f>IF(LEN(INDEX(Input!G$6:G$1005,ROW($C451)-ROW($C$5),1))=0,"",INDEX(Input!G$6:G$1005,ROW($C451)-ROW($C$5),1))</f>
        <v/>
      </c>
      <c r="J451" s="100" t="str">
        <f>IF(LEN(INDEX(Input!B$6:B$1005,ROW($C451)-ROW($C$5),1))=0,"-",IF(INDEX(Input!H$6:H$1005,ROW($C451)-ROW($C$5),1)="","Not set",INDEX(Input!H$6:H$1005,ROW($C451)-ROW($C$5),1)) )</f>
        <v>-</v>
      </c>
      <c r="K451" s="101" t="str">
        <f>IF(LEN(INDEX(Input!I$6:I$1005,ROW($C451)-ROW($C$5),1))=0,"",INDEX(Input!I$6:I$1005,ROW($C451)-ROW($C$5),1))</f>
        <v/>
      </c>
      <c r="L451" s="101" t="str">
        <f t="array" ref="L451">IFERROR(IF($AY$24=123,DAY(K451)&amp;connector&amp;IF($AZ$24="Extended",INDEX($AT$24:$AT$35,MONTH(K451),1),MONTH(K451))&amp;connector&amp;IF($AZ$24="Short", RIGHT(YEAR(K451),2),YEAR(K451)),IF($AY$24=213, MONTH(K451)&amp;connector&amp;DAY(K451)&amp;connector&amp;IF($AZ$24="Short", RIGHT(YEAR(K451),2),YEAR(K451)),IF($AZ$24="Short", RIGHT(YEAR(K451),2),YEAR(K451))&amp;connector&amp;MONTH(K451)&amp;connector&amp;DAY(K451))),"-")</f>
        <v>-</v>
      </c>
      <c r="M451" s="101" t="str">
        <f>IF(LEN(INDEX(Input!J$6:J$1005,ROW($C451)-ROW($C$5),1))=0,"",INDEX(Input!J$6:J$1005,ROW($C451)-ROW($C$5),1))</f>
        <v/>
      </c>
      <c r="N451" s="101" t="str">
        <f t="array" ref="N451">IFERROR(IF($AY$24=123,DAY(M451)&amp;connector&amp;IF($AZ$24="Extended",INDEX($AT$24:$AT$35,MONTH(M451),1),MONTH(M451))&amp;connector&amp;IF($AZ$24="Short", RIGHT(YEAR(M451),2),YEAR(M451)),IF($AY$24=213, MONTH(M451)&amp;connector&amp;DAY(M451)&amp;connector&amp;IF($AZ$24="Short", RIGHT(YEAR(M451),2),YEAR(M451)),IF($AZ$24="Short", RIGHT(YEAR(M451),2),YEAR(M451))&amp;connector&amp;MONTH(M451)&amp;connector&amp;DAY(M451))),"-")</f>
        <v>-</v>
      </c>
      <c r="O451" s="156" t="str">
        <f>IF(LEN(INDEX(Input!K$6:K$1005,ROW($C451)-ROW($C$5),1))=0,"",INDEX(Input!K$6:K$1005,ROW($C451)-ROW($C$5),1))</f>
        <v/>
      </c>
      <c r="P451" s="100" t="str">
        <f t="shared" si="54"/>
        <v>-</v>
      </c>
      <c r="Q451" s="156" t="str">
        <f>IF(LEN(INDEX(Input!L$6:L$1005,ROW($C451)-ROW($C$5),1))=0,"",INDEX(Input!L$6:L$1005,ROW($C451)-ROW($C$5),1))</f>
        <v/>
      </c>
      <c r="R451" s="100" t="str">
        <f t="shared" si="55"/>
        <v>-</v>
      </c>
      <c r="S451" s="156" t="str">
        <f>IF(LEN(INDEX(Input!M$6:M$1005,ROW($C451)-ROW($C$5),1))=0,"-",INDEX(Input!M$6:M$1005,ROW($C451)-ROW($C$5),1))</f>
        <v>-</v>
      </c>
      <c r="T451" s="156" t="str">
        <f t="shared" si="56"/>
        <v/>
      </c>
      <c r="U451" s="100" t="str">
        <f t="shared" si="57"/>
        <v>-</v>
      </c>
      <c r="V451" s="156" t="str">
        <f>IF(LEN(INDEX(Input!O$6:O$1005,ROW($C451)-ROW($C$5),1))=0,"",INDEX(Input!O$6:O$1005,ROW($C451)-ROW($C$5),1))</f>
        <v/>
      </c>
      <c r="W451" s="100" t="str">
        <f t="shared" si="58"/>
        <v>-</v>
      </c>
      <c r="X451" s="104" t="str">
        <f t="shared" si="59"/>
        <v/>
      </c>
      <c r="Y451" s="102" t="str">
        <f t="shared" si="60"/>
        <v/>
      </c>
      <c r="Z451" s="102" t="str">
        <f>IF(AND(OR(Dashboard!$D$7=J451,Dashboard!$D$7=""),  OR(Dashboard!$G$6&lt;=K451,Dashboard!$G$6=""), OR(Dashboard!$G$7&gt;=K451,Dashboard!$G$7=""),  OR(Dashboard!$J$6&lt;=O451,Dashboard!$J$6=""), OR(Dashboard!$J$7&gt;=O451,Dashboard!$J$7=""),D451&lt;&gt;""),"x","")</f>
        <v>x</v>
      </c>
      <c r="AA451" s="102" t="str">
        <f>IF(AND(OR(Dashboard!$D$6=H451,Dashboard!$D$6="",Dashboard!$D$6="All"), Z451="x"),"x","")</f>
        <v>x</v>
      </c>
      <c r="AB451" s="103" t="str">
        <f>IF(AND(OR(Dashboard!$D$6=H451,Dashboard!$D$6="",Dashboard!$D$6="All"), OR(Dashboard!$D$7=J451,Dashboard!$D$7=""),  OR(Dashboard!$G$6&lt;=K451,Dashboard!$G$6=""), OR(Dashboard!$G$7&gt;=K451,Dashboard!$G$7=""),  OR(Dashboard!$J$6&lt;=O451,Dashboard!$J$6=""), OR(Dashboard!$J$7&gt;=O451,Dashboard!$J$7=""),I451&lt;&gt;""),"x","")</f>
        <v/>
      </c>
      <c r="AC451" s="88" t="str">
        <f>IF($AB451&lt;&gt;"x","",IF(AND($I451&lt;&gt;AC$4, IFERROR(MATCH("c",$AB451:AB451,0),0)=0),"x", IF(IFERROR(MATCH("c",$AB451:AB451,0),0)=0,"c","")))</f>
        <v/>
      </c>
      <c r="AD451" s="88" t="str">
        <f>IF($AB451&lt;&gt;"x","",IF(AND($I451&lt;&gt;AD$4, IFERROR(MATCH("c",$AB451:AC451,0),0)=0),"x", IF(IFERROR(MATCH("c",$AB451:AC451,0),0)=0,"c","")))</f>
        <v/>
      </c>
      <c r="AE451" s="88" t="str">
        <f>IF($AB451&lt;&gt;"x","",IF(AND($I451&lt;&gt;AE$4, IFERROR(MATCH("c",$AB451:AD451,0),0)=0),"x", IF(IFERROR(MATCH("c",$AB451:AD451,0),0)=0,"c","")))</f>
        <v/>
      </c>
      <c r="AF451" s="88" t="str">
        <f>IF($AB451&lt;&gt;"x","",IF(AND($I451&lt;&gt;AF$4, IFERROR(MATCH("c",$AB451:AE451,0),0)=0),"x", IF(IFERROR(MATCH("c",$AB451:AE451,0),0)=0,"c","")))</f>
        <v/>
      </c>
      <c r="AG451" s="88" t="str">
        <f>IF($AB451&lt;&gt;"x","",IF(AND($I451&lt;&gt;AG$4, IFERROR(MATCH("c",$AB451:AF451,0),0)=0),"x", IF(IFERROR(MATCH("c",$AB451:AF451,0),0)=0,"c","")))</f>
        <v/>
      </c>
      <c r="AH451" s="88" t="str">
        <f>IF($AB451&lt;&gt;"x","",IF(AND($I451&lt;&gt;AH$4, IFERROR(MATCH("c",$AB451:AG451,0),0)=0),"x", IF(IFERROR(MATCH("c",$AB451:AG451,0),0)=0,"c","")))</f>
        <v/>
      </c>
      <c r="AI451" s="88" t="str">
        <f>IF($AB451&lt;&gt;"x","",IF(AND($I451&lt;&gt;AI$4, IFERROR(MATCH("c",$AB451:AH451,0),0)=0),"x", IF(IFERROR(MATCH("c",$AB451:AH451,0),0)=0,"c","")))</f>
        <v/>
      </c>
      <c r="AJ451" s="88" t="str">
        <f>IF($AB451&lt;&gt;"x","",IF(AND($I451&lt;&gt;AJ$4, IFERROR(MATCH("c",$AB451:AI451,0),0)=0),"x", IF(IFERROR(MATCH("c",$AB451:AI451,0),0)=0,"c","")))</f>
        <v/>
      </c>
      <c r="AK451" s="88" t="str">
        <f>IF($AB451&lt;&gt;"x","",IF(AND($I451&lt;&gt;AK$4, IFERROR(MATCH("c",$AB451:AJ451,0),0)=0),"x", IF(IFERROR(MATCH("c",$AB451:AJ451,0),0)=0,"c","")))</f>
        <v/>
      </c>
      <c r="AL451" s="88" t="str">
        <f>IF($AB451&lt;&gt;"x","",IF(AND($I451&lt;&gt;AL$4, IFERROR(MATCH("c",$AB451:AK451,0),0)=0),"x", IF(IFERROR(MATCH("c",$AB451:AK451,0),0)=0,"c","")))</f>
        <v/>
      </c>
      <c r="AM451" s="88" t="str">
        <f>IF($AB451&lt;&gt;"x","",IF(AND($I451&lt;&gt;AM$4, IFERROR(MATCH("c",$AB451:AL451,0),0)=0),"x", IF(IFERROR(MATCH("c",$AB451:AL451,0),0)=0,"c","")))</f>
        <v/>
      </c>
      <c r="AN451" s="88" t="str">
        <f>IF($AB451&lt;&gt;"x","",IF(AND($I451&lt;&gt;AN$4, IFERROR(MATCH("c",$AB451:AM451,0),0)=0),"x", IF(IFERROR(MATCH("c",$AB451:AM451,0),0)=0,"c","")))</f>
        <v/>
      </c>
      <c r="AO451" s="88" t="str">
        <f>IF($AB451&lt;&gt;"x","",IF(AND($I451&lt;&gt;AO$4, IFERROR(MATCH("c",$AB451:AN451,0),0)=0),"x", IF(IFERROR(MATCH("c",$AB451:AN451,0),0)=0,"c","")))</f>
        <v/>
      </c>
      <c r="AP451" s="88" t="str">
        <f>IF($AB451&lt;&gt;"x","",IF(AND($I451&lt;&gt;AP$4, IFERROR(MATCH("c",$AB451:AO451,0),0)=0),"x", IF(IFERROR(MATCH("c",$AB451:AO451,0),0)=0,"c","")))</f>
        <v/>
      </c>
      <c r="AQ451" s="88" t="str">
        <f>IF($AB451&lt;&gt;"x","",IF(AND($I451&lt;&gt;AQ$4, IFERROR(MATCH("c",$AB451:AP451,0),0)=0),"x", IF(IFERROR(MATCH("c",$AB451:AP451,0),0)=0,"c","")))</f>
        <v/>
      </c>
    </row>
    <row r="452" spans="2:43" x14ac:dyDescent="0.25">
      <c r="B452" s="88">
        <f>IF(AND(OR(Pipeline!$F$5=H452,Pipeline!$F$5="",Pipeline!$F$5="All"), OR(Pipeline!$F$6=J452,Pipeline!$F$6="",Pipeline!$F$6="All"),  OR(Pipeline!$J$5&lt;=K452,Pipeline!$J$5=""), OR(Pipeline!$J$6&gt;=K452,Pipeline!$J$6=""),  OR(Pipeline!$N$5&lt;=O452,Pipeline!$N$5=""), OR(Pipeline!$N$6&gt;=O452,Pipeline!$N$6="")),1,0)</f>
        <v>1</v>
      </c>
      <c r="C452" s="99">
        <f>IF(B452&lt;&gt;1,"",COUNTIFS($I$6:I451,I452,$B$6:B451,1)+1)</f>
        <v>440</v>
      </c>
      <c r="D452" s="100" t="str">
        <f>IF(LEN(INDEX(Input!B$6:B$1005,ROW($C452)-ROW($C$5),1))=0,"-",INDEX(Input!B$6:B$1005,ROW($C452)-ROW($C$5),1))</f>
        <v>-</v>
      </c>
      <c r="E452" s="100" t="str">
        <f>IF(LEN(INDEX(Input!C$6:C$1005,ROW($C452)-ROW($C$5),1))=0,"-",INDEX(Input!C$6:C$1005,ROW($C452)-ROW($C$5),1))</f>
        <v>-</v>
      </c>
      <c r="F452" s="100" t="str">
        <f>IF(LEN(INDEX(Input!D$6:D$1005,ROW($C452)-ROW($C$5),1))=0,"-",INDEX(Input!D$6:D$1005,ROW($C452)-ROW($C$5),1))</f>
        <v>-</v>
      </c>
      <c r="G452" s="100" t="str">
        <f>IF(LEN(INDEX(Input!E$6:E$1005,ROW($C452)-ROW($C$5),1))=0,"-",INDEX(Input!E$6:E$1005,ROW($C452)-ROW($C$5),1))</f>
        <v>-</v>
      </c>
      <c r="H452" s="100" t="str">
        <f>IF(LEN(INDEX(Input!F$6:F$1005,ROW($C452)-ROW($C$5),1))=0,"-",INDEX(Input!F$6:F$1005,ROW($C452)-ROW($C$5),1))</f>
        <v>-</v>
      </c>
      <c r="I452" s="100" t="str">
        <f>IF(LEN(INDEX(Input!G$6:G$1005,ROW($C452)-ROW($C$5),1))=0,"",INDEX(Input!G$6:G$1005,ROW($C452)-ROW($C$5),1))</f>
        <v/>
      </c>
      <c r="J452" s="100" t="str">
        <f>IF(LEN(INDEX(Input!B$6:B$1005,ROW($C452)-ROW($C$5),1))=0,"-",IF(INDEX(Input!H$6:H$1005,ROW($C452)-ROW($C$5),1)="","Not set",INDEX(Input!H$6:H$1005,ROW($C452)-ROW($C$5),1)) )</f>
        <v>-</v>
      </c>
      <c r="K452" s="101" t="str">
        <f>IF(LEN(INDEX(Input!I$6:I$1005,ROW($C452)-ROW($C$5),1))=0,"",INDEX(Input!I$6:I$1005,ROW($C452)-ROW($C$5),1))</f>
        <v/>
      </c>
      <c r="L452" s="101" t="str">
        <f t="array" ref="L452">IFERROR(IF($AY$24=123,DAY(K452)&amp;connector&amp;IF($AZ$24="Extended",INDEX($AT$24:$AT$35,MONTH(K452),1),MONTH(K452))&amp;connector&amp;IF($AZ$24="Short", RIGHT(YEAR(K452),2),YEAR(K452)),IF($AY$24=213, MONTH(K452)&amp;connector&amp;DAY(K452)&amp;connector&amp;IF($AZ$24="Short", RIGHT(YEAR(K452),2),YEAR(K452)),IF($AZ$24="Short", RIGHT(YEAR(K452),2),YEAR(K452))&amp;connector&amp;MONTH(K452)&amp;connector&amp;DAY(K452))),"-")</f>
        <v>-</v>
      </c>
      <c r="M452" s="101" t="str">
        <f>IF(LEN(INDEX(Input!J$6:J$1005,ROW($C452)-ROW($C$5),1))=0,"",INDEX(Input!J$6:J$1005,ROW($C452)-ROW($C$5),1))</f>
        <v/>
      </c>
      <c r="N452" s="101" t="str">
        <f t="array" ref="N452">IFERROR(IF($AY$24=123,DAY(M452)&amp;connector&amp;IF($AZ$24="Extended",INDEX($AT$24:$AT$35,MONTH(M452),1),MONTH(M452))&amp;connector&amp;IF($AZ$24="Short", RIGHT(YEAR(M452),2),YEAR(M452)),IF($AY$24=213, MONTH(M452)&amp;connector&amp;DAY(M452)&amp;connector&amp;IF($AZ$24="Short", RIGHT(YEAR(M452),2),YEAR(M452)),IF($AZ$24="Short", RIGHT(YEAR(M452),2),YEAR(M452))&amp;connector&amp;MONTH(M452)&amp;connector&amp;DAY(M452))),"-")</f>
        <v>-</v>
      </c>
      <c r="O452" s="156" t="str">
        <f>IF(LEN(INDEX(Input!K$6:K$1005,ROW($C452)-ROW($C$5),1))=0,"",INDEX(Input!K$6:K$1005,ROW($C452)-ROW($C$5),1))</f>
        <v/>
      </c>
      <c r="P452" s="100" t="str">
        <f t="shared" si="54"/>
        <v>-</v>
      </c>
      <c r="Q452" s="156" t="str">
        <f>IF(LEN(INDEX(Input!L$6:L$1005,ROW($C452)-ROW($C$5),1))=0,"",INDEX(Input!L$6:L$1005,ROW($C452)-ROW($C$5),1))</f>
        <v/>
      </c>
      <c r="R452" s="100" t="str">
        <f t="shared" si="55"/>
        <v>-</v>
      </c>
      <c r="S452" s="156" t="str">
        <f>IF(LEN(INDEX(Input!M$6:M$1005,ROW($C452)-ROW($C$5),1))=0,"-",INDEX(Input!M$6:M$1005,ROW($C452)-ROW($C$5),1))</f>
        <v>-</v>
      </c>
      <c r="T452" s="156" t="str">
        <f t="shared" si="56"/>
        <v/>
      </c>
      <c r="U452" s="100" t="str">
        <f t="shared" si="57"/>
        <v>-</v>
      </c>
      <c r="V452" s="156" t="str">
        <f>IF(LEN(INDEX(Input!O$6:O$1005,ROW($C452)-ROW($C$5),1))=0,"",INDEX(Input!O$6:O$1005,ROW($C452)-ROW($C$5),1))</f>
        <v/>
      </c>
      <c r="W452" s="100" t="str">
        <f t="shared" si="58"/>
        <v>-</v>
      </c>
      <c r="X452" s="104" t="str">
        <f t="shared" si="59"/>
        <v/>
      </c>
      <c r="Y452" s="102" t="str">
        <f t="shared" si="60"/>
        <v/>
      </c>
      <c r="Z452" s="102" t="str">
        <f>IF(AND(OR(Dashboard!$D$7=J452,Dashboard!$D$7=""),  OR(Dashboard!$G$6&lt;=K452,Dashboard!$G$6=""), OR(Dashboard!$G$7&gt;=K452,Dashboard!$G$7=""),  OR(Dashboard!$J$6&lt;=O452,Dashboard!$J$6=""), OR(Dashboard!$J$7&gt;=O452,Dashboard!$J$7=""),D452&lt;&gt;""),"x","")</f>
        <v>x</v>
      </c>
      <c r="AA452" s="102" t="str">
        <f>IF(AND(OR(Dashboard!$D$6=H452,Dashboard!$D$6="",Dashboard!$D$6="All"), Z452="x"),"x","")</f>
        <v>x</v>
      </c>
      <c r="AB452" s="103" t="str">
        <f>IF(AND(OR(Dashboard!$D$6=H452,Dashboard!$D$6="",Dashboard!$D$6="All"), OR(Dashboard!$D$7=J452,Dashboard!$D$7=""),  OR(Dashboard!$G$6&lt;=K452,Dashboard!$G$6=""), OR(Dashboard!$G$7&gt;=K452,Dashboard!$G$7=""),  OR(Dashboard!$J$6&lt;=O452,Dashboard!$J$6=""), OR(Dashboard!$J$7&gt;=O452,Dashboard!$J$7=""),I452&lt;&gt;""),"x","")</f>
        <v/>
      </c>
      <c r="AC452" s="88" t="str">
        <f>IF($AB452&lt;&gt;"x","",IF(AND($I452&lt;&gt;AC$4, IFERROR(MATCH("c",$AB452:AB452,0),0)=0),"x", IF(IFERROR(MATCH("c",$AB452:AB452,0),0)=0,"c","")))</f>
        <v/>
      </c>
      <c r="AD452" s="88" t="str">
        <f>IF($AB452&lt;&gt;"x","",IF(AND($I452&lt;&gt;AD$4, IFERROR(MATCH("c",$AB452:AC452,0),0)=0),"x", IF(IFERROR(MATCH("c",$AB452:AC452,0),0)=0,"c","")))</f>
        <v/>
      </c>
      <c r="AE452" s="88" t="str">
        <f>IF($AB452&lt;&gt;"x","",IF(AND($I452&lt;&gt;AE$4, IFERROR(MATCH("c",$AB452:AD452,0),0)=0),"x", IF(IFERROR(MATCH("c",$AB452:AD452,0),0)=0,"c","")))</f>
        <v/>
      </c>
      <c r="AF452" s="88" t="str">
        <f>IF($AB452&lt;&gt;"x","",IF(AND($I452&lt;&gt;AF$4, IFERROR(MATCH("c",$AB452:AE452,0),0)=0),"x", IF(IFERROR(MATCH("c",$AB452:AE452,0),0)=0,"c","")))</f>
        <v/>
      </c>
      <c r="AG452" s="88" t="str">
        <f>IF($AB452&lt;&gt;"x","",IF(AND($I452&lt;&gt;AG$4, IFERROR(MATCH("c",$AB452:AF452,0),0)=0),"x", IF(IFERROR(MATCH("c",$AB452:AF452,0),0)=0,"c","")))</f>
        <v/>
      </c>
      <c r="AH452" s="88" t="str">
        <f>IF($AB452&lt;&gt;"x","",IF(AND($I452&lt;&gt;AH$4, IFERROR(MATCH("c",$AB452:AG452,0),0)=0),"x", IF(IFERROR(MATCH("c",$AB452:AG452,0),0)=0,"c","")))</f>
        <v/>
      </c>
      <c r="AI452" s="88" t="str">
        <f>IF($AB452&lt;&gt;"x","",IF(AND($I452&lt;&gt;AI$4, IFERROR(MATCH("c",$AB452:AH452,0),0)=0),"x", IF(IFERROR(MATCH("c",$AB452:AH452,0),0)=0,"c","")))</f>
        <v/>
      </c>
      <c r="AJ452" s="88" t="str">
        <f>IF($AB452&lt;&gt;"x","",IF(AND($I452&lt;&gt;AJ$4, IFERROR(MATCH("c",$AB452:AI452,0),0)=0),"x", IF(IFERROR(MATCH("c",$AB452:AI452,0),0)=0,"c","")))</f>
        <v/>
      </c>
      <c r="AK452" s="88" t="str">
        <f>IF($AB452&lt;&gt;"x","",IF(AND($I452&lt;&gt;AK$4, IFERROR(MATCH("c",$AB452:AJ452,0),0)=0),"x", IF(IFERROR(MATCH("c",$AB452:AJ452,0),0)=0,"c","")))</f>
        <v/>
      </c>
      <c r="AL452" s="88" t="str">
        <f>IF($AB452&lt;&gt;"x","",IF(AND($I452&lt;&gt;AL$4, IFERROR(MATCH("c",$AB452:AK452,0),0)=0),"x", IF(IFERROR(MATCH("c",$AB452:AK452,0),0)=0,"c","")))</f>
        <v/>
      </c>
      <c r="AM452" s="88" t="str">
        <f>IF($AB452&lt;&gt;"x","",IF(AND($I452&lt;&gt;AM$4, IFERROR(MATCH("c",$AB452:AL452,0),0)=0),"x", IF(IFERROR(MATCH("c",$AB452:AL452,0),0)=0,"c","")))</f>
        <v/>
      </c>
      <c r="AN452" s="88" t="str">
        <f>IF($AB452&lt;&gt;"x","",IF(AND($I452&lt;&gt;AN$4, IFERROR(MATCH("c",$AB452:AM452,0),0)=0),"x", IF(IFERROR(MATCH("c",$AB452:AM452,0),0)=0,"c","")))</f>
        <v/>
      </c>
      <c r="AO452" s="88" t="str">
        <f>IF($AB452&lt;&gt;"x","",IF(AND($I452&lt;&gt;AO$4, IFERROR(MATCH("c",$AB452:AN452,0),0)=0),"x", IF(IFERROR(MATCH("c",$AB452:AN452,0),0)=0,"c","")))</f>
        <v/>
      </c>
      <c r="AP452" s="88" t="str">
        <f>IF($AB452&lt;&gt;"x","",IF(AND($I452&lt;&gt;AP$4, IFERROR(MATCH("c",$AB452:AO452,0),0)=0),"x", IF(IFERROR(MATCH("c",$AB452:AO452,0),0)=0,"c","")))</f>
        <v/>
      </c>
      <c r="AQ452" s="88" t="str">
        <f>IF($AB452&lt;&gt;"x","",IF(AND($I452&lt;&gt;AQ$4, IFERROR(MATCH("c",$AB452:AP452,0),0)=0),"x", IF(IFERROR(MATCH("c",$AB452:AP452,0),0)=0,"c","")))</f>
        <v/>
      </c>
    </row>
    <row r="453" spans="2:43" x14ac:dyDescent="0.25">
      <c r="B453" s="88">
        <f>IF(AND(OR(Pipeline!$F$5=H453,Pipeline!$F$5="",Pipeline!$F$5="All"), OR(Pipeline!$F$6=J453,Pipeline!$F$6="",Pipeline!$F$6="All"),  OR(Pipeline!$J$5&lt;=K453,Pipeline!$J$5=""), OR(Pipeline!$J$6&gt;=K453,Pipeline!$J$6=""),  OR(Pipeline!$N$5&lt;=O453,Pipeline!$N$5=""), OR(Pipeline!$N$6&gt;=O453,Pipeline!$N$6="")),1,0)</f>
        <v>1</v>
      </c>
      <c r="C453" s="99">
        <f>IF(B453&lt;&gt;1,"",COUNTIFS($I$6:I452,I453,$B$6:B452,1)+1)</f>
        <v>441</v>
      </c>
      <c r="D453" s="100" t="str">
        <f>IF(LEN(INDEX(Input!B$6:B$1005,ROW($C453)-ROW($C$5),1))=0,"-",INDEX(Input!B$6:B$1005,ROW($C453)-ROW($C$5),1))</f>
        <v>-</v>
      </c>
      <c r="E453" s="100" t="str">
        <f>IF(LEN(INDEX(Input!C$6:C$1005,ROW($C453)-ROW($C$5),1))=0,"-",INDEX(Input!C$6:C$1005,ROW($C453)-ROW($C$5),1))</f>
        <v>-</v>
      </c>
      <c r="F453" s="100" t="str">
        <f>IF(LEN(INDEX(Input!D$6:D$1005,ROW($C453)-ROW($C$5),1))=0,"-",INDEX(Input!D$6:D$1005,ROW($C453)-ROW($C$5),1))</f>
        <v>-</v>
      </c>
      <c r="G453" s="100" t="str">
        <f>IF(LEN(INDEX(Input!E$6:E$1005,ROW($C453)-ROW($C$5),1))=0,"-",INDEX(Input!E$6:E$1005,ROW($C453)-ROW($C$5),1))</f>
        <v>-</v>
      </c>
      <c r="H453" s="100" t="str">
        <f>IF(LEN(INDEX(Input!F$6:F$1005,ROW($C453)-ROW($C$5),1))=0,"-",INDEX(Input!F$6:F$1005,ROW($C453)-ROW($C$5),1))</f>
        <v>-</v>
      </c>
      <c r="I453" s="100" t="str">
        <f>IF(LEN(INDEX(Input!G$6:G$1005,ROW($C453)-ROW($C$5),1))=0,"",INDEX(Input!G$6:G$1005,ROW($C453)-ROW($C$5),1))</f>
        <v/>
      </c>
      <c r="J453" s="100" t="str">
        <f>IF(LEN(INDEX(Input!B$6:B$1005,ROW($C453)-ROW($C$5),1))=0,"-",IF(INDEX(Input!H$6:H$1005,ROW($C453)-ROW($C$5),1)="","Not set",INDEX(Input!H$6:H$1005,ROW($C453)-ROW($C$5),1)) )</f>
        <v>-</v>
      </c>
      <c r="K453" s="101" t="str">
        <f>IF(LEN(INDEX(Input!I$6:I$1005,ROW($C453)-ROW($C$5),1))=0,"",INDEX(Input!I$6:I$1005,ROW($C453)-ROW($C$5),1))</f>
        <v/>
      </c>
      <c r="L453" s="101" t="str">
        <f t="array" ref="L453">IFERROR(IF($AY$24=123,DAY(K453)&amp;connector&amp;IF($AZ$24="Extended",INDEX($AT$24:$AT$35,MONTH(K453),1),MONTH(K453))&amp;connector&amp;IF($AZ$24="Short", RIGHT(YEAR(K453),2),YEAR(K453)),IF($AY$24=213, MONTH(K453)&amp;connector&amp;DAY(K453)&amp;connector&amp;IF($AZ$24="Short", RIGHT(YEAR(K453),2),YEAR(K453)),IF($AZ$24="Short", RIGHT(YEAR(K453),2),YEAR(K453))&amp;connector&amp;MONTH(K453)&amp;connector&amp;DAY(K453))),"-")</f>
        <v>-</v>
      </c>
      <c r="M453" s="101" t="str">
        <f>IF(LEN(INDEX(Input!J$6:J$1005,ROW($C453)-ROW($C$5),1))=0,"",INDEX(Input!J$6:J$1005,ROW($C453)-ROW($C$5),1))</f>
        <v/>
      </c>
      <c r="N453" s="101" t="str">
        <f t="array" ref="N453">IFERROR(IF($AY$24=123,DAY(M453)&amp;connector&amp;IF($AZ$24="Extended",INDEX($AT$24:$AT$35,MONTH(M453),1),MONTH(M453))&amp;connector&amp;IF($AZ$24="Short", RIGHT(YEAR(M453),2),YEAR(M453)),IF($AY$24=213, MONTH(M453)&amp;connector&amp;DAY(M453)&amp;connector&amp;IF($AZ$24="Short", RIGHT(YEAR(M453),2),YEAR(M453)),IF($AZ$24="Short", RIGHT(YEAR(M453),2),YEAR(M453))&amp;connector&amp;MONTH(M453)&amp;connector&amp;DAY(M453))),"-")</f>
        <v>-</v>
      </c>
      <c r="O453" s="156" t="str">
        <f>IF(LEN(INDEX(Input!K$6:K$1005,ROW($C453)-ROW($C$5),1))=0,"",INDEX(Input!K$6:K$1005,ROW($C453)-ROW($C$5),1))</f>
        <v/>
      </c>
      <c r="P453" s="100" t="str">
        <f t="shared" si="54"/>
        <v>-</v>
      </c>
      <c r="Q453" s="156" t="str">
        <f>IF(LEN(INDEX(Input!L$6:L$1005,ROW($C453)-ROW($C$5),1))=0,"",INDEX(Input!L$6:L$1005,ROW($C453)-ROW($C$5),1))</f>
        <v/>
      </c>
      <c r="R453" s="100" t="str">
        <f t="shared" si="55"/>
        <v>-</v>
      </c>
      <c r="S453" s="156" t="str">
        <f>IF(LEN(INDEX(Input!M$6:M$1005,ROW($C453)-ROW($C$5),1))=0,"-",INDEX(Input!M$6:M$1005,ROW($C453)-ROW($C$5),1))</f>
        <v>-</v>
      </c>
      <c r="T453" s="156" t="str">
        <f t="shared" si="56"/>
        <v/>
      </c>
      <c r="U453" s="100" t="str">
        <f t="shared" si="57"/>
        <v>-</v>
      </c>
      <c r="V453" s="156" t="str">
        <f>IF(LEN(INDEX(Input!O$6:O$1005,ROW($C453)-ROW($C$5),1))=0,"",INDEX(Input!O$6:O$1005,ROW($C453)-ROW($C$5),1))</f>
        <v/>
      </c>
      <c r="W453" s="100" t="str">
        <f t="shared" si="58"/>
        <v>-</v>
      </c>
      <c r="X453" s="104" t="str">
        <f t="shared" si="59"/>
        <v/>
      </c>
      <c r="Y453" s="102" t="str">
        <f t="shared" si="60"/>
        <v/>
      </c>
      <c r="Z453" s="102" t="str">
        <f>IF(AND(OR(Dashboard!$D$7=J453,Dashboard!$D$7=""),  OR(Dashboard!$G$6&lt;=K453,Dashboard!$G$6=""), OR(Dashboard!$G$7&gt;=K453,Dashboard!$G$7=""),  OR(Dashboard!$J$6&lt;=O453,Dashboard!$J$6=""), OR(Dashboard!$J$7&gt;=O453,Dashboard!$J$7=""),D453&lt;&gt;""),"x","")</f>
        <v>x</v>
      </c>
      <c r="AA453" s="102" t="str">
        <f>IF(AND(OR(Dashboard!$D$6=H453,Dashboard!$D$6="",Dashboard!$D$6="All"), Z453="x"),"x","")</f>
        <v>x</v>
      </c>
      <c r="AB453" s="103" t="str">
        <f>IF(AND(OR(Dashboard!$D$6=H453,Dashboard!$D$6="",Dashboard!$D$6="All"), OR(Dashboard!$D$7=J453,Dashboard!$D$7=""),  OR(Dashboard!$G$6&lt;=K453,Dashboard!$G$6=""), OR(Dashboard!$G$7&gt;=K453,Dashboard!$G$7=""),  OR(Dashboard!$J$6&lt;=O453,Dashboard!$J$6=""), OR(Dashboard!$J$7&gt;=O453,Dashboard!$J$7=""),I453&lt;&gt;""),"x","")</f>
        <v/>
      </c>
      <c r="AC453" s="88" t="str">
        <f>IF($AB453&lt;&gt;"x","",IF(AND($I453&lt;&gt;AC$4, IFERROR(MATCH("c",$AB453:AB453,0),0)=0),"x", IF(IFERROR(MATCH("c",$AB453:AB453,0),0)=0,"c","")))</f>
        <v/>
      </c>
      <c r="AD453" s="88" t="str">
        <f>IF($AB453&lt;&gt;"x","",IF(AND($I453&lt;&gt;AD$4, IFERROR(MATCH("c",$AB453:AC453,0),0)=0),"x", IF(IFERROR(MATCH("c",$AB453:AC453,0),0)=0,"c","")))</f>
        <v/>
      </c>
      <c r="AE453" s="88" t="str">
        <f>IF($AB453&lt;&gt;"x","",IF(AND($I453&lt;&gt;AE$4, IFERROR(MATCH("c",$AB453:AD453,0),0)=0),"x", IF(IFERROR(MATCH("c",$AB453:AD453,0),0)=0,"c","")))</f>
        <v/>
      </c>
      <c r="AF453" s="88" t="str">
        <f>IF($AB453&lt;&gt;"x","",IF(AND($I453&lt;&gt;AF$4, IFERROR(MATCH("c",$AB453:AE453,0),0)=0),"x", IF(IFERROR(MATCH("c",$AB453:AE453,0),0)=0,"c","")))</f>
        <v/>
      </c>
      <c r="AG453" s="88" t="str">
        <f>IF($AB453&lt;&gt;"x","",IF(AND($I453&lt;&gt;AG$4, IFERROR(MATCH("c",$AB453:AF453,0),0)=0),"x", IF(IFERROR(MATCH("c",$AB453:AF453,0),0)=0,"c","")))</f>
        <v/>
      </c>
      <c r="AH453" s="88" t="str">
        <f>IF($AB453&lt;&gt;"x","",IF(AND($I453&lt;&gt;AH$4, IFERROR(MATCH("c",$AB453:AG453,0),0)=0),"x", IF(IFERROR(MATCH("c",$AB453:AG453,0),0)=0,"c","")))</f>
        <v/>
      </c>
      <c r="AI453" s="88" t="str">
        <f>IF($AB453&lt;&gt;"x","",IF(AND($I453&lt;&gt;AI$4, IFERROR(MATCH("c",$AB453:AH453,0),0)=0),"x", IF(IFERROR(MATCH("c",$AB453:AH453,0),0)=0,"c","")))</f>
        <v/>
      </c>
      <c r="AJ453" s="88" t="str">
        <f>IF($AB453&lt;&gt;"x","",IF(AND($I453&lt;&gt;AJ$4, IFERROR(MATCH("c",$AB453:AI453,0),0)=0),"x", IF(IFERROR(MATCH("c",$AB453:AI453,0),0)=0,"c","")))</f>
        <v/>
      </c>
      <c r="AK453" s="88" t="str">
        <f>IF($AB453&lt;&gt;"x","",IF(AND($I453&lt;&gt;AK$4, IFERROR(MATCH("c",$AB453:AJ453,0),0)=0),"x", IF(IFERROR(MATCH("c",$AB453:AJ453,0),0)=0,"c","")))</f>
        <v/>
      </c>
      <c r="AL453" s="88" t="str">
        <f>IF($AB453&lt;&gt;"x","",IF(AND($I453&lt;&gt;AL$4, IFERROR(MATCH("c",$AB453:AK453,0),0)=0),"x", IF(IFERROR(MATCH("c",$AB453:AK453,0),0)=0,"c","")))</f>
        <v/>
      </c>
      <c r="AM453" s="88" t="str">
        <f>IF($AB453&lt;&gt;"x","",IF(AND($I453&lt;&gt;AM$4, IFERROR(MATCH("c",$AB453:AL453,0),0)=0),"x", IF(IFERROR(MATCH("c",$AB453:AL453,0),0)=0,"c","")))</f>
        <v/>
      </c>
      <c r="AN453" s="88" t="str">
        <f>IF($AB453&lt;&gt;"x","",IF(AND($I453&lt;&gt;AN$4, IFERROR(MATCH("c",$AB453:AM453,0),0)=0),"x", IF(IFERROR(MATCH("c",$AB453:AM453,0),0)=0,"c","")))</f>
        <v/>
      </c>
      <c r="AO453" s="88" t="str">
        <f>IF($AB453&lt;&gt;"x","",IF(AND($I453&lt;&gt;AO$4, IFERROR(MATCH("c",$AB453:AN453,0),0)=0),"x", IF(IFERROR(MATCH("c",$AB453:AN453,0),0)=0,"c","")))</f>
        <v/>
      </c>
      <c r="AP453" s="88" t="str">
        <f>IF($AB453&lt;&gt;"x","",IF(AND($I453&lt;&gt;AP$4, IFERROR(MATCH("c",$AB453:AO453,0),0)=0),"x", IF(IFERROR(MATCH("c",$AB453:AO453,0),0)=0,"c","")))</f>
        <v/>
      </c>
      <c r="AQ453" s="88" t="str">
        <f>IF($AB453&lt;&gt;"x","",IF(AND($I453&lt;&gt;AQ$4, IFERROR(MATCH("c",$AB453:AP453,0),0)=0),"x", IF(IFERROR(MATCH("c",$AB453:AP453,0),0)=0,"c","")))</f>
        <v/>
      </c>
    </row>
    <row r="454" spans="2:43" x14ac:dyDescent="0.25">
      <c r="B454" s="88">
        <f>IF(AND(OR(Pipeline!$F$5=H454,Pipeline!$F$5="",Pipeline!$F$5="All"), OR(Pipeline!$F$6=J454,Pipeline!$F$6="",Pipeline!$F$6="All"),  OR(Pipeline!$J$5&lt;=K454,Pipeline!$J$5=""), OR(Pipeline!$J$6&gt;=K454,Pipeline!$J$6=""),  OR(Pipeline!$N$5&lt;=O454,Pipeline!$N$5=""), OR(Pipeline!$N$6&gt;=O454,Pipeline!$N$6="")),1,0)</f>
        <v>1</v>
      </c>
      <c r="C454" s="99">
        <f>IF(B454&lt;&gt;1,"",COUNTIFS($I$6:I453,I454,$B$6:B453,1)+1)</f>
        <v>442</v>
      </c>
      <c r="D454" s="100" t="str">
        <f>IF(LEN(INDEX(Input!B$6:B$1005,ROW($C454)-ROW($C$5),1))=0,"-",INDEX(Input!B$6:B$1005,ROW($C454)-ROW($C$5),1))</f>
        <v>-</v>
      </c>
      <c r="E454" s="100" t="str">
        <f>IF(LEN(INDEX(Input!C$6:C$1005,ROW($C454)-ROW($C$5),1))=0,"-",INDEX(Input!C$6:C$1005,ROW($C454)-ROW($C$5),1))</f>
        <v>-</v>
      </c>
      <c r="F454" s="100" t="str">
        <f>IF(LEN(INDEX(Input!D$6:D$1005,ROW($C454)-ROW($C$5),1))=0,"-",INDEX(Input!D$6:D$1005,ROW($C454)-ROW($C$5),1))</f>
        <v>-</v>
      </c>
      <c r="G454" s="100" t="str">
        <f>IF(LEN(INDEX(Input!E$6:E$1005,ROW($C454)-ROW($C$5),1))=0,"-",INDEX(Input!E$6:E$1005,ROW($C454)-ROW($C$5),1))</f>
        <v>-</v>
      </c>
      <c r="H454" s="100" t="str">
        <f>IF(LEN(INDEX(Input!F$6:F$1005,ROW($C454)-ROW($C$5),1))=0,"-",INDEX(Input!F$6:F$1005,ROW($C454)-ROW($C$5),1))</f>
        <v>-</v>
      </c>
      <c r="I454" s="100" t="str">
        <f>IF(LEN(INDEX(Input!G$6:G$1005,ROW($C454)-ROW($C$5),1))=0,"",INDEX(Input!G$6:G$1005,ROW($C454)-ROW($C$5),1))</f>
        <v/>
      </c>
      <c r="J454" s="100" t="str">
        <f>IF(LEN(INDEX(Input!B$6:B$1005,ROW($C454)-ROW($C$5),1))=0,"-",IF(INDEX(Input!H$6:H$1005,ROW($C454)-ROW($C$5),1)="","Not set",INDEX(Input!H$6:H$1005,ROW($C454)-ROW($C$5),1)) )</f>
        <v>-</v>
      </c>
      <c r="K454" s="101" t="str">
        <f>IF(LEN(INDEX(Input!I$6:I$1005,ROW($C454)-ROW($C$5),1))=0,"",INDEX(Input!I$6:I$1005,ROW($C454)-ROW($C$5),1))</f>
        <v/>
      </c>
      <c r="L454" s="101" t="str">
        <f t="array" ref="L454">IFERROR(IF($AY$24=123,DAY(K454)&amp;connector&amp;IF($AZ$24="Extended",INDEX($AT$24:$AT$35,MONTH(K454),1),MONTH(K454))&amp;connector&amp;IF($AZ$24="Short", RIGHT(YEAR(K454),2),YEAR(K454)),IF($AY$24=213, MONTH(K454)&amp;connector&amp;DAY(K454)&amp;connector&amp;IF($AZ$24="Short", RIGHT(YEAR(K454),2),YEAR(K454)),IF($AZ$24="Short", RIGHT(YEAR(K454),2),YEAR(K454))&amp;connector&amp;MONTH(K454)&amp;connector&amp;DAY(K454))),"-")</f>
        <v>-</v>
      </c>
      <c r="M454" s="101" t="str">
        <f>IF(LEN(INDEX(Input!J$6:J$1005,ROW($C454)-ROW($C$5),1))=0,"",INDEX(Input!J$6:J$1005,ROW($C454)-ROW($C$5),1))</f>
        <v/>
      </c>
      <c r="N454" s="101" t="str">
        <f t="array" ref="N454">IFERROR(IF($AY$24=123,DAY(M454)&amp;connector&amp;IF($AZ$24="Extended",INDEX($AT$24:$AT$35,MONTH(M454),1),MONTH(M454))&amp;connector&amp;IF($AZ$24="Short", RIGHT(YEAR(M454),2),YEAR(M454)),IF($AY$24=213, MONTH(M454)&amp;connector&amp;DAY(M454)&amp;connector&amp;IF($AZ$24="Short", RIGHT(YEAR(M454),2),YEAR(M454)),IF($AZ$24="Short", RIGHT(YEAR(M454),2),YEAR(M454))&amp;connector&amp;MONTH(M454)&amp;connector&amp;DAY(M454))),"-")</f>
        <v>-</v>
      </c>
      <c r="O454" s="156" t="str">
        <f>IF(LEN(INDEX(Input!K$6:K$1005,ROW($C454)-ROW($C$5),1))=0,"",INDEX(Input!K$6:K$1005,ROW($C454)-ROW($C$5),1))</f>
        <v/>
      </c>
      <c r="P454" s="100" t="str">
        <f t="shared" ref="P454:P517" si="61">IF(O454="","-","Value: " &amp;O454&amp;"$")</f>
        <v>-</v>
      </c>
      <c r="Q454" s="156" t="str">
        <f>IF(LEN(INDEX(Input!L$6:L$1005,ROW($C454)-ROW($C$5),1))=0,"",INDEX(Input!L$6:L$1005,ROW($C454)-ROW($C$5),1))</f>
        <v/>
      </c>
      <c r="R454" s="100" t="str">
        <f t="shared" ref="R454:R517" si="62">IFERROR("Win Probability: "&amp;Q454*100&amp;"%","-")</f>
        <v>-</v>
      </c>
      <c r="S454" s="156" t="str">
        <f>IF(LEN(INDEX(Input!M$6:M$1005,ROW($C454)-ROW($C$5),1))=0,"-",INDEX(Input!M$6:M$1005,ROW($C454)-ROW($C$5),1))</f>
        <v>-</v>
      </c>
      <c r="T454" s="156" t="str">
        <f t="shared" ref="T454:T517" si="63">IFERROR(O454*Q454,"")</f>
        <v/>
      </c>
      <c r="U454" s="100" t="str">
        <f t="shared" ref="U454:U517" si="64">IF(T454="","-","Forecast: "&amp;T454&amp; " " &amp;currency)</f>
        <v>-</v>
      </c>
      <c r="V454" s="156" t="str">
        <f>IF(LEN(INDEX(Input!O$6:O$1005,ROW($C454)-ROW($C$5),1))=0,"",INDEX(Input!O$6:O$1005,ROW($C454)-ROW($C$5),1))</f>
        <v/>
      </c>
      <c r="W454" s="100" t="str">
        <f t="shared" ref="W454:W517" si="65">IF(V454="","-","Earned: " &amp;V454)</f>
        <v>-</v>
      </c>
      <c r="X454" s="104" t="str">
        <f t="shared" ref="X454:X517" si="66">IFERROR(IF(K454&lt;&gt;"",MONTH(K454),""),"")</f>
        <v/>
      </c>
      <c r="Y454" s="102" t="str">
        <f t="shared" si="60"/>
        <v/>
      </c>
      <c r="Z454" s="102" t="str">
        <f>IF(AND(OR(Dashboard!$D$7=J454,Dashboard!$D$7=""),  OR(Dashboard!$G$6&lt;=K454,Dashboard!$G$6=""), OR(Dashboard!$G$7&gt;=K454,Dashboard!$G$7=""),  OR(Dashboard!$J$6&lt;=O454,Dashboard!$J$6=""), OR(Dashboard!$J$7&gt;=O454,Dashboard!$J$7=""),D454&lt;&gt;""),"x","")</f>
        <v>x</v>
      </c>
      <c r="AA454" s="102" t="str">
        <f>IF(AND(OR(Dashboard!$D$6=H454,Dashboard!$D$6="",Dashboard!$D$6="All"), Z454="x"),"x","")</f>
        <v>x</v>
      </c>
      <c r="AB454" s="103" t="str">
        <f>IF(AND(OR(Dashboard!$D$6=H454,Dashboard!$D$6="",Dashboard!$D$6="All"), OR(Dashboard!$D$7=J454,Dashboard!$D$7=""),  OR(Dashboard!$G$6&lt;=K454,Dashboard!$G$6=""), OR(Dashboard!$G$7&gt;=K454,Dashboard!$G$7=""),  OR(Dashboard!$J$6&lt;=O454,Dashboard!$J$6=""), OR(Dashboard!$J$7&gt;=O454,Dashboard!$J$7=""),I454&lt;&gt;""),"x","")</f>
        <v/>
      </c>
      <c r="AC454" s="88" t="str">
        <f>IF($AB454&lt;&gt;"x","",IF(AND($I454&lt;&gt;AC$4, IFERROR(MATCH("c",$AB454:AB454,0),0)=0),"x", IF(IFERROR(MATCH("c",$AB454:AB454,0),0)=0,"c","")))</f>
        <v/>
      </c>
      <c r="AD454" s="88" t="str">
        <f>IF($AB454&lt;&gt;"x","",IF(AND($I454&lt;&gt;AD$4, IFERROR(MATCH("c",$AB454:AC454,0),0)=0),"x", IF(IFERROR(MATCH("c",$AB454:AC454,0),0)=0,"c","")))</f>
        <v/>
      </c>
      <c r="AE454" s="88" t="str">
        <f>IF($AB454&lt;&gt;"x","",IF(AND($I454&lt;&gt;AE$4, IFERROR(MATCH("c",$AB454:AD454,0),0)=0),"x", IF(IFERROR(MATCH("c",$AB454:AD454,0),0)=0,"c","")))</f>
        <v/>
      </c>
      <c r="AF454" s="88" t="str">
        <f>IF($AB454&lt;&gt;"x","",IF(AND($I454&lt;&gt;AF$4, IFERROR(MATCH("c",$AB454:AE454,0),0)=0),"x", IF(IFERROR(MATCH("c",$AB454:AE454,0),0)=0,"c","")))</f>
        <v/>
      </c>
      <c r="AG454" s="88" t="str">
        <f>IF($AB454&lt;&gt;"x","",IF(AND($I454&lt;&gt;AG$4, IFERROR(MATCH("c",$AB454:AF454,0),0)=0),"x", IF(IFERROR(MATCH("c",$AB454:AF454,0),0)=0,"c","")))</f>
        <v/>
      </c>
      <c r="AH454" s="88" t="str">
        <f>IF($AB454&lt;&gt;"x","",IF(AND($I454&lt;&gt;AH$4, IFERROR(MATCH("c",$AB454:AG454,0),0)=0),"x", IF(IFERROR(MATCH("c",$AB454:AG454,0),0)=0,"c","")))</f>
        <v/>
      </c>
      <c r="AI454" s="88" t="str">
        <f>IF($AB454&lt;&gt;"x","",IF(AND($I454&lt;&gt;AI$4, IFERROR(MATCH("c",$AB454:AH454,0),0)=0),"x", IF(IFERROR(MATCH("c",$AB454:AH454,0),0)=0,"c","")))</f>
        <v/>
      </c>
      <c r="AJ454" s="88" t="str">
        <f>IF($AB454&lt;&gt;"x","",IF(AND($I454&lt;&gt;AJ$4, IFERROR(MATCH("c",$AB454:AI454,0),0)=0),"x", IF(IFERROR(MATCH("c",$AB454:AI454,0),0)=0,"c","")))</f>
        <v/>
      </c>
      <c r="AK454" s="88" t="str">
        <f>IF($AB454&lt;&gt;"x","",IF(AND($I454&lt;&gt;AK$4, IFERROR(MATCH("c",$AB454:AJ454,0),0)=0),"x", IF(IFERROR(MATCH("c",$AB454:AJ454,0),0)=0,"c","")))</f>
        <v/>
      </c>
      <c r="AL454" s="88" t="str">
        <f>IF($AB454&lt;&gt;"x","",IF(AND($I454&lt;&gt;AL$4, IFERROR(MATCH("c",$AB454:AK454,0),0)=0),"x", IF(IFERROR(MATCH("c",$AB454:AK454,0),0)=0,"c","")))</f>
        <v/>
      </c>
      <c r="AM454" s="88" t="str">
        <f>IF($AB454&lt;&gt;"x","",IF(AND($I454&lt;&gt;AM$4, IFERROR(MATCH("c",$AB454:AL454,0),0)=0),"x", IF(IFERROR(MATCH("c",$AB454:AL454,0),0)=0,"c","")))</f>
        <v/>
      </c>
      <c r="AN454" s="88" t="str">
        <f>IF($AB454&lt;&gt;"x","",IF(AND($I454&lt;&gt;AN$4, IFERROR(MATCH("c",$AB454:AM454,0),0)=0),"x", IF(IFERROR(MATCH("c",$AB454:AM454,0),0)=0,"c","")))</f>
        <v/>
      </c>
      <c r="AO454" s="88" t="str">
        <f>IF($AB454&lt;&gt;"x","",IF(AND($I454&lt;&gt;AO$4, IFERROR(MATCH("c",$AB454:AN454,0),0)=0),"x", IF(IFERROR(MATCH("c",$AB454:AN454,0),0)=0,"c","")))</f>
        <v/>
      </c>
      <c r="AP454" s="88" t="str">
        <f>IF($AB454&lt;&gt;"x","",IF(AND($I454&lt;&gt;AP$4, IFERROR(MATCH("c",$AB454:AO454,0),0)=0),"x", IF(IFERROR(MATCH("c",$AB454:AO454,0),0)=0,"c","")))</f>
        <v/>
      </c>
      <c r="AQ454" s="88" t="str">
        <f>IF($AB454&lt;&gt;"x","",IF(AND($I454&lt;&gt;AQ$4, IFERROR(MATCH("c",$AB454:AP454,0),0)=0),"x", IF(IFERROR(MATCH("c",$AB454:AP454,0),0)=0,"c","")))</f>
        <v/>
      </c>
    </row>
    <row r="455" spans="2:43" x14ac:dyDescent="0.25">
      <c r="B455" s="88">
        <f>IF(AND(OR(Pipeline!$F$5=H455,Pipeline!$F$5="",Pipeline!$F$5="All"), OR(Pipeline!$F$6=J455,Pipeline!$F$6="",Pipeline!$F$6="All"),  OR(Pipeline!$J$5&lt;=K455,Pipeline!$J$5=""), OR(Pipeline!$J$6&gt;=K455,Pipeline!$J$6=""),  OR(Pipeline!$N$5&lt;=O455,Pipeline!$N$5=""), OR(Pipeline!$N$6&gt;=O455,Pipeline!$N$6="")),1,0)</f>
        <v>1</v>
      </c>
      <c r="C455" s="99">
        <f>IF(B455&lt;&gt;1,"",COUNTIFS($I$6:I454,I455,$B$6:B454,1)+1)</f>
        <v>443</v>
      </c>
      <c r="D455" s="100" t="str">
        <f>IF(LEN(INDEX(Input!B$6:B$1005,ROW($C455)-ROW($C$5),1))=0,"-",INDEX(Input!B$6:B$1005,ROW($C455)-ROW($C$5),1))</f>
        <v>-</v>
      </c>
      <c r="E455" s="100" t="str">
        <f>IF(LEN(INDEX(Input!C$6:C$1005,ROW($C455)-ROW($C$5),1))=0,"-",INDEX(Input!C$6:C$1005,ROW($C455)-ROW($C$5),1))</f>
        <v>-</v>
      </c>
      <c r="F455" s="100" t="str">
        <f>IF(LEN(INDEX(Input!D$6:D$1005,ROW($C455)-ROW($C$5),1))=0,"-",INDEX(Input!D$6:D$1005,ROW($C455)-ROW($C$5),1))</f>
        <v>-</v>
      </c>
      <c r="G455" s="100" t="str">
        <f>IF(LEN(INDEX(Input!E$6:E$1005,ROW($C455)-ROW($C$5),1))=0,"-",INDEX(Input!E$6:E$1005,ROW($C455)-ROW($C$5),1))</f>
        <v>-</v>
      </c>
      <c r="H455" s="100" t="str">
        <f>IF(LEN(INDEX(Input!F$6:F$1005,ROW($C455)-ROW($C$5),1))=0,"-",INDEX(Input!F$6:F$1005,ROW($C455)-ROW($C$5),1))</f>
        <v>-</v>
      </c>
      <c r="I455" s="100" t="str">
        <f>IF(LEN(INDEX(Input!G$6:G$1005,ROW($C455)-ROW($C$5),1))=0,"",INDEX(Input!G$6:G$1005,ROW($C455)-ROW($C$5),1))</f>
        <v/>
      </c>
      <c r="J455" s="100" t="str">
        <f>IF(LEN(INDEX(Input!B$6:B$1005,ROW($C455)-ROW($C$5),1))=0,"-",IF(INDEX(Input!H$6:H$1005,ROW($C455)-ROW($C$5),1)="","Not set",INDEX(Input!H$6:H$1005,ROW($C455)-ROW($C$5),1)) )</f>
        <v>-</v>
      </c>
      <c r="K455" s="101" t="str">
        <f>IF(LEN(INDEX(Input!I$6:I$1005,ROW($C455)-ROW($C$5),1))=0,"",INDEX(Input!I$6:I$1005,ROW($C455)-ROW($C$5),1))</f>
        <v/>
      </c>
      <c r="L455" s="101" t="str">
        <f t="array" ref="L455">IFERROR(IF($AY$24=123,DAY(K455)&amp;connector&amp;IF($AZ$24="Extended",INDEX($AT$24:$AT$35,MONTH(K455),1),MONTH(K455))&amp;connector&amp;IF($AZ$24="Short", RIGHT(YEAR(K455),2),YEAR(K455)),IF($AY$24=213, MONTH(K455)&amp;connector&amp;DAY(K455)&amp;connector&amp;IF($AZ$24="Short", RIGHT(YEAR(K455),2),YEAR(K455)),IF($AZ$24="Short", RIGHT(YEAR(K455),2),YEAR(K455))&amp;connector&amp;MONTH(K455)&amp;connector&amp;DAY(K455))),"-")</f>
        <v>-</v>
      </c>
      <c r="M455" s="101" t="str">
        <f>IF(LEN(INDEX(Input!J$6:J$1005,ROW($C455)-ROW($C$5),1))=0,"",INDEX(Input!J$6:J$1005,ROW($C455)-ROW($C$5),1))</f>
        <v/>
      </c>
      <c r="N455" s="101" t="str">
        <f t="array" ref="N455">IFERROR(IF($AY$24=123,DAY(M455)&amp;connector&amp;IF($AZ$24="Extended",INDEX($AT$24:$AT$35,MONTH(M455),1),MONTH(M455))&amp;connector&amp;IF($AZ$24="Short", RIGHT(YEAR(M455),2),YEAR(M455)),IF($AY$24=213, MONTH(M455)&amp;connector&amp;DAY(M455)&amp;connector&amp;IF($AZ$24="Short", RIGHT(YEAR(M455),2),YEAR(M455)),IF($AZ$24="Short", RIGHT(YEAR(M455),2),YEAR(M455))&amp;connector&amp;MONTH(M455)&amp;connector&amp;DAY(M455))),"-")</f>
        <v>-</v>
      </c>
      <c r="O455" s="156" t="str">
        <f>IF(LEN(INDEX(Input!K$6:K$1005,ROW($C455)-ROW($C$5),1))=0,"",INDEX(Input!K$6:K$1005,ROW($C455)-ROW($C$5),1))</f>
        <v/>
      </c>
      <c r="P455" s="100" t="str">
        <f t="shared" si="61"/>
        <v>-</v>
      </c>
      <c r="Q455" s="156" t="str">
        <f>IF(LEN(INDEX(Input!L$6:L$1005,ROW($C455)-ROW($C$5),1))=0,"",INDEX(Input!L$6:L$1005,ROW($C455)-ROW($C$5),1))</f>
        <v/>
      </c>
      <c r="R455" s="100" t="str">
        <f t="shared" si="62"/>
        <v>-</v>
      </c>
      <c r="S455" s="156" t="str">
        <f>IF(LEN(INDEX(Input!M$6:M$1005,ROW($C455)-ROW($C$5),1))=0,"-",INDEX(Input!M$6:M$1005,ROW($C455)-ROW($C$5),1))</f>
        <v>-</v>
      </c>
      <c r="T455" s="156" t="str">
        <f t="shared" si="63"/>
        <v/>
      </c>
      <c r="U455" s="100" t="str">
        <f t="shared" si="64"/>
        <v>-</v>
      </c>
      <c r="V455" s="156" t="str">
        <f>IF(LEN(INDEX(Input!O$6:O$1005,ROW($C455)-ROW($C$5),1))=0,"",INDEX(Input!O$6:O$1005,ROW($C455)-ROW($C$5),1))</f>
        <v/>
      </c>
      <c r="W455" s="100" t="str">
        <f t="shared" si="65"/>
        <v>-</v>
      </c>
      <c r="X455" s="104" t="str">
        <f t="shared" si="66"/>
        <v/>
      </c>
      <c r="Y455" s="102" t="str">
        <f t="shared" si="60"/>
        <v/>
      </c>
      <c r="Z455" s="102" t="str">
        <f>IF(AND(OR(Dashboard!$D$7=J455,Dashboard!$D$7=""),  OR(Dashboard!$G$6&lt;=K455,Dashboard!$G$6=""), OR(Dashboard!$G$7&gt;=K455,Dashboard!$G$7=""),  OR(Dashboard!$J$6&lt;=O455,Dashboard!$J$6=""), OR(Dashboard!$J$7&gt;=O455,Dashboard!$J$7=""),D455&lt;&gt;""),"x","")</f>
        <v>x</v>
      </c>
      <c r="AA455" s="102" t="str">
        <f>IF(AND(OR(Dashboard!$D$6=H455,Dashboard!$D$6="",Dashboard!$D$6="All"), Z455="x"),"x","")</f>
        <v>x</v>
      </c>
      <c r="AB455" s="103" t="str">
        <f>IF(AND(OR(Dashboard!$D$6=H455,Dashboard!$D$6="",Dashboard!$D$6="All"), OR(Dashboard!$D$7=J455,Dashboard!$D$7=""),  OR(Dashboard!$G$6&lt;=K455,Dashboard!$G$6=""), OR(Dashboard!$G$7&gt;=K455,Dashboard!$G$7=""),  OR(Dashboard!$J$6&lt;=O455,Dashboard!$J$6=""), OR(Dashboard!$J$7&gt;=O455,Dashboard!$J$7=""),I455&lt;&gt;""),"x","")</f>
        <v/>
      </c>
      <c r="AC455" s="88" t="str">
        <f>IF($AB455&lt;&gt;"x","",IF(AND($I455&lt;&gt;AC$4, IFERROR(MATCH("c",$AB455:AB455,0),0)=0),"x", IF(IFERROR(MATCH("c",$AB455:AB455,0),0)=0,"c","")))</f>
        <v/>
      </c>
      <c r="AD455" s="88" t="str">
        <f>IF($AB455&lt;&gt;"x","",IF(AND($I455&lt;&gt;AD$4, IFERROR(MATCH("c",$AB455:AC455,0),0)=0),"x", IF(IFERROR(MATCH("c",$AB455:AC455,0),0)=0,"c","")))</f>
        <v/>
      </c>
      <c r="AE455" s="88" t="str">
        <f>IF($AB455&lt;&gt;"x","",IF(AND($I455&lt;&gt;AE$4, IFERROR(MATCH("c",$AB455:AD455,0),0)=0),"x", IF(IFERROR(MATCH("c",$AB455:AD455,0),0)=0,"c","")))</f>
        <v/>
      </c>
      <c r="AF455" s="88" t="str">
        <f>IF($AB455&lt;&gt;"x","",IF(AND($I455&lt;&gt;AF$4, IFERROR(MATCH("c",$AB455:AE455,0),0)=0),"x", IF(IFERROR(MATCH("c",$AB455:AE455,0),0)=0,"c","")))</f>
        <v/>
      </c>
      <c r="AG455" s="88" t="str">
        <f>IF($AB455&lt;&gt;"x","",IF(AND($I455&lt;&gt;AG$4, IFERROR(MATCH("c",$AB455:AF455,0),0)=0),"x", IF(IFERROR(MATCH("c",$AB455:AF455,0),0)=0,"c","")))</f>
        <v/>
      </c>
      <c r="AH455" s="88" t="str">
        <f>IF($AB455&lt;&gt;"x","",IF(AND($I455&lt;&gt;AH$4, IFERROR(MATCH("c",$AB455:AG455,0),0)=0),"x", IF(IFERROR(MATCH("c",$AB455:AG455,0),0)=0,"c","")))</f>
        <v/>
      </c>
      <c r="AI455" s="88" t="str">
        <f>IF($AB455&lt;&gt;"x","",IF(AND($I455&lt;&gt;AI$4, IFERROR(MATCH("c",$AB455:AH455,0),0)=0),"x", IF(IFERROR(MATCH("c",$AB455:AH455,0),0)=0,"c","")))</f>
        <v/>
      </c>
      <c r="AJ455" s="88" t="str">
        <f>IF($AB455&lt;&gt;"x","",IF(AND($I455&lt;&gt;AJ$4, IFERROR(MATCH("c",$AB455:AI455,0),0)=0),"x", IF(IFERROR(MATCH("c",$AB455:AI455,0),0)=0,"c","")))</f>
        <v/>
      </c>
      <c r="AK455" s="88" t="str">
        <f>IF($AB455&lt;&gt;"x","",IF(AND($I455&lt;&gt;AK$4, IFERROR(MATCH("c",$AB455:AJ455,0),0)=0),"x", IF(IFERROR(MATCH("c",$AB455:AJ455,0),0)=0,"c","")))</f>
        <v/>
      </c>
      <c r="AL455" s="88" t="str">
        <f>IF($AB455&lt;&gt;"x","",IF(AND($I455&lt;&gt;AL$4, IFERROR(MATCH("c",$AB455:AK455,0),0)=0),"x", IF(IFERROR(MATCH("c",$AB455:AK455,0),0)=0,"c","")))</f>
        <v/>
      </c>
      <c r="AM455" s="88" t="str">
        <f>IF($AB455&lt;&gt;"x","",IF(AND($I455&lt;&gt;AM$4, IFERROR(MATCH("c",$AB455:AL455,0),0)=0),"x", IF(IFERROR(MATCH("c",$AB455:AL455,0),0)=0,"c","")))</f>
        <v/>
      </c>
      <c r="AN455" s="88" t="str">
        <f>IF($AB455&lt;&gt;"x","",IF(AND($I455&lt;&gt;AN$4, IFERROR(MATCH("c",$AB455:AM455,0),0)=0),"x", IF(IFERROR(MATCH("c",$AB455:AM455,0),0)=0,"c","")))</f>
        <v/>
      </c>
      <c r="AO455" s="88" t="str">
        <f>IF($AB455&lt;&gt;"x","",IF(AND($I455&lt;&gt;AO$4, IFERROR(MATCH("c",$AB455:AN455,0),0)=0),"x", IF(IFERROR(MATCH("c",$AB455:AN455,0),0)=0,"c","")))</f>
        <v/>
      </c>
      <c r="AP455" s="88" t="str">
        <f>IF($AB455&lt;&gt;"x","",IF(AND($I455&lt;&gt;AP$4, IFERROR(MATCH("c",$AB455:AO455,0),0)=0),"x", IF(IFERROR(MATCH("c",$AB455:AO455,0),0)=0,"c","")))</f>
        <v/>
      </c>
      <c r="AQ455" s="88" t="str">
        <f>IF($AB455&lt;&gt;"x","",IF(AND($I455&lt;&gt;AQ$4, IFERROR(MATCH("c",$AB455:AP455,0),0)=0),"x", IF(IFERROR(MATCH("c",$AB455:AP455,0),0)=0,"c","")))</f>
        <v/>
      </c>
    </row>
    <row r="456" spans="2:43" x14ac:dyDescent="0.25">
      <c r="B456" s="88">
        <f>IF(AND(OR(Pipeline!$F$5=H456,Pipeline!$F$5="",Pipeline!$F$5="All"), OR(Pipeline!$F$6=J456,Pipeline!$F$6="",Pipeline!$F$6="All"),  OR(Pipeline!$J$5&lt;=K456,Pipeline!$J$5=""), OR(Pipeline!$J$6&gt;=K456,Pipeline!$J$6=""),  OR(Pipeline!$N$5&lt;=O456,Pipeline!$N$5=""), OR(Pipeline!$N$6&gt;=O456,Pipeline!$N$6="")),1,0)</f>
        <v>1</v>
      </c>
      <c r="C456" s="99">
        <f>IF(B456&lt;&gt;1,"",COUNTIFS($I$6:I455,I456,$B$6:B455,1)+1)</f>
        <v>444</v>
      </c>
      <c r="D456" s="100" t="str">
        <f>IF(LEN(INDEX(Input!B$6:B$1005,ROW($C456)-ROW($C$5),1))=0,"-",INDEX(Input!B$6:B$1005,ROW($C456)-ROW($C$5),1))</f>
        <v>-</v>
      </c>
      <c r="E456" s="100" t="str">
        <f>IF(LEN(INDEX(Input!C$6:C$1005,ROW($C456)-ROW($C$5),1))=0,"-",INDEX(Input!C$6:C$1005,ROW($C456)-ROW($C$5),1))</f>
        <v>-</v>
      </c>
      <c r="F456" s="100" t="str">
        <f>IF(LEN(INDEX(Input!D$6:D$1005,ROW($C456)-ROW($C$5),1))=0,"-",INDEX(Input!D$6:D$1005,ROW($C456)-ROW($C$5),1))</f>
        <v>-</v>
      </c>
      <c r="G456" s="100" t="str">
        <f>IF(LEN(INDEX(Input!E$6:E$1005,ROW($C456)-ROW($C$5),1))=0,"-",INDEX(Input!E$6:E$1005,ROW($C456)-ROW($C$5),1))</f>
        <v>-</v>
      </c>
      <c r="H456" s="100" t="str">
        <f>IF(LEN(INDEX(Input!F$6:F$1005,ROW($C456)-ROW($C$5),1))=0,"-",INDEX(Input!F$6:F$1005,ROW($C456)-ROW($C$5),1))</f>
        <v>-</v>
      </c>
      <c r="I456" s="100" t="str">
        <f>IF(LEN(INDEX(Input!G$6:G$1005,ROW($C456)-ROW($C$5),1))=0,"",INDEX(Input!G$6:G$1005,ROW($C456)-ROW($C$5),1))</f>
        <v/>
      </c>
      <c r="J456" s="100" t="str">
        <f>IF(LEN(INDEX(Input!B$6:B$1005,ROW($C456)-ROW($C$5),1))=0,"-",IF(INDEX(Input!H$6:H$1005,ROW($C456)-ROW($C$5),1)="","Not set",INDEX(Input!H$6:H$1005,ROW($C456)-ROW($C$5),1)) )</f>
        <v>-</v>
      </c>
      <c r="K456" s="101" t="str">
        <f>IF(LEN(INDEX(Input!I$6:I$1005,ROW($C456)-ROW($C$5),1))=0,"",INDEX(Input!I$6:I$1005,ROW($C456)-ROW($C$5),1))</f>
        <v/>
      </c>
      <c r="L456" s="101" t="str">
        <f t="array" ref="L456">IFERROR(IF($AY$24=123,DAY(K456)&amp;connector&amp;IF($AZ$24="Extended",INDEX($AT$24:$AT$35,MONTH(K456),1),MONTH(K456))&amp;connector&amp;IF($AZ$24="Short", RIGHT(YEAR(K456),2),YEAR(K456)),IF($AY$24=213, MONTH(K456)&amp;connector&amp;DAY(K456)&amp;connector&amp;IF($AZ$24="Short", RIGHT(YEAR(K456),2),YEAR(K456)),IF($AZ$24="Short", RIGHT(YEAR(K456),2),YEAR(K456))&amp;connector&amp;MONTH(K456)&amp;connector&amp;DAY(K456))),"-")</f>
        <v>-</v>
      </c>
      <c r="M456" s="101" t="str">
        <f>IF(LEN(INDEX(Input!J$6:J$1005,ROW($C456)-ROW($C$5),1))=0,"",INDEX(Input!J$6:J$1005,ROW($C456)-ROW($C$5),1))</f>
        <v/>
      </c>
      <c r="N456" s="101" t="str">
        <f t="array" ref="N456">IFERROR(IF($AY$24=123,DAY(M456)&amp;connector&amp;IF($AZ$24="Extended",INDEX($AT$24:$AT$35,MONTH(M456),1),MONTH(M456))&amp;connector&amp;IF($AZ$24="Short", RIGHT(YEAR(M456),2),YEAR(M456)),IF($AY$24=213, MONTH(M456)&amp;connector&amp;DAY(M456)&amp;connector&amp;IF($AZ$24="Short", RIGHT(YEAR(M456),2),YEAR(M456)),IF($AZ$24="Short", RIGHT(YEAR(M456),2),YEAR(M456))&amp;connector&amp;MONTH(M456)&amp;connector&amp;DAY(M456))),"-")</f>
        <v>-</v>
      </c>
      <c r="O456" s="156" t="str">
        <f>IF(LEN(INDEX(Input!K$6:K$1005,ROW($C456)-ROW($C$5),1))=0,"",INDEX(Input!K$6:K$1005,ROW($C456)-ROW($C$5),1))</f>
        <v/>
      </c>
      <c r="P456" s="100" t="str">
        <f t="shared" si="61"/>
        <v>-</v>
      </c>
      <c r="Q456" s="156" t="str">
        <f>IF(LEN(INDEX(Input!L$6:L$1005,ROW($C456)-ROW($C$5),1))=0,"",INDEX(Input!L$6:L$1005,ROW($C456)-ROW($C$5),1))</f>
        <v/>
      </c>
      <c r="R456" s="100" t="str">
        <f t="shared" si="62"/>
        <v>-</v>
      </c>
      <c r="S456" s="156" t="str">
        <f>IF(LEN(INDEX(Input!M$6:M$1005,ROW($C456)-ROW($C$5),1))=0,"-",INDEX(Input!M$6:M$1005,ROW($C456)-ROW($C$5),1))</f>
        <v>-</v>
      </c>
      <c r="T456" s="156" t="str">
        <f t="shared" si="63"/>
        <v/>
      </c>
      <c r="U456" s="100" t="str">
        <f t="shared" si="64"/>
        <v>-</v>
      </c>
      <c r="V456" s="156" t="str">
        <f>IF(LEN(INDEX(Input!O$6:O$1005,ROW($C456)-ROW($C$5),1))=0,"",INDEX(Input!O$6:O$1005,ROW($C456)-ROW($C$5),1))</f>
        <v/>
      </c>
      <c r="W456" s="100" t="str">
        <f t="shared" si="65"/>
        <v>-</v>
      </c>
      <c r="X456" s="104" t="str">
        <f t="shared" si="66"/>
        <v/>
      </c>
      <c r="Y456" s="102" t="str">
        <f t="shared" si="60"/>
        <v/>
      </c>
      <c r="Z456" s="102" t="str">
        <f>IF(AND(OR(Dashboard!$D$7=J456,Dashboard!$D$7=""),  OR(Dashboard!$G$6&lt;=K456,Dashboard!$G$6=""), OR(Dashboard!$G$7&gt;=K456,Dashboard!$G$7=""),  OR(Dashboard!$J$6&lt;=O456,Dashboard!$J$6=""), OR(Dashboard!$J$7&gt;=O456,Dashboard!$J$7=""),D456&lt;&gt;""),"x","")</f>
        <v>x</v>
      </c>
      <c r="AA456" s="102" t="str">
        <f>IF(AND(OR(Dashboard!$D$6=H456,Dashboard!$D$6="",Dashboard!$D$6="All"), Z456="x"),"x","")</f>
        <v>x</v>
      </c>
      <c r="AB456" s="103" t="str">
        <f>IF(AND(OR(Dashboard!$D$6=H456,Dashboard!$D$6="",Dashboard!$D$6="All"), OR(Dashboard!$D$7=J456,Dashboard!$D$7=""),  OR(Dashboard!$G$6&lt;=K456,Dashboard!$G$6=""), OR(Dashboard!$G$7&gt;=K456,Dashboard!$G$7=""),  OR(Dashboard!$J$6&lt;=O456,Dashboard!$J$6=""), OR(Dashboard!$J$7&gt;=O456,Dashboard!$J$7=""),I456&lt;&gt;""),"x","")</f>
        <v/>
      </c>
      <c r="AC456" s="88" t="str">
        <f>IF($AB456&lt;&gt;"x","",IF(AND($I456&lt;&gt;AC$4, IFERROR(MATCH("c",$AB456:AB456,0),0)=0),"x", IF(IFERROR(MATCH("c",$AB456:AB456,0),0)=0,"c","")))</f>
        <v/>
      </c>
      <c r="AD456" s="88" t="str">
        <f>IF($AB456&lt;&gt;"x","",IF(AND($I456&lt;&gt;AD$4, IFERROR(MATCH("c",$AB456:AC456,0),0)=0),"x", IF(IFERROR(MATCH("c",$AB456:AC456,0),0)=0,"c","")))</f>
        <v/>
      </c>
      <c r="AE456" s="88" t="str">
        <f>IF($AB456&lt;&gt;"x","",IF(AND($I456&lt;&gt;AE$4, IFERROR(MATCH("c",$AB456:AD456,0),0)=0),"x", IF(IFERROR(MATCH("c",$AB456:AD456,0),0)=0,"c","")))</f>
        <v/>
      </c>
      <c r="AF456" s="88" t="str">
        <f>IF($AB456&lt;&gt;"x","",IF(AND($I456&lt;&gt;AF$4, IFERROR(MATCH("c",$AB456:AE456,0),0)=0),"x", IF(IFERROR(MATCH("c",$AB456:AE456,0),0)=0,"c","")))</f>
        <v/>
      </c>
      <c r="AG456" s="88" t="str">
        <f>IF($AB456&lt;&gt;"x","",IF(AND($I456&lt;&gt;AG$4, IFERROR(MATCH("c",$AB456:AF456,0),0)=0),"x", IF(IFERROR(MATCH("c",$AB456:AF456,0),0)=0,"c","")))</f>
        <v/>
      </c>
      <c r="AH456" s="88" t="str">
        <f>IF($AB456&lt;&gt;"x","",IF(AND($I456&lt;&gt;AH$4, IFERROR(MATCH("c",$AB456:AG456,0),0)=0),"x", IF(IFERROR(MATCH("c",$AB456:AG456,0),0)=0,"c","")))</f>
        <v/>
      </c>
      <c r="AI456" s="88" t="str">
        <f>IF($AB456&lt;&gt;"x","",IF(AND($I456&lt;&gt;AI$4, IFERROR(MATCH("c",$AB456:AH456,0),0)=0),"x", IF(IFERROR(MATCH("c",$AB456:AH456,0),0)=0,"c","")))</f>
        <v/>
      </c>
      <c r="AJ456" s="88" t="str">
        <f>IF($AB456&lt;&gt;"x","",IF(AND($I456&lt;&gt;AJ$4, IFERROR(MATCH("c",$AB456:AI456,0),0)=0),"x", IF(IFERROR(MATCH("c",$AB456:AI456,0),0)=0,"c","")))</f>
        <v/>
      </c>
      <c r="AK456" s="88" t="str">
        <f>IF($AB456&lt;&gt;"x","",IF(AND($I456&lt;&gt;AK$4, IFERROR(MATCH("c",$AB456:AJ456,0),0)=0),"x", IF(IFERROR(MATCH("c",$AB456:AJ456,0),0)=0,"c","")))</f>
        <v/>
      </c>
      <c r="AL456" s="88" t="str">
        <f>IF($AB456&lt;&gt;"x","",IF(AND($I456&lt;&gt;AL$4, IFERROR(MATCH("c",$AB456:AK456,0),0)=0),"x", IF(IFERROR(MATCH("c",$AB456:AK456,0),0)=0,"c","")))</f>
        <v/>
      </c>
      <c r="AM456" s="88" t="str">
        <f>IF($AB456&lt;&gt;"x","",IF(AND($I456&lt;&gt;AM$4, IFERROR(MATCH("c",$AB456:AL456,0),0)=0),"x", IF(IFERROR(MATCH("c",$AB456:AL456,0),0)=0,"c","")))</f>
        <v/>
      </c>
      <c r="AN456" s="88" t="str">
        <f>IF($AB456&lt;&gt;"x","",IF(AND($I456&lt;&gt;AN$4, IFERROR(MATCH("c",$AB456:AM456,0),0)=0),"x", IF(IFERROR(MATCH("c",$AB456:AM456,0),0)=0,"c","")))</f>
        <v/>
      </c>
      <c r="AO456" s="88" t="str">
        <f>IF($AB456&lt;&gt;"x","",IF(AND($I456&lt;&gt;AO$4, IFERROR(MATCH("c",$AB456:AN456,0),0)=0),"x", IF(IFERROR(MATCH("c",$AB456:AN456,0),0)=0,"c","")))</f>
        <v/>
      </c>
      <c r="AP456" s="88" t="str">
        <f>IF($AB456&lt;&gt;"x","",IF(AND($I456&lt;&gt;AP$4, IFERROR(MATCH("c",$AB456:AO456,0),0)=0),"x", IF(IFERROR(MATCH("c",$AB456:AO456,0),0)=0,"c","")))</f>
        <v/>
      </c>
      <c r="AQ456" s="88" t="str">
        <f>IF($AB456&lt;&gt;"x","",IF(AND($I456&lt;&gt;AQ$4, IFERROR(MATCH("c",$AB456:AP456,0),0)=0),"x", IF(IFERROR(MATCH("c",$AB456:AP456,0),0)=0,"c","")))</f>
        <v/>
      </c>
    </row>
    <row r="457" spans="2:43" x14ac:dyDescent="0.25">
      <c r="B457" s="88">
        <f>IF(AND(OR(Pipeline!$F$5=H457,Pipeline!$F$5="",Pipeline!$F$5="All"), OR(Pipeline!$F$6=J457,Pipeline!$F$6="",Pipeline!$F$6="All"),  OR(Pipeline!$J$5&lt;=K457,Pipeline!$J$5=""), OR(Pipeline!$J$6&gt;=K457,Pipeline!$J$6=""),  OR(Pipeline!$N$5&lt;=O457,Pipeline!$N$5=""), OR(Pipeline!$N$6&gt;=O457,Pipeline!$N$6="")),1,0)</f>
        <v>1</v>
      </c>
      <c r="C457" s="99">
        <f>IF(B457&lt;&gt;1,"",COUNTIFS($I$6:I456,I457,$B$6:B456,1)+1)</f>
        <v>445</v>
      </c>
      <c r="D457" s="100" t="str">
        <f>IF(LEN(INDEX(Input!B$6:B$1005,ROW($C457)-ROW($C$5),1))=0,"-",INDEX(Input!B$6:B$1005,ROW($C457)-ROW($C$5),1))</f>
        <v>-</v>
      </c>
      <c r="E457" s="100" t="str">
        <f>IF(LEN(INDEX(Input!C$6:C$1005,ROW($C457)-ROW($C$5),1))=0,"-",INDEX(Input!C$6:C$1005,ROW($C457)-ROW($C$5),1))</f>
        <v>-</v>
      </c>
      <c r="F457" s="100" t="str">
        <f>IF(LEN(INDEX(Input!D$6:D$1005,ROW($C457)-ROW($C$5),1))=0,"-",INDEX(Input!D$6:D$1005,ROW($C457)-ROW($C$5),1))</f>
        <v>-</v>
      </c>
      <c r="G457" s="100" t="str">
        <f>IF(LEN(INDEX(Input!E$6:E$1005,ROW($C457)-ROW($C$5),1))=0,"-",INDEX(Input!E$6:E$1005,ROW($C457)-ROW($C$5),1))</f>
        <v>-</v>
      </c>
      <c r="H457" s="100" t="str">
        <f>IF(LEN(INDEX(Input!F$6:F$1005,ROW($C457)-ROW($C$5),1))=0,"-",INDEX(Input!F$6:F$1005,ROW($C457)-ROW($C$5),1))</f>
        <v>-</v>
      </c>
      <c r="I457" s="100" t="str">
        <f>IF(LEN(INDEX(Input!G$6:G$1005,ROW($C457)-ROW($C$5),1))=0,"",INDEX(Input!G$6:G$1005,ROW($C457)-ROW($C$5),1))</f>
        <v/>
      </c>
      <c r="J457" s="100" t="str">
        <f>IF(LEN(INDEX(Input!B$6:B$1005,ROW($C457)-ROW($C$5),1))=0,"-",IF(INDEX(Input!H$6:H$1005,ROW($C457)-ROW($C$5),1)="","Not set",INDEX(Input!H$6:H$1005,ROW($C457)-ROW($C$5),1)) )</f>
        <v>-</v>
      </c>
      <c r="K457" s="101" t="str">
        <f>IF(LEN(INDEX(Input!I$6:I$1005,ROW($C457)-ROW($C$5),1))=0,"",INDEX(Input!I$6:I$1005,ROW($C457)-ROW($C$5),1))</f>
        <v/>
      </c>
      <c r="L457" s="101" t="str">
        <f t="array" ref="L457">IFERROR(IF($AY$24=123,DAY(K457)&amp;connector&amp;IF($AZ$24="Extended",INDEX($AT$24:$AT$35,MONTH(K457),1),MONTH(K457))&amp;connector&amp;IF($AZ$24="Short", RIGHT(YEAR(K457),2),YEAR(K457)),IF($AY$24=213, MONTH(K457)&amp;connector&amp;DAY(K457)&amp;connector&amp;IF($AZ$24="Short", RIGHT(YEAR(K457),2),YEAR(K457)),IF($AZ$24="Short", RIGHT(YEAR(K457),2),YEAR(K457))&amp;connector&amp;MONTH(K457)&amp;connector&amp;DAY(K457))),"-")</f>
        <v>-</v>
      </c>
      <c r="M457" s="101" t="str">
        <f>IF(LEN(INDEX(Input!J$6:J$1005,ROW($C457)-ROW($C$5),1))=0,"",INDEX(Input!J$6:J$1005,ROW($C457)-ROW($C$5),1))</f>
        <v/>
      </c>
      <c r="N457" s="101" t="str">
        <f t="array" ref="N457">IFERROR(IF($AY$24=123,DAY(M457)&amp;connector&amp;IF($AZ$24="Extended",INDEX($AT$24:$AT$35,MONTH(M457),1),MONTH(M457))&amp;connector&amp;IF($AZ$24="Short", RIGHT(YEAR(M457),2),YEAR(M457)),IF($AY$24=213, MONTH(M457)&amp;connector&amp;DAY(M457)&amp;connector&amp;IF($AZ$24="Short", RIGHT(YEAR(M457),2),YEAR(M457)),IF($AZ$24="Short", RIGHT(YEAR(M457),2),YEAR(M457))&amp;connector&amp;MONTH(M457)&amp;connector&amp;DAY(M457))),"-")</f>
        <v>-</v>
      </c>
      <c r="O457" s="156" t="str">
        <f>IF(LEN(INDEX(Input!K$6:K$1005,ROW($C457)-ROW($C$5),1))=0,"",INDEX(Input!K$6:K$1005,ROW($C457)-ROW($C$5),1))</f>
        <v/>
      </c>
      <c r="P457" s="100" t="str">
        <f t="shared" si="61"/>
        <v>-</v>
      </c>
      <c r="Q457" s="156" t="str">
        <f>IF(LEN(INDEX(Input!L$6:L$1005,ROW($C457)-ROW($C$5),1))=0,"",INDEX(Input!L$6:L$1005,ROW($C457)-ROW($C$5),1))</f>
        <v/>
      </c>
      <c r="R457" s="100" t="str">
        <f t="shared" si="62"/>
        <v>-</v>
      </c>
      <c r="S457" s="156" t="str">
        <f>IF(LEN(INDEX(Input!M$6:M$1005,ROW($C457)-ROW($C$5),1))=0,"-",INDEX(Input!M$6:M$1005,ROW($C457)-ROW($C$5),1))</f>
        <v>-</v>
      </c>
      <c r="T457" s="156" t="str">
        <f t="shared" si="63"/>
        <v/>
      </c>
      <c r="U457" s="100" t="str">
        <f t="shared" si="64"/>
        <v>-</v>
      </c>
      <c r="V457" s="156" t="str">
        <f>IF(LEN(INDEX(Input!O$6:O$1005,ROW($C457)-ROW($C$5),1))=0,"",INDEX(Input!O$6:O$1005,ROW($C457)-ROW($C$5),1))</f>
        <v/>
      </c>
      <c r="W457" s="100" t="str">
        <f t="shared" si="65"/>
        <v>-</v>
      </c>
      <c r="X457" s="104" t="str">
        <f t="shared" si="66"/>
        <v/>
      </c>
      <c r="Y457" s="102" t="str">
        <f t="shared" si="60"/>
        <v/>
      </c>
      <c r="Z457" s="102" t="str">
        <f>IF(AND(OR(Dashboard!$D$7=J457,Dashboard!$D$7=""),  OR(Dashboard!$G$6&lt;=K457,Dashboard!$G$6=""), OR(Dashboard!$G$7&gt;=K457,Dashboard!$G$7=""),  OR(Dashboard!$J$6&lt;=O457,Dashboard!$J$6=""), OR(Dashboard!$J$7&gt;=O457,Dashboard!$J$7=""),D457&lt;&gt;""),"x","")</f>
        <v>x</v>
      </c>
      <c r="AA457" s="102" t="str">
        <f>IF(AND(OR(Dashboard!$D$6=H457,Dashboard!$D$6="",Dashboard!$D$6="All"), Z457="x"),"x","")</f>
        <v>x</v>
      </c>
      <c r="AB457" s="103" t="str">
        <f>IF(AND(OR(Dashboard!$D$6=H457,Dashboard!$D$6="",Dashboard!$D$6="All"), OR(Dashboard!$D$7=J457,Dashboard!$D$7=""),  OR(Dashboard!$G$6&lt;=K457,Dashboard!$G$6=""), OR(Dashboard!$G$7&gt;=K457,Dashboard!$G$7=""),  OR(Dashboard!$J$6&lt;=O457,Dashboard!$J$6=""), OR(Dashboard!$J$7&gt;=O457,Dashboard!$J$7=""),I457&lt;&gt;""),"x","")</f>
        <v/>
      </c>
      <c r="AC457" s="88" t="str">
        <f>IF($AB457&lt;&gt;"x","",IF(AND($I457&lt;&gt;AC$4, IFERROR(MATCH("c",$AB457:AB457,0),0)=0),"x", IF(IFERROR(MATCH("c",$AB457:AB457,0),0)=0,"c","")))</f>
        <v/>
      </c>
      <c r="AD457" s="88" t="str">
        <f>IF($AB457&lt;&gt;"x","",IF(AND($I457&lt;&gt;AD$4, IFERROR(MATCH("c",$AB457:AC457,0),0)=0),"x", IF(IFERROR(MATCH("c",$AB457:AC457,0),0)=0,"c","")))</f>
        <v/>
      </c>
      <c r="AE457" s="88" t="str">
        <f>IF($AB457&lt;&gt;"x","",IF(AND($I457&lt;&gt;AE$4, IFERROR(MATCH("c",$AB457:AD457,0),0)=0),"x", IF(IFERROR(MATCH("c",$AB457:AD457,0),0)=0,"c","")))</f>
        <v/>
      </c>
      <c r="AF457" s="88" t="str">
        <f>IF($AB457&lt;&gt;"x","",IF(AND($I457&lt;&gt;AF$4, IFERROR(MATCH("c",$AB457:AE457,0),0)=0),"x", IF(IFERROR(MATCH("c",$AB457:AE457,0),0)=0,"c","")))</f>
        <v/>
      </c>
      <c r="AG457" s="88" t="str">
        <f>IF($AB457&lt;&gt;"x","",IF(AND($I457&lt;&gt;AG$4, IFERROR(MATCH("c",$AB457:AF457,0),0)=0),"x", IF(IFERROR(MATCH("c",$AB457:AF457,0),0)=0,"c","")))</f>
        <v/>
      </c>
      <c r="AH457" s="88" t="str">
        <f>IF($AB457&lt;&gt;"x","",IF(AND($I457&lt;&gt;AH$4, IFERROR(MATCH("c",$AB457:AG457,0),0)=0),"x", IF(IFERROR(MATCH("c",$AB457:AG457,0),0)=0,"c","")))</f>
        <v/>
      </c>
      <c r="AI457" s="88" t="str">
        <f>IF($AB457&lt;&gt;"x","",IF(AND($I457&lt;&gt;AI$4, IFERROR(MATCH("c",$AB457:AH457,0),0)=0),"x", IF(IFERROR(MATCH("c",$AB457:AH457,0),0)=0,"c","")))</f>
        <v/>
      </c>
      <c r="AJ457" s="88" t="str">
        <f>IF($AB457&lt;&gt;"x","",IF(AND($I457&lt;&gt;AJ$4, IFERROR(MATCH("c",$AB457:AI457,0),0)=0),"x", IF(IFERROR(MATCH("c",$AB457:AI457,0),0)=0,"c","")))</f>
        <v/>
      </c>
      <c r="AK457" s="88" t="str">
        <f>IF($AB457&lt;&gt;"x","",IF(AND($I457&lt;&gt;AK$4, IFERROR(MATCH("c",$AB457:AJ457,0),0)=0),"x", IF(IFERROR(MATCH("c",$AB457:AJ457,0),0)=0,"c","")))</f>
        <v/>
      </c>
      <c r="AL457" s="88" t="str">
        <f>IF($AB457&lt;&gt;"x","",IF(AND($I457&lt;&gt;AL$4, IFERROR(MATCH("c",$AB457:AK457,0),0)=0),"x", IF(IFERROR(MATCH("c",$AB457:AK457,0),0)=0,"c","")))</f>
        <v/>
      </c>
      <c r="AM457" s="88" t="str">
        <f>IF($AB457&lt;&gt;"x","",IF(AND($I457&lt;&gt;AM$4, IFERROR(MATCH("c",$AB457:AL457,0),0)=0),"x", IF(IFERROR(MATCH("c",$AB457:AL457,0),0)=0,"c","")))</f>
        <v/>
      </c>
      <c r="AN457" s="88" t="str">
        <f>IF($AB457&lt;&gt;"x","",IF(AND($I457&lt;&gt;AN$4, IFERROR(MATCH("c",$AB457:AM457,0),0)=0),"x", IF(IFERROR(MATCH("c",$AB457:AM457,0),0)=0,"c","")))</f>
        <v/>
      </c>
      <c r="AO457" s="88" t="str">
        <f>IF($AB457&lt;&gt;"x","",IF(AND($I457&lt;&gt;AO$4, IFERROR(MATCH("c",$AB457:AN457,0),0)=0),"x", IF(IFERROR(MATCH("c",$AB457:AN457,0),0)=0,"c","")))</f>
        <v/>
      </c>
      <c r="AP457" s="88" t="str">
        <f>IF($AB457&lt;&gt;"x","",IF(AND($I457&lt;&gt;AP$4, IFERROR(MATCH("c",$AB457:AO457,0),0)=0),"x", IF(IFERROR(MATCH("c",$AB457:AO457,0),0)=0,"c","")))</f>
        <v/>
      </c>
      <c r="AQ457" s="88" t="str">
        <f>IF($AB457&lt;&gt;"x","",IF(AND($I457&lt;&gt;AQ$4, IFERROR(MATCH("c",$AB457:AP457,0),0)=0),"x", IF(IFERROR(MATCH("c",$AB457:AP457,0),0)=0,"c","")))</f>
        <v/>
      </c>
    </row>
    <row r="458" spans="2:43" x14ac:dyDescent="0.25">
      <c r="B458" s="88">
        <f>IF(AND(OR(Pipeline!$F$5=H458,Pipeline!$F$5="",Pipeline!$F$5="All"), OR(Pipeline!$F$6=J458,Pipeline!$F$6="",Pipeline!$F$6="All"),  OR(Pipeline!$J$5&lt;=K458,Pipeline!$J$5=""), OR(Pipeline!$J$6&gt;=K458,Pipeline!$J$6=""),  OR(Pipeline!$N$5&lt;=O458,Pipeline!$N$5=""), OR(Pipeline!$N$6&gt;=O458,Pipeline!$N$6="")),1,0)</f>
        <v>1</v>
      </c>
      <c r="C458" s="99">
        <f>IF(B458&lt;&gt;1,"",COUNTIFS($I$6:I457,I458,$B$6:B457,1)+1)</f>
        <v>446</v>
      </c>
      <c r="D458" s="100" t="str">
        <f>IF(LEN(INDEX(Input!B$6:B$1005,ROW($C458)-ROW($C$5),1))=0,"-",INDEX(Input!B$6:B$1005,ROW($C458)-ROW($C$5),1))</f>
        <v>-</v>
      </c>
      <c r="E458" s="100" t="str">
        <f>IF(LEN(INDEX(Input!C$6:C$1005,ROW($C458)-ROW($C$5),1))=0,"-",INDEX(Input!C$6:C$1005,ROW($C458)-ROW($C$5),1))</f>
        <v>-</v>
      </c>
      <c r="F458" s="100" t="str">
        <f>IF(LEN(INDEX(Input!D$6:D$1005,ROW($C458)-ROW($C$5),1))=0,"-",INDEX(Input!D$6:D$1005,ROW($C458)-ROW($C$5),1))</f>
        <v>-</v>
      </c>
      <c r="G458" s="100" t="str">
        <f>IF(LEN(INDEX(Input!E$6:E$1005,ROW($C458)-ROW($C$5),1))=0,"-",INDEX(Input!E$6:E$1005,ROW($C458)-ROW($C$5),1))</f>
        <v>-</v>
      </c>
      <c r="H458" s="100" t="str">
        <f>IF(LEN(INDEX(Input!F$6:F$1005,ROW($C458)-ROW($C$5),1))=0,"-",INDEX(Input!F$6:F$1005,ROW($C458)-ROW($C$5),1))</f>
        <v>-</v>
      </c>
      <c r="I458" s="100" t="str">
        <f>IF(LEN(INDEX(Input!G$6:G$1005,ROW($C458)-ROW($C$5),1))=0,"",INDEX(Input!G$6:G$1005,ROW($C458)-ROW($C$5),1))</f>
        <v/>
      </c>
      <c r="J458" s="100" t="str">
        <f>IF(LEN(INDEX(Input!B$6:B$1005,ROW($C458)-ROW($C$5),1))=0,"-",IF(INDEX(Input!H$6:H$1005,ROW($C458)-ROW($C$5),1)="","Not set",INDEX(Input!H$6:H$1005,ROW($C458)-ROW($C$5),1)) )</f>
        <v>-</v>
      </c>
      <c r="K458" s="101" t="str">
        <f>IF(LEN(INDEX(Input!I$6:I$1005,ROW($C458)-ROW($C$5),1))=0,"",INDEX(Input!I$6:I$1005,ROW($C458)-ROW($C$5),1))</f>
        <v/>
      </c>
      <c r="L458" s="101" t="str">
        <f t="array" ref="L458">IFERROR(IF($AY$24=123,DAY(K458)&amp;connector&amp;IF($AZ$24="Extended",INDEX($AT$24:$AT$35,MONTH(K458),1),MONTH(K458))&amp;connector&amp;IF($AZ$24="Short", RIGHT(YEAR(K458),2),YEAR(K458)),IF($AY$24=213, MONTH(K458)&amp;connector&amp;DAY(K458)&amp;connector&amp;IF($AZ$24="Short", RIGHT(YEAR(K458),2),YEAR(K458)),IF($AZ$24="Short", RIGHT(YEAR(K458),2),YEAR(K458))&amp;connector&amp;MONTH(K458)&amp;connector&amp;DAY(K458))),"-")</f>
        <v>-</v>
      </c>
      <c r="M458" s="101" t="str">
        <f>IF(LEN(INDEX(Input!J$6:J$1005,ROW($C458)-ROW($C$5),1))=0,"",INDEX(Input!J$6:J$1005,ROW($C458)-ROW($C$5),1))</f>
        <v/>
      </c>
      <c r="N458" s="101" t="str">
        <f t="array" ref="N458">IFERROR(IF($AY$24=123,DAY(M458)&amp;connector&amp;IF($AZ$24="Extended",INDEX($AT$24:$AT$35,MONTH(M458),1),MONTH(M458))&amp;connector&amp;IF($AZ$24="Short", RIGHT(YEAR(M458),2),YEAR(M458)),IF($AY$24=213, MONTH(M458)&amp;connector&amp;DAY(M458)&amp;connector&amp;IF($AZ$24="Short", RIGHT(YEAR(M458),2),YEAR(M458)),IF($AZ$24="Short", RIGHT(YEAR(M458),2),YEAR(M458))&amp;connector&amp;MONTH(M458)&amp;connector&amp;DAY(M458))),"-")</f>
        <v>-</v>
      </c>
      <c r="O458" s="156" t="str">
        <f>IF(LEN(INDEX(Input!K$6:K$1005,ROW($C458)-ROW($C$5),1))=0,"",INDEX(Input!K$6:K$1005,ROW($C458)-ROW($C$5),1))</f>
        <v/>
      </c>
      <c r="P458" s="100" t="str">
        <f t="shared" si="61"/>
        <v>-</v>
      </c>
      <c r="Q458" s="156" t="str">
        <f>IF(LEN(INDEX(Input!L$6:L$1005,ROW($C458)-ROW($C$5),1))=0,"",INDEX(Input!L$6:L$1005,ROW($C458)-ROW($C$5),1))</f>
        <v/>
      </c>
      <c r="R458" s="100" t="str">
        <f t="shared" si="62"/>
        <v>-</v>
      </c>
      <c r="S458" s="156" t="str">
        <f>IF(LEN(INDEX(Input!M$6:M$1005,ROW($C458)-ROW($C$5),1))=0,"-",INDEX(Input!M$6:M$1005,ROW($C458)-ROW($C$5),1))</f>
        <v>-</v>
      </c>
      <c r="T458" s="156" t="str">
        <f t="shared" si="63"/>
        <v/>
      </c>
      <c r="U458" s="100" t="str">
        <f t="shared" si="64"/>
        <v>-</v>
      </c>
      <c r="V458" s="156" t="str">
        <f>IF(LEN(INDEX(Input!O$6:O$1005,ROW($C458)-ROW($C$5),1))=0,"",INDEX(Input!O$6:O$1005,ROW($C458)-ROW($C$5),1))</f>
        <v/>
      </c>
      <c r="W458" s="100" t="str">
        <f t="shared" si="65"/>
        <v>-</v>
      </c>
      <c r="X458" s="104" t="str">
        <f t="shared" si="66"/>
        <v/>
      </c>
      <c r="Y458" s="102" t="str">
        <f t="shared" si="60"/>
        <v/>
      </c>
      <c r="Z458" s="102" t="str">
        <f>IF(AND(OR(Dashboard!$D$7=J458,Dashboard!$D$7=""),  OR(Dashboard!$G$6&lt;=K458,Dashboard!$G$6=""), OR(Dashboard!$G$7&gt;=K458,Dashboard!$G$7=""),  OR(Dashboard!$J$6&lt;=O458,Dashboard!$J$6=""), OR(Dashboard!$J$7&gt;=O458,Dashboard!$J$7=""),D458&lt;&gt;""),"x","")</f>
        <v>x</v>
      </c>
      <c r="AA458" s="102" t="str">
        <f>IF(AND(OR(Dashboard!$D$6=H458,Dashboard!$D$6="",Dashboard!$D$6="All"), Z458="x"),"x","")</f>
        <v>x</v>
      </c>
      <c r="AB458" s="103" t="str">
        <f>IF(AND(OR(Dashboard!$D$6=H458,Dashboard!$D$6="",Dashboard!$D$6="All"), OR(Dashboard!$D$7=J458,Dashboard!$D$7=""),  OR(Dashboard!$G$6&lt;=K458,Dashboard!$G$6=""), OR(Dashboard!$G$7&gt;=K458,Dashboard!$G$7=""),  OR(Dashboard!$J$6&lt;=O458,Dashboard!$J$6=""), OR(Dashboard!$J$7&gt;=O458,Dashboard!$J$7=""),I458&lt;&gt;""),"x","")</f>
        <v/>
      </c>
      <c r="AC458" s="88" t="str">
        <f>IF($AB458&lt;&gt;"x","",IF(AND($I458&lt;&gt;AC$4, IFERROR(MATCH("c",$AB458:AB458,0),0)=0),"x", IF(IFERROR(MATCH("c",$AB458:AB458,0),0)=0,"c","")))</f>
        <v/>
      </c>
      <c r="AD458" s="88" t="str">
        <f>IF($AB458&lt;&gt;"x","",IF(AND($I458&lt;&gt;AD$4, IFERROR(MATCH("c",$AB458:AC458,0),0)=0),"x", IF(IFERROR(MATCH("c",$AB458:AC458,0),0)=0,"c","")))</f>
        <v/>
      </c>
      <c r="AE458" s="88" t="str">
        <f>IF($AB458&lt;&gt;"x","",IF(AND($I458&lt;&gt;AE$4, IFERROR(MATCH("c",$AB458:AD458,0),0)=0),"x", IF(IFERROR(MATCH("c",$AB458:AD458,0),0)=0,"c","")))</f>
        <v/>
      </c>
      <c r="AF458" s="88" t="str">
        <f>IF($AB458&lt;&gt;"x","",IF(AND($I458&lt;&gt;AF$4, IFERROR(MATCH("c",$AB458:AE458,0),0)=0),"x", IF(IFERROR(MATCH("c",$AB458:AE458,0),0)=0,"c","")))</f>
        <v/>
      </c>
      <c r="AG458" s="88" t="str">
        <f>IF($AB458&lt;&gt;"x","",IF(AND($I458&lt;&gt;AG$4, IFERROR(MATCH("c",$AB458:AF458,0),0)=0),"x", IF(IFERROR(MATCH("c",$AB458:AF458,0),0)=0,"c","")))</f>
        <v/>
      </c>
      <c r="AH458" s="88" t="str">
        <f>IF($AB458&lt;&gt;"x","",IF(AND($I458&lt;&gt;AH$4, IFERROR(MATCH("c",$AB458:AG458,0),0)=0),"x", IF(IFERROR(MATCH("c",$AB458:AG458,0),0)=0,"c","")))</f>
        <v/>
      </c>
      <c r="AI458" s="88" t="str">
        <f>IF($AB458&lt;&gt;"x","",IF(AND($I458&lt;&gt;AI$4, IFERROR(MATCH("c",$AB458:AH458,0),0)=0),"x", IF(IFERROR(MATCH("c",$AB458:AH458,0),0)=0,"c","")))</f>
        <v/>
      </c>
      <c r="AJ458" s="88" t="str">
        <f>IF($AB458&lt;&gt;"x","",IF(AND($I458&lt;&gt;AJ$4, IFERROR(MATCH("c",$AB458:AI458,0),0)=0),"x", IF(IFERROR(MATCH("c",$AB458:AI458,0),0)=0,"c","")))</f>
        <v/>
      </c>
      <c r="AK458" s="88" t="str">
        <f>IF($AB458&lt;&gt;"x","",IF(AND($I458&lt;&gt;AK$4, IFERROR(MATCH("c",$AB458:AJ458,0),0)=0),"x", IF(IFERROR(MATCH("c",$AB458:AJ458,0),0)=0,"c","")))</f>
        <v/>
      </c>
      <c r="AL458" s="88" t="str">
        <f>IF($AB458&lt;&gt;"x","",IF(AND($I458&lt;&gt;AL$4, IFERROR(MATCH("c",$AB458:AK458,0),0)=0),"x", IF(IFERROR(MATCH("c",$AB458:AK458,0),0)=0,"c","")))</f>
        <v/>
      </c>
      <c r="AM458" s="88" t="str">
        <f>IF($AB458&lt;&gt;"x","",IF(AND($I458&lt;&gt;AM$4, IFERROR(MATCH("c",$AB458:AL458,0),0)=0),"x", IF(IFERROR(MATCH("c",$AB458:AL458,0),0)=0,"c","")))</f>
        <v/>
      </c>
      <c r="AN458" s="88" t="str">
        <f>IF($AB458&lt;&gt;"x","",IF(AND($I458&lt;&gt;AN$4, IFERROR(MATCH("c",$AB458:AM458,0),0)=0),"x", IF(IFERROR(MATCH("c",$AB458:AM458,0),0)=0,"c","")))</f>
        <v/>
      </c>
      <c r="AO458" s="88" t="str">
        <f>IF($AB458&lt;&gt;"x","",IF(AND($I458&lt;&gt;AO$4, IFERROR(MATCH("c",$AB458:AN458,0),0)=0),"x", IF(IFERROR(MATCH("c",$AB458:AN458,0),0)=0,"c","")))</f>
        <v/>
      </c>
      <c r="AP458" s="88" t="str">
        <f>IF($AB458&lt;&gt;"x","",IF(AND($I458&lt;&gt;AP$4, IFERROR(MATCH("c",$AB458:AO458,0),0)=0),"x", IF(IFERROR(MATCH("c",$AB458:AO458,0),0)=0,"c","")))</f>
        <v/>
      </c>
      <c r="AQ458" s="88" t="str">
        <f>IF($AB458&lt;&gt;"x","",IF(AND($I458&lt;&gt;AQ$4, IFERROR(MATCH("c",$AB458:AP458,0),0)=0),"x", IF(IFERROR(MATCH("c",$AB458:AP458,0),0)=0,"c","")))</f>
        <v/>
      </c>
    </row>
    <row r="459" spans="2:43" x14ac:dyDescent="0.25">
      <c r="B459" s="88">
        <f>IF(AND(OR(Pipeline!$F$5=H459,Pipeline!$F$5="",Pipeline!$F$5="All"), OR(Pipeline!$F$6=J459,Pipeline!$F$6="",Pipeline!$F$6="All"),  OR(Pipeline!$J$5&lt;=K459,Pipeline!$J$5=""), OR(Pipeline!$J$6&gt;=K459,Pipeline!$J$6=""),  OR(Pipeline!$N$5&lt;=O459,Pipeline!$N$5=""), OR(Pipeline!$N$6&gt;=O459,Pipeline!$N$6="")),1,0)</f>
        <v>1</v>
      </c>
      <c r="C459" s="99">
        <f>IF(B459&lt;&gt;1,"",COUNTIFS($I$6:I458,I459,$B$6:B458,1)+1)</f>
        <v>447</v>
      </c>
      <c r="D459" s="100" t="str">
        <f>IF(LEN(INDEX(Input!B$6:B$1005,ROW($C459)-ROW($C$5),1))=0,"-",INDEX(Input!B$6:B$1005,ROW($C459)-ROW($C$5),1))</f>
        <v>-</v>
      </c>
      <c r="E459" s="100" t="str">
        <f>IF(LEN(INDEX(Input!C$6:C$1005,ROW($C459)-ROW($C$5),1))=0,"-",INDEX(Input!C$6:C$1005,ROW($C459)-ROW($C$5),1))</f>
        <v>-</v>
      </c>
      <c r="F459" s="100" t="str">
        <f>IF(LEN(INDEX(Input!D$6:D$1005,ROW($C459)-ROW($C$5),1))=0,"-",INDEX(Input!D$6:D$1005,ROW($C459)-ROW($C$5),1))</f>
        <v>-</v>
      </c>
      <c r="G459" s="100" t="str">
        <f>IF(LEN(INDEX(Input!E$6:E$1005,ROW($C459)-ROW($C$5),1))=0,"-",INDEX(Input!E$6:E$1005,ROW($C459)-ROW($C$5),1))</f>
        <v>-</v>
      </c>
      <c r="H459" s="100" t="str">
        <f>IF(LEN(INDEX(Input!F$6:F$1005,ROW($C459)-ROW($C$5),1))=0,"-",INDEX(Input!F$6:F$1005,ROW($C459)-ROW($C$5),1))</f>
        <v>-</v>
      </c>
      <c r="I459" s="100" t="str">
        <f>IF(LEN(INDEX(Input!G$6:G$1005,ROW($C459)-ROW($C$5),1))=0,"",INDEX(Input!G$6:G$1005,ROW($C459)-ROW($C$5),1))</f>
        <v/>
      </c>
      <c r="J459" s="100" t="str">
        <f>IF(LEN(INDEX(Input!B$6:B$1005,ROW($C459)-ROW($C$5),1))=0,"-",IF(INDEX(Input!H$6:H$1005,ROW($C459)-ROW($C$5),1)="","Not set",INDEX(Input!H$6:H$1005,ROW($C459)-ROW($C$5),1)) )</f>
        <v>-</v>
      </c>
      <c r="K459" s="101" t="str">
        <f>IF(LEN(INDEX(Input!I$6:I$1005,ROW($C459)-ROW($C$5),1))=0,"",INDEX(Input!I$6:I$1005,ROW($C459)-ROW($C$5),1))</f>
        <v/>
      </c>
      <c r="L459" s="101" t="str">
        <f t="array" ref="L459">IFERROR(IF($AY$24=123,DAY(K459)&amp;connector&amp;IF($AZ$24="Extended",INDEX($AT$24:$AT$35,MONTH(K459),1),MONTH(K459))&amp;connector&amp;IF($AZ$24="Short", RIGHT(YEAR(K459),2),YEAR(K459)),IF($AY$24=213, MONTH(K459)&amp;connector&amp;DAY(K459)&amp;connector&amp;IF($AZ$24="Short", RIGHT(YEAR(K459),2),YEAR(K459)),IF($AZ$24="Short", RIGHT(YEAR(K459),2),YEAR(K459))&amp;connector&amp;MONTH(K459)&amp;connector&amp;DAY(K459))),"-")</f>
        <v>-</v>
      </c>
      <c r="M459" s="101" t="str">
        <f>IF(LEN(INDEX(Input!J$6:J$1005,ROW($C459)-ROW($C$5),1))=0,"",INDEX(Input!J$6:J$1005,ROW($C459)-ROW($C$5),1))</f>
        <v/>
      </c>
      <c r="N459" s="101" t="str">
        <f t="array" ref="N459">IFERROR(IF($AY$24=123,DAY(M459)&amp;connector&amp;IF($AZ$24="Extended",INDEX($AT$24:$AT$35,MONTH(M459),1),MONTH(M459))&amp;connector&amp;IF($AZ$24="Short", RIGHT(YEAR(M459),2),YEAR(M459)),IF($AY$24=213, MONTH(M459)&amp;connector&amp;DAY(M459)&amp;connector&amp;IF($AZ$24="Short", RIGHT(YEAR(M459),2),YEAR(M459)),IF($AZ$24="Short", RIGHT(YEAR(M459),2),YEAR(M459))&amp;connector&amp;MONTH(M459)&amp;connector&amp;DAY(M459))),"-")</f>
        <v>-</v>
      </c>
      <c r="O459" s="156" t="str">
        <f>IF(LEN(INDEX(Input!K$6:K$1005,ROW($C459)-ROW($C$5),1))=0,"",INDEX(Input!K$6:K$1005,ROW($C459)-ROW($C$5),1))</f>
        <v/>
      </c>
      <c r="P459" s="100" t="str">
        <f t="shared" si="61"/>
        <v>-</v>
      </c>
      <c r="Q459" s="156" t="str">
        <f>IF(LEN(INDEX(Input!L$6:L$1005,ROW($C459)-ROW($C$5),1))=0,"",INDEX(Input!L$6:L$1005,ROW($C459)-ROW($C$5),1))</f>
        <v/>
      </c>
      <c r="R459" s="100" t="str">
        <f t="shared" si="62"/>
        <v>-</v>
      </c>
      <c r="S459" s="156" t="str">
        <f>IF(LEN(INDEX(Input!M$6:M$1005,ROW($C459)-ROW($C$5),1))=0,"-",INDEX(Input!M$6:M$1005,ROW($C459)-ROW($C$5),1))</f>
        <v>-</v>
      </c>
      <c r="T459" s="156" t="str">
        <f t="shared" si="63"/>
        <v/>
      </c>
      <c r="U459" s="100" t="str">
        <f t="shared" si="64"/>
        <v>-</v>
      </c>
      <c r="V459" s="156" t="str">
        <f>IF(LEN(INDEX(Input!O$6:O$1005,ROW($C459)-ROW($C$5),1))=0,"",INDEX(Input!O$6:O$1005,ROW($C459)-ROW($C$5),1))</f>
        <v/>
      </c>
      <c r="W459" s="100" t="str">
        <f t="shared" si="65"/>
        <v>-</v>
      </c>
      <c r="X459" s="104" t="str">
        <f t="shared" si="66"/>
        <v/>
      </c>
      <c r="Y459" s="102" t="str">
        <f t="shared" si="60"/>
        <v/>
      </c>
      <c r="Z459" s="102" t="str">
        <f>IF(AND(OR(Dashboard!$D$7=J459,Dashboard!$D$7=""),  OR(Dashboard!$G$6&lt;=K459,Dashboard!$G$6=""), OR(Dashboard!$G$7&gt;=K459,Dashboard!$G$7=""),  OR(Dashboard!$J$6&lt;=O459,Dashboard!$J$6=""), OR(Dashboard!$J$7&gt;=O459,Dashboard!$J$7=""),D459&lt;&gt;""),"x","")</f>
        <v>x</v>
      </c>
      <c r="AA459" s="102" t="str">
        <f>IF(AND(OR(Dashboard!$D$6=H459,Dashboard!$D$6="",Dashboard!$D$6="All"), Z459="x"),"x","")</f>
        <v>x</v>
      </c>
      <c r="AB459" s="103" t="str">
        <f>IF(AND(OR(Dashboard!$D$6=H459,Dashboard!$D$6="",Dashboard!$D$6="All"), OR(Dashboard!$D$7=J459,Dashboard!$D$7=""),  OR(Dashboard!$G$6&lt;=K459,Dashboard!$G$6=""), OR(Dashboard!$G$7&gt;=K459,Dashboard!$G$7=""),  OR(Dashboard!$J$6&lt;=O459,Dashboard!$J$6=""), OR(Dashboard!$J$7&gt;=O459,Dashboard!$J$7=""),I459&lt;&gt;""),"x","")</f>
        <v/>
      </c>
      <c r="AC459" s="88" t="str">
        <f>IF($AB459&lt;&gt;"x","",IF(AND($I459&lt;&gt;AC$4, IFERROR(MATCH("c",$AB459:AB459,0),0)=0),"x", IF(IFERROR(MATCH("c",$AB459:AB459,0),0)=0,"c","")))</f>
        <v/>
      </c>
      <c r="AD459" s="88" t="str">
        <f>IF($AB459&lt;&gt;"x","",IF(AND($I459&lt;&gt;AD$4, IFERROR(MATCH("c",$AB459:AC459,0),0)=0),"x", IF(IFERROR(MATCH("c",$AB459:AC459,0),0)=0,"c","")))</f>
        <v/>
      </c>
      <c r="AE459" s="88" t="str">
        <f>IF($AB459&lt;&gt;"x","",IF(AND($I459&lt;&gt;AE$4, IFERROR(MATCH("c",$AB459:AD459,0),0)=0),"x", IF(IFERROR(MATCH("c",$AB459:AD459,0),0)=0,"c","")))</f>
        <v/>
      </c>
      <c r="AF459" s="88" t="str">
        <f>IF($AB459&lt;&gt;"x","",IF(AND($I459&lt;&gt;AF$4, IFERROR(MATCH("c",$AB459:AE459,0),0)=0),"x", IF(IFERROR(MATCH("c",$AB459:AE459,0),0)=0,"c","")))</f>
        <v/>
      </c>
      <c r="AG459" s="88" t="str">
        <f>IF($AB459&lt;&gt;"x","",IF(AND($I459&lt;&gt;AG$4, IFERROR(MATCH("c",$AB459:AF459,0),0)=0),"x", IF(IFERROR(MATCH("c",$AB459:AF459,0),0)=0,"c","")))</f>
        <v/>
      </c>
      <c r="AH459" s="88" t="str">
        <f>IF($AB459&lt;&gt;"x","",IF(AND($I459&lt;&gt;AH$4, IFERROR(MATCH("c",$AB459:AG459,0),0)=0),"x", IF(IFERROR(MATCH("c",$AB459:AG459,0),0)=0,"c","")))</f>
        <v/>
      </c>
      <c r="AI459" s="88" t="str">
        <f>IF($AB459&lt;&gt;"x","",IF(AND($I459&lt;&gt;AI$4, IFERROR(MATCH("c",$AB459:AH459,0),0)=0),"x", IF(IFERROR(MATCH("c",$AB459:AH459,0),0)=0,"c","")))</f>
        <v/>
      </c>
      <c r="AJ459" s="88" t="str">
        <f>IF($AB459&lt;&gt;"x","",IF(AND($I459&lt;&gt;AJ$4, IFERROR(MATCH("c",$AB459:AI459,0),0)=0),"x", IF(IFERROR(MATCH("c",$AB459:AI459,0),0)=0,"c","")))</f>
        <v/>
      </c>
      <c r="AK459" s="88" t="str">
        <f>IF($AB459&lt;&gt;"x","",IF(AND($I459&lt;&gt;AK$4, IFERROR(MATCH("c",$AB459:AJ459,0),0)=0),"x", IF(IFERROR(MATCH("c",$AB459:AJ459,0),0)=0,"c","")))</f>
        <v/>
      </c>
      <c r="AL459" s="88" t="str">
        <f>IF($AB459&lt;&gt;"x","",IF(AND($I459&lt;&gt;AL$4, IFERROR(MATCH("c",$AB459:AK459,0),0)=0),"x", IF(IFERROR(MATCH("c",$AB459:AK459,0),0)=0,"c","")))</f>
        <v/>
      </c>
      <c r="AM459" s="88" t="str">
        <f>IF($AB459&lt;&gt;"x","",IF(AND($I459&lt;&gt;AM$4, IFERROR(MATCH("c",$AB459:AL459,0),0)=0),"x", IF(IFERROR(MATCH("c",$AB459:AL459,0),0)=0,"c","")))</f>
        <v/>
      </c>
      <c r="AN459" s="88" t="str">
        <f>IF($AB459&lt;&gt;"x","",IF(AND($I459&lt;&gt;AN$4, IFERROR(MATCH("c",$AB459:AM459,0),0)=0),"x", IF(IFERROR(MATCH("c",$AB459:AM459,0),0)=0,"c","")))</f>
        <v/>
      </c>
      <c r="AO459" s="88" t="str">
        <f>IF($AB459&lt;&gt;"x","",IF(AND($I459&lt;&gt;AO$4, IFERROR(MATCH("c",$AB459:AN459,0),0)=0),"x", IF(IFERROR(MATCH("c",$AB459:AN459,0),0)=0,"c","")))</f>
        <v/>
      </c>
      <c r="AP459" s="88" t="str">
        <f>IF($AB459&lt;&gt;"x","",IF(AND($I459&lt;&gt;AP$4, IFERROR(MATCH("c",$AB459:AO459,0),0)=0),"x", IF(IFERROR(MATCH("c",$AB459:AO459,0),0)=0,"c","")))</f>
        <v/>
      </c>
      <c r="AQ459" s="88" t="str">
        <f>IF($AB459&lt;&gt;"x","",IF(AND($I459&lt;&gt;AQ$4, IFERROR(MATCH("c",$AB459:AP459,0),0)=0),"x", IF(IFERROR(MATCH("c",$AB459:AP459,0),0)=0,"c","")))</f>
        <v/>
      </c>
    </row>
    <row r="460" spans="2:43" x14ac:dyDescent="0.25">
      <c r="B460" s="88">
        <f>IF(AND(OR(Pipeline!$F$5=H460,Pipeline!$F$5="",Pipeline!$F$5="All"), OR(Pipeline!$F$6=J460,Pipeline!$F$6="",Pipeline!$F$6="All"),  OR(Pipeline!$J$5&lt;=K460,Pipeline!$J$5=""), OR(Pipeline!$J$6&gt;=K460,Pipeline!$J$6=""),  OR(Pipeline!$N$5&lt;=O460,Pipeline!$N$5=""), OR(Pipeline!$N$6&gt;=O460,Pipeline!$N$6="")),1,0)</f>
        <v>1</v>
      </c>
      <c r="C460" s="99">
        <f>IF(B460&lt;&gt;1,"",COUNTIFS($I$6:I459,I460,$B$6:B459,1)+1)</f>
        <v>448</v>
      </c>
      <c r="D460" s="100" t="str">
        <f>IF(LEN(INDEX(Input!B$6:B$1005,ROW($C460)-ROW($C$5),1))=0,"-",INDEX(Input!B$6:B$1005,ROW($C460)-ROW($C$5),1))</f>
        <v>-</v>
      </c>
      <c r="E460" s="100" t="str">
        <f>IF(LEN(INDEX(Input!C$6:C$1005,ROW($C460)-ROW($C$5),1))=0,"-",INDEX(Input!C$6:C$1005,ROW($C460)-ROW($C$5),1))</f>
        <v>-</v>
      </c>
      <c r="F460" s="100" t="str">
        <f>IF(LEN(INDEX(Input!D$6:D$1005,ROW($C460)-ROW($C$5),1))=0,"-",INDEX(Input!D$6:D$1005,ROW($C460)-ROW($C$5),1))</f>
        <v>-</v>
      </c>
      <c r="G460" s="100" t="str">
        <f>IF(LEN(INDEX(Input!E$6:E$1005,ROW($C460)-ROW($C$5),1))=0,"-",INDEX(Input!E$6:E$1005,ROW($C460)-ROW($C$5),1))</f>
        <v>-</v>
      </c>
      <c r="H460" s="100" t="str">
        <f>IF(LEN(INDEX(Input!F$6:F$1005,ROW($C460)-ROW($C$5),1))=0,"-",INDEX(Input!F$6:F$1005,ROW($C460)-ROW($C$5),1))</f>
        <v>-</v>
      </c>
      <c r="I460" s="100" t="str">
        <f>IF(LEN(INDEX(Input!G$6:G$1005,ROW($C460)-ROW($C$5),1))=0,"",INDEX(Input!G$6:G$1005,ROW($C460)-ROW($C$5),1))</f>
        <v/>
      </c>
      <c r="J460" s="100" t="str">
        <f>IF(LEN(INDEX(Input!B$6:B$1005,ROW($C460)-ROW($C$5),1))=0,"-",IF(INDEX(Input!H$6:H$1005,ROW($C460)-ROW($C$5),1)="","Not set",INDEX(Input!H$6:H$1005,ROW($C460)-ROW($C$5),1)) )</f>
        <v>-</v>
      </c>
      <c r="K460" s="101" t="str">
        <f>IF(LEN(INDEX(Input!I$6:I$1005,ROW($C460)-ROW($C$5),1))=0,"",INDEX(Input!I$6:I$1005,ROW($C460)-ROW($C$5),1))</f>
        <v/>
      </c>
      <c r="L460" s="101" t="str">
        <f t="array" ref="L460">IFERROR(IF($AY$24=123,DAY(K460)&amp;connector&amp;IF($AZ$24="Extended",INDEX($AT$24:$AT$35,MONTH(K460),1),MONTH(K460))&amp;connector&amp;IF($AZ$24="Short", RIGHT(YEAR(K460),2),YEAR(K460)),IF($AY$24=213, MONTH(K460)&amp;connector&amp;DAY(K460)&amp;connector&amp;IF($AZ$24="Short", RIGHT(YEAR(K460),2),YEAR(K460)),IF($AZ$24="Short", RIGHT(YEAR(K460),2),YEAR(K460))&amp;connector&amp;MONTH(K460)&amp;connector&amp;DAY(K460))),"-")</f>
        <v>-</v>
      </c>
      <c r="M460" s="101" t="str">
        <f>IF(LEN(INDEX(Input!J$6:J$1005,ROW($C460)-ROW($C$5),1))=0,"",INDEX(Input!J$6:J$1005,ROW($C460)-ROW($C$5),1))</f>
        <v/>
      </c>
      <c r="N460" s="101" t="str">
        <f t="array" ref="N460">IFERROR(IF($AY$24=123,DAY(M460)&amp;connector&amp;IF($AZ$24="Extended",INDEX($AT$24:$AT$35,MONTH(M460),1),MONTH(M460))&amp;connector&amp;IF($AZ$24="Short", RIGHT(YEAR(M460),2),YEAR(M460)),IF($AY$24=213, MONTH(M460)&amp;connector&amp;DAY(M460)&amp;connector&amp;IF($AZ$24="Short", RIGHT(YEAR(M460),2),YEAR(M460)),IF($AZ$24="Short", RIGHT(YEAR(M460),2),YEAR(M460))&amp;connector&amp;MONTH(M460)&amp;connector&amp;DAY(M460))),"-")</f>
        <v>-</v>
      </c>
      <c r="O460" s="156" t="str">
        <f>IF(LEN(INDEX(Input!K$6:K$1005,ROW($C460)-ROW($C$5),1))=0,"",INDEX(Input!K$6:K$1005,ROW($C460)-ROW($C$5),1))</f>
        <v/>
      </c>
      <c r="P460" s="100" t="str">
        <f t="shared" si="61"/>
        <v>-</v>
      </c>
      <c r="Q460" s="156" t="str">
        <f>IF(LEN(INDEX(Input!L$6:L$1005,ROW($C460)-ROW($C$5),1))=0,"",INDEX(Input!L$6:L$1005,ROW($C460)-ROW($C$5),1))</f>
        <v/>
      </c>
      <c r="R460" s="100" t="str">
        <f t="shared" si="62"/>
        <v>-</v>
      </c>
      <c r="S460" s="156" t="str">
        <f>IF(LEN(INDEX(Input!M$6:M$1005,ROW($C460)-ROW($C$5),1))=0,"-",INDEX(Input!M$6:M$1005,ROW($C460)-ROW($C$5),1))</f>
        <v>-</v>
      </c>
      <c r="T460" s="156" t="str">
        <f t="shared" si="63"/>
        <v/>
      </c>
      <c r="U460" s="100" t="str">
        <f t="shared" si="64"/>
        <v>-</v>
      </c>
      <c r="V460" s="156" t="str">
        <f>IF(LEN(INDEX(Input!O$6:O$1005,ROW($C460)-ROW($C$5),1))=0,"",INDEX(Input!O$6:O$1005,ROW($C460)-ROW($C$5),1))</f>
        <v/>
      </c>
      <c r="W460" s="100" t="str">
        <f t="shared" si="65"/>
        <v>-</v>
      </c>
      <c r="X460" s="104" t="str">
        <f t="shared" si="66"/>
        <v/>
      </c>
      <c r="Y460" s="102" t="str">
        <f t="shared" si="60"/>
        <v/>
      </c>
      <c r="Z460" s="102" t="str">
        <f>IF(AND(OR(Dashboard!$D$7=J460,Dashboard!$D$7=""),  OR(Dashboard!$G$6&lt;=K460,Dashboard!$G$6=""), OR(Dashboard!$G$7&gt;=K460,Dashboard!$G$7=""),  OR(Dashboard!$J$6&lt;=O460,Dashboard!$J$6=""), OR(Dashboard!$J$7&gt;=O460,Dashboard!$J$7=""),D460&lt;&gt;""),"x","")</f>
        <v>x</v>
      </c>
      <c r="AA460" s="102" t="str">
        <f>IF(AND(OR(Dashboard!$D$6=H460,Dashboard!$D$6="",Dashboard!$D$6="All"), Z460="x"),"x","")</f>
        <v>x</v>
      </c>
      <c r="AB460" s="103" t="str">
        <f>IF(AND(OR(Dashboard!$D$6=H460,Dashboard!$D$6="",Dashboard!$D$6="All"), OR(Dashboard!$D$7=J460,Dashboard!$D$7=""),  OR(Dashboard!$G$6&lt;=K460,Dashboard!$G$6=""), OR(Dashboard!$G$7&gt;=K460,Dashboard!$G$7=""),  OR(Dashboard!$J$6&lt;=O460,Dashboard!$J$6=""), OR(Dashboard!$J$7&gt;=O460,Dashboard!$J$7=""),I460&lt;&gt;""),"x","")</f>
        <v/>
      </c>
      <c r="AC460" s="88" t="str">
        <f>IF($AB460&lt;&gt;"x","",IF(AND($I460&lt;&gt;AC$4, IFERROR(MATCH("c",$AB460:AB460,0),0)=0),"x", IF(IFERROR(MATCH("c",$AB460:AB460,0),0)=0,"c","")))</f>
        <v/>
      </c>
      <c r="AD460" s="88" t="str">
        <f>IF($AB460&lt;&gt;"x","",IF(AND($I460&lt;&gt;AD$4, IFERROR(MATCH("c",$AB460:AC460,0),0)=0),"x", IF(IFERROR(MATCH("c",$AB460:AC460,0),0)=0,"c","")))</f>
        <v/>
      </c>
      <c r="AE460" s="88" t="str">
        <f>IF($AB460&lt;&gt;"x","",IF(AND($I460&lt;&gt;AE$4, IFERROR(MATCH("c",$AB460:AD460,0),0)=0),"x", IF(IFERROR(MATCH("c",$AB460:AD460,0),0)=0,"c","")))</f>
        <v/>
      </c>
      <c r="AF460" s="88" t="str">
        <f>IF($AB460&lt;&gt;"x","",IF(AND($I460&lt;&gt;AF$4, IFERROR(MATCH("c",$AB460:AE460,0),0)=0),"x", IF(IFERROR(MATCH("c",$AB460:AE460,0),0)=0,"c","")))</f>
        <v/>
      </c>
      <c r="AG460" s="88" t="str">
        <f>IF($AB460&lt;&gt;"x","",IF(AND($I460&lt;&gt;AG$4, IFERROR(MATCH("c",$AB460:AF460,0),0)=0),"x", IF(IFERROR(MATCH("c",$AB460:AF460,0),0)=0,"c","")))</f>
        <v/>
      </c>
      <c r="AH460" s="88" t="str">
        <f>IF($AB460&lt;&gt;"x","",IF(AND($I460&lt;&gt;AH$4, IFERROR(MATCH("c",$AB460:AG460,0),0)=0),"x", IF(IFERROR(MATCH("c",$AB460:AG460,0),0)=0,"c","")))</f>
        <v/>
      </c>
      <c r="AI460" s="88" t="str">
        <f>IF($AB460&lt;&gt;"x","",IF(AND($I460&lt;&gt;AI$4, IFERROR(MATCH("c",$AB460:AH460,0),0)=0),"x", IF(IFERROR(MATCH("c",$AB460:AH460,0),0)=0,"c","")))</f>
        <v/>
      </c>
      <c r="AJ460" s="88" t="str">
        <f>IF($AB460&lt;&gt;"x","",IF(AND($I460&lt;&gt;AJ$4, IFERROR(MATCH("c",$AB460:AI460,0),0)=0),"x", IF(IFERROR(MATCH("c",$AB460:AI460,0),0)=0,"c","")))</f>
        <v/>
      </c>
      <c r="AK460" s="88" t="str">
        <f>IF($AB460&lt;&gt;"x","",IF(AND($I460&lt;&gt;AK$4, IFERROR(MATCH("c",$AB460:AJ460,0),0)=0),"x", IF(IFERROR(MATCH("c",$AB460:AJ460,0),0)=0,"c","")))</f>
        <v/>
      </c>
      <c r="AL460" s="88" t="str">
        <f>IF($AB460&lt;&gt;"x","",IF(AND($I460&lt;&gt;AL$4, IFERROR(MATCH("c",$AB460:AK460,0),0)=0),"x", IF(IFERROR(MATCH("c",$AB460:AK460,0),0)=0,"c","")))</f>
        <v/>
      </c>
      <c r="AM460" s="88" t="str">
        <f>IF($AB460&lt;&gt;"x","",IF(AND($I460&lt;&gt;AM$4, IFERROR(MATCH("c",$AB460:AL460,0),0)=0),"x", IF(IFERROR(MATCH("c",$AB460:AL460,0),0)=0,"c","")))</f>
        <v/>
      </c>
      <c r="AN460" s="88" t="str">
        <f>IF($AB460&lt;&gt;"x","",IF(AND($I460&lt;&gt;AN$4, IFERROR(MATCH("c",$AB460:AM460,0),0)=0),"x", IF(IFERROR(MATCH("c",$AB460:AM460,0),0)=0,"c","")))</f>
        <v/>
      </c>
      <c r="AO460" s="88" t="str">
        <f>IF($AB460&lt;&gt;"x","",IF(AND($I460&lt;&gt;AO$4, IFERROR(MATCH("c",$AB460:AN460,0),0)=0),"x", IF(IFERROR(MATCH("c",$AB460:AN460,0),0)=0,"c","")))</f>
        <v/>
      </c>
      <c r="AP460" s="88" t="str">
        <f>IF($AB460&lt;&gt;"x","",IF(AND($I460&lt;&gt;AP$4, IFERROR(MATCH("c",$AB460:AO460,0),0)=0),"x", IF(IFERROR(MATCH("c",$AB460:AO460,0),0)=0,"c","")))</f>
        <v/>
      </c>
      <c r="AQ460" s="88" t="str">
        <f>IF($AB460&lt;&gt;"x","",IF(AND($I460&lt;&gt;AQ$4, IFERROR(MATCH("c",$AB460:AP460,0),0)=0),"x", IF(IFERROR(MATCH("c",$AB460:AP460,0),0)=0,"c","")))</f>
        <v/>
      </c>
    </row>
    <row r="461" spans="2:43" x14ac:dyDescent="0.25">
      <c r="B461" s="88">
        <f>IF(AND(OR(Pipeline!$F$5=H461,Pipeline!$F$5="",Pipeline!$F$5="All"), OR(Pipeline!$F$6=J461,Pipeline!$F$6="",Pipeline!$F$6="All"),  OR(Pipeline!$J$5&lt;=K461,Pipeline!$J$5=""), OR(Pipeline!$J$6&gt;=K461,Pipeline!$J$6=""),  OR(Pipeline!$N$5&lt;=O461,Pipeline!$N$5=""), OR(Pipeline!$N$6&gt;=O461,Pipeline!$N$6="")),1,0)</f>
        <v>1</v>
      </c>
      <c r="C461" s="99">
        <f>IF(B461&lt;&gt;1,"",COUNTIFS($I$6:I460,I461,$B$6:B460,1)+1)</f>
        <v>449</v>
      </c>
      <c r="D461" s="100" t="str">
        <f>IF(LEN(INDEX(Input!B$6:B$1005,ROW($C461)-ROW($C$5),1))=0,"-",INDEX(Input!B$6:B$1005,ROW($C461)-ROW($C$5),1))</f>
        <v>-</v>
      </c>
      <c r="E461" s="100" t="str">
        <f>IF(LEN(INDEX(Input!C$6:C$1005,ROW($C461)-ROW($C$5),1))=0,"-",INDEX(Input!C$6:C$1005,ROW($C461)-ROW($C$5),1))</f>
        <v>-</v>
      </c>
      <c r="F461" s="100" t="str">
        <f>IF(LEN(INDEX(Input!D$6:D$1005,ROW($C461)-ROW($C$5),1))=0,"-",INDEX(Input!D$6:D$1005,ROW($C461)-ROW($C$5),1))</f>
        <v>-</v>
      </c>
      <c r="G461" s="100" t="str">
        <f>IF(LEN(INDEX(Input!E$6:E$1005,ROW($C461)-ROW($C$5),1))=0,"-",INDEX(Input!E$6:E$1005,ROW($C461)-ROW($C$5),1))</f>
        <v>-</v>
      </c>
      <c r="H461" s="100" t="str">
        <f>IF(LEN(INDEX(Input!F$6:F$1005,ROW($C461)-ROW($C$5),1))=0,"-",INDEX(Input!F$6:F$1005,ROW($C461)-ROW($C$5),1))</f>
        <v>-</v>
      </c>
      <c r="I461" s="100" t="str">
        <f>IF(LEN(INDEX(Input!G$6:G$1005,ROW($C461)-ROW($C$5),1))=0,"",INDEX(Input!G$6:G$1005,ROW($C461)-ROW($C$5),1))</f>
        <v/>
      </c>
      <c r="J461" s="100" t="str">
        <f>IF(LEN(INDEX(Input!B$6:B$1005,ROW($C461)-ROW($C$5),1))=0,"-",IF(INDEX(Input!H$6:H$1005,ROW($C461)-ROW($C$5),1)="","Not set",INDEX(Input!H$6:H$1005,ROW($C461)-ROW($C$5),1)) )</f>
        <v>-</v>
      </c>
      <c r="K461" s="101" t="str">
        <f>IF(LEN(INDEX(Input!I$6:I$1005,ROW($C461)-ROW($C$5),1))=0,"",INDEX(Input!I$6:I$1005,ROW($C461)-ROW($C$5),1))</f>
        <v/>
      </c>
      <c r="L461" s="101" t="str">
        <f t="array" ref="L461">IFERROR(IF($AY$24=123,DAY(K461)&amp;connector&amp;IF($AZ$24="Extended",INDEX($AT$24:$AT$35,MONTH(K461),1),MONTH(K461))&amp;connector&amp;IF($AZ$24="Short", RIGHT(YEAR(K461),2),YEAR(K461)),IF($AY$24=213, MONTH(K461)&amp;connector&amp;DAY(K461)&amp;connector&amp;IF($AZ$24="Short", RIGHT(YEAR(K461),2),YEAR(K461)),IF($AZ$24="Short", RIGHT(YEAR(K461),2),YEAR(K461))&amp;connector&amp;MONTH(K461)&amp;connector&amp;DAY(K461))),"-")</f>
        <v>-</v>
      </c>
      <c r="M461" s="101" t="str">
        <f>IF(LEN(INDEX(Input!J$6:J$1005,ROW($C461)-ROW($C$5),1))=0,"",INDEX(Input!J$6:J$1005,ROW($C461)-ROW($C$5),1))</f>
        <v/>
      </c>
      <c r="N461" s="101" t="str">
        <f t="array" ref="N461">IFERROR(IF($AY$24=123,DAY(M461)&amp;connector&amp;IF($AZ$24="Extended",INDEX($AT$24:$AT$35,MONTH(M461),1),MONTH(M461))&amp;connector&amp;IF($AZ$24="Short", RIGHT(YEAR(M461),2),YEAR(M461)),IF($AY$24=213, MONTH(M461)&amp;connector&amp;DAY(M461)&amp;connector&amp;IF($AZ$24="Short", RIGHT(YEAR(M461),2),YEAR(M461)),IF($AZ$24="Short", RIGHT(YEAR(M461),2),YEAR(M461))&amp;connector&amp;MONTH(M461)&amp;connector&amp;DAY(M461))),"-")</f>
        <v>-</v>
      </c>
      <c r="O461" s="156" t="str">
        <f>IF(LEN(INDEX(Input!K$6:K$1005,ROW($C461)-ROW($C$5),1))=0,"",INDEX(Input!K$6:K$1005,ROW($C461)-ROW($C$5),1))</f>
        <v/>
      </c>
      <c r="P461" s="100" t="str">
        <f t="shared" si="61"/>
        <v>-</v>
      </c>
      <c r="Q461" s="156" t="str">
        <f>IF(LEN(INDEX(Input!L$6:L$1005,ROW($C461)-ROW($C$5),1))=0,"",INDEX(Input!L$6:L$1005,ROW($C461)-ROW($C$5),1))</f>
        <v/>
      </c>
      <c r="R461" s="100" t="str">
        <f t="shared" si="62"/>
        <v>-</v>
      </c>
      <c r="S461" s="156" t="str">
        <f>IF(LEN(INDEX(Input!M$6:M$1005,ROW($C461)-ROW($C$5),1))=0,"-",INDEX(Input!M$6:M$1005,ROW($C461)-ROW($C$5),1))</f>
        <v>-</v>
      </c>
      <c r="T461" s="156" t="str">
        <f t="shared" si="63"/>
        <v/>
      </c>
      <c r="U461" s="100" t="str">
        <f t="shared" si="64"/>
        <v>-</v>
      </c>
      <c r="V461" s="156" t="str">
        <f>IF(LEN(INDEX(Input!O$6:O$1005,ROW($C461)-ROW($C$5),1))=0,"",INDEX(Input!O$6:O$1005,ROW($C461)-ROW($C$5),1))</f>
        <v/>
      </c>
      <c r="W461" s="100" t="str">
        <f t="shared" si="65"/>
        <v>-</v>
      </c>
      <c r="X461" s="104" t="str">
        <f t="shared" si="66"/>
        <v/>
      </c>
      <c r="Y461" s="102" t="str">
        <f t="shared" si="60"/>
        <v/>
      </c>
      <c r="Z461" s="102" t="str">
        <f>IF(AND(OR(Dashboard!$D$7=J461,Dashboard!$D$7=""),  OR(Dashboard!$G$6&lt;=K461,Dashboard!$G$6=""), OR(Dashboard!$G$7&gt;=K461,Dashboard!$G$7=""),  OR(Dashboard!$J$6&lt;=O461,Dashboard!$J$6=""), OR(Dashboard!$J$7&gt;=O461,Dashboard!$J$7=""),D461&lt;&gt;""),"x","")</f>
        <v>x</v>
      </c>
      <c r="AA461" s="102" t="str">
        <f>IF(AND(OR(Dashboard!$D$6=H461,Dashboard!$D$6="",Dashboard!$D$6="All"), Z461="x"),"x","")</f>
        <v>x</v>
      </c>
      <c r="AB461" s="103" t="str">
        <f>IF(AND(OR(Dashboard!$D$6=H461,Dashboard!$D$6="",Dashboard!$D$6="All"), OR(Dashboard!$D$7=J461,Dashboard!$D$7=""),  OR(Dashboard!$G$6&lt;=K461,Dashboard!$G$6=""), OR(Dashboard!$G$7&gt;=K461,Dashboard!$G$7=""),  OR(Dashboard!$J$6&lt;=O461,Dashboard!$J$6=""), OR(Dashboard!$J$7&gt;=O461,Dashboard!$J$7=""),I461&lt;&gt;""),"x","")</f>
        <v/>
      </c>
      <c r="AC461" s="88" t="str">
        <f>IF($AB461&lt;&gt;"x","",IF(AND($I461&lt;&gt;AC$4, IFERROR(MATCH("c",$AB461:AB461,0),0)=0),"x", IF(IFERROR(MATCH("c",$AB461:AB461,0),0)=0,"c","")))</f>
        <v/>
      </c>
      <c r="AD461" s="88" t="str">
        <f>IF($AB461&lt;&gt;"x","",IF(AND($I461&lt;&gt;AD$4, IFERROR(MATCH("c",$AB461:AC461,0),0)=0),"x", IF(IFERROR(MATCH("c",$AB461:AC461,0),0)=0,"c","")))</f>
        <v/>
      </c>
      <c r="AE461" s="88" t="str">
        <f>IF($AB461&lt;&gt;"x","",IF(AND($I461&lt;&gt;AE$4, IFERROR(MATCH("c",$AB461:AD461,0),0)=0),"x", IF(IFERROR(MATCH("c",$AB461:AD461,0),0)=0,"c","")))</f>
        <v/>
      </c>
      <c r="AF461" s="88" t="str">
        <f>IF($AB461&lt;&gt;"x","",IF(AND($I461&lt;&gt;AF$4, IFERROR(MATCH("c",$AB461:AE461,0),0)=0),"x", IF(IFERROR(MATCH("c",$AB461:AE461,0),0)=0,"c","")))</f>
        <v/>
      </c>
      <c r="AG461" s="88" t="str">
        <f>IF($AB461&lt;&gt;"x","",IF(AND($I461&lt;&gt;AG$4, IFERROR(MATCH("c",$AB461:AF461,0),0)=0),"x", IF(IFERROR(MATCH("c",$AB461:AF461,0),0)=0,"c","")))</f>
        <v/>
      </c>
      <c r="AH461" s="88" t="str">
        <f>IF($AB461&lt;&gt;"x","",IF(AND($I461&lt;&gt;AH$4, IFERROR(MATCH("c",$AB461:AG461,0),0)=0),"x", IF(IFERROR(MATCH("c",$AB461:AG461,0),0)=0,"c","")))</f>
        <v/>
      </c>
      <c r="AI461" s="88" t="str">
        <f>IF($AB461&lt;&gt;"x","",IF(AND($I461&lt;&gt;AI$4, IFERROR(MATCH("c",$AB461:AH461,0),0)=0),"x", IF(IFERROR(MATCH("c",$AB461:AH461,0),0)=0,"c","")))</f>
        <v/>
      </c>
      <c r="AJ461" s="88" t="str">
        <f>IF($AB461&lt;&gt;"x","",IF(AND($I461&lt;&gt;AJ$4, IFERROR(MATCH("c",$AB461:AI461,0),0)=0),"x", IF(IFERROR(MATCH("c",$AB461:AI461,0),0)=0,"c","")))</f>
        <v/>
      </c>
      <c r="AK461" s="88" t="str">
        <f>IF($AB461&lt;&gt;"x","",IF(AND($I461&lt;&gt;AK$4, IFERROR(MATCH("c",$AB461:AJ461,0),0)=0),"x", IF(IFERROR(MATCH("c",$AB461:AJ461,0),0)=0,"c","")))</f>
        <v/>
      </c>
      <c r="AL461" s="88" t="str">
        <f>IF($AB461&lt;&gt;"x","",IF(AND($I461&lt;&gt;AL$4, IFERROR(MATCH("c",$AB461:AK461,0),0)=0),"x", IF(IFERROR(MATCH("c",$AB461:AK461,0),0)=0,"c","")))</f>
        <v/>
      </c>
      <c r="AM461" s="88" t="str">
        <f>IF($AB461&lt;&gt;"x","",IF(AND($I461&lt;&gt;AM$4, IFERROR(MATCH("c",$AB461:AL461,0),0)=0),"x", IF(IFERROR(MATCH("c",$AB461:AL461,0),0)=0,"c","")))</f>
        <v/>
      </c>
      <c r="AN461" s="88" t="str">
        <f>IF($AB461&lt;&gt;"x","",IF(AND($I461&lt;&gt;AN$4, IFERROR(MATCH("c",$AB461:AM461,0),0)=0),"x", IF(IFERROR(MATCH("c",$AB461:AM461,0),0)=0,"c","")))</f>
        <v/>
      </c>
      <c r="AO461" s="88" t="str">
        <f>IF($AB461&lt;&gt;"x","",IF(AND($I461&lt;&gt;AO$4, IFERROR(MATCH("c",$AB461:AN461,0),0)=0),"x", IF(IFERROR(MATCH("c",$AB461:AN461,0),0)=0,"c","")))</f>
        <v/>
      </c>
      <c r="AP461" s="88" t="str">
        <f>IF($AB461&lt;&gt;"x","",IF(AND($I461&lt;&gt;AP$4, IFERROR(MATCH("c",$AB461:AO461,0),0)=0),"x", IF(IFERROR(MATCH("c",$AB461:AO461,0),0)=0,"c","")))</f>
        <v/>
      </c>
      <c r="AQ461" s="88" t="str">
        <f>IF($AB461&lt;&gt;"x","",IF(AND($I461&lt;&gt;AQ$4, IFERROR(MATCH("c",$AB461:AP461,0),0)=0),"x", IF(IFERROR(MATCH("c",$AB461:AP461,0),0)=0,"c","")))</f>
        <v/>
      </c>
    </row>
    <row r="462" spans="2:43" x14ac:dyDescent="0.25">
      <c r="B462" s="88">
        <f>IF(AND(OR(Pipeline!$F$5=H462,Pipeline!$F$5="",Pipeline!$F$5="All"), OR(Pipeline!$F$6=J462,Pipeline!$F$6="",Pipeline!$F$6="All"),  OR(Pipeline!$J$5&lt;=K462,Pipeline!$J$5=""), OR(Pipeline!$J$6&gt;=K462,Pipeline!$J$6=""),  OR(Pipeline!$N$5&lt;=O462,Pipeline!$N$5=""), OR(Pipeline!$N$6&gt;=O462,Pipeline!$N$6="")),1,0)</f>
        <v>1</v>
      </c>
      <c r="C462" s="99">
        <f>IF(B462&lt;&gt;1,"",COUNTIFS($I$6:I461,I462,$B$6:B461,1)+1)</f>
        <v>450</v>
      </c>
      <c r="D462" s="100" t="str">
        <f>IF(LEN(INDEX(Input!B$6:B$1005,ROW($C462)-ROW($C$5),1))=0,"-",INDEX(Input!B$6:B$1005,ROW($C462)-ROW($C$5),1))</f>
        <v>-</v>
      </c>
      <c r="E462" s="100" t="str">
        <f>IF(LEN(INDEX(Input!C$6:C$1005,ROW($C462)-ROW($C$5),1))=0,"-",INDEX(Input!C$6:C$1005,ROW($C462)-ROW($C$5),1))</f>
        <v>-</v>
      </c>
      <c r="F462" s="100" t="str">
        <f>IF(LEN(INDEX(Input!D$6:D$1005,ROW($C462)-ROW($C$5),1))=0,"-",INDEX(Input!D$6:D$1005,ROW($C462)-ROW($C$5),1))</f>
        <v>-</v>
      </c>
      <c r="G462" s="100" t="str">
        <f>IF(LEN(INDEX(Input!E$6:E$1005,ROW($C462)-ROW($C$5),1))=0,"-",INDEX(Input!E$6:E$1005,ROW($C462)-ROW($C$5),1))</f>
        <v>-</v>
      </c>
      <c r="H462" s="100" t="str">
        <f>IF(LEN(INDEX(Input!F$6:F$1005,ROW($C462)-ROW($C$5),1))=0,"-",INDEX(Input!F$6:F$1005,ROW($C462)-ROW($C$5),1))</f>
        <v>-</v>
      </c>
      <c r="I462" s="100" t="str">
        <f>IF(LEN(INDEX(Input!G$6:G$1005,ROW($C462)-ROW($C$5),1))=0,"",INDEX(Input!G$6:G$1005,ROW($C462)-ROW($C$5),1))</f>
        <v/>
      </c>
      <c r="J462" s="100" t="str">
        <f>IF(LEN(INDEX(Input!B$6:B$1005,ROW($C462)-ROW($C$5),1))=0,"-",IF(INDEX(Input!H$6:H$1005,ROW($C462)-ROW($C$5),1)="","Not set",INDEX(Input!H$6:H$1005,ROW($C462)-ROW($C$5),1)) )</f>
        <v>-</v>
      </c>
      <c r="K462" s="101" t="str">
        <f>IF(LEN(INDEX(Input!I$6:I$1005,ROW($C462)-ROW($C$5),1))=0,"",INDEX(Input!I$6:I$1005,ROW($C462)-ROW($C$5),1))</f>
        <v/>
      </c>
      <c r="L462" s="101" t="str">
        <f t="array" ref="L462">IFERROR(IF($AY$24=123,DAY(K462)&amp;connector&amp;IF($AZ$24="Extended",INDEX($AT$24:$AT$35,MONTH(K462),1),MONTH(K462))&amp;connector&amp;IF($AZ$24="Short", RIGHT(YEAR(K462),2),YEAR(K462)),IF($AY$24=213, MONTH(K462)&amp;connector&amp;DAY(K462)&amp;connector&amp;IF($AZ$24="Short", RIGHT(YEAR(K462),2),YEAR(K462)),IF($AZ$24="Short", RIGHT(YEAR(K462),2),YEAR(K462))&amp;connector&amp;MONTH(K462)&amp;connector&amp;DAY(K462))),"-")</f>
        <v>-</v>
      </c>
      <c r="M462" s="101" t="str">
        <f>IF(LEN(INDEX(Input!J$6:J$1005,ROW($C462)-ROW($C$5),1))=0,"",INDEX(Input!J$6:J$1005,ROW($C462)-ROW($C$5),1))</f>
        <v/>
      </c>
      <c r="N462" s="101" t="str">
        <f t="array" ref="N462">IFERROR(IF($AY$24=123,DAY(M462)&amp;connector&amp;IF($AZ$24="Extended",INDEX($AT$24:$AT$35,MONTH(M462),1),MONTH(M462))&amp;connector&amp;IF($AZ$24="Short", RIGHT(YEAR(M462),2),YEAR(M462)),IF($AY$24=213, MONTH(M462)&amp;connector&amp;DAY(M462)&amp;connector&amp;IF($AZ$24="Short", RIGHT(YEAR(M462),2),YEAR(M462)),IF($AZ$24="Short", RIGHT(YEAR(M462),2),YEAR(M462))&amp;connector&amp;MONTH(M462)&amp;connector&amp;DAY(M462))),"-")</f>
        <v>-</v>
      </c>
      <c r="O462" s="156" t="str">
        <f>IF(LEN(INDEX(Input!K$6:K$1005,ROW($C462)-ROW($C$5),1))=0,"",INDEX(Input!K$6:K$1005,ROW($C462)-ROW($C$5),1))</f>
        <v/>
      </c>
      <c r="P462" s="100" t="str">
        <f t="shared" si="61"/>
        <v>-</v>
      </c>
      <c r="Q462" s="156" t="str">
        <f>IF(LEN(INDEX(Input!L$6:L$1005,ROW($C462)-ROW($C$5),1))=0,"",INDEX(Input!L$6:L$1005,ROW($C462)-ROW($C$5),1))</f>
        <v/>
      </c>
      <c r="R462" s="100" t="str">
        <f t="shared" si="62"/>
        <v>-</v>
      </c>
      <c r="S462" s="156" t="str">
        <f>IF(LEN(INDEX(Input!M$6:M$1005,ROW($C462)-ROW($C$5),1))=0,"-",INDEX(Input!M$6:M$1005,ROW($C462)-ROW($C$5),1))</f>
        <v>-</v>
      </c>
      <c r="T462" s="156" t="str">
        <f t="shared" si="63"/>
        <v/>
      </c>
      <c r="U462" s="100" t="str">
        <f t="shared" si="64"/>
        <v>-</v>
      </c>
      <c r="V462" s="156" t="str">
        <f>IF(LEN(INDEX(Input!O$6:O$1005,ROW($C462)-ROW($C$5),1))=0,"",INDEX(Input!O$6:O$1005,ROW($C462)-ROW($C$5),1))</f>
        <v/>
      </c>
      <c r="W462" s="100" t="str">
        <f t="shared" si="65"/>
        <v>-</v>
      </c>
      <c r="X462" s="104" t="str">
        <f t="shared" si="66"/>
        <v/>
      </c>
      <c r="Y462" s="102" t="str">
        <f t="shared" si="60"/>
        <v/>
      </c>
      <c r="Z462" s="102" t="str">
        <f>IF(AND(OR(Dashboard!$D$7=J462,Dashboard!$D$7=""),  OR(Dashboard!$G$6&lt;=K462,Dashboard!$G$6=""), OR(Dashboard!$G$7&gt;=K462,Dashboard!$G$7=""),  OR(Dashboard!$J$6&lt;=O462,Dashboard!$J$6=""), OR(Dashboard!$J$7&gt;=O462,Dashboard!$J$7=""),D462&lt;&gt;""),"x","")</f>
        <v>x</v>
      </c>
      <c r="AA462" s="102" t="str">
        <f>IF(AND(OR(Dashboard!$D$6=H462,Dashboard!$D$6="",Dashboard!$D$6="All"), Z462="x"),"x","")</f>
        <v>x</v>
      </c>
      <c r="AB462" s="103" t="str">
        <f>IF(AND(OR(Dashboard!$D$6=H462,Dashboard!$D$6="",Dashboard!$D$6="All"), OR(Dashboard!$D$7=J462,Dashboard!$D$7=""),  OR(Dashboard!$G$6&lt;=K462,Dashboard!$G$6=""), OR(Dashboard!$G$7&gt;=K462,Dashboard!$G$7=""),  OR(Dashboard!$J$6&lt;=O462,Dashboard!$J$6=""), OR(Dashboard!$J$7&gt;=O462,Dashboard!$J$7=""),I462&lt;&gt;""),"x","")</f>
        <v/>
      </c>
      <c r="AC462" s="88" t="str">
        <f>IF($AB462&lt;&gt;"x","",IF(AND($I462&lt;&gt;AC$4, IFERROR(MATCH("c",$AB462:AB462,0),0)=0),"x", IF(IFERROR(MATCH("c",$AB462:AB462,0),0)=0,"c","")))</f>
        <v/>
      </c>
      <c r="AD462" s="88" t="str">
        <f>IF($AB462&lt;&gt;"x","",IF(AND($I462&lt;&gt;AD$4, IFERROR(MATCH("c",$AB462:AC462,0),0)=0),"x", IF(IFERROR(MATCH("c",$AB462:AC462,0),0)=0,"c","")))</f>
        <v/>
      </c>
      <c r="AE462" s="88" t="str">
        <f>IF($AB462&lt;&gt;"x","",IF(AND($I462&lt;&gt;AE$4, IFERROR(MATCH("c",$AB462:AD462,0),0)=0),"x", IF(IFERROR(MATCH("c",$AB462:AD462,0),0)=0,"c","")))</f>
        <v/>
      </c>
      <c r="AF462" s="88" t="str">
        <f>IF($AB462&lt;&gt;"x","",IF(AND($I462&lt;&gt;AF$4, IFERROR(MATCH("c",$AB462:AE462,0),0)=0),"x", IF(IFERROR(MATCH("c",$AB462:AE462,0),0)=0,"c","")))</f>
        <v/>
      </c>
      <c r="AG462" s="88" t="str">
        <f>IF($AB462&lt;&gt;"x","",IF(AND($I462&lt;&gt;AG$4, IFERROR(MATCH("c",$AB462:AF462,0),0)=0),"x", IF(IFERROR(MATCH("c",$AB462:AF462,0),0)=0,"c","")))</f>
        <v/>
      </c>
      <c r="AH462" s="88" t="str">
        <f>IF($AB462&lt;&gt;"x","",IF(AND($I462&lt;&gt;AH$4, IFERROR(MATCH("c",$AB462:AG462,0),0)=0),"x", IF(IFERROR(MATCH("c",$AB462:AG462,0),0)=0,"c","")))</f>
        <v/>
      </c>
      <c r="AI462" s="88" t="str">
        <f>IF($AB462&lt;&gt;"x","",IF(AND($I462&lt;&gt;AI$4, IFERROR(MATCH("c",$AB462:AH462,0),0)=0),"x", IF(IFERROR(MATCH("c",$AB462:AH462,0),0)=0,"c","")))</f>
        <v/>
      </c>
      <c r="AJ462" s="88" t="str">
        <f>IF($AB462&lt;&gt;"x","",IF(AND($I462&lt;&gt;AJ$4, IFERROR(MATCH("c",$AB462:AI462,0),0)=0),"x", IF(IFERROR(MATCH("c",$AB462:AI462,0),0)=0,"c","")))</f>
        <v/>
      </c>
      <c r="AK462" s="88" t="str">
        <f>IF($AB462&lt;&gt;"x","",IF(AND($I462&lt;&gt;AK$4, IFERROR(MATCH("c",$AB462:AJ462,0),0)=0),"x", IF(IFERROR(MATCH("c",$AB462:AJ462,0),0)=0,"c","")))</f>
        <v/>
      </c>
      <c r="AL462" s="88" t="str">
        <f>IF($AB462&lt;&gt;"x","",IF(AND($I462&lt;&gt;AL$4, IFERROR(MATCH("c",$AB462:AK462,0),0)=0),"x", IF(IFERROR(MATCH("c",$AB462:AK462,0),0)=0,"c","")))</f>
        <v/>
      </c>
      <c r="AM462" s="88" t="str">
        <f>IF($AB462&lt;&gt;"x","",IF(AND($I462&lt;&gt;AM$4, IFERROR(MATCH("c",$AB462:AL462,0),0)=0),"x", IF(IFERROR(MATCH("c",$AB462:AL462,0),0)=0,"c","")))</f>
        <v/>
      </c>
      <c r="AN462" s="88" t="str">
        <f>IF($AB462&lt;&gt;"x","",IF(AND($I462&lt;&gt;AN$4, IFERROR(MATCH("c",$AB462:AM462,0),0)=0),"x", IF(IFERROR(MATCH("c",$AB462:AM462,0),0)=0,"c","")))</f>
        <v/>
      </c>
      <c r="AO462" s="88" t="str">
        <f>IF($AB462&lt;&gt;"x","",IF(AND($I462&lt;&gt;AO$4, IFERROR(MATCH("c",$AB462:AN462,0),0)=0),"x", IF(IFERROR(MATCH("c",$AB462:AN462,0),0)=0,"c","")))</f>
        <v/>
      </c>
      <c r="AP462" s="88" t="str">
        <f>IF($AB462&lt;&gt;"x","",IF(AND($I462&lt;&gt;AP$4, IFERROR(MATCH("c",$AB462:AO462,0),0)=0),"x", IF(IFERROR(MATCH("c",$AB462:AO462,0),0)=0,"c","")))</f>
        <v/>
      </c>
      <c r="AQ462" s="88" t="str">
        <f>IF($AB462&lt;&gt;"x","",IF(AND($I462&lt;&gt;AQ$4, IFERROR(MATCH("c",$AB462:AP462,0),0)=0),"x", IF(IFERROR(MATCH("c",$AB462:AP462,0),0)=0,"c","")))</f>
        <v/>
      </c>
    </row>
    <row r="463" spans="2:43" x14ac:dyDescent="0.25">
      <c r="B463" s="88">
        <f>IF(AND(OR(Pipeline!$F$5=H463,Pipeline!$F$5="",Pipeline!$F$5="All"), OR(Pipeline!$F$6=J463,Pipeline!$F$6="",Pipeline!$F$6="All"),  OR(Pipeline!$J$5&lt;=K463,Pipeline!$J$5=""), OR(Pipeline!$J$6&gt;=K463,Pipeline!$J$6=""),  OR(Pipeline!$N$5&lt;=O463,Pipeline!$N$5=""), OR(Pipeline!$N$6&gt;=O463,Pipeline!$N$6="")),1,0)</f>
        <v>1</v>
      </c>
      <c r="C463" s="99">
        <f>IF(B463&lt;&gt;1,"",COUNTIFS($I$6:I462,I463,$B$6:B462,1)+1)</f>
        <v>451</v>
      </c>
      <c r="D463" s="100" t="str">
        <f>IF(LEN(INDEX(Input!B$6:B$1005,ROW($C463)-ROW($C$5),1))=0,"-",INDEX(Input!B$6:B$1005,ROW($C463)-ROW($C$5),1))</f>
        <v>-</v>
      </c>
      <c r="E463" s="100" t="str">
        <f>IF(LEN(INDEX(Input!C$6:C$1005,ROW($C463)-ROW($C$5),1))=0,"-",INDEX(Input!C$6:C$1005,ROW($C463)-ROW($C$5),1))</f>
        <v>-</v>
      </c>
      <c r="F463" s="100" t="str">
        <f>IF(LEN(INDEX(Input!D$6:D$1005,ROW($C463)-ROW($C$5),1))=0,"-",INDEX(Input!D$6:D$1005,ROW($C463)-ROW($C$5),1))</f>
        <v>-</v>
      </c>
      <c r="G463" s="100" t="str">
        <f>IF(LEN(INDEX(Input!E$6:E$1005,ROW($C463)-ROW($C$5),1))=0,"-",INDEX(Input!E$6:E$1005,ROW($C463)-ROW($C$5),1))</f>
        <v>-</v>
      </c>
      <c r="H463" s="100" t="str">
        <f>IF(LEN(INDEX(Input!F$6:F$1005,ROW($C463)-ROW($C$5),1))=0,"-",INDEX(Input!F$6:F$1005,ROW($C463)-ROW($C$5),1))</f>
        <v>-</v>
      </c>
      <c r="I463" s="100" t="str">
        <f>IF(LEN(INDEX(Input!G$6:G$1005,ROW($C463)-ROW($C$5),1))=0,"",INDEX(Input!G$6:G$1005,ROW($C463)-ROW($C$5),1))</f>
        <v/>
      </c>
      <c r="J463" s="100" t="str">
        <f>IF(LEN(INDEX(Input!B$6:B$1005,ROW($C463)-ROW($C$5),1))=0,"-",IF(INDEX(Input!H$6:H$1005,ROW($C463)-ROW($C$5),1)="","Not set",INDEX(Input!H$6:H$1005,ROW($C463)-ROW($C$5),1)) )</f>
        <v>-</v>
      </c>
      <c r="K463" s="101" t="str">
        <f>IF(LEN(INDEX(Input!I$6:I$1005,ROW($C463)-ROW($C$5),1))=0,"",INDEX(Input!I$6:I$1005,ROW($C463)-ROW($C$5),1))</f>
        <v/>
      </c>
      <c r="L463" s="101" t="str">
        <f t="array" ref="L463">IFERROR(IF($AY$24=123,DAY(K463)&amp;connector&amp;IF($AZ$24="Extended",INDEX($AT$24:$AT$35,MONTH(K463),1),MONTH(K463))&amp;connector&amp;IF($AZ$24="Short", RIGHT(YEAR(K463),2),YEAR(K463)),IF($AY$24=213, MONTH(K463)&amp;connector&amp;DAY(K463)&amp;connector&amp;IF($AZ$24="Short", RIGHT(YEAR(K463),2),YEAR(K463)),IF($AZ$24="Short", RIGHT(YEAR(K463),2),YEAR(K463))&amp;connector&amp;MONTH(K463)&amp;connector&amp;DAY(K463))),"-")</f>
        <v>-</v>
      </c>
      <c r="M463" s="101" t="str">
        <f>IF(LEN(INDEX(Input!J$6:J$1005,ROW($C463)-ROW($C$5),1))=0,"",INDEX(Input!J$6:J$1005,ROW($C463)-ROW($C$5),1))</f>
        <v/>
      </c>
      <c r="N463" s="101" t="str">
        <f t="array" ref="N463">IFERROR(IF($AY$24=123,DAY(M463)&amp;connector&amp;IF($AZ$24="Extended",INDEX($AT$24:$AT$35,MONTH(M463),1),MONTH(M463))&amp;connector&amp;IF($AZ$24="Short", RIGHT(YEAR(M463),2),YEAR(M463)),IF($AY$24=213, MONTH(M463)&amp;connector&amp;DAY(M463)&amp;connector&amp;IF($AZ$24="Short", RIGHT(YEAR(M463),2),YEAR(M463)),IF($AZ$24="Short", RIGHT(YEAR(M463),2),YEAR(M463))&amp;connector&amp;MONTH(M463)&amp;connector&amp;DAY(M463))),"-")</f>
        <v>-</v>
      </c>
      <c r="O463" s="156" t="str">
        <f>IF(LEN(INDEX(Input!K$6:K$1005,ROW($C463)-ROW($C$5),1))=0,"",INDEX(Input!K$6:K$1005,ROW($C463)-ROW($C$5),1))</f>
        <v/>
      </c>
      <c r="P463" s="100" t="str">
        <f t="shared" si="61"/>
        <v>-</v>
      </c>
      <c r="Q463" s="156" t="str">
        <f>IF(LEN(INDEX(Input!L$6:L$1005,ROW($C463)-ROW($C$5),1))=0,"",INDEX(Input!L$6:L$1005,ROW($C463)-ROW($C$5),1))</f>
        <v/>
      </c>
      <c r="R463" s="100" t="str">
        <f t="shared" si="62"/>
        <v>-</v>
      </c>
      <c r="S463" s="156" t="str">
        <f>IF(LEN(INDEX(Input!M$6:M$1005,ROW($C463)-ROW($C$5),1))=0,"-",INDEX(Input!M$6:M$1005,ROW($C463)-ROW($C$5),1))</f>
        <v>-</v>
      </c>
      <c r="T463" s="156" t="str">
        <f t="shared" si="63"/>
        <v/>
      </c>
      <c r="U463" s="100" t="str">
        <f t="shared" si="64"/>
        <v>-</v>
      </c>
      <c r="V463" s="156" t="str">
        <f>IF(LEN(INDEX(Input!O$6:O$1005,ROW($C463)-ROW($C$5),1))=0,"",INDEX(Input!O$6:O$1005,ROW($C463)-ROW($C$5),1))</f>
        <v/>
      </c>
      <c r="W463" s="100" t="str">
        <f t="shared" si="65"/>
        <v>-</v>
      </c>
      <c r="X463" s="104" t="str">
        <f t="shared" si="66"/>
        <v/>
      </c>
      <c r="Y463" s="102" t="str">
        <f t="shared" si="60"/>
        <v/>
      </c>
      <c r="Z463" s="102" t="str">
        <f>IF(AND(OR(Dashboard!$D$7=J463,Dashboard!$D$7=""),  OR(Dashboard!$G$6&lt;=K463,Dashboard!$G$6=""), OR(Dashboard!$G$7&gt;=K463,Dashboard!$G$7=""),  OR(Dashboard!$J$6&lt;=O463,Dashboard!$J$6=""), OR(Dashboard!$J$7&gt;=O463,Dashboard!$J$7=""),D463&lt;&gt;""),"x","")</f>
        <v>x</v>
      </c>
      <c r="AA463" s="102" t="str">
        <f>IF(AND(OR(Dashboard!$D$6=H463,Dashboard!$D$6="",Dashboard!$D$6="All"), Z463="x"),"x","")</f>
        <v>x</v>
      </c>
      <c r="AB463" s="103" t="str">
        <f>IF(AND(OR(Dashboard!$D$6=H463,Dashboard!$D$6="",Dashboard!$D$6="All"), OR(Dashboard!$D$7=J463,Dashboard!$D$7=""),  OR(Dashboard!$G$6&lt;=K463,Dashboard!$G$6=""), OR(Dashboard!$G$7&gt;=K463,Dashboard!$G$7=""),  OR(Dashboard!$J$6&lt;=O463,Dashboard!$J$6=""), OR(Dashboard!$J$7&gt;=O463,Dashboard!$J$7=""),I463&lt;&gt;""),"x","")</f>
        <v/>
      </c>
      <c r="AC463" s="88" t="str">
        <f>IF($AB463&lt;&gt;"x","",IF(AND($I463&lt;&gt;AC$4, IFERROR(MATCH("c",$AB463:AB463,0),0)=0),"x", IF(IFERROR(MATCH("c",$AB463:AB463,0),0)=0,"c","")))</f>
        <v/>
      </c>
      <c r="AD463" s="88" t="str">
        <f>IF($AB463&lt;&gt;"x","",IF(AND($I463&lt;&gt;AD$4, IFERROR(MATCH("c",$AB463:AC463,0),0)=0),"x", IF(IFERROR(MATCH("c",$AB463:AC463,0),0)=0,"c","")))</f>
        <v/>
      </c>
      <c r="AE463" s="88" t="str">
        <f>IF($AB463&lt;&gt;"x","",IF(AND($I463&lt;&gt;AE$4, IFERROR(MATCH("c",$AB463:AD463,0),0)=0),"x", IF(IFERROR(MATCH("c",$AB463:AD463,0),0)=0,"c","")))</f>
        <v/>
      </c>
      <c r="AF463" s="88" t="str">
        <f>IF($AB463&lt;&gt;"x","",IF(AND($I463&lt;&gt;AF$4, IFERROR(MATCH("c",$AB463:AE463,0),0)=0),"x", IF(IFERROR(MATCH("c",$AB463:AE463,0),0)=0,"c","")))</f>
        <v/>
      </c>
      <c r="AG463" s="88" t="str">
        <f>IF($AB463&lt;&gt;"x","",IF(AND($I463&lt;&gt;AG$4, IFERROR(MATCH("c",$AB463:AF463,0),0)=0),"x", IF(IFERROR(MATCH("c",$AB463:AF463,0),0)=0,"c","")))</f>
        <v/>
      </c>
      <c r="AH463" s="88" t="str">
        <f>IF($AB463&lt;&gt;"x","",IF(AND($I463&lt;&gt;AH$4, IFERROR(MATCH("c",$AB463:AG463,0),0)=0),"x", IF(IFERROR(MATCH("c",$AB463:AG463,0),0)=0,"c","")))</f>
        <v/>
      </c>
      <c r="AI463" s="88" t="str">
        <f>IF($AB463&lt;&gt;"x","",IF(AND($I463&lt;&gt;AI$4, IFERROR(MATCH("c",$AB463:AH463,0),0)=0),"x", IF(IFERROR(MATCH("c",$AB463:AH463,0),0)=0,"c","")))</f>
        <v/>
      </c>
      <c r="AJ463" s="88" t="str">
        <f>IF($AB463&lt;&gt;"x","",IF(AND($I463&lt;&gt;AJ$4, IFERROR(MATCH("c",$AB463:AI463,0),0)=0),"x", IF(IFERROR(MATCH("c",$AB463:AI463,0),0)=0,"c","")))</f>
        <v/>
      </c>
      <c r="AK463" s="88" t="str">
        <f>IF($AB463&lt;&gt;"x","",IF(AND($I463&lt;&gt;AK$4, IFERROR(MATCH("c",$AB463:AJ463,0),0)=0),"x", IF(IFERROR(MATCH("c",$AB463:AJ463,0),0)=0,"c","")))</f>
        <v/>
      </c>
      <c r="AL463" s="88" t="str">
        <f>IF($AB463&lt;&gt;"x","",IF(AND($I463&lt;&gt;AL$4, IFERROR(MATCH("c",$AB463:AK463,0),0)=0),"x", IF(IFERROR(MATCH("c",$AB463:AK463,0),0)=0,"c","")))</f>
        <v/>
      </c>
      <c r="AM463" s="88" t="str">
        <f>IF($AB463&lt;&gt;"x","",IF(AND($I463&lt;&gt;AM$4, IFERROR(MATCH("c",$AB463:AL463,0),0)=0),"x", IF(IFERROR(MATCH("c",$AB463:AL463,0),0)=0,"c","")))</f>
        <v/>
      </c>
      <c r="AN463" s="88" t="str">
        <f>IF($AB463&lt;&gt;"x","",IF(AND($I463&lt;&gt;AN$4, IFERROR(MATCH("c",$AB463:AM463,0),0)=0),"x", IF(IFERROR(MATCH("c",$AB463:AM463,0),0)=0,"c","")))</f>
        <v/>
      </c>
      <c r="AO463" s="88" t="str">
        <f>IF($AB463&lt;&gt;"x","",IF(AND($I463&lt;&gt;AO$4, IFERROR(MATCH("c",$AB463:AN463,0),0)=0),"x", IF(IFERROR(MATCH("c",$AB463:AN463,0),0)=0,"c","")))</f>
        <v/>
      </c>
      <c r="AP463" s="88" t="str">
        <f>IF($AB463&lt;&gt;"x","",IF(AND($I463&lt;&gt;AP$4, IFERROR(MATCH("c",$AB463:AO463,0),0)=0),"x", IF(IFERROR(MATCH("c",$AB463:AO463,0),0)=0,"c","")))</f>
        <v/>
      </c>
      <c r="AQ463" s="88" t="str">
        <f>IF($AB463&lt;&gt;"x","",IF(AND($I463&lt;&gt;AQ$4, IFERROR(MATCH("c",$AB463:AP463,0),0)=0),"x", IF(IFERROR(MATCH("c",$AB463:AP463,0),0)=0,"c","")))</f>
        <v/>
      </c>
    </row>
    <row r="464" spans="2:43" x14ac:dyDescent="0.25">
      <c r="B464" s="88">
        <f>IF(AND(OR(Pipeline!$F$5=H464,Pipeline!$F$5="",Pipeline!$F$5="All"), OR(Pipeline!$F$6=J464,Pipeline!$F$6="",Pipeline!$F$6="All"),  OR(Pipeline!$J$5&lt;=K464,Pipeline!$J$5=""), OR(Pipeline!$J$6&gt;=K464,Pipeline!$J$6=""),  OR(Pipeline!$N$5&lt;=O464,Pipeline!$N$5=""), OR(Pipeline!$N$6&gt;=O464,Pipeline!$N$6="")),1,0)</f>
        <v>1</v>
      </c>
      <c r="C464" s="99">
        <f>IF(B464&lt;&gt;1,"",COUNTIFS($I$6:I463,I464,$B$6:B463,1)+1)</f>
        <v>452</v>
      </c>
      <c r="D464" s="100" t="str">
        <f>IF(LEN(INDEX(Input!B$6:B$1005,ROW($C464)-ROW($C$5),1))=0,"-",INDEX(Input!B$6:B$1005,ROW($C464)-ROW($C$5),1))</f>
        <v>-</v>
      </c>
      <c r="E464" s="100" t="str">
        <f>IF(LEN(INDEX(Input!C$6:C$1005,ROW($C464)-ROW($C$5),1))=0,"-",INDEX(Input!C$6:C$1005,ROW($C464)-ROW($C$5),1))</f>
        <v>-</v>
      </c>
      <c r="F464" s="100" t="str">
        <f>IF(LEN(INDEX(Input!D$6:D$1005,ROW($C464)-ROW($C$5),1))=0,"-",INDEX(Input!D$6:D$1005,ROW($C464)-ROW($C$5),1))</f>
        <v>-</v>
      </c>
      <c r="G464" s="100" t="str">
        <f>IF(LEN(INDEX(Input!E$6:E$1005,ROW($C464)-ROW($C$5),1))=0,"-",INDEX(Input!E$6:E$1005,ROW($C464)-ROW($C$5),1))</f>
        <v>-</v>
      </c>
      <c r="H464" s="100" t="str">
        <f>IF(LEN(INDEX(Input!F$6:F$1005,ROW($C464)-ROW($C$5),1))=0,"-",INDEX(Input!F$6:F$1005,ROW($C464)-ROW($C$5),1))</f>
        <v>-</v>
      </c>
      <c r="I464" s="100" t="str">
        <f>IF(LEN(INDEX(Input!G$6:G$1005,ROW($C464)-ROW($C$5),1))=0,"",INDEX(Input!G$6:G$1005,ROW($C464)-ROW($C$5),1))</f>
        <v/>
      </c>
      <c r="J464" s="100" t="str">
        <f>IF(LEN(INDEX(Input!B$6:B$1005,ROW($C464)-ROW($C$5),1))=0,"-",IF(INDEX(Input!H$6:H$1005,ROW($C464)-ROW($C$5),1)="","Not set",INDEX(Input!H$6:H$1005,ROW($C464)-ROW($C$5),1)) )</f>
        <v>-</v>
      </c>
      <c r="K464" s="101" t="str">
        <f>IF(LEN(INDEX(Input!I$6:I$1005,ROW($C464)-ROW($C$5),1))=0,"",INDEX(Input!I$6:I$1005,ROW($C464)-ROW($C$5),1))</f>
        <v/>
      </c>
      <c r="L464" s="101" t="str">
        <f t="array" ref="L464">IFERROR(IF($AY$24=123,DAY(K464)&amp;connector&amp;IF($AZ$24="Extended",INDEX($AT$24:$AT$35,MONTH(K464),1),MONTH(K464))&amp;connector&amp;IF($AZ$24="Short", RIGHT(YEAR(K464),2),YEAR(K464)),IF($AY$24=213, MONTH(K464)&amp;connector&amp;DAY(K464)&amp;connector&amp;IF($AZ$24="Short", RIGHT(YEAR(K464),2),YEAR(K464)),IF($AZ$24="Short", RIGHT(YEAR(K464),2),YEAR(K464))&amp;connector&amp;MONTH(K464)&amp;connector&amp;DAY(K464))),"-")</f>
        <v>-</v>
      </c>
      <c r="M464" s="101" t="str">
        <f>IF(LEN(INDEX(Input!J$6:J$1005,ROW($C464)-ROW($C$5),1))=0,"",INDEX(Input!J$6:J$1005,ROW($C464)-ROW($C$5),1))</f>
        <v/>
      </c>
      <c r="N464" s="101" t="str">
        <f t="array" ref="N464">IFERROR(IF($AY$24=123,DAY(M464)&amp;connector&amp;IF($AZ$24="Extended",INDEX($AT$24:$AT$35,MONTH(M464),1),MONTH(M464))&amp;connector&amp;IF($AZ$24="Short", RIGHT(YEAR(M464),2),YEAR(M464)),IF($AY$24=213, MONTH(M464)&amp;connector&amp;DAY(M464)&amp;connector&amp;IF($AZ$24="Short", RIGHT(YEAR(M464),2),YEAR(M464)),IF($AZ$24="Short", RIGHT(YEAR(M464),2),YEAR(M464))&amp;connector&amp;MONTH(M464)&amp;connector&amp;DAY(M464))),"-")</f>
        <v>-</v>
      </c>
      <c r="O464" s="156" t="str">
        <f>IF(LEN(INDEX(Input!K$6:K$1005,ROW($C464)-ROW($C$5),1))=0,"",INDEX(Input!K$6:K$1005,ROW($C464)-ROW($C$5),1))</f>
        <v/>
      </c>
      <c r="P464" s="100" t="str">
        <f t="shared" si="61"/>
        <v>-</v>
      </c>
      <c r="Q464" s="156" t="str">
        <f>IF(LEN(INDEX(Input!L$6:L$1005,ROW($C464)-ROW($C$5),1))=0,"",INDEX(Input!L$6:L$1005,ROW($C464)-ROW($C$5),1))</f>
        <v/>
      </c>
      <c r="R464" s="100" t="str">
        <f t="shared" si="62"/>
        <v>-</v>
      </c>
      <c r="S464" s="156" t="str">
        <f>IF(LEN(INDEX(Input!M$6:M$1005,ROW($C464)-ROW($C$5),1))=0,"-",INDEX(Input!M$6:M$1005,ROW($C464)-ROW($C$5),1))</f>
        <v>-</v>
      </c>
      <c r="T464" s="156" t="str">
        <f t="shared" si="63"/>
        <v/>
      </c>
      <c r="U464" s="100" t="str">
        <f t="shared" si="64"/>
        <v>-</v>
      </c>
      <c r="V464" s="156" t="str">
        <f>IF(LEN(INDEX(Input!O$6:O$1005,ROW($C464)-ROW($C$5),1))=0,"",INDEX(Input!O$6:O$1005,ROW($C464)-ROW($C$5),1))</f>
        <v/>
      </c>
      <c r="W464" s="100" t="str">
        <f t="shared" si="65"/>
        <v>-</v>
      </c>
      <c r="X464" s="104" t="str">
        <f t="shared" si="66"/>
        <v/>
      </c>
      <c r="Y464" s="102" t="str">
        <f t="shared" si="60"/>
        <v/>
      </c>
      <c r="Z464" s="102" t="str">
        <f>IF(AND(OR(Dashboard!$D$7=J464,Dashboard!$D$7=""),  OR(Dashboard!$G$6&lt;=K464,Dashboard!$G$6=""), OR(Dashboard!$G$7&gt;=K464,Dashboard!$G$7=""),  OR(Dashboard!$J$6&lt;=O464,Dashboard!$J$6=""), OR(Dashboard!$J$7&gt;=O464,Dashboard!$J$7=""),D464&lt;&gt;""),"x","")</f>
        <v>x</v>
      </c>
      <c r="AA464" s="102" t="str">
        <f>IF(AND(OR(Dashboard!$D$6=H464,Dashboard!$D$6="",Dashboard!$D$6="All"), Z464="x"),"x","")</f>
        <v>x</v>
      </c>
      <c r="AB464" s="103" t="str">
        <f>IF(AND(OR(Dashboard!$D$6=H464,Dashboard!$D$6="",Dashboard!$D$6="All"), OR(Dashboard!$D$7=J464,Dashboard!$D$7=""),  OR(Dashboard!$G$6&lt;=K464,Dashboard!$G$6=""), OR(Dashboard!$G$7&gt;=K464,Dashboard!$G$7=""),  OR(Dashboard!$J$6&lt;=O464,Dashboard!$J$6=""), OR(Dashboard!$J$7&gt;=O464,Dashboard!$J$7=""),I464&lt;&gt;""),"x","")</f>
        <v/>
      </c>
      <c r="AC464" s="88" t="str">
        <f>IF($AB464&lt;&gt;"x","",IF(AND($I464&lt;&gt;AC$4, IFERROR(MATCH("c",$AB464:AB464,0),0)=0),"x", IF(IFERROR(MATCH("c",$AB464:AB464,0),0)=0,"c","")))</f>
        <v/>
      </c>
      <c r="AD464" s="88" t="str">
        <f>IF($AB464&lt;&gt;"x","",IF(AND($I464&lt;&gt;AD$4, IFERROR(MATCH("c",$AB464:AC464,0),0)=0),"x", IF(IFERROR(MATCH("c",$AB464:AC464,0),0)=0,"c","")))</f>
        <v/>
      </c>
      <c r="AE464" s="88" t="str">
        <f>IF($AB464&lt;&gt;"x","",IF(AND($I464&lt;&gt;AE$4, IFERROR(MATCH("c",$AB464:AD464,0),0)=0),"x", IF(IFERROR(MATCH("c",$AB464:AD464,0),0)=0,"c","")))</f>
        <v/>
      </c>
      <c r="AF464" s="88" t="str">
        <f>IF($AB464&lt;&gt;"x","",IF(AND($I464&lt;&gt;AF$4, IFERROR(MATCH("c",$AB464:AE464,0),0)=0),"x", IF(IFERROR(MATCH("c",$AB464:AE464,0),0)=0,"c","")))</f>
        <v/>
      </c>
      <c r="AG464" s="88" t="str">
        <f>IF($AB464&lt;&gt;"x","",IF(AND($I464&lt;&gt;AG$4, IFERROR(MATCH("c",$AB464:AF464,0),0)=0),"x", IF(IFERROR(MATCH("c",$AB464:AF464,0),0)=0,"c","")))</f>
        <v/>
      </c>
      <c r="AH464" s="88" t="str">
        <f>IF($AB464&lt;&gt;"x","",IF(AND($I464&lt;&gt;AH$4, IFERROR(MATCH("c",$AB464:AG464,0),0)=0),"x", IF(IFERROR(MATCH("c",$AB464:AG464,0),0)=0,"c","")))</f>
        <v/>
      </c>
      <c r="AI464" s="88" t="str">
        <f>IF($AB464&lt;&gt;"x","",IF(AND($I464&lt;&gt;AI$4, IFERROR(MATCH("c",$AB464:AH464,0),0)=0),"x", IF(IFERROR(MATCH("c",$AB464:AH464,0),0)=0,"c","")))</f>
        <v/>
      </c>
      <c r="AJ464" s="88" t="str">
        <f>IF($AB464&lt;&gt;"x","",IF(AND($I464&lt;&gt;AJ$4, IFERROR(MATCH("c",$AB464:AI464,0),0)=0),"x", IF(IFERROR(MATCH("c",$AB464:AI464,0),0)=0,"c","")))</f>
        <v/>
      </c>
      <c r="AK464" s="88" t="str">
        <f>IF($AB464&lt;&gt;"x","",IF(AND($I464&lt;&gt;AK$4, IFERROR(MATCH("c",$AB464:AJ464,0),0)=0),"x", IF(IFERROR(MATCH("c",$AB464:AJ464,0),0)=0,"c","")))</f>
        <v/>
      </c>
      <c r="AL464" s="88" t="str">
        <f>IF($AB464&lt;&gt;"x","",IF(AND($I464&lt;&gt;AL$4, IFERROR(MATCH("c",$AB464:AK464,0),0)=0),"x", IF(IFERROR(MATCH("c",$AB464:AK464,0),0)=0,"c","")))</f>
        <v/>
      </c>
      <c r="AM464" s="88" t="str">
        <f>IF($AB464&lt;&gt;"x","",IF(AND($I464&lt;&gt;AM$4, IFERROR(MATCH("c",$AB464:AL464,0),0)=0),"x", IF(IFERROR(MATCH("c",$AB464:AL464,0),0)=0,"c","")))</f>
        <v/>
      </c>
      <c r="AN464" s="88" t="str">
        <f>IF($AB464&lt;&gt;"x","",IF(AND($I464&lt;&gt;AN$4, IFERROR(MATCH("c",$AB464:AM464,0),0)=0),"x", IF(IFERROR(MATCH("c",$AB464:AM464,0),0)=0,"c","")))</f>
        <v/>
      </c>
      <c r="AO464" s="88" t="str">
        <f>IF($AB464&lt;&gt;"x","",IF(AND($I464&lt;&gt;AO$4, IFERROR(MATCH("c",$AB464:AN464,0),0)=0),"x", IF(IFERROR(MATCH("c",$AB464:AN464,0),0)=0,"c","")))</f>
        <v/>
      </c>
      <c r="AP464" s="88" t="str">
        <f>IF($AB464&lt;&gt;"x","",IF(AND($I464&lt;&gt;AP$4, IFERROR(MATCH("c",$AB464:AO464,0),0)=0),"x", IF(IFERROR(MATCH("c",$AB464:AO464,0),0)=0,"c","")))</f>
        <v/>
      </c>
      <c r="AQ464" s="88" t="str">
        <f>IF($AB464&lt;&gt;"x","",IF(AND($I464&lt;&gt;AQ$4, IFERROR(MATCH("c",$AB464:AP464,0),0)=0),"x", IF(IFERROR(MATCH("c",$AB464:AP464,0),0)=0,"c","")))</f>
        <v/>
      </c>
    </row>
    <row r="465" spans="2:43" x14ac:dyDescent="0.25">
      <c r="B465" s="88">
        <f>IF(AND(OR(Pipeline!$F$5=H465,Pipeline!$F$5="",Pipeline!$F$5="All"), OR(Pipeline!$F$6=J465,Pipeline!$F$6="",Pipeline!$F$6="All"),  OR(Pipeline!$J$5&lt;=K465,Pipeline!$J$5=""), OR(Pipeline!$J$6&gt;=K465,Pipeline!$J$6=""),  OR(Pipeline!$N$5&lt;=O465,Pipeline!$N$5=""), OR(Pipeline!$N$6&gt;=O465,Pipeline!$N$6="")),1,0)</f>
        <v>1</v>
      </c>
      <c r="C465" s="99">
        <f>IF(B465&lt;&gt;1,"",COUNTIFS($I$6:I464,I465,$B$6:B464,1)+1)</f>
        <v>453</v>
      </c>
      <c r="D465" s="100" t="str">
        <f>IF(LEN(INDEX(Input!B$6:B$1005,ROW($C465)-ROW($C$5),1))=0,"-",INDEX(Input!B$6:B$1005,ROW($C465)-ROW($C$5),1))</f>
        <v>-</v>
      </c>
      <c r="E465" s="100" t="str">
        <f>IF(LEN(INDEX(Input!C$6:C$1005,ROW($C465)-ROW($C$5),1))=0,"-",INDEX(Input!C$6:C$1005,ROW($C465)-ROW($C$5),1))</f>
        <v>-</v>
      </c>
      <c r="F465" s="100" t="str">
        <f>IF(LEN(INDEX(Input!D$6:D$1005,ROW($C465)-ROW($C$5),1))=0,"-",INDEX(Input!D$6:D$1005,ROW($C465)-ROW($C$5),1))</f>
        <v>-</v>
      </c>
      <c r="G465" s="100" t="str">
        <f>IF(LEN(INDEX(Input!E$6:E$1005,ROW($C465)-ROW($C$5),1))=0,"-",INDEX(Input!E$6:E$1005,ROW($C465)-ROW($C$5),1))</f>
        <v>-</v>
      </c>
      <c r="H465" s="100" t="str">
        <f>IF(LEN(INDEX(Input!F$6:F$1005,ROW($C465)-ROW($C$5),1))=0,"-",INDEX(Input!F$6:F$1005,ROW($C465)-ROW($C$5),1))</f>
        <v>-</v>
      </c>
      <c r="I465" s="100" t="str">
        <f>IF(LEN(INDEX(Input!G$6:G$1005,ROW($C465)-ROW($C$5),1))=0,"",INDEX(Input!G$6:G$1005,ROW($C465)-ROW($C$5),1))</f>
        <v/>
      </c>
      <c r="J465" s="100" t="str">
        <f>IF(LEN(INDEX(Input!B$6:B$1005,ROW($C465)-ROW($C$5),1))=0,"-",IF(INDEX(Input!H$6:H$1005,ROW($C465)-ROW($C$5),1)="","Not set",INDEX(Input!H$6:H$1005,ROW($C465)-ROW($C$5),1)) )</f>
        <v>-</v>
      </c>
      <c r="K465" s="101" t="str">
        <f>IF(LEN(INDEX(Input!I$6:I$1005,ROW($C465)-ROW($C$5),1))=0,"",INDEX(Input!I$6:I$1005,ROW($C465)-ROW($C$5),1))</f>
        <v/>
      </c>
      <c r="L465" s="101" t="str">
        <f t="array" ref="L465">IFERROR(IF($AY$24=123,DAY(K465)&amp;connector&amp;IF($AZ$24="Extended",INDEX($AT$24:$AT$35,MONTH(K465),1),MONTH(K465))&amp;connector&amp;IF($AZ$24="Short", RIGHT(YEAR(K465),2),YEAR(K465)),IF($AY$24=213, MONTH(K465)&amp;connector&amp;DAY(K465)&amp;connector&amp;IF($AZ$24="Short", RIGHT(YEAR(K465),2),YEAR(K465)),IF($AZ$24="Short", RIGHT(YEAR(K465),2),YEAR(K465))&amp;connector&amp;MONTH(K465)&amp;connector&amp;DAY(K465))),"-")</f>
        <v>-</v>
      </c>
      <c r="M465" s="101" t="str">
        <f>IF(LEN(INDEX(Input!J$6:J$1005,ROW($C465)-ROW($C$5),1))=0,"",INDEX(Input!J$6:J$1005,ROW($C465)-ROW($C$5),1))</f>
        <v/>
      </c>
      <c r="N465" s="101" t="str">
        <f t="array" ref="N465">IFERROR(IF($AY$24=123,DAY(M465)&amp;connector&amp;IF($AZ$24="Extended",INDEX($AT$24:$AT$35,MONTH(M465),1),MONTH(M465))&amp;connector&amp;IF($AZ$24="Short", RIGHT(YEAR(M465),2),YEAR(M465)),IF($AY$24=213, MONTH(M465)&amp;connector&amp;DAY(M465)&amp;connector&amp;IF($AZ$24="Short", RIGHT(YEAR(M465),2),YEAR(M465)),IF($AZ$24="Short", RIGHT(YEAR(M465),2),YEAR(M465))&amp;connector&amp;MONTH(M465)&amp;connector&amp;DAY(M465))),"-")</f>
        <v>-</v>
      </c>
      <c r="O465" s="156" t="str">
        <f>IF(LEN(INDEX(Input!K$6:K$1005,ROW($C465)-ROW($C$5),1))=0,"",INDEX(Input!K$6:K$1005,ROW($C465)-ROW($C$5),1))</f>
        <v/>
      </c>
      <c r="P465" s="100" t="str">
        <f t="shared" si="61"/>
        <v>-</v>
      </c>
      <c r="Q465" s="156" t="str">
        <f>IF(LEN(INDEX(Input!L$6:L$1005,ROW($C465)-ROW($C$5),1))=0,"",INDEX(Input!L$6:L$1005,ROW($C465)-ROW($C$5),1))</f>
        <v/>
      </c>
      <c r="R465" s="100" t="str">
        <f t="shared" si="62"/>
        <v>-</v>
      </c>
      <c r="S465" s="156" t="str">
        <f>IF(LEN(INDEX(Input!M$6:M$1005,ROW($C465)-ROW($C$5),1))=0,"-",INDEX(Input!M$6:M$1005,ROW($C465)-ROW($C$5),1))</f>
        <v>-</v>
      </c>
      <c r="T465" s="156" t="str">
        <f t="shared" si="63"/>
        <v/>
      </c>
      <c r="U465" s="100" t="str">
        <f t="shared" si="64"/>
        <v>-</v>
      </c>
      <c r="V465" s="156" t="str">
        <f>IF(LEN(INDEX(Input!O$6:O$1005,ROW($C465)-ROW($C$5),1))=0,"",INDEX(Input!O$6:O$1005,ROW($C465)-ROW($C$5),1))</f>
        <v/>
      </c>
      <c r="W465" s="100" t="str">
        <f t="shared" si="65"/>
        <v>-</v>
      </c>
      <c r="X465" s="104" t="str">
        <f t="shared" si="66"/>
        <v/>
      </c>
      <c r="Y465" s="102" t="str">
        <f t="shared" si="60"/>
        <v/>
      </c>
      <c r="Z465" s="102" t="str">
        <f>IF(AND(OR(Dashboard!$D$7=J465,Dashboard!$D$7=""),  OR(Dashboard!$G$6&lt;=K465,Dashboard!$G$6=""), OR(Dashboard!$G$7&gt;=K465,Dashboard!$G$7=""),  OR(Dashboard!$J$6&lt;=O465,Dashboard!$J$6=""), OR(Dashboard!$J$7&gt;=O465,Dashboard!$J$7=""),D465&lt;&gt;""),"x","")</f>
        <v>x</v>
      </c>
      <c r="AA465" s="102" t="str">
        <f>IF(AND(OR(Dashboard!$D$6=H465,Dashboard!$D$6="",Dashboard!$D$6="All"), Z465="x"),"x","")</f>
        <v>x</v>
      </c>
      <c r="AB465" s="103" t="str">
        <f>IF(AND(OR(Dashboard!$D$6=H465,Dashboard!$D$6="",Dashboard!$D$6="All"), OR(Dashboard!$D$7=J465,Dashboard!$D$7=""),  OR(Dashboard!$G$6&lt;=K465,Dashboard!$G$6=""), OR(Dashboard!$G$7&gt;=K465,Dashboard!$G$7=""),  OR(Dashboard!$J$6&lt;=O465,Dashboard!$J$6=""), OR(Dashboard!$J$7&gt;=O465,Dashboard!$J$7=""),I465&lt;&gt;""),"x","")</f>
        <v/>
      </c>
      <c r="AC465" s="88" t="str">
        <f>IF($AB465&lt;&gt;"x","",IF(AND($I465&lt;&gt;AC$4, IFERROR(MATCH("c",$AB465:AB465,0),0)=0),"x", IF(IFERROR(MATCH("c",$AB465:AB465,0),0)=0,"c","")))</f>
        <v/>
      </c>
      <c r="AD465" s="88" t="str">
        <f>IF($AB465&lt;&gt;"x","",IF(AND($I465&lt;&gt;AD$4, IFERROR(MATCH("c",$AB465:AC465,0),0)=0),"x", IF(IFERROR(MATCH("c",$AB465:AC465,0),0)=0,"c","")))</f>
        <v/>
      </c>
      <c r="AE465" s="88" t="str">
        <f>IF($AB465&lt;&gt;"x","",IF(AND($I465&lt;&gt;AE$4, IFERROR(MATCH("c",$AB465:AD465,0),0)=0),"x", IF(IFERROR(MATCH("c",$AB465:AD465,0),0)=0,"c","")))</f>
        <v/>
      </c>
      <c r="AF465" s="88" t="str">
        <f>IF($AB465&lt;&gt;"x","",IF(AND($I465&lt;&gt;AF$4, IFERROR(MATCH("c",$AB465:AE465,0),0)=0),"x", IF(IFERROR(MATCH("c",$AB465:AE465,0),0)=0,"c","")))</f>
        <v/>
      </c>
      <c r="AG465" s="88" t="str">
        <f>IF($AB465&lt;&gt;"x","",IF(AND($I465&lt;&gt;AG$4, IFERROR(MATCH("c",$AB465:AF465,0),0)=0),"x", IF(IFERROR(MATCH("c",$AB465:AF465,0),0)=0,"c","")))</f>
        <v/>
      </c>
      <c r="AH465" s="88" t="str">
        <f>IF($AB465&lt;&gt;"x","",IF(AND($I465&lt;&gt;AH$4, IFERROR(MATCH("c",$AB465:AG465,0),0)=0),"x", IF(IFERROR(MATCH("c",$AB465:AG465,0),0)=0,"c","")))</f>
        <v/>
      </c>
      <c r="AI465" s="88" t="str">
        <f>IF($AB465&lt;&gt;"x","",IF(AND($I465&lt;&gt;AI$4, IFERROR(MATCH("c",$AB465:AH465,0),0)=0),"x", IF(IFERROR(MATCH("c",$AB465:AH465,0),0)=0,"c","")))</f>
        <v/>
      </c>
      <c r="AJ465" s="88" t="str">
        <f>IF($AB465&lt;&gt;"x","",IF(AND($I465&lt;&gt;AJ$4, IFERROR(MATCH("c",$AB465:AI465,0),0)=0),"x", IF(IFERROR(MATCH("c",$AB465:AI465,0),0)=0,"c","")))</f>
        <v/>
      </c>
      <c r="AK465" s="88" t="str">
        <f>IF($AB465&lt;&gt;"x","",IF(AND($I465&lt;&gt;AK$4, IFERROR(MATCH("c",$AB465:AJ465,0),0)=0),"x", IF(IFERROR(MATCH("c",$AB465:AJ465,0),0)=0,"c","")))</f>
        <v/>
      </c>
      <c r="AL465" s="88" t="str">
        <f>IF($AB465&lt;&gt;"x","",IF(AND($I465&lt;&gt;AL$4, IFERROR(MATCH("c",$AB465:AK465,0),0)=0),"x", IF(IFERROR(MATCH("c",$AB465:AK465,0),0)=0,"c","")))</f>
        <v/>
      </c>
      <c r="AM465" s="88" t="str">
        <f>IF($AB465&lt;&gt;"x","",IF(AND($I465&lt;&gt;AM$4, IFERROR(MATCH("c",$AB465:AL465,0),0)=0),"x", IF(IFERROR(MATCH("c",$AB465:AL465,0),0)=0,"c","")))</f>
        <v/>
      </c>
      <c r="AN465" s="88" t="str">
        <f>IF($AB465&lt;&gt;"x","",IF(AND($I465&lt;&gt;AN$4, IFERROR(MATCH("c",$AB465:AM465,0),0)=0),"x", IF(IFERROR(MATCH("c",$AB465:AM465,0),0)=0,"c","")))</f>
        <v/>
      </c>
      <c r="AO465" s="88" t="str">
        <f>IF($AB465&lt;&gt;"x","",IF(AND($I465&lt;&gt;AO$4, IFERROR(MATCH("c",$AB465:AN465,0),0)=0),"x", IF(IFERROR(MATCH("c",$AB465:AN465,0),0)=0,"c","")))</f>
        <v/>
      </c>
      <c r="AP465" s="88" t="str">
        <f>IF($AB465&lt;&gt;"x","",IF(AND($I465&lt;&gt;AP$4, IFERROR(MATCH("c",$AB465:AO465,0),0)=0),"x", IF(IFERROR(MATCH("c",$AB465:AO465,0),0)=0,"c","")))</f>
        <v/>
      </c>
      <c r="AQ465" s="88" t="str">
        <f>IF($AB465&lt;&gt;"x","",IF(AND($I465&lt;&gt;AQ$4, IFERROR(MATCH("c",$AB465:AP465,0),0)=0),"x", IF(IFERROR(MATCH("c",$AB465:AP465,0),0)=0,"c","")))</f>
        <v/>
      </c>
    </row>
    <row r="466" spans="2:43" x14ac:dyDescent="0.25">
      <c r="B466" s="88">
        <f>IF(AND(OR(Pipeline!$F$5=H466,Pipeline!$F$5="",Pipeline!$F$5="All"), OR(Pipeline!$F$6=J466,Pipeline!$F$6="",Pipeline!$F$6="All"),  OR(Pipeline!$J$5&lt;=K466,Pipeline!$J$5=""), OR(Pipeline!$J$6&gt;=K466,Pipeline!$J$6=""),  OR(Pipeline!$N$5&lt;=O466,Pipeline!$N$5=""), OR(Pipeline!$N$6&gt;=O466,Pipeline!$N$6="")),1,0)</f>
        <v>1</v>
      </c>
      <c r="C466" s="99">
        <f>IF(B466&lt;&gt;1,"",COUNTIFS($I$6:I465,I466,$B$6:B465,1)+1)</f>
        <v>454</v>
      </c>
      <c r="D466" s="100" t="str">
        <f>IF(LEN(INDEX(Input!B$6:B$1005,ROW($C466)-ROW($C$5),1))=0,"-",INDEX(Input!B$6:B$1005,ROW($C466)-ROW($C$5),1))</f>
        <v>-</v>
      </c>
      <c r="E466" s="100" t="str">
        <f>IF(LEN(INDEX(Input!C$6:C$1005,ROW($C466)-ROW($C$5),1))=0,"-",INDEX(Input!C$6:C$1005,ROW($C466)-ROW($C$5),1))</f>
        <v>-</v>
      </c>
      <c r="F466" s="100" t="str">
        <f>IF(LEN(INDEX(Input!D$6:D$1005,ROW($C466)-ROW($C$5),1))=0,"-",INDEX(Input!D$6:D$1005,ROW($C466)-ROW($C$5),1))</f>
        <v>-</v>
      </c>
      <c r="G466" s="100" t="str">
        <f>IF(LEN(INDEX(Input!E$6:E$1005,ROW($C466)-ROW($C$5),1))=0,"-",INDEX(Input!E$6:E$1005,ROW($C466)-ROW($C$5),1))</f>
        <v>-</v>
      </c>
      <c r="H466" s="100" t="str">
        <f>IF(LEN(INDEX(Input!F$6:F$1005,ROW($C466)-ROW($C$5),1))=0,"-",INDEX(Input!F$6:F$1005,ROW($C466)-ROW($C$5),1))</f>
        <v>-</v>
      </c>
      <c r="I466" s="100" t="str">
        <f>IF(LEN(INDEX(Input!G$6:G$1005,ROW($C466)-ROW($C$5),1))=0,"",INDEX(Input!G$6:G$1005,ROW($C466)-ROW($C$5),1))</f>
        <v/>
      </c>
      <c r="J466" s="100" t="str">
        <f>IF(LEN(INDEX(Input!B$6:B$1005,ROW($C466)-ROW($C$5),1))=0,"-",IF(INDEX(Input!H$6:H$1005,ROW($C466)-ROW($C$5),1)="","Not set",INDEX(Input!H$6:H$1005,ROW($C466)-ROW($C$5),1)) )</f>
        <v>-</v>
      </c>
      <c r="K466" s="101" t="str">
        <f>IF(LEN(INDEX(Input!I$6:I$1005,ROW($C466)-ROW($C$5),1))=0,"",INDEX(Input!I$6:I$1005,ROW($C466)-ROW($C$5),1))</f>
        <v/>
      </c>
      <c r="L466" s="101" t="str">
        <f t="array" ref="L466">IFERROR(IF($AY$24=123,DAY(K466)&amp;connector&amp;IF($AZ$24="Extended",INDEX($AT$24:$AT$35,MONTH(K466),1),MONTH(K466))&amp;connector&amp;IF($AZ$24="Short", RIGHT(YEAR(K466),2),YEAR(K466)),IF($AY$24=213, MONTH(K466)&amp;connector&amp;DAY(K466)&amp;connector&amp;IF($AZ$24="Short", RIGHT(YEAR(K466),2),YEAR(K466)),IF($AZ$24="Short", RIGHT(YEAR(K466),2),YEAR(K466))&amp;connector&amp;MONTH(K466)&amp;connector&amp;DAY(K466))),"-")</f>
        <v>-</v>
      </c>
      <c r="M466" s="101" t="str">
        <f>IF(LEN(INDEX(Input!J$6:J$1005,ROW($C466)-ROW($C$5),1))=0,"",INDEX(Input!J$6:J$1005,ROW($C466)-ROW($C$5),1))</f>
        <v/>
      </c>
      <c r="N466" s="101" t="str">
        <f t="array" ref="N466">IFERROR(IF($AY$24=123,DAY(M466)&amp;connector&amp;IF($AZ$24="Extended",INDEX($AT$24:$AT$35,MONTH(M466),1),MONTH(M466))&amp;connector&amp;IF($AZ$24="Short", RIGHT(YEAR(M466),2),YEAR(M466)),IF($AY$24=213, MONTH(M466)&amp;connector&amp;DAY(M466)&amp;connector&amp;IF($AZ$24="Short", RIGHT(YEAR(M466),2),YEAR(M466)),IF($AZ$24="Short", RIGHT(YEAR(M466),2),YEAR(M466))&amp;connector&amp;MONTH(M466)&amp;connector&amp;DAY(M466))),"-")</f>
        <v>-</v>
      </c>
      <c r="O466" s="156" t="str">
        <f>IF(LEN(INDEX(Input!K$6:K$1005,ROW($C466)-ROW($C$5),1))=0,"",INDEX(Input!K$6:K$1005,ROW($C466)-ROW($C$5),1))</f>
        <v/>
      </c>
      <c r="P466" s="100" t="str">
        <f t="shared" si="61"/>
        <v>-</v>
      </c>
      <c r="Q466" s="156" t="str">
        <f>IF(LEN(INDEX(Input!L$6:L$1005,ROW($C466)-ROW($C$5),1))=0,"",INDEX(Input!L$6:L$1005,ROW($C466)-ROW($C$5),1))</f>
        <v/>
      </c>
      <c r="R466" s="100" t="str">
        <f t="shared" si="62"/>
        <v>-</v>
      </c>
      <c r="S466" s="156" t="str">
        <f>IF(LEN(INDEX(Input!M$6:M$1005,ROW($C466)-ROW($C$5),1))=0,"-",INDEX(Input!M$6:M$1005,ROW($C466)-ROW($C$5),1))</f>
        <v>-</v>
      </c>
      <c r="T466" s="156" t="str">
        <f t="shared" si="63"/>
        <v/>
      </c>
      <c r="U466" s="100" t="str">
        <f t="shared" si="64"/>
        <v>-</v>
      </c>
      <c r="V466" s="156" t="str">
        <f>IF(LEN(INDEX(Input!O$6:O$1005,ROW($C466)-ROW($C$5),1))=0,"",INDEX(Input!O$6:O$1005,ROW($C466)-ROW($C$5),1))</f>
        <v/>
      </c>
      <c r="W466" s="100" t="str">
        <f t="shared" si="65"/>
        <v>-</v>
      </c>
      <c r="X466" s="104" t="str">
        <f t="shared" si="66"/>
        <v/>
      </c>
      <c r="Y466" s="102" t="str">
        <f t="shared" si="60"/>
        <v/>
      </c>
      <c r="Z466" s="102" t="str">
        <f>IF(AND(OR(Dashboard!$D$7=J466,Dashboard!$D$7=""),  OR(Dashboard!$G$6&lt;=K466,Dashboard!$G$6=""), OR(Dashboard!$G$7&gt;=K466,Dashboard!$G$7=""),  OR(Dashboard!$J$6&lt;=O466,Dashboard!$J$6=""), OR(Dashboard!$J$7&gt;=O466,Dashboard!$J$7=""),D466&lt;&gt;""),"x","")</f>
        <v>x</v>
      </c>
      <c r="AA466" s="102" t="str">
        <f>IF(AND(OR(Dashboard!$D$6=H466,Dashboard!$D$6="",Dashboard!$D$6="All"), Z466="x"),"x","")</f>
        <v>x</v>
      </c>
      <c r="AB466" s="103" t="str">
        <f>IF(AND(OR(Dashboard!$D$6=H466,Dashboard!$D$6="",Dashboard!$D$6="All"), OR(Dashboard!$D$7=J466,Dashboard!$D$7=""),  OR(Dashboard!$G$6&lt;=K466,Dashboard!$G$6=""), OR(Dashboard!$G$7&gt;=K466,Dashboard!$G$7=""),  OR(Dashboard!$J$6&lt;=O466,Dashboard!$J$6=""), OR(Dashboard!$J$7&gt;=O466,Dashboard!$J$7=""),I466&lt;&gt;""),"x","")</f>
        <v/>
      </c>
      <c r="AC466" s="88" t="str">
        <f>IF($AB466&lt;&gt;"x","",IF(AND($I466&lt;&gt;AC$4, IFERROR(MATCH("c",$AB466:AB466,0),0)=0),"x", IF(IFERROR(MATCH("c",$AB466:AB466,0),0)=0,"c","")))</f>
        <v/>
      </c>
      <c r="AD466" s="88" t="str">
        <f>IF($AB466&lt;&gt;"x","",IF(AND($I466&lt;&gt;AD$4, IFERROR(MATCH("c",$AB466:AC466,0),0)=0),"x", IF(IFERROR(MATCH("c",$AB466:AC466,0),0)=0,"c","")))</f>
        <v/>
      </c>
      <c r="AE466" s="88" t="str">
        <f>IF($AB466&lt;&gt;"x","",IF(AND($I466&lt;&gt;AE$4, IFERROR(MATCH("c",$AB466:AD466,0),0)=0),"x", IF(IFERROR(MATCH("c",$AB466:AD466,0),0)=0,"c","")))</f>
        <v/>
      </c>
      <c r="AF466" s="88" t="str">
        <f>IF($AB466&lt;&gt;"x","",IF(AND($I466&lt;&gt;AF$4, IFERROR(MATCH("c",$AB466:AE466,0),0)=0),"x", IF(IFERROR(MATCH("c",$AB466:AE466,0),0)=0,"c","")))</f>
        <v/>
      </c>
      <c r="AG466" s="88" t="str">
        <f>IF($AB466&lt;&gt;"x","",IF(AND($I466&lt;&gt;AG$4, IFERROR(MATCH("c",$AB466:AF466,0),0)=0),"x", IF(IFERROR(MATCH("c",$AB466:AF466,0),0)=0,"c","")))</f>
        <v/>
      </c>
      <c r="AH466" s="88" t="str">
        <f>IF($AB466&lt;&gt;"x","",IF(AND($I466&lt;&gt;AH$4, IFERROR(MATCH("c",$AB466:AG466,0),0)=0),"x", IF(IFERROR(MATCH("c",$AB466:AG466,0),0)=0,"c","")))</f>
        <v/>
      </c>
      <c r="AI466" s="88" t="str">
        <f>IF($AB466&lt;&gt;"x","",IF(AND($I466&lt;&gt;AI$4, IFERROR(MATCH("c",$AB466:AH466,0),0)=0),"x", IF(IFERROR(MATCH("c",$AB466:AH466,0),0)=0,"c","")))</f>
        <v/>
      </c>
      <c r="AJ466" s="88" t="str">
        <f>IF($AB466&lt;&gt;"x","",IF(AND($I466&lt;&gt;AJ$4, IFERROR(MATCH("c",$AB466:AI466,0),0)=0),"x", IF(IFERROR(MATCH("c",$AB466:AI466,0),0)=0,"c","")))</f>
        <v/>
      </c>
      <c r="AK466" s="88" t="str">
        <f>IF($AB466&lt;&gt;"x","",IF(AND($I466&lt;&gt;AK$4, IFERROR(MATCH("c",$AB466:AJ466,0),0)=0),"x", IF(IFERROR(MATCH("c",$AB466:AJ466,0),0)=0,"c","")))</f>
        <v/>
      </c>
      <c r="AL466" s="88" t="str">
        <f>IF($AB466&lt;&gt;"x","",IF(AND($I466&lt;&gt;AL$4, IFERROR(MATCH("c",$AB466:AK466,0),0)=0),"x", IF(IFERROR(MATCH("c",$AB466:AK466,0),0)=0,"c","")))</f>
        <v/>
      </c>
      <c r="AM466" s="88" t="str">
        <f>IF($AB466&lt;&gt;"x","",IF(AND($I466&lt;&gt;AM$4, IFERROR(MATCH("c",$AB466:AL466,0),0)=0),"x", IF(IFERROR(MATCH("c",$AB466:AL466,0),0)=0,"c","")))</f>
        <v/>
      </c>
      <c r="AN466" s="88" t="str">
        <f>IF($AB466&lt;&gt;"x","",IF(AND($I466&lt;&gt;AN$4, IFERROR(MATCH("c",$AB466:AM466,0),0)=0),"x", IF(IFERROR(MATCH("c",$AB466:AM466,0),0)=0,"c","")))</f>
        <v/>
      </c>
      <c r="AO466" s="88" t="str">
        <f>IF($AB466&lt;&gt;"x","",IF(AND($I466&lt;&gt;AO$4, IFERROR(MATCH("c",$AB466:AN466,0),0)=0),"x", IF(IFERROR(MATCH("c",$AB466:AN466,0),0)=0,"c","")))</f>
        <v/>
      </c>
      <c r="AP466" s="88" t="str">
        <f>IF($AB466&lt;&gt;"x","",IF(AND($I466&lt;&gt;AP$4, IFERROR(MATCH("c",$AB466:AO466,0),0)=0),"x", IF(IFERROR(MATCH("c",$AB466:AO466,0),0)=0,"c","")))</f>
        <v/>
      </c>
      <c r="AQ466" s="88" t="str">
        <f>IF($AB466&lt;&gt;"x","",IF(AND($I466&lt;&gt;AQ$4, IFERROR(MATCH("c",$AB466:AP466,0),0)=0),"x", IF(IFERROR(MATCH("c",$AB466:AP466,0),0)=0,"c","")))</f>
        <v/>
      </c>
    </row>
    <row r="467" spans="2:43" x14ac:dyDescent="0.25">
      <c r="B467" s="88">
        <f>IF(AND(OR(Pipeline!$F$5=H467,Pipeline!$F$5="",Pipeline!$F$5="All"), OR(Pipeline!$F$6=J467,Pipeline!$F$6="",Pipeline!$F$6="All"),  OR(Pipeline!$J$5&lt;=K467,Pipeline!$J$5=""), OR(Pipeline!$J$6&gt;=K467,Pipeline!$J$6=""),  OR(Pipeline!$N$5&lt;=O467,Pipeline!$N$5=""), OR(Pipeline!$N$6&gt;=O467,Pipeline!$N$6="")),1,0)</f>
        <v>1</v>
      </c>
      <c r="C467" s="99">
        <f>IF(B467&lt;&gt;1,"",COUNTIFS($I$6:I466,I467,$B$6:B466,1)+1)</f>
        <v>455</v>
      </c>
      <c r="D467" s="100" t="str">
        <f>IF(LEN(INDEX(Input!B$6:B$1005,ROW($C467)-ROW($C$5),1))=0,"-",INDEX(Input!B$6:B$1005,ROW($C467)-ROW($C$5),1))</f>
        <v>-</v>
      </c>
      <c r="E467" s="100" t="str">
        <f>IF(LEN(INDEX(Input!C$6:C$1005,ROW($C467)-ROW($C$5),1))=0,"-",INDEX(Input!C$6:C$1005,ROW($C467)-ROW($C$5),1))</f>
        <v>-</v>
      </c>
      <c r="F467" s="100" t="str">
        <f>IF(LEN(INDEX(Input!D$6:D$1005,ROW($C467)-ROW($C$5),1))=0,"-",INDEX(Input!D$6:D$1005,ROW($C467)-ROW($C$5),1))</f>
        <v>-</v>
      </c>
      <c r="G467" s="100" t="str">
        <f>IF(LEN(INDEX(Input!E$6:E$1005,ROW($C467)-ROW($C$5),1))=0,"-",INDEX(Input!E$6:E$1005,ROW($C467)-ROW($C$5),1))</f>
        <v>-</v>
      </c>
      <c r="H467" s="100" t="str">
        <f>IF(LEN(INDEX(Input!F$6:F$1005,ROW($C467)-ROW($C$5),1))=0,"-",INDEX(Input!F$6:F$1005,ROW($C467)-ROW($C$5),1))</f>
        <v>-</v>
      </c>
      <c r="I467" s="100" t="str">
        <f>IF(LEN(INDEX(Input!G$6:G$1005,ROW($C467)-ROW($C$5),1))=0,"",INDEX(Input!G$6:G$1005,ROW($C467)-ROW($C$5),1))</f>
        <v/>
      </c>
      <c r="J467" s="100" t="str">
        <f>IF(LEN(INDEX(Input!B$6:B$1005,ROW($C467)-ROW($C$5),1))=0,"-",IF(INDEX(Input!H$6:H$1005,ROW($C467)-ROW($C$5),1)="","Not set",INDEX(Input!H$6:H$1005,ROW($C467)-ROW($C$5),1)) )</f>
        <v>-</v>
      </c>
      <c r="K467" s="101" t="str">
        <f>IF(LEN(INDEX(Input!I$6:I$1005,ROW($C467)-ROW($C$5),1))=0,"",INDEX(Input!I$6:I$1005,ROW($C467)-ROW($C$5),1))</f>
        <v/>
      </c>
      <c r="L467" s="101" t="str">
        <f t="array" ref="L467">IFERROR(IF($AY$24=123,DAY(K467)&amp;connector&amp;IF($AZ$24="Extended",INDEX($AT$24:$AT$35,MONTH(K467),1),MONTH(K467))&amp;connector&amp;IF($AZ$24="Short", RIGHT(YEAR(K467),2),YEAR(K467)),IF($AY$24=213, MONTH(K467)&amp;connector&amp;DAY(K467)&amp;connector&amp;IF($AZ$24="Short", RIGHT(YEAR(K467),2),YEAR(K467)),IF($AZ$24="Short", RIGHT(YEAR(K467),2),YEAR(K467))&amp;connector&amp;MONTH(K467)&amp;connector&amp;DAY(K467))),"-")</f>
        <v>-</v>
      </c>
      <c r="M467" s="101" t="str">
        <f>IF(LEN(INDEX(Input!J$6:J$1005,ROW($C467)-ROW($C$5),1))=0,"",INDEX(Input!J$6:J$1005,ROW($C467)-ROW($C$5),1))</f>
        <v/>
      </c>
      <c r="N467" s="101" t="str">
        <f t="array" ref="N467">IFERROR(IF($AY$24=123,DAY(M467)&amp;connector&amp;IF($AZ$24="Extended",INDEX($AT$24:$AT$35,MONTH(M467),1),MONTH(M467))&amp;connector&amp;IF($AZ$24="Short", RIGHT(YEAR(M467),2),YEAR(M467)),IF($AY$24=213, MONTH(M467)&amp;connector&amp;DAY(M467)&amp;connector&amp;IF($AZ$24="Short", RIGHT(YEAR(M467),2),YEAR(M467)),IF($AZ$24="Short", RIGHT(YEAR(M467),2),YEAR(M467))&amp;connector&amp;MONTH(M467)&amp;connector&amp;DAY(M467))),"-")</f>
        <v>-</v>
      </c>
      <c r="O467" s="156" t="str">
        <f>IF(LEN(INDEX(Input!K$6:K$1005,ROW($C467)-ROW($C$5),1))=0,"",INDEX(Input!K$6:K$1005,ROW($C467)-ROW($C$5),1))</f>
        <v/>
      </c>
      <c r="P467" s="100" t="str">
        <f t="shared" si="61"/>
        <v>-</v>
      </c>
      <c r="Q467" s="156" t="str">
        <f>IF(LEN(INDEX(Input!L$6:L$1005,ROW($C467)-ROW($C$5),1))=0,"",INDEX(Input!L$6:L$1005,ROW($C467)-ROW($C$5),1))</f>
        <v/>
      </c>
      <c r="R467" s="100" t="str">
        <f t="shared" si="62"/>
        <v>-</v>
      </c>
      <c r="S467" s="156" t="str">
        <f>IF(LEN(INDEX(Input!M$6:M$1005,ROW($C467)-ROW($C$5),1))=0,"-",INDEX(Input!M$6:M$1005,ROW($C467)-ROW($C$5),1))</f>
        <v>-</v>
      </c>
      <c r="T467" s="156" t="str">
        <f t="shared" si="63"/>
        <v/>
      </c>
      <c r="U467" s="100" t="str">
        <f t="shared" si="64"/>
        <v>-</v>
      </c>
      <c r="V467" s="156" t="str">
        <f>IF(LEN(INDEX(Input!O$6:O$1005,ROW($C467)-ROW($C$5),1))=0,"",INDEX(Input!O$6:O$1005,ROW($C467)-ROW($C$5),1))</f>
        <v/>
      </c>
      <c r="W467" s="100" t="str">
        <f t="shared" si="65"/>
        <v>-</v>
      </c>
      <c r="X467" s="104" t="str">
        <f t="shared" si="66"/>
        <v/>
      </c>
      <c r="Y467" s="102" t="str">
        <f t="shared" si="60"/>
        <v/>
      </c>
      <c r="Z467" s="102" t="str">
        <f>IF(AND(OR(Dashboard!$D$7=J467,Dashboard!$D$7=""),  OR(Dashboard!$G$6&lt;=K467,Dashboard!$G$6=""), OR(Dashboard!$G$7&gt;=K467,Dashboard!$G$7=""),  OR(Dashboard!$J$6&lt;=O467,Dashboard!$J$6=""), OR(Dashboard!$J$7&gt;=O467,Dashboard!$J$7=""),D467&lt;&gt;""),"x","")</f>
        <v>x</v>
      </c>
      <c r="AA467" s="102" t="str">
        <f>IF(AND(OR(Dashboard!$D$6=H467,Dashboard!$D$6="",Dashboard!$D$6="All"), Z467="x"),"x","")</f>
        <v>x</v>
      </c>
      <c r="AB467" s="103" t="str">
        <f>IF(AND(OR(Dashboard!$D$6=H467,Dashboard!$D$6="",Dashboard!$D$6="All"), OR(Dashboard!$D$7=J467,Dashboard!$D$7=""),  OR(Dashboard!$G$6&lt;=K467,Dashboard!$G$6=""), OR(Dashboard!$G$7&gt;=K467,Dashboard!$G$7=""),  OR(Dashboard!$J$6&lt;=O467,Dashboard!$J$6=""), OR(Dashboard!$J$7&gt;=O467,Dashboard!$J$7=""),I467&lt;&gt;""),"x","")</f>
        <v/>
      </c>
      <c r="AC467" s="88" t="str">
        <f>IF($AB467&lt;&gt;"x","",IF(AND($I467&lt;&gt;AC$4, IFERROR(MATCH("c",$AB467:AB467,0),0)=0),"x", IF(IFERROR(MATCH("c",$AB467:AB467,0),0)=0,"c","")))</f>
        <v/>
      </c>
      <c r="AD467" s="88" t="str">
        <f>IF($AB467&lt;&gt;"x","",IF(AND($I467&lt;&gt;AD$4, IFERROR(MATCH("c",$AB467:AC467,0),0)=0),"x", IF(IFERROR(MATCH("c",$AB467:AC467,0),0)=0,"c","")))</f>
        <v/>
      </c>
      <c r="AE467" s="88" t="str">
        <f>IF($AB467&lt;&gt;"x","",IF(AND($I467&lt;&gt;AE$4, IFERROR(MATCH("c",$AB467:AD467,0),0)=0),"x", IF(IFERROR(MATCH("c",$AB467:AD467,0),0)=0,"c","")))</f>
        <v/>
      </c>
      <c r="AF467" s="88" t="str">
        <f>IF($AB467&lt;&gt;"x","",IF(AND($I467&lt;&gt;AF$4, IFERROR(MATCH("c",$AB467:AE467,0),0)=0),"x", IF(IFERROR(MATCH("c",$AB467:AE467,0),0)=0,"c","")))</f>
        <v/>
      </c>
      <c r="AG467" s="88" t="str">
        <f>IF($AB467&lt;&gt;"x","",IF(AND($I467&lt;&gt;AG$4, IFERROR(MATCH("c",$AB467:AF467,0),0)=0),"x", IF(IFERROR(MATCH("c",$AB467:AF467,0),0)=0,"c","")))</f>
        <v/>
      </c>
      <c r="AH467" s="88" t="str">
        <f>IF($AB467&lt;&gt;"x","",IF(AND($I467&lt;&gt;AH$4, IFERROR(MATCH("c",$AB467:AG467,0),0)=0),"x", IF(IFERROR(MATCH("c",$AB467:AG467,0),0)=0,"c","")))</f>
        <v/>
      </c>
      <c r="AI467" s="88" t="str">
        <f>IF($AB467&lt;&gt;"x","",IF(AND($I467&lt;&gt;AI$4, IFERROR(MATCH("c",$AB467:AH467,0),0)=0),"x", IF(IFERROR(MATCH("c",$AB467:AH467,0),0)=0,"c","")))</f>
        <v/>
      </c>
      <c r="AJ467" s="88" t="str">
        <f>IF($AB467&lt;&gt;"x","",IF(AND($I467&lt;&gt;AJ$4, IFERROR(MATCH("c",$AB467:AI467,0),0)=0),"x", IF(IFERROR(MATCH("c",$AB467:AI467,0),0)=0,"c","")))</f>
        <v/>
      </c>
      <c r="AK467" s="88" t="str">
        <f>IF($AB467&lt;&gt;"x","",IF(AND($I467&lt;&gt;AK$4, IFERROR(MATCH("c",$AB467:AJ467,0),0)=0),"x", IF(IFERROR(MATCH("c",$AB467:AJ467,0),0)=0,"c","")))</f>
        <v/>
      </c>
      <c r="AL467" s="88" t="str">
        <f>IF($AB467&lt;&gt;"x","",IF(AND($I467&lt;&gt;AL$4, IFERROR(MATCH("c",$AB467:AK467,0),0)=0),"x", IF(IFERROR(MATCH("c",$AB467:AK467,0),0)=0,"c","")))</f>
        <v/>
      </c>
      <c r="AM467" s="88" t="str">
        <f>IF($AB467&lt;&gt;"x","",IF(AND($I467&lt;&gt;AM$4, IFERROR(MATCH("c",$AB467:AL467,0),0)=0),"x", IF(IFERROR(MATCH("c",$AB467:AL467,0),0)=0,"c","")))</f>
        <v/>
      </c>
      <c r="AN467" s="88" t="str">
        <f>IF($AB467&lt;&gt;"x","",IF(AND($I467&lt;&gt;AN$4, IFERROR(MATCH("c",$AB467:AM467,0),0)=0),"x", IF(IFERROR(MATCH("c",$AB467:AM467,0),0)=0,"c","")))</f>
        <v/>
      </c>
      <c r="AO467" s="88" t="str">
        <f>IF($AB467&lt;&gt;"x","",IF(AND($I467&lt;&gt;AO$4, IFERROR(MATCH("c",$AB467:AN467,0),0)=0),"x", IF(IFERROR(MATCH("c",$AB467:AN467,0),0)=0,"c","")))</f>
        <v/>
      </c>
      <c r="AP467" s="88" t="str">
        <f>IF($AB467&lt;&gt;"x","",IF(AND($I467&lt;&gt;AP$4, IFERROR(MATCH("c",$AB467:AO467,0),0)=0),"x", IF(IFERROR(MATCH("c",$AB467:AO467,0),0)=0,"c","")))</f>
        <v/>
      </c>
      <c r="AQ467" s="88" t="str">
        <f>IF($AB467&lt;&gt;"x","",IF(AND($I467&lt;&gt;AQ$4, IFERROR(MATCH("c",$AB467:AP467,0),0)=0),"x", IF(IFERROR(MATCH("c",$AB467:AP467,0),0)=0,"c","")))</f>
        <v/>
      </c>
    </row>
    <row r="468" spans="2:43" x14ac:dyDescent="0.25">
      <c r="B468" s="88">
        <f>IF(AND(OR(Pipeline!$F$5=H468,Pipeline!$F$5="",Pipeline!$F$5="All"), OR(Pipeline!$F$6=J468,Pipeline!$F$6="",Pipeline!$F$6="All"),  OR(Pipeline!$J$5&lt;=K468,Pipeline!$J$5=""), OR(Pipeline!$J$6&gt;=K468,Pipeline!$J$6=""),  OR(Pipeline!$N$5&lt;=O468,Pipeline!$N$5=""), OR(Pipeline!$N$6&gt;=O468,Pipeline!$N$6="")),1,0)</f>
        <v>1</v>
      </c>
      <c r="C468" s="99">
        <f>IF(B468&lt;&gt;1,"",COUNTIFS($I$6:I467,I468,$B$6:B467,1)+1)</f>
        <v>456</v>
      </c>
      <c r="D468" s="100" t="str">
        <f>IF(LEN(INDEX(Input!B$6:B$1005,ROW($C468)-ROW($C$5),1))=0,"-",INDEX(Input!B$6:B$1005,ROW($C468)-ROW($C$5),1))</f>
        <v>-</v>
      </c>
      <c r="E468" s="100" t="str">
        <f>IF(LEN(INDEX(Input!C$6:C$1005,ROW($C468)-ROW($C$5),1))=0,"-",INDEX(Input!C$6:C$1005,ROW($C468)-ROW($C$5),1))</f>
        <v>-</v>
      </c>
      <c r="F468" s="100" t="str">
        <f>IF(LEN(INDEX(Input!D$6:D$1005,ROW($C468)-ROW($C$5),1))=0,"-",INDEX(Input!D$6:D$1005,ROW($C468)-ROW($C$5),1))</f>
        <v>-</v>
      </c>
      <c r="G468" s="100" t="str">
        <f>IF(LEN(INDEX(Input!E$6:E$1005,ROW($C468)-ROW($C$5),1))=0,"-",INDEX(Input!E$6:E$1005,ROW($C468)-ROW($C$5),1))</f>
        <v>-</v>
      </c>
      <c r="H468" s="100" t="str">
        <f>IF(LEN(INDEX(Input!F$6:F$1005,ROW($C468)-ROW($C$5),1))=0,"-",INDEX(Input!F$6:F$1005,ROW($C468)-ROW($C$5),1))</f>
        <v>-</v>
      </c>
      <c r="I468" s="100" t="str">
        <f>IF(LEN(INDEX(Input!G$6:G$1005,ROW($C468)-ROW($C$5),1))=0,"",INDEX(Input!G$6:G$1005,ROW($C468)-ROW($C$5),1))</f>
        <v/>
      </c>
      <c r="J468" s="100" t="str">
        <f>IF(LEN(INDEX(Input!B$6:B$1005,ROW($C468)-ROW($C$5),1))=0,"-",IF(INDEX(Input!H$6:H$1005,ROW($C468)-ROW($C$5),1)="","Not set",INDEX(Input!H$6:H$1005,ROW($C468)-ROW($C$5),1)) )</f>
        <v>-</v>
      </c>
      <c r="K468" s="101" t="str">
        <f>IF(LEN(INDEX(Input!I$6:I$1005,ROW($C468)-ROW($C$5),1))=0,"",INDEX(Input!I$6:I$1005,ROW($C468)-ROW($C$5),1))</f>
        <v/>
      </c>
      <c r="L468" s="101" t="str">
        <f t="array" ref="L468">IFERROR(IF($AY$24=123,DAY(K468)&amp;connector&amp;IF($AZ$24="Extended",INDEX($AT$24:$AT$35,MONTH(K468),1),MONTH(K468))&amp;connector&amp;IF($AZ$24="Short", RIGHT(YEAR(K468),2),YEAR(K468)),IF($AY$24=213, MONTH(K468)&amp;connector&amp;DAY(K468)&amp;connector&amp;IF($AZ$24="Short", RIGHT(YEAR(K468),2),YEAR(K468)),IF($AZ$24="Short", RIGHT(YEAR(K468),2),YEAR(K468))&amp;connector&amp;MONTH(K468)&amp;connector&amp;DAY(K468))),"-")</f>
        <v>-</v>
      </c>
      <c r="M468" s="101" t="str">
        <f>IF(LEN(INDEX(Input!J$6:J$1005,ROW($C468)-ROW($C$5),1))=0,"",INDEX(Input!J$6:J$1005,ROW($C468)-ROW($C$5),1))</f>
        <v/>
      </c>
      <c r="N468" s="101" t="str">
        <f t="array" ref="N468">IFERROR(IF($AY$24=123,DAY(M468)&amp;connector&amp;IF($AZ$24="Extended",INDEX($AT$24:$AT$35,MONTH(M468),1),MONTH(M468))&amp;connector&amp;IF($AZ$24="Short", RIGHT(YEAR(M468),2),YEAR(M468)),IF($AY$24=213, MONTH(M468)&amp;connector&amp;DAY(M468)&amp;connector&amp;IF($AZ$24="Short", RIGHT(YEAR(M468),2),YEAR(M468)),IF($AZ$24="Short", RIGHT(YEAR(M468),2),YEAR(M468))&amp;connector&amp;MONTH(M468)&amp;connector&amp;DAY(M468))),"-")</f>
        <v>-</v>
      </c>
      <c r="O468" s="156" t="str">
        <f>IF(LEN(INDEX(Input!K$6:K$1005,ROW($C468)-ROW($C$5),1))=0,"",INDEX(Input!K$6:K$1005,ROW($C468)-ROW($C$5),1))</f>
        <v/>
      </c>
      <c r="P468" s="100" t="str">
        <f t="shared" si="61"/>
        <v>-</v>
      </c>
      <c r="Q468" s="156" t="str">
        <f>IF(LEN(INDEX(Input!L$6:L$1005,ROW($C468)-ROW($C$5),1))=0,"",INDEX(Input!L$6:L$1005,ROW($C468)-ROW($C$5),1))</f>
        <v/>
      </c>
      <c r="R468" s="100" t="str">
        <f t="shared" si="62"/>
        <v>-</v>
      </c>
      <c r="S468" s="156" t="str">
        <f>IF(LEN(INDEX(Input!M$6:M$1005,ROW($C468)-ROW($C$5),1))=0,"-",INDEX(Input!M$6:M$1005,ROW($C468)-ROW($C$5),1))</f>
        <v>-</v>
      </c>
      <c r="T468" s="156" t="str">
        <f t="shared" si="63"/>
        <v/>
      </c>
      <c r="U468" s="100" t="str">
        <f t="shared" si="64"/>
        <v>-</v>
      </c>
      <c r="V468" s="156" t="str">
        <f>IF(LEN(INDEX(Input!O$6:O$1005,ROW($C468)-ROW($C$5),1))=0,"",INDEX(Input!O$6:O$1005,ROW($C468)-ROW($C$5),1))</f>
        <v/>
      </c>
      <c r="W468" s="100" t="str">
        <f t="shared" si="65"/>
        <v>-</v>
      </c>
      <c r="X468" s="104" t="str">
        <f t="shared" si="66"/>
        <v/>
      </c>
      <c r="Y468" s="102" t="str">
        <f t="shared" si="60"/>
        <v/>
      </c>
      <c r="Z468" s="102" t="str">
        <f>IF(AND(OR(Dashboard!$D$7=J468,Dashboard!$D$7=""),  OR(Dashboard!$G$6&lt;=K468,Dashboard!$G$6=""), OR(Dashboard!$G$7&gt;=K468,Dashboard!$G$7=""),  OR(Dashboard!$J$6&lt;=O468,Dashboard!$J$6=""), OR(Dashboard!$J$7&gt;=O468,Dashboard!$J$7=""),D468&lt;&gt;""),"x","")</f>
        <v>x</v>
      </c>
      <c r="AA468" s="102" t="str">
        <f>IF(AND(OR(Dashboard!$D$6=H468,Dashboard!$D$6="",Dashboard!$D$6="All"), Z468="x"),"x","")</f>
        <v>x</v>
      </c>
      <c r="AB468" s="103" t="str">
        <f>IF(AND(OR(Dashboard!$D$6=H468,Dashboard!$D$6="",Dashboard!$D$6="All"), OR(Dashboard!$D$7=J468,Dashboard!$D$7=""),  OR(Dashboard!$G$6&lt;=K468,Dashboard!$G$6=""), OR(Dashboard!$G$7&gt;=K468,Dashboard!$G$7=""),  OR(Dashboard!$J$6&lt;=O468,Dashboard!$J$6=""), OR(Dashboard!$J$7&gt;=O468,Dashboard!$J$7=""),I468&lt;&gt;""),"x","")</f>
        <v/>
      </c>
      <c r="AC468" s="88" t="str">
        <f>IF($AB468&lt;&gt;"x","",IF(AND($I468&lt;&gt;AC$4, IFERROR(MATCH("c",$AB468:AB468,0),0)=0),"x", IF(IFERROR(MATCH("c",$AB468:AB468,0),0)=0,"c","")))</f>
        <v/>
      </c>
      <c r="AD468" s="88" t="str">
        <f>IF($AB468&lt;&gt;"x","",IF(AND($I468&lt;&gt;AD$4, IFERROR(MATCH("c",$AB468:AC468,0),0)=0),"x", IF(IFERROR(MATCH("c",$AB468:AC468,0),0)=0,"c","")))</f>
        <v/>
      </c>
      <c r="AE468" s="88" t="str">
        <f>IF($AB468&lt;&gt;"x","",IF(AND($I468&lt;&gt;AE$4, IFERROR(MATCH("c",$AB468:AD468,0),0)=0),"x", IF(IFERROR(MATCH("c",$AB468:AD468,0),0)=0,"c","")))</f>
        <v/>
      </c>
      <c r="AF468" s="88" t="str">
        <f>IF($AB468&lt;&gt;"x","",IF(AND($I468&lt;&gt;AF$4, IFERROR(MATCH("c",$AB468:AE468,0),0)=0),"x", IF(IFERROR(MATCH("c",$AB468:AE468,0),0)=0,"c","")))</f>
        <v/>
      </c>
      <c r="AG468" s="88" t="str">
        <f>IF($AB468&lt;&gt;"x","",IF(AND($I468&lt;&gt;AG$4, IFERROR(MATCH("c",$AB468:AF468,0),0)=0),"x", IF(IFERROR(MATCH("c",$AB468:AF468,0),0)=0,"c","")))</f>
        <v/>
      </c>
      <c r="AH468" s="88" t="str">
        <f>IF($AB468&lt;&gt;"x","",IF(AND($I468&lt;&gt;AH$4, IFERROR(MATCH("c",$AB468:AG468,0),0)=0),"x", IF(IFERROR(MATCH("c",$AB468:AG468,0),0)=0,"c","")))</f>
        <v/>
      </c>
      <c r="AI468" s="88" t="str">
        <f>IF($AB468&lt;&gt;"x","",IF(AND($I468&lt;&gt;AI$4, IFERROR(MATCH("c",$AB468:AH468,0),0)=0),"x", IF(IFERROR(MATCH("c",$AB468:AH468,0),0)=0,"c","")))</f>
        <v/>
      </c>
      <c r="AJ468" s="88" t="str">
        <f>IF($AB468&lt;&gt;"x","",IF(AND($I468&lt;&gt;AJ$4, IFERROR(MATCH("c",$AB468:AI468,0),0)=0),"x", IF(IFERROR(MATCH("c",$AB468:AI468,0),0)=0,"c","")))</f>
        <v/>
      </c>
      <c r="AK468" s="88" t="str">
        <f>IF($AB468&lt;&gt;"x","",IF(AND($I468&lt;&gt;AK$4, IFERROR(MATCH("c",$AB468:AJ468,0),0)=0),"x", IF(IFERROR(MATCH("c",$AB468:AJ468,0),0)=0,"c","")))</f>
        <v/>
      </c>
      <c r="AL468" s="88" t="str">
        <f>IF($AB468&lt;&gt;"x","",IF(AND($I468&lt;&gt;AL$4, IFERROR(MATCH("c",$AB468:AK468,0),0)=0),"x", IF(IFERROR(MATCH("c",$AB468:AK468,0),0)=0,"c","")))</f>
        <v/>
      </c>
      <c r="AM468" s="88" t="str">
        <f>IF($AB468&lt;&gt;"x","",IF(AND($I468&lt;&gt;AM$4, IFERROR(MATCH("c",$AB468:AL468,0),0)=0),"x", IF(IFERROR(MATCH("c",$AB468:AL468,0),0)=0,"c","")))</f>
        <v/>
      </c>
      <c r="AN468" s="88" t="str">
        <f>IF($AB468&lt;&gt;"x","",IF(AND($I468&lt;&gt;AN$4, IFERROR(MATCH("c",$AB468:AM468,0),0)=0),"x", IF(IFERROR(MATCH("c",$AB468:AM468,0),0)=0,"c","")))</f>
        <v/>
      </c>
      <c r="AO468" s="88" t="str">
        <f>IF($AB468&lt;&gt;"x","",IF(AND($I468&lt;&gt;AO$4, IFERROR(MATCH("c",$AB468:AN468,0),0)=0),"x", IF(IFERROR(MATCH("c",$AB468:AN468,0),0)=0,"c","")))</f>
        <v/>
      </c>
      <c r="AP468" s="88" t="str">
        <f>IF($AB468&lt;&gt;"x","",IF(AND($I468&lt;&gt;AP$4, IFERROR(MATCH("c",$AB468:AO468,0),0)=0),"x", IF(IFERROR(MATCH("c",$AB468:AO468,0),0)=0,"c","")))</f>
        <v/>
      </c>
      <c r="AQ468" s="88" t="str">
        <f>IF($AB468&lt;&gt;"x","",IF(AND($I468&lt;&gt;AQ$4, IFERROR(MATCH("c",$AB468:AP468,0),0)=0),"x", IF(IFERROR(MATCH("c",$AB468:AP468,0),0)=0,"c","")))</f>
        <v/>
      </c>
    </row>
    <row r="469" spans="2:43" x14ac:dyDescent="0.25">
      <c r="B469" s="88">
        <f>IF(AND(OR(Pipeline!$F$5=H469,Pipeline!$F$5="",Pipeline!$F$5="All"), OR(Pipeline!$F$6=J469,Pipeline!$F$6="",Pipeline!$F$6="All"),  OR(Pipeline!$J$5&lt;=K469,Pipeline!$J$5=""), OR(Pipeline!$J$6&gt;=K469,Pipeline!$J$6=""),  OR(Pipeline!$N$5&lt;=O469,Pipeline!$N$5=""), OR(Pipeline!$N$6&gt;=O469,Pipeline!$N$6="")),1,0)</f>
        <v>1</v>
      </c>
      <c r="C469" s="99">
        <f>IF(B469&lt;&gt;1,"",COUNTIFS($I$6:I468,I469,$B$6:B468,1)+1)</f>
        <v>457</v>
      </c>
      <c r="D469" s="100" t="str">
        <f>IF(LEN(INDEX(Input!B$6:B$1005,ROW($C469)-ROW($C$5),1))=0,"-",INDEX(Input!B$6:B$1005,ROW($C469)-ROW($C$5),1))</f>
        <v>-</v>
      </c>
      <c r="E469" s="100" t="str">
        <f>IF(LEN(INDEX(Input!C$6:C$1005,ROW($C469)-ROW($C$5),1))=0,"-",INDEX(Input!C$6:C$1005,ROW($C469)-ROW($C$5),1))</f>
        <v>-</v>
      </c>
      <c r="F469" s="100" t="str">
        <f>IF(LEN(INDEX(Input!D$6:D$1005,ROW($C469)-ROW($C$5),1))=0,"-",INDEX(Input!D$6:D$1005,ROW($C469)-ROW($C$5),1))</f>
        <v>-</v>
      </c>
      <c r="G469" s="100" t="str">
        <f>IF(LEN(INDEX(Input!E$6:E$1005,ROW($C469)-ROW($C$5),1))=0,"-",INDEX(Input!E$6:E$1005,ROW($C469)-ROW($C$5),1))</f>
        <v>-</v>
      </c>
      <c r="H469" s="100" t="str">
        <f>IF(LEN(INDEX(Input!F$6:F$1005,ROW($C469)-ROW($C$5),1))=0,"-",INDEX(Input!F$6:F$1005,ROW($C469)-ROW($C$5),1))</f>
        <v>-</v>
      </c>
      <c r="I469" s="100" t="str">
        <f>IF(LEN(INDEX(Input!G$6:G$1005,ROW($C469)-ROW($C$5),1))=0,"",INDEX(Input!G$6:G$1005,ROW($C469)-ROW($C$5),1))</f>
        <v/>
      </c>
      <c r="J469" s="100" t="str">
        <f>IF(LEN(INDEX(Input!B$6:B$1005,ROW($C469)-ROW($C$5),1))=0,"-",IF(INDEX(Input!H$6:H$1005,ROW($C469)-ROW($C$5),1)="","Not set",INDEX(Input!H$6:H$1005,ROW($C469)-ROW($C$5),1)) )</f>
        <v>-</v>
      </c>
      <c r="K469" s="101" t="str">
        <f>IF(LEN(INDEX(Input!I$6:I$1005,ROW($C469)-ROW($C$5),1))=0,"",INDEX(Input!I$6:I$1005,ROW($C469)-ROW($C$5),1))</f>
        <v/>
      </c>
      <c r="L469" s="101" t="str">
        <f t="array" ref="L469">IFERROR(IF($AY$24=123,DAY(K469)&amp;connector&amp;IF($AZ$24="Extended",INDEX($AT$24:$AT$35,MONTH(K469),1),MONTH(K469))&amp;connector&amp;IF($AZ$24="Short", RIGHT(YEAR(K469),2),YEAR(K469)),IF($AY$24=213, MONTH(K469)&amp;connector&amp;DAY(K469)&amp;connector&amp;IF($AZ$24="Short", RIGHT(YEAR(K469),2),YEAR(K469)),IF($AZ$24="Short", RIGHT(YEAR(K469),2),YEAR(K469))&amp;connector&amp;MONTH(K469)&amp;connector&amp;DAY(K469))),"-")</f>
        <v>-</v>
      </c>
      <c r="M469" s="101" t="str">
        <f>IF(LEN(INDEX(Input!J$6:J$1005,ROW($C469)-ROW($C$5),1))=0,"",INDEX(Input!J$6:J$1005,ROW($C469)-ROW($C$5),1))</f>
        <v/>
      </c>
      <c r="N469" s="101" t="str">
        <f t="array" ref="N469">IFERROR(IF($AY$24=123,DAY(M469)&amp;connector&amp;IF($AZ$24="Extended",INDEX($AT$24:$AT$35,MONTH(M469),1),MONTH(M469))&amp;connector&amp;IF($AZ$24="Short", RIGHT(YEAR(M469),2),YEAR(M469)),IF($AY$24=213, MONTH(M469)&amp;connector&amp;DAY(M469)&amp;connector&amp;IF($AZ$24="Short", RIGHT(YEAR(M469),2),YEAR(M469)),IF($AZ$24="Short", RIGHT(YEAR(M469),2),YEAR(M469))&amp;connector&amp;MONTH(M469)&amp;connector&amp;DAY(M469))),"-")</f>
        <v>-</v>
      </c>
      <c r="O469" s="156" t="str">
        <f>IF(LEN(INDEX(Input!K$6:K$1005,ROW($C469)-ROW($C$5),1))=0,"",INDEX(Input!K$6:K$1005,ROW($C469)-ROW($C$5),1))</f>
        <v/>
      </c>
      <c r="P469" s="100" t="str">
        <f t="shared" si="61"/>
        <v>-</v>
      </c>
      <c r="Q469" s="156" t="str">
        <f>IF(LEN(INDEX(Input!L$6:L$1005,ROW($C469)-ROW($C$5),1))=0,"",INDEX(Input!L$6:L$1005,ROW($C469)-ROW($C$5),1))</f>
        <v/>
      </c>
      <c r="R469" s="100" t="str">
        <f t="shared" si="62"/>
        <v>-</v>
      </c>
      <c r="S469" s="156" t="str">
        <f>IF(LEN(INDEX(Input!M$6:M$1005,ROW($C469)-ROW($C$5),1))=0,"-",INDEX(Input!M$6:M$1005,ROW($C469)-ROW($C$5),1))</f>
        <v>-</v>
      </c>
      <c r="T469" s="156" t="str">
        <f t="shared" si="63"/>
        <v/>
      </c>
      <c r="U469" s="100" t="str">
        <f t="shared" si="64"/>
        <v>-</v>
      </c>
      <c r="V469" s="156" t="str">
        <f>IF(LEN(INDEX(Input!O$6:O$1005,ROW($C469)-ROW($C$5),1))=0,"",INDEX(Input!O$6:O$1005,ROW($C469)-ROW($C$5),1))</f>
        <v/>
      </c>
      <c r="W469" s="100" t="str">
        <f t="shared" si="65"/>
        <v>-</v>
      </c>
      <c r="X469" s="104" t="str">
        <f t="shared" si="66"/>
        <v/>
      </c>
      <c r="Y469" s="102" t="str">
        <f t="shared" si="60"/>
        <v/>
      </c>
      <c r="Z469" s="102" t="str">
        <f>IF(AND(OR(Dashboard!$D$7=J469,Dashboard!$D$7=""),  OR(Dashboard!$G$6&lt;=K469,Dashboard!$G$6=""), OR(Dashboard!$G$7&gt;=K469,Dashboard!$G$7=""),  OR(Dashboard!$J$6&lt;=O469,Dashboard!$J$6=""), OR(Dashboard!$J$7&gt;=O469,Dashboard!$J$7=""),D469&lt;&gt;""),"x","")</f>
        <v>x</v>
      </c>
      <c r="AA469" s="102" t="str">
        <f>IF(AND(OR(Dashboard!$D$6=H469,Dashboard!$D$6="",Dashboard!$D$6="All"), Z469="x"),"x","")</f>
        <v>x</v>
      </c>
      <c r="AB469" s="103" t="str">
        <f>IF(AND(OR(Dashboard!$D$6=H469,Dashboard!$D$6="",Dashboard!$D$6="All"), OR(Dashboard!$D$7=J469,Dashboard!$D$7=""),  OR(Dashboard!$G$6&lt;=K469,Dashboard!$G$6=""), OR(Dashboard!$G$7&gt;=K469,Dashboard!$G$7=""),  OR(Dashboard!$J$6&lt;=O469,Dashboard!$J$6=""), OR(Dashboard!$J$7&gt;=O469,Dashboard!$J$7=""),I469&lt;&gt;""),"x","")</f>
        <v/>
      </c>
      <c r="AC469" s="88" t="str">
        <f>IF($AB469&lt;&gt;"x","",IF(AND($I469&lt;&gt;AC$4, IFERROR(MATCH("c",$AB469:AB469,0),0)=0),"x", IF(IFERROR(MATCH("c",$AB469:AB469,0),0)=0,"c","")))</f>
        <v/>
      </c>
      <c r="AD469" s="88" t="str">
        <f>IF($AB469&lt;&gt;"x","",IF(AND($I469&lt;&gt;AD$4, IFERROR(MATCH("c",$AB469:AC469,0),0)=0),"x", IF(IFERROR(MATCH("c",$AB469:AC469,0),0)=0,"c","")))</f>
        <v/>
      </c>
      <c r="AE469" s="88" t="str">
        <f>IF($AB469&lt;&gt;"x","",IF(AND($I469&lt;&gt;AE$4, IFERROR(MATCH("c",$AB469:AD469,0),0)=0),"x", IF(IFERROR(MATCH("c",$AB469:AD469,0),0)=0,"c","")))</f>
        <v/>
      </c>
      <c r="AF469" s="88" t="str">
        <f>IF($AB469&lt;&gt;"x","",IF(AND($I469&lt;&gt;AF$4, IFERROR(MATCH("c",$AB469:AE469,0),0)=0),"x", IF(IFERROR(MATCH("c",$AB469:AE469,0),0)=0,"c","")))</f>
        <v/>
      </c>
      <c r="AG469" s="88" t="str">
        <f>IF($AB469&lt;&gt;"x","",IF(AND($I469&lt;&gt;AG$4, IFERROR(MATCH("c",$AB469:AF469,0),0)=0),"x", IF(IFERROR(MATCH("c",$AB469:AF469,0),0)=0,"c","")))</f>
        <v/>
      </c>
      <c r="AH469" s="88" t="str">
        <f>IF($AB469&lt;&gt;"x","",IF(AND($I469&lt;&gt;AH$4, IFERROR(MATCH("c",$AB469:AG469,0),0)=0),"x", IF(IFERROR(MATCH("c",$AB469:AG469,0),0)=0,"c","")))</f>
        <v/>
      </c>
      <c r="AI469" s="88" t="str">
        <f>IF($AB469&lt;&gt;"x","",IF(AND($I469&lt;&gt;AI$4, IFERROR(MATCH("c",$AB469:AH469,0),0)=0),"x", IF(IFERROR(MATCH("c",$AB469:AH469,0),0)=0,"c","")))</f>
        <v/>
      </c>
      <c r="AJ469" s="88" t="str">
        <f>IF($AB469&lt;&gt;"x","",IF(AND($I469&lt;&gt;AJ$4, IFERROR(MATCH("c",$AB469:AI469,0),0)=0),"x", IF(IFERROR(MATCH("c",$AB469:AI469,0),0)=0,"c","")))</f>
        <v/>
      </c>
      <c r="AK469" s="88" t="str">
        <f>IF($AB469&lt;&gt;"x","",IF(AND($I469&lt;&gt;AK$4, IFERROR(MATCH("c",$AB469:AJ469,0),0)=0),"x", IF(IFERROR(MATCH("c",$AB469:AJ469,0),0)=0,"c","")))</f>
        <v/>
      </c>
      <c r="AL469" s="88" t="str">
        <f>IF($AB469&lt;&gt;"x","",IF(AND($I469&lt;&gt;AL$4, IFERROR(MATCH("c",$AB469:AK469,0),0)=0),"x", IF(IFERROR(MATCH("c",$AB469:AK469,0),0)=0,"c","")))</f>
        <v/>
      </c>
      <c r="AM469" s="88" t="str">
        <f>IF($AB469&lt;&gt;"x","",IF(AND($I469&lt;&gt;AM$4, IFERROR(MATCH("c",$AB469:AL469,0),0)=0),"x", IF(IFERROR(MATCH("c",$AB469:AL469,0),0)=0,"c","")))</f>
        <v/>
      </c>
      <c r="AN469" s="88" t="str">
        <f>IF($AB469&lt;&gt;"x","",IF(AND($I469&lt;&gt;AN$4, IFERROR(MATCH("c",$AB469:AM469,0),0)=0),"x", IF(IFERROR(MATCH("c",$AB469:AM469,0),0)=0,"c","")))</f>
        <v/>
      </c>
      <c r="AO469" s="88" t="str">
        <f>IF($AB469&lt;&gt;"x","",IF(AND($I469&lt;&gt;AO$4, IFERROR(MATCH("c",$AB469:AN469,0),0)=0),"x", IF(IFERROR(MATCH("c",$AB469:AN469,0),0)=0,"c","")))</f>
        <v/>
      </c>
      <c r="AP469" s="88" t="str">
        <f>IF($AB469&lt;&gt;"x","",IF(AND($I469&lt;&gt;AP$4, IFERROR(MATCH("c",$AB469:AO469,0),0)=0),"x", IF(IFERROR(MATCH("c",$AB469:AO469,0),0)=0,"c","")))</f>
        <v/>
      </c>
      <c r="AQ469" s="88" t="str">
        <f>IF($AB469&lt;&gt;"x","",IF(AND($I469&lt;&gt;AQ$4, IFERROR(MATCH("c",$AB469:AP469,0),0)=0),"x", IF(IFERROR(MATCH("c",$AB469:AP469,0),0)=0,"c","")))</f>
        <v/>
      </c>
    </row>
    <row r="470" spans="2:43" x14ac:dyDescent="0.25">
      <c r="B470" s="88">
        <f>IF(AND(OR(Pipeline!$F$5=H470,Pipeline!$F$5="",Pipeline!$F$5="All"), OR(Pipeline!$F$6=J470,Pipeline!$F$6="",Pipeline!$F$6="All"),  OR(Pipeline!$J$5&lt;=K470,Pipeline!$J$5=""), OR(Pipeline!$J$6&gt;=K470,Pipeline!$J$6=""),  OR(Pipeline!$N$5&lt;=O470,Pipeline!$N$5=""), OR(Pipeline!$N$6&gt;=O470,Pipeline!$N$6="")),1,0)</f>
        <v>1</v>
      </c>
      <c r="C470" s="99">
        <f>IF(B470&lt;&gt;1,"",COUNTIFS($I$6:I469,I470,$B$6:B469,1)+1)</f>
        <v>458</v>
      </c>
      <c r="D470" s="100" t="str">
        <f>IF(LEN(INDEX(Input!B$6:B$1005,ROW($C470)-ROW($C$5),1))=0,"-",INDEX(Input!B$6:B$1005,ROW($C470)-ROW($C$5),1))</f>
        <v>-</v>
      </c>
      <c r="E470" s="100" t="str">
        <f>IF(LEN(INDEX(Input!C$6:C$1005,ROW($C470)-ROW($C$5),1))=0,"-",INDEX(Input!C$6:C$1005,ROW($C470)-ROW($C$5),1))</f>
        <v>-</v>
      </c>
      <c r="F470" s="100" t="str">
        <f>IF(LEN(INDEX(Input!D$6:D$1005,ROW($C470)-ROW($C$5),1))=0,"-",INDEX(Input!D$6:D$1005,ROW($C470)-ROW($C$5),1))</f>
        <v>-</v>
      </c>
      <c r="G470" s="100" t="str">
        <f>IF(LEN(INDEX(Input!E$6:E$1005,ROW($C470)-ROW($C$5),1))=0,"-",INDEX(Input!E$6:E$1005,ROW($C470)-ROW($C$5),1))</f>
        <v>-</v>
      </c>
      <c r="H470" s="100" t="str">
        <f>IF(LEN(INDEX(Input!F$6:F$1005,ROW($C470)-ROW($C$5),1))=0,"-",INDEX(Input!F$6:F$1005,ROW($C470)-ROW($C$5),1))</f>
        <v>-</v>
      </c>
      <c r="I470" s="100" t="str">
        <f>IF(LEN(INDEX(Input!G$6:G$1005,ROW($C470)-ROW($C$5),1))=0,"",INDEX(Input!G$6:G$1005,ROW($C470)-ROW($C$5),1))</f>
        <v/>
      </c>
      <c r="J470" s="100" t="str">
        <f>IF(LEN(INDEX(Input!B$6:B$1005,ROW($C470)-ROW($C$5),1))=0,"-",IF(INDEX(Input!H$6:H$1005,ROW($C470)-ROW($C$5),1)="","Not set",INDEX(Input!H$6:H$1005,ROW($C470)-ROW($C$5),1)) )</f>
        <v>-</v>
      </c>
      <c r="K470" s="101" t="str">
        <f>IF(LEN(INDEX(Input!I$6:I$1005,ROW($C470)-ROW($C$5),1))=0,"",INDEX(Input!I$6:I$1005,ROW($C470)-ROW($C$5),1))</f>
        <v/>
      </c>
      <c r="L470" s="101" t="str">
        <f t="array" ref="L470">IFERROR(IF($AY$24=123,DAY(K470)&amp;connector&amp;IF($AZ$24="Extended",INDEX($AT$24:$AT$35,MONTH(K470),1),MONTH(K470))&amp;connector&amp;IF($AZ$24="Short", RIGHT(YEAR(K470),2),YEAR(K470)),IF($AY$24=213, MONTH(K470)&amp;connector&amp;DAY(K470)&amp;connector&amp;IF($AZ$24="Short", RIGHT(YEAR(K470),2),YEAR(K470)),IF($AZ$24="Short", RIGHT(YEAR(K470),2),YEAR(K470))&amp;connector&amp;MONTH(K470)&amp;connector&amp;DAY(K470))),"-")</f>
        <v>-</v>
      </c>
      <c r="M470" s="101" t="str">
        <f>IF(LEN(INDEX(Input!J$6:J$1005,ROW($C470)-ROW($C$5),1))=0,"",INDEX(Input!J$6:J$1005,ROW($C470)-ROW($C$5),1))</f>
        <v/>
      </c>
      <c r="N470" s="101" t="str">
        <f t="array" ref="N470">IFERROR(IF($AY$24=123,DAY(M470)&amp;connector&amp;IF($AZ$24="Extended",INDEX($AT$24:$AT$35,MONTH(M470),1),MONTH(M470))&amp;connector&amp;IF($AZ$24="Short", RIGHT(YEAR(M470),2),YEAR(M470)),IF($AY$24=213, MONTH(M470)&amp;connector&amp;DAY(M470)&amp;connector&amp;IF($AZ$24="Short", RIGHT(YEAR(M470),2),YEAR(M470)),IF($AZ$24="Short", RIGHT(YEAR(M470),2),YEAR(M470))&amp;connector&amp;MONTH(M470)&amp;connector&amp;DAY(M470))),"-")</f>
        <v>-</v>
      </c>
      <c r="O470" s="156" t="str">
        <f>IF(LEN(INDEX(Input!K$6:K$1005,ROW($C470)-ROW($C$5),1))=0,"",INDEX(Input!K$6:K$1005,ROW($C470)-ROW($C$5),1))</f>
        <v/>
      </c>
      <c r="P470" s="100" t="str">
        <f t="shared" si="61"/>
        <v>-</v>
      </c>
      <c r="Q470" s="156" t="str">
        <f>IF(LEN(INDEX(Input!L$6:L$1005,ROW($C470)-ROW($C$5),1))=0,"",INDEX(Input!L$6:L$1005,ROW($C470)-ROW($C$5),1))</f>
        <v/>
      </c>
      <c r="R470" s="100" t="str">
        <f t="shared" si="62"/>
        <v>-</v>
      </c>
      <c r="S470" s="156" t="str">
        <f>IF(LEN(INDEX(Input!M$6:M$1005,ROW($C470)-ROW($C$5),1))=0,"-",INDEX(Input!M$6:M$1005,ROW($C470)-ROW($C$5),1))</f>
        <v>-</v>
      </c>
      <c r="T470" s="156" t="str">
        <f t="shared" si="63"/>
        <v/>
      </c>
      <c r="U470" s="100" t="str">
        <f t="shared" si="64"/>
        <v>-</v>
      </c>
      <c r="V470" s="156" t="str">
        <f>IF(LEN(INDEX(Input!O$6:O$1005,ROW($C470)-ROW($C$5),1))=0,"",INDEX(Input!O$6:O$1005,ROW($C470)-ROW($C$5),1))</f>
        <v/>
      </c>
      <c r="W470" s="100" t="str">
        <f t="shared" si="65"/>
        <v>-</v>
      </c>
      <c r="X470" s="104" t="str">
        <f t="shared" si="66"/>
        <v/>
      </c>
      <c r="Y470" s="102" t="str">
        <f t="shared" si="60"/>
        <v/>
      </c>
      <c r="Z470" s="102" t="str">
        <f>IF(AND(OR(Dashboard!$D$7=J470,Dashboard!$D$7=""),  OR(Dashboard!$G$6&lt;=K470,Dashboard!$G$6=""), OR(Dashboard!$G$7&gt;=K470,Dashboard!$G$7=""),  OR(Dashboard!$J$6&lt;=O470,Dashboard!$J$6=""), OR(Dashboard!$J$7&gt;=O470,Dashboard!$J$7=""),D470&lt;&gt;""),"x","")</f>
        <v>x</v>
      </c>
      <c r="AA470" s="102" t="str">
        <f>IF(AND(OR(Dashboard!$D$6=H470,Dashboard!$D$6="",Dashboard!$D$6="All"), Z470="x"),"x","")</f>
        <v>x</v>
      </c>
      <c r="AB470" s="103" t="str">
        <f>IF(AND(OR(Dashboard!$D$6=H470,Dashboard!$D$6="",Dashboard!$D$6="All"), OR(Dashboard!$D$7=J470,Dashboard!$D$7=""),  OR(Dashboard!$G$6&lt;=K470,Dashboard!$G$6=""), OR(Dashboard!$G$7&gt;=K470,Dashboard!$G$7=""),  OR(Dashboard!$J$6&lt;=O470,Dashboard!$J$6=""), OR(Dashboard!$J$7&gt;=O470,Dashboard!$J$7=""),I470&lt;&gt;""),"x","")</f>
        <v/>
      </c>
      <c r="AC470" s="88" t="str">
        <f>IF($AB470&lt;&gt;"x","",IF(AND($I470&lt;&gt;AC$4, IFERROR(MATCH("c",$AB470:AB470,0),0)=0),"x", IF(IFERROR(MATCH("c",$AB470:AB470,0),0)=0,"c","")))</f>
        <v/>
      </c>
      <c r="AD470" s="88" t="str">
        <f>IF($AB470&lt;&gt;"x","",IF(AND($I470&lt;&gt;AD$4, IFERROR(MATCH("c",$AB470:AC470,0),0)=0),"x", IF(IFERROR(MATCH("c",$AB470:AC470,0),0)=0,"c","")))</f>
        <v/>
      </c>
      <c r="AE470" s="88" t="str">
        <f>IF($AB470&lt;&gt;"x","",IF(AND($I470&lt;&gt;AE$4, IFERROR(MATCH("c",$AB470:AD470,0),0)=0),"x", IF(IFERROR(MATCH("c",$AB470:AD470,0),0)=0,"c","")))</f>
        <v/>
      </c>
      <c r="AF470" s="88" t="str">
        <f>IF($AB470&lt;&gt;"x","",IF(AND($I470&lt;&gt;AF$4, IFERROR(MATCH("c",$AB470:AE470,0),0)=0),"x", IF(IFERROR(MATCH("c",$AB470:AE470,0),0)=0,"c","")))</f>
        <v/>
      </c>
      <c r="AG470" s="88" t="str">
        <f>IF($AB470&lt;&gt;"x","",IF(AND($I470&lt;&gt;AG$4, IFERROR(MATCH("c",$AB470:AF470,0),0)=0),"x", IF(IFERROR(MATCH("c",$AB470:AF470,0),0)=0,"c","")))</f>
        <v/>
      </c>
      <c r="AH470" s="88" t="str">
        <f>IF($AB470&lt;&gt;"x","",IF(AND($I470&lt;&gt;AH$4, IFERROR(MATCH("c",$AB470:AG470,0),0)=0),"x", IF(IFERROR(MATCH("c",$AB470:AG470,0),0)=0,"c","")))</f>
        <v/>
      </c>
      <c r="AI470" s="88" t="str">
        <f>IF($AB470&lt;&gt;"x","",IF(AND($I470&lt;&gt;AI$4, IFERROR(MATCH("c",$AB470:AH470,0),0)=0),"x", IF(IFERROR(MATCH("c",$AB470:AH470,0),0)=0,"c","")))</f>
        <v/>
      </c>
      <c r="AJ470" s="88" t="str">
        <f>IF($AB470&lt;&gt;"x","",IF(AND($I470&lt;&gt;AJ$4, IFERROR(MATCH("c",$AB470:AI470,0),0)=0),"x", IF(IFERROR(MATCH("c",$AB470:AI470,0),0)=0,"c","")))</f>
        <v/>
      </c>
      <c r="AK470" s="88" t="str">
        <f>IF($AB470&lt;&gt;"x","",IF(AND($I470&lt;&gt;AK$4, IFERROR(MATCH("c",$AB470:AJ470,0),0)=0),"x", IF(IFERROR(MATCH("c",$AB470:AJ470,0),0)=0,"c","")))</f>
        <v/>
      </c>
      <c r="AL470" s="88" t="str">
        <f>IF($AB470&lt;&gt;"x","",IF(AND($I470&lt;&gt;AL$4, IFERROR(MATCH("c",$AB470:AK470,0),0)=0),"x", IF(IFERROR(MATCH("c",$AB470:AK470,0),0)=0,"c","")))</f>
        <v/>
      </c>
      <c r="AM470" s="88" t="str">
        <f>IF($AB470&lt;&gt;"x","",IF(AND($I470&lt;&gt;AM$4, IFERROR(MATCH("c",$AB470:AL470,0),0)=0),"x", IF(IFERROR(MATCH("c",$AB470:AL470,0),0)=0,"c","")))</f>
        <v/>
      </c>
      <c r="AN470" s="88" t="str">
        <f>IF($AB470&lt;&gt;"x","",IF(AND($I470&lt;&gt;AN$4, IFERROR(MATCH("c",$AB470:AM470,0),0)=0),"x", IF(IFERROR(MATCH("c",$AB470:AM470,0),0)=0,"c","")))</f>
        <v/>
      </c>
      <c r="AO470" s="88" t="str">
        <f>IF($AB470&lt;&gt;"x","",IF(AND($I470&lt;&gt;AO$4, IFERROR(MATCH("c",$AB470:AN470,0),0)=0),"x", IF(IFERROR(MATCH("c",$AB470:AN470,0),0)=0,"c","")))</f>
        <v/>
      </c>
      <c r="AP470" s="88" t="str">
        <f>IF($AB470&lt;&gt;"x","",IF(AND($I470&lt;&gt;AP$4, IFERROR(MATCH("c",$AB470:AO470,0),0)=0),"x", IF(IFERROR(MATCH("c",$AB470:AO470,0),0)=0,"c","")))</f>
        <v/>
      </c>
      <c r="AQ470" s="88" t="str">
        <f>IF($AB470&lt;&gt;"x","",IF(AND($I470&lt;&gt;AQ$4, IFERROR(MATCH("c",$AB470:AP470,0),0)=0),"x", IF(IFERROR(MATCH("c",$AB470:AP470,0),0)=0,"c","")))</f>
        <v/>
      </c>
    </row>
    <row r="471" spans="2:43" x14ac:dyDescent="0.25">
      <c r="B471" s="88">
        <f>IF(AND(OR(Pipeline!$F$5=H471,Pipeline!$F$5="",Pipeline!$F$5="All"), OR(Pipeline!$F$6=J471,Pipeline!$F$6="",Pipeline!$F$6="All"),  OR(Pipeline!$J$5&lt;=K471,Pipeline!$J$5=""), OR(Pipeline!$J$6&gt;=K471,Pipeline!$J$6=""),  OR(Pipeline!$N$5&lt;=O471,Pipeline!$N$5=""), OR(Pipeline!$N$6&gt;=O471,Pipeline!$N$6="")),1,0)</f>
        <v>1</v>
      </c>
      <c r="C471" s="99">
        <f>IF(B471&lt;&gt;1,"",COUNTIFS($I$6:I470,I471,$B$6:B470,1)+1)</f>
        <v>459</v>
      </c>
      <c r="D471" s="100" t="str">
        <f>IF(LEN(INDEX(Input!B$6:B$1005,ROW($C471)-ROW($C$5),1))=0,"-",INDEX(Input!B$6:B$1005,ROW($C471)-ROW($C$5),1))</f>
        <v>-</v>
      </c>
      <c r="E471" s="100" t="str">
        <f>IF(LEN(INDEX(Input!C$6:C$1005,ROW($C471)-ROW($C$5),1))=0,"-",INDEX(Input!C$6:C$1005,ROW($C471)-ROW($C$5),1))</f>
        <v>-</v>
      </c>
      <c r="F471" s="100" t="str">
        <f>IF(LEN(INDEX(Input!D$6:D$1005,ROW($C471)-ROW($C$5),1))=0,"-",INDEX(Input!D$6:D$1005,ROW($C471)-ROW($C$5),1))</f>
        <v>-</v>
      </c>
      <c r="G471" s="100" t="str">
        <f>IF(LEN(INDEX(Input!E$6:E$1005,ROW($C471)-ROW($C$5),1))=0,"-",INDEX(Input!E$6:E$1005,ROW($C471)-ROW($C$5),1))</f>
        <v>-</v>
      </c>
      <c r="H471" s="100" t="str">
        <f>IF(LEN(INDEX(Input!F$6:F$1005,ROW($C471)-ROW($C$5),1))=0,"-",INDEX(Input!F$6:F$1005,ROW($C471)-ROW($C$5),1))</f>
        <v>-</v>
      </c>
      <c r="I471" s="100" t="str">
        <f>IF(LEN(INDEX(Input!G$6:G$1005,ROW($C471)-ROW($C$5),1))=0,"",INDEX(Input!G$6:G$1005,ROW($C471)-ROW($C$5),1))</f>
        <v/>
      </c>
      <c r="J471" s="100" t="str">
        <f>IF(LEN(INDEX(Input!B$6:B$1005,ROW($C471)-ROW($C$5),1))=0,"-",IF(INDEX(Input!H$6:H$1005,ROW($C471)-ROW($C$5),1)="","Not set",INDEX(Input!H$6:H$1005,ROW($C471)-ROW($C$5),1)) )</f>
        <v>-</v>
      </c>
      <c r="K471" s="101" t="str">
        <f>IF(LEN(INDEX(Input!I$6:I$1005,ROW($C471)-ROW($C$5),1))=0,"",INDEX(Input!I$6:I$1005,ROW($C471)-ROW($C$5),1))</f>
        <v/>
      </c>
      <c r="L471" s="101" t="str">
        <f t="array" ref="L471">IFERROR(IF($AY$24=123,DAY(K471)&amp;connector&amp;IF($AZ$24="Extended",INDEX($AT$24:$AT$35,MONTH(K471),1),MONTH(K471))&amp;connector&amp;IF($AZ$24="Short", RIGHT(YEAR(K471),2),YEAR(K471)),IF($AY$24=213, MONTH(K471)&amp;connector&amp;DAY(K471)&amp;connector&amp;IF($AZ$24="Short", RIGHT(YEAR(K471),2),YEAR(K471)),IF($AZ$24="Short", RIGHT(YEAR(K471),2),YEAR(K471))&amp;connector&amp;MONTH(K471)&amp;connector&amp;DAY(K471))),"-")</f>
        <v>-</v>
      </c>
      <c r="M471" s="101" t="str">
        <f>IF(LEN(INDEX(Input!J$6:J$1005,ROW($C471)-ROW($C$5),1))=0,"",INDEX(Input!J$6:J$1005,ROW($C471)-ROW($C$5),1))</f>
        <v/>
      </c>
      <c r="N471" s="101" t="str">
        <f t="array" ref="N471">IFERROR(IF($AY$24=123,DAY(M471)&amp;connector&amp;IF($AZ$24="Extended",INDEX($AT$24:$AT$35,MONTH(M471),1),MONTH(M471))&amp;connector&amp;IF($AZ$24="Short", RIGHT(YEAR(M471),2),YEAR(M471)),IF($AY$24=213, MONTH(M471)&amp;connector&amp;DAY(M471)&amp;connector&amp;IF($AZ$24="Short", RIGHT(YEAR(M471),2),YEAR(M471)),IF($AZ$24="Short", RIGHT(YEAR(M471),2),YEAR(M471))&amp;connector&amp;MONTH(M471)&amp;connector&amp;DAY(M471))),"-")</f>
        <v>-</v>
      </c>
      <c r="O471" s="156" t="str">
        <f>IF(LEN(INDEX(Input!K$6:K$1005,ROW($C471)-ROW($C$5),1))=0,"",INDEX(Input!K$6:K$1005,ROW($C471)-ROW($C$5),1))</f>
        <v/>
      </c>
      <c r="P471" s="100" t="str">
        <f t="shared" si="61"/>
        <v>-</v>
      </c>
      <c r="Q471" s="156" t="str">
        <f>IF(LEN(INDEX(Input!L$6:L$1005,ROW($C471)-ROW($C$5),1))=0,"",INDEX(Input!L$6:L$1005,ROW($C471)-ROW($C$5),1))</f>
        <v/>
      </c>
      <c r="R471" s="100" t="str">
        <f t="shared" si="62"/>
        <v>-</v>
      </c>
      <c r="S471" s="156" t="str">
        <f>IF(LEN(INDEX(Input!M$6:M$1005,ROW($C471)-ROW($C$5),1))=0,"-",INDEX(Input!M$6:M$1005,ROW($C471)-ROW($C$5),1))</f>
        <v>-</v>
      </c>
      <c r="T471" s="156" t="str">
        <f t="shared" si="63"/>
        <v/>
      </c>
      <c r="U471" s="100" t="str">
        <f t="shared" si="64"/>
        <v>-</v>
      </c>
      <c r="V471" s="156" t="str">
        <f>IF(LEN(INDEX(Input!O$6:O$1005,ROW($C471)-ROW($C$5),1))=0,"",INDEX(Input!O$6:O$1005,ROW($C471)-ROW($C$5),1))</f>
        <v/>
      </c>
      <c r="W471" s="100" t="str">
        <f t="shared" si="65"/>
        <v>-</v>
      </c>
      <c r="X471" s="104" t="str">
        <f t="shared" si="66"/>
        <v/>
      </c>
      <c r="Y471" s="102" t="str">
        <f t="shared" si="60"/>
        <v/>
      </c>
      <c r="Z471" s="102" t="str">
        <f>IF(AND(OR(Dashboard!$D$7=J471,Dashboard!$D$7=""),  OR(Dashboard!$G$6&lt;=K471,Dashboard!$G$6=""), OR(Dashboard!$G$7&gt;=K471,Dashboard!$G$7=""),  OR(Dashboard!$J$6&lt;=O471,Dashboard!$J$6=""), OR(Dashboard!$J$7&gt;=O471,Dashboard!$J$7=""),D471&lt;&gt;""),"x","")</f>
        <v>x</v>
      </c>
      <c r="AA471" s="102" t="str">
        <f>IF(AND(OR(Dashboard!$D$6=H471,Dashboard!$D$6="",Dashboard!$D$6="All"), Z471="x"),"x","")</f>
        <v>x</v>
      </c>
      <c r="AB471" s="103" t="str">
        <f>IF(AND(OR(Dashboard!$D$6=H471,Dashboard!$D$6="",Dashboard!$D$6="All"), OR(Dashboard!$D$7=J471,Dashboard!$D$7=""),  OR(Dashboard!$G$6&lt;=K471,Dashboard!$G$6=""), OR(Dashboard!$G$7&gt;=K471,Dashboard!$G$7=""),  OR(Dashboard!$J$6&lt;=O471,Dashboard!$J$6=""), OR(Dashboard!$J$7&gt;=O471,Dashboard!$J$7=""),I471&lt;&gt;""),"x","")</f>
        <v/>
      </c>
      <c r="AC471" s="88" t="str">
        <f>IF($AB471&lt;&gt;"x","",IF(AND($I471&lt;&gt;AC$4, IFERROR(MATCH("c",$AB471:AB471,0),0)=0),"x", IF(IFERROR(MATCH("c",$AB471:AB471,0),0)=0,"c","")))</f>
        <v/>
      </c>
      <c r="AD471" s="88" t="str">
        <f>IF($AB471&lt;&gt;"x","",IF(AND($I471&lt;&gt;AD$4, IFERROR(MATCH("c",$AB471:AC471,0),0)=0),"x", IF(IFERROR(MATCH("c",$AB471:AC471,0),0)=0,"c","")))</f>
        <v/>
      </c>
      <c r="AE471" s="88" t="str">
        <f>IF($AB471&lt;&gt;"x","",IF(AND($I471&lt;&gt;AE$4, IFERROR(MATCH("c",$AB471:AD471,0),0)=0),"x", IF(IFERROR(MATCH("c",$AB471:AD471,0),0)=0,"c","")))</f>
        <v/>
      </c>
      <c r="AF471" s="88" t="str">
        <f>IF($AB471&lt;&gt;"x","",IF(AND($I471&lt;&gt;AF$4, IFERROR(MATCH("c",$AB471:AE471,0),0)=0),"x", IF(IFERROR(MATCH("c",$AB471:AE471,0),0)=0,"c","")))</f>
        <v/>
      </c>
      <c r="AG471" s="88" t="str">
        <f>IF($AB471&lt;&gt;"x","",IF(AND($I471&lt;&gt;AG$4, IFERROR(MATCH("c",$AB471:AF471,0),0)=0),"x", IF(IFERROR(MATCH("c",$AB471:AF471,0),0)=0,"c","")))</f>
        <v/>
      </c>
      <c r="AH471" s="88" t="str">
        <f>IF($AB471&lt;&gt;"x","",IF(AND($I471&lt;&gt;AH$4, IFERROR(MATCH("c",$AB471:AG471,0),0)=0),"x", IF(IFERROR(MATCH("c",$AB471:AG471,0),0)=0,"c","")))</f>
        <v/>
      </c>
      <c r="AI471" s="88" t="str">
        <f>IF($AB471&lt;&gt;"x","",IF(AND($I471&lt;&gt;AI$4, IFERROR(MATCH("c",$AB471:AH471,0),0)=0),"x", IF(IFERROR(MATCH("c",$AB471:AH471,0),0)=0,"c","")))</f>
        <v/>
      </c>
      <c r="AJ471" s="88" t="str">
        <f>IF($AB471&lt;&gt;"x","",IF(AND($I471&lt;&gt;AJ$4, IFERROR(MATCH("c",$AB471:AI471,0),0)=0),"x", IF(IFERROR(MATCH("c",$AB471:AI471,0),0)=0,"c","")))</f>
        <v/>
      </c>
      <c r="AK471" s="88" t="str">
        <f>IF($AB471&lt;&gt;"x","",IF(AND($I471&lt;&gt;AK$4, IFERROR(MATCH("c",$AB471:AJ471,0),0)=0),"x", IF(IFERROR(MATCH("c",$AB471:AJ471,0),0)=0,"c","")))</f>
        <v/>
      </c>
      <c r="AL471" s="88" t="str">
        <f>IF($AB471&lt;&gt;"x","",IF(AND($I471&lt;&gt;AL$4, IFERROR(MATCH("c",$AB471:AK471,0),0)=0),"x", IF(IFERROR(MATCH("c",$AB471:AK471,0),0)=0,"c","")))</f>
        <v/>
      </c>
      <c r="AM471" s="88" t="str">
        <f>IF($AB471&lt;&gt;"x","",IF(AND($I471&lt;&gt;AM$4, IFERROR(MATCH("c",$AB471:AL471,0),0)=0),"x", IF(IFERROR(MATCH("c",$AB471:AL471,0),0)=0,"c","")))</f>
        <v/>
      </c>
      <c r="AN471" s="88" t="str">
        <f>IF($AB471&lt;&gt;"x","",IF(AND($I471&lt;&gt;AN$4, IFERROR(MATCH("c",$AB471:AM471,0),0)=0),"x", IF(IFERROR(MATCH("c",$AB471:AM471,0),0)=0,"c","")))</f>
        <v/>
      </c>
      <c r="AO471" s="88" t="str">
        <f>IF($AB471&lt;&gt;"x","",IF(AND($I471&lt;&gt;AO$4, IFERROR(MATCH("c",$AB471:AN471,0),0)=0),"x", IF(IFERROR(MATCH("c",$AB471:AN471,0),0)=0,"c","")))</f>
        <v/>
      </c>
      <c r="AP471" s="88" t="str">
        <f>IF($AB471&lt;&gt;"x","",IF(AND($I471&lt;&gt;AP$4, IFERROR(MATCH("c",$AB471:AO471,0),0)=0),"x", IF(IFERROR(MATCH("c",$AB471:AO471,0),0)=0,"c","")))</f>
        <v/>
      </c>
      <c r="AQ471" s="88" t="str">
        <f>IF($AB471&lt;&gt;"x","",IF(AND($I471&lt;&gt;AQ$4, IFERROR(MATCH("c",$AB471:AP471,0),0)=0),"x", IF(IFERROR(MATCH("c",$AB471:AP471,0),0)=0,"c","")))</f>
        <v/>
      </c>
    </row>
    <row r="472" spans="2:43" x14ac:dyDescent="0.25">
      <c r="B472" s="88">
        <f>IF(AND(OR(Pipeline!$F$5=H472,Pipeline!$F$5="",Pipeline!$F$5="All"), OR(Pipeline!$F$6=J472,Pipeline!$F$6="",Pipeline!$F$6="All"),  OR(Pipeline!$J$5&lt;=K472,Pipeline!$J$5=""), OR(Pipeline!$J$6&gt;=K472,Pipeline!$J$6=""),  OR(Pipeline!$N$5&lt;=O472,Pipeline!$N$5=""), OR(Pipeline!$N$6&gt;=O472,Pipeline!$N$6="")),1,0)</f>
        <v>1</v>
      </c>
      <c r="C472" s="99">
        <f>IF(B472&lt;&gt;1,"",COUNTIFS($I$6:I471,I472,$B$6:B471,1)+1)</f>
        <v>460</v>
      </c>
      <c r="D472" s="100" t="str">
        <f>IF(LEN(INDEX(Input!B$6:B$1005,ROW($C472)-ROW($C$5),1))=0,"-",INDEX(Input!B$6:B$1005,ROW($C472)-ROW($C$5),1))</f>
        <v>-</v>
      </c>
      <c r="E472" s="100" t="str">
        <f>IF(LEN(INDEX(Input!C$6:C$1005,ROW($C472)-ROW($C$5),1))=0,"-",INDEX(Input!C$6:C$1005,ROW($C472)-ROW($C$5),1))</f>
        <v>-</v>
      </c>
      <c r="F472" s="100" t="str">
        <f>IF(LEN(INDEX(Input!D$6:D$1005,ROW($C472)-ROW($C$5),1))=0,"-",INDEX(Input!D$6:D$1005,ROW($C472)-ROW($C$5),1))</f>
        <v>-</v>
      </c>
      <c r="G472" s="100" t="str">
        <f>IF(LEN(INDEX(Input!E$6:E$1005,ROW($C472)-ROW($C$5),1))=0,"-",INDEX(Input!E$6:E$1005,ROW($C472)-ROW($C$5),1))</f>
        <v>-</v>
      </c>
      <c r="H472" s="100" t="str">
        <f>IF(LEN(INDEX(Input!F$6:F$1005,ROW($C472)-ROW($C$5),1))=0,"-",INDEX(Input!F$6:F$1005,ROW($C472)-ROW($C$5),1))</f>
        <v>-</v>
      </c>
      <c r="I472" s="100" t="str">
        <f>IF(LEN(INDEX(Input!G$6:G$1005,ROW($C472)-ROW($C$5),1))=0,"",INDEX(Input!G$6:G$1005,ROW($C472)-ROW($C$5),1))</f>
        <v/>
      </c>
      <c r="J472" s="100" t="str">
        <f>IF(LEN(INDEX(Input!B$6:B$1005,ROW($C472)-ROW($C$5),1))=0,"-",IF(INDEX(Input!H$6:H$1005,ROW($C472)-ROW($C$5),1)="","Not set",INDEX(Input!H$6:H$1005,ROW($C472)-ROW($C$5),1)) )</f>
        <v>-</v>
      </c>
      <c r="K472" s="101" t="str">
        <f>IF(LEN(INDEX(Input!I$6:I$1005,ROW($C472)-ROW($C$5),1))=0,"",INDEX(Input!I$6:I$1005,ROW($C472)-ROW($C$5),1))</f>
        <v/>
      </c>
      <c r="L472" s="101" t="str">
        <f t="array" ref="L472">IFERROR(IF($AY$24=123,DAY(K472)&amp;connector&amp;IF($AZ$24="Extended",INDEX($AT$24:$AT$35,MONTH(K472),1),MONTH(K472))&amp;connector&amp;IF($AZ$24="Short", RIGHT(YEAR(K472),2),YEAR(K472)),IF($AY$24=213, MONTH(K472)&amp;connector&amp;DAY(K472)&amp;connector&amp;IF($AZ$24="Short", RIGHT(YEAR(K472),2),YEAR(K472)),IF($AZ$24="Short", RIGHT(YEAR(K472),2),YEAR(K472))&amp;connector&amp;MONTH(K472)&amp;connector&amp;DAY(K472))),"-")</f>
        <v>-</v>
      </c>
      <c r="M472" s="101" t="str">
        <f>IF(LEN(INDEX(Input!J$6:J$1005,ROW($C472)-ROW($C$5),1))=0,"",INDEX(Input!J$6:J$1005,ROW($C472)-ROW($C$5),1))</f>
        <v/>
      </c>
      <c r="N472" s="101" t="str">
        <f t="array" ref="N472">IFERROR(IF($AY$24=123,DAY(M472)&amp;connector&amp;IF($AZ$24="Extended",INDEX($AT$24:$AT$35,MONTH(M472),1),MONTH(M472))&amp;connector&amp;IF($AZ$24="Short", RIGHT(YEAR(M472),2),YEAR(M472)),IF($AY$24=213, MONTH(M472)&amp;connector&amp;DAY(M472)&amp;connector&amp;IF($AZ$24="Short", RIGHT(YEAR(M472),2),YEAR(M472)),IF($AZ$24="Short", RIGHT(YEAR(M472),2),YEAR(M472))&amp;connector&amp;MONTH(M472)&amp;connector&amp;DAY(M472))),"-")</f>
        <v>-</v>
      </c>
      <c r="O472" s="156" t="str">
        <f>IF(LEN(INDEX(Input!K$6:K$1005,ROW($C472)-ROW($C$5),1))=0,"",INDEX(Input!K$6:K$1005,ROW($C472)-ROW($C$5),1))</f>
        <v/>
      </c>
      <c r="P472" s="100" t="str">
        <f t="shared" si="61"/>
        <v>-</v>
      </c>
      <c r="Q472" s="156" t="str">
        <f>IF(LEN(INDEX(Input!L$6:L$1005,ROW($C472)-ROW($C$5),1))=0,"",INDEX(Input!L$6:L$1005,ROW($C472)-ROW($C$5),1))</f>
        <v/>
      </c>
      <c r="R472" s="100" t="str">
        <f t="shared" si="62"/>
        <v>-</v>
      </c>
      <c r="S472" s="156" t="str">
        <f>IF(LEN(INDEX(Input!M$6:M$1005,ROW($C472)-ROW($C$5),1))=0,"-",INDEX(Input!M$6:M$1005,ROW($C472)-ROW($C$5),1))</f>
        <v>-</v>
      </c>
      <c r="T472" s="156" t="str">
        <f t="shared" si="63"/>
        <v/>
      </c>
      <c r="U472" s="100" t="str">
        <f t="shared" si="64"/>
        <v>-</v>
      </c>
      <c r="V472" s="156" t="str">
        <f>IF(LEN(INDEX(Input!O$6:O$1005,ROW($C472)-ROW($C$5),1))=0,"",INDEX(Input!O$6:O$1005,ROW($C472)-ROW($C$5),1))</f>
        <v/>
      </c>
      <c r="W472" s="100" t="str">
        <f t="shared" si="65"/>
        <v>-</v>
      </c>
      <c r="X472" s="104" t="str">
        <f t="shared" si="66"/>
        <v/>
      </c>
      <c r="Y472" s="102" t="str">
        <f t="shared" si="60"/>
        <v/>
      </c>
      <c r="Z472" s="102" t="str">
        <f>IF(AND(OR(Dashboard!$D$7=J472,Dashboard!$D$7=""),  OR(Dashboard!$G$6&lt;=K472,Dashboard!$G$6=""), OR(Dashboard!$G$7&gt;=K472,Dashboard!$G$7=""),  OR(Dashboard!$J$6&lt;=O472,Dashboard!$J$6=""), OR(Dashboard!$J$7&gt;=O472,Dashboard!$J$7=""),D472&lt;&gt;""),"x","")</f>
        <v>x</v>
      </c>
      <c r="AA472" s="102" t="str">
        <f>IF(AND(OR(Dashboard!$D$6=H472,Dashboard!$D$6="",Dashboard!$D$6="All"), Z472="x"),"x","")</f>
        <v>x</v>
      </c>
      <c r="AB472" s="103" t="str">
        <f>IF(AND(OR(Dashboard!$D$6=H472,Dashboard!$D$6="",Dashboard!$D$6="All"), OR(Dashboard!$D$7=J472,Dashboard!$D$7=""),  OR(Dashboard!$G$6&lt;=K472,Dashboard!$G$6=""), OR(Dashboard!$G$7&gt;=K472,Dashboard!$G$7=""),  OR(Dashboard!$J$6&lt;=O472,Dashboard!$J$6=""), OR(Dashboard!$J$7&gt;=O472,Dashboard!$J$7=""),I472&lt;&gt;""),"x","")</f>
        <v/>
      </c>
      <c r="AC472" s="88" t="str">
        <f>IF($AB472&lt;&gt;"x","",IF(AND($I472&lt;&gt;AC$4, IFERROR(MATCH("c",$AB472:AB472,0),0)=0),"x", IF(IFERROR(MATCH("c",$AB472:AB472,0),0)=0,"c","")))</f>
        <v/>
      </c>
      <c r="AD472" s="88" t="str">
        <f>IF($AB472&lt;&gt;"x","",IF(AND($I472&lt;&gt;AD$4, IFERROR(MATCH("c",$AB472:AC472,0),0)=0),"x", IF(IFERROR(MATCH("c",$AB472:AC472,0),0)=0,"c","")))</f>
        <v/>
      </c>
      <c r="AE472" s="88" t="str">
        <f>IF($AB472&lt;&gt;"x","",IF(AND($I472&lt;&gt;AE$4, IFERROR(MATCH("c",$AB472:AD472,0),0)=0),"x", IF(IFERROR(MATCH("c",$AB472:AD472,0),0)=0,"c","")))</f>
        <v/>
      </c>
      <c r="AF472" s="88" t="str">
        <f>IF($AB472&lt;&gt;"x","",IF(AND($I472&lt;&gt;AF$4, IFERROR(MATCH("c",$AB472:AE472,0),0)=0),"x", IF(IFERROR(MATCH("c",$AB472:AE472,0),0)=0,"c","")))</f>
        <v/>
      </c>
      <c r="AG472" s="88" t="str">
        <f>IF($AB472&lt;&gt;"x","",IF(AND($I472&lt;&gt;AG$4, IFERROR(MATCH("c",$AB472:AF472,0),0)=0),"x", IF(IFERROR(MATCH("c",$AB472:AF472,0),0)=0,"c","")))</f>
        <v/>
      </c>
      <c r="AH472" s="88" t="str">
        <f>IF($AB472&lt;&gt;"x","",IF(AND($I472&lt;&gt;AH$4, IFERROR(MATCH("c",$AB472:AG472,0),0)=0),"x", IF(IFERROR(MATCH("c",$AB472:AG472,0),0)=0,"c","")))</f>
        <v/>
      </c>
      <c r="AI472" s="88" t="str">
        <f>IF($AB472&lt;&gt;"x","",IF(AND($I472&lt;&gt;AI$4, IFERROR(MATCH("c",$AB472:AH472,0),0)=0),"x", IF(IFERROR(MATCH("c",$AB472:AH472,0),0)=0,"c","")))</f>
        <v/>
      </c>
      <c r="AJ472" s="88" t="str">
        <f>IF($AB472&lt;&gt;"x","",IF(AND($I472&lt;&gt;AJ$4, IFERROR(MATCH("c",$AB472:AI472,0),0)=0),"x", IF(IFERROR(MATCH("c",$AB472:AI472,0),0)=0,"c","")))</f>
        <v/>
      </c>
      <c r="AK472" s="88" t="str">
        <f>IF($AB472&lt;&gt;"x","",IF(AND($I472&lt;&gt;AK$4, IFERROR(MATCH("c",$AB472:AJ472,0),0)=0),"x", IF(IFERROR(MATCH("c",$AB472:AJ472,0),0)=0,"c","")))</f>
        <v/>
      </c>
      <c r="AL472" s="88" t="str">
        <f>IF($AB472&lt;&gt;"x","",IF(AND($I472&lt;&gt;AL$4, IFERROR(MATCH("c",$AB472:AK472,0),0)=0),"x", IF(IFERROR(MATCH("c",$AB472:AK472,0),0)=0,"c","")))</f>
        <v/>
      </c>
      <c r="AM472" s="88" t="str">
        <f>IF($AB472&lt;&gt;"x","",IF(AND($I472&lt;&gt;AM$4, IFERROR(MATCH("c",$AB472:AL472,0),0)=0),"x", IF(IFERROR(MATCH("c",$AB472:AL472,0),0)=0,"c","")))</f>
        <v/>
      </c>
      <c r="AN472" s="88" t="str">
        <f>IF($AB472&lt;&gt;"x","",IF(AND($I472&lt;&gt;AN$4, IFERROR(MATCH("c",$AB472:AM472,0),0)=0),"x", IF(IFERROR(MATCH("c",$AB472:AM472,0),0)=0,"c","")))</f>
        <v/>
      </c>
      <c r="AO472" s="88" t="str">
        <f>IF($AB472&lt;&gt;"x","",IF(AND($I472&lt;&gt;AO$4, IFERROR(MATCH("c",$AB472:AN472,0),0)=0),"x", IF(IFERROR(MATCH("c",$AB472:AN472,0),0)=0,"c","")))</f>
        <v/>
      </c>
      <c r="AP472" s="88" t="str">
        <f>IF($AB472&lt;&gt;"x","",IF(AND($I472&lt;&gt;AP$4, IFERROR(MATCH("c",$AB472:AO472,0),0)=0),"x", IF(IFERROR(MATCH("c",$AB472:AO472,0),0)=0,"c","")))</f>
        <v/>
      </c>
      <c r="AQ472" s="88" t="str">
        <f>IF($AB472&lt;&gt;"x","",IF(AND($I472&lt;&gt;AQ$4, IFERROR(MATCH("c",$AB472:AP472,0),0)=0),"x", IF(IFERROR(MATCH("c",$AB472:AP472,0),0)=0,"c","")))</f>
        <v/>
      </c>
    </row>
    <row r="473" spans="2:43" x14ac:dyDescent="0.25">
      <c r="B473" s="88">
        <f>IF(AND(OR(Pipeline!$F$5=H473,Pipeline!$F$5="",Pipeline!$F$5="All"), OR(Pipeline!$F$6=J473,Pipeline!$F$6="",Pipeline!$F$6="All"),  OR(Pipeline!$J$5&lt;=K473,Pipeline!$J$5=""), OR(Pipeline!$J$6&gt;=K473,Pipeline!$J$6=""),  OR(Pipeline!$N$5&lt;=O473,Pipeline!$N$5=""), OR(Pipeline!$N$6&gt;=O473,Pipeline!$N$6="")),1,0)</f>
        <v>1</v>
      </c>
      <c r="C473" s="99">
        <f>IF(B473&lt;&gt;1,"",COUNTIFS($I$6:I472,I473,$B$6:B472,1)+1)</f>
        <v>461</v>
      </c>
      <c r="D473" s="100" t="str">
        <f>IF(LEN(INDEX(Input!B$6:B$1005,ROW($C473)-ROW($C$5),1))=0,"-",INDEX(Input!B$6:B$1005,ROW($C473)-ROW($C$5),1))</f>
        <v>-</v>
      </c>
      <c r="E473" s="100" t="str">
        <f>IF(LEN(INDEX(Input!C$6:C$1005,ROW($C473)-ROW($C$5),1))=0,"-",INDEX(Input!C$6:C$1005,ROW($C473)-ROW($C$5),1))</f>
        <v>-</v>
      </c>
      <c r="F473" s="100" t="str">
        <f>IF(LEN(INDEX(Input!D$6:D$1005,ROW($C473)-ROW($C$5),1))=0,"-",INDEX(Input!D$6:D$1005,ROW($C473)-ROW($C$5),1))</f>
        <v>-</v>
      </c>
      <c r="G473" s="100" t="str">
        <f>IF(LEN(INDEX(Input!E$6:E$1005,ROW($C473)-ROW($C$5),1))=0,"-",INDEX(Input!E$6:E$1005,ROW($C473)-ROW($C$5),1))</f>
        <v>-</v>
      </c>
      <c r="H473" s="100" t="str">
        <f>IF(LEN(INDEX(Input!F$6:F$1005,ROW($C473)-ROW($C$5),1))=0,"-",INDEX(Input!F$6:F$1005,ROW($C473)-ROW($C$5),1))</f>
        <v>-</v>
      </c>
      <c r="I473" s="100" t="str">
        <f>IF(LEN(INDEX(Input!G$6:G$1005,ROW($C473)-ROW($C$5),1))=0,"",INDEX(Input!G$6:G$1005,ROW($C473)-ROW($C$5),1))</f>
        <v/>
      </c>
      <c r="J473" s="100" t="str">
        <f>IF(LEN(INDEX(Input!B$6:B$1005,ROW($C473)-ROW($C$5),1))=0,"-",IF(INDEX(Input!H$6:H$1005,ROW($C473)-ROW($C$5),1)="","Not set",INDEX(Input!H$6:H$1005,ROW($C473)-ROW($C$5),1)) )</f>
        <v>-</v>
      </c>
      <c r="K473" s="101" t="str">
        <f>IF(LEN(INDEX(Input!I$6:I$1005,ROW($C473)-ROW($C$5),1))=0,"",INDEX(Input!I$6:I$1005,ROW($C473)-ROW($C$5),1))</f>
        <v/>
      </c>
      <c r="L473" s="101" t="str">
        <f t="array" ref="L473">IFERROR(IF($AY$24=123,DAY(K473)&amp;connector&amp;IF($AZ$24="Extended",INDEX($AT$24:$AT$35,MONTH(K473),1),MONTH(K473))&amp;connector&amp;IF($AZ$24="Short", RIGHT(YEAR(K473),2),YEAR(K473)),IF($AY$24=213, MONTH(K473)&amp;connector&amp;DAY(K473)&amp;connector&amp;IF($AZ$24="Short", RIGHT(YEAR(K473),2),YEAR(K473)),IF($AZ$24="Short", RIGHT(YEAR(K473),2),YEAR(K473))&amp;connector&amp;MONTH(K473)&amp;connector&amp;DAY(K473))),"-")</f>
        <v>-</v>
      </c>
      <c r="M473" s="101" t="str">
        <f>IF(LEN(INDEX(Input!J$6:J$1005,ROW($C473)-ROW($C$5),1))=0,"",INDEX(Input!J$6:J$1005,ROW($C473)-ROW($C$5),1))</f>
        <v/>
      </c>
      <c r="N473" s="101" t="str">
        <f t="array" ref="N473">IFERROR(IF($AY$24=123,DAY(M473)&amp;connector&amp;IF($AZ$24="Extended",INDEX($AT$24:$AT$35,MONTH(M473),1),MONTH(M473))&amp;connector&amp;IF($AZ$24="Short", RIGHT(YEAR(M473),2),YEAR(M473)),IF($AY$24=213, MONTH(M473)&amp;connector&amp;DAY(M473)&amp;connector&amp;IF($AZ$24="Short", RIGHT(YEAR(M473),2),YEAR(M473)),IF($AZ$24="Short", RIGHT(YEAR(M473),2),YEAR(M473))&amp;connector&amp;MONTH(M473)&amp;connector&amp;DAY(M473))),"-")</f>
        <v>-</v>
      </c>
      <c r="O473" s="156" t="str">
        <f>IF(LEN(INDEX(Input!K$6:K$1005,ROW($C473)-ROW($C$5),1))=0,"",INDEX(Input!K$6:K$1005,ROW($C473)-ROW($C$5),1))</f>
        <v/>
      </c>
      <c r="P473" s="100" t="str">
        <f t="shared" si="61"/>
        <v>-</v>
      </c>
      <c r="Q473" s="156" t="str">
        <f>IF(LEN(INDEX(Input!L$6:L$1005,ROW($C473)-ROW($C$5),1))=0,"",INDEX(Input!L$6:L$1005,ROW($C473)-ROW($C$5),1))</f>
        <v/>
      </c>
      <c r="R473" s="100" t="str">
        <f t="shared" si="62"/>
        <v>-</v>
      </c>
      <c r="S473" s="156" t="str">
        <f>IF(LEN(INDEX(Input!M$6:M$1005,ROW($C473)-ROW($C$5),1))=0,"-",INDEX(Input!M$6:M$1005,ROW($C473)-ROW($C$5),1))</f>
        <v>-</v>
      </c>
      <c r="T473" s="156" t="str">
        <f t="shared" si="63"/>
        <v/>
      </c>
      <c r="U473" s="100" t="str">
        <f t="shared" si="64"/>
        <v>-</v>
      </c>
      <c r="V473" s="156" t="str">
        <f>IF(LEN(INDEX(Input!O$6:O$1005,ROW($C473)-ROW($C$5),1))=0,"",INDEX(Input!O$6:O$1005,ROW($C473)-ROW($C$5),1))</f>
        <v/>
      </c>
      <c r="W473" s="100" t="str">
        <f t="shared" si="65"/>
        <v>-</v>
      </c>
      <c r="X473" s="104" t="str">
        <f t="shared" si="66"/>
        <v/>
      </c>
      <c r="Y473" s="102" t="str">
        <f t="shared" si="60"/>
        <v/>
      </c>
      <c r="Z473" s="102" t="str">
        <f>IF(AND(OR(Dashboard!$D$7=J473,Dashboard!$D$7=""),  OR(Dashboard!$G$6&lt;=K473,Dashboard!$G$6=""), OR(Dashboard!$G$7&gt;=K473,Dashboard!$G$7=""),  OR(Dashboard!$J$6&lt;=O473,Dashboard!$J$6=""), OR(Dashboard!$J$7&gt;=O473,Dashboard!$J$7=""),D473&lt;&gt;""),"x","")</f>
        <v>x</v>
      </c>
      <c r="AA473" s="102" t="str">
        <f>IF(AND(OR(Dashboard!$D$6=H473,Dashboard!$D$6="",Dashboard!$D$6="All"), Z473="x"),"x","")</f>
        <v>x</v>
      </c>
      <c r="AB473" s="103" t="str">
        <f>IF(AND(OR(Dashboard!$D$6=H473,Dashboard!$D$6="",Dashboard!$D$6="All"), OR(Dashboard!$D$7=J473,Dashboard!$D$7=""),  OR(Dashboard!$G$6&lt;=K473,Dashboard!$G$6=""), OR(Dashboard!$G$7&gt;=K473,Dashboard!$G$7=""),  OR(Dashboard!$J$6&lt;=O473,Dashboard!$J$6=""), OR(Dashboard!$J$7&gt;=O473,Dashboard!$J$7=""),I473&lt;&gt;""),"x","")</f>
        <v/>
      </c>
      <c r="AC473" s="88" t="str">
        <f>IF($AB473&lt;&gt;"x","",IF(AND($I473&lt;&gt;AC$4, IFERROR(MATCH("c",$AB473:AB473,0),0)=0),"x", IF(IFERROR(MATCH("c",$AB473:AB473,0),0)=0,"c","")))</f>
        <v/>
      </c>
      <c r="AD473" s="88" t="str">
        <f>IF($AB473&lt;&gt;"x","",IF(AND($I473&lt;&gt;AD$4, IFERROR(MATCH("c",$AB473:AC473,0),0)=0),"x", IF(IFERROR(MATCH("c",$AB473:AC473,0),0)=0,"c","")))</f>
        <v/>
      </c>
      <c r="AE473" s="88" t="str">
        <f>IF($AB473&lt;&gt;"x","",IF(AND($I473&lt;&gt;AE$4, IFERROR(MATCH("c",$AB473:AD473,0),0)=0),"x", IF(IFERROR(MATCH("c",$AB473:AD473,0),0)=0,"c","")))</f>
        <v/>
      </c>
      <c r="AF473" s="88" t="str">
        <f>IF($AB473&lt;&gt;"x","",IF(AND($I473&lt;&gt;AF$4, IFERROR(MATCH("c",$AB473:AE473,0),0)=0),"x", IF(IFERROR(MATCH("c",$AB473:AE473,0),0)=0,"c","")))</f>
        <v/>
      </c>
      <c r="AG473" s="88" t="str">
        <f>IF($AB473&lt;&gt;"x","",IF(AND($I473&lt;&gt;AG$4, IFERROR(MATCH("c",$AB473:AF473,0),0)=0),"x", IF(IFERROR(MATCH("c",$AB473:AF473,0),0)=0,"c","")))</f>
        <v/>
      </c>
      <c r="AH473" s="88" t="str">
        <f>IF($AB473&lt;&gt;"x","",IF(AND($I473&lt;&gt;AH$4, IFERROR(MATCH("c",$AB473:AG473,0),0)=0),"x", IF(IFERROR(MATCH("c",$AB473:AG473,0),0)=0,"c","")))</f>
        <v/>
      </c>
      <c r="AI473" s="88" t="str">
        <f>IF($AB473&lt;&gt;"x","",IF(AND($I473&lt;&gt;AI$4, IFERROR(MATCH("c",$AB473:AH473,0),0)=0),"x", IF(IFERROR(MATCH("c",$AB473:AH473,0),0)=0,"c","")))</f>
        <v/>
      </c>
      <c r="AJ473" s="88" t="str">
        <f>IF($AB473&lt;&gt;"x","",IF(AND($I473&lt;&gt;AJ$4, IFERROR(MATCH("c",$AB473:AI473,0),0)=0),"x", IF(IFERROR(MATCH("c",$AB473:AI473,0),0)=0,"c","")))</f>
        <v/>
      </c>
      <c r="AK473" s="88" t="str">
        <f>IF($AB473&lt;&gt;"x","",IF(AND($I473&lt;&gt;AK$4, IFERROR(MATCH("c",$AB473:AJ473,0),0)=0),"x", IF(IFERROR(MATCH("c",$AB473:AJ473,0),0)=0,"c","")))</f>
        <v/>
      </c>
      <c r="AL473" s="88" t="str">
        <f>IF($AB473&lt;&gt;"x","",IF(AND($I473&lt;&gt;AL$4, IFERROR(MATCH("c",$AB473:AK473,0),0)=0),"x", IF(IFERROR(MATCH("c",$AB473:AK473,0),0)=0,"c","")))</f>
        <v/>
      </c>
      <c r="AM473" s="88" t="str">
        <f>IF($AB473&lt;&gt;"x","",IF(AND($I473&lt;&gt;AM$4, IFERROR(MATCH("c",$AB473:AL473,0),0)=0),"x", IF(IFERROR(MATCH("c",$AB473:AL473,0),0)=0,"c","")))</f>
        <v/>
      </c>
      <c r="AN473" s="88" t="str">
        <f>IF($AB473&lt;&gt;"x","",IF(AND($I473&lt;&gt;AN$4, IFERROR(MATCH("c",$AB473:AM473,0),0)=0),"x", IF(IFERROR(MATCH("c",$AB473:AM473,0),0)=0,"c","")))</f>
        <v/>
      </c>
      <c r="AO473" s="88" t="str">
        <f>IF($AB473&lt;&gt;"x","",IF(AND($I473&lt;&gt;AO$4, IFERROR(MATCH("c",$AB473:AN473,0),0)=0),"x", IF(IFERROR(MATCH("c",$AB473:AN473,0),0)=0,"c","")))</f>
        <v/>
      </c>
      <c r="AP473" s="88" t="str">
        <f>IF($AB473&lt;&gt;"x","",IF(AND($I473&lt;&gt;AP$4, IFERROR(MATCH("c",$AB473:AO473,0),0)=0),"x", IF(IFERROR(MATCH("c",$AB473:AO473,0),0)=0,"c","")))</f>
        <v/>
      </c>
      <c r="AQ473" s="88" t="str">
        <f>IF($AB473&lt;&gt;"x","",IF(AND($I473&lt;&gt;AQ$4, IFERROR(MATCH("c",$AB473:AP473,0),0)=0),"x", IF(IFERROR(MATCH("c",$AB473:AP473,0),0)=0,"c","")))</f>
        <v/>
      </c>
    </row>
    <row r="474" spans="2:43" x14ac:dyDescent="0.25">
      <c r="B474" s="88">
        <f>IF(AND(OR(Pipeline!$F$5=H474,Pipeline!$F$5="",Pipeline!$F$5="All"), OR(Pipeline!$F$6=J474,Pipeline!$F$6="",Pipeline!$F$6="All"),  OR(Pipeline!$J$5&lt;=K474,Pipeline!$J$5=""), OR(Pipeline!$J$6&gt;=K474,Pipeline!$J$6=""),  OR(Pipeline!$N$5&lt;=O474,Pipeline!$N$5=""), OR(Pipeline!$N$6&gt;=O474,Pipeline!$N$6="")),1,0)</f>
        <v>1</v>
      </c>
      <c r="C474" s="99">
        <f>IF(B474&lt;&gt;1,"",COUNTIFS($I$6:I473,I474,$B$6:B473,1)+1)</f>
        <v>462</v>
      </c>
      <c r="D474" s="100" t="str">
        <f>IF(LEN(INDEX(Input!B$6:B$1005,ROW($C474)-ROW($C$5),1))=0,"-",INDEX(Input!B$6:B$1005,ROW($C474)-ROW($C$5),1))</f>
        <v>-</v>
      </c>
      <c r="E474" s="100" t="str">
        <f>IF(LEN(INDEX(Input!C$6:C$1005,ROW($C474)-ROW($C$5),1))=0,"-",INDEX(Input!C$6:C$1005,ROW($C474)-ROW($C$5),1))</f>
        <v>-</v>
      </c>
      <c r="F474" s="100" t="str">
        <f>IF(LEN(INDEX(Input!D$6:D$1005,ROW($C474)-ROW($C$5),1))=0,"-",INDEX(Input!D$6:D$1005,ROW($C474)-ROW($C$5),1))</f>
        <v>-</v>
      </c>
      <c r="G474" s="100" t="str">
        <f>IF(LEN(INDEX(Input!E$6:E$1005,ROW($C474)-ROW($C$5),1))=0,"-",INDEX(Input!E$6:E$1005,ROW($C474)-ROW($C$5),1))</f>
        <v>-</v>
      </c>
      <c r="H474" s="100" t="str">
        <f>IF(LEN(INDEX(Input!F$6:F$1005,ROW($C474)-ROW($C$5),1))=0,"-",INDEX(Input!F$6:F$1005,ROW($C474)-ROW($C$5),1))</f>
        <v>-</v>
      </c>
      <c r="I474" s="100" t="str">
        <f>IF(LEN(INDEX(Input!G$6:G$1005,ROW($C474)-ROW($C$5),1))=0,"",INDEX(Input!G$6:G$1005,ROW($C474)-ROW($C$5),1))</f>
        <v/>
      </c>
      <c r="J474" s="100" t="str">
        <f>IF(LEN(INDEX(Input!B$6:B$1005,ROW($C474)-ROW($C$5),1))=0,"-",IF(INDEX(Input!H$6:H$1005,ROW($C474)-ROW($C$5),1)="","Not set",INDEX(Input!H$6:H$1005,ROW($C474)-ROW($C$5),1)) )</f>
        <v>-</v>
      </c>
      <c r="K474" s="101" t="str">
        <f>IF(LEN(INDEX(Input!I$6:I$1005,ROW($C474)-ROW($C$5),1))=0,"",INDEX(Input!I$6:I$1005,ROW($C474)-ROW($C$5),1))</f>
        <v/>
      </c>
      <c r="L474" s="101" t="str">
        <f t="array" ref="L474">IFERROR(IF($AY$24=123,DAY(K474)&amp;connector&amp;IF($AZ$24="Extended",INDEX($AT$24:$AT$35,MONTH(K474),1),MONTH(K474))&amp;connector&amp;IF($AZ$24="Short", RIGHT(YEAR(K474),2),YEAR(K474)),IF($AY$24=213, MONTH(K474)&amp;connector&amp;DAY(K474)&amp;connector&amp;IF($AZ$24="Short", RIGHT(YEAR(K474),2),YEAR(K474)),IF($AZ$24="Short", RIGHT(YEAR(K474),2),YEAR(K474))&amp;connector&amp;MONTH(K474)&amp;connector&amp;DAY(K474))),"-")</f>
        <v>-</v>
      </c>
      <c r="M474" s="101" t="str">
        <f>IF(LEN(INDEX(Input!J$6:J$1005,ROW($C474)-ROW($C$5),1))=0,"",INDEX(Input!J$6:J$1005,ROW($C474)-ROW($C$5),1))</f>
        <v/>
      </c>
      <c r="N474" s="101" t="str">
        <f t="array" ref="N474">IFERROR(IF($AY$24=123,DAY(M474)&amp;connector&amp;IF($AZ$24="Extended",INDEX($AT$24:$AT$35,MONTH(M474),1),MONTH(M474))&amp;connector&amp;IF($AZ$24="Short", RIGHT(YEAR(M474),2),YEAR(M474)),IF($AY$24=213, MONTH(M474)&amp;connector&amp;DAY(M474)&amp;connector&amp;IF($AZ$24="Short", RIGHT(YEAR(M474),2),YEAR(M474)),IF($AZ$24="Short", RIGHT(YEAR(M474),2),YEAR(M474))&amp;connector&amp;MONTH(M474)&amp;connector&amp;DAY(M474))),"-")</f>
        <v>-</v>
      </c>
      <c r="O474" s="156" t="str">
        <f>IF(LEN(INDEX(Input!K$6:K$1005,ROW($C474)-ROW($C$5),1))=0,"",INDEX(Input!K$6:K$1005,ROW($C474)-ROW($C$5),1))</f>
        <v/>
      </c>
      <c r="P474" s="100" t="str">
        <f t="shared" si="61"/>
        <v>-</v>
      </c>
      <c r="Q474" s="156" t="str">
        <f>IF(LEN(INDEX(Input!L$6:L$1005,ROW($C474)-ROW($C$5),1))=0,"",INDEX(Input!L$6:L$1005,ROW($C474)-ROW($C$5),1))</f>
        <v/>
      </c>
      <c r="R474" s="100" t="str">
        <f t="shared" si="62"/>
        <v>-</v>
      </c>
      <c r="S474" s="156" t="str">
        <f>IF(LEN(INDEX(Input!M$6:M$1005,ROW($C474)-ROW($C$5),1))=0,"-",INDEX(Input!M$6:M$1005,ROW($C474)-ROW($C$5),1))</f>
        <v>-</v>
      </c>
      <c r="T474" s="156" t="str">
        <f t="shared" si="63"/>
        <v/>
      </c>
      <c r="U474" s="100" t="str">
        <f t="shared" si="64"/>
        <v>-</v>
      </c>
      <c r="V474" s="156" t="str">
        <f>IF(LEN(INDEX(Input!O$6:O$1005,ROW($C474)-ROW($C$5),1))=0,"",INDEX(Input!O$6:O$1005,ROW($C474)-ROW($C$5),1))</f>
        <v/>
      </c>
      <c r="W474" s="100" t="str">
        <f t="shared" si="65"/>
        <v>-</v>
      </c>
      <c r="X474" s="104" t="str">
        <f t="shared" si="66"/>
        <v/>
      </c>
      <c r="Y474" s="102" t="str">
        <f t="shared" si="60"/>
        <v/>
      </c>
      <c r="Z474" s="102" t="str">
        <f>IF(AND(OR(Dashboard!$D$7=J474,Dashboard!$D$7=""),  OR(Dashboard!$G$6&lt;=K474,Dashboard!$G$6=""), OR(Dashboard!$G$7&gt;=K474,Dashboard!$G$7=""),  OR(Dashboard!$J$6&lt;=O474,Dashboard!$J$6=""), OR(Dashboard!$J$7&gt;=O474,Dashboard!$J$7=""),D474&lt;&gt;""),"x","")</f>
        <v>x</v>
      </c>
      <c r="AA474" s="102" t="str">
        <f>IF(AND(OR(Dashboard!$D$6=H474,Dashboard!$D$6="",Dashboard!$D$6="All"), Z474="x"),"x","")</f>
        <v>x</v>
      </c>
      <c r="AB474" s="103" t="str">
        <f>IF(AND(OR(Dashboard!$D$6=H474,Dashboard!$D$6="",Dashboard!$D$6="All"), OR(Dashboard!$D$7=J474,Dashboard!$D$7=""),  OR(Dashboard!$G$6&lt;=K474,Dashboard!$G$6=""), OR(Dashboard!$G$7&gt;=K474,Dashboard!$G$7=""),  OR(Dashboard!$J$6&lt;=O474,Dashboard!$J$6=""), OR(Dashboard!$J$7&gt;=O474,Dashboard!$J$7=""),I474&lt;&gt;""),"x","")</f>
        <v/>
      </c>
      <c r="AC474" s="88" t="str">
        <f>IF($AB474&lt;&gt;"x","",IF(AND($I474&lt;&gt;AC$4, IFERROR(MATCH("c",$AB474:AB474,0),0)=0),"x", IF(IFERROR(MATCH("c",$AB474:AB474,0),0)=0,"c","")))</f>
        <v/>
      </c>
      <c r="AD474" s="88" t="str">
        <f>IF($AB474&lt;&gt;"x","",IF(AND($I474&lt;&gt;AD$4, IFERROR(MATCH("c",$AB474:AC474,0),0)=0),"x", IF(IFERROR(MATCH("c",$AB474:AC474,0),0)=0,"c","")))</f>
        <v/>
      </c>
      <c r="AE474" s="88" t="str">
        <f>IF($AB474&lt;&gt;"x","",IF(AND($I474&lt;&gt;AE$4, IFERROR(MATCH("c",$AB474:AD474,0),0)=0),"x", IF(IFERROR(MATCH("c",$AB474:AD474,0),0)=0,"c","")))</f>
        <v/>
      </c>
      <c r="AF474" s="88" t="str">
        <f>IF($AB474&lt;&gt;"x","",IF(AND($I474&lt;&gt;AF$4, IFERROR(MATCH("c",$AB474:AE474,0),0)=0),"x", IF(IFERROR(MATCH("c",$AB474:AE474,0),0)=0,"c","")))</f>
        <v/>
      </c>
      <c r="AG474" s="88" t="str">
        <f>IF($AB474&lt;&gt;"x","",IF(AND($I474&lt;&gt;AG$4, IFERROR(MATCH("c",$AB474:AF474,0),0)=0),"x", IF(IFERROR(MATCH("c",$AB474:AF474,0),0)=0,"c","")))</f>
        <v/>
      </c>
      <c r="AH474" s="88" t="str">
        <f>IF($AB474&lt;&gt;"x","",IF(AND($I474&lt;&gt;AH$4, IFERROR(MATCH("c",$AB474:AG474,0),0)=0),"x", IF(IFERROR(MATCH("c",$AB474:AG474,0),0)=0,"c","")))</f>
        <v/>
      </c>
      <c r="AI474" s="88" t="str">
        <f>IF($AB474&lt;&gt;"x","",IF(AND($I474&lt;&gt;AI$4, IFERROR(MATCH("c",$AB474:AH474,0),0)=0),"x", IF(IFERROR(MATCH("c",$AB474:AH474,0),0)=0,"c","")))</f>
        <v/>
      </c>
      <c r="AJ474" s="88" t="str">
        <f>IF($AB474&lt;&gt;"x","",IF(AND($I474&lt;&gt;AJ$4, IFERROR(MATCH("c",$AB474:AI474,0),0)=0),"x", IF(IFERROR(MATCH("c",$AB474:AI474,0),0)=0,"c","")))</f>
        <v/>
      </c>
      <c r="AK474" s="88" t="str">
        <f>IF($AB474&lt;&gt;"x","",IF(AND($I474&lt;&gt;AK$4, IFERROR(MATCH("c",$AB474:AJ474,0),0)=0),"x", IF(IFERROR(MATCH("c",$AB474:AJ474,0),0)=0,"c","")))</f>
        <v/>
      </c>
      <c r="AL474" s="88" t="str">
        <f>IF($AB474&lt;&gt;"x","",IF(AND($I474&lt;&gt;AL$4, IFERROR(MATCH("c",$AB474:AK474,0),0)=0),"x", IF(IFERROR(MATCH("c",$AB474:AK474,0),0)=0,"c","")))</f>
        <v/>
      </c>
      <c r="AM474" s="88" t="str">
        <f>IF($AB474&lt;&gt;"x","",IF(AND($I474&lt;&gt;AM$4, IFERROR(MATCH("c",$AB474:AL474,0),0)=0),"x", IF(IFERROR(MATCH("c",$AB474:AL474,0),0)=0,"c","")))</f>
        <v/>
      </c>
      <c r="AN474" s="88" t="str">
        <f>IF($AB474&lt;&gt;"x","",IF(AND($I474&lt;&gt;AN$4, IFERROR(MATCH("c",$AB474:AM474,0),0)=0),"x", IF(IFERROR(MATCH("c",$AB474:AM474,0),0)=0,"c","")))</f>
        <v/>
      </c>
      <c r="AO474" s="88" t="str">
        <f>IF($AB474&lt;&gt;"x","",IF(AND($I474&lt;&gt;AO$4, IFERROR(MATCH("c",$AB474:AN474,0),0)=0),"x", IF(IFERROR(MATCH("c",$AB474:AN474,0),0)=0,"c","")))</f>
        <v/>
      </c>
      <c r="AP474" s="88" t="str">
        <f>IF($AB474&lt;&gt;"x","",IF(AND($I474&lt;&gt;AP$4, IFERROR(MATCH("c",$AB474:AO474,0),0)=0),"x", IF(IFERROR(MATCH("c",$AB474:AO474,0),0)=0,"c","")))</f>
        <v/>
      </c>
      <c r="AQ474" s="88" t="str">
        <f>IF($AB474&lt;&gt;"x","",IF(AND($I474&lt;&gt;AQ$4, IFERROR(MATCH("c",$AB474:AP474,0),0)=0),"x", IF(IFERROR(MATCH("c",$AB474:AP474,0),0)=0,"c","")))</f>
        <v/>
      </c>
    </row>
    <row r="475" spans="2:43" x14ac:dyDescent="0.25">
      <c r="B475" s="88">
        <f>IF(AND(OR(Pipeline!$F$5=H475,Pipeline!$F$5="",Pipeline!$F$5="All"), OR(Pipeline!$F$6=J475,Pipeline!$F$6="",Pipeline!$F$6="All"),  OR(Pipeline!$J$5&lt;=K475,Pipeline!$J$5=""), OR(Pipeline!$J$6&gt;=K475,Pipeline!$J$6=""),  OR(Pipeline!$N$5&lt;=O475,Pipeline!$N$5=""), OR(Pipeline!$N$6&gt;=O475,Pipeline!$N$6="")),1,0)</f>
        <v>1</v>
      </c>
      <c r="C475" s="99">
        <f>IF(B475&lt;&gt;1,"",COUNTIFS($I$6:I474,I475,$B$6:B474,1)+1)</f>
        <v>463</v>
      </c>
      <c r="D475" s="100" t="str">
        <f>IF(LEN(INDEX(Input!B$6:B$1005,ROW($C475)-ROW($C$5),1))=0,"-",INDEX(Input!B$6:B$1005,ROW($C475)-ROW($C$5),1))</f>
        <v>-</v>
      </c>
      <c r="E475" s="100" t="str">
        <f>IF(LEN(INDEX(Input!C$6:C$1005,ROW($C475)-ROW($C$5),1))=0,"-",INDEX(Input!C$6:C$1005,ROW($C475)-ROW($C$5),1))</f>
        <v>-</v>
      </c>
      <c r="F475" s="100" t="str">
        <f>IF(LEN(INDEX(Input!D$6:D$1005,ROW($C475)-ROW($C$5),1))=0,"-",INDEX(Input!D$6:D$1005,ROW($C475)-ROW($C$5),1))</f>
        <v>-</v>
      </c>
      <c r="G475" s="100" t="str">
        <f>IF(LEN(INDEX(Input!E$6:E$1005,ROW($C475)-ROW($C$5),1))=0,"-",INDEX(Input!E$6:E$1005,ROW($C475)-ROW($C$5),1))</f>
        <v>-</v>
      </c>
      <c r="H475" s="100" t="str">
        <f>IF(LEN(INDEX(Input!F$6:F$1005,ROW($C475)-ROW($C$5),1))=0,"-",INDEX(Input!F$6:F$1005,ROW($C475)-ROW($C$5),1))</f>
        <v>-</v>
      </c>
      <c r="I475" s="100" t="str">
        <f>IF(LEN(INDEX(Input!G$6:G$1005,ROW($C475)-ROW($C$5),1))=0,"",INDEX(Input!G$6:G$1005,ROW($C475)-ROW($C$5),1))</f>
        <v/>
      </c>
      <c r="J475" s="100" t="str">
        <f>IF(LEN(INDEX(Input!B$6:B$1005,ROW($C475)-ROW($C$5),1))=0,"-",IF(INDEX(Input!H$6:H$1005,ROW($C475)-ROW($C$5),1)="","Not set",INDEX(Input!H$6:H$1005,ROW($C475)-ROW($C$5),1)) )</f>
        <v>-</v>
      </c>
      <c r="K475" s="101" t="str">
        <f>IF(LEN(INDEX(Input!I$6:I$1005,ROW($C475)-ROW($C$5),1))=0,"",INDEX(Input!I$6:I$1005,ROW($C475)-ROW($C$5),1))</f>
        <v/>
      </c>
      <c r="L475" s="101" t="str">
        <f t="array" ref="L475">IFERROR(IF($AY$24=123,DAY(K475)&amp;connector&amp;IF($AZ$24="Extended",INDEX($AT$24:$AT$35,MONTH(K475),1),MONTH(K475))&amp;connector&amp;IF($AZ$24="Short", RIGHT(YEAR(K475),2),YEAR(K475)),IF($AY$24=213, MONTH(K475)&amp;connector&amp;DAY(K475)&amp;connector&amp;IF($AZ$24="Short", RIGHT(YEAR(K475),2),YEAR(K475)),IF($AZ$24="Short", RIGHT(YEAR(K475),2),YEAR(K475))&amp;connector&amp;MONTH(K475)&amp;connector&amp;DAY(K475))),"-")</f>
        <v>-</v>
      </c>
      <c r="M475" s="101" t="str">
        <f>IF(LEN(INDEX(Input!J$6:J$1005,ROW($C475)-ROW($C$5),1))=0,"",INDEX(Input!J$6:J$1005,ROW($C475)-ROW($C$5),1))</f>
        <v/>
      </c>
      <c r="N475" s="101" t="str">
        <f t="array" ref="N475">IFERROR(IF($AY$24=123,DAY(M475)&amp;connector&amp;IF($AZ$24="Extended",INDEX($AT$24:$AT$35,MONTH(M475),1),MONTH(M475))&amp;connector&amp;IF($AZ$24="Short", RIGHT(YEAR(M475),2),YEAR(M475)),IF($AY$24=213, MONTH(M475)&amp;connector&amp;DAY(M475)&amp;connector&amp;IF($AZ$24="Short", RIGHT(YEAR(M475),2),YEAR(M475)),IF($AZ$24="Short", RIGHT(YEAR(M475),2),YEAR(M475))&amp;connector&amp;MONTH(M475)&amp;connector&amp;DAY(M475))),"-")</f>
        <v>-</v>
      </c>
      <c r="O475" s="156" t="str">
        <f>IF(LEN(INDEX(Input!K$6:K$1005,ROW($C475)-ROW($C$5),1))=0,"",INDEX(Input!K$6:K$1005,ROW($C475)-ROW($C$5),1))</f>
        <v/>
      </c>
      <c r="P475" s="100" t="str">
        <f t="shared" si="61"/>
        <v>-</v>
      </c>
      <c r="Q475" s="156" t="str">
        <f>IF(LEN(INDEX(Input!L$6:L$1005,ROW($C475)-ROW($C$5),1))=0,"",INDEX(Input!L$6:L$1005,ROW($C475)-ROW($C$5),1))</f>
        <v/>
      </c>
      <c r="R475" s="100" t="str">
        <f t="shared" si="62"/>
        <v>-</v>
      </c>
      <c r="S475" s="156" t="str">
        <f>IF(LEN(INDEX(Input!M$6:M$1005,ROW($C475)-ROW($C$5),1))=0,"-",INDEX(Input!M$6:M$1005,ROW($C475)-ROW($C$5),1))</f>
        <v>-</v>
      </c>
      <c r="T475" s="156" t="str">
        <f t="shared" si="63"/>
        <v/>
      </c>
      <c r="U475" s="100" t="str">
        <f t="shared" si="64"/>
        <v>-</v>
      </c>
      <c r="V475" s="156" t="str">
        <f>IF(LEN(INDEX(Input!O$6:O$1005,ROW($C475)-ROW($C$5),1))=0,"",INDEX(Input!O$6:O$1005,ROW($C475)-ROW($C$5),1))</f>
        <v/>
      </c>
      <c r="W475" s="100" t="str">
        <f t="shared" si="65"/>
        <v>-</v>
      </c>
      <c r="X475" s="104" t="str">
        <f t="shared" si="66"/>
        <v/>
      </c>
      <c r="Y475" s="102" t="str">
        <f t="shared" si="60"/>
        <v/>
      </c>
      <c r="Z475" s="102" t="str">
        <f>IF(AND(OR(Dashboard!$D$7=J475,Dashboard!$D$7=""),  OR(Dashboard!$G$6&lt;=K475,Dashboard!$G$6=""), OR(Dashboard!$G$7&gt;=K475,Dashboard!$G$7=""),  OR(Dashboard!$J$6&lt;=O475,Dashboard!$J$6=""), OR(Dashboard!$J$7&gt;=O475,Dashboard!$J$7=""),D475&lt;&gt;""),"x","")</f>
        <v>x</v>
      </c>
      <c r="AA475" s="102" t="str">
        <f>IF(AND(OR(Dashboard!$D$6=H475,Dashboard!$D$6="",Dashboard!$D$6="All"), Z475="x"),"x","")</f>
        <v>x</v>
      </c>
      <c r="AB475" s="103" t="str">
        <f>IF(AND(OR(Dashboard!$D$6=H475,Dashboard!$D$6="",Dashboard!$D$6="All"), OR(Dashboard!$D$7=J475,Dashboard!$D$7=""),  OR(Dashboard!$G$6&lt;=K475,Dashboard!$G$6=""), OR(Dashboard!$G$7&gt;=K475,Dashboard!$G$7=""),  OR(Dashboard!$J$6&lt;=O475,Dashboard!$J$6=""), OR(Dashboard!$J$7&gt;=O475,Dashboard!$J$7=""),I475&lt;&gt;""),"x","")</f>
        <v/>
      </c>
      <c r="AC475" s="88" t="str">
        <f>IF($AB475&lt;&gt;"x","",IF(AND($I475&lt;&gt;AC$4, IFERROR(MATCH("c",$AB475:AB475,0),0)=0),"x", IF(IFERROR(MATCH("c",$AB475:AB475,0),0)=0,"c","")))</f>
        <v/>
      </c>
      <c r="AD475" s="88" t="str">
        <f>IF($AB475&lt;&gt;"x","",IF(AND($I475&lt;&gt;AD$4, IFERROR(MATCH("c",$AB475:AC475,0),0)=0),"x", IF(IFERROR(MATCH("c",$AB475:AC475,0),0)=0,"c","")))</f>
        <v/>
      </c>
      <c r="AE475" s="88" t="str">
        <f>IF($AB475&lt;&gt;"x","",IF(AND($I475&lt;&gt;AE$4, IFERROR(MATCH("c",$AB475:AD475,0),0)=0),"x", IF(IFERROR(MATCH("c",$AB475:AD475,0),0)=0,"c","")))</f>
        <v/>
      </c>
      <c r="AF475" s="88" t="str">
        <f>IF($AB475&lt;&gt;"x","",IF(AND($I475&lt;&gt;AF$4, IFERROR(MATCH("c",$AB475:AE475,0),0)=0),"x", IF(IFERROR(MATCH("c",$AB475:AE475,0),0)=0,"c","")))</f>
        <v/>
      </c>
      <c r="AG475" s="88" t="str">
        <f>IF($AB475&lt;&gt;"x","",IF(AND($I475&lt;&gt;AG$4, IFERROR(MATCH("c",$AB475:AF475,0),0)=0),"x", IF(IFERROR(MATCH("c",$AB475:AF475,0),0)=0,"c","")))</f>
        <v/>
      </c>
      <c r="AH475" s="88" t="str">
        <f>IF($AB475&lt;&gt;"x","",IF(AND($I475&lt;&gt;AH$4, IFERROR(MATCH("c",$AB475:AG475,0),0)=0),"x", IF(IFERROR(MATCH("c",$AB475:AG475,0),0)=0,"c","")))</f>
        <v/>
      </c>
      <c r="AI475" s="88" t="str">
        <f>IF($AB475&lt;&gt;"x","",IF(AND($I475&lt;&gt;AI$4, IFERROR(MATCH("c",$AB475:AH475,0),0)=0),"x", IF(IFERROR(MATCH("c",$AB475:AH475,0),0)=0,"c","")))</f>
        <v/>
      </c>
      <c r="AJ475" s="88" t="str">
        <f>IF($AB475&lt;&gt;"x","",IF(AND($I475&lt;&gt;AJ$4, IFERROR(MATCH("c",$AB475:AI475,0),0)=0),"x", IF(IFERROR(MATCH("c",$AB475:AI475,0),0)=0,"c","")))</f>
        <v/>
      </c>
      <c r="AK475" s="88" t="str">
        <f>IF($AB475&lt;&gt;"x","",IF(AND($I475&lt;&gt;AK$4, IFERROR(MATCH("c",$AB475:AJ475,0),0)=0),"x", IF(IFERROR(MATCH("c",$AB475:AJ475,0),0)=0,"c","")))</f>
        <v/>
      </c>
      <c r="AL475" s="88" t="str">
        <f>IF($AB475&lt;&gt;"x","",IF(AND($I475&lt;&gt;AL$4, IFERROR(MATCH("c",$AB475:AK475,0),0)=0),"x", IF(IFERROR(MATCH("c",$AB475:AK475,0),0)=0,"c","")))</f>
        <v/>
      </c>
      <c r="AM475" s="88" t="str">
        <f>IF($AB475&lt;&gt;"x","",IF(AND($I475&lt;&gt;AM$4, IFERROR(MATCH("c",$AB475:AL475,0),0)=0),"x", IF(IFERROR(MATCH("c",$AB475:AL475,0),0)=0,"c","")))</f>
        <v/>
      </c>
      <c r="AN475" s="88" t="str">
        <f>IF($AB475&lt;&gt;"x","",IF(AND($I475&lt;&gt;AN$4, IFERROR(MATCH("c",$AB475:AM475,0),0)=0),"x", IF(IFERROR(MATCH("c",$AB475:AM475,0),0)=0,"c","")))</f>
        <v/>
      </c>
      <c r="AO475" s="88" t="str">
        <f>IF($AB475&lt;&gt;"x","",IF(AND($I475&lt;&gt;AO$4, IFERROR(MATCH("c",$AB475:AN475,0),0)=0),"x", IF(IFERROR(MATCH("c",$AB475:AN475,0),0)=0,"c","")))</f>
        <v/>
      </c>
      <c r="AP475" s="88" t="str">
        <f>IF($AB475&lt;&gt;"x","",IF(AND($I475&lt;&gt;AP$4, IFERROR(MATCH("c",$AB475:AO475,0),0)=0),"x", IF(IFERROR(MATCH("c",$AB475:AO475,0),0)=0,"c","")))</f>
        <v/>
      </c>
      <c r="AQ475" s="88" t="str">
        <f>IF($AB475&lt;&gt;"x","",IF(AND($I475&lt;&gt;AQ$4, IFERROR(MATCH("c",$AB475:AP475,0),0)=0),"x", IF(IFERROR(MATCH("c",$AB475:AP475,0),0)=0,"c","")))</f>
        <v/>
      </c>
    </row>
    <row r="476" spans="2:43" x14ac:dyDescent="0.25">
      <c r="B476" s="88">
        <f>IF(AND(OR(Pipeline!$F$5=H476,Pipeline!$F$5="",Pipeline!$F$5="All"), OR(Pipeline!$F$6=J476,Pipeline!$F$6="",Pipeline!$F$6="All"),  OR(Pipeline!$J$5&lt;=K476,Pipeline!$J$5=""), OR(Pipeline!$J$6&gt;=K476,Pipeline!$J$6=""),  OR(Pipeline!$N$5&lt;=O476,Pipeline!$N$5=""), OR(Pipeline!$N$6&gt;=O476,Pipeline!$N$6="")),1,0)</f>
        <v>1</v>
      </c>
      <c r="C476" s="99">
        <f>IF(B476&lt;&gt;1,"",COUNTIFS($I$6:I475,I476,$B$6:B475,1)+1)</f>
        <v>464</v>
      </c>
      <c r="D476" s="100" t="str">
        <f>IF(LEN(INDEX(Input!B$6:B$1005,ROW($C476)-ROW($C$5),1))=0,"-",INDEX(Input!B$6:B$1005,ROW($C476)-ROW($C$5),1))</f>
        <v>-</v>
      </c>
      <c r="E476" s="100" t="str">
        <f>IF(LEN(INDEX(Input!C$6:C$1005,ROW($C476)-ROW($C$5),1))=0,"-",INDEX(Input!C$6:C$1005,ROW($C476)-ROW($C$5),1))</f>
        <v>-</v>
      </c>
      <c r="F476" s="100" t="str">
        <f>IF(LEN(INDEX(Input!D$6:D$1005,ROW($C476)-ROW($C$5),1))=0,"-",INDEX(Input!D$6:D$1005,ROW($C476)-ROW($C$5),1))</f>
        <v>-</v>
      </c>
      <c r="G476" s="100" t="str">
        <f>IF(LEN(INDEX(Input!E$6:E$1005,ROW($C476)-ROW($C$5),1))=0,"-",INDEX(Input!E$6:E$1005,ROW($C476)-ROW($C$5),1))</f>
        <v>-</v>
      </c>
      <c r="H476" s="100" t="str">
        <f>IF(LEN(INDEX(Input!F$6:F$1005,ROW($C476)-ROW($C$5),1))=0,"-",INDEX(Input!F$6:F$1005,ROW($C476)-ROW($C$5),1))</f>
        <v>-</v>
      </c>
      <c r="I476" s="100" t="str">
        <f>IF(LEN(INDEX(Input!G$6:G$1005,ROW($C476)-ROW($C$5),1))=0,"",INDEX(Input!G$6:G$1005,ROW($C476)-ROW($C$5),1))</f>
        <v/>
      </c>
      <c r="J476" s="100" t="str">
        <f>IF(LEN(INDEX(Input!B$6:B$1005,ROW($C476)-ROW($C$5),1))=0,"-",IF(INDEX(Input!H$6:H$1005,ROW($C476)-ROW($C$5),1)="","Not set",INDEX(Input!H$6:H$1005,ROW($C476)-ROW($C$5),1)) )</f>
        <v>-</v>
      </c>
      <c r="K476" s="101" t="str">
        <f>IF(LEN(INDEX(Input!I$6:I$1005,ROW($C476)-ROW($C$5),1))=0,"",INDEX(Input!I$6:I$1005,ROW($C476)-ROW($C$5),1))</f>
        <v/>
      </c>
      <c r="L476" s="101" t="str">
        <f t="array" ref="L476">IFERROR(IF($AY$24=123,DAY(K476)&amp;connector&amp;IF($AZ$24="Extended",INDEX($AT$24:$AT$35,MONTH(K476),1),MONTH(K476))&amp;connector&amp;IF($AZ$24="Short", RIGHT(YEAR(K476),2),YEAR(K476)),IF($AY$24=213, MONTH(K476)&amp;connector&amp;DAY(K476)&amp;connector&amp;IF($AZ$24="Short", RIGHT(YEAR(K476),2),YEAR(K476)),IF($AZ$24="Short", RIGHT(YEAR(K476),2),YEAR(K476))&amp;connector&amp;MONTH(K476)&amp;connector&amp;DAY(K476))),"-")</f>
        <v>-</v>
      </c>
      <c r="M476" s="101" t="str">
        <f>IF(LEN(INDEX(Input!J$6:J$1005,ROW($C476)-ROW($C$5),1))=0,"",INDEX(Input!J$6:J$1005,ROW($C476)-ROW($C$5),1))</f>
        <v/>
      </c>
      <c r="N476" s="101" t="str">
        <f t="array" ref="N476">IFERROR(IF($AY$24=123,DAY(M476)&amp;connector&amp;IF($AZ$24="Extended",INDEX($AT$24:$AT$35,MONTH(M476),1),MONTH(M476))&amp;connector&amp;IF($AZ$24="Short", RIGHT(YEAR(M476),2),YEAR(M476)),IF($AY$24=213, MONTH(M476)&amp;connector&amp;DAY(M476)&amp;connector&amp;IF($AZ$24="Short", RIGHT(YEAR(M476),2),YEAR(M476)),IF($AZ$24="Short", RIGHT(YEAR(M476),2),YEAR(M476))&amp;connector&amp;MONTH(M476)&amp;connector&amp;DAY(M476))),"-")</f>
        <v>-</v>
      </c>
      <c r="O476" s="156" t="str">
        <f>IF(LEN(INDEX(Input!K$6:K$1005,ROW($C476)-ROW($C$5),1))=0,"",INDEX(Input!K$6:K$1005,ROW($C476)-ROW($C$5),1))</f>
        <v/>
      </c>
      <c r="P476" s="100" t="str">
        <f t="shared" si="61"/>
        <v>-</v>
      </c>
      <c r="Q476" s="156" t="str">
        <f>IF(LEN(INDEX(Input!L$6:L$1005,ROW($C476)-ROW($C$5),1))=0,"",INDEX(Input!L$6:L$1005,ROW($C476)-ROW($C$5),1))</f>
        <v/>
      </c>
      <c r="R476" s="100" t="str">
        <f t="shared" si="62"/>
        <v>-</v>
      </c>
      <c r="S476" s="156" t="str">
        <f>IF(LEN(INDEX(Input!M$6:M$1005,ROW($C476)-ROW($C$5),1))=0,"-",INDEX(Input!M$6:M$1005,ROW($C476)-ROW($C$5),1))</f>
        <v>-</v>
      </c>
      <c r="T476" s="156" t="str">
        <f t="shared" si="63"/>
        <v/>
      </c>
      <c r="U476" s="100" t="str">
        <f t="shared" si="64"/>
        <v>-</v>
      </c>
      <c r="V476" s="156" t="str">
        <f>IF(LEN(INDEX(Input!O$6:O$1005,ROW($C476)-ROW($C$5),1))=0,"",INDEX(Input!O$6:O$1005,ROW($C476)-ROW($C$5),1))</f>
        <v/>
      </c>
      <c r="W476" s="100" t="str">
        <f t="shared" si="65"/>
        <v>-</v>
      </c>
      <c r="X476" s="104" t="str">
        <f t="shared" si="66"/>
        <v/>
      </c>
      <c r="Y476" s="102" t="str">
        <f t="shared" si="60"/>
        <v/>
      </c>
      <c r="Z476" s="102" t="str">
        <f>IF(AND(OR(Dashboard!$D$7=J476,Dashboard!$D$7=""),  OR(Dashboard!$G$6&lt;=K476,Dashboard!$G$6=""), OR(Dashboard!$G$7&gt;=K476,Dashboard!$G$7=""),  OR(Dashboard!$J$6&lt;=O476,Dashboard!$J$6=""), OR(Dashboard!$J$7&gt;=O476,Dashboard!$J$7=""),D476&lt;&gt;""),"x","")</f>
        <v>x</v>
      </c>
      <c r="AA476" s="102" t="str">
        <f>IF(AND(OR(Dashboard!$D$6=H476,Dashboard!$D$6="",Dashboard!$D$6="All"), Z476="x"),"x","")</f>
        <v>x</v>
      </c>
      <c r="AB476" s="103" t="str">
        <f>IF(AND(OR(Dashboard!$D$6=H476,Dashboard!$D$6="",Dashboard!$D$6="All"), OR(Dashboard!$D$7=J476,Dashboard!$D$7=""),  OR(Dashboard!$G$6&lt;=K476,Dashboard!$G$6=""), OR(Dashboard!$G$7&gt;=K476,Dashboard!$G$7=""),  OR(Dashboard!$J$6&lt;=O476,Dashboard!$J$6=""), OR(Dashboard!$J$7&gt;=O476,Dashboard!$J$7=""),I476&lt;&gt;""),"x","")</f>
        <v/>
      </c>
      <c r="AC476" s="88" t="str">
        <f>IF($AB476&lt;&gt;"x","",IF(AND($I476&lt;&gt;AC$4, IFERROR(MATCH("c",$AB476:AB476,0),0)=0),"x", IF(IFERROR(MATCH("c",$AB476:AB476,0),0)=0,"c","")))</f>
        <v/>
      </c>
      <c r="AD476" s="88" t="str">
        <f>IF($AB476&lt;&gt;"x","",IF(AND($I476&lt;&gt;AD$4, IFERROR(MATCH("c",$AB476:AC476,0),0)=0),"x", IF(IFERROR(MATCH("c",$AB476:AC476,0),0)=0,"c","")))</f>
        <v/>
      </c>
      <c r="AE476" s="88" t="str">
        <f>IF($AB476&lt;&gt;"x","",IF(AND($I476&lt;&gt;AE$4, IFERROR(MATCH("c",$AB476:AD476,0),0)=0),"x", IF(IFERROR(MATCH("c",$AB476:AD476,0),0)=0,"c","")))</f>
        <v/>
      </c>
      <c r="AF476" s="88" t="str">
        <f>IF($AB476&lt;&gt;"x","",IF(AND($I476&lt;&gt;AF$4, IFERROR(MATCH("c",$AB476:AE476,0),0)=0),"x", IF(IFERROR(MATCH("c",$AB476:AE476,0),0)=0,"c","")))</f>
        <v/>
      </c>
      <c r="AG476" s="88" t="str">
        <f>IF($AB476&lt;&gt;"x","",IF(AND($I476&lt;&gt;AG$4, IFERROR(MATCH("c",$AB476:AF476,0),0)=0),"x", IF(IFERROR(MATCH("c",$AB476:AF476,0),0)=0,"c","")))</f>
        <v/>
      </c>
      <c r="AH476" s="88" t="str">
        <f>IF($AB476&lt;&gt;"x","",IF(AND($I476&lt;&gt;AH$4, IFERROR(MATCH("c",$AB476:AG476,0),0)=0),"x", IF(IFERROR(MATCH("c",$AB476:AG476,0),0)=0,"c","")))</f>
        <v/>
      </c>
      <c r="AI476" s="88" t="str">
        <f>IF($AB476&lt;&gt;"x","",IF(AND($I476&lt;&gt;AI$4, IFERROR(MATCH("c",$AB476:AH476,0),0)=0),"x", IF(IFERROR(MATCH("c",$AB476:AH476,0),0)=0,"c","")))</f>
        <v/>
      </c>
      <c r="AJ476" s="88" t="str">
        <f>IF($AB476&lt;&gt;"x","",IF(AND($I476&lt;&gt;AJ$4, IFERROR(MATCH("c",$AB476:AI476,0),0)=0),"x", IF(IFERROR(MATCH("c",$AB476:AI476,0),0)=0,"c","")))</f>
        <v/>
      </c>
      <c r="AK476" s="88" t="str">
        <f>IF($AB476&lt;&gt;"x","",IF(AND($I476&lt;&gt;AK$4, IFERROR(MATCH("c",$AB476:AJ476,0),0)=0),"x", IF(IFERROR(MATCH("c",$AB476:AJ476,0),0)=0,"c","")))</f>
        <v/>
      </c>
      <c r="AL476" s="88" t="str">
        <f>IF($AB476&lt;&gt;"x","",IF(AND($I476&lt;&gt;AL$4, IFERROR(MATCH("c",$AB476:AK476,0),0)=0),"x", IF(IFERROR(MATCH("c",$AB476:AK476,0),0)=0,"c","")))</f>
        <v/>
      </c>
      <c r="AM476" s="88" t="str">
        <f>IF($AB476&lt;&gt;"x","",IF(AND($I476&lt;&gt;AM$4, IFERROR(MATCH("c",$AB476:AL476,0),0)=0),"x", IF(IFERROR(MATCH("c",$AB476:AL476,0),0)=0,"c","")))</f>
        <v/>
      </c>
      <c r="AN476" s="88" t="str">
        <f>IF($AB476&lt;&gt;"x","",IF(AND($I476&lt;&gt;AN$4, IFERROR(MATCH("c",$AB476:AM476,0),0)=0),"x", IF(IFERROR(MATCH("c",$AB476:AM476,0),0)=0,"c","")))</f>
        <v/>
      </c>
      <c r="AO476" s="88" t="str">
        <f>IF($AB476&lt;&gt;"x","",IF(AND($I476&lt;&gt;AO$4, IFERROR(MATCH("c",$AB476:AN476,0),0)=0),"x", IF(IFERROR(MATCH("c",$AB476:AN476,0),0)=0,"c","")))</f>
        <v/>
      </c>
      <c r="AP476" s="88" t="str">
        <f>IF($AB476&lt;&gt;"x","",IF(AND($I476&lt;&gt;AP$4, IFERROR(MATCH("c",$AB476:AO476,0),0)=0),"x", IF(IFERROR(MATCH("c",$AB476:AO476,0),0)=0,"c","")))</f>
        <v/>
      </c>
      <c r="AQ476" s="88" t="str">
        <f>IF($AB476&lt;&gt;"x","",IF(AND($I476&lt;&gt;AQ$4, IFERROR(MATCH("c",$AB476:AP476,0),0)=0),"x", IF(IFERROR(MATCH("c",$AB476:AP476,0),0)=0,"c","")))</f>
        <v/>
      </c>
    </row>
    <row r="477" spans="2:43" x14ac:dyDescent="0.25">
      <c r="B477" s="88">
        <f>IF(AND(OR(Pipeline!$F$5=H477,Pipeline!$F$5="",Pipeline!$F$5="All"), OR(Pipeline!$F$6=J477,Pipeline!$F$6="",Pipeline!$F$6="All"),  OR(Pipeline!$J$5&lt;=K477,Pipeline!$J$5=""), OR(Pipeline!$J$6&gt;=K477,Pipeline!$J$6=""),  OR(Pipeline!$N$5&lt;=O477,Pipeline!$N$5=""), OR(Pipeline!$N$6&gt;=O477,Pipeline!$N$6="")),1,0)</f>
        <v>1</v>
      </c>
      <c r="C477" s="99">
        <f>IF(B477&lt;&gt;1,"",COUNTIFS($I$6:I476,I477,$B$6:B476,1)+1)</f>
        <v>465</v>
      </c>
      <c r="D477" s="100" t="str">
        <f>IF(LEN(INDEX(Input!B$6:B$1005,ROW($C477)-ROW($C$5),1))=0,"-",INDEX(Input!B$6:B$1005,ROW($C477)-ROW($C$5),1))</f>
        <v>-</v>
      </c>
      <c r="E477" s="100" t="str">
        <f>IF(LEN(INDEX(Input!C$6:C$1005,ROW($C477)-ROW($C$5),1))=0,"-",INDEX(Input!C$6:C$1005,ROW($C477)-ROW($C$5),1))</f>
        <v>-</v>
      </c>
      <c r="F477" s="100" t="str">
        <f>IF(LEN(INDEX(Input!D$6:D$1005,ROW($C477)-ROW($C$5),1))=0,"-",INDEX(Input!D$6:D$1005,ROW($C477)-ROW($C$5),1))</f>
        <v>-</v>
      </c>
      <c r="G477" s="100" t="str">
        <f>IF(LEN(INDEX(Input!E$6:E$1005,ROW($C477)-ROW($C$5),1))=0,"-",INDEX(Input!E$6:E$1005,ROW($C477)-ROW($C$5),1))</f>
        <v>-</v>
      </c>
      <c r="H477" s="100" t="str">
        <f>IF(LEN(INDEX(Input!F$6:F$1005,ROW($C477)-ROW($C$5),1))=0,"-",INDEX(Input!F$6:F$1005,ROW($C477)-ROW($C$5),1))</f>
        <v>-</v>
      </c>
      <c r="I477" s="100" t="str">
        <f>IF(LEN(INDEX(Input!G$6:G$1005,ROW($C477)-ROW($C$5),1))=0,"",INDEX(Input!G$6:G$1005,ROW($C477)-ROW($C$5),1))</f>
        <v/>
      </c>
      <c r="J477" s="100" t="str">
        <f>IF(LEN(INDEX(Input!B$6:B$1005,ROW($C477)-ROW($C$5),1))=0,"-",IF(INDEX(Input!H$6:H$1005,ROW($C477)-ROW($C$5),1)="","Not set",INDEX(Input!H$6:H$1005,ROW($C477)-ROW($C$5),1)) )</f>
        <v>-</v>
      </c>
      <c r="K477" s="101" t="str">
        <f>IF(LEN(INDEX(Input!I$6:I$1005,ROW($C477)-ROW($C$5),1))=0,"",INDEX(Input!I$6:I$1005,ROW($C477)-ROW($C$5),1))</f>
        <v/>
      </c>
      <c r="L477" s="101" t="str">
        <f t="array" ref="L477">IFERROR(IF($AY$24=123,DAY(K477)&amp;connector&amp;IF($AZ$24="Extended",INDEX($AT$24:$AT$35,MONTH(K477),1),MONTH(K477))&amp;connector&amp;IF($AZ$24="Short", RIGHT(YEAR(K477),2),YEAR(K477)),IF($AY$24=213, MONTH(K477)&amp;connector&amp;DAY(K477)&amp;connector&amp;IF($AZ$24="Short", RIGHT(YEAR(K477),2),YEAR(K477)),IF($AZ$24="Short", RIGHT(YEAR(K477),2),YEAR(K477))&amp;connector&amp;MONTH(K477)&amp;connector&amp;DAY(K477))),"-")</f>
        <v>-</v>
      </c>
      <c r="M477" s="101" t="str">
        <f>IF(LEN(INDEX(Input!J$6:J$1005,ROW($C477)-ROW($C$5),1))=0,"",INDEX(Input!J$6:J$1005,ROW($C477)-ROW($C$5),1))</f>
        <v/>
      </c>
      <c r="N477" s="101" t="str">
        <f t="array" ref="N477">IFERROR(IF($AY$24=123,DAY(M477)&amp;connector&amp;IF($AZ$24="Extended",INDEX($AT$24:$AT$35,MONTH(M477),1),MONTH(M477))&amp;connector&amp;IF($AZ$24="Short", RIGHT(YEAR(M477),2),YEAR(M477)),IF($AY$24=213, MONTH(M477)&amp;connector&amp;DAY(M477)&amp;connector&amp;IF($AZ$24="Short", RIGHT(YEAR(M477),2),YEAR(M477)),IF($AZ$24="Short", RIGHT(YEAR(M477),2),YEAR(M477))&amp;connector&amp;MONTH(M477)&amp;connector&amp;DAY(M477))),"-")</f>
        <v>-</v>
      </c>
      <c r="O477" s="156" t="str">
        <f>IF(LEN(INDEX(Input!K$6:K$1005,ROW($C477)-ROW($C$5),1))=0,"",INDEX(Input!K$6:K$1005,ROW($C477)-ROW($C$5),1))</f>
        <v/>
      </c>
      <c r="P477" s="100" t="str">
        <f t="shared" si="61"/>
        <v>-</v>
      </c>
      <c r="Q477" s="156" t="str">
        <f>IF(LEN(INDEX(Input!L$6:L$1005,ROW($C477)-ROW($C$5),1))=0,"",INDEX(Input!L$6:L$1005,ROW($C477)-ROW($C$5),1))</f>
        <v/>
      </c>
      <c r="R477" s="100" t="str">
        <f t="shared" si="62"/>
        <v>-</v>
      </c>
      <c r="S477" s="156" t="str">
        <f>IF(LEN(INDEX(Input!M$6:M$1005,ROW($C477)-ROW($C$5),1))=0,"-",INDEX(Input!M$6:M$1005,ROW($C477)-ROW($C$5),1))</f>
        <v>-</v>
      </c>
      <c r="T477" s="156" t="str">
        <f t="shared" si="63"/>
        <v/>
      </c>
      <c r="U477" s="100" t="str">
        <f t="shared" si="64"/>
        <v>-</v>
      </c>
      <c r="V477" s="156" t="str">
        <f>IF(LEN(INDEX(Input!O$6:O$1005,ROW($C477)-ROW($C$5),1))=0,"",INDEX(Input!O$6:O$1005,ROW($C477)-ROW($C$5),1))</f>
        <v/>
      </c>
      <c r="W477" s="100" t="str">
        <f t="shared" si="65"/>
        <v>-</v>
      </c>
      <c r="X477" s="104" t="str">
        <f t="shared" si="66"/>
        <v/>
      </c>
      <c r="Y477" s="102" t="str">
        <f t="shared" si="60"/>
        <v/>
      </c>
      <c r="Z477" s="102" t="str">
        <f>IF(AND(OR(Dashboard!$D$7=J477,Dashboard!$D$7=""),  OR(Dashboard!$G$6&lt;=K477,Dashboard!$G$6=""), OR(Dashboard!$G$7&gt;=K477,Dashboard!$G$7=""),  OR(Dashboard!$J$6&lt;=O477,Dashboard!$J$6=""), OR(Dashboard!$J$7&gt;=O477,Dashboard!$J$7=""),D477&lt;&gt;""),"x","")</f>
        <v>x</v>
      </c>
      <c r="AA477" s="102" t="str">
        <f>IF(AND(OR(Dashboard!$D$6=H477,Dashboard!$D$6="",Dashboard!$D$6="All"), Z477="x"),"x","")</f>
        <v>x</v>
      </c>
      <c r="AB477" s="103" t="str">
        <f>IF(AND(OR(Dashboard!$D$6=H477,Dashboard!$D$6="",Dashboard!$D$6="All"), OR(Dashboard!$D$7=J477,Dashboard!$D$7=""),  OR(Dashboard!$G$6&lt;=K477,Dashboard!$G$6=""), OR(Dashboard!$G$7&gt;=K477,Dashboard!$G$7=""),  OR(Dashboard!$J$6&lt;=O477,Dashboard!$J$6=""), OR(Dashboard!$J$7&gt;=O477,Dashboard!$J$7=""),I477&lt;&gt;""),"x","")</f>
        <v/>
      </c>
      <c r="AC477" s="88" t="str">
        <f>IF($AB477&lt;&gt;"x","",IF(AND($I477&lt;&gt;AC$4, IFERROR(MATCH("c",$AB477:AB477,0),0)=0),"x", IF(IFERROR(MATCH("c",$AB477:AB477,0),0)=0,"c","")))</f>
        <v/>
      </c>
      <c r="AD477" s="88" t="str">
        <f>IF($AB477&lt;&gt;"x","",IF(AND($I477&lt;&gt;AD$4, IFERROR(MATCH("c",$AB477:AC477,0),0)=0),"x", IF(IFERROR(MATCH("c",$AB477:AC477,0),0)=0,"c","")))</f>
        <v/>
      </c>
      <c r="AE477" s="88" t="str">
        <f>IF($AB477&lt;&gt;"x","",IF(AND($I477&lt;&gt;AE$4, IFERROR(MATCH("c",$AB477:AD477,0),0)=0),"x", IF(IFERROR(MATCH("c",$AB477:AD477,0),0)=0,"c","")))</f>
        <v/>
      </c>
      <c r="AF477" s="88" t="str">
        <f>IF($AB477&lt;&gt;"x","",IF(AND($I477&lt;&gt;AF$4, IFERROR(MATCH("c",$AB477:AE477,0),0)=0),"x", IF(IFERROR(MATCH("c",$AB477:AE477,0),0)=0,"c","")))</f>
        <v/>
      </c>
      <c r="AG477" s="88" t="str">
        <f>IF($AB477&lt;&gt;"x","",IF(AND($I477&lt;&gt;AG$4, IFERROR(MATCH("c",$AB477:AF477,0),0)=0),"x", IF(IFERROR(MATCH("c",$AB477:AF477,0),0)=0,"c","")))</f>
        <v/>
      </c>
      <c r="AH477" s="88" t="str">
        <f>IF($AB477&lt;&gt;"x","",IF(AND($I477&lt;&gt;AH$4, IFERROR(MATCH("c",$AB477:AG477,0),0)=0),"x", IF(IFERROR(MATCH("c",$AB477:AG477,0),0)=0,"c","")))</f>
        <v/>
      </c>
      <c r="AI477" s="88" t="str">
        <f>IF($AB477&lt;&gt;"x","",IF(AND($I477&lt;&gt;AI$4, IFERROR(MATCH("c",$AB477:AH477,0),0)=0),"x", IF(IFERROR(MATCH("c",$AB477:AH477,0),0)=0,"c","")))</f>
        <v/>
      </c>
      <c r="AJ477" s="88" t="str">
        <f>IF($AB477&lt;&gt;"x","",IF(AND($I477&lt;&gt;AJ$4, IFERROR(MATCH("c",$AB477:AI477,0),0)=0),"x", IF(IFERROR(MATCH("c",$AB477:AI477,0),0)=0,"c","")))</f>
        <v/>
      </c>
      <c r="AK477" s="88" t="str">
        <f>IF($AB477&lt;&gt;"x","",IF(AND($I477&lt;&gt;AK$4, IFERROR(MATCH("c",$AB477:AJ477,0),0)=0),"x", IF(IFERROR(MATCH("c",$AB477:AJ477,0),0)=0,"c","")))</f>
        <v/>
      </c>
      <c r="AL477" s="88" t="str">
        <f>IF($AB477&lt;&gt;"x","",IF(AND($I477&lt;&gt;AL$4, IFERROR(MATCH("c",$AB477:AK477,0),0)=0),"x", IF(IFERROR(MATCH("c",$AB477:AK477,0),0)=0,"c","")))</f>
        <v/>
      </c>
      <c r="AM477" s="88" t="str">
        <f>IF($AB477&lt;&gt;"x","",IF(AND($I477&lt;&gt;AM$4, IFERROR(MATCH("c",$AB477:AL477,0),0)=0),"x", IF(IFERROR(MATCH("c",$AB477:AL477,0),0)=0,"c","")))</f>
        <v/>
      </c>
      <c r="AN477" s="88" t="str">
        <f>IF($AB477&lt;&gt;"x","",IF(AND($I477&lt;&gt;AN$4, IFERROR(MATCH("c",$AB477:AM477,0),0)=0),"x", IF(IFERROR(MATCH("c",$AB477:AM477,0),0)=0,"c","")))</f>
        <v/>
      </c>
      <c r="AO477" s="88" t="str">
        <f>IF($AB477&lt;&gt;"x","",IF(AND($I477&lt;&gt;AO$4, IFERROR(MATCH("c",$AB477:AN477,0),0)=0),"x", IF(IFERROR(MATCH("c",$AB477:AN477,0),0)=0,"c","")))</f>
        <v/>
      </c>
      <c r="AP477" s="88" t="str">
        <f>IF($AB477&lt;&gt;"x","",IF(AND($I477&lt;&gt;AP$4, IFERROR(MATCH("c",$AB477:AO477,0),0)=0),"x", IF(IFERROR(MATCH("c",$AB477:AO477,0),0)=0,"c","")))</f>
        <v/>
      </c>
      <c r="AQ477" s="88" t="str">
        <f>IF($AB477&lt;&gt;"x","",IF(AND($I477&lt;&gt;AQ$4, IFERROR(MATCH("c",$AB477:AP477,0),0)=0),"x", IF(IFERROR(MATCH("c",$AB477:AP477,0),0)=0,"c","")))</f>
        <v/>
      </c>
    </row>
    <row r="478" spans="2:43" x14ac:dyDescent="0.25">
      <c r="B478" s="88">
        <f>IF(AND(OR(Pipeline!$F$5=H478,Pipeline!$F$5="",Pipeline!$F$5="All"), OR(Pipeline!$F$6=J478,Pipeline!$F$6="",Pipeline!$F$6="All"),  OR(Pipeline!$J$5&lt;=K478,Pipeline!$J$5=""), OR(Pipeline!$J$6&gt;=K478,Pipeline!$J$6=""),  OR(Pipeline!$N$5&lt;=O478,Pipeline!$N$5=""), OR(Pipeline!$N$6&gt;=O478,Pipeline!$N$6="")),1,0)</f>
        <v>1</v>
      </c>
      <c r="C478" s="99">
        <f>IF(B478&lt;&gt;1,"",COUNTIFS($I$6:I477,I478,$B$6:B477,1)+1)</f>
        <v>466</v>
      </c>
      <c r="D478" s="100" t="str">
        <f>IF(LEN(INDEX(Input!B$6:B$1005,ROW($C478)-ROW($C$5),1))=0,"-",INDEX(Input!B$6:B$1005,ROW($C478)-ROW($C$5),1))</f>
        <v>-</v>
      </c>
      <c r="E478" s="100" t="str">
        <f>IF(LEN(INDEX(Input!C$6:C$1005,ROW($C478)-ROW($C$5),1))=0,"-",INDEX(Input!C$6:C$1005,ROW($C478)-ROW($C$5),1))</f>
        <v>-</v>
      </c>
      <c r="F478" s="100" t="str">
        <f>IF(LEN(INDEX(Input!D$6:D$1005,ROW($C478)-ROW($C$5),1))=0,"-",INDEX(Input!D$6:D$1005,ROW($C478)-ROW($C$5),1))</f>
        <v>-</v>
      </c>
      <c r="G478" s="100" t="str">
        <f>IF(LEN(INDEX(Input!E$6:E$1005,ROW($C478)-ROW($C$5),1))=0,"-",INDEX(Input!E$6:E$1005,ROW($C478)-ROW($C$5),1))</f>
        <v>-</v>
      </c>
      <c r="H478" s="100" t="str">
        <f>IF(LEN(INDEX(Input!F$6:F$1005,ROW($C478)-ROW($C$5),1))=0,"-",INDEX(Input!F$6:F$1005,ROW($C478)-ROW($C$5),1))</f>
        <v>-</v>
      </c>
      <c r="I478" s="100" t="str">
        <f>IF(LEN(INDEX(Input!G$6:G$1005,ROW($C478)-ROW($C$5),1))=0,"",INDEX(Input!G$6:G$1005,ROW($C478)-ROW($C$5),1))</f>
        <v/>
      </c>
      <c r="J478" s="100" t="str">
        <f>IF(LEN(INDEX(Input!B$6:B$1005,ROW($C478)-ROW($C$5),1))=0,"-",IF(INDEX(Input!H$6:H$1005,ROW($C478)-ROW($C$5),1)="","Not set",INDEX(Input!H$6:H$1005,ROW($C478)-ROW($C$5),1)) )</f>
        <v>-</v>
      </c>
      <c r="K478" s="101" t="str">
        <f>IF(LEN(INDEX(Input!I$6:I$1005,ROW($C478)-ROW($C$5),1))=0,"",INDEX(Input!I$6:I$1005,ROW($C478)-ROW($C$5),1))</f>
        <v/>
      </c>
      <c r="L478" s="101" t="str">
        <f t="array" ref="L478">IFERROR(IF($AY$24=123,DAY(K478)&amp;connector&amp;IF($AZ$24="Extended",INDEX($AT$24:$AT$35,MONTH(K478),1),MONTH(K478))&amp;connector&amp;IF($AZ$24="Short", RIGHT(YEAR(K478),2),YEAR(K478)),IF($AY$24=213, MONTH(K478)&amp;connector&amp;DAY(K478)&amp;connector&amp;IF($AZ$24="Short", RIGHT(YEAR(K478),2),YEAR(K478)),IF($AZ$24="Short", RIGHT(YEAR(K478),2),YEAR(K478))&amp;connector&amp;MONTH(K478)&amp;connector&amp;DAY(K478))),"-")</f>
        <v>-</v>
      </c>
      <c r="M478" s="101" t="str">
        <f>IF(LEN(INDEX(Input!J$6:J$1005,ROW($C478)-ROW($C$5),1))=0,"",INDEX(Input!J$6:J$1005,ROW($C478)-ROW($C$5),1))</f>
        <v/>
      </c>
      <c r="N478" s="101" t="str">
        <f t="array" ref="N478">IFERROR(IF($AY$24=123,DAY(M478)&amp;connector&amp;IF($AZ$24="Extended",INDEX($AT$24:$AT$35,MONTH(M478),1),MONTH(M478))&amp;connector&amp;IF($AZ$24="Short", RIGHT(YEAR(M478),2),YEAR(M478)),IF($AY$24=213, MONTH(M478)&amp;connector&amp;DAY(M478)&amp;connector&amp;IF($AZ$24="Short", RIGHT(YEAR(M478),2),YEAR(M478)),IF($AZ$24="Short", RIGHT(YEAR(M478),2),YEAR(M478))&amp;connector&amp;MONTH(M478)&amp;connector&amp;DAY(M478))),"-")</f>
        <v>-</v>
      </c>
      <c r="O478" s="156" t="str">
        <f>IF(LEN(INDEX(Input!K$6:K$1005,ROW($C478)-ROW($C$5),1))=0,"",INDEX(Input!K$6:K$1005,ROW($C478)-ROW($C$5),1))</f>
        <v/>
      </c>
      <c r="P478" s="100" t="str">
        <f t="shared" si="61"/>
        <v>-</v>
      </c>
      <c r="Q478" s="156" t="str">
        <f>IF(LEN(INDEX(Input!L$6:L$1005,ROW($C478)-ROW($C$5),1))=0,"",INDEX(Input!L$6:L$1005,ROW($C478)-ROW($C$5),1))</f>
        <v/>
      </c>
      <c r="R478" s="100" t="str">
        <f t="shared" si="62"/>
        <v>-</v>
      </c>
      <c r="S478" s="156" t="str">
        <f>IF(LEN(INDEX(Input!M$6:M$1005,ROW($C478)-ROW($C$5),1))=0,"-",INDEX(Input!M$6:M$1005,ROW($C478)-ROW($C$5),1))</f>
        <v>-</v>
      </c>
      <c r="T478" s="156" t="str">
        <f t="shared" si="63"/>
        <v/>
      </c>
      <c r="U478" s="100" t="str">
        <f t="shared" si="64"/>
        <v>-</v>
      </c>
      <c r="V478" s="156" t="str">
        <f>IF(LEN(INDEX(Input!O$6:O$1005,ROW($C478)-ROW($C$5),1))=0,"",INDEX(Input!O$6:O$1005,ROW($C478)-ROW($C$5),1))</f>
        <v/>
      </c>
      <c r="W478" s="100" t="str">
        <f t="shared" si="65"/>
        <v>-</v>
      </c>
      <c r="X478" s="104" t="str">
        <f t="shared" si="66"/>
        <v/>
      </c>
      <c r="Y478" s="102" t="str">
        <f t="shared" si="60"/>
        <v/>
      </c>
      <c r="Z478" s="102" t="str">
        <f>IF(AND(OR(Dashboard!$D$7=J478,Dashboard!$D$7=""),  OR(Dashboard!$G$6&lt;=K478,Dashboard!$G$6=""), OR(Dashboard!$G$7&gt;=K478,Dashboard!$G$7=""),  OR(Dashboard!$J$6&lt;=O478,Dashboard!$J$6=""), OR(Dashboard!$J$7&gt;=O478,Dashboard!$J$7=""),D478&lt;&gt;""),"x","")</f>
        <v>x</v>
      </c>
      <c r="AA478" s="102" t="str">
        <f>IF(AND(OR(Dashboard!$D$6=H478,Dashboard!$D$6="",Dashboard!$D$6="All"), Z478="x"),"x","")</f>
        <v>x</v>
      </c>
      <c r="AB478" s="103" t="str">
        <f>IF(AND(OR(Dashboard!$D$6=H478,Dashboard!$D$6="",Dashboard!$D$6="All"), OR(Dashboard!$D$7=J478,Dashboard!$D$7=""),  OR(Dashboard!$G$6&lt;=K478,Dashboard!$G$6=""), OR(Dashboard!$G$7&gt;=K478,Dashboard!$G$7=""),  OR(Dashboard!$J$6&lt;=O478,Dashboard!$J$6=""), OR(Dashboard!$J$7&gt;=O478,Dashboard!$J$7=""),I478&lt;&gt;""),"x","")</f>
        <v/>
      </c>
      <c r="AC478" s="88" t="str">
        <f>IF($AB478&lt;&gt;"x","",IF(AND($I478&lt;&gt;AC$4, IFERROR(MATCH("c",$AB478:AB478,0),0)=0),"x", IF(IFERROR(MATCH("c",$AB478:AB478,0),0)=0,"c","")))</f>
        <v/>
      </c>
      <c r="AD478" s="88" t="str">
        <f>IF($AB478&lt;&gt;"x","",IF(AND($I478&lt;&gt;AD$4, IFERROR(MATCH("c",$AB478:AC478,0),0)=0),"x", IF(IFERROR(MATCH("c",$AB478:AC478,0),0)=0,"c","")))</f>
        <v/>
      </c>
      <c r="AE478" s="88" t="str">
        <f>IF($AB478&lt;&gt;"x","",IF(AND($I478&lt;&gt;AE$4, IFERROR(MATCH("c",$AB478:AD478,0),0)=0),"x", IF(IFERROR(MATCH("c",$AB478:AD478,0),0)=0,"c","")))</f>
        <v/>
      </c>
      <c r="AF478" s="88" t="str">
        <f>IF($AB478&lt;&gt;"x","",IF(AND($I478&lt;&gt;AF$4, IFERROR(MATCH("c",$AB478:AE478,0),0)=0),"x", IF(IFERROR(MATCH("c",$AB478:AE478,0),0)=0,"c","")))</f>
        <v/>
      </c>
      <c r="AG478" s="88" t="str">
        <f>IF($AB478&lt;&gt;"x","",IF(AND($I478&lt;&gt;AG$4, IFERROR(MATCH("c",$AB478:AF478,0),0)=0),"x", IF(IFERROR(MATCH("c",$AB478:AF478,0),0)=0,"c","")))</f>
        <v/>
      </c>
      <c r="AH478" s="88" t="str">
        <f>IF($AB478&lt;&gt;"x","",IF(AND($I478&lt;&gt;AH$4, IFERROR(MATCH("c",$AB478:AG478,0),0)=0),"x", IF(IFERROR(MATCH("c",$AB478:AG478,0),0)=0,"c","")))</f>
        <v/>
      </c>
      <c r="AI478" s="88" t="str">
        <f>IF($AB478&lt;&gt;"x","",IF(AND($I478&lt;&gt;AI$4, IFERROR(MATCH("c",$AB478:AH478,0),0)=0),"x", IF(IFERROR(MATCH("c",$AB478:AH478,0),0)=0,"c","")))</f>
        <v/>
      </c>
      <c r="AJ478" s="88" t="str">
        <f>IF($AB478&lt;&gt;"x","",IF(AND($I478&lt;&gt;AJ$4, IFERROR(MATCH("c",$AB478:AI478,0),0)=0),"x", IF(IFERROR(MATCH("c",$AB478:AI478,0),0)=0,"c","")))</f>
        <v/>
      </c>
      <c r="AK478" s="88" t="str">
        <f>IF($AB478&lt;&gt;"x","",IF(AND($I478&lt;&gt;AK$4, IFERROR(MATCH("c",$AB478:AJ478,0),0)=0),"x", IF(IFERROR(MATCH("c",$AB478:AJ478,0),0)=0,"c","")))</f>
        <v/>
      </c>
      <c r="AL478" s="88" t="str">
        <f>IF($AB478&lt;&gt;"x","",IF(AND($I478&lt;&gt;AL$4, IFERROR(MATCH("c",$AB478:AK478,0),0)=0),"x", IF(IFERROR(MATCH("c",$AB478:AK478,0),0)=0,"c","")))</f>
        <v/>
      </c>
      <c r="AM478" s="88" t="str">
        <f>IF($AB478&lt;&gt;"x","",IF(AND($I478&lt;&gt;AM$4, IFERROR(MATCH("c",$AB478:AL478,0),0)=0),"x", IF(IFERROR(MATCH("c",$AB478:AL478,0),0)=0,"c","")))</f>
        <v/>
      </c>
      <c r="AN478" s="88" t="str">
        <f>IF($AB478&lt;&gt;"x","",IF(AND($I478&lt;&gt;AN$4, IFERROR(MATCH("c",$AB478:AM478,0),0)=0),"x", IF(IFERROR(MATCH("c",$AB478:AM478,0),0)=0,"c","")))</f>
        <v/>
      </c>
      <c r="AO478" s="88" t="str">
        <f>IF($AB478&lt;&gt;"x","",IF(AND($I478&lt;&gt;AO$4, IFERROR(MATCH("c",$AB478:AN478,0),0)=0),"x", IF(IFERROR(MATCH("c",$AB478:AN478,0),0)=0,"c","")))</f>
        <v/>
      </c>
      <c r="AP478" s="88" t="str">
        <f>IF($AB478&lt;&gt;"x","",IF(AND($I478&lt;&gt;AP$4, IFERROR(MATCH("c",$AB478:AO478,0),0)=0),"x", IF(IFERROR(MATCH("c",$AB478:AO478,0),0)=0,"c","")))</f>
        <v/>
      </c>
      <c r="AQ478" s="88" t="str">
        <f>IF($AB478&lt;&gt;"x","",IF(AND($I478&lt;&gt;AQ$4, IFERROR(MATCH("c",$AB478:AP478,0),0)=0),"x", IF(IFERROR(MATCH("c",$AB478:AP478,0),0)=0,"c","")))</f>
        <v/>
      </c>
    </row>
    <row r="479" spans="2:43" x14ac:dyDescent="0.25">
      <c r="B479" s="88">
        <f>IF(AND(OR(Pipeline!$F$5=H479,Pipeline!$F$5="",Pipeline!$F$5="All"), OR(Pipeline!$F$6=J479,Pipeline!$F$6="",Pipeline!$F$6="All"),  OR(Pipeline!$J$5&lt;=K479,Pipeline!$J$5=""), OR(Pipeline!$J$6&gt;=K479,Pipeline!$J$6=""),  OR(Pipeline!$N$5&lt;=O479,Pipeline!$N$5=""), OR(Pipeline!$N$6&gt;=O479,Pipeline!$N$6="")),1,0)</f>
        <v>1</v>
      </c>
      <c r="C479" s="99">
        <f>IF(B479&lt;&gt;1,"",COUNTIFS($I$6:I478,I479,$B$6:B478,1)+1)</f>
        <v>467</v>
      </c>
      <c r="D479" s="100" t="str">
        <f>IF(LEN(INDEX(Input!B$6:B$1005,ROW($C479)-ROW($C$5),1))=0,"-",INDEX(Input!B$6:B$1005,ROW($C479)-ROW($C$5),1))</f>
        <v>-</v>
      </c>
      <c r="E479" s="100" t="str">
        <f>IF(LEN(INDEX(Input!C$6:C$1005,ROW($C479)-ROW($C$5),1))=0,"-",INDEX(Input!C$6:C$1005,ROW($C479)-ROW($C$5),1))</f>
        <v>-</v>
      </c>
      <c r="F479" s="100" t="str">
        <f>IF(LEN(INDEX(Input!D$6:D$1005,ROW($C479)-ROW($C$5),1))=0,"-",INDEX(Input!D$6:D$1005,ROW($C479)-ROW($C$5),1))</f>
        <v>-</v>
      </c>
      <c r="G479" s="100" t="str">
        <f>IF(LEN(INDEX(Input!E$6:E$1005,ROW($C479)-ROW($C$5),1))=0,"-",INDEX(Input!E$6:E$1005,ROW($C479)-ROW($C$5),1))</f>
        <v>-</v>
      </c>
      <c r="H479" s="100" t="str">
        <f>IF(LEN(INDEX(Input!F$6:F$1005,ROW($C479)-ROW($C$5),1))=0,"-",INDEX(Input!F$6:F$1005,ROW($C479)-ROW($C$5),1))</f>
        <v>-</v>
      </c>
      <c r="I479" s="100" t="str">
        <f>IF(LEN(INDEX(Input!G$6:G$1005,ROW($C479)-ROW($C$5),1))=0,"",INDEX(Input!G$6:G$1005,ROW($C479)-ROW($C$5),1))</f>
        <v/>
      </c>
      <c r="J479" s="100" t="str">
        <f>IF(LEN(INDEX(Input!B$6:B$1005,ROW($C479)-ROW($C$5),1))=0,"-",IF(INDEX(Input!H$6:H$1005,ROW($C479)-ROW($C$5),1)="","Not set",INDEX(Input!H$6:H$1005,ROW($C479)-ROW($C$5),1)) )</f>
        <v>-</v>
      </c>
      <c r="K479" s="101" t="str">
        <f>IF(LEN(INDEX(Input!I$6:I$1005,ROW($C479)-ROW($C$5),1))=0,"",INDEX(Input!I$6:I$1005,ROW($C479)-ROW($C$5),1))</f>
        <v/>
      </c>
      <c r="L479" s="101" t="str">
        <f t="array" ref="L479">IFERROR(IF($AY$24=123,DAY(K479)&amp;connector&amp;IF($AZ$24="Extended",INDEX($AT$24:$AT$35,MONTH(K479),1),MONTH(K479))&amp;connector&amp;IF($AZ$24="Short", RIGHT(YEAR(K479),2),YEAR(K479)),IF($AY$24=213, MONTH(K479)&amp;connector&amp;DAY(K479)&amp;connector&amp;IF($AZ$24="Short", RIGHT(YEAR(K479),2),YEAR(K479)),IF($AZ$24="Short", RIGHT(YEAR(K479),2),YEAR(K479))&amp;connector&amp;MONTH(K479)&amp;connector&amp;DAY(K479))),"-")</f>
        <v>-</v>
      </c>
      <c r="M479" s="101" t="str">
        <f>IF(LEN(INDEX(Input!J$6:J$1005,ROW($C479)-ROW($C$5),1))=0,"",INDEX(Input!J$6:J$1005,ROW($C479)-ROW($C$5),1))</f>
        <v/>
      </c>
      <c r="N479" s="101" t="str">
        <f t="array" ref="N479">IFERROR(IF($AY$24=123,DAY(M479)&amp;connector&amp;IF($AZ$24="Extended",INDEX($AT$24:$AT$35,MONTH(M479),1),MONTH(M479))&amp;connector&amp;IF($AZ$24="Short", RIGHT(YEAR(M479),2),YEAR(M479)),IF($AY$24=213, MONTH(M479)&amp;connector&amp;DAY(M479)&amp;connector&amp;IF($AZ$24="Short", RIGHT(YEAR(M479),2),YEAR(M479)),IF($AZ$24="Short", RIGHT(YEAR(M479),2),YEAR(M479))&amp;connector&amp;MONTH(M479)&amp;connector&amp;DAY(M479))),"-")</f>
        <v>-</v>
      </c>
      <c r="O479" s="156" t="str">
        <f>IF(LEN(INDEX(Input!K$6:K$1005,ROW($C479)-ROW($C$5),1))=0,"",INDEX(Input!K$6:K$1005,ROW($C479)-ROW($C$5),1))</f>
        <v/>
      </c>
      <c r="P479" s="100" t="str">
        <f t="shared" si="61"/>
        <v>-</v>
      </c>
      <c r="Q479" s="156" t="str">
        <f>IF(LEN(INDEX(Input!L$6:L$1005,ROW($C479)-ROW($C$5),1))=0,"",INDEX(Input!L$6:L$1005,ROW($C479)-ROW($C$5),1))</f>
        <v/>
      </c>
      <c r="R479" s="100" t="str">
        <f t="shared" si="62"/>
        <v>-</v>
      </c>
      <c r="S479" s="156" t="str">
        <f>IF(LEN(INDEX(Input!M$6:M$1005,ROW($C479)-ROW($C$5),1))=0,"-",INDEX(Input!M$6:M$1005,ROW($C479)-ROW($C$5),1))</f>
        <v>-</v>
      </c>
      <c r="T479" s="156" t="str">
        <f t="shared" si="63"/>
        <v/>
      </c>
      <c r="U479" s="100" t="str">
        <f t="shared" si="64"/>
        <v>-</v>
      </c>
      <c r="V479" s="156" t="str">
        <f>IF(LEN(INDEX(Input!O$6:O$1005,ROW($C479)-ROW($C$5),1))=0,"",INDEX(Input!O$6:O$1005,ROW($C479)-ROW($C$5),1))</f>
        <v/>
      </c>
      <c r="W479" s="100" t="str">
        <f t="shared" si="65"/>
        <v>-</v>
      </c>
      <c r="X479" s="104" t="str">
        <f t="shared" si="66"/>
        <v/>
      </c>
      <c r="Y479" s="102" t="str">
        <f t="shared" ref="Y479:Y542" si="67">IFERROR(MONTH(IF(M479&lt;&gt;"",M479,K479)),"")</f>
        <v/>
      </c>
      <c r="Z479" s="102" t="str">
        <f>IF(AND(OR(Dashboard!$D$7=J479,Dashboard!$D$7=""),  OR(Dashboard!$G$6&lt;=K479,Dashboard!$G$6=""), OR(Dashboard!$G$7&gt;=K479,Dashboard!$G$7=""),  OR(Dashboard!$J$6&lt;=O479,Dashboard!$J$6=""), OR(Dashboard!$J$7&gt;=O479,Dashboard!$J$7=""),D479&lt;&gt;""),"x","")</f>
        <v>x</v>
      </c>
      <c r="AA479" s="102" t="str">
        <f>IF(AND(OR(Dashboard!$D$6=H479,Dashboard!$D$6="",Dashboard!$D$6="All"), Z479="x"),"x","")</f>
        <v>x</v>
      </c>
      <c r="AB479" s="103" t="str">
        <f>IF(AND(OR(Dashboard!$D$6=H479,Dashboard!$D$6="",Dashboard!$D$6="All"), OR(Dashboard!$D$7=J479,Dashboard!$D$7=""),  OR(Dashboard!$G$6&lt;=K479,Dashboard!$G$6=""), OR(Dashboard!$G$7&gt;=K479,Dashboard!$G$7=""),  OR(Dashboard!$J$6&lt;=O479,Dashboard!$J$6=""), OR(Dashboard!$J$7&gt;=O479,Dashboard!$J$7=""),I479&lt;&gt;""),"x","")</f>
        <v/>
      </c>
      <c r="AC479" s="88" t="str">
        <f>IF($AB479&lt;&gt;"x","",IF(AND($I479&lt;&gt;AC$4, IFERROR(MATCH("c",$AB479:AB479,0),0)=0),"x", IF(IFERROR(MATCH("c",$AB479:AB479,0),0)=0,"c","")))</f>
        <v/>
      </c>
      <c r="AD479" s="88" t="str">
        <f>IF($AB479&lt;&gt;"x","",IF(AND($I479&lt;&gt;AD$4, IFERROR(MATCH("c",$AB479:AC479,0),0)=0),"x", IF(IFERROR(MATCH("c",$AB479:AC479,0),0)=0,"c","")))</f>
        <v/>
      </c>
      <c r="AE479" s="88" t="str">
        <f>IF($AB479&lt;&gt;"x","",IF(AND($I479&lt;&gt;AE$4, IFERROR(MATCH("c",$AB479:AD479,0),0)=0),"x", IF(IFERROR(MATCH("c",$AB479:AD479,0),0)=0,"c","")))</f>
        <v/>
      </c>
      <c r="AF479" s="88" t="str">
        <f>IF($AB479&lt;&gt;"x","",IF(AND($I479&lt;&gt;AF$4, IFERROR(MATCH("c",$AB479:AE479,0),0)=0),"x", IF(IFERROR(MATCH("c",$AB479:AE479,0),0)=0,"c","")))</f>
        <v/>
      </c>
      <c r="AG479" s="88" t="str">
        <f>IF($AB479&lt;&gt;"x","",IF(AND($I479&lt;&gt;AG$4, IFERROR(MATCH("c",$AB479:AF479,0),0)=0),"x", IF(IFERROR(MATCH("c",$AB479:AF479,0),0)=0,"c","")))</f>
        <v/>
      </c>
      <c r="AH479" s="88" t="str">
        <f>IF($AB479&lt;&gt;"x","",IF(AND($I479&lt;&gt;AH$4, IFERROR(MATCH("c",$AB479:AG479,0),0)=0),"x", IF(IFERROR(MATCH("c",$AB479:AG479,0),0)=0,"c","")))</f>
        <v/>
      </c>
      <c r="AI479" s="88" t="str">
        <f>IF($AB479&lt;&gt;"x","",IF(AND($I479&lt;&gt;AI$4, IFERROR(MATCH("c",$AB479:AH479,0),0)=0),"x", IF(IFERROR(MATCH("c",$AB479:AH479,0),0)=0,"c","")))</f>
        <v/>
      </c>
      <c r="AJ479" s="88" t="str">
        <f>IF($AB479&lt;&gt;"x","",IF(AND($I479&lt;&gt;AJ$4, IFERROR(MATCH("c",$AB479:AI479,0),0)=0),"x", IF(IFERROR(MATCH("c",$AB479:AI479,0),0)=0,"c","")))</f>
        <v/>
      </c>
      <c r="AK479" s="88" t="str">
        <f>IF($AB479&lt;&gt;"x","",IF(AND($I479&lt;&gt;AK$4, IFERROR(MATCH("c",$AB479:AJ479,0),0)=0),"x", IF(IFERROR(MATCH("c",$AB479:AJ479,0),0)=0,"c","")))</f>
        <v/>
      </c>
      <c r="AL479" s="88" t="str">
        <f>IF($AB479&lt;&gt;"x","",IF(AND($I479&lt;&gt;AL$4, IFERROR(MATCH("c",$AB479:AK479,0),0)=0),"x", IF(IFERROR(MATCH("c",$AB479:AK479,0),0)=0,"c","")))</f>
        <v/>
      </c>
      <c r="AM479" s="88" t="str">
        <f>IF($AB479&lt;&gt;"x","",IF(AND($I479&lt;&gt;AM$4, IFERROR(MATCH("c",$AB479:AL479,0),0)=0),"x", IF(IFERROR(MATCH("c",$AB479:AL479,0),0)=0,"c","")))</f>
        <v/>
      </c>
      <c r="AN479" s="88" t="str">
        <f>IF($AB479&lt;&gt;"x","",IF(AND($I479&lt;&gt;AN$4, IFERROR(MATCH("c",$AB479:AM479,0),0)=0),"x", IF(IFERROR(MATCH("c",$AB479:AM479,0),0)=0,"c","")))</f>
        <v/>
      </c>
      <c r="AO479" s="88" t="str">
        <f>IF($AB479&lt;&gt;"x","",IF(AND($I479&lt;&gt;AO$4, IFERROR(MATCH("c",$AB479:AN479,0),0)=0),"x", IF(IFERROR(MATCH("c",$AB479:AN479,0),0)=0,"c","")))</f>
        <v/>
      </c>
      <c r="AP479" s="88" t="str">
        <f>IF($AB479&lt;&gt;"x","",IF(AND($I479&lt;&gt;AP$4, IFERROR(MATCH("c",$AB479:AO479,0),0)=0),"x", IF(IFERROR(MATCH("c",$AB479:AO479,0),0)=0,"c","")))</f>
        <v/>
      </c>
      <c r="AQ479" s="88" t="str">
        <f>IF($AB479&lt;&gt;"x","",IF(AND($I479&lt;&gt;AQ$4, IFERROR(MATCH("c",$AB479:AP479,0),0)=0),"x", IF(IFERROR(MATCH("c",$AB479:AP479,0),0)=0,"c","")))</f>
        <v/>
      </c>
    </row>
    <row r="480" spans="2:43" x14ac:dyDescent="0.25">
      <c r="B480" s="88">
        <f>IF(AND(OR(Pipeline!$F$5=H480,Pipeline!$F$5="",Pipeline!$F$5="All"), OR(Pipeline!$F$6=J480,Pipeline!$F$6="",Pipeline!$F$6="All"),  OR(Pipeline!$J$5&lt;=K480,Pipeline!$J$5=""), OR(Pipeline!$J$6&gt;=K480,Pipeline!$J$6=""),  OR(Pipeline!$N$5&lt;=O480,Pipeline!$N$5=""), OR(Pipeline!$N$6&gt;=O480,Pipeline!$N$6="")),1,0)</f>
        <v>1</v>
      </c>
      <c r="C480" s="99">
        <f>IF(B480&lt;&gt;1,"",COUNTIFS($I$6:I479,I480,$B$6:B479,1)+1)</f>
        <v>468</v>
      </c>
      <c r="D480" s="100" t="str">
        <f>IF(LEN(INDEX(Input!B$6:B$1005,ROW($C480)-ROW($C$5),1))=0,"-",INDEX(Input!B$6:B$1005,ROW($C480)-ROW($C$5),1))</f>
        <v>-</v>
      </c>
      <c r="E480" s="100" t="str">
        <f>IF(LEN(INDEX(Input!C$6:C$1005,ROW($C480)-ROW($C$5),1))=0,"-",INDEX(Input!C$6:C$1005,ROW($C480)-ROW($C$5),1))</f>
        <v>-</v>
      </c>
      <c r="F480" s="100" t="str">
        <f>IF(LEN(INDEX(Input!D$6:D$1005,ROW($C480)-ROW($C$5),1))=0,"-",INDEX(Input!D$6:D$1005,ROW($C480)-ROW($C$5),1))</f>
        <v>-</v>
      </c>
      <c r="G480" s="100" t="str">
        <f>IF(LEN(INDEX(Input!E$6:E$1005,ROW($C480)-ROW($C$5),1))=0,"-",INDEX(Input!E$6:E$1005,ROW($C480)-ROW($C$5),1))</f>
        <v>-</v>
      </c>
      <c r="H480" s="100" t="str">
        <f>IF(LEN(INDEX(Input!F$6:F$1005,ROW($C480)-ROW($C$5),1))=0,"-",INDEX(Input!F$6:F$1005,ROW($C480)-ROW($C$5),1))</f>
        <v>-</v>
      </c>
      <c r="I480" s="100" t="str">
        <f>IF(LEN(INDEX(Input!G$6:G$1005,ROW($C480)-ROW($C$5),1))=0,"",INDEX(Input!G$6:G$1005,ROW($C480)-ROW($C$5),1))</f>
        <v/>
      </c>
      <c r="J480" s="100" t="str">
        <f>IF(LEN(INDEX(Input!B$6:B$1005,ROW($C480)-ROW($C$5),1))=0,"-",IF(INDEX(Input!H$6:H$1005,ROW($C480)-ROW($C$5),1)="","Not set",INDEX(Input!H$6:H$1005,ROW($C480)-ROW($C$5),1)) )</f>
        <v>-</v>
      </c>
      <c r="K480" s="101" t="str">
        <f>IF(LEN(INDEX(Input!I$6:I$1005,ROW($C480)-ROW($C$5),1))=0,"",INDEX(Input!I$6:I$1005,ROW($C480)-ROW($C$5),1))</f>
        <v/>
      </c>
      <c r="L480" s="101" t="str">
        <f t="array" ref="L480">IFERROR(IF($AY$24=123,DAY(K480)&amp;connector&amp;IF($AZ$24="Extended",INDEX($AT$24:$AT$35,MONTH(K480),1),MONTH(K480))&amp;connector&amp;IF($AZ$24="Short", RIGHT(YEAR(K480),2),YEAR(K480)),IF($AY$24=213, MONTH(K480)&amp;connector&amp;DAY(K480)&amp;connector&amp;IF($AZ$24="Short", RIGHT(YEAR(K480),2),YEAR(K480)),IF($AZ$24="Short", RIGHT(YEAR(K480),2),YEAR(K480))&amp;connector&amp;MONTH(K480)&amp;connector&amp;DAY(K480))),"-")</f>
        <v>-</v>
      </c>
      <c r="M480" s="101" t="str">
        <f>IF(LEN(INDEX(Input!J$6:J$1005,ROW($C480)-ROW($C$5),1))=0,"",INDEX(Input!J$6:J$1005,ROW($C480)-ROW($C$5),1))</f>
        <v/>
      </c>
      <c r="N480" s="101" t="str">
        <f t="array" ref="N480">IFERROR(IF($AY$24=123,DAY(M480)&amp;connector&amp;IF($AZ$24="Extended",INDEX($AT$24:$AT$35,MONTH(M480),1),MONTH(M480))&amp;connector&amp;IF($AZ$24="Short", RIGHT(YEAR(M480),2),YEAR(M480)),IF($AY$24=213, MONTH(M480)&amp;connector&amp;DAY(M480)&amp;connector&amp;IF($AZ$24="Short", RIGHT(YEAR(M480),2),YEAR(M480)),IF($AZ$24="Short", RIGHT(YEAR(M480),2),YEAR(M480))&amp;connector&amp;MONTH(M480)&amp;connector&amp;DAY(M480))),"-")</f>
        <v>-</v>
      </c>
      <c r="O480" s="156" t="str">
        <f>IF(LEN(INDEX(Input!K$6:K$1005,ROW($C480)-ROW($C$5),1))=0,"",INDEX(Input!K$6:K$1005,ROW($C480)-ROW($C$5),1))</f>
        <v/>
      </c>
      <c r="P480" s="100" t="str">
        <f t="shared" si="61"/>
        <v>-</v>
      </c>
      <c r="Q480" s="156" t="str">
        <f>IF(LEN(INDEX(Input!L$6:L$1005,ROW($C480)-ROW($C$5),1))=0,"",INDEX(Input!L$6:L$1005,ROW($C480)-ROW($C$5),1))</f>
        <v/>
      </c>
      <c r="R480" s="100" t="str">
        <f t="shared" si="62"/>
        <v>-</v>
      </c>
      <c r="S480" s="156" t="str">
        <f>IF(LEN(INDEX(Input!M$6:M$1005,ROW($C480)-ROW($C$5),1))=0,"-",INDEX(Input!M$6:M$1005,ROW($C480)-ROW($C$5),1))</f>
        <v>-</v>
      </c>
      <c r="T480" s="156" t="str">
        <f t="shared" si="63"/>
        <v/>
      </c>
      <c r="U480" s="100" t="str">
        <f t="shared" si="64"/>
        <v>-</v>
      </c>
      <c r="V480" s="156" t="str">
        <f>IF(LEN(INDEX(Input!O$6:O$1005,ROW($C480)-ROW($C$5),1))=0,"",INDEX(Input!O$6:O$1005,ROW($C480)-ROW($C$5),1))</f>
        <v/>
      </c>
      <c r="W480" s="100" t="str">
        <f t="shared" si="65"/>
        <v>-</v>
      </c>
      <c r="X480" s="104" t="str">
        <f t="shared" si="66"/>
        <v/>
      </c>
      <c r="Y480" s="102" t="str">
        <f t="shared" si="67"/>
        <v/>
      </c>
      <c r="Z480" s="102" t="str">
        <f>IF(AND(OR(Dashboard!$D$7=J480,Dashboard!$D$7=""),  OR(Dashboard!$G$6&lt;=K480,Dashboard!$G$6=""), OR(Dashboard!$G$7&gt;=K480,Dashboard!$G$7=""),  OR(Dashboard!$J$6&lt;=O480,Dashboard!$J$6=""), OR(Dashboard!$J$7&gt;=O480,Dashboard!$J$7=""),D480&lt;&gt;""),"x","")</f>
        <v>x</v>
      </c>
      <c r="AA480" s="102" t="str">
        <f>IF(AND(OR(Dashboard!$D$6=H480,Dashboard!$D$6="",Dashboard!$D$6="All"), Z480="x"),"x","")</f>
        <v>x</v>
      </c>
      <c r="AB480" s="103" t="str">
        <f>IF(AND(OR(Dashboard!$D$6=H480,Dashboard!$D$6="",Dashboard!$D$6="All"), OR(Dashboard!$D$7=J480,Dashboard!$D$7=""),  OR(Dashboard!$G$6&lt;=K480,Dashboard!$G$6=""), OR(Dashboard!$G$7&gt;=K480,Dashboard!$G$7=""),  OR(Dashboard!$J$6&lt;=O480,Dashboard!$J$6=""), OR(Dashboard!$J$7&gt;=O480,Dashboard!$J$7=""),I480&lt;&gt;""),"x","")</f>
        <v/>
      </c>
      <c r="AC480" s="88" t="str">
        <f>IF($AB480&lt;&gt;"x","",IF(AND($I480&lt;&gt;AC$4, IFERROR(MATCH("c",$AB480:AB480,0),0)=0),"x", IF(IFERROR(MATCH("c",$AB480:AB480,0),0)=0,"c","")))</f>
        <v/>
      </c>
      <c r="AD480" s="88" t="str">
        <f>IF($AB480&lt;&gt;"x","",IF(AND($I480&lt;&gt;AD$4, IFERROR(MATCH("c",$AB480:AC480,0),0)=0),"x", IF(IFERROR(MATCH("c",$AB480:AC480,0),0)=0,"c","")))</f>
        <v/>
      </c>
      <c r="AE480" s="88" t="str">
        <f>IF($AB480&lt;&gt;"x","",IF(AND($I480&lt;&gt;AE$4, IFERROR(MATCH("c",$AB480:AD480,0),0)=0),"x", IF(IFERROR(MATCH("c",$AB480:AD480,0),0)=0,"c","")))</f>
        <v/>
      </c>
      <c r="AF480" s="88" t="str">
        <f>IF($AB480&lt;&gt;"x","",IF(AND($I480&lt;&gt;AF$4, IFERROR(MATCH("c",$AB480:AE480,0),0)=0),"x", IF(IFERROR(MATCH("c",$AB480:AE480,0),0)=0,"c","")))</f>
        <v/>
      </c>
      <c r="AG480" s="88" t="str">
        <f>IF($AB480&lt;&gt;"x","",IF(AND($I480&lt;&gt;AG$4, IFERROR(MATCH("c",$AB480:AF480,0),0)=0),"x", IF(IFERROR(MATCH("c",$AB480:AF480,0),0)=0,"c","")))</f>
        <v/>
      </c>
      <c r="AH480" s="88" t="str">
        <f>IF($AB480&lt;&gt;"x","",IF(AND($I480&lt;&gt;AH$4, IFERROR(MATCH("c",$AB480:AG480,0),0)=0),"x", IF(IFERROR(MATCH("c",$AB480:AG480,0),0)=0,"c","")))</f>
        <v/>
      </c>
      <c r="AI480" s="88" t="str">
        <f>IF($AB480&lt;&gt;"x","",IF(AND($I480&lt;&gt;AI$4, IFERROR(MATCH("c",$AB480:AH480,0),0)=0),"x", IF(IFERROR(MATCH("c",$AB480:AH480,0),0)=0,"c","")))</f>
        <v/>
      </c>
      <c r="AJ480" s="88" t="str">
        <f>IF($AB480&lt;&gt;"x","",IF(AND($I480&lt;&gt;AJ$4, IFERROR(MATCH("c",$AB480:AI480,0),0)=0),"x", IF(IFERROR(MATCH("c",$AB480:AI480,0),0)=0,"c","")))</f>
        <v/>
      </c>
      <c r="AK480" s="88" t="str">
        <f>IF($AB480&lt;&gt;"x","",IF(AND($I480&lt;&gt;AK$4, IFERROR(MATCH("c",$AB480:AJ480,0),0)=0),"x", IF(IFERROR(MATCH("c",$AB480:AJ480,0),0)=0,"c","")))</f>
        <v/>
      </c>
      <c r="AL480" s="88" t="str">
        <f>IF($AB480&lt;&gt;"x","",IF(AND($I480&lt;&gt;AL$4, IFERROR(MATCH("c",$AB480:AK480,0),0)=0),"x", IF(IFERROR(MATCH("c",$AB480:AK480,0),0)=0,"c","")))</f>
        <v/>
      </c>
      <c r="AM480" s="88" t="str">
        <f>IF($AB480&lt;&gt;"x","",IF(AND($I480&lt;&gt;AM$4, IFERROR(MATCH("c",$AB480:AL480,0),0)=0),"x", IF(IFERROR(MATCH("c",$AB480:AL480,0),0)=0,"c","")))</f>
        <v/>
      </c>
      <c r="AN480" s="88" t="str">
        <f>IF($AB480&lt;&gt;"x","",IF(AND($I480&lt;&gt;AN$4, IFERROR(MATCH("c",$AB480:AM480,0),0)=0),"x", IF(IFERROR(MATCH("c",$AB480:AM480,0),0)=0,"c","")))</f>
        <v/>
      </c>
      <c r="AO480" s="88" t="str">
        <f>IF($AB480&lt;&gt;"x","",IF(AND($I480&lt;&gt;AO$4, IFERROR(MATCH("c",$AB480:AN480,0),0)=0),"x", IF(IFERROR(MATCH("c",$AB480:AN480,0),0)=0,"c","")))</f>
        <v/>
      </c>
      <c r="AP480" s="88" t="str">
        <f>IF($AB480&lt;&gt;"x","",IF(AND($I480&lt;&gt;AP$4, IFERROR(MATCH("c",$AB480:AO480,0),0)=0),"x", IF(IFERROR(MATCH("c",$AB480:AO480,0),0)=0,"c","")))</f>
        <v/>
      </c>
      <c r="AQ480" s="88" t="str">
        <f>IF($AB480&lt;&gt;"x","",IF(AND($I480&lt;&gt;AQ$4, IFERROR(MATCH("c",$AB480:AP480,0),0)=0),"x", IF(IFERROR(MATCH("c",$AB480:AP480,0),0)=0,"c","")))</f>
        <v/>
      </c>
    </row>
    <row r="481" spans="2:43" x14ac:dyDescent="0.25">
      <c r="B481" s="88">
        <f>IF(AND(OR(Pipeline!$F$5=H481,Pipeline!$F$5="",Pipeline!$F$5="All"), OR(Pipeline!$F$6=J481,Pipeline!$F$6="",Pipeline!$F$6="All"),  OR(Pipeline!$J$5&lt;=K481,Pipeline!$J$5=""), OR(Pipeline!$J$6&gt;=K481,Pipeline!$J$6=""),  OR(Pipeline!$N$5&lt;=O481,Pipeline!$N$5=""), OR(Pipeline!$N$6&gt;=O481,Pipeline!$N$6="")),1,0)</f>
        <v>1</v>
      </c>
      <c r="C481" s="99">
        <f>IF(B481&lt;&gt;1,"",COUNTIFS($I$6:I480,I481,$B$6:B480,1)+1)</f>
        <v>469</v>
      </c>
      <c r="D481" s="100" t="str">
        <f>IF(LEN(INDEX(Input!B$6:B$1005,ROW($C481)-ROW($C$5),1))=0,"-",INDEX(Input!B$6:B$1005,ROW($C481)-ROW($C$5),1))</f>
        <v>-</v>
      </c>
      <c r="E481" s="100" t="str">
        <f>IF(LEN(INDEX(Input!C$6:C$1005,ROW($C481)-ROW($C$5),1))=0,"-",INDEX(Input!C$6:C$1005,ROW($C481)-ROW($C$5),1))</f>
        <v>-</v>
      </c>
      <c r="F481" s="100" t="str">
        <f>IF(LEN(INDEX(Input!D$6:D$1005,ROW($C481)-ROW($C$5),1))=0,"-",INDEX(Input!D$6:D$1005,ROW($C481)-ROW($C$5),1))</f>
        <v>-</v>
      </c>
      <c r="G481" s="100" t="str">
        <f>IF(LEN(INDEX(Input!E$6:E$1005,ROW($C481)-ROW($C$5),1))=0,"-",INDEX(Input!E$6:E$1005,ROW($C481)-ROW($C$5),1))</f>
        <v>-</v>
      </c>
      <c r="H481" s="100" t="str">
        <f>IF(LEN(INDEX(Input!F$6:F$1005,ROW($C481)-ROW($C$5),1))=0,"-",INDEX(Input!F$6:F$1005,ROW($C481)-ROW($C$5),1))</f>
        <v>-</v>
      </c>
      <c r="I481" s="100" t="str">
        <f>IF(LEN(INDEX(Input!G$6:G$1005,ROW($C481)-ROW($C$5),1))=0,"",INDEX(Input!G$6:G$1005,ROW($C481)-ROW($C$5),1))</f>
        <v/>
      </c>
      <c r="J481" s="100" t="str">
        <f>IF(LEN(INDEX(Input!B$6:B$1005,ROW($C481)-ROW($C$5),1))=0,"-",IF(INDEX(Input!H$6:H$1005,ROW($C481)-ROW($C$5),1)="","Not set",INDEX(Input!H$6:H$1005,ROW($C481)-ROW($C$5),1)) )</f>
        <v>-</v>
      </c>
      <c r="K481" s="101" t="str">
        <f>IF(LEN(INDEX(Input!I$6:I$1005,ROW($C481)-ROW($C$5),1))=0,"",INDEX(Input!I$6:I$1005,ROW($C481)-ROW($C$5),1))</f>
        <v/>
      </c>
      <c r="L481" s="101" t="str">
        <f t="array" ref="L481">IFERROR(IF($AY$24=123,DAY(K481)&amp;connector&amp;IF($AZ$24="Extended",INDEX($AT$24:$AT$35,MONTH(K481),1),MONTH(K481))&amp;connector&amp;IF($AZ$24="Short", RIGHT(YEAR(K481),2),YEAR(K481)),IF($AY$24=213, MONTH(K481)&amp;connector&amp;DAY(K481)&amp;connector&amp;IF($AZ$24="Short", RIGHT(YEAR(K481),2),YEAR(K481)),IF($AZ$24="Short", RIGHT(YEAR(K481),2),YEAR(K481))&amp;connector&amp;MONTH(K481)&amp;connector&amp;DAY(K481))),"-")</f>
        <v>-</v>
      </c>
      <c r="M481" s="101" t="str">
        <f>IF(LEN(INDEX(Input!J$6:J$1005,ROW($C481)-ROW($C$5),1))=0,"",INDEX(Input!J$6:J$1005,ROW($C481)-ROW($C$5),1))</f>
        <v/>
      </c>
      <c r="N481" s="101" t="str">
        <f t="array" ref="N481">IFERROR(IF($AY$24=123,DAY(M481)&amp;connector&amp;IF($AZ$24="Extended",INDEX($AT$24:$AT$35,MONTH(M481),1),MONTH(M481))&amp;connector&amp;IF($AZ$24="Short", RIGHT(YEAR(M481),2),YEAR(M481)),IF($AY$24=213, MONTH(M481)&amp;connector&amp;DAY(M481)&amp;connector&amp;IF($AZ$24="Short", RIGHT(YEAR(M481),2),YEAR(M481)),IF($AZ$24="Short", RIGHT(YEAR(M481),2),YEAR(M481))&amp;connector&amp;MONTH(M481)&amp;connector&amp;DAY(M481))),"-")</f>
        <v>-</v>
      </c>
      <c r="O481" s="156" t="str">
        <f>IF(LEN(INDEX(Input!K$6:K$1005,ROW($C481)-ROW($C$5),1))=0,"",INDEX(Input!K$6:K$1005,ROW($C481)-ROW($C$5),1))</f>
        <v/>
      </c>
      <c r="P481" s="100" t="str">
        <f t="shared" si="61"/>
        <v>-</v>
      </c>
      <c r="Q481" s="156" t="str">
        <f>IF(LEN(INDEX(Input!L$6:L$1005,ROW($C481)-ROW($C$5),1))=0,"",INDEX(Input!L$6:L$1005,ROW($C481)-ROW($C$5),1))</f>
        <v/>
      </c>
      <c r="R481" s="100" t="str">
        <f t="shared" si="62"/>
        <v>-</v>
      </c>
      <c r="S481" s="156" t="str">
        <f>IF(LEN(INDEX(Input!M$6:M$1005,ROW($C481)-ROW($C$5),1))=0,"-",INDEX(Input!M$6:M$1005,ROW($C481)-ROW($C$5),1))</f>
        <v>-</v>
      </c>
      <c r="T481" s="156" t="str">
        <f t="shared" si="63"/>
        <v/>
      </c>
      <c r="U481" s="100" t="str">
        <f t="shared" si="64"/>
        <v>-</v>
      </c>
      <c r="V481" s="156" t="str">
        <f>IF(LEN(INDEX(Input!O$6:O$1005,ROW($C481)-ROW($C$5),1))=0,"",INDEX(Input!O$6:O$1005,ROW($C481)-ROW($C$5),1))</f>
        <v/>
      </c>
      <c r="W481" s="100" t="str">
        <f t="shared" si="65"/>
        <v>-</v>
      </c>
      <c r="X481" s="104" t="str">
        <f t="shared" si="66"/>
        <v/>
      </c>
      <c r="Y481" s="102" t="str">
        <f t="shared" si="67"/>
        <v/>
      </c>
      <c r="Z481" s="102" t="str">
        <f>IF(AND(OR(Dashboard!$D$7=J481,Dashboard!$D$7=""),  OR(Dashboard!$G$6&lt;=K481,Dashboard!$G$6=""), OR(Dashboard!$G$7&gt;=K481,Dashboard!$G$7=""),  OR(Dashboard!$J$6&lt;=O481,Dashboard!$J$6=""), OR(Dashboard!$J$7&gt;=O481,Dashboard!$J$7=""),D481&lt;&gt;""),"x","")</f>
        <v>x</v>
      </c>
      <c r="AA481" s="102" t="str">
        <f>IF(AND(OR(Dashboard!$D$6=H481,Dashboard!$D$6="",Dashboard!$D$6="All"), Z481="x"),"x","")</f>
        <v>x</v>
      </c>
      <c r="AB481" s="103" t="str">
        <f>IF(AND(OR(Dashboard!$D$6=H481,Dashboard!$D$6="",Dashboard!$D$6="All"), OR(Dashboard!$D$7=J481,Dashboard!$D$7=""),  OR(Dashboard!$G$6&lt;=K481,Dashboard!$G$6=""), OR(Dashboard!$G$7&gt;=K481,Dashboard!$G$7=""),  OR(Dashboard!$J$6&lt;=O481,Dashboard!$J$6=""), OR(Dashboard!$J$7&gt;=O481,Dashboard!$J$7=""),I481&lt;&gt;""),"x","")</f>
        <v/>
      </c>
      <c r="AC481" s="88" t="str">
        <f>IF($AB481&lt;&gt;"x","",IF(AND($I481&lt;&gt;AC$4, IFERROR(MATCH("c",$AB481:AB481,0),0)=0),"x", IF(IFERROR(MATCH("c",$AB481:AB481,0),0)=0,"c","")))</f>
        <v/>
      </c>
      <c r="AD481" s="88" t="str">
        <f>IF($AB481&lt;&gt;"x","",IF(AND($I481&lt;&gt;AD$4, IFERROR(MATCH("c",$AB481:AC481,0),0)=0),"x", IF(IFERROR(MATCH("c",$AB481:AC481,0),0)=0,"c","")))</f>
        <v/>
      </c>
      <c r="AE481" s="88" t="str">
        <f>IF($AB481&lt;&gt;"x","",IF(AND($I481&lt;&gt;AE$4, IFERROR(MATCH("c",$AB481:AD481,0),0)=0),"x", IF(IFERROR(MATCH("c",$AB481:AD481,0),0)=0,"c","")))</f>
        <v/>
      </c>
      <c r="AF481" s="88" t="str">
        <f>IF($AB481&lt;&gt;"x","",IF(AND($I481&lt;&gt;AF$4, IFERROR(MATCH("c",$AB481:AE481,0),0)=0),"x", IF(IFERROR(MATCH("c",$AB481:AE481,0),0)=0,"c","")))</f>
        <v/>
      </c>
      <c r="AG481" s="88" t="str">
        <f>IF($AB481&lt;&gt;"x","",IF(AND($I481&lt;&gt;AG$4, IFERROR(MATCH("c",$AB481:AF481,0),0)=0),"x", IF(IFERROR(MATCH("c",$AB481:AF481,0),0)=0,"c","")))</f>
        <v/>
      </c>
      <c r="AH481" s="88" t="str">
        <f>IF($AB481&lt;&gt;"x","",IF(AND($I481&lt;&gt;AH$4, IFERROR(MATCH("c",$AB481:AG481,0),0)=0),"x", IF(IFERROR(MATCH("c",$AB481:AG481,0),0)=0,"c","")))</f>
        <v/>
      </c>
      <c r="AI481" s="88" t="str">
        <f>IF($AB481&lt;&gt;"x","",IF(AND($I481&lt;&gt;AI$4, IFERROR(MATCH("c",$AB481:AH481,0),0)=0),"x", IF(IFERROR(MATCH("c",$AB481:AH481,0),0)=0,"c","")))</f>
        <v/>
      </c>
      <c r="AJ481" s="88" t="str">
        <f>IF($AB481&lt;&gt;"x","",IF(AND($I481&lt;&gt;AJ$4, IFERROR(MATCH("c",$AB481:AI481,0),0)=0),"x", IF(IFERROR(MATCH("c",$AB481:AI481,0),0)=0,"c","")))</f>
        <v/>
      </c>
      <c r="AK481" s="88" t="str">
        <f>IF($AB481&lt;&gt;"x","",IF(AND($I481&lt;&gt;AK$4, IFERROR(MATCH("c",$AB481:AJ481,0),0)=0),"x", IF(IFERROR(MATCH("c",$AB481:AJ481,0),0)=0,"c","")))</f>
        <v/>
      </c>
      <c r="AL481" s="88" t="str">
        <f>IF($AB481&lt;&gt;"x","",IF(AND($I481&lt;&gt;AL$4, IFERROR(MATCH("c",$AB481:AK481,0),0)=0),"x", IF(IFERROR(MATCH("c",$AB481:AK481,0),0)=0,"c","")))</f>
        <v/>
      </c>
      <c r="AM481" s="88" t="str">
        <f>IF($AB481&lt;&gt;"x","",IF(AND($I481&lt;&gt;AM$4, IFERROR(MATCH("c",$AB481:AL481,0),0)=0),"x", IF(IFERROR(MATCH("c",$AB481:AL481,0),0)=0,"c","")))</f>
        <v/>
      </c>
      <c r="AN481" s="88" t="str">
        <f>IF($AB481&lt;&gt;"x","",IF(AND($I481&lt;&gt;AN$4, IFERROR(MATCH("c",$AB481:AM481,0),0)=0),"x", IF(IFERROR(MATCH("c",$AB481:AM481,0),0)=0,"c","")))</f>
        <v/>
      </c>
      <c r="AO481" s="88" t="str">
        <f>IF($AB481&lt;&gt;"x","",IF(AND($I481&lt;&gt;AO$4, IFERROR(MATCH("c",$AB481:AN481,0),0)=0),"x", IF(IFERROR(MATCH("c",$AB481:AN481,0),0)=0,"c","")))</f>
        <v/>
      </c>
      <c r="AP481" s="88" t="str">
        <f>IF($AB481&lt;&gt;"x","",IF(AND($I481&lt;&gt;AP$4, IFERROR(MATCH("c",$AB481:AO481,0),0)=0),"x", IF(IFERROR(MATCH("c",$AB481:AO481,0),0)=0,"c","")))</f>
        <v/>
      </c>
      <c r="AQ481" s="88" t="str">
        <f>IF($AB481&lt;&gt;"x","",IF(AND($I481&lt;&gt;AQ$4, IFERROR(MATCH("c",$AB481:AP481,0),0)=0),"x", IF(IFERROR(MATCH("c",$AB481:AP481,0),0)=0,"c","")))</f>
        <v/>
      </c>
    </row>
    <row r="482" spans="2:43" x14ac:dyDescent="0.25">
      <c r="B482" s="88">
        <f>IF(AND(OR(Pipeline!$F$5=H482,Pipeline!$F$5="",Pipeline!$F$5="All"), OR(Pipeline!$F$6=J482,Pipeline!$F$6="",Pipeline!$F$6="All"),  OR(Pipeline!$J$5&lt;=K482,Pipeline!$J$5=""), OR(Pipeline!$J$6&gt;=K482,Pipeline!$J$6=""),  OR(Pipeline!$N$5&lt;=O482,Pipeline!$N$5=""), OR(Pipeline!$N$6&gt;=O482,Pipeline!$N$6="")),1,0)</f>
        <v>1</v>
      </c>
      <c r="C482" s="99">
        <f>IF(B482&lt;&gt;1,"",COUNTIFS($I$6:I481,I482,$B$6:B481,1)+1)</f>
        <v>470</v>
      </c>
      <c r="D482" s="100" t="str">
        <f>IF(LEN(INDEX(Input!B$6:B$1005,ROW($C482)-ROW($C$5),1))=0,"-",INDEX(Input!B$6:B$1005,ROW($C482)-ROW($C$5),1))</f>
        <v>-</v>
      </c>
      <c r="E482" s="100" t="str">
        <f>IF(LEN(INDEX(Input!C$6:C$1005,ROW($C482)-ROW($C$5),1))=0,"-",INDEX(Input!C$6:C$1005,ROW($C482)-ROW($C$5),1))</f>
        <v>-</v>
      </c>
      <c r="F482" s="100" t="str">
        <f>IF(LEN(INDEX(Input!D$6:D$1005,ROW($C482)-ROW($C$5),1))=0,"-",INDEX(Input!D$6:D$1005,ROW($C482)-ROW($C$5),1))</f>
        <v>-</v>
      </c>
      <c r="G482" s="100" t="str">
        <f>IF(LEN(INDEX(Input!E$6:E$1005,ROW($C482)-ROW($C$5),1))=0,"-",INDEX(Input!E$6:E$1005,ROW($C482)-ROW($C$5),1))</f>
        <v>-</v>
      </c>
      <c r="H482" s="100" t="str">
        <f>IF(LEN(INDEX(Input!F$6:F$1005,ROW($C482)-ROW($C$5),1))=0,"-",INDEX(Input!F$6:F$1005,ROW($C482)-ROW($C$5),1))</f>
        <v>-</v>
      </c>
      <c r="I482" s="100" t="str">
        <f>IF(LEN(INDEX(Input!G$6:G$1005,ROW($C482)-ROW($C$5),1))=0,"",INDEX(Input!G$6:G$1005,ROW($C482)-ROW($C$5),1))</f>
        <v/>
      </c>
      <c r="J482" s="100" t="str">
        <f>IF(LEN(INDEX(Input!B$6:B$1005,ROW($C482)-ROW($C$5),1))=0,"-",IF(INDEX(Input!H$6:H$1005,ROW($C482)-ROW($C$5),1)="","Not set",INDEX(Input!H$6:H$1005,ROW($C482)-ROW($C$5),1)) )</f>
        <v>-</v>
      </c>
      <c r="K482" s="101" t="str">
        <f>IF(LEN(INDEX(Input!I$6:I$1005,ROW($C482)-ROW($C$5),1))=0,"",INDEX(Input!I$6:I$1005,ROW($C482)-ROW($C$5),1))</f>
        <v/>
      </c>
      <c r="L482" s="101" t="str">
        <f t="array" ref="L482">IFERROR(IF($AY$24=123,DAY(K482)&amp;connector&amp;IF($AZ$24="Extended",INDEX($AT$24:$AT$35,MONTH(K482),1),MONTH(K482))&amp;connector&amp;IF($AZ$24="Short", RIGHT(YEAR(K482),2),YEAR(K482)),IF($AY$24=213, MONTH(K482)&amp;connector&amp;DAY(K482)&amp;connector&amp;IF($AZ$24="Short", RIGHT(YEAR(K482),2),YEAR(K482)),IF($AZ$24="Short", RIGHT(YEAR(K482),2),YEAR(K482))&amp;connector&amp;MONTH(K482)&amp;connector&amp;DAY(K482))),"-")</f>
        <v>-</v>
      </c>
      <c r="M482" s="101" t="str">
        <f>IF(LEN(INDEX(Input!J$6:J$1005,ROW($C482)-ROW($C$5),1))=0,"",INDEX(Input!J$6:J$1005,ROW($C482)-ROW($C$5),1))</f>
        <v/>
      </c>
      <c r="N482" s="101" t="str">
        <f t="array" ref="N482">IFERROR(IF($AY$24=123,DAY(M482)&amp;connector&amp;IF($AZ$24="Extended",INDEX($AT$24:$AT$35,MONTH(M482),1),MONTH(M482))&amp;connector&amp;IF($AZ$24="Short", RIGHT(YEAR(M482),2),YEAR(M482)),IF($AY$24=213, MONTH(M482)&amp;connector&amp;DAY(M482)&amp;connector&amp;IF($AZ$24="Short", RIGHT(YEAR(M482),2),YEAR(M482)),IF($AZ$24="Short", RIGHT(YEAR(M482),2),YEAR(M482))&amp;connector&amp;MONTH(M482)&amp;connector&amp;DAY(M482))),"-")</f>
        <v>-</v>
      </c>
      <c r="O482" s="156" t="str">
        <f>IF(LEN(INDEX(Input!K$6:K$1005,ROW($C482)-ROW($C$5),1))=0,"",INDEX(Input!K$6:K$1005,ROW($C482)-ROW($C$5),1))</f>
        <v/>
      </c>
      <c r="P482" s="100" t="str">
        <f t="shared" si="61"/>
        <v>-</v>
      </c>
      <c r="Q482" s="156" t="str">
        <f>IF(LEN(INDEX(Input!L$6:L$1005,ROW($C482)-ROW($C$5),1))=0,"",INDEX(Input!L$6:L$1005,ROW($C482)-ROW($C$5),1))</f>
        <v/>
      </c>
      <c r="R482" s="100" t="str">
        <f t="shared" si="62"/>
        <v>-</v>
      </c>
      <c r="S482" s="156" t="str">
        <f>IF(LEN(INDEX(Input!M$6:M$1005,ROW($C482)-ROW($C$5),1))=0,"-",INDEX(Input!M$6:M$1005,ROW($C482)-ROW($C$5),1))</f>
        <v>-</v>
      </c>
      <c r="T482" s="156" t="str">
        <f t="shared" si="63"/>
        <v/>
      </c>
      <c r="U482" s="100" t="str">
        <f t="shared" si="64"/>
        <v>-</v>
      </c>
      <c r="V482" s="156" t="str">
        <f>IF(LEN(INDEX(Input!O$6:O$1005,ROW($C482)-ROW($C$5),1))=0,"",INDEX(Input!O$6:O$1005,ROW($C482)-ROW($C$5),1))</f>
        <v/>
      </c>
      <c r="W482" s="100" t="str">
        <f t="shared" si="65"/>
        <v>-</v>
      </c>
      <c r="X482" s="104" t="str">
        <f t="shared" si="66"/>
        <v/>
      </c>
      <c r="Y482" s="102" t="str">
        <f t="shared" si="67"/>
        <v/>
      </c>
      <c r="Z482" s="102" t="str">
        <f>IF(AND(OR(Dashboard!$D$7=J482,Dashboard!$D$7=""),  OR(Dashboard!$G$6&lt;=K482,Dashboard!$G$6=""), OR(Dashboard!$G$7&gt;=K482,Dashboard!$G$7=""),  OR(Dashboard!$J$6&lt;=O482,Dashboard!$J$6=""), OR(Dashboard!$J$7&gt;=O482,Dashboard!$J$7=""),D482&lt;&gt;""),"x","")</f>
        <v>x</v>
      </c>
      <c r="AA482" s="102" t="str">
        <f>IF(AND(OR(Dashboard!$D$6=H482,Dashboard!$D$6="",Dashboard!$D$6="All"), Z482="x"),"x","")</f>
        <v>x</v>
      </c>
      <c r="AB482" s="103" t="str">
        <f>IF(AND(OR(Dashboard!$D$6=H482,Dashboard!$D$6="",Dashboard!$D$6="All"), OR(Dashboard!$D$7=J482,Dashboard!$D$7=""),  OR(Dashboard!$G$6&lt;=K482,Dashboard!$G$6=""), OR(Dashboard!$G$7&gt;=K482,Dashboard!$G$7=""),  OR(Dashboard!$J$6&lt;=O482,Dashboard!$J$6=""), OR(Dashboard!$J$7&gt;=O482,Dashboard!$J$7=""),I482&lt;&gt;""),"x","")</f>
        <v/>
      </c>
      <c r="AC482" s="88" t="str">
        <f>IF($AB482&lt;&gt;"x","",IF(AND($I482&lt;&gt;AC$4, IFERROR(MATCH("c",$AB482:AB482,0),0)=0),"x", IF(IFERROR(MATCH("c",$AB482:AB482,0),0)=0,"c","")))</f>
        <v/>
      </c>
      <c r="AD482" s="88" t="str">
        <f>IF($AB482&lt;&gt;"x","",IF(AND($I482&lt;&gt;AD$4, IFERROR(MATCH("c",$AB482:AC482,0),0)=0),"x", IF(IFERROR(MATCH("c",$AB482:AC482,0),0)=0,"c","")))</f>
        <v/>
      </c>
      <c r="AE482" s="88" t="str">
        <f>IF($AB482&lt;&gt;"x","",IF(AND($I482&lt;&gt;AE$4, IFERROR(MATCH("c",$AB482:AD482,0),0)=0),"x", IF(IFERROR(MATCH("c",$AB482:AD482,0),0)=0,"c","")))</f>
        <v/>
      </c>
      <c r="AF482" s="88" t="str">
        <f>IF($AB482&lt;&gt;"x","",IF(AND($I482&lt;&gt;AF$4, IFERROR(MATCH("c",$AB482:AE482,0),0)=0),"x", IF(IFERROR(MATCH("c",$AB482:AE482,0),0)=0,"c","")))</f>
        <v/>
      </c>
      <c r="AG482" s="88" t="str">
        <f>IF($AB482&lt;&gt;"x","",IF(AND($I482&lt;&gt;AG$4, IFERROR(MATCH("c",$AB482:AF482,0),0)=0),"x", IF(IFERROR(MATCH("c",$AB482:AF482,0),0)=0,"c","")))</f>
        <v/>
      </c>
      <c r="AH482" s="88" t="str">
        <f>IF($AB482&lt;&gt;"x","",IF(AND($I482&lt;&gt;AH$4, IFERROR(MATCH("c",$AB482:AG482,0),0)=0),"x", IF(IFERROR(MATCH("c",$AB482:AG482,0),0)=0,"c","")))</f>
        <v/>
      </c>
      <c r="AI482" s="88" t="str">
        <f>IF($AB482&lt;&gt;"x","",IF(AND($I482&lt;&gt;AI$4, IFERROR(MATCH("c",$AB482:AH482,0),0)=0),"x", IF(IFERROR(MATCH("c",$AB482:AH482,0),0)=0,"c","")))</f>
        <v/>
      </c>
      <c r="AJ482" s="88" t="str">
        <f>IF($AB482&lt;&gt;"x","",IF(AND($I482&lt;&gt;AJ$4, IFERROR(MATCH("c",$AB482:AI482,0),0)=0),"x", IF(IFERROR(MATCH("c",$AB482:AI482,0),0)=0,"c","")))</f>
        <v/>
      </c>
      <c r="AK482" s="88" t="str">
        <f>IF($AB482&lt;&gt;"x","",IF(AND($I482&lt;&gt;AK$4, IFERROR(MATCH("c",$AB482:AJ482,0),0)=0),"x", IF(IFERROR(MATCH("c",$AB482:AJ482,0),0)=0,"c","")))</f>
        <v/>
      </c>
      <c r="AL482" s="88" t="str">
        <f>IF($AB482&lt;&gt;"x","",IF(AND($I482&lt;&gt;AL$4, IFERROR(MATCH("c",$AB482:AK482,0),0)=0),"x", IF(IFERROR(MATCH("c",$AB482:AK482,0),0)=0,"c","")))</f>
        <v/>
      </c>
      <c r="AM482" s="88" t="str">
        <f>IF($AB482&lt;&gt;"x","",IF(AND($I482&lt;&gt;AM$4, IFERROR(MATCH("c",$AB482:AL482,0),0)=0),"x", IF(IFERROR(MATCH("c",$AB482:AL482,0),0)=0,"c","")))</f>
        <v/>
      </c>
      <c r="AN482" s="88" t="str">
        <f>IF($AB482&lt;&gt;"x","",IF(AND($I482&lt;&gt;AN$4, IFERROR(MATCH("c",$AB482:AM482,0),0)=0),"x", IF(IFERROR(MATCH("c",$AB482:AM482,0),0)=0,"c","")))</f>
        <v/>
      </c>
      <c r="AO482" s="88" t="str">
        <f>IF($AB482&lt;&gt;"x","",IF(AND($I482&lt;&gt;AO$4, IFERROR(MATCH("c",$AB482:AN482,0),0)=0),"x", IF(IFERROR(MATCH("c",$AB482:AN482,0),0)=0,"c","")))</f>
        <v/>
      </c>
      <c r="AP482" s="88" t="str">
        <f>IF($AB482&lt;&gt;"x","",IF(AND($I482&lt;&gt;AP$4, IFERROR(MATCH("c",$AB482:AO482,0),0)=0),"x", IF(IFERROR(MATCH("c",$AB482:AO482,0),0)=0,"c","")))</f>
        <v/>
      </c>
      <c r="AQ482" s="88" t="str">
        <f>IF($AB482&lt;&gt;"x","",IF(AND($I482&lt;&gt;AQ$4, IFERROR(MATCH("c",$AB482:AP482,0),0)=0),"x", IF(IFERROR(MATCH("c",$AB482:AP482,0),0)=0,"c","")))</f>
        <v/>
      </c>
    </row>
    <row r="483" spans="2:43" x14ac:dyDescent="0.25">
      <c r="B483" s="88">
        <f>IF(AND(OR(Pipeline!$F$5=H483,Pipeline!$F$5="",Pipeline!$F$5="All"), OR(Pipeline!$F$6=J483,Pipeline!$F$6="",Pipeline!$F$6="All"),  OR(Pipeline!$J$5&lt;=K483,Pipeline!$J$5=""), OR(Pipeline!$J$6&gt;=K483,Pipeline!$J$6=""),  OR(Pipeline!$N$5&lt;=O483,Pipeline!$N$5=""), OR(Pipeline!$N$6&gt;=O483,Pipeline!$N$6="")),1,0)</f>
        <v>1</v>
      </c>
      <c r="C483" s="99">
        <f>IF(B483&lt;&gt;1,"",COUNTIFS($I$6:I482,I483,$B$6:B482,1)+1)</f>
        <v>471</v>
      </c>
      <c r="D483" s="100" t="str">
        <f>IF(LEN(INDEX(Input!B$6:B$1005,ROW($C483)-ROW($C$5),1))=0,"-",INDEX(Input!B$6:B$1005,ROW($C483)-ROW($C$5),1))</f>
        <v>-</v>
      </c>
      <c r="E483" s="100" t="str">
        <f>IF(LEN(INDEX(Input!C$6:C$1005,ROW($C483)-ROW($C$5),1))=0,"-",INDEX(Input!C$6:C$1005,ROW($C483)-ROW($C$5),1))</f>
        <v>-</v>
      </c>
      <c r="F483" s="100" t="str">
        <f>IF(LEN(INDEX(Input!D$6:D$1005,ROW($C483)-ROW($C$5),1))=0,"-",INDEX(Input!D$6:D$1005,ROW($C483)-ROW($C$5),1))</f>
        <v>-</v>
      </c>
      <c r="G483" s="100" t="str">
        <f>IF(LEN(INDEX(Input!E$6:E$1005,ROW($C483)-ROW($C$5),1))=0,"-",INDEX(Input!E$6:E$1005,ROW($C483)-ROW($C$5),1))</f>
        <v>-</v>
      </c>
      <c r="H483" s="100" t="str">
        <f>IF(LEN(INDEX(Input!F$6:F$1005,ROW($C483)-ROW($C$5),1))=0,"-",INDEX(Input!F$6:F$1005,ROW($C483)-ROW($C$5),1))</f>
        <v>-</v>
      </c>
      <c r="I483" s="100" t="str">
        <f>IF(LEN(INDEX(Input!G$6:G$1005,ROW($C483)-ROW($C$5),1))=0,"",INDEX(Input!G$6:G$1005,ROW($C483)-ROW($C$5),1))</f>
        <v/>
      </c>
      <c r="J483" s="100" t="str">
        <f>IF(LEN(INDEX(Input!B$6:B$1005,ROW($C483)-ROW($C$5),1))=0,"-",IF(INDEX(Input!H$6:H$1005,ROW($C483)-ROW($C$5),1)="","Not set",INDEX(Input!H$6:H$1005,ROW($C483)-ROW($C$5),1)) )</f>
        <v>-</v>
      </c>
      <c r="K483" s="101" t="str">
        <f>IF(LEN(INDEX(Input!I$6:I$1005,ROW($C483)-ROW($C$5),1))=0,"",INDEX(Input!I$6:I$1005,ROW($C483)-ROW($C$5),1))</f>
        <v/>
      </c>
      <c r="L483" s="101" t="str">
        <f t="array" ref="L483">IFERROR(IF($AY$24=123,DAY(K483)&amp;connector&amp;IF($AZ$24="Extended",INDEX($AT$24:$AT$35,MONTH(K483),1),MONTH(K483))&amp;connector&amp;IF($AZ$24="Short", RIGHT(YEAR(K483),2),YEAR(K483)),IF($AY$24=213, MONTH(K483)&amp;connector&amp;DAY(K483)&amp;connector&amp;IF($AZ$24="Short", RIGHT(YEAR(K483),2),YEAR(K483)),IF($AZ$24="Short", RIGHT(YEAR(K483),2),YEAR(K483))&amp;connector&amp;MONTH(K483)&amp;connector&amp;DAY(K483))),"-")</f>
        <v>-</v>
      </c>
      <c r="M483" s="101" t="str">
        <f>IF(LEN(INDEX(Input!J$6:J$1005,ROW($C483)-ROW($C$5),1))=0,"",INDEX(Input!J$6:J$1005,ROW($C483)-ROW($C$5),1))</f>
        <v/>
      </c>
      <c r="N483" s="101" t="str">
        <f t="array" ref="N483">IFERROR(IF($AY$24=123,DAY(M483)&amp;connector&amp;IF($AZ$24="Extended",INDEX($AT$24:$AT$35,MONTH(M483),1),MONTH(M483))&amp;connector&amp;IF($AZ$24="Short", RIGHT(YEAR(M483),2),YEAR(M483)),IF($AY$24=213, MONTH(M483)&amp;connector&amp;DAY(M483)&amp;connector&amp;IF($AZ$24="Short", RIGHT(YEAR(M483),2),YEAR(M483)),IF($AZ$24="Short", RIGHT(YEAR(M483),2),YEAR(M483))&amp;connector&amp;MONTH(M483)&amp;connector&amp;DAY(M483))),"-")</f>
        <v>-</v>
      </c>
      <c r="O483" s="156" t="str">
        <f>IF(LEN(INDEX(Input!K$6:K$1005,ROW($C483)-ROW($C$5),1))=0,"",INDEX(Input!K$6:K$1005,ROW($C483)-ROW($C$5),1))</f>
        <v/>
      </c>
      <c r="P483" s="100" t="str">
        <f t="shared" si="61"/>
        <v>-</v>
      </c>
      <c r="Q483" s="156" t="str">
        <f>IF(LEN(INDEX(Input!L$6:L$1005,ROW($C483)-ROW($C$5),1))=0,"",INDEX(Input!L$6:L$1005,ROW($C483)-ROW($C$5),1))</f>
        <v/>
      </c>
      <c r="R483" s="100" t="str">
        <f t="shared" si="62"/>
        <v>-</v>
      </c>
      <c r="S483" s="156" t="str">
        <f>IF(LEN(INDEX(Input!M$6:M$1005,ROW($C483)-ROW($C$5),1))=0,"-",INDEX(Input!M$6:M$1005,ROW($C483)-ROW($C$5),1))</f>
        <v>-</v>
      </c>
      <c r="T483" s="156" t="str">
        <f t="shared" si="63"/>
        <v/>
      </c>
      <c r="U483" s="100" t="str">
        <f t="shared" si="64"/>
        <v>-</v>
      </c>
      <c r="V483" s="156" t="str">
        <f>IF(LEN(INDEX(Input!O$6:O$1005,ROW($C483)-ROW($C$5),1))=0,"",INDEX(Input!O$6:O$1005,ROW($C483)-ROW($C$5),1))</f>
        <v/>
      </c>
      <c r="W483" s="100" t="str">
        <f t="shared" si="65"/>
        <v>-</v>
      </c>
      <c r="X483" s="104" t="str">
        <f t="shared" si="66"/>
        <v/>
      </c>
      <c r="Y483" s="102" t="str">
        <f t="shared" si="67"/>
        <v/>
      </c>
      <c r="Z483" s="102" t="str">
        <f>IF(AND(OR(Dashboard!$D$7=J483,Dashboard!$D$7=""),  OR(Dashboard!$G$6&lt;=K483,Dashboard!$G$6=""), OR(Dashboard!$G$7&gt;=K483,Dashboard!$G$7=""),  OR(Dashboard!$J$6&lt;=O483,Dashboard!$J$6=""), OR(Dashboard!$J$7&gt;=O483,Dashboard!$J$7=""),D483&lt;&gt;""),"x","")</f>
        <v>x</v>
      </c>
      <c r="AA483" s="102" t="str">
        <f>IF(AND(OR(Dashboard!$D$6=H483,Dashboard!$D$6="",Dashboard!$D$6="All"), Z483="x"),"x","")</f>
        <v>x</v>
      </c>
      <c r="AB483" s="103" t="str">
        <f>IF(AND(OR(Dashboard!$D$6=H483,Dashboard!$D$6="",Dashboard!$D$6="All"), OR(Dashboard!$D$7=J483,Dashboard!$D$7=""),  OR(Dashboard!$G$6&lt;=K483,Dashboard!$G$6=""), OR(Dashboard!$G$7&gt;=K483,Dashboard!$G$7=""),  OR(Dashboard!$J$6&lt;=O483,Dashboard!$J$6=""), OR(Dashboard!$J$7&gt;=O483,Dashboard!$J$7=""),I483&lt;&gt;""),"x","")</f>
        <v/>
      </c>
      <c r="AC483" s="88" t="str">
        <f>IF($AB483&lt;&gt;"x","",IF(AND($I483&lt;&gt;AC$4, IFERROR(MATCH("c",$AB483:AB483,0),0)=0),"x", IF(IFERROR(MATCH("c",$AB483:AB483,0),0)=0,"c","")))</f>
        <v/>
      </c>
      <c r="AD483" s="88" t="str">
        <f>IF($AB483&lt;&gt;"x","",IF(AND($I483&lt;&gt;AD$4, IFERROR(MATCH("c",$AB483:AC483,0),0)=0),"x", IF(IFERROR(MATCH("c",$AB483:AC483,0),0)=0,"c","")))</f>
        <v/>
      </c>
      <c r="AE483" s="88" t="str">
        <f>IF($AB483&lt;&gt;"x","",IF(AND($I483&lt;&gt;AE$4, IFERROR(MATCH("c",$AB483:AD483,0),0)=0),"x", IF(IFERROR(MATCH("c",$AB483:AD483,0),0)=0,"c","")))</f>
        <v/>
      </c>
      <c r="AF483" s="88" t="str">
        <f>IF($AB483&lt;&gt;"x","",IF(AND($I483&lt;&gt;AF$4, IFERROR(MATCH("c",$AB483:AE483,0),0)=0),"x", IF(IFERROR(MATCH("c",$AB483:AE483,0),0)=0,"c","")))</f>
        <v/>
      </c>
      <c r="AG483" s="88" t="str">
        <f>IF($AB483&lt;&gt;"x","",IF(AND($I483&lt;&gt;AG$4, IFERROR(MATCH("c",$AB483:AF483,0),0)=0),"x", IF(IFERROR(MATCH("c",$AB483:AF483,0),0)=0,"c","")))</f>
        <v/>
      </c>
      <c r="AH483" s="88" t="str">
        <f>IF($AB483&lt;&gt;"x","",IF(AND($I483&lt;&gt;AH$4, IFERROR(MATCH("c",$AB483:AG483,0),0)=0),"x", IF(IFERROR(MATCH("c",$AB483:AG483,0),0)=0,"c","")))</f>
        <v/>
      </c>
      <c r="AI483" s="88" t="str">
        <f>IF($AB483&lt;&gt;"x","",IF(AND($I483&lt;&gt;AI$4, IFERROR(MATCH("c",$AB483:AH483,0),0)=0),"x", IF(IFERROR(MATCH("c",$AB483:AH483,0),0)=0,"c","")))</f>
        <v/>
      </c>
      <c r="AJ483" s="88" t="str">
        <f>IF($AB483&lt;&gt;"x","",IF(AND($I483&lt;&gt;AJ$4, IFERROR(MATCH("c",$AB483:AI483,0),0)=0),"x", IF(IFERROR(MATCH("c",$AB483:AI483,0),0)=0,"c","")))</f>
        <v/>
      </c>
      <c r="AK483" s="88" t="str">
        <f>IF($AB483&lt;&gt;"x","",IF(AND($I483&lt;&gt;AK$4, IFERROR(MATCH("c",$AB483:AJ483,0),0)=0),"x", IF(IFERROR(MATCH("c",$AB483:AJ483,0),0)=0,"c","")))</f>
        <v/>
      </c>
      <c r="AL483" s="88" t="str">
        <f>IF($AB483&lt;&gt;"x","",IF(AND($I483&lt;&gt;AL$4, IFERROR(MATCH("c",$AB483:AK483,0),0)=0),"x", IF(IFERROR(MATCH("c",$AB483:AK483,0),0)=0,"c","")))</f>
        <v/>
      </c>
      <c r="AM483" s="88" t="str">
        <f>IF($AB483&lt;&gt;"x","",IF(AND($I483&lt;&gt;AM$4, IFERROR(MATCH("c",$AB483:AL483,0),0)=0),"x", IF(IFERROR(MATCH("c",$AB483:AL483,0),0)=0,"c","")))</f>
        <v/>
      </c>
      <c r="AN483" s="88" t="str">
        <f>IF($AB483&lt;&gt;"x","",IF(AND($I483&lt;&gt;AN$4, IFERROR(MATCH("c",$AB483:AM483,0),0)=0),"x", IF(IFERROR(MATCH("c",$AB483:AM483,0),0)=0,"c","")))</f>
        <v/>
      </c>
      <c r="AO483" s="88" t="str">
        <f>IF($AB483&lt;&gt;"x","",IF(AND($I483&lt;&gt;AO$4, IFERROR(MATCH("c",$AB483:AN483,0),0)=0),"x", IF(IFERROR(MATCH("c",$AB483:AN483,0),0)=0,"c","")))</f>
        <v/>
      </c>
      <c r="AP483" s="88" t="str">
        <f>IF($AB483&lt;&gt;"x","",IF(AND($I483&lt;&gt;AP$4, IFERROR(MATCH("c",$AB483:AO483,0),0)=0),"x", IF(IFERROR(MATCH("c",$AB483:AO483,0),0)=0,"c","")))</f>
        <v/>
      </c>
      <c r="AQ483" s="88" t="str">
        <f>IF($AB483&lt;&gt;"x","",IF(AND($I483&lt;&gt;AQ$4, IFERROR(MATCH("c",$AB483:AP483,0),0)=0),"x", IF(IFERROR(MATCH("c",$AB483:AP483,0),0)=0,"c","")))</f>
        <v/>
      </c>
    </row>
    <row r="484" spans="2:43" x14ac:dyDescent="0.25">
      <c r="B484" s="88">
        <f>IF(AND(OR(Pipeline!$F$5=H484,Pipeline!$F$5="",Pipeline!$F$5="All"), OR(Pipeline!$F$6=J484,Pipeline!$F$6="",Pipeline!$F$6="All"),  OR(Pipeline!$J$5&lt;=K484,Pipeline!$J$5=""), OR(Pipeline!$J$6&gt;=K484,Pipeline!$J$6=""),  OR(Pipeline!$N$5&lt;=O484,Pipeline!$N$5=""), OR(Pipeline!$N$6&gt;=O484,Pipeline!$N$6="")),1,0)</f>
        <v>1</v>
      </c>
      <c r="C484" s="99">
        <f>IF(B484&lt;&gt;1,"",COUNTIFS($I$6:I483,I484,$B$6:B483,1)+1)</f>
        <v>472</v>
      </c>
      <c r="D484" s="100" t="str">
        <f>IF(LEN(INDEX(Input!B$6:B$1005,ROW($C484)-ROW($C$5),1))=0,"-",INDEX(Input!B$6:B$1005,ROW($C484)-ROW($C$5),1))</f>
        <v>-</v>
      </c>
      <c r="E484" s="100" t="str">
        <f>IF(LEN(INDEX(Input!C$6:C$1005,ROW($C484)-ROW($C$5),1))=0,"-",INDEX(Input!C$6:C$1005,ROW($C484)-ROW($C$5),1))</f>
        <v>-</v>
      </c>
      <c r="F484" s="100" t="str">
        <f>IF(LEN(INDEX(Input!D$6:D$1005,ROW($C484)-ROW($C$5),1))=0,"-",INDEX(Input!D$6:D$1005,ROW($C484)-ROW($C$5),1))</f>
        <v>-</v>
      </c>
      <c r="G484" s="100" t="str">
        <f>IF(LEN(INDEX(Input!E$6:E$1005,ROW($C484)-ROW($C$5),1))=0,"-",INDEX(Input!E$6:E$1005,ROW($C484)-ROW($C$5),1))</f>
        <v>-</v>
      </c>
      <c r="H484" s="100" t="str">
        <f>IF(LEN(INDEX(Input!F$6:F$1005,ROW($C484)-ROW($C$5),1))=0,"-",INDEX(Input!F$6:F$1005,ROW($C484)-ROW($C$5),1))</f>
        <v>-</v>
      </c>
      <c r="I484" s="100" t="str">
        <f>IF(LEN(INDEX(Input!G$6:G$1005,ROW($C484)-ROW($C$5),1))=0,"",INDEX(Input!G$6:G$1005,ROW($C484)-ROW($C$5),1))</f>
        <v/>
      </c>
      <c r="J484" s="100" t="str">
        <f>IF(LEN(INDEX(Input!B$6:B$1005,ROW($C484)-ROW($C$5),1))=0,"-",IF(INDEX(Input!H$6:H$1005,ROW($C484)-ROW($C$5),1)="","Not set",INDEX(Input!H$6:H$1005,ROW($C484)-ROW($C$5),1)) )</f>
        <v>-</v>
      </c>
      <c r="K484" s="101" t="str">
        <f>IF(LEN(INDEX(Input!I$6:I$1005,ROW($C484)-ROW($C$5),1))=0,"",INDEX(Input!I$6:I$1005,ROW($C484)-ROW($C$5),1))</f>
        <v/>
      </c>
      <c r="L484" s="101" t="str">
        <f t="array" ref="L484">IFERROR(IF($AY$24=123,DAY(K484)&amp;connector&amp;IF($AZ$24="Extended",INDEX($AT$24:$AT$35,MONTH(K484),1),MONTH(K484))&amp;connector&amp;IF($AZ$24="Short", RIGHT(YEAR(K484),2),YEAR(K484)),IF($AY$24=213, MONTH(K484)&amp;connector&amp;DAY(K484)&amp;connector&amp;IF($AZ$24="Short", RIGHT(YEAR(K484),2),YEAR(K484)),IF($AZ$24="Short", RIGHT(YEAR(K484),2),YEAR(K484))&amp;connector&amp;MONTH(K484)&amp;connector&amp;DAY(K484))),"-")</f>
        <v>-</v>
      </c>
      <c r="M484" s="101" t="str">
        <f>IF(LEN(INDEX(Input!J$6:J$1005,ROW($C484)-ROW($C$5),1))=0,"",INDEX(Input!J$6:J$1005,ROW($C484)-ROW($C$5),1))</f>
        <v/>
      </c>
      <c r="N484" s="101" t="str">
        <f t="array" ref="N484">IFERROR(IF($AY$24=123,DAY(M484)&amp;connector&amp;IF($AZ$24="Extended",INDEX($AT$24:$AT$35,MONTH(M484),1),MONTH(M484))&amp;connector&amp;IF($AZ$24="Short", RIGHT(YEAR(M484),2),YEAR(M484)),IF($AY$24=213, MONTH(M484)&amp;connector&amp;DAY(M484)&amp;connector&amp;IF($AZ$24="Short", RIGHT(YEAR(M484),2),YEAR(M484)),IF($AZ$24="Short", RIGHT(YEAR(M484),2),YEAR(M484))&amp;connector&amp;MONTH(M484)&amp;connector&amp;DAY(M484))),"-")</f>
        <v>-</v>
      </c>
      <c r="O484" s="156" t="str">
        <f>IF(LEN(INDEX(Input!K$6:K$1005,ROW($C484)-ROW($C$5),1))=0,"",INDEX(Input!K$6:K$1005,ROW($C484)-ROW($C$5),1))</f>
        <v/>
      </c>
      <c r="P484" s="100" t="str">
        <f t="shared" si="61"/>
        <v>-</v>
      </c>
      <c r="Q484" s="156" t="str">
        <f>IF(LEN(INDEX(Input!L$6:L$1005,ROW($C484)-ROW($C$5),1))=0,"",INDEX(Input!L$6:L$1005,ROW($C484)-ROW($C$5),1))</f>
        <v/>
      </c>
      <c r="R484" s="100" t="str">
        <f t="shared" si="62"/>
        <v>-</v>
      </c>
      <c r="S484" s="156" t="str">
        <f>IF(LEN(INDEX(Input!M$6:M$1005,ROW($C484)-ROW($C$5),1))=0,"-",INDEX(Input!M$6:M$1005,ROW($C484)-ROW($C$5),1))</f>
        <v>-</v>
      </c>
      <c r="T484" s="156" t="str">
        <f t="shared" si="63"/>
        <v/>
      </c>
      <c r="U484" s="100" t="str">
        <f t="shared" si="64"/>
        <v>-</v>
      </c>
      <c r="V484" s="156" t="str">
        <f>IF(LEN(INDEX(Input!O$6:O$1005,ROW($C484)-ROW($C$5),1))=0,"",INDEX(Input!O$6:O$1005,ROW($C484)-ROW($C$5),1))</f>
        <v/>
      </c>
      <c r="W484" s="100" t="str">
        <f t="shared" si="65"/>
        <v>-</v>
      </c>
      <c r="X484" s="104" t="str">
        <f t="shared" si="66"/>
        <v/>
      </c>
      <c r="Y484" s="102" t="str">
        <f t="shared" si="67"/>
        <v/>
      </c>
      <c r="Z484" s="102" t="str">
        <f>IF(AND(OR(Dashboard!$D$7=J484,Dashboard!$D$7=""),  OR(Dashboard!$G$6&lt;=K484,Dashboard!$G$6=""), OR(Dashboard!$G$7&gt;=K484,Dashboard!$G$7=""),  OR(Dashboard!$J$6&lt;=O484,Dashboard!$J$6=""), OR(Dashboard!$J$7&gt;=O484,Dashboard!$J$7=""),D484&lt;&gt;""),"x","")</f>
        <v>x</v>
      </c>
      <c r="AA484" s="102" t="str">
        <f>IF(AND(OR(Dashboard!$D$6=H484,Dashboard!$D$6="",Dashboard!$D$6="All"), Z484="x"),"x","")</f>
        <v>x</v>
      </c>
      <c r="AB484" s="103" t="str">
        <f>IF(AND(OR(Dashboard!$D$6=H484,Dashboard!$D$6="",Dashboard!$D$6="All"), OR(Dashboard!$D$7=J484,Dashboard!$D$7=""),  OR(Dashboard!$G$6&lt;=K484,Dashboard!$G$6=""), OR(Dashboard!$G$7&gt;=K484,Dashboard!$G$7=""),  OR(Dashboard!$J$6&lt;=O484,Dashboard!$J$6=""), OR(Dashboard!$J$7&gt;=O484,Dashboard!$J$7=""),I484&lt;&gt;""),"x","")</f>
        <v/>
      </c>
      <c r="AC484" s="88" t="str">
        <f>IF($AB484&lt;&gt;"x","",IF(AND($I484&lt;&gt;AC$4, IFERROR(MATCH("c",$AB484:AB484,0),0)=0),"x", IF(IFERROR(MATCH("c",$AB484:AB484,0),0)=0,"c","")))</f>
        <v/>
      </c>
      <c r="AD484" s="88" t="str">
        <f>IF($AB484&lt;&gt;"x","",IF(AND($I484&lt;&gt;AD$4, IFERROR(MATCH("c",$AB484:AC484,0),0)=0),"x", IF(IFERROR(MATCH("c",$AB484:AC484,0),0)=0,"c","")))</f>
        <v/>
      </c>
      <c r="AE484" s="88" t="str">
        <f>IF($AB484&lt;&gt;"x","",IF(AND($I484&lt;&gt;AE$4, IFERROR(MATCH("c",$AB484:AD484,0),0)=0),"x", IF(IFERROR(MATCH("c",$AB484:AD484,0),0)=0,"c","")))</f>
        <v/>
      </c>
      <c r="AF484" s="88" t="str">
        <f>IF($AB484&lt;&gt;"x","",IF(AND($I484&lt;&gt;AF$4, IFERROR(MATCH("c",$AB484:AE484,0),0)=0),"x", IF(IFERROR(MATCH("c",$AB484:AE484,0),0)=0,"c","")))</f>
        <v/>
      </c>
      <c r="AG484" s="88" t="str">
        <f>IF($AB484&lt;&gt;"x","",IF(AND($I484&lt;&gt;AG$4, IFERROR(MATCH("c",$AB484:AF484,0),0)=0),"x", IF(IFERROR(MATCH("c",$AB484:AF484,0),0)=0,"c","")))</f>
        <v/>
      </c>
      <c r="AH484" s="88" t="str">
        <f>IF($AB484&lt;&gt;"x","",IF(AND($I484&lt;&gt;AH$4, IFERROR(MATCH("c",$AB484:AG484,0),0)=0),"x", IF(IFERROR(MATCH("c",$AB484:AG484,0),0)=0,"c","")))</f>
        <v/>
      </c>
      <c r="AI484" s="88" t="str">
        <f>IF($AB484&lt;&gt;"x","",IF(AND($I484&lt;&gt;AI$4, IFERROR(MATCH("c",$AB484:AH484,0),0)=0),"x", IF(IFERROR(MATCH("c",$AB484:AH484,0),0)=0,"c","")))</f>
        <v/>
      </c>
      <c r="AJ484" s="88" t="str">
        <f>IF($AB484&lt;&gt;"x","",IF(AND($I484&lt;&gt;AJ$4, IFERROR(MATCH("c",$AB484:AI484,0),0)=0),"x", IF(IFERROR(MATCH("c",$AB484:AI484,0),0)=0,"c","")))</f>
        <v/>
      </c>
      <c r="AK484" s="88" t="str">
        <f>IF($AB484&lt;&gt;"x","",IF(AND($I484&lt;&gt;AK$4, IFERROR(MATCH("c",$AB484:AJ484,0),0)=0),"x", IF(IFERROR(MATCH("c",$AB484:AJ484,0),0)=0,"c","")))</f>
        <v/>
      </c>
      <c r="AL484" s="88" t="str">
        <f>IF($AB484&lt;&gt;"x","",IF(AND($I484&lt;&gt;AL$4, IFERROR(MATCH("c",$AB484:AK484,0),0)=0),"x", IF(IFERROR(MATCH("c",$AB484:AK484,0),0)=0,"c","")))</f>
        <v/>
      </c>
      <c r="AM484" s="88" t="str">
        <f>IF($AB484&lt;&gt;"x","",IF(AND($I484&lt;&gt;AM$4, IFERROR(MATCH("c",$AB484:AL484,0),0)=0),"x", IF(IFERROR(MATCH("c",$AB484:AL484,0),0)=0,"c","")))</f>
        <v/>
      </c>
      <c r="AN484" s="88" t="str">
        <f>IF($AB484&lt;&gt;"x","",IF(AND($I484&lt;&gt;AN$4, IFERROR(MATCH("c",$AB484:AM484,0),0)=0),"x", IF(IFERROR(MATCH("c",$AB484:AM484,0),0)=0,"c","")))</f>
        <v/>
      </c>
      <c r="AO484" s="88" t="str">
        <f>IF($AB484&lt;&gt;"x","",IF(AND($I484&lt;&gt;AO$4, IFERROR(MATCH("c",$AB484:AN484,0),0)=0),"x", IF(IFERROR(MATCH("c",$AB484:AN484,0),0)=0,"c","")))</f>
        <v/>
      </c>
      <c r="AP484" s="88" t="str">
        <f>IF($AB484&lt;&gt;"x","",IF(AND($I484&lt;&gt;AP$4, IFERROR(MATCH("c",$AB484:AO484,0),0)=0),"x", IF(IFERROR(MATCH("c",$AB484:AO484,0),0)=0,"c","")))</f>
        <v/>
      </c>
      <c r="AQ484" s="88" t="str">
        <f>IF($AB484&lt;&gt;"x","",IF(AND($I484&lt;&gt;AQ$4, IFERROR(MATCH("c",$AB484:AP484,0),0)=0),"x", IF(IFERROR(MATCH("c",$AB484:AP484,0),0)=0,"c","")))</f>
        <v/>
      </c>
    </row>
    <row r="485" spans="2:43" x14ac:dyDescent="0.25">
      <c r="B485" s="88">
        <f>IF(AND(OR(Pipeline!$F$5=H485,Pipeline!$F$5="",Pipeline!$F$5="All"), OR(Pipeline!$F$6=J485,Pipeline!$F$6="",Pipeline!$F$6="All"),  OR(Pipeline!$J$5&lt;=K485,Pipeline!$J$5=""), OR(Pipeline!$J$6&gt;=K485,Pipeline!$J$6=""),  OR(Pipeline!$N$5&lt;=O485,Pipeline!$N$5=""), OR(Pipeline!$N$6&gt;=O485,Pipeline!$N$6="")),1,0)</f>
        <v>1</v>
      </c>
      <c r="C485" s="99">
        <f>IF(B485&lt;&gt;1,"",COUNTIFS($I$6:I484,I485,$B$6:B484,1)+1)</f>
        <v>473</v>
      </c>
      <c r="D485" s="100" t="str">
        <f>IF(LEN(INDEX(Input!B$6:B$1005,ROW($C485)-ROW($C$5),1))=0,"-",INDEX(Input!B$6:B$1005,ROW($C485)-ROW($C$5),1))</f>
        <v>-</v>
      </c>
      <c r="E485" s="100" t="str">
        <f>IF(LEN(INDEX(Input!C$6:C$1005,ROW($C485)-ROW($C$5),1))=0,"-",INDEX(Input!C$6:C$1005,ROW($C485)-ROW($C$5),1))</f>
        <v>-</v>
      </c>
      <c r="F485" s="100" t="str">
        <f>IF(LEN(INDEX(Input!D$6:D$1005,ROW($C485)-ROW($C$5),1))=0,"-",INDEX(Input!D$6:D$1005,ROW($C485)-ROW($C$5),1))</f>
        <v>-</v>
      </c>
      <c r="G485" s="100" t="str">
        <f>IF(LEN(INDEX(Input!E$6:E$1005,ROW($C485)-ROW($C$5),1))=0,"-",INDEX(Input!E$6:E$1005,ROW($C485)-ROW($C$5),1))</f>
        <v>-</v>
      </c>
      <c r="H485" s="100" t="str">
        <f>IF(LEN(INDEX(Input!F$6:F$1005,ROW($C485)-ROW($C$5),1))=0,"-",INDEX(Input!F$6:F$1005,ROW($C485)-ROW($C$5),1))</f>
        <v>-</v>
      </c>
      <c r="I485" s="100" t="str">
        <f>IF(LEN(INDEX(Input!G$6:G$1005,ROW($C485)-ROW($C$5),1))=0,"",INDEX(Input!G$6:G$1005,ROW($C485)-ROW($C$5),1))</f>
        <v/>
      </c>
      <c r="J485" s="100" t="str">
        <f>IF(LEN(INDEX(Input!B$6:B$1005,ROW($C485)-ROW($C$5),1))=0,"-",IF(INDEX(Input!H$6:H$1005,ROW($C485)-ROW($C$5),1)="","Not set",INDEX(Input!H$6:H$1005,ROW($C485)-ROW($C$5),1)) )</f>
        <v>-</v>
      </c>
      <c r="K485" s="101" t="str">
        <f>IF(LEN(INDEX(Input!I$6:I$1005,ROW($C485)-ROW($C$5),1))=0,"",INDEX(Input!I$6:I$1005,ROW($C485)-ROW($C$5),1))</f>
        <v/>
      </c>
      <c r="L485" s="101" t="str">
        <f t="array" ref="L485">IFERROR(IF($AY$24=123,DAY(K485)&amp;connector&amp;IF($AZ$24="Extended",INDEX($AT$24:$AT$35,MONTH(K485),1),MONTH(K485))&amp;connector&amp;IF($AZ$24="Short", RIGHT(YEAR(K485),2),YEAR(K485)),IF($AY$24=213, MONTH(K485)&amp;connector&amp;DAY(K485)&amp;connector&amp;IF($AZ$24="Short", RIGHT(YEAR(K485),2),YEAR(K485)),IF($AZ$24="Short", RIGHT(YEAR(K485),2),YEAR(K485))&amp;connector&amp;MONTH(K485)&amp;connector&amp;DAY(K485))),"-")</f>
        <v>-</v>
      </c>
      <c r="M485" s="101" t="str">
        <f>IF(LEN(INDEX(Input!J$6:J$1005,ROW($C485)-ROW($C$5),1))=0,"",INDEX(Input!J$6:J$1005,ROW($C485)-ROW($C$5),1))</f>
        <v/>
      </c>
      <c r="N485" s="101" t="str">
        <f t="array" ref="N485">IFERROR(IF($AY$24=123,DAY(M485)&amp;connector&amp;IF($AZ$24="Extended",INDEX($AT$24:$AT$35,MONTH(M485),1),MONTH(M485))&amp;connector&amp;IF($AZ$24="Short", RIGHT(YEAR(M485),2),YEAR(M485)),IF($AY$24=213, MONTH(M485)&amp;connector&amp;DAY(M485)&amp;connector&amp;IF($AZ$24="Short", RIGHT(YEAR(M485),2),YEAR(M485)),IF($AZ$24="Short", RIGHT(YEAR(M485),2),YEAR(M485))&amp;connector&amp;MONTH(M485)&amp;connector&amp;DAY(M485))),"-")</f>
        <v>-</v>
      </c>
      <c r="O485" s="156" t="str">
        <f>IF(LEN(INDEX(Input!K$6:K$1005,ROW($C485)-ROW($C$5),1))=0,"",INDEX(Input!K$6:K$1005,ROW($C485)-ROW($C$5),1))</f>
        <v/>
      </c>
      <c r="P485" s="100" t="str">
        <f t="shared" si="61"/>
        <v>-</v>
      </c>
      <c r="Q485" s="156" t="str">
        <f>IF(LEN(INDEX(Input!L$6:L$1005,ROW($C485)-ROW($C$5),1))=0,"",INDEX(Input!L$6:L$1005,ROW($C485)-ROW($C$5),1))</f>
        <v/>
      </c>
      <c r="R485" s="100" t="str">
        <f t="shared" si="62"/>
        <v>-</v>
      </c>
      <c r="S485" s="156" t="str">
        <f>IF(LEN(INDEX(Input!M$6:M$1005,ROW($C485)-ROW($C$5),1))=0,"-",INDEX(Input!M$6:M$1005,ROW($C485)-ROW($C$5),1))</f>
        <v>-</v>
      </c>
      <c r="T485" s="156" t="str">
        <f t="shared" si="63"/>
        <v/>
      </c>
      <c r="U485" s="100" t="str">
        <f t="shared" si="64"/>
        <v>-</v>
      </c>
      <c r="V485" s="156" t="str">
        <f>IF(LEN(INDEX(Input!O$6:O$1005,ROW($C485)-ROW($C$5),1))=0,"",INDEX(Input!O$6:O$1005,ROW($C485)-ROW($C$5),1))</f>
        <v/>
      </c>
      <c r="W485" s="100" t="str">
        <f t="shared" si="65"/>
        <v>-</v>
      </c>
      <c r="X485" s="104" t="str">
        <f t="shared" si="66"/>
        <v/>
      </c>
      <c r="Y485" s="102" t="str">
        <f t="shared" si="67"/>
        <v/>
      </c>
      <c r="Z485" s="102" t="str">
        <f>IF(AND(OR(Dashboard!$D$7=J485,Dashboard!$D$7=""),  OR(Dashboard!$G$6&lt;=K485,Dashboard!$G$6=""), OR(Dashboard!$G$7&gt;=K485,Dashboard!$G$7=""),  OR(Dashboard!$J$6&lt;=O485,Dashboard!$J$6=""), OR(Dashboard!$J$7&gt;=O485,Dashboard!$J$7=""),D485&lt;&gt;""),"x","")</f>
        <v>x</v>
      </c>
      <c r="AA485" s="102" t="str">
        <f>IF(AND(OR(Dashboard!$D$6=H485,Dashboard!$D$6="",Dashboard!$D$6="All"), Z485="x"),"x","")</f>
        <v>x</v>
      </c>
      <c r="AB485" s="103" t="str">
        <f>IF(AND(OR(Dashboard!$D$6=H485,Dashboard!$D$6="",Dashboard!$D$6="All"), OR(Dashboard!$D$7=J485,Dashboard!$D$7=""),  OR(Dashboard!$G$6&lt;=K485,Dashboard!$G$6=""), OR(Dashboard!$G$7&gt;=K485,Dashboard!$G$7=""),  OR(Dashboard!$J$6&lt;=O485,Dashboard!$J$6=""), OR(Dashboard!$J$7&gt;=O485,Dashboard!$J$7=""),I485&lt;&gt;""),"x","")</f>
        <v/>
      </c>
      <c r="AC485" s="88" t="str">
        <f>IF($AB485&lt;&gt;"x","",IF(AND($I485&lt;&gt;AC$4, IFERROR(MATCH("c",$AB485:AB485,0),0)=0),"x", IF(IFERROR(MATCH("c",$AB485:AB485,0),0)=0,"c","")))</f>
        <v/>
      </c>
      <c r="AD485" s="88" t="str">
        <f>IF($AB485&lt;&gt;"x","",IF(AND($I485&lt;&gt;AD$4, IFERROR(MATCH("c",$AB485:AC485,0),0)=0),"x", IF(IFERROR(MATCH("c",$AB485:AC485,0),0)=0,"c","")))</f>
        <v/>
      </c>
      <c r="AE485" s="88" t="str">
        <f>IF($AB485&lt;&gt;"x","",IF(AND($I485&lt;&gt;AE$4, IFERROR(MATCH("c",$AB485:AD485,0),0)=0),"x", IF(IFERROR(MATCH("c",$AB485:AD485,0),0)=0,"c","")))</f>
        <v/>
      </c>
      <c r="AF485" s="88" t="str">
        <f>IF($AB485&lt;&gt;"x","",IF(AND($I485&lt;&gt;AF$4, IFERROR(MATCH("c",$AB485:AE485,0),0)=0),"x", IF(IFERROR(MATCH("c",$AB485:AE485,0),0)=0,"c","")))</f>
        <v/>
      </c>
      <c r="AG485" s="88" t="str">
        <f>IF($AB485&lt;&gt;"x","",IF(AND($I485&lt;&gt;AG$4, IFERROR(MATCH("c",$AB485:AF485,0),0)=0),"x", IF(IFERROR(MATCH("c",$AB485:AF485,0),0)=0,"c","")))</f>
        <v/>
      </c>
      <c r="AH485" s="88" t="str">
        <f>IF($AB485&lt;&gt;"x","",IF(AND($I485&lt;&gt;AH$4, IFERROR(MATCH("c",$AB485:AG485,0),0)=0),"x", IF(IFERROR(MATCH("c",$AB485:AG485,0),0)=0,"c","")))</f>
        <v/>
      </c>
      <c r="AI485" s="88" t="str">
        <f>IF($AB485&lt;&gt;"x","",IF(AND($I485&lt;&gt;AI$4, IFERROR(MATCH("c",$AB485:AH485,0),0)=0),"x", IF(IFERROR(MATCH("c",$AB485:AH485,0),0)=0,"c","")))</f>
        <v/>
      </c>
      <c r="AJ485" s="88" t="str">
        <f>IF($AB485&lt;&gt;"x","",IF(AND($I485&lt;&gt;AJ$4, IFERROR(MATCH("c",$AB485:AI485,0),0)=0),"x", IF(IFERROR(MATCH("c",$AB485:AI485,0),0)=0,"c","")))</f>
        <v/>
      </c>
      <c r="AK485" s="88" t="str">
        <f>IF($AB485&lt;&gt;"x","",IF(AND($I485&lt;&gt;AK$4, IFERROR(MATCH("c",$AB485:AJ485,0),0)=0),"x", IF(IFERROR(MATCH("c",$AB485:AJ485,0),0)=0,"c","")))</f>
        <v/>
      </c>
      <c r="AL485" s="88" t="str">
        <f>IF($AB485&lt;&gt;"x","",IF(AND($I485&lt;&gt;AL$4, IFERROR(MATCH("c",$AB485:AK485,0),0)=0),"x", IF(IFERROR(MATCH("c",$AB485:AK485,0),0)=0,"c","")))</f>
        <v/>
      </c>
      <c r="AM485" s="88" t="str">
        <f>IF($AB485&lt;&gt;"x","",IF(AND($I485&lt;&gt;AM$4, IFERROR(MATCH("c",$AB485:AL485,0),0)=0),"x", IF(IFERROR(MATCH("c",$AB485:AL485,0),0)=0,"c","")))</f>
        <v/>
      </c>
      <c r="AN485" s="88" t="str">
        <f>IF($AB485&lt;&gt;"x","",IF(AND($I485&lt;&gt;AN$4, IFERROR(MATCH("c",$AB485:AM485,0),0)=0),"x", IF(IFERROR(MATCH("c",$AB485:AM485,0),0)=0,"c","")))</f>
        <v/>
      </c>
      <c r="AO485" s="88" t="str">
        <f>IF($AB485&lt;&gt;"x","",IF(AND($I485&lt;&gt;AO$4, IFERROR(MATCH("c",$AB485:AN485,0),0)=0),"x", IF(IFERROR(MATCH("c",$AB485:AN485,0),0)=0,"c","")))</f>
        <v/>
      </c>
      <c r="AP485" s="88" t="str">
        <f>IF($AB485&lt;&gt;"x","",IF(AND($I485&lt;&gt;AP$4, IFERROR(MATCH("c",$AB485:AO485,0),0)=0),"x", IF(IFERROR(MATCH("c",$AB485:AO485,0),0)=0,"c","")))</f>
        <v/>
      </c>
      <c r="AQ485" s="88" t="str">
        <f>IF($AB485&lt;&gt;"x","",IF(AND($I485&lt;&gt;AQ$4, IFERROR(MATCH("c",$AB485:AP485,0),0)=0),"x", IF(IFERROR(MATCH("c",$AB485:AP485,0),0)=0,"c","")))</f>
        <v/>
      </c>
    </row>
    <row r="486" spans="2:43" x14ac:dyDescent="0.25">
      <c r="B486" s="88">
        <f>IF(AND(OR(Pipeline!$F$5=H486,Pipeline!$F$5="",Pipeline!$F$5="All"), OR(Pipeline!$F$6=J486,Pipeline!$F$6="",Pipeline!$F$6="All"),  OR(Pipeline!$J$5&lt;=K486,Pipeline!$J$5=""), OR(Pipeline!$J$6&gt;=K486,Pipeline!$J$6=""),  OR(Pipeline!$N$5&lt;=O486,Pipeline!$N$5=""), OR(Pipeline!$N$6&gt;=O486,Pipeline!$N$6="")),1,0)</f>
        <v>1</v>
      </c>
      <c r="C486" s="99">
        <f>IF(B486&lt;&gt;1,"",COUNTIFS($I$6:I485,I486,$B$6:B485,1)+1)</f>
        <v>474</v>
      </c>
      <c r="D486" s="100" t="str">
        <f>IF(LEN(INDEX(Input!B$6:B$1005,ROW($C486)-ROW($C$5),1))=0,"-",INDEX(Input!B$6:B$1005,ROW($C486)-ROW($C$5),1))</f>
        <v>-</v>
      </c>
      <c r="E486" s="100" t="str">
        <f>IF(LEN(INDEX(Input!C$6:C$1005,ROW($C486)-ROW($C$5),1))=0,"-",INDEX(Input!C$6:C$1005,ROW($C486)-ROW($C$5),1))</f>
        <v>-</v>
      </c>
      <c r="F486" s="100" t="str">
        <f>IF(LEN(INDEX(Input!D$6:D$1005,ROW($C486)-ROW($C$5),1))=0,"-",INDEX(Input!D$6:D$1005,ROW($C486)-ROW($C$5),1))</f>
        <v>-</v>
      </c>
      <c r="G486" s="100" t="str">
        <f>IF(LEN(INDEX(Input!E$6:E$1005,ROW($C486)-ROW($C$5),1))=0,"-",INDEX(Input!E$6:E$1005,ROW($C486)-ROW($C$5),1))</f>
        <v>-</v>
      </c>
      <c r="H486" s="100" t="str">
        <f>IF(LEN(INDEX(Input!F$6:F$1005,ROW($C486)-ROW($C$5),1))=0,"-",INDEX(Input!F$6:F$1005,ROW($C486)-ROW($C$5),1))</f>
        <v>-</v>
      </c>
      <c r="I486" s="100" t="str">
        <f>IF(LEN(INDEX(Input!G$6:G$1005,ROW($C486)-ROW($C$5),1))=0,"",INDEX(Input!G$6:G$1005,ROW($C486)-ROW($C$5),1))</f>
        <v/>
      </c>
      <c r="J486" s="100" t="str">
        <f>IF(LEN(INDEX(Input!B$6:B$1005,ROW($C486)-ROW($C$5),1))=0,"-",IF(INDEX(Input!H$6:H$1005,ROW($C486)-ROW($C$5),1)="","Not set",INDEX(Input!H$6:H$1005,ROW($C486)-ROW($C$5),1)) )</f>
        <v>-</v>
      </c>
      <c r="K486" s="101" t="str">
        <f>IF(LEN(INDEX(Input!I$6:I$1005,ROW($C486)-ROW($C$5),1))=0,"",INDEX(Input!I$6:I$1005,ROW($C486)-ROW($C$5),1))</f>
        <v/>
      </c>
      <c r="L486" s="101" t="str">
        <f t="array" ref="L486">IFERROR(IF($AY$24=123,DAY(K486)&amp;connector&amp;IF($AZ$24="Extended",INDEX($AT$24:$AT$35,MONTH(K486),1),MONTH(K486))&amp;connector&amp;IF($AZ$24="Short", RIGHT(YEAR(K486),2),YEAR(K486)),IF($AY$24=213, MONTH(K486)&amp;connector&amp;DAY(K486)&amp;connector&amp;IF($AZ$24="Short", RIGHT(YEAR(K486),2),YEAR(K486)),IF($AZ$24="Short", RIGHT(YEAR(K486),2),YEAR(K486))&amp;connector&amp;MONTH(K486)&amp;connector&amp;DAY(K486))),"-")</f>
        <v>-</v>
      </c>
      <c r="M486" s="101" t="str">
        <f>IF(LEN(INDEX(Input!J$6:J$1005,ROW($C486)-ROW($C$5),1))=0,"",INDEX(Input!J$6:J$1005,ROW($C486)-ROW($C$5),1))</f>
        <v/>
      </c>
      <c r="N486" s="101" t="str">
        <f t="array" ref="N486">IFERROR(IF($AY$24=123,DAY(M486)&amp;connector&amp;IF($AZ$24="Extended",INDEX($AT$24:$AT$35,MONTH(M486),1),MONTH(M486))&amp;connector&amp;IF($AZ$24="Short", RIGHT(YEAR(M486),2),YEAR(M486)),IF($AY$24=213, MONTH(M486)&amp;connector&amp;DAY(M486)&amp;connector&amp;IF($AZ$24="Short", RIGHT(YEAR(M486),2),YEAR(M486)),IF($AZ$24="Short", RIGHT(YEAR(M486),2),YEAR(M486))&amp;connector&amp;MONTH(M486)&amp;connector&amp;DAY(M486))),"-")</f>
        <v>-</v>
      </c>
      <c r="O486" s="156" t="str">
        <f>IF(LEN(INDEX(Input!K$6:K$1005,ROW($C486)-ROW($C$5),1))=0,"",INDEX(Input!K$6:K$1005,ROW($C486)-ROW($C$5),1))</f>
        <v/>
      </c>
      <c r="P486" s="100" t="str">
        <f t="shared" si="61"/>
        <v>-</v>
      </c>
      <c r="Q486" s="156" t="str">
        <f>IF(LEN(INDEX(Input!L$6:L$1005,ROW($C486)-ROW($C$5),1))=0,"",INDEX(Input!L$6:L$1005,ROW($C486)-ROW($C$5),1))</f>
        <v/>
      </c>
      <c r="R486" s="100" t="str">
        <f t="shared" si="62"/>
        <v>-</v>
      </c>
      <c r="S486" s="156" t="str">
        <f>IF(LEN(INDEX(Input!M$6:M$1005,ROW($C486)-ROW($C$5),1))=0,"-",INDEX(Input!M$6:M$1005,ROW($C486)-ROW($C$5),1))</f>
        <v>-</v>
      </c>
      <c r="T486" s="156" t="str">
        <f t="shared" si="63"/>
        <v/>
      </c>
      <c r="U486" s="100" t="str">
        <f t="shared" si="64"/>
        <v>-</v>
      </c>
      <c r="V486" s="156" t="str">
        <f>IF(LEN(INDEX(Input!O$6:O$1005,ROW($C486)-ROW($C$5),1))=0,"",INDEX(Input!O$6:O$1005,ROW($C486)-ROW($C$5),1))</f>
        <v/>
      </c>
      <c r="W486" s="100" t="str">
        <f t="shared" si="65"/>
        <v>-</v>
      </c>
      <c r="X486" s="104" t="str">
        <f t="shared" si="66"/>
        <v/>
      </c>
      <c r="Y486" s="102" t="str">
        <f t="shared" si="67"/>
        <v/>
      </c>
      <c r="Z486" s="102" t="str">
        <f>IF(AND(OR(Dashboard!$D$7=J486,Dashboard!$D$7=""),  OR(Dashboard!$G$6&lt;=K486,Dashboard!$G$6=""), OR(Dashboard!$G$7&gt;=K486,Dashboard!$G$7=""),  OR(Dashboard!$J$6&lt;=O486,Dashboard!$J$6=""), OR(Dashboard!$J$7&gt;=O486,Dashboard!$J$7=""),D486&lt;&gt;""),"x","")</f>
        <v>x</v>
      </c>
      <c r="AA486" s="102" t="str">
        <f>IF(AND(OR(Dashboard!$D$6=H486,Dashboard!$D$6="",Dashboard!$D$6="All"), Z486="x"),"x","")</f>
        <v>x</v>
      </c>
      <c r="AB486" s="103" t="str">
        <f>IF(AND(OR(Dashboard!$D$6=H486,Dashboard!$D$6="",Dashboard!$D$6="All"), OR(Dashboard!$D$7=J486,Dashboard!$D$7=""),  OR(Dashboard!$G$6&lt;=K486,Dashboard!$G$6=""), OR(Dashboard!$G$7&gt;=K486,Dashboard!$G$7=""),  OR(Dashboard!$J$6&lt;=O486,Dashboard!$J$6=""), OR(Dashboard!$J$7&gt;=O486,Dashboard!$J$7=""),I486&lt;&gt;""),"x","")</f>
        <v/>
      </c>
      <c r="AC486" s="88" t="str">
        <f>IF($AB486&lt;&gt;"x","",IF(AND($I486&lt;&gt;AC$4, IFERROR(MATCH("c",$AB486:AB486,0),0)=0),"x", IF(IFERROR(MATCH("c",$AB486:AB486,0),0)=0,"c","")))</f>
        <v/>
      </c>
      <c r="AD486" s="88" t="str">
        <f>IF($AB486&lt;&gt;"x","",IF(AND($I486&lt;&gt;AD$4, IFERROR(MATCH("c",$AB486:AC486,0),0)=0),"x", IF(IFERROR(MATCH("c",$AB486:AC486,0),0)=0,"c","")))</f>
        <v/>
      </c>
      <c r="AE486" s="88" t="str">
        <f>IF($AB486&lt;&gt;"x","",IF(AND($I486&lt;&gt;AE$4, IFERROR(MATCH("c",$AB486:AD486,0),0)=0),"x", IF(IFERROR(MATCH("c",$AB486:AD486,0),0)=0,"c","")))</f>
        <v/>
      </c>
      <c r="AF486" s="88" t="str">
        <f>IF($AB486&lt;&gt;"x","",IF(AND($I486&lt;&gt;AF$4, IFERROR(MATCH("c",$AB486:AE486,0),0)=0),"x", IF(IFERROR(MATCH("c",$AB486:AE486,0),0)=0,"c","")))</f>
        <v/>
      </c>
      <c r="AG486" s="88" t="str">
        <f>IF($AB486&lt;&gt;"x","",IF(AND($I486&lt;&gt;AG$4, IFERROR(MATCH("c",$AB486:AF486,0),0)=0),"x", IF(IFERROR(MATCH("c",$AB486:AF486,0),0)=0,"c","")))</f>
        <v/>
      </c>
      <c r="AH486" s="88" t="str">
        <f>IF($AB486&lt;&gt;"x","",IF(AND($I486&lt;&gt;AH$4, IFERROR(MATCH("c",$AB486:AG486,0),0)=0),"x", IF(IFERROR(MATCH("c",$AB486:AG486,0),0)=0,"c","")))</f>
        <v/>
      </c>
      <c r="AI486" s="88" t="str">
        <f>IF($AB486&lt;&gt;"x","",IF(AND($I486&lt;&gt;AI$4, IFERROR(MATCH("c",$AB486:AH486,0),0)=0),"x", IF(IFERROR(MATCH("c",$AB486:AH486,0),0)=0,"c","")))</f>
        <v/>
      </c>
      <c r="AJ486" s="88" t="str">
        <f>IF($AB486&lt;&gt;"x","",IF(AND($I486&lt;&gt;AJ$4, IFERROR(MATCH("c",$AB486:AI486,0),0)=0),"x", IF(IFERROR(MATCH("c",$AB486:AI486,0),0)=0,"c","")))</f>
        <v/>
      </c>
      <c r="AK486" s="88" t="str">
        <f>IF($AB486&lt;&gt;"x","",IF(AND($I486&lt;&gt;AK$4, IFERROR(MATCH("c",$AB486:AJ486,0),0)=0),"x", IF(IFERROR(MATCH("c",$AB486:AJ486,0),0)=0,"c","")))</f>
        <v/>
      </c>
      <c r="AL486" s="88" t="str">
        <f>IF($AB486&lt;&gt;"x","",IF(AND($I486&lt;&gt;AL$4, IFERROR(MATCH("c",$AB486:AK486,0),0)=0),"x", IF(IFERROR(MATCH("c",$AB486:AK486,0),0)=0,"c","")))</f>
        <v/>
      </c>
      <c r="AM486" s="88" t="str">
        <f>IF($AB486&lt;&gt;"x","",IF(AND($I486&lt;&gt;AM$4, IFERROR(MATCH("c",$AB486:AL486,0),0)=0),"x", IF(IFERROR(MATCH("c",$AB486:AL486,0),0)=0,"c","")))</f>
        <v/>
      </c>
      <c r="AN486" s="88" t="str">
        <f>IF($AB486&lt;&gt;"x","",IF(AND($I486&lt;&gt;AN$4, IFERROR(MATCH("c",$AB486:AM486,0),0)=0),"x", IF(IFERROR(MATCH("c",$AB486:AM486,0),0)=0,"c","")))</f>
        <v/>
      </c>
      <c r="AO486" s="88" t="str">
        <f>IF($AB486&lt;&gt;"x","",IF(AND($I486&lt;&gt;AO$4, IFERROR(MATCH("c",$AB486:AN486,0),0)=0),"x", IF(IFERROR(MATCH("c",$AB486:AN486,0),0)=0,"c","")))</f>
        <v/>
      </c>
      <c r="AP486" s="88" t="str">
        <f>IF($AB486&lt;&gt;"x","",IF(AND($I486&lt;&gt;AP$4, IFERROR(MATCH("c",$AB486:AO486,0),0)=0),"x", IF(IFERROR(MATCH("c",$AB486:AO486,0),0)=0,"c","")))</f>
        <v/>
      </c>
      <c r="AQ486" s="88" t="str">
        <f>IF($AB486&lt;&gt;"x","",IF(AND($I486&lt;&gt;AQ$4, IFERROR(MATCH("c",$AB486:AP486,0),0)=0),"x", IF(IFERROR(MATCH("c",$AB486:AP486,0),0)=0,"c","")))</f>
        <v/>
      </c>
    </row>
    <row r="487" spans="2:43" x14ac:dyDescent="0.25">
      <c r="B487" s="88">
        <f>IF(AND(OR(Pipeline!$F$5=H487,Pipeline!$F$5="",Pipeline!$F$5="All"), OR(Pipeline!$F$6=J487,Pipeline!$F$6="",Pipeline!$F$6="All"),  OR(Pipeline!$J$5&lt;=K487,Pipeline!$J$5=""), OR(Pipeline!$J$6&gt;=K487,Pipeline!$J$6=""),  OR(Pipeline!$N$5&lt;=O487,Pipeline!$N$5=""), OR(Pipeline!$N$6&gt;=O487,Pipeline!$N$6="")),1,0)</f>
        <v>1</v>
      </c>
      <c r="C487" s="99">
        <f>IF(B487&lt;&gt;1,"",COUNTIFS($I$6:I486,I487,$B$6:B486,1)+1)</f>
        <v>475</v>
      </c>
      <c r="D487" s="100" t="str">
        <f>IF(LEN(INDEX(Input!B$6:B$1005,ROW($C487)-ROW($C$5),1))=0,"-",INDEX(Input!B$6:B$1005,ROW($C487)-ROW($C$5),1))</f>
        <v>-</v>
      </c>
      <c r="E487" s="100" t="str">
        <f>IF(LEN(INDEX(Input!C$6:C$1005,ROW($C487)-ROW($C$5),1))=0,"-",INDEX(Input!C$6:C$1005,ROW($C487)-ROW($C$5),1))</f>
        <v>-</v>
      </c>
      <c r="F487" s="100" t="str">
        <f>IF(LEN(INDEX(Input!D$6:D$1005,ROW($C487)-ROW($C$5),1))=0,"-",INDEX(Input!D$6:D$1005,ROW($C487)-ROW($C$5),1))</f>
        <v>-</v>
      </c>
      <c r="G487" s="100" t="str">
        <f>IF(LEN(INDEX(Input!E$6:E$1005,ROW($C487)-ROW($C$5),1))=0,"-",INDEX(Input!E$6:E$1005,ROW($C487)-ROW($C$5),1))</f>
        <v>-</v>
      </c>
      <c r="H487" s="100" t="str">
        <f>IF(LEN(INDEX(Input!F$6:F$1005,ROW($C487)-ROW($C$5),1))=0,"-",INDEX(Input!F$6:F$1005,ROW($C487)-ROW($C$5),1))</f>
        <v>-</v>
      </c>
      <c r="I487" s="100" t="str">
        <f>IF(LEN(INDEX(Input!G$6:G$1005,ROW($C487)-ROW($C$5),1))=0,"",INDEX(Input!G$6:G$1005,ROW($C487)-ROW($C$5),1))</f>
        <v/>
      </c>
      <c r="J487" s="100" t="str">
        <f>IF(LEN(INDEX(Input!B$6:B$1005,ROW($C487)-ROW($C$5),1))=0,"-",IF(INDEX(Input!H$6:H$1005,ROW($C487)-ROW($C$5),1)="","Not set",INDEX(Input!H$6:H$1005,ROW($C487)-ROW($C$5),1)) )</f>
        <v>-</v>
      </c>
      <c r="K487" s="101" t="str">
        <f>IF(LEN(INDEX(Input!I$6:I$1005,ROW($C487)-ROW($C$5),1))=0,"",INDEX(Input!I$6:I$1005,ROW($C487)-ROW($C$5),1))</f>
        <v/>
      </c>
      <c r="L487" s="101" t="str">
        <f t="array" ref="L487">IFERROR(IF($AY$24=123,DAY(K487)&amp;connector&amp;IF($AZ$24="Extended",INDEX($AT$24:$AT$35,MONTH(K487),1),MONTH(K487))&amp;connector&amp;IF($AZ$24="Short", RIGHT(YEAR(K487),2),YEAR(K487)),IF($AY$24=213, MONTH(K487)&amp;connector&amp;DAY(K487)&amp;connector&amp;IF($AZ$24="Short", RIGHT(YEAR(K487),2),YEAR(K487)),IF($AZ$24="Short", RIGHT(YEAR(K487),2),YEAR(K487))&amp;connector&amp;MONTH(K487)&amp;connector&amp;DAY(K487))),"-")</f>
        <v>-</v>
      </c>
      <c r="M487" s="101" t="str">
        <f>IF(LEN(INDEX(Input!J$6:J$1005,ROW($C487)-ROW($C$5),1))=0,"",INDEX(Input!J$6:J$1005,ROW($C487)-ROW($C$5),1))</f>
        <v/>
      </c>
      <c r="N487" s="101" t="str">
        <f t="array" ref="N487">IFERROR(IF($AY$24=123,DAY(M487)&amp;connector&amp;IF($AZ$24="Extended",INDEX($AT$24:$AT$35,MONTH(M487),1),MONTH(M487))&amp;connector&amp;IF($AZ$24="Short", RIGHT(YEAR(M487),2),YEAR(M487)),IF($AY$24=213, MONTH(M487)&amp;connector&amp;DAY(M487)&amp;connector&amp;IF($AZ$24="Short", RIGHT(YEAR(M487),2),YEAR(M487)),IF($AZ$24="Short", RIGHT(YEAR(M487),2),YEAR(M487))&amp;connector&amp;MONTH(M487)&amp;connector&amp;DAY(M487))),"-")</f>
        <v>-</v>
      </c>
      <c r="O487" s="156" t="str">
        <f>IF(LEN(INDEX(Input!K$6:K$1005,ROW($C487)-ROW($C$5),1))=0,"",INDEX(Input!K$6:K$1005,ROW($C487)-ROW($C$5),1))</f>
        <v/>
      </c>
      <c r="P487" s="100" t="str">
        <f t="shared" si="61"/>
        <v>-</v>
      </c>
      <c r="Q487" s="156" t="str">
        <f>IF(LEN(INDEX(Input!L$6:L$1005,ROW($C487)-ROW($C$5),1))=0,"",INDEX(Input!L$6:L$1005,ROW($C487)-ROW($C$5),1))</f>
        <v/>
      </c>
      <c r="R487" s="100" t="str">
        <f t="shared" si="62"/>
        <v>-</v>
      </c>
      <c r="S487" s="156" t="str">
        <f>IF(LEN(INDEX(Input!M$6:M$1005,ROW($C487)-ROW($C$5),1))=0,"-",INDEX(Input!M$6:M$1005,ROW($C487)-ROW($C$5),1))</f>
        <v>-</v>
      </c>
      <c r="T487" s="156" t="str">
        <f t="shared" si="63"/>
        <v/>
      </c>
      <c r="U487" s="100" t="str">
        <f t="shared" si="64"/>
        <v>-</v>
      </c>
      <c r="V487" s="156" t="str">
        <f>IF(LEN(INDEX(Input!O$6:O$1005,ROW($C487)-ROW($C$5),1))=0,"",INDEX(Input!O$6:O$1005,ROW($C487)-ROW($C$5),1))</f>
        <v/>
      </c>
      <c r="W487" s="100" t="str">
        <f t="shared" si="65"/>
        <v>-</v>
      </c>
      <c r="X487" s="104" t="str">
        <f t="shared" si="66"/>
        <v/>
      </c>
      <c r="Y487" s="102" t="str">
        <f t="shared" si="67"/>
        <v/>
      </c>
      <c r="Z487" s="102" t="str">
        <f>IF(AND(OR(Dashboard!$D$7=J487,Dashboard!$D$7=""),  OR(Dashboard!$G$6&lt;=K487,Dashboard!$G$6=""), OR(Dashboard!$G$7&gt;=K487,Dashboard!$G$7=""),  OR(Dashboard!$J$6&lt;=O487,Dashboard!$J$6=""), OR(Dashboard!$J$7&gt;=O487,Dashboard!$J$7=""),D487&lt;&gt;""),"x","")</f>
        <v>x</v>
      </c>
      <c r="AA487" s="102" t="str">
        <f>IF(AND(OR(Dashboard!$D$6=H487,Dashboard!$D$6="",Dashboard!$D$6="All"), Z487="x"),"x","")</f>
        <v>x</v>
      </c>
      <c r="AB487" s="103" t="str">
        <f>IF(AND(OR(Dashboard!$D$6=H487,Dashboard!$D$6="",Dashboard!$D$6="All"), OR(Dashboard!$D$7=J487,Dashboard!$D$7=""),  OR(Dashboard!$G$6&lt;=K487,Dashboard!$G$6=""), OR(Dashboard!$G$7&gt;=K487,Dashboard!$G$7=""),  OR(Dashboard!$J$6&lt;=O487,Dashboard!$J$6=""), OR(Dashboard!$J$7&gt;=O487,Dashboard!$J$7=""),I487&lt;&gt;""),"x","")</f>
        <v/>
      </c>
      <c r="AC487" s="88" t="str">
        <f>IF($AB487&lt;&gt;"x","",IF(AND($I487&lt;&gt;AC$4, IFERROR(MATCH("c",$AB487:AB487,0),0)=0),"x", IF(IFERROR(MATCH("c",$AB487:AB487,0),0)=0,"c","")))</f>
        <v/>
      </c>
      <c r="AD487" s="88" t="str">
        <f>IF($AB487&lt;&gt;"x","",IF(AND($I487&lt;&gt;AD$4, IFERROR(MATCH("c",$AB487:AC487,0),0)=0),"x", IF(IFERROR(MATCH("c",$AB487:AC487,0),0)=0,"c","")))</f>
        <v/>
      </c>
      <c r="AE487" s="88" t="str">
        <f>IF($AB487&lt;&gt;"x","",IF(AND($I487&lt;&gt;AE$4, IFERROR(MATCH("c",$AB487:AD487,0),0)=0),"x", IF(IFERROR(MATCH("c",$AB487:AD487,0),0)=0,"c","")))</f>
        <v/>
      </c>
      <c r="AF487" s="88" t="str">
        <f>IF($AB487&lt;&gt;"x","",IF(AND($I487&lt;&gt;AF$4, IFERROR(MATCH("c",$AB487:AE487,0),0)=0),"x", IF(IFERROR(MATCH("c",$AB487:AE487,0),0)=0,"c","")))</f>
        <v/>
      </c>
      <c r="AG487" s="88" t="str">
        <f>IF($AB487&lt;&gt;"x","",IF(AND($I487&lt;&gt;AG$4, IFERROR(MATCH("c",$AB487:AF487,0),0)=0),"x", IF(IFERROR(MATCH("c",$AB487:AF487,0),0)=0,"c","")))</f>
        <v/>
      </c>
      <c r="AH487" s="88" t="str">
        <f>IF($AB487&lt;&gt;"x","",IF(AND($I487&lt;&gt;AH$4, IFERROR(MATCH("c",$AB487:AG487,0),0)=0),"x", IF(IFERROR(MATCH("c",$AB487:AG487,0),0)=0,"c","")))</f>
        <v/>
      </c>
      <c r="AI487" s="88" t="str">
        <f>IF($AB487&lt;&gt;"x","",IF(AND($I487&lt;&gt;AI$4, IFERROR(MATCH("c",$AB487:AH487,0),0)=0),"x", IF(IFERROR(MATCH("c",$AB487:AH487,0),0)=0,"c","")))</f>
        <v/>
      </c>
      <c r="AJ487" s="88" t="str">
        <f>IF($AB487&lt;&gt;"x","",IF(AND($I487&lt;&gt;AJ$4, IFERROR(MATCH("c",$AB487:AI487,0),0)=0),"x", IF(IFERROR(MATCH("c",$AB487:AI487,0),0)=0,"c","")))</f>
        <v/>
      </c>
      <c r="AK487" s="88" t="str">
        <f>IF($AB487&lt;&gt;"x","",IF(AND($I487&lt;&gt;AK$4, IFERROR(MATCH("c",$AB487:AJ487,0),0)=0),"x", IF(IFERROR(MATCH("c",$AB487:AJ487,0),0)=0,"c","")))</f>
        <v/>
      </c>
      <c r="AL487" s="88" t="str">
        <f>IF($AB487&lt;&gt;"x","",IF(AND($I487&lt;&gt;AL$4, IFERROR(MATCH("c",$AB487:AK487,0),0)=0),"x", IF(IFERROR(MATCH("c",$AB487:AK487,0),0)=0,"c","")))</f>
        <v/>
      </c>
      <c r="AM487" s="88" t="str">
        <f>IF($AB487&lt;&gt;"x","",IF(AND($I487&lt;&gt;AM$4, IFERROR(MATCH("c",$AB487:AL487,0),0)=0),"x", IF(IFERROR(MATCH("c",$AB487:AL487,0),0)=0,"c","")))</f>
        <v/>
      </c>
      <c r="AN487" s="88" t="str">
        <f>IF($AB487&lt;&gt;"x","",IF(AND($I487&lt;&gt;AN$4, IFERROR(MATCH("c",$AB487:AM487,0),0)=0),"x", IF(IFERROR(MATCH("c",$AB487:AM487,0),0)=0,"c","")))</f>
        <v/>
      </c>
      <c r="AO487" s="88" t="str">
        <f>IF($AB487&lt;&gt;"x","",IF(AND($I487&lt;&gt;AO$4, IFERROR(MATCH("c",$AB487:AN487,0),0)=0),"x", IF(IFERROR(MATCH("c",$AB487:AN487,0),0)=0,"c","")))</f>
        <v/>
      </c>
      <c r="AP487" s="88" t="str">
        <f>IF($AB487&lt;&gt;"x","",IF(AND($I487&lt;&gt;AP$4, IFERROR(MATCH("c",$AB487:AO487,0),0)=0),"x", IF(IFERROR(MATCH("c",$AB487:AO487,0),0)=0,"c","")))</f>
        <v/>
      </c>
      <c r="AQ487" s="88" t="str">
        <f>IF($AB487&lt;&gt;"x","",IF(AND($I487&lt;&gt;AQ$4, IFERROR(MATCH("c",$AB487:AP487,0),0)=0),"x", IF(IFERROR(MATCH("c",$AB487:AP487,0),0)=0,"c","")))</f>
        <v/>
      </c>
    </row>
    <row r="488" spans="2:43" x14ac:dyDescent="0.25">
      <c r="B488" s="88">
        <f>IF(AND(OR(Pipeline!$F$5=H488,Pipeline!$F$5="",Pipeline!$F$5="All"), OR(Pipeline!$F$6=J488,Pipeline!$F$6="",Pipeline!$F$6="All"),  OR(Pipeline!$J$5&lt;=K488,Pipeline!$J$5=""), OR(Pipeline!$J$6&gt;=K488,Pipeline!$J$6=""),  OR(Pipeline!$N$5&lt;=O488,Pipeline!$N$5=""), OR(Pipeline!$N$6&gt;=O488,Pipeline!$N$6="")),1,0)</f>
        <v>1</v>
      </c>
      <c r="C488" s="99">
        <f>IF(B488&lt;&gt;1,"",COUNTIFS($I$6:I487,I488,$B$6:B487,1)+1)</f>
        <v>476</v>
      </c>
      <c r="D488" s="100" t="str">
        <f>IF(LEN(INDEX(Input!B$6:B$1005,ROW($C488)-ROW($C$5),1))=0,"-",INDEX(Input!B$6:B$1005,ROW($C488)-ROW($C$5),1))</f>
        <v>-</v>
      </c>
      <c r="E488" s="100" t="str">
        <f>IF(LEN(INDEX(Input!C$6:C$1005,ROW($C488)-ROW($C$5),1))=0,"-",INDEX(Input!C$6:C$1005,ROW($C488)-ROW($C$5),1))</f>
        <v>-</v>
      </c>
      <c r="F488" s="100" t="str">
        <f>IF(LEN(INDEX(Input!D$6:D$1005,ROW($C488)-ROW($C$5),1))=0,"-",INDEX(Input!D$6:D$1005,ROW($C488)-ROW($C$5),1))</f>
        <v>-</v>
      </c>
      <c r="G488" s="100" t="str">
        <f>IF(LEN(INDEX(Input!E$6:E$1005,ROW($C488)-ROW($C$5),1))=0,"-",INDEX(Input!E$6:E$1005,ROW($C488)-ROW($C$5),1))</f>
        <v>-</v>
      </c>
      <c r="H488" s="100" t="str">
        <f>IF(LEN(INDEX(Input!F$6:F$1005,ROW($C488)-ROW($C$5),1))=0,"-",INDEX(Input!F$6:F$1005,ROW($C488)-ROW($C$5),1))</f>
        <v>-</v>
      </c>
      <c r="I488" s="100" t="str">
        <f>IF(LEN(INDEX(Input!G$6:G$1005,ROW($C488)-ROW($C$5),1))=0,"",INDEX(Input!G$6:G$1005,ROW($C488)-ROW($C$5),1))</f>
        <v/>
      </c>
      <c r="J488" s="100" t="str">
        <f>IF(LEN(INDEX(Input!B$6:B$1005,ROW($C488)-ROW($C$5),1))=0,"-",IF(INDEX(Input!H$6:H$1005,ROW($C488)-ROW($C$5),1)="","Not set",INDEX(Input!H$6:H$1005,ROW($C488)-ROW($C$5),1)) )</f>
        <v>-</v>
      </c>
      <c r="K488" s="101" t="str">
        <f>IF(LEN(INDEX(Input!I$6:I$1005,ROW($C488)-ROW($C$5),1))=0,"",INDEX(Input!I$6:I$1005,ROW($C488)-ROW($C$5),1))</f>
        <v/>
      </c>
      <c r="L488" s="101" t="str">
        <f t="array" ref="L488">IFERROR(IF($AY$24=123,DAY(K488)&amp;connector&amp;IF($AZ$24="Extended",INDEX($AT$24:$AT$35,MONTH(K488),1),MONTH(K488))&amp;connector&amp;IF($AZ$24="Short", RIGHT(YEAR(K488),2),YEAR(K488)),IF($AY$24=213, MONTH(K488)&amp;connector&amp;DAY(K488)&amp;connector&amp;IF($AZ$24="Short", RIGHT(YEAR(K488),2),YEAR(K488)),IF($AZ$24="Short", RIGHT(YEAR(K488),2),YEAR(K488))&amp;connector&amp;MONTH(K488)&amp;connector&amp;DAY(K488))),"-")</f>
        <v>-</v>
      </c>
      <c r="M488" s="101" t="str">
        <f>IF(LEN(INDEX(Input!J$6:J$1005,ROW($C488)-ROW($C$5),1))=0,"",INDEX(Input!J$6:J$1005,ROW($C488)-ROW($C$5),1))</f>
        <v/>
      </c>
      <c r="N488" s="101" t="str">
        <f t="array" ref="N488">IFERROR(IF($AY$24=123,DAY(M488)&amp;connector&amp;IF($AZ$24="Extended",INDEX($AT$24:$AT$35,MONTH(M488),1),MONTH(M488))&amp;connector&amp;IF($AZ$24="Short", RIGHT(YEAR(M488),2),YEAR(M488)),IF($AY$24=213, MONTH(M488)&amp;connector&amp;DAY(M488)&amp;connector&amp;IF($AZ$24="Short", RIGHT(YEAR(M488),2),YEAR(M488)),IF($AZ$24="Short", RIGHT(YEAR(M488),2),YEAR(M488))&amp;connector&amp;MONTH(M488)&amp;connector&amp;DAY(M488))),"-")</f>
        <v>-</v>
      </c>
      <c r="O488" s="156" t="str">
        <f>IF(LEN(INDEX(Input!K$6:K$1005,ROW($C488)-ROW($C$5),1))=0,"",INDEX(Input!K$6:K$1005,ROW($C488)-ROW($C$5),1))</f>
        <v/>
      </c>
      <c r="P488" s="100" t="str">
        <f t="shared" si="61"/>
        <v>-</v>
      </c>
      <c r="Q488" s="156" t="str">
        <f>IF(LEN(INDEX(Input!L$6:L$1005,ROW($C488)-ROW($C$5),1))=0,"",INDEX(Input!L$6:L$1005,ROW($C488)-ROW($C$5),1))</f>
        <v/>
      </c>
      <c r="R488" s="100" t="str">
        <f t="shared" si="62"/>
        <v>-</v>
      </c>
      <c r="S488" s="156" t="str">
        <f>IF(LEN(INDEX(Input!M$6:M$1005,ROW($C488)-ROW($C$5),1))=0,"-",INDEX(Input!M$6:M$1005,ROW($C488)-ROW($C$5),1))</f>
        <v>-</v>
      </c>
      <c r="T488" s="156" t="str">
        <f t="shared" si="63"/>
        <v/>
      </c>
      <c r="U488" s="100" t="str">
        <f t="shared" si="64"/>
        <v>-</v>
      </c>
      <c r="V488" s="156" t="str">
        <f>IF(LEN(INDEX(Input!O$6:O$1005,ROW($C488)-ROW($C$5),1))=0,"",INDEX(Input!O$6:O$1005,ROW($C488)-ROW($C$5),1))</f>
        <v/>
      </c>
      <c r="W488" s="100" t="str">
        <f t="shared" si="65"/>
        <v>-</v>
      </c>
      <c r="X488" s="104" t="str">
        <f t="shared" si="66"/>
        <v/>
      </c>
      <c r="Y488" s="102" t="str">
        <f t="shared" si="67"/>
        <v/>
      </c>
      <c r="Z488" s="102" t="str">
        <f>IF(AND(OR(Dashboard!$D$7=J488,Dashboard!$D$7=""),  OR(Dashboard!$G$6&lt;=K488,Dashboard!$G$6=""), OR(Dashboard!$G$7&gt;=K488,Dashboard!$G$7=""),  OR(Dashboard!$J$6&lt;=O488,Dashboard!$J$6=""), OR(Dashboard!$J$7&gt;=O488,Dashboard!$J$7=""),D488&lt;&gt;""),"x","")</f>
        <v>x</v>
      </c>
      <c r="AA488" s="102" t="str">
        <f>IF(AND(OR(Dashboard!$D$6=H488,Dashboard!$D$6="",Dashboard!$D$6="All"), Z488="x"),"x","")</f>
        <v>x</v>
      </c>
      <c r="AB488" s="103" t="str">
        <f>IF(AND(OR(Dashboard!$D$6=H488,Dashboard!$D$6="",Dashboard!$D$6="All"), OR(Dashboard!$D$7=J488,Dashboard!$D$7=""),  OR(Dashboard!$G$6&lt;=K488,Dashboard!$G$6=""), OR(Dashboard!$G$7&gt;=K488,Dashboard!$G$7=""),  OR(Dashboard!$J$6&lt;=O488,Dashboard!$J$6=""), OR(Dashboard!$J$7&gt;=O488,Dashboard!$J$7=""),I488&lt;&gt;""),"x","")</f>
        <v/>
      </c>
      <c r="AC488" s="88" t="str">
        <f>IF($AB488&lt;&gt;"x","",IF(AND($I488&lt;&gt;AC$4, IFERROR(MATCH("c",$AB488:AB488,0),0)=0),"x", IF(IFERROR(MATCH("c",$AB488:AB488,0),0)=0,"c","")))</f>
        <v/>
      </c>
      <c r="AD488" s="88" t="str">
        <f>IF($AB488&lt;&gt;"x","",IF(AND($I488&lt;&gt;AD$4, IFERROR(MATCH("c",$AB488:AC488,0),0)=0),"x", IF(IFERROR(MATCH("c",$AB488:AC488,0),0)=0,"c","")))</f>
        <v/>
      </c>
      <c r="AE488" s="88" t="str">
        <f>IF($AB488&lt;&gt;"x","",IF(AND($I488&lt;&gt;AE$4, IFERROR(MATCH("c",$AB488:AD488,0),0)=0),"x", IF(IFERROR(MATCH("c",$AB488:AD488,0),0)=0,"c","")))</f>
        <v/>
      </c>
      <c r="AF488" s="88" t="str">
        <f>IF($AB488&lt;&gt;"x","",IF(AND($I488&lt;&gt;AF$4, IFERROR(MATCH("c",$AB488:AE488,0),0)=0),"x", IF(IFERROR(MATCH("c",$AB488:AE488,0),0)=0,"c","")))</f>
        <v/>
      </c>
      <c r="AG488" s="88" t="str">
        <f>IF($AB488&lt;&gt;"x","",IF(AND($I488&lt;&gt;AG$4, IFERROR(MATCH("c",$AB488:AF488,0),0)=0),"x", IF(IFERROR(MATCH("c",$AB488:AF488,0),0)=0,"c","")))</f>
        <v/>
      </c>
      <c r="AH488" s="88" t="str">
        <f>IF($AB488&lt;&gt;"x","",IF(AND($I488&lt;&gt;AH$4, IFERROR(MATCH("c",$AB488:AG488,0),0)=0),"x", IF(IFERROR(MATCH("c",$AB488:AG488,0),0)=0,"c","")))</f>
        <v/>
      </c>
      <c r="AI488" s="88" t="str">
        <f>IF($AB488&lt;&gt;"x","",IF(AND($I488&lt;&gt;AI$4, IFERROR(MATCH("c",$AB488:AH488,0),0)=0),"x", IF(IFERROR(MATCH("c",$AB488:AH488,0),0)=0,"c","")))</f>
        <v/>
      </c>
      <c r="AJ488" s="88" t="str">
        <f>IF($AB488&lt;&gt;"x","",IF(AND($I488&lt;&gt;AJ$4, IFERROR(MATCH("c",$AB488:AI488,0),0)=0),"x", IF(IFERROR(MATCH("c",$AB488:AI488,0),0)=0,"c","")))</f>
        <v/>
      </c>
      <c r="AK488" s="88" t="str">
        <f>IF($AB488&lt;&gt;"x","",IF(AND($I488&lt;&gt;AK$4, IFERROR(MATCH("c",$AB488:AJ488,0),0)=0),"x", IF(IFERROR(MATCH("c",$AB488:AJ488,0),0)=0,"c","")))</f>
        <v/>
      </c>
      <c r="AL488" s="88" t="str">
        <f>IF($AB488&lt;&gt;"x","",IF(AND($I488&lt;&gt;AL$4, IFERROR(MATCH("c",$AB488:AK488,0),0)=0),"x", IF(IFERROR(MATCH("c",$AB488:AK488,0),0)=0,"c","")))</f>
        <v/>
      </c>
      <c r="AM488" s="88" t="str">
        <f>IF($AB488&lt;&gt;"x","",IF(AND($I488&lt;&gt;AM$4, IFERROR(MATCH("c",$AB488:AL488,0),0)=0),"x", IF(IFERROR(MATCH("c",$AB488:AL488,0),0)=0,"c","")))</f>
        <v/>
      </c>
      <c r="AN488" s="88" t="str">
        <f>IF($AB488&lt;&gt;"x","",IF(AND($I488&lt;&gt;AN$4, IFERROR(MATCH("c",$AB488:AM488,0),0)=0),"x", IF(IFERROR(MATCH("c",$AB488:AM488,0),0)=0,"c","")))</f>
        <v/>
      </c>
      <c r="AO488" s="88" t="str">
        <f>IF($AB488&lt;&gt;"x","",IF(AND($I488&lt;&gt;AO$4, IFERROR(MATCH("c",$AB488:AN488,0),0)=0),"x", IF(IFERROR(MATCH("c",$AB488:AN488,0),0)=0,"c","")))</f>
        <v/>
      </c>
      <c r="AP488" s="88" t="str">
        <f>IF($AB488&lt;&gt;"x","",IF(AND($I488&lt;&gt;AP$4, IFERROR(MATCH("c",$AB488:AO488,0),0)=0),"x", IF(IFERROR(MATCH("c",$AB488:AO488,0),0)=0,"c","")))</f>
        <v/>
      </c>
      <c r="AQ488" s="88" t="str">
        <f>IF($AB488&lt;&gt;"x","",IF(AND($I488&lt;&gt;AQ$4, IFERROR(MATCH("c",$AB488:AP488,0),0)=0),"x", IF(IFERROR(MATCH("c",$AB488:AP488,0),0)=0,"c","")))</f>
        <v/>
      </c>
    </row>
    <row r="489" spans="2:43" x14ac:dyDescent="0.25">
      <c r="B489" s="88">
        <f>IF(AND(OR(Pipeline!$F$5=H489,Pipeline!$F$5="",Pipeline!$F$5="All"), OR(Pipeline!$F$6=J489,Pipeline!$F$6="",Pipeline!$F$6="All"),  OR(Pipeline!$J$5&lt;=K489,Pipeline!$J$5=""), OR(Pipeline!$J$6&gt;=K489,Pipeline!$J$6=""),  OR(Pipeline!$N$5&lt;=O489,Pipeline!$N$5=""), OR(Pipeline!$N$6&gt;=O489,Pipeline!$N$6="")),1,0)</f>
        <v>1</v>
      </c>
      <c r="C489" s="99">
        <f>IF(B489&lt;&gt;1,"",COUNTIFS($I$6:I488,I489,$B$6:B488,1)+1)</f>
        <v>477</v>
      </c>
      <c r="D489" s="100" t="str">
        <f>IF(LEN(INDEX(Input!B$6:B$1005,ROW($C489)-ROW($C$5),1))=0,"-",INDEX(Input!B$6:B$1005,ROW($C489)-ROW($C$5),1))</f>
        <v>-</v>
      </c>
      <c r="E489" s="100" t="str">
        <f>IF(LEN(INDEX(Input!C$6:C$1005,ROW($C489)-ROW($C$5),1))=0,"-",INDEX(Input!C$6:C$1005,ROW($C489)-ROW($C$5),1))</f>
        <v>-</v>
      </c>
      <c r="F489" s="100" t="str">
        <f>IF(LEN(INDEX(Input!D$6:D$1005,ROW($C489)-ROW($C$5),1))=0,"-",INDEX(Input!D$6:D$1005,ROW($C489)-ROW($C$5),1))</f>
        <v>-</v>
      </c>
      <c r="G489" s="100" t="str">
        <f>IF(LEN(INDEX(Input!E$6:E$1005,ROW($C489)-ROW($C$5),1))=0,"-",INDEX(Input!E$6:E$1005,ROW($C489)-ROW($C$5),1))</f>
        <v>-</v>
      </c>
      <c r="H489" s="100" t="str">
        <f>IF(LEN(INDEX(Input!F$6:F$1005,ROW($C489)-ROW($C$5),1))=0,"-",INDEX(Input!F$6:F$1005,ROW($C489)-ROW($C$5),1))</f>
        <v>-</v>
      </c>
      <c r="I489" s="100" t="str">
        <f>IF(LEN(INDEX(Input!G$6:G$1005,ROW($C489)-ROW($C$5),1))=0,"",INDEX(Input!G$6:G$1005,ROW($C489)-ROW($C$5),1))</f>
        <v/>
      </c>
      <c r="J489" s="100" t="str">
        <f>IF(LEN(INDEX(Input!B$6:B$1005,ROW($C489)-ROW($C$5),1))=0,"-",IF(INDEX(Input!H$6:H$1005,ROW($C489)-ROW($C$5),1)="","Not set",INDEX(Input!H$6:H$1005,ROW($C489)-ROW($C$5),1)) )</f>
        <v>-</v>
      </c>
      <c r="K489" s="101" t="str">
        <f>IF(LEN(INDEX(Input!I$6:I$1005,ROW($C489)-ROW($C$5),1))=0,"",INDEX(Input!I$6:I$1005,ROW($C489)-ROW($C$5),1))</f>
        <v/>
      </c>
      <c r="L489" s="101" t="str">
        <f t="array" ref="L489">IFERROR(IF($AY$24=123,DAY(K489)&amp;connector&amp;IF($AZ$24="Extended",INDEX($AT$24:$AT$35,MONTH(K489),1),MONTH(K489))&amp;connector&amp;IF($AZ$24="Short", RIGHT(YEAR(K489),2),YEAR(K489)),IF($AY$24=213, MONTH(K489)&amp;connector&amp;DAY(K489)&amp;connector&amp;IF($AZ$24="Short", RIGHT(YEAR(K489),2),YEAR(K489)),IF($AZ$24="Short", RIGHT(YEAR(K489),2),YEAR(K489))&amp;connector&amp;MONTH(K489)&amp;connector&amp;DAY(K489))),"-")</f>
        <v>-</v>
      </c>
      <c r="M489" s="101" t="str">
        <f>IF(LEN(INDEX(Input!J$6:J$1005,ROW($C489)-ROW($C$5),1))=0,"",INDEX(Input!J$6:J$1005,ROW($C489)-ROW($C$5),1))</f>
        <v/>
      </c>
      <c r="N489" s="101" t="str">
        <f t="array" ref="N489">IFERROR(IF($AY$24=123,DAY(M489)&amp;connector&amp;IF($AZ$24="Extended",INDEX($AT$24:$AT$35,MONTH(M489),1),MONTH(M489))&amp;connector&amp;IF($AZ$24="Short", RIGHT(YEAR(M489),2),YEAR(M489)),IF($AY$24=213, MONTH(M489)&amp;connector&amp;DAY(M489)&amp;connector&amp;IF($AZ$24="Short", RIGHT(YEAR(M489),2),YEAR(M489)),IF($AZ$24="Short", RIGHT(YEAR(M489),2),YEAR(M489))&amp;connector&amp;MONTH(M489)&amp;connector&amp;DAY(M489))),"-")</f>
        <v>-</v>
      </c>
      <c r="O489" s="156" t="str">
        <f>IF(LEN(INDEX(Input!K$6:K$1005,ROW($C489)-ROW($C$5),1))=0,"",INDEX(Input!K$6:K$1005,ROW($C489)-ROW($C$5),1))</f>
        <v/>
      </c>
      <c r="P489" s="100" t="str">
        <f t="shared" si="61"/>
        <v>-</v>
      </c>
      <c r="Q489" s="156" t="str">
        <f>IF(LEN(INDEX(Input!L$6:L$1005,ROW($C489)-ROW($C$5),1))=0,"",INDEX(Input!L$6:L$1005,ROW($C489)-ROW($C$5),1))</f>
        <v/>
      </c>
      <c r="R489" s="100" t="str">
        <f t="shared" si="62"/>
        <v>-</v>
      </c>
      <c r="S489" s="156" t="str">
        <f>IF(LEN(INDEX(Input!M$6:M$1005,ROW($C489)-ROW($C$5),1))=0,"-",INDEX(Input!M$6:M$1005,ROW($C489)-ROW($C$5),1))</f>
        <v>-</v>
      </c>
      <c r="T489" s="156" t="str">
        <f t="shared" si="63"/>
        <v/>
      </c>
      <c r="U489" s="100" t="str">
        <f t="shared" si="64"/>
        <v>-</v>
      </c>
      <c r="V489" s="156" t="str">
        <f>IF(LEN(INDEX(Input!O$6:O$1005,ROW($C489)-ROW($C$5),1))=0,"",INDEX(Input!O$6:O$1005,ROW($C489)-ROW($C$5),1))</f>
        <v/>
      </c>
      <c r="W489" s="100" t="str">
        <f t="shared" si="65"/>
        <v>-</v>
      </c>
      <c r="X489" s="104" t="str">
        <f t="shared" si="66"/>
        <v/>
      </c>
      <c r="Y489" s="102" t="str">
        <f t="shared" si="67"/>
        <v/>
      </c>
      <c r="Z489" s="102" t="str">
        <f>IF(AND(OR(Dashboard!$D$7=J489,Dashboard!$D$7=""),  OR(Dashboard!$G$6&lt;=K489,Dashboard!$G$6=""), OR(Dashboard!$G$7&gt;=K489,Dashboard!$G$7=""),  OR(Dashboard!$J$6&lt;=O489,Dashboard!$J$6=""), OR(Dashboard!$J$7&gt;=O489,Dashboard!$J$7=""),D489&lt;&gt;""),"x","")</f>
        <v>x</v>
      </c>
      <c r="AA489" s="102" t="str">
        <f>IF(AND(OR(Dashboard!$D$6=H489,Dashboard!$D$6="",Dashboard!$D$6="All"), Z489="x"),"x","")</f>
        <v>x</v>
      </c>
      <c r="AB489" s="103" t="str">
        <f>IF(AND(OR(Dashboard!$D$6=H489,Dashboard!$D$6="",Dashboard!$D$6="All"), OR(Dashboard!$D$7=J489,Dashboard!$D$7=""),  OR(Dashboard!$G$6&lt;=K489,Dashboard!$G$6=""), OR(Dashboard!$G$7&gt;=K489,Dashboard!$G$7=""),  OR(Dashboard!$J$6&lt;=O489,Dashboard!$J$6=""), OR(Dashboard!$J$7&gt;=O489,Dashboard!$J$7=""),I489&lt;&gt;""),"x","")</f>
        <v/>
      </c>
      <c r="AC489" s="88" t="str">
        <f>IF($AB489&lt;&gt;"x","",IF(AND($I489&lt;&gt;AC$4, IFERROR(MATCH("c",$AB489:AB489,0),0)=0),"x", IF(IFERROR(MATCH("c",$AB489:AB489,0),0)=0,"c","")))</f>
        <v/>
      </c>
      <c r="AD489" s="88" t="str">
        <f>IF($AB489&lt;&gt;"x","",IF(AND($I489&lt;&gt;AD$4, IFERROR(MATCH("c",$AB489:AC489,0),0)=0),"x", IF(IFERROR(MATCH("c",$AB489:AC489,0),0)=0,"c","")))</f>
        <v/>
      </c>
      <c r="AE489" s="88" t="str">
        <f>IF($AB489&lt;&gt;"x","",IF(AND($I489&lt;&gt;AE$4, IFERROR(MATCH("c",$AB489:AD489,0),0)=0),"x", IF(IFERROR(MATCH("c",$AB489:AD489,0),0)=0,"c","")))</f>
        <v/>
      </c>
      <c r="AF489" s="88" t="str">
        <f>IF($AB489&lt;&gt;"x","",IF(AND($I489&lt;&gt;AF$4, IFERROR(MATCH("c",$AB489:AE489,0),0)=0),"x", IF(IFERROR(MATCH("c",$AB489:AE489,0),0)=0,"c","")))</f>
        <v/>
      </c>
      <c r="AG489" s="88" t="str">
        <f>IF($AB489&lt;&gt;"x","",IF(AND($I489&lt;&gt;AG$4, IFERROR(MATCH("c",$AB489:AF489,0),0)=0),"x", IF(IFERROR(MATCH("c",$AB489:AF489,0),0)=0,"c","")))</f>
        <v/>
      </c>
      <c r="AH489" s="88" t="str">
        <f>IF($AB489&lt;&gt;"x","",IF(AND($I489&lt;&gt;AH$4, IFERROR(MATCH("c",$AB489:AG489,0),0)=0),"x", IF(IFERROR(MATCH("c",$AB489:AG489,0),0)=0,"c","")))</f>
        <v/>
      </c>
      <c r="AI489" s="88" t="str">
        <f>IF($AB489&lt;&gt;"x","",IF(AND($I489&lt;&gt;AI$4, IFERROR(MATCH("c",$AB489:AH489,0),0)=0),"x", IF(IFERROR(MATCH("c",$AB489:AH489,0),0)=0,"c","")))</f>
        <v/>
      </c>
      <c r="AJ489" s="88" t="str">
        <f>IF($AB489&lt;&gt;"x","",IF(AND($I489&lt;&gt;AJ$4, IFERROR(MATCH("c",$AB489:AI489,0),0)=0),"x", IF(IFERROR(MATCH("c",$AB489:AI489,0),0)=0,"c","")))</f>
        <v/>
      </c>
      <c r="AK489" s="88" t="str">
        <f>IF($AB489&lt;&gt;"x","",IF(AND($I489&lt;&gt;AK$4, IFERROR(MATCH("c",$AB489:AJ489,0),0)=0),"x", IF(IFERROR(MATCH("c",$AB489:AJ489,0),0)=0,"c","")))</f>
        <v/>
      </c>
      <c r="AL489" s="88" t="str">
        <f>IF($AB489&lt;&gt;"x","",IF(AND($I489&lt;&gt;AL$4, IFERROR(MATCH("c",$AB489:AK489,0),0)=0),"x", IF(IFERROR(MATCH("c",$AB489:AK489,0),0)=0,"c","")))</f>
        <v/>
      </c>
      <c r="AM489" s="88" t="str">
        <f>IF($AB489&lt;&gt;"x","",IF(AND($I489&lt;&gt;AM$4, IFERROR(MATCH("c",$AB489:AL489,0),0)=0),"x", IF(IFERROR(MATCH("c",$AB489:AL489,0),0)=0,"c","")))</f>
        <v/>
      </c>
      <c r="AN489" s="88" t="str">
        <f>IF($AB489&lt;&gt;"x","",IF(AND($I489&lt;&gt;AN$4, IFERROR(MATCH("c",$AB489:AM489,0),0)=0),"x", IF(IFERROR(MATCH("c",$AB489:AM489,0),0)=0,"c","")))</f>
        <v/>
      </c>
      <c r="AO489" s="88" t="str">
        <f>IF($AB489&lt;&gt;"x","",IF(AND($I489&lt;&gt;AO$4, IFERROR(MATCH("c",$AB489:AN489,0),0)=0),"x", IF(IFERROR(MATCH("c",$AB489:AN489,0),0)=0,"c","")))</f>
        <v/>
      </c>
      <c r="AP489" s="88" t="str">
        <f>IF($AB489&lt;&gt;"x","",IF(AND($I489&lt;&gt;AP$4, IFERROR(MATCH("c",$AB489:AO489,0),0)=0),"x", IF(IFERROR(MATCH("c",$AB489:AO489,0),0)=0,"c","")))</f>
        <v/>
      </c>
      <c r="AQ489" s="88" t="str">
        <f>IF($AB489&lt;&gt;"x","",IF(AND($I489&lt;&gt;AQ$4, IFERROR(MATCH("c",$AB489:AP489,0),0)=0),"x", IF(IFERROR(MATCH("c",$AB489:AP489,0),0)=0,"c","")))</f>
        <v/>
      </c>
    </row>
    <row r="490" spans="2:43" x14ac:dyDescent="0.25">
      <c r="B490" s="88">
        <f>IF(AND(OR(Pipeline!$F$5=H490,Pipeline!$F$5="",Pipeline!$F$5="All"), OR(Pipeline!$F$6=J490,Pipeline!$F$6="",Pipeline!$F$6="All"),  OR(Pipeline!$J$5&lt;=K490,Pipeline!$J$5=""), OR(Pipeline!$J$6&gt;=K490,Pipeline!$J$6=""),  OR(Pipeline!$N$5&lt;=O490,Pipeline!$N$5=""), OR(Pipeline!$N$6&gt;=O490,Pipeline!$N$6="")),1,0)</f>
        <v>1</v>
      </c>
      <c r="C490" s="99">
        <f>IF(B490&lt;&gt;1,"",COUNTIFS($I$6:I489,I490,$B$6:B489,1)+1)</f>
        <v>478</v>
      </c>
      <c r="D490" s="100" t="str">
        <f>IF(LEN(INDEX(Input!B$6:B$1005,ROW($C490)-ROW($C$5),1))=0,"-",INDEX(Input!B$6:B$1005,ROW($C490)-ROW($C$5),1))</f>
        <v>-</v>
      </c>
      <c r="E490" s="100" t="str">
        <f>IF(LEN(INDEX(Input!C$6:C$1005,ROW($C490)-ROW($C$5),1))=0,"-",INDEX(Input!C$6:C$1005,ROW($C490)-ROW($C$5),1))</f>
        <v>-</v>
      </c>
      <c r="F490" s="100" t="str">
        <f>IF(LEN(INDEX(Input!D$6:D$1005,ROW($C490)-ROW($C$5),1))=0,"-",INDEX(Input!D$6:D$1005,ROW($C490)-ROW($C$5),1))</f>
        <v>-</v>
      </c>
      <c r="G490" s="100" t="str">
        <f>IF(LEN(INDEX(Input!E$6:E$1005,ROW($C490)-ROW($C$5),1))=0,"-",INDEX(Input!E$6:E$1005,ROW($C490)-ROW($C$5),1))</f>
        <v>-</v>
      </c>
      <c r="H490" s="100" t="str">
        <f>IF(LEN(INDEX(Input!F$6:F$1005,ROW($C490)-ROW($C$5),1))=0,"-",INDEX(Input!F$6:F$1005,ROW($C490)-ROW($C$5),1))</f>
        <v>-</v>
      </c>
      <c r="I490" s="100" t="str">
        <f>IF(LEN(INDEX(Input!G$6:G$1005,ROW($C490)-ROW($C$5),1))=0,"",INDEX(Input!G$6:G$1005,ROW($C490)-ROW($C$5),1))</f>
        <v/>
      </c>
      <c r="J490" s="100" t="str">
        <f>IF(LEN(INDEX(Input!B$6:B$1005,ROW($C490)-ROW($C$5),1))=0,"-",IF(INDEX(Input!H$6:H$1005,ROW($C490)-ROW($C$5),1)="","Not set",INDEX(Input!H$6:H$1005,ROW($C490)-ROW($C$5),1)) )</f>
        <v>-</v>
      </c>
      <c r="K490" s="101" t="str">
        <f>IF(LEN(INDEX(Input!I$6:I$1005,ROW($C490)-ROW($C$5),1))=0,"",INDEX(Input!I$6:I$1005,ROW($C490)-ROW($C$5),1))</f>
        <v/>
      </c>
      <c r="L490" s="101" t="str">
        <f t="array" ref="L490">IFERROR(IF($AY$24=123,DAY(K490)&amp;connector&amp;IF($AZ$24="Extended",INDEX($AT$24:$AT$35,MONTH(K490),1),MONTH(K490))&amp;connector&amp;IF($AZ$24="Short", RIGHT(YEAR(K490),2),YEAR(K490)),IF($AY$24=213, MONTH(K490)&amp;connector&amp;DAY(K490)&amp;connector&amp;IF($AZ$24="Short", RIGHT(YEAR(K490),2),YEAR(K490)),IF($AZ$24="Short", RIGHT(YEAR(K490),2),YEAR(K490))&amp;connector&amp;MONTH(K490)&amp;connector&amp;DAY(K490))),"-")</f>
        <v>-</v>
      </c>
      <c r="M490" s="101" t="str">
        <f>IF(LEN(INDEX(Input!J$6:J$1005,ROW($C490)-ROW($C$5),1))=0,"",INDEX(Input!J$6:J$1005,ROW($C490)-ROW($C$5),1))</f>
        <v/>
      </c>
      <c r="N490" s="101" t="str">
        <f t="array" ref="N490">IFERROR(IF($AY$24=123,DAY(M490)&amp;connector&amp;IF($AZ$24="Extended",INDEX($AT$24:$AT$35,MONTH(M490),1),MONTH(M490))&amp;connector&amp;IF($AZ$24="Short", RIGHT(YEAR(M490),2),YEAR(M490)),IF($AY$24=213, MONTH(M490)&amp;connector&amp;DAY(M490)&amp;connector&amp;IF($AZ$24="Short", RIGHT(YEAR(M490),2),YEAR(M490)),IF($AZ$24="Short", RIGHT(YEAR(M490),2),YEAR(M490))&amp;connector&amp;MONTH(M490)&amp;connector&amp;DAY(M490))),"-")</f>
        <v>-</v>
      </c>
      <c r="O490" s="156" t="str">
        <f>IF(LEN(INDEX(Input!K$6:K$1005,ROW($C490)-ROW($C$5),1))=0,"",INDEX(Input!K$6:K$1005,ROW($C490)-ROW($C$5),1))</f>
        <v/>
      </c>
      <c r="P490" s="100" t="str">
        <f t="shared" si="61"/>
        <v>-</v>
      </c>
      <c r="Q490" s="156" t="str">
        <f>IF(LEN(INDEX(Input!L$6:L$1005,ROW($C490)-ROW($C$5),1))=0,"",INDEX(Input!L$6:L$1005,ROW($C490)-ROW($C$5),1))</f>
        <v/>
      </c>
      <c r="R490" s="100" t="str">
        <f t="shared" si="62"/>
        <v>-</v>
      </c>
      <c r="S490" s="156" t="str">
        <f>IF(LEN(INDEX(Input!M$6:M$1005,ROW($C490)-ROW($C$5),1))=0,"-",INDEX(Input!M$6:M$1005,ROW($C490)-ROW($C$5),1))</f>
        <v>-</v>
      </c>
      <c r="T490" s="156" t="str">
        <f t="shared" si="63"/>
        <v/>
      </c>
      <c r="U490" s="100" t="str">
        <f t="shared" si="64"/>
        <v>-</v>
      </c>
      <c r="V490" s="156" t="str">
        <f>IF(LEN(INDEX(Input!O$6:O$1005,ROW($C490)-ROW($C$5),1))=0,"",INDEX(Input!O$6:O$1005,ROW($C490)-ROW($C$5),1))</f>
        <v/>
      </c>
      <c r="W490" s="100" t="str">
        <f t="shared" si="65"/>
        <v>-</v>
      </c>
      <c r="X490" s="104" t="str">
        <f t="shared" si="66"/>
        <v/>
      </c>
      <c r="Y490" s="102" t="str">
        <f t="shared" si="67"/>
        <v/>
      </c>
      <c r="Z490" s="102" t="str">
        <f>IF(AND(OR(Dashboard!$D$7=J490,Dashboard!$D$7=""),  OR(Dashboard!$G$6&lt;=K490,Dashboard!$G$6=""), OR(Dashboard!$G$7&gt;=K490,Dashboard!$G$7=""),  OR(Dashboard!$J$6&lt;=O490,Dashboard!$J$6=""), OR(Dashboard!$J$7&gt;=O490,Dashboard!$J$7=""),D490&lt;&gt;""),"x","")</f>
        <v>x</v>
      </c>
      <c r="AA490" s="102" t="str">
        <f>IF(AND(OR(Dashboard!$D$6=H490,Dashboard!$D$6="",Dashboard!$D$6="All"), Z490="x"),"x","")</f>
        <v>x</v>
      </c>
      <c r="AB490" s="103" t="str">
        <f>IF(AND(OR(Dashboard!$D$6=H490,Dashboard!$D$6="",Dashboard!$D$6="All"), OR(Dashboard!$D$7=J490,Dashboard!$D$7=""),  OR(Dashboard!$G$6&lt;=K490,Dashboard!$G$6=""), OR(Dashboard!$G$7&gt;=K490,Dashboard!$G$7=""),  OR(Dashboard!$J$6&lt;=O490,Dashboard!$J$6=""), OR(Dashboard!$J$7&gt;=O490,Dashboard!$J$7=""),I490&lt;&gt;""),"x","")</f>
        <v/>
      </c>
      <c r="AC490" s="88" t="str">
        <f>IF($AB490&lt;&gt;"x","",IF(AND($I490&lt;&gt;AC$4, IFERROR(MATCH("c",$AB490:AB490,0),0)=0),"x", IF(IFERROR(MATCH("c",$AB490:AB490,0),0)=0,"c","")))</f>
        <v/>
      </c>
      <c r="AD490" s="88" t="str">
        <f>IF($AB490&lt;&gt;"x","",IF(AND($I490&lt;&gt;AD$4, IFERROR(MATCH("c",$AB490:AC490,0),0)=0),"x", IF(IFERROR(MATCH("c",$AB490:AC490,0),0)=0,"c","")))</f>
        <v/>
      </c>
      <c r="AE490" s="88" t="str">
        <f>IF($AB490&lt;&gt;"x","",IF(AND($I490&lt;&gt;AE$4, IFERROR(MATCH("c",$AB490:AD490,0),0)=0),"x", IF(IFERROR(MATCH("c",$AB490:AD490,0),0)=0,"c","")))</f>
        <v/>
      </c>
      <c r="AF490" s="88" t="str">
        <f>IF($AB490&lt;&gt;"x","",IF(AND($I490&lt;&gt;AF$4, IFERROR(MATCH("c",$AB490:AE490,0),0)=0),"x", IF(IFERROR(MATCH("c",$AB490:AE490,0),0)=0,"c","")))</f>
        <v/>
      </c>
      <c r="AG490" s="88" t="str">
        <f>IF($AB490&lt;&gt;"x","",IF(AND($I490&lt;&gt;AG$4, IFERROR(MATCH("c",$AB490:AF490,0),0)=0),"x", IF(IFERROR(MATCH("c",$AB490:AF490,0),0)=0,"c","")))</f>
        <v/>
      </c>
      <c r="AH490" s="88" t="str">
        <f>IF($AB490&lt;&gt;"x","",IF(AND($I490&lt;&gt;AH$4, IFERROR(MATCH("c",$AB490:AG490,0),0)=0),"x", IF(IFERROR(MATCH("c",$AB490:AG490,0),0)=0,"c","")))</f>
        <v/>
      </c>
      <c r="AI490" s="88" t="str">
        <f>IF($AB490&lt;&gt;"x","",IF(AND($I490&lt;&gt;AI$4, IFERROR(MATCH("c",$AB490:AH490,0),0)=0),"x", IF(IFERROR(MATCH("c",$AB490:AH490,0),0)=0,"c","")))</f>
        <v/>
      </c>
      <c r="AJ490" s="88" t="str">
        <f>IF($AB490&lt;&gt;"x","",IF(AND($I490&lt;&gt;AJ$4, IFERROR(MATCH("c",$AB490:AI490,0),0)=0),"x", IF(IFERROR(MATCH("c",$AB490:AI490,0),0)=0,"c","")))</f>
        <v/>
      </c>
      <c r="AK490" s="88" t="str">
        <f>IF($AB490&lt;&gt;"x","",IF(AND($I490&lt;&gt;AK$4, IFERROR(MATCH("c",$AB490:AJ490,0),0)=0),"x", IF(IFERROR(MATCH("c",$AB490:AJ490,0),0)=0,"c","")))</f>
        <v/>
      </c>
      <c r="AL490" s="88" t="str">
        <f>IF($AB490&lt;&gt;"x","",IF(AND($I490&lt;&gt;AL$4, IFERROR(MATCH("c",$AB490:AK490,0),0)=0),"x", IF(IFERROR(MATCH("c",$AB490:AK490,0),0)=0,"c","")))</f>
        <v/>
      </c>
      <c r="AM490" s="88" t="str">
        <f>IF($AB490&lt;&gt;"x","",IF(AND($I490&lt;&gt;AM$4, IFERROR(MATCH("c",$AB490:AL490,0),0)=0),"x", IF(IFERROR(MATCH("c",$AB490:AL490,0),0)=0,"c","")))</f>
        <v/>
      </c>
      <c r="AN490" s="88" t="str">
        <f>IF($AB490&lt;&gt;"x","",IF(AND($I490&lt;&gt;AN$4, IFERROR(MATCH("c",$AB490:AM490,0),0)=0),"x", IF(IFERROR(MATCH("c",$AB490:AM490,0),0)=0,"c","")))</f>
        <v/>
      </c>
      <c r="AO490" s="88" t="str">
        <f>IF($AB490&lt;&gt;"x","",IF(AND($I490&lt;&gt;AO$4, IFERROR(MATCH("c",$AB490:AN490,0),0)=0),"x", IF(IFERROR(MATCH("c",$AB490:AN490,0),0)=0,"c","")))</f>
        <v/>
      </c>
      <c r="AP490" s="88" t="str">
        <f>IF($AB490&lt;&gt;"x","",IF(AND($I490&lt;&gt;AP$4, IFERROR(MATCH("c",$AB490:AO490,0),0)=0),"x", IF(IFERROR(MATCH("c",$AB490:AO490,0),0)=0,"c","")))</f>
        <v/>
      </c>
      <c r="AQ490" s="88" t="str">
        <f>IF($AB490&lt;&gt;"x","",IF(AND($I490&lt;&gt;AQ$4, IFERROR(MATCH("c",$AB490:AP490,0),0)=0),"x", IF(IFERROR(MATCH("c",$AB490:AP490,0),0)=0,"c","")))</f>
        <v/>
      </c>
    </row>
    <row r="491" spans="2:43" x14ac:dyDescent="0.25">
      <c r="B491" s="88">
        <f>IF(AND(OR(Pipeline!$F$5=H491,Pipeline!$F$5="",Pipeline!$F$5="All"), OR(Pipeline!$F$6=J491,Pipeline!$F$6="",Pipeline!$F$6="All"),  OR(Pipeline!$J$5&lt;=K491,Pipeline!$J$5=""), OR(Pipeline!$J$6&gt;=K491,Pipeline!$J$6=""),  OR(Pipeline!$N$5&lt;=O491,Pipeline!$N$5=""), OR(Pipeline!$N$6&gt;=O491,Pipeline!$N$6="")),1,0)</f>
        <v>1</v>
      </c>
      <c r="C491" s="99">
        <f>IF(B491&lt;&gt;1,"",COUNTIFS($I$6:I490,I491,$B$6:B490,1)+1)</f>
        <v>479</v>
      </c>
      <c r="D491" s="100" t="str">
        <f>IF(LEN(INDEX(Input!B$6:B$1005,ROW($C491)-ROW($C$5),1))=0,"-",INDEX(Input!B$6:B$1005,ROW($C491)-ROW($C$5),1))</f>
        <v>-</v>
      </c>
      <c r="E491" s="100" t="str">
        <f>IF(LEN(INDEX(Input!C$6:C$1005,ROW($C491)-ROW($C$5),1))=0,"-",INDEX(Input!C$6:C$1005,ROW($C491)-ROW($C$5),1))</f>
        <v>-</v>
      </c>
      <c r="F491" s="100" t="str">
        <f>IF(LEN(INDEX(Input!D$6:D$1005,ROW($C491)-ROW($C$5),1))=0,"-",INDEX(Input!D$6:D$1005,ROW($C491)-ROW($C$5),1))</f>
        <v>-</v>
      </c>
      <c r="G491" s="100" t="str">
        <f>IF(LEN(INDEX(Input!E$6:E$1005,ROW($C491)-ROW($C$5),1))=0,"-",INDEX(Input!E$6:E$1005,ROW($C491)-ROW($C$5),1))</f>
        <v>-</v>
      </c>
      <c r="H491" s="100" t="str">
        <f>IF(LEN(INDEX(Input!F$6:F$1005,ROW($C491)-ROW($C$5),1))=0,"-",INDEX(Input!F$6:F$1005,ROW($C491)-ROW($C$5),1))</f>
        <v>-</v>
      </c>
      <c r="I491" s="100" t="str">
        <f>IF(LEN(INDEX(Input!G$6:G$1005,ROW($C491)-ROW($C$5),1))=0,"",INDEX(Input!G$6:G$1005,ROW($C491)-ROW($C$5),1))</f>
        <v/>
      </c>
      <c r="J491" s="100" t="str">
        <f>IF(LEN(INDEX(Input!B$6:B$1005,ROW($C491)-ROW($C$5),1))=0,"-",IF(INDEX(Input!H$6:H$1005,ROW($C491)-ROW($C$5),1)="","Not set",INDEX(Input!H$6:H$1005,ROW($C491)-ROW($C$5),1)) )</f>
        <v>-</v>
      </c>
      <c r="K491" s="101" t="str">
        <f>IF(LEN(INDEX(Input!I$6:I$1005,ROW($C491)-ROW($C$5),1))=0,"",INDEX(Input!I$6:I$1005,ROW($C491)-ROW($C$5),1))</f>
        <v/>
      </c>
      <c r="L491" s="101" t="str">
        <f t="array" ref="L491">IFERROR(IF($AY$24=123,DAY(K491)&amp;connector&amp;IF($AZ$24="Extended",INDEX($AT$24:$AT$35,MONTH(K491),1),MONTH(K491))&amp;connector&amp;IF($AZ$24="Short", RIGHT(YEAR(K491),2),YEAR(K491)),IF($AY$24=213, MONTH(K491)&amp;connector&amp;DAY(K491)&amp;connector&amp;IF($AZ$24="Short", RIGHT(YEAR(K491),2),YEAR(K491)),IF($AZ$24="Short", RIGHT(YEAR(K491),2),YEAR(K491))&amp;connector&amp;MONTH(K491)&amp;connector&amp;DAY(K491))),"-")</f>
        <v>-</v>
      </c>
      <c r="M491" s="101" t="str">
        <f>IF(LEN(INDEX(Input!J$6:J$1005,ROW($C491)-ROW($C$5),1))=0,"",INDEX(Input!J$6:J$1005,ROW($C491)-ROW($C$5),1))</f>
        <v/>
      </c>
      <c r="N491" s="101" t="str">
        <f t="array" ref="N491">IFERROR(IF($AY$24=123,DAY(M491)&amp;connector&amp;IF($AZ$24="Extended",INDEX($AT$24:$AT$35,MONTH(M491),1),MONTH(M491))&amp;connector&amp;IF($AZ$24="Short", RIGHT(YEAR(M491),2),YEAR(M491)),IF($AY$24=213, MONTH(M491)&amp;connector&amp;DAY(M491)&amp;connector&amp;IF($AZ$24="Short", RIGHT(YEAR(M491),2),YEAR(M491)),IF($AZ$24="Short", RIGHT(YEAR(M491),2),YEAR(M491))&amp;connector&amp;MONTH(M491)&amp;connector&amp;DAY(M491))),"-")</f>
        <v>-</v>
      </c>
      <c r="O491" s="156" t="str">
        <f>IF(LEN(INDEX(Input!K$6:K$1005,ROW($C491)-ROW($C$5),1))=0,"",INDEX(Input!K$6:K$1005,ROW($C491)-ROW($C$5),1))</f>
        <v/>
      </c>
      <c r="P491" s="100" t="str">
        <f t="shared" si="61"/>
        <v>-</v>
      </c>
      <c r="Q491" s="156" t="str">
        <f>IF(LEN(INDEX(Input!L$6:L$1005,ROW($C491)-ROW($C$5),1))=0,"",INDEX(Input!L$6:L$1005,ROW($C491)-ROW($C$5),1))</f>
        <v/>
      </c>
      <c r="R491" s="100" t="str">
        <f t="shared" si="62"/>
        <v>-</v>
      </c>
      <c r="S491" s="156" t="str">
        <f>IF(LEN(INDEX(Input!M$6:M$1005,ROW($C491)-ROW($C$5),1))=0,"-",INDEX(Input!M$6:M$1005,ROW($C491)-ROW($C$5),1))</f>
        <v>-</v>
      </c>
      <c r="T491" s="156" t="str">
        <f t="shared" si="63"/>
        <v/>
      </c>
      <c r="U491" s="100" t="str">
        <f t="shared" si="64"/>
        <v>-</v>
      </c>
      <c r="V491" s="156" t="str">
        <f>IF(LEN(INDEX(Input!O$6:O$1005,ROW($C491)-ROW($C$5),1))=0,"",INDEX(Input!O$6:O$1005,ROW($C491)-ROW($C$5),1))</f>
        <v/>
      </c>
      <c r="W491" s="100" t="str">
        <f t="shared" si="65"/>
        <v>-</v>
      </c>
      <c r="X491" s="104" t="str">
        <f t="shared" si="66"/>
        <v/>
      </c>
      <c r="Y491" s="102" t="str">
        <f t="shared" si="67"/>
        <v/>
      </c>
      <c r="Z491" s="102" t="str">
        <f>IF(AND(OR(Dashboard!$D$7=J491,Dashboard!$D$7=""),  OR(Dashboard!$G$6&lt;=K491,Dashboard!$G$6=""), OR(Dashboard!$G$7&gt;=K491,Dashboard!$G$7=""),  OR(Dashboard!$J$6&lt;=O491,Dashboard!$J$6=""), OR(Dashboard!$J$7&gt;=O491,Dashboard!$J$7=""),D491&lt;&gt;""),"x","")</f>
        <v>x</v>
      </c>
      <c r="AA491" s="102" t="str">
        <f>IF(AND(OR(Dashboard!$D$6=H491,Dashboard!$D$6="",Dashboard!$D$6="All"), Z491="x"),"x","")</f>
        <v>x</v>
      </c>
      <c r="AB491" s="103" t="str">
        <f>IF(AND(OR(Dashboard!$D$6=H491,Dashboard!$D$6="",Dashboard!$D$6="All"), OR(Dashboard!$D$7=J491,Dashboard!$D$7=""),  OR(Dashboard!$G$6&lt;=K491,Dashboard!$G$6=""), OR(Dashboard!$G$7&gt;=K491,Dashboard!$G$7=""),  OR(Dashboard!$J$6&lt;=O491,Dashboard!$J$6=""), OR(Dashboard!$J$7&gt;=O491,Dashboard!$J$7=""),I491&lt;&gt;""),"x","")</f>
        <v/>
      </c>
      <c r="AC491" s="88" t="str">
        <f>IF($AB491&lt;&gt;"x","",IF(AND($I491&lt;&gt;AC$4, IFERROR(MATCH("c",$AB491:AB491,0),0)=0),"x", IF(IFERROR(MATCH("c",$AB491:AB491,0),0)=0,"c","")))</f>
        <v/>
      </c>
      <c r="AD491" s="88" t="str">
        <f>IF($AB491&lt;&gt;"x","",IF(AND($I491&lt;&gt;AD$4, IFERROR(MATCH("c",$AB491:AC491,0),0)=0),"x", IF(IFERROR(MATCH("c",$AB491:AC491,0),0)=0,"c","")))</f>
        <v/>
      </c>
      <c r="AE491" s="88" t="str">
        <f>IF($AB491&lt;&gt;"x","",IF(AND($I491&lt;&gt;AE$4, IFERROR(MATCH("c",$AB491:AD491,0),0)=0),"x", IF(IFERROR(MATCH("c",$AB491:AD491,0),0)=0,"c","")))</f>
        <v/>
      </c>
      <c r="AF491" s="88" t="str">
        <f>IF($AB491&lt;&gt;"x","",IF(AND($I491&lt;&gt;AF$4, IFERROR(MATCH("c",$AB491:AE491,0),0)=0),"x", IF(IFERROR(MATCH("c",$AB491:AE491,0),0)=0,"c","")))</f>
        <v/>
      </c>
      <c r="AG491" s="88" t="str">
        <f>IF($AB491&lt;&gt;"x","",IF(AND($I491&lt;&gt;AG$4, IFERROR(MATCH("c",$AB491:AF491,0),0)=0),"x", IF(IFERROR(MATCH("c",$AB491:AF491,0),0)=0,"c","")))</f>
        <v/>
      </c>
      <c r="AH491" s="88" t="str">
        <f>IF($AB491&lt;&gt;"x","",IF(AND($I491&lt;&gt;AH$4, IFERROR(MATCH("c",$AB491:AG491,0),0)=0),"x", IF(IFERROR(MATCH("c",$AB491:AG491,0),0)=0,"c","")))</f>
        <v/>
      </c>
      <c r="AI491" s="88" t="str">
        <f>IF($AB491&lt;&gt;"x","",IF(AND($I491&lt;&gt;AI$4, IFERROR(MATCH("c",$AB491:AH491,0),0)=0),"x", IF(IFERROR(MATCH("c",$AB491:AH491,0),0)=0,"c","")))</f>
        <v/>
      </c>
      <c r="AJ491" s="88" t="str">
        <f>IF($AB491&lt;&gt;"x","",IF(AND($I491&lt;&gt;AJ$4, IFERROR(MATCH("c",$AB491:AI491,0),0)=0),"x", IF(IFERROR(MATCH("c",$AB491:AI491,0),0)=0,"c","")))</f>
        <v/>
      </c>
      <c r="AK491" s="88" t="str">
        <f>IF($AB491&lt;&gt;"x","",IF(AND($I491&lt;&gt;AK$4, IFERROR(MATCH("c",$AB491:AJ491,0),0)=0),"x", IF(IFERROR(MATCH("c",$AB491:AJ491,0),0)=0,"c","")))</f>
        <v/>
      </c>
      <c r="AL491" s="88" t="str">
        <f>IF($AB491&lt;&gt;"x","",IF(AND($I491&lt;&gt;AL$4, IFERROR(MATCH("c",$AB491:AK491,0),0)=0),"x", IF(IFERROR(MATCH("c",$AB491:AK491,0),0)=0,"c","")))</f>
        <v/>
      </c>
      <c r="AM491" s="88" t="str">
        <f>IF($AB491&lt;&gt;"x","",IF(AND($I491&lt;&gt;AM$4, IFERROR(MATCH("c",$AB491:AL491,0),0)=0),"x", IF(IFERROR(MATCH("c",$AB491:AL491,0),0)=0,"c","")))</f>
        <v/>
      </c>
      <c r="AN491" s="88" t="str">
        <f>IF($AB491&lt;&gt;"x","",IF(AND($I491&lt;&gt;AN$4, IFERROR(MATCH("c",$AB491:AM491,0),0)=0),"x", IF(IFERROR(MATCH("c",$AB491:AM491,0),0)=0,"c","")))</f>
        <v/>
      </c>
      <c r="AO491" s="88" t="str">
        <f>IF($AB491&lt;&gt;"x","",IF(AND($I491&lt;&gt;AO$4, IFERROR(MATCH("c",$AB491:AN491,0),0)=0),"x", IF(IFERROR(MATCH("c",$AB491:AN491,0),0)=0,"c","")))</f>
        <v/>
      </c>
      <c r="AP491" s="88" t="str">
        <f>IF($AB491&lt;&gt;"x","",IF(AND($I491&lt;&gt;AP$4, IFERROR(MATCH("c",$AB491:AO491,0),0)=0),"x", IF(IFERROR(MATCH("c",$AB491:AO491,0),0)=0,"c","")))</f>
        <v/>
      </c>
      <c r="AQ491" s="88" t="str">
        <f>IF($AB491&lt;&gt;"x","",IF(AND($I491&lt;&gt;AQ$4, IFERROR(MATCH("c",$AB491:AP491,0),0)=0),"x", IF(IFERROR(MATCH("c",$AB491:AP491,0),0)=0,"c","")))</f>
        <v/>
      </c>
    </row>
    <row r="492" spans="2:43" x14ac:dyDescent="0.25">
      <c r="B492" s="88">
        <f>IF(AND(OR(Pipeline!$F$5=H492,Pipeline!$F$5="",Pipeline!$F$5="All"), OR(Pipeline!$F$6=J492,Pipeline!$F$6="",Pipeline!$F$6="All"),  OR(Pipeline!$J$5&lt;=K492,Pipeline!$J$5=""), OR(Pipeline!$J$6&gt;=K492,Pipeline!$J$6=""),  OR(Pipeline!$N$5&lt;=O492,Pipeline!$N$5=""), OR(Pipeline!$N$6&gt;=O492,Pipeline!$N$6="")),1,0)</f>
        <v>1</v>
      </c>
      <c r="C492" s="99">
        <f>IF(B492&lt;&gt;1,"",COUNTIFS($I$6:I491,I492,$B$6:B491,1)+1)</f>
        <v>480</v>
      </c>
      <c r="D492" s="100" t="str">
        <f>IF(LEN(INDEX(Input!B$6:B$1005,ROW($C492)-ROW($C$5),1))=0,"-",INDEX(Input!B$6:B$1005,ROW($C492)-ROW($C$5),1))</f>
        <v>-</v>
      </c>
      <c r="E492" s="100" t="str">
        <f>IF(LEN(INDEX(Input!C$6:C$1005,ROW($C492)-ROW($C$5),1))=0,"-",INDEX(Input!C$6:C$1005,ROW($C492)-ROW($C$5),1))</f>
        <v>-</v>
      </c>
      <c r="F492" s="100" t="str">
        <f>IF(LEN(INDEX(Input!D$6:D$1005,ROW($C492)-ROW($C$5),1))=0,"-",INDEX(Input!D$6:D$1005,ROW($C492)-ROW($C$5),1))</f>
        <v>-</v>
      </c>
      <c r="G492" s="100" t="str">
        <f>IF(LEN(INDEX(Input!E$6:E$1005,ROW($C492)-ROW($C$5),1))=0,"-",INDEX(Input!E$6:E$1005,ROW($C492)-ROW($C$5),1))</f>
        <v>-</v>
      </c>
      <c r="H492" s="100" t="str">
        <f>IF(LEN(INDEX(Input!F$6:F$1005,ROW($C492)-ROW($C$5),1))=0,"-",INDEX(Input!F$6:F$1005,ROW($C492)-ROW($C$5),1))</f>
        <v>-</v>
      </c>
      <c r="I492" s="100" t="str">
        <f>IF(LEN(INDEX(Input!G$6:G$1005,ROW($C492)-ROW($C$5),1))=0,"",INDEX(Input!G$6:G$1005,ROW($C492)-ROW($C$5),1))</f>
        <v/>
      </c>
      <c r="J492" s="100" t="str">
        <f>IF(LEN(INDEX(Input!B$6:B$1005,ROW($C492)-ROW($C$5),1))=0,"-",IF(INDEX(Input!H$6:H$1005,ROW($C492)-ROW($C$5),1)="","Not set",INDEX(Input!H$6:H$1005,ROW($C492)-ROW($C$5),1)) )</f>
        <v>-</v>
      </c>
      <c r="K492" s="101" t="str">
        <f>IF(LEN(INDEX(Input!I$6:I$1005,ROW($C492)-ROW($C$5),1))=0,"",INDEX(Input!I$6:I$1005,ROW($C492)-ROW($C$5),1))</f>
        <v/>
      </c>
      <c r="L492" s="101" t="str">
        <f t="array" ref="L492">IFERROR(IF($AY$24=123,DAY(K492)&amp;connector&amp;IF($AZ$24="Extended",INDEX($AT$24:$AT$35,MONTH(K492),1),MONTH(K492))&amp;connector&amp;IF($AZ$24="Short", RIGHT(YEAR(K492),2),YEAR(K492)),IF($AY$24=213, MONTH(K492)&amp;connector&amp;DAY(K492)&amp;connector&amp;IF($AZ$24="Short", RIGHT(YEAR(K492),2),YEAR(K492)),IF($AZ$24="Short", RIGHT(YEAR(K492),2),YEAR(K492))&amp;connector&amp;MONTH(K492)&amp;connector&amp;DAY(K492))),"-")</f>
        <v>-</v>
      </c>
      <c r="M492" s="101" t="str">
        <f>IF(LEN(INDEX(Input!J$6:J$1005,ROW($C492)-ROW($C$5),1))=0,"",INDEX(Input!J$6:J$1005,ROW($C492)-ROW($C$5),1))</f>
        <v/>
      </c>
      <c r="N492" s="101" t="str">
        <f t="array" ref="N492">IFERROR(IF($AY$24=123,DAY(M492)&amp;connector&amp;IF($AZ$24="Extended",INDEX($AT$24:$AT$35,MONTH(M492),1),MONTH(M492))&amp;connector&amp;IF($AZ$24="Short", RIGHT(YEAR(M492),2),YEAR(M492)),IF($AY$24=213, MONTH(M492)&amp;connector&amp;DAY(M492)&amp;connector&amp;IF($AZ$24="Short", RIGHT(YEAR(M492),2),YEAR(M492)),IF($AZ$24="Short", RIGHT(YEAR(M492),2),YEAR(M492))&amp;connector&amp;MONTH(M492)&amp;connector&amp;DAY(M492))),"-")</f>
        <v>-</v>
      </c>
      <c r="O492" s="156" t="str">
        <f>IF(LEN(INDEX(Input!K$6:K$1005,ROW($C492)-ROW($C$5),1))=0,"",INDEX(Input!K$6:K$1005,ROW($C492)-ROW($C$5),1))</f>
        <v/>
      </c>
      <c r="P492" s="100" t="str">
        <f t="shared" si="61"/>
        <v>-</v>
      </c>
      <c r="Q492" s="156" t="str">
        <f>IF(LEN(INDEX(Input!L$6:L$1005,ROW($C492)-ROW($C$5),1))=0,"",INDEX(Input!L$6:L$1005,ROW($C492)-ROW($C$5),1))</f>
        <v/>
      </c>
      <c r="R492" s="100" t="str">
        <f t="shared" si="62"/>
        <v>-</v>
      </c>
      <c r="S492" s="156" t="str">
        <f>IF(LEN(INDEX(Input!M$6:M$1005,ROW($C492)-ROW($C$5),1))=0,"-",INDEX(Input!M$6:M$1005,ROW($C492)-ROW($C$5),1))</f>
        <v>-</v>
      </c>
      <c r="T492" s="156" t="str">
        <f t="shared" si="63"/>
        <v/>
      </c>
      <c r="U492" s="100" t="str">
        <f t="shared" si="64"/>
        <v>-</v>
      </c>
      <c r="V492" s="156" t="str">
        <f>IF(LEN(INDEX(Input!O$6:O$1005,ROW($C492)-ROW($C$5),1))=0,"",INDEX(Input!O$6:O$1005,ROW($C492)-ROW($C$5),1))</f>
        <v/>
      </c>
      <c r="W492" s="100" t="str">
        <f t="shared" si="65"/>
        <v>-</v>
      </c>
      <c r="X492" s="104" t="str">
        <f t="shared" si="66"/>
        <v/>
      </c>
      <c r="Y492" s="102" t="str">
        <f t="shared" si="67"/>
        <v/>
      </c>
      <c r="Z492" s="102" t="str">
        <f>IF(AND(OR(Dashboard!$D$7=J492,Dashboard!$D$7=""),  OR(Dashboard!$G$6&lt;=K492,Dashboard!$G$6=""), OR(Dashboard!$G$7&gt;=K492,Dashboard!$G$7=""),  OR(Dashboard!$J$6&lt;=O492,Dashboard!$J$6=""), OR(Dashboard!$J$7&gt;=O492,Dashboard!$J$7=""),D492&lt;&gt;""),"x","")</f>
        <v>x</v>
      </c>
      <c r="AA492" s="102" t="str">
        <f>IF(AND(OR(Dashboard!$D$6=H492,Dashboard!$D$6="",Dashboard!$D$6="All"), Z492="x"),"x","")</f>
        <v>x</v>
      </c>
      <c r="AB492" s="103" t="str">
        <f>IF(AND(OR(Dashboard!$D$6=H492,Dashboard!$D$6="",Dashboard!$D$6="All"), OR(Dashboard!$D$7=J492,Dashboard!$D$7=""),  OR(Dashboard!$G$6&lt;=K492,Dashboard!$G$6=""), OR(Dashboard!$G$7&gt;=K492,Dashboard!$G$7=""),  OR(Dashboard!$J$6&lt;=O492,Dashboard!$J$6=""), OR(Dashboard!$J$7&gt;=O492,Dashboard!$J$7=""),I492&lt;&gt;""),"x","")</f>
        <v/>
      </c>
      <c r="AC492" s="88" t="str">
        <f>IF($AB492&lt;&gt;"x","",IF(AND($I492&lt;&gt;AC$4, IFERROR(MATCH("c",$AB492:AB492,0),0)=0),"x", IF(IFERROR(MATCH("c",$AB492:AB492,0),0)=0,"c","")))</f>
        <v/>
      </c>
      <c r="AD492" s="88" t="str">
        <f>IF($AB492&lt;&gt;"x","",IF(AND($I492&lt;&gt;AD$4, IFERROR(MATCH("c",$AB492:AC492,0),0)=0),"x", IF(IFERROR(MATCH("c",$AB492:AC492,0),0)=0,"c","")))</f>
        <v/>
      </c>
      <c r="AE492" s="88" t="str">
        <f>IF($AB492&lt;&gt;"x","",IF(AND($I492&lt;&gt;AE$4, IFERROR(MATCH("c",$AB492:AD492,0),0)=0),"x", IF(IFERROR(MATCH("c",$AB492:AD492,0),0)=0,"c","")))</f>
        <v/>
      </c>
      <c r="AF492" s="88" t="str">
        <f>IF($AB492&lt;&gt;"x","",IF(AND($I492&lt;&gt;AF$4, IFERROR(MATCH("c",$AB492:AE492,0),0)=0),"x", IF(IFERROR(MATCH("c",$AB492:AE492,0),0)=0,"c","")))</f>
        <v/>
      </c>
      <c r="AG492" s="88" t="str">
        <f>IF($AB492&lt;&gt;"x","",IF(AND($I492&lt;&gt;AG$4, IFERROR(MATCH("c",$AB492:AF492,0),0)=0),"x", IF(IFERROR(MATCH("c",$AB492:AF492,0),0)=0,"c","")))</f>
        <v/>
      </c>
      <c r="AH492" s="88" t="str">
        <f>IF($AB492&lt;&gt;"x","",IF(AND($I492&lt;&gt;AH$4, IFERROR(MATCH("c",$AB492:AG492,0),0)=0),"x", IF(IFERROR(MATCH("c",$AB492:AG492,0),0)=0,"c","")))</f>
        <v/>
      </c>
      <c r="AI492" s="88" t="str">
        <f>IF($AB492&lt;&gt;"x","",IF(AND($I492&lt;&gt;AI$4, IFERROR(MATCH("c",$AB492:AH492,0),0)=0),"x", IF(IFERROR(MATCH("c",$AB492:AH492,0),0)=0,"c","")))</f>
        <v/>
      </c>
      <c r="AJ492" s="88" t="str">
        <f>IF($AB492&lt;&gt;"x","",IF(AND($I492&lt;&gt;AJ$4, IFERROR(MATCH("c",$AB492:AI492,0),0)=0),"x", IF(IFERROR(MATCH("c",$AB492:AI492,0),0)=0,"c","")))</f>
        <v/>
      </c>
      <c r="AK492" s="88" t="str">
        <f>IF($AB492&lt;&gt;"x","",IF(AND($I492&lt;&gt;AK$4, IFERROR(MATCH("c",$AB492:AJ492,0),0)=0),"x", IF(IFERROR(MATCH("c",$AB492:AJ492,0),0)=0,"c","")))</f>
        <v/>
      </c>
      <c r="AL492" s="88" t="str">
        <f>IF($AB492&lt;&gt;"x","",IF(AND($I492&lt;&gt;AL$4, IFERROR(MATCH("c",$AB492:AK492,0),0)=0),"x", IF(IFERROR(MATCH("c",$AB492:AK492,0),0)=0,"c","")))</f>
        <v/>
      </c>
      <c r="AM492" s="88" t="str">
        <f>IF($AB492&lt;&gt;"x","",IF(AND($I492&lt;&gt;AM$4, IFERROR(MATCH("c",$AB492:AL492,0),0)=0),"x", IF(IFERROR(MATCH("c",$AB492:AL492,0),0)=0,"c","")))</f>
        <v/>
      </c>
      <c r="AN492" s="88" t="str">
        <f>IF($AB492&lt;&gt;"x","",IF(AND($I492&lt;&gt;AN$4, IFERROR(MATCH("c",$AB492:AM492,0),0)=0),"x", IF(IFERROR(MATCH("c",$AB492:AM492,0),0)=0,"c","")))</f>
        <v/>
      </c>
      <c r="AO492" s="88" t="str">
        <f>IF($AB492&lt;&gt;"x","",IF(AND($I492&lt;&gt;AO$4, IFERROR(MATCH("c",$AB492:AN492,0),0)=0),"x", IF(IFERROR(MATCH("c",$AB492:AN492,0),0)=0,"c","")))</f>
        <v/>
      </c>
      <c r="AP492" s="88" t="str">
        <f>IF($AB492&lt;&gt;"x","",IF(AND($I492&lt;&gt;AP$4, IFERROR(MATCH("c",$AB492:AO492,0),0)=0),"x", IF(IFERROR(MATCH("c",$AB492:AO492,0),0)=0,"c","")))</f>
        <v/>
      </c>
      <c r="AQ492" s="88" t="str">
        <f>IF($AB492&lt;&gt;"x","",IF(AND($I492&lt;&gt;AQ$4, IFERROR(MATCH("c",$AB492:AP492,0),0)=0),"x", IF(IFERROR(MATCH("c",$AB492:AP492,0),0)=0,"c","")))</f>
        <v/>
      </c>
    </row>
    <row r="493" spans="2:43" x14ac:dyDescent="0.25">
      <c r="B493" s="88">
        <f>IF(AND(OR(Pipeline!$F$5=H493,Pipeline!$F$5="",Pipeline!$F$5="All"), OR(Pipeline!$F$6=J493,Pipeline!$F$6="",Pipeline!$F$6="All"),  OR(Pipeline!$J$5&lt;=K493,Pipeline!$J$5=""), OR(Pipeline!$J$6&gt;=K493,Pipeline!$J$6=""),  OR(Pipeline!$N$5&lt;=O493,Pipeline!$N$5=""), OR(Pipeline!$N$6&gt;=O493,Pipeline!$N$6="")),1,0)</f>
        <v>1</v>
      </c>
      <c r="C493" s="99">
        <f>IF(B493&lt;&gt;1,"",COUNTIFS($I$6:I492,I493,$B$6:B492,1)+1)</f>
        <v>481</v>
      </c>
      <c r="D493" s="100" t="str">
        <f>IF(LEN(INDEX(Input!B$6:B$1005,ROW($C493)-ROW($C$5),1))=0,"-",INDEX(Input!B$6:B$1005,ROW($C493)-ROW($C$5),1))</f>
        <v>-</v>
      </c>
      <c r="E493" s="100" t="str">
        <f>IF(LEN(INDEX(Input!C$6:C$1005,ROW($C493)-ROW($C$5),1))=0,"-",INDEX(Input!C$6:C$1005,ROW($C493)-ROW($C$5),1))</f>
        <v>-</v>
      </c>
      <c r="F493" s="100" t="str">
        <f>IF(LEN(INDEX(Input!D$6:D$1005,ROW($C493)-ROW($C$5),1))=0,"-",INDEX(Input!D$6:D$1005,ROW($C493)-ROW($C$5),1))</f>
        <v>-</v>
      </c>
      <c r="G493" s="100" t="str">
        <f>IF(LEN(INDEX(Input!E$6:E$1005,ROW($C493)-ROW($C$5),1))=0,"-",INDEX(Input!E$6:E$1005,ROW($C493)-ROW($C$5),1))</f>
        <v>-</v>
      </c>
      <c r="H493" s="100" t="str">
        <f>IF(LEN(INDEX(Input!F$6:F$1005,ROW($C493)-ROW($C$5),1))=0,"-",INDEX(Input!F$6:F$1005,ROW($C493)-ROW($C$5),1))</f>
        <v>-</v>
      </c>
      <c r="I493" s="100" t="str">
        <f>IF(LEN(INDEX(Input!G$6:G$1005,ROW($C493)-ROW($C$5),1))=0,"",INDEX(Input!G$6:G$1005,ROW($C493)-ROW($C$5),1))</f>
        <v/>
      </c>
      <c r="J493" s="100" t="str">
        <f>IF(LEN(INDEX(Input!B$6:B$1005,ROW($C493)-ROW($C$5),1))=0,"-",IF(INDEX(Input!H$6:H$1005,ROW($C493)-ROW($C$5),1)="","Not set",INDEX(Input!H$6:H$1005,ROW($C493)-ROW($C$5),1)) )</f>
        <v>-</v>
      </c>
      <c r="K493" s="101" t="str">
        <f>IF(LEN(INDEX(Input!I$6:I$1005,ROW($C493)-ROW($C$5),1))=0,"",INDEX(Input!I$6:I$1005,ROW($C493)-ROW($C$5),1))</f>
        <v/>
      </c>
      <c r="L493" s="101" t="str">
        <f t="array" ref="L493">IFERROR(IF($AY$24=123,DAY(K493)&amp;connector&amp;IF($AZ$24="Extended",INDEX($AT$24:$AT$35,MONTH(K493),1),MONTH(K493))&amp;connector&amp;IF($AZ$24="Short", RIGHT(YEAR(K493),2),YEAR(K493)),IF($AY$24=213, MONTH(K493)&amp;connector&amp;DAY(K493)&amp;connector&amp;IF($AZ$24="Short", RIGHT(YEAR(K493),2),YEAR(K493)),IF($AZ$24="Short", RIGHT(YEAR(K493),2),YEAR(K493))&amp;connector&amp;MONTH(K493)&amp;connector&amp;DAY(K493))),"-")</f>
        <v>-</v>
      </c>
      <c r="M493" s="101" t="str">
        <f>IF(LEN(INDEX(Input!J$6:J$1005,ROW($C493)-ROW($C$5),1))=0,"",INDEX(Input!J$6:J$1005,ROW($C493)-ROW($C$5),1))</f>
        <v/>
      </c>
      <c r="N493" s="101" t="str">
        <f t="array" ref="N493">IFERROR(IF($AY$24=123,DAY(M493)&amp;connector&amp;IF($AZ$24="Extended",INDEX($AT$24:$AT$35,MONTH(M493),1),MONTH(M493))&amp;connector&amp;IF($AZ$24="Short", RIGHT(YEAR(M493),2),YEAR(M493)),IF($AY$24=213, MONTH(M493)&amp;connector&amp;DAY(M493)&amp;connector&amp;IF($AZ$24="Short", RIGHT(YEAR(M493),2),YEAR(M493)),IF($AZ$24="Short", RIGHT(YEAR(M493),2),YEAR(M493))&amp;connector&amp;MONTH(M493)&amp;connector&amp;DAY(M493))),"-")</f>
        <v>-</v>
      </c>
      <c r="O493" s="156" t="str">
        <f>IF(LEN(INDEX(Input!K$6:K$1005,ROW($C493)-ROW($C$5),1))=0,"",INDEX(Input!K$6:K$1005,ROW($C493)-ROW($C$5),1))</f>
        <v/>
      </c>
      <c r="P493" s="100" t="str">
        <f t="shared" si="61"/>
        <v>-</v>
      </c>
      <c r="Q493" s="156" t="str">
        <f>IF(LEN(INDEX(Input!L$6:L$1005,ROW($C493)-ROW($C$5),1))=0,"",INDEX(Input!L$6:L$1005,ROW($C493)-ROW($C$5),1))</f>
        <v/>
      </c>
      <c r="R493" s="100" t="str">
        <f t="shared" si="62"/>
        <v>-</v>
      </c>
      <c r="S493" s="156" t="str">
        <f>IF(LEN(INDEX(Input!M$6:M$1005,ROW($C493)-ROW($C$5),1))=0,"-",INDEX(Input!M$6:M$1005,ROW($C493)-ROW($C$5),1))</f>
        <v>-</v>
      </c>
      <c r="T493" s="156" t="str">
        <f t="shared" si="63"/>
        <v/>
      </c>
      <c r="U493" s="100" t="str">
        <f t="shared" si="64"/>
        <v>-</v>
      </c>
      <c r="V493" s="156" t="str">
        <f>IF(LEN(INDEX(Input!O$6:O$1005,ROW($C493)-ROW($C$5),1))=0,"",INDEX(Input!O$6:O$1005,ROW($C493)-ROW($C$5),1))</f>
        <v/>
      </c>
      <c r="W493" s="100" t="str">
        <f t="shared" si="65"/>
        <v>-</v>
      </c>
      <c r="X493" s="104" t="str">
        <f t="shared" si="66"/>
        <v/>
      </c>
      <c r="Y493" s="102" t="str">
        <f t="shared" si="67"/>
        <v/>
      </c>
      <c r="Z493" s="102" t="str">
        <f>IF(AND(OR(Dashboard!$D$7=J493,Dashboard!$D$7=""),  OR(Dashboard!$G$6&lt;=K493,Dashboard!$G$6=""), OR(Dashboard!$G$7&gt;=K493,Dashboard!$G$7=""),  OR(Dashboard!$J$6&lt;=O493,Dashboard!$J$6=""), OR(Dashboard!$J$7&gt;=O493,Dashboard!$J$7=""),D493&lt;&gt;""),"x","")</f>
        <v>x</v>
      </c>
      <c r="AA493" s="102" t="str">
        <f>IF(AND(OR(Dashboard!$D$6=H493,Dashboard!$D$6="",Dashboard!$D$6="All"), Z493="x"),"x","")</f>
        <v>x</v>
      </c>
      <c r="AB493" s="103" t="str">
        <f>IF(AND(OR(Dashboard!$D$6=H493,Dashboard!$D$6="",Dashboard!$D$6="All"), OR(Dashboard!$D$7=J493,Dashboard!$D$7=""),  OR(Dashboard!$G$6&lt;=K493,Dashboard!$G$6=""), OR(Dashboard!$G$7&gt;=K493,Dashboard!$G$7=""),  OR(Dashboard!$J$6&lt;=O493,Dashboard!$J$6=""), OR(Dashboard!$J$7&gt;=O493,Dashboard!$J$7=""),I493&lt;&gt;""),"x","")</f>
        <v/>
      </c>
      <c r="AC493" s="88" t="str">
        <f>IF($AB493&lt;&gt;"x","",IF(AND($I493&lt;&gt;AC$4, IFERROR(MATCH("c",$AB493:AB493,0),0)=0),"x", IF(IFERROR(MATCH("c",$AB493:AB493,0),0)=0,"c","")))</f>
        <v/>
      </c>
      <c r="AD493" s="88" t="str">
        <f>IF($AB493&lt;&gt;"x","",IF(AND($I493&lt;&gt;AD$4, IFERROR(MATCH("c",$AB493:AC493,0),0)=0),"x", IF(IFERROR(MATCH("c",$AB493:AC493,0),0)=0,"c","")))</f>
        <v/>
      </c>
      <c r="AE493" s="88" t="str">
        <f>IF($AB493&lt;&gt;"x","",IF(AND($I493&lt;&gt;AE$4, IFERROR(MATCH("c",$AB493:AD493,0),0)=0),"x", IF(IFERROR(MATCH("c",$AB493:AD493,0),0)=0,"c","")))</f>
        <v/>
      </c>
      <c r="AF493" s="88" t="str">
        <f>IF($AB493&lt;&gt;"x","",IF(AND($I493&lt;&gt;AF$4, IFERROR(MATCH("c",$AB493:AE493,0),0)=0),"x", IF(IFERROR(MATCH("c",$AB493:AE493,0),0)=0,"c","")))</f>
        <v/>
      </c>
      <c r="AG493" s="88" t="str">
        <f>IF($AB493&lt;&gt;"x","",IF(AND($I493&lt;&gt;AG$4, IFERROR(MATCH("c",$AB493:AF493,0),0)=0),"x", IF(IFERROR(MATCH("c",$AB493:AF493,0),0)=0,"c","")))</f>
        <v/>
      </c>
      <c r="AH493" s="88" t="str">
        <f>IF($AB493&lt;&gt;"x","",IF(AND($I493&lt;&gt;AH$4, IFERROR(MATCH("c",$AB493:AG493,0),0)=0),"x", IF(IFERROR(MATCH("c",$AB493:AG493,0),0)=0,"c","")))</f>
        <v/>
      </c>
      <c r="AI493" s="88" t="str">
        <f>IF($AB493&lt;&gt;"x","",IF(AND($I493&lt;&gt;AI$4, IFERROR(MATCH("c",$AB493:AH493,0),0)=0),"x", IF(IFERROR(MATCH("c",$AB493:AH493,0),0)=0,"c","")))</f>
        <v/>
      </c>
      <c r="AJ493" s="88" t="str">
        <f>IF($AB493&lt;&gt;"x","",IF(AND($I493&lt;&gt;AJ$4, IFERROR(MATCH("c",$AB493:AI493,0),0)=0),"x", IF(IFERROR(MATCH("c",$AB493:AI493,0),0)=0,"c","")))</f>
        <v/>
      </c>
      <c r="AK493" s="88" t="str">
        <f>IF($AB493&lt;&gt;"x","",IF(AND($I493&lt;&gt;AK$4, IFERROR(MATCH("c",$AB493:AJ493,0),0)=0),"x", IF(IFERROR(MATCH("c",$AB493:AJ493,0),0)=0,"c","")))</f>
        <v/>
      </c>
      <c r="AL493" s="88" t="str">
        <f>IF($AB493&lt;&gt;"x","",IF(AND($I493&lt;&gt;AL$4, IFERROR(MATCH("c",$AB493:AK493,0),0)=0),"x", IF(IFERROR(MATCH("c",$AB493:AK493,0),0)=0,"c","")))</f>
        <v/>
      </c>
      <c r="AM493" s="88" t="str">
        <f>IF($AB493&lt;&gt;"x","",IF(AND($I493&lt;&gt;AM$4, IFERROR(MATCH("c",$AB493:AL493,0),0)=0),"x", IF(IFERROR(MATCH("c",$AB493:AL493,0),0)=0,"c","")))</f>
        <v/>
      </c>
      <c r="AN493" s="88" t="str">
        <f>IF($AB493&lt;&gt;"x","",IF(AND($I493&lt;&gt;AN$4, IFERROR(MATCH("c",$AB493:AM493,0),0)=0),"x", IF(IFERROR(MATCH("c",$AB493:AM493,0),0)=0,"c","")))</f>
        <v/>
      </c>
      <c r="AO493" s="88" t="str">
        <f>IF($AB493&lt;&gt;"x","",IF(AND($I493&lt;&gt;AO$4, IFERROR(MATCH("c",$AB493:AN493,0),0)=0),"x", IF(IFERROR(MATCH("c",$AB493:AN493,0),0)=0,"c","")))</f>
        <v/>
      </c>
      <c r="AP493" s="88" t="str">
        <f>IF($AB493&lt;&gt;"x","",IF(AND($I493&lt;&gt;AP$4, IFERROR(MATCH("c",$AB493:AO493,0),0)=0),"x", IF(IFERROR(MATCH("c",$AB493:AO493,0),0)=0,"c","")))</f>
        <v/>
      </c>
      <c r="AQ493" s="88" t="str">
        <f>IF($AB493&lt;&gt;"x","",IF(AND($I493&lt;&gt;AQ$4, IFERROR(MATCH("c",$AB493:AP493,0),0)=0),"x", IF(IFERROR(MATCH("c",$AB493:AP493,0),0)=0,"c","")))</f>
        <v/>
      </c>
    </row>
    <row r="494" spans="2:43" x14ac:dyDescent="0.25">
      <c r="B494" s="88">
        <f>IF(AND(OR(Pipeline!$F$5=H494,Pipeline!$F$5="",Pipeline!$F$5="All"), OR(Pipeline!$F$6=J494,Pipeline!$F$6="",Pipeline!$F$6="All"),  OR(Pipeline!$J$5&lt;=K494,Pipeline!$J$5=""), OR(Pipeline!$J$6&gt;=K494,Pipeline!$J$6=""),  OR(Pipeline!$N$5&lt;=O494,Pipeline!$N$5=""), OR(Pipeline!$N$6&gt;=O494,Pipeline!$N$6="")),1,0)</f>
        <v>1</v>
      </c>
      <c r="C494" s="99">
        <f>IF(B494&lt;&gt;1,"",COUNTIFS($I$6:I493,I494,$B$6:B493,1)+1)</f>
        <v>482</v>
      </c>
      <c r="D494" s="100" t="str">
        <f>IF(LEN(INDEX(Input!B$6:B$1005,ROW($C494)-ROW($C$5),1))=0,"-",INDEX(Input!B$6:B$1005,ROW($C494)-ROW($C$5),1))</f>
        <v>-</v>
      </c>
      <c r="E494" s="100" t="str">
        <f>IF(LEN(INDEX(Input!C$6:C$1005,ROW($C494)-ROW($C$5),1))=0,"-",INDEX(Input!C$6:C$1005,ROW($C494)-ROW($C$5),1))</f>
        <v>-</v>
      </c>
      <c r="F494" s="100" t="str">
        <f>IF(LEN(INDEX(Input!D$6:D$1005,ROW($C494)-ROW($C$5),1))=0,"-",INDEX(Input!D$6:D$1005,ROW($C494)-ROW($C$5),1))</f>
        <v>-</v>
      </c>
      <c r="G494" s="100" t="str">
        <f>IF(LEN(INDEX(Input!E$6:E$1005,ROW($C494)-ROW($C$5),1))=0,"-",INDEX(Input!E$6:E$1005,ROW($C494)-ROW($C$5),1))</f>
        <v>-</v>
      </c>
      <c r="H494" s="100" t="str">
        <f>IF(LEN(INDEX(Input!F$6:F$1005,ROW($C494)-ROW($C$5),1))=0,"-",INDEX(Input!F$6:F$1005,ROW($C494)-ROW($C$5),1))</f>
        <v>-</v>
      </c>
      <c r="I494" s="100" t="str">
        <f>IF(LEN(INDEX(Input!G$6:G$1005,ROW($C494)-ROW($C$5),1))=0,"",INDEX(Input!G$6:G$1005,ROW($C494)-ROW($C$5),1))</f>
        <v/>
      </c>
      <c r="J494" s="100" t="str">
        <f>IF(LEN(INDEX(Input!B$6:B$1005,ROW($C494)-ROW($C$5),1))=0,"-",IF(INDEX(Input!H$6:H$1005,ROW($C494)-ROW($C$5),1)="","Not set",INDEX(Input!H$6:H$1005,ROW($C494)-ROW($C$5),1)) )</f>
        <v>-</v>
      </c>
      <c r="K494" s="101" t="str">
        <f>IF(LEN(INDEX(Input!I$6:I$1005,ROW($C494)-ROW($C$5),1))=0,"",INDEX(Input!I$6:I$1005,ROW($C494)-ROW($C$5),1))</f>
        <v/>
      </c>
      <c r="L494" s="101" t="str">
        <f t="array" ref="L494">IFERROR(IF($AY$24=123,DAY(K494)&amp;connector&amp;IF($AZ$24="Extended",INDEX($AT$24:$AT$35,MONTH(K494),1),MONTH(K494))&amp;connector&amp;IF($AZ$24="Short", RIGHT(YEAR(K494),2),YEAR(K494)),IF($AY$24=213, MONTH(K494)&amp;connector&amp;DAY(K494)&amp;connector&amp;IF($AZ$24="Short", RIGHT(YEAR(K494),2),YEAR(K494)),IF($AZ$24="Short", RIGHT(YEAR(K494),2),YEAR(K494))&amp;connector&amp;MONTH(K494)&amp;connector&amp;DAY(K494))),"-")</f>
        <v>-</v>
      </c>
      <c r="M494" s="101" t="str">
        <f>IF(LEN(INDEX(Input!J$6:J$1005,ROW($C494)-ROW($C$5),1))=0,"",INDEX(Input!J$6:J$1005,ROW($C494)-ROW($C$5),1))</f>
        <v/>
      </c>
      <c r="N494" s="101" t="str">
        <f t="array" ref="N494">IFERROR(IF($AY$24=123,DAY(M494)&amp;connector&amp;IF($AZ$24="Extended",INDEX($AT$24:$AT$35,MONTH(M494),1),MONTH(M494))&amp;connector&amp;IF($AZ$24="Short", RIGHT(YEAR(M494),2),YEAR(M494)),IF($AY$24=213, MONTH(M494)&amp;connector&amp;DAY(M494)&amp;connector&amp;IF($AZ$24="Short", RIGHT(YEAR(M494),2),YEAR(M494)),IF($AZ$24="Short", RIGHT(YEAR(M494),2),YEAR(M494))&amp;connector&amp;MONTH(M494)&amp;connector&amp;DAY(M494))),"-")</f>
        <v>-</v>
      </c>
      <c r="O494" s="156" t="str">
        <f>IF(LEN(INDEX(Input!K$6:K$1005,ROW($C494)-ROW($C$5),1))=0,"",INDEX(Input!K$6:K$1005,ROW($C494)-ROW($C$5),1))</f>
        <v/>
      </c>
      <c r="P494" s="100" t="str">
        <f t="shared" si="61"/>
        <v>-</v>
      </c>
      <c r="Q494" s="156" t="str">
        <f>IF(LEN(INDEX(Input!L$6:L$1005,ROW($C494)-ROW($C$5),1))=0,"",INDEX(Input!L$6:L$1005,ROW($C494)-ROW($C$5),1))</f>
        <v/>
      </c>
      <c r="R494" s="100" t="str">
        <f t="shared" si="62"/>
        <v>-</v>
      </c>
      <c r="S494" s="156" t="str">
        <f>IF(LEN(INDEX(Input!M$6:M$1005,ROW($C494)-ROW($C$5),1))=0,"-",INDEX(Input!M$6:M$1005,ROW($C494)-ROW($C$5),1))</f>
        <v>-</v>
      </c>
      <c r="T494" s="156" t="str">
        <f t="shared" si="63"/>
        <v/>
      </c>
      <c r="U494" s="100" t="str">
        <f t="shared" si="64"/>
        <v>-</v>
      </c>
      <c r="V494" s="156" t="str">
        <f>IF(LEN(INDEX(Input!O$6:O$1005,ROW($C494)-ROW($C$5),1))=0,"",INDEX(Input!O$6:O$1005,ROW($C494)-ROW($C$5),1))</f>
        <v/>
      </c>
      <c r="W494" s="100" t="str">
        <f t="shared" si="65"/>
        <v>-</v>
      </c>
      <c r="X494" s="104" t="str">
        <f t="shared" si="66"/>
        <v/>
      </c>
      <c r="Y494" s="102" t="str">
        <f t="shared" si="67"/>
        <v/>
      </c>
      <c r="Z494" s="102" t="str">
        <f>IF(AND(OR(Dashboard!$D$7=J494,Dashboard!$D$7=""),  OR(Dashboard!$G$6&lt;=K494,Dashboard!$G$6=""), OR(Dashboard!$G$7&gt;=K494,Dashboard!$G$7=""),  OR(Dashboard!$J$6&lt;=O494,Dashboard!$J$6=""), OR(Dashboard!$J$7&gt;=O494,Dashboard!$J$7=""),D494&lt;&gt;""),"x","")</f>
        <v>x</v>
      </c>
      <c r="AA494" s="102" t="str">
        <f>IF(AND(OR(Dashboard!$D$6=H494,Dashboard!$D$6="",Dashboard!$D$6="All"), Z494="x"),"x","")</f>
        <v>x</v>
      </c>
      <c r="AB494" s="103" t="str">
        <f>IF(AND(OR(Dashboard!$D$6=H494,Dashboard!$D$6="",Dashboard!$D$6="All"), OR(Dashboard!$D$7=J494,Dashboard!$D$7=""),  OR(Dashboard!$G$6&lt;=K494,Dashboard!$G$6=""), OR(Dashboard!$G$7&gt;=K494,Dashboard!$G$7=""),  OR(Dashboard!$J$6&lt;=O494,Dashboard!$J$6=""), OR(Dashboard!$J$7&gt;=O494,Dashboard!$J$7=""),I494&lt;&gt;""),"x","")</f>
        <v/>
      </c>
      <c r="AC494" s="88" t="str">
        <f>IF($AB494&lt;&gt;"x","",IF(AND($I494&lt;&gt;AC$4, IFERROR(MATCH("c",$AB494:AB494,0),0)=0),"x", IF(IFERROR(MATCH("c",$AB494:AB494,0),0)=0,"c","")))</f>
        <v/>
      </c>
      <c r="AD494" s="88" t="str">
        <f>IF($AB494&lt;&gt;"x","",IF(AND($I494&lt;&gt;AD$4, IFERROR(MATCH("c",$AB494:AC494,0),0)=0),"x", IF(IFERROR(MATCH("c",$AB494:AC494,0),0)=0,"c","")))</f>
        <v/>
      </c>
      <c r="AE494" s="88" t="str">
        <f>IF($AB494&lt;&gt;"x","",IF(AND($I494&lt;&gt;AE$4, IFERROR(MATCH("c",$AB494:AD494,0),0)=0),"x", IF(IFERROR(MATCH("c",$AB494:AD494,0),0)=0,"c","")))</f>
        <v/>
      </c>
      <c r="AF494" s="88" t="str">
        <f>IF($AB494&lt;&gt;"x","",IF(AND($I494&lt;&gt;AF$4, IFERROR(MATCH("c",$AB494:AE494,0),0)=0),"x", IF(IFERROR(MATCH("c",$AB494:AE494,0),0)=0,"c","")))</f>
        <v/>
      </c>
      <c r="AG494" s="88" t="str">
        <f>IF($AB494&lt;&gt;"x","",IF(AND($I494&lt;&gt;AG$4, IFERROR(MATCH("c",$AB494:AF494,0),0)=0),"x", IF(IFERROR(MATCH("c",$AB494:AF494,0),0)=0,"c","")))</f>
        <v/>
      </c>
      <c r="AH494" s="88" t="str">
        <f>IF($AB494&lt;&gt;"x","",IF(AND($I494&lt;&gt;AH$4, IFERROR(MATCH("c",$AB494:AG494,0),0)=0),"x", IF(IFERROR(MATCH("c",$AB494:AG494,0),0)=0,"c","")))</f>
        <v/>
      </c>
      <c r="AI494" s="88" t="str">
        <f>IF($AB494&lt;&gt;"x","",IF(AND($I494&lt;&gt;AI$4, IFERROR(MATCH("c",$AB494:AH494,0),0)=0),"x", IF(IFERROR(MATCH("c",$AB494:AH494,0),0)=0,"c","")))</f>
        <v/>
      </c>
      <c r="AJ494" s="88" t="str">
        <f>IF($AB494&lt;&gt;"x","",IF(AND($I494&lt;&gt;AJ$4, IFERROR(MATCH("c",$AB494:AI494,0),0)=0),"x", IF(IFERROR(MATCH("c",$AB494:AI494,0),0)=0,"c","")))</f>
        <v/>
      </c>
      <c r="AK494" s="88" t="str">
        <f>IF($AB494&lt;&gt;"x","",IF(AND($I494&lt;&gt;AK$4, IFERROR(MATCH("c",$AB494:AJ494,0),0)=0),"x", IF(IFERROR(MATCH("c",$AB494:AJ494,0),0)=0,"c","")))</f>
        <v/>
      </c>
      <c r="AL494" s="88" t="str">
        <f>IF($AB494&lt;&gt;"x","",IF(AND($I494&lt;&gt;AL$4, IFERROR(MATCH("c",$AB494:AK494,0),0)=0),"x", IF(IFERROR(MATCH("c",$AB494:AK494,0),0)=0,"c","")))</f>
        <v/>
      </c>
      <c r="AM494" s="88" t="str">
        <f>IF($AB494&lt;&gt;"x","",IF(AND($I494&lt;&gt;AM$4, IFERROR(MATCH("c",$AB494:AL494,0),0)=0),"x", IF(IFERROR(MATCH("c",$AB494:AL494,0),0)=0,"c","")))</f>
        <v/>
      </c>
      <c r="AN494" s="88" t="str">
        <f>IF($AB494&lt;&gt;"x","",IF(AND($I494&lt;&gt;AN$4, IFERROR(MATCH("c",$AB494:AM494,0),0)=0),"x", IF(IFERROR(MATCH("c",$AB494:AM494,0),0)=0,"c","")))</f>
        <v/>
      </c>
      <c r="AO494" s="88" t="str">
        <f>IF($AB494&lt;&gt;"x","",IF(AND($I494&lt;&gt;AO$4, IFERROR(MATCH("c",$AB494:AN494,0),0)=0),"x", IF(IFERROR(MATCH("c",$AB494:AN494,0),0)=0,"c","")))</f>
        <v/>
      </c>
      <c r="AP494" s="88" t="str">
        <f>IF($AB494&lt;&gt;"x","",IF(AND($I494&lt;&gt;AP$4, IFERROR(MATCH("c",$AB494:AO494,0),0)=0),"x", IF(IFERROR(MATCH("c",$AB494:AO494,0),0)=0,"c","")))</f>
        <v/>
      </c>
      <c r="AQ494" s="88" t="str">
        <f>IF($AB494&lt;&gt;"x","",IF(AND($I494&lt;&gt;AQ$4, IFERROR(MATCH("c",$AB494:AP494,0),0)=0),"x", IF(IFERROR(MATCH("c",$AB494:AP494,0),0)=0,"c","")))</f>
        <v/>
      </c>
    </row>
    <row r="495" spans="2:43" x14ac:dyDescent="0.25">
      <c r="B495" s="88">
        <f>IF(AND(OR(Pipeline!$F$5=H495,Pipeline!$F$5="",Pipeline!$F$5="All"), OR(Pipeline!$F$6=J495,Pipeline!$F$6="",Pipeline!$F$6="All"),  OR(Pipeline!$J$5&lt;=K495,Pipeline!$J$5=""), OR(Pipeline!$J$6&gt;=K495,Pipeline!$J$6=""),  OR(Pipeline!$N$5&lt;=O495,Pipeline!$N$5=""), OR(Pipeline!$N$6&gt;=O495,Pipeline!$N$6="")),1,0)</f>
        <v>1</v>
      </c>
      <c r="C495" s="99">
        <f>IF(B495&lt;&gt;1,"",COUNTIFS($I$6:I494,I495,$B$6:B494,1)+1)</f>
        <v>483</v>
      </c>
      <c r="D495" s="100" t="str">
        <f>IF(LEN(INDEX(Input!B$6:B$1005,ROW($C495)-ROW($C$5),1))=0,"-",INDEX(Input!B$6:B$1005,ROW($C495)-ROW($C$5),1))</f>
        <v>-</v>
      </c>
      <c r="E495" s="100" t="str">
        <f>IF(LEN(INDEX(Input!C$6:C$1005,ROW($C495)-ROW($C$5),1))=0,"-",INDEX(Input!C$6:C$1005,ROW($C495)-ROW($C$5),1))</f>
        <v>-</v>
      </c>
      <c r="F495" s="100" t="str">
        <f>IF(LEN(INDEX(Input!D$6:D$1005,ROW($C495)-ROW($C$5),1))=0,"-",INDEX(Input!D$6:D$1005,ROW($C495)-ROW($C$5),1))</f>
        <v>-</v>
      </c>
      <c r="G495" s="100" t="str">
        <f>IF(LEN(INDEX(Input!E$6:E$1005,ROW($C495)-ROW($C$5),1))=0,"-",INDEX(Input!E$6:E$1005,ROW($C495)-ROW($C$5),1))</f>
        <v>-</v>
      </c>
      <c r="H495" s="100" t="str">
        <f>IF(LEN(INDEX(Input!F$6:F$1005,ROW($C495)-ROW($C$5),1))=0,"-",INDEX(Input!F$6:F$1005,ROW($C495)-ROW($C$5),1))</f>
        <v>-</v>
      </c>
      <c r="I495" s="100" t="str">
        <f>IF(LEN(INDEX(Input!G$6:G$1005,ROW($C495)-ROW($C$5),1))=0,"",INDEX(Input!G$6:G$1005,ROW($C495)-ROW($C$5),1))</f>
        <v/>
      </c>
      <c r="J495" s="100" t="str">
        <f>IF(LEN(INDEX(Input!B$6:B$1005,ROW($C495)-ROW($C$5),1))=0,"-",IF(INDEX(Input!H$6:H$1005,ROW($C495)-ROW($C$5),1)="","Not set",INDEX(Input!H$6:H$1005,ROW($C495)-ROW($C$5),1)) )</f>
        <v>-</v>
      </c>
      <c r="K495" s="101" t="str">
        <f>IF(LEN(INDEX(Input!I$6:I$1005,ROW($C495)-ROW($C$5),1))=0,"",INDEX(Input!I$6:I$1005,ROW($C495)-ROW($C$5),1))</f>
        <v/>
      </c>
      <c r="L495" s="101" t="str">
        <f t="array" ref="L495">IFERROR(IF($AY$24=123,DAY(K495)&amp;connector&amp;IF($AZ$24="Extended",INDEX($AT$24:$AT$35,MONTH(K495),1),MONTH(K495))&amp;connector&amp;IF($AZ$24="Short", RIGHT(YEAR(K495),2),YEAR(K495)),IF($AY$24=213, MONTH(K495)&amp;connector&amp;DAY(K495)&amp;connector&amp;IF($AZ$24="Short", RIGHT(YEAR(K495),2),YEAR(K495)),IF($AZ$24="Short", RIGHT(YEAR(K495),2),YEAR(K495))&amp;connector&amp;MONTH(K495)&amp;connector&amp;DAY(K495))),"-")</f>
        <v>-</v>
      </c>
      <c r="M495" s="101" t="str">
        <f>IF(LEN(INDEX(Input!J$6:J$1005,ROW($C495)-ROW($C$5),1))=0,"",INDEX(Input!J$6:J$1005,ROW($C495)-ROW($C$5),1))</f>
        <v/>
      </c>
      <c r="N495" s="101" t="str">
        <f t="array" ref="N495">IFERROR(IF($AY$24=123,DAY(M495)&amp;connector&amp;IF($AZ$24="Extended",INDEX($AT$24:$AT$35,MONTH(M495),1),MONTH(M495))&amp;connector&amp;IF($AZ$24="Short", RIGHT(YEAR(M495),2),YEAR(M495)),IF($AY$24=213, MONTH(M495)&amp;connector&amp;DAY(M495)&amp;connector&amp;IF($AZ$24="Short", RIGHT(YEAR(M495),2),YEAR(M495)),IF($AZ$24="Short", RIGHT(YEAR(M495),2),YEAR(M495))&amp;connector&amp;MONTH(M495)&amp;connector&amp;DAY(M495))),"-")</f>
        <v>-</v>
      </c>
      <c r="O495" s="156" t="str">
        <f>IF(LEN(INDEX(Input!K$6:K$1005,ROW($C495)-ROW($C$5),1))=0,"",INDEX(Input!K$6:K$1005,ROW($C495)-ROW($C$5),1))</f>
        <v/>
      </c>
      <c r="P495" s="100" t="str">
        <f t="shared" si="61"/>
        <v>-</v>
      </c>
      <c r="Q495" s="156" t="str">
        <f>IF(LEN(INDEX(Input!L$6:L$1005,ROW($C495)-ROW($C$5),1))=0,"",INDEX(Input!L$6:L$1005,ROW($C495)-ROW($C$5),1))</f>
        <v/>
      </c>
      <c r="R495" s="100" t="str">
        <f t="shared" si="62"/>
        <v>-</v>
      </c>
      <c r="S495" s="156" t="str">
        <f>IF(LEN(INDEX(Input!M$6:M$1005,ROW($C495)-ROW($C$5),1))=0,"-",INDEX(Input!M$6:M$1005,ROW($C495)-ROW($C$5),1))</f>
        <v>-</v>
      </c>
      <c r="T495" s="156" t="str">
        <f t="shared" si="63"/>
        <v/>
      </c>
      <c r="U495" s="100" t="str">
        <f t="shared" si="64"/>
        <v>-</v>
      </c>
      <c r="V495" s="156" t="str">
        <f>IF(LEN(INDEX(Input!O$6:O$1005,ROW($C495)-ROW($C$5),1))=0,"",INDEX(Input!O$6:O$1005,ROW($C495)-ROW($C$5),1))</f>
        <v/>
      </c>
      <c r="W495" s="100" t="str">
        <f t="shared" si="65"/>
        <v>-</v>
      </c>
      <c r="X495" s="104" t="str">
        <f t="shared" si="66"/>
        <v/>
      </c>
      <c r="Y495" s="102" t="str">
        <f t="shared" si="67"/>
        <v/>
      </c>
      <c r="Z495" s="102" t="str">
        <f>IF(AND(OR(Dashboard!$D$7=J495,Dashboard!$D$7=""),  OR(Dashboard!$G$6&lt;=K495,Dashboard!$G$6=""), OR(Dashboard!$G$7&gt;=K495,Dashboard!$G$7=""),  OR(Dashboard!$J$6&lt;=O495,Dashboard!$J$6=""), OR(Dashboard!$J$7&gt;=O495,Dashboard!$J$7=""),D495&lt;&gt;""),"x","")</f>
        <v>x</v>
      </c>
      <c r="AA495" s="102" t="str">
        <f>IF(AND(OR(Dashboard!$D$6=H495,Dashboard!$D$6="",Dashboard!$D$6="All"), Z495="x"),"x","")</f>
        <v>x</v>
      </c>
      <c r="AB495" s="103" t="str">
        <f>IF(AND(OR(Dashboard!$D$6=H495,Dashboard!$D$6="",Dashboard!$D$6="All"), OR(Dashboard!$D$7=J495,Dashboard!$D$7=""),  OR(Dashboard!$G$6&lt;=K495,Dashboard!$G$6=""), OR(Dashboard!$G$7&gt;=K495,Dashboard!$G$7=""),  OR(Dashboard!$J$6&lt;=O495,Dashboard!$J$6=""), OR(Dashboard!$J$7&gt;=O495,Dashboard!$J$7=""),I495&lt;&gt;""),"x","")</f>
        <v/>
      </c>
      <c r="AC495" s="88" t="str">
        <f>IF($AB495&lt;&gt;"x","",IF(AND($I495&lt;&gt;AC$4, IFERROR(MATCH("c",$AB495:AB495,0),0)=0),"x", IF(IFERROR(MATCH("c",$AB495:AB495,0),0)=0,"c","")))</f>
        <v/>
      </c>
      <c r="AD495" s="88" t="str">
        <f>IF($AB495&lt;&gt;"x","",IF(AND($I495&lt;&gt;AD$4, IFERROR(MATCH("c",$AB495:AC495,0),0)=0),"x", IF(IFERROR(MATCH("c",$AB495:AC495,0),0)=0,"c","")))</f>
        <v/>
      </c>
      <c r="AE495" s="88" t="str">
        <f>IF($AB495&lt;&gt;"x","",IF(AND($I495&lt;&gt;AE$4, IFERROR(MATCH("c",$AB495:AD495,0),0)=0),"x", IF(IFERROR(MATCH("c",$AB495:AD495,0),0)=0,"c","")))</f>
        <v/>
      </c>
      <c r="AF495" s="88" t="str">
        <f>IF($AB495&lt;&gt;"x","",IF(AND($I495&lt;&gt;AF$4, IFERROR(MATCH("c",$AB495:AE495,0),0)=0),"x", IF(IFERROR(MATCH("c",$AB495:AE495,0),0)=0,"c","")))</f>
        <v/>
      </c>
      <c r="AG495" s="88" t="str">
        <f>IF($AB495&lt;&gt;"x","",IF(AND($I495&lt;&gt;AG$4, IFERROR(MATCH("c",$AB495:AF495,0),0)=0),"x", IF(IFERROR(MATCH("c",$AB495:AF495,0),0)=0,"c","")))</f>
        <v/>
      </c>
      <c r="AH495" s="88" t="str">
        <f>IF($AB495&lt;&gt;"x","",IF(AND($I495&lt;&gt;AH$4, IFERROR(MATCH("c",$AB495:AG495,0),0)=0),"x", IF(IFERROR(MATCH("c",$AB495:AG495,0),0)=0,"c","")))</f>
        <v/>
      </c>
      <c r="AI495" s="88" t="str">
        <f>IF($AB495&lt;&gt;"x","",IF(AND($I495&lt;&gt;AI$4, IFERROR(MATCH("c",$AB495:AH495,0),0)=0),"x", IF(IFERROR(MATCH("c",$AB495:AH495,0),0)=0,"c","")))</f>
        <v/>
      </c>
      <c r="AJ495" s="88" t="str">
        <f>IF($AB495&lt;&gt;"x","",IF(AND($I495&lt;&gt;AJ$4, IFERROR(MATCH("c",$AB495:AI495,0),0)=0),"x", IF(IFERROR(MATCH("c",$AB495:AI495,0),0)=0,"c","")))</f>
        <v/>
      </c>
      <c r="AK495" s="88" t="str">
        <f>IF($AB495&lt;&gt;"x","",IF(AND($I495&lt;&gt;AK$4, IFERROR(MATCH("c",$AB495:AJ495,0),0)=0),"x", IF(IFERROR(MATCH("c",$AB495:AJ495,0),0)=0,"c","")))</f>
        <v/>
      </c>
      <c r="AL495" s="88" t="str">
        <f>IF($AB495&lt;&gt;"x","",IF(AND($I495&lt;&gt;AL$4, IFERROR(MATCH("c",$AB495:AK495,0),0)=0),"x", IF(IFERROR(MATCH("c",$AB495:AK495,0),0)=0,"c","")))</f>
        <v/>
      </c>
      <c r="AM495" s="88" t="str">
        <f>IF($AB495&lt;&gt;"x","",IF(AND($I495&lt;&gt;AM$4, IFERROR(MATCH("c",$AB495:AL495,0),0)=0),"x", IF(IFERROR(MATCH("c",$AB495:AL495,0),0)=0,"c","")))</f>
        <v/>
      </c>
      <c r="AN495" s="88" t="str">
        <f>IF($AB495&lt;&gt;"x","",IF(AND($I495&lt;&gt;AN$4, IFERROR(MATCH("c",$AB495:AM495,0),0)=0),"x", IF(IFERROR(MATCH("c",$AB495:AM495,0),0)=0,"c","")))</f>
        <v/>
      </c>
      <c r="AO495" s="88" t="str">
        <f>IF($AB495&lt;&gt;"x","",IF(AND($I495&lt;&gt;AO$4, IFERROR(MATCH("c",$AB495:AN495,0),0)=0),"x", IF(IFERROR(MATCH("c",$AB495:AN495,0),0)=0,"c","")))</f>
        <v/>
      </c>
      <c r="AP495" s="88" t="str">
        <f>IF($AB495&lt;&gt;"x","",IF(AND($I495&lt;&gt;AP$4, IFERROR(MATCH("c",$AB495:AO495,0),0)=0),"x", IF(IFERROR(MATCH("c",$AB495:AO495,0),0)=0,"c","")))</f>
        <v/>
      </c>
      <c r="AQ495" s="88" t="str">
        <f>IF($AB495&lt;&gt;"x","",IF(AND($I495&lt;&gt;AQ$4, IFERROR(MATCH("c",$AB495:AP495,0),0)=0),"x", IF(IFERROR(MATCH("c",$AB495:AP495,0),0)=0,"c","")))</f>
        <v/>
      </c>
    </row>
    <row r="496" spans="2:43" x14ac:dyDescent="0.25">
      <c r="B496" s="88">
        <f>IF(AND(OR(Pipeline!$F$5=H496,Pipeline!$F$5="",Pipeline!$F$5="All"), OR(Pipeline!$F$6=J496,Pipeline!$F$6="",Pipeline!$F$6="All"),  OR(Pipeline!$J$5&lt;=K496,Pipeline!$J$5=""), OR(Pipeline!$J$6&gt;=K496,Pipeline!$J$6=""),  OR(Pipeline!$N$5&lt;=O496,Pipeline!$N$5=""), OR(Pipeline!$N$6&gt;=O496,Pipeline!$N$6="")),1,0)</f>
        <v>1</v>
      </c>
      <c r="C496" s="99">
        <f>IF(B496&lt;&gt;1,"",COUNTIFS($I$6:I495,I496,$B$6:B495,1)+1)</f>
        <v>484</v>
      </c>
      <c r="D496" s="100" t="str">
        <f>IF(LEN(INDEX(Input!B$6:B$1005,ROW($C496)-ROW($C$5),1))=0,"-",INDEX(Input!B$6:B$1005,ROW($C496)-ROW($C$5),1))</f>
        <v>-</v>
      </c>
      <c r="E496" s="100" t="str">
        <f>IF(LEN(INDEX(Input!C$6:C$1005,ROW($C496)-ROW($C$5),1))=0,"-",INDEX(Input!C$6:C$1005,ROW($C496)-ROW($C$5),1))</f>
        <v>-</v>
      </c>
      <c r="F496" s="100" t="str">
        <f>IF(LEN(INDEX(Input!D$6:D$1005,ROW($C496)-ROW($C$5),1))=0,"-",INDEX(Input!D$6:D$1005,ROW($C496)-ROW($C$5),1))</f>
        <v>-</v>
      </c>
      <c r="G496" s="100" t="str">
        <f>IF(LEN(INDEX(Input!E$6:E$1005,ROW($C496)-ROW($C$5),1))=0,"-",INDEX(Input!E$6:E$1005,ROW($C496)-ROW($C$5),1))</f>
        <v>-</v>
      </c>
      <c r="H496" s="100" t="str">
        <f>IF(LEN(INDEX(Input!F$6:F$1005,ROW($C496)-ROW($C$5),1))=0,"-",INDEX(Input!F$6:F$1005,ROW($C496)-ROW($C$5),1))</f>
        <v>-</v>
      </c>
      <c r="I496" s="100" t="str">
        <f>IF(LEN(INDEX(Input!G$6:G$1005,ROW($C496)-ROW($C$5),1))=0,"",INDEX(Input!G$6:G$1005,ROW($C496)-ROW($C$5),1))</f>
        <v/>
      </c>
      <c r="J496" s="100" t="str">
        <f>IF(LEN(INDEX(Input!B$6:B$1005,ROW($C496)-ROW($C$5),1))=0,"-",IF(INDEX(Input!H$6:H$1005,ROW($C496)-ROW($C$5),1)="","Not set",INDEX(Input!H$6:H$1005,ROW($C496)-ROW($C$5),1)) )</f>
        <v>-</v>
      </c>
      <c r="K496" s="101" t="str">
        <f>IF(LEN(INDEX(Input!I$6:I$1005,ROW($C496)-ROW($C$5),1))=0,"",INDEX(Input!I$6:I$1005,ROW($C496)-ROW($C$5),1))</f>
        <v/>
      </c>
      <c r="L496" s="101" t="str">
        <f t="array" ref="L496">IFERROR(IF($AY$24=123,DAY(K496)&amp;connector&amp;IF($AZ$24="Extended",INDEX($AT$24:$AT$35,MONTH(K496),1),MONTH(K496))&amp;connector&amp;IF($AZ$24="Short", RIGHT(YEAR(K496),2),YEAR(K496)),IF($AY$24=213, MONTH(K496)&amp;connector&amp;DAY(K496)&amp;connector&amp;IF($AZ$24="Short", RIGHT(YEAR(K496),2),YEAR(K496)),IF($AZ$24="Short", RIGHT(YEAR(K496),2),YEAR(K496))&amp;connector&amp;MONTH(K496)&amp;connector&amp;DAY(K496))),"-")</f>
        <v>-</v>
      </c>
      <c r="M496" s="101" t="str">
        <f>IF(LEN(INDEX(Input!J$6:J$1005,ROW($C496)-ROW($C$5),1))=0,"",INDEX(Input!J$6:J$1005,ROW($C496)-ROW($C$5),1))</f>
        <v/>
      </c>
      <c r="N496" s="101" t="str">
        <f t="array" ref="N496">IFERROR(IF($AY$24=123,DAY(M496)&amp;connector&amp;IF($AZ$24="Extended",INDEX($AT$24:$AT$35,MONTH(M496),1),MONTH(M496))&amp;connector&amp;IF($AZ$24="Short", RIGHT(YEAR(M496),2),YEAR(M496)),IF($AY$24=213, MONTH(M496)&amp;connector&amp;DAY(M496)&amp;connector&amp;IF($AZ$24="Short", RIGHT(YEAR(M496),2),YEAR(M496)),IF($AZ$24="Short", RIGHT(YEAR(M496),2),YEAR(M496))&amp;connector&amp;MONTH(M496)&amp;connector&amp;DAY(M496))),"-")</f>
        <v>-</v>
      </c>
      <c r="O496" s="156" t="str">
        <f>IF(LEN(INDEX(Input!K$6:K$1005,ROW($C496)-ROW($C$5),1))=0,"",INDEX(Input!K$6:K$1005,ROW($C496)-ROW($C$5),1))</f>
        <v/>
      </c>
      <c r="P496" s="100" t="str">
        <f t="shared" si="61"/>
        <v>-</v>
      </c>
      <c r="Q496" s="156" t="str">
        <f>IF(LEN(INDEX(Input!L$6:L$1005,ROW($C496)-ROW($C$5),1))=0,"",INDEX(Input!L$6:L$1005,ROW($C496)-ROW($C$5),1))</f>
        <v/>
      </c>
      <c r="R496" s="100" t="str">
        <f t="shared" si="62"/>
        <v>-</v>
      </c>
      <c r="S496" s="156" t="str">
        <f>IF(LEN(INDEX(Input!M$6:M$1005,ROW($C496)-ROW($C$5),1))=0,"-",INDEX(Input!M$6:M$1005,ROW($C496)-ROW($C$5),1))</f>
        <v>-</v>
      </c>
      <c r="T496" s="156" t="str">
        <f t="shared" si="63"/>
        <v/>
      </c>
      <c r="U496" s="100" t="str">
        <f t="shared" si="64"/>
        <v>-</v>
      </c>
      <c r="V496" s="156" t="str">
        <f>IF(LEN(INDEX(Input!O$6:O$1005,ROW($C496)-ROW($C$5),1))=0,"",INDEX(Input!O$6:O$1005,ROW($C496)-ROW($C$5),1))</f>
        <v/>
      </c>
      <c r="W496" s="100" t="str">
        <f t="shared" si="65"/>
        <v>-</v>
      </c>
      <c r="X496" s="104" t="str">
        <f t="shared" si="66"/>
        <v/>
      </c>
      <c r="Y496" s="102" t="str">
        <f t="shared" si="67"/>
        <v/>
      </c>
      <c r="Z496" s="102" t="str">
        <f>IF(AND(OR(Dashboard!$D$7=J496,Dashboard!$D$7=""),  OR(Dashboard!$G$6&lt;=K496,Dashboard!$G$6=""), OR(Dashboard!$G$7&gt;=K496,Dashboard!$G$7=""),  OR(Dashboard!$J$6&lt;=O496,Dashboard!$J$6=""), OR(Dashboard!$J$7&gt;=O496,Dashboard!$J$7=""),D496&lt;&gt;""),"x","")</f>
        <v>x</v>
      </c>
      <c r="AA496" s="102" t="str">
        <f>IF(AND(OR(Dashboard!$D$6=H496,Dashboard!$D$6="",Dashboard!$D$6="All"), Z496="x"),"x","")</f>
        <v>x</v>
      </c>
      <c r="AB496" s="103" t="str">
        <f>IF(AND(OR(Dashboard!$D$6=H496,Dashboard!$D$6="",Dashboard!$D$6="All"), OR(Dashboard!$D$7=J496,Dashboard!$D$7=""),  OR(Dashboard!$G$6&lt;=K496,Dashboard!$G$6=""), OR(Dashboard!$G$7&gt;=K496,Dashboard!$G$7=""),  OR(Dashboard!$J$6&lt;=O496,Dashboard!$J$6=""), OR(Dashboard!$J$7&gt;=O496,Dashboard!$J$7=""),I496&lt;&gt;""),"x","")</f>
        <v/>
      </c>
      <c r="AC496" s="88" t="str">
        <f>IF($AB496&lt;&gt;"x","",IF(AND($I496&lt;&gt;AC$4, IFERROR(MATCH("c",$AB496:AB496,0),0)=0),"x", IF(IFERROR(MATCH("c",$AB496:AB496,0),0)=0,"c","")))</f>
        <v/>
      </c>
      <c r="AD496" s="88" t="str">
        <f>IF($AB496&lt;&gt;"x","",IF(AND($I496&lt;&gt;AD$4, IFERROR(MATCH("c",$AB496:AC496,0),0)=0),"x", IF(IFERROR(MATCH("c",$AB496:AC496,0),0)=0,"c","")))</f>
        <v/>
      </c>
      <c r="AE496" s="88" t="str">
        <f>IF($AB496&lt;&gt;"x","",IF(AND($I496&lt;&gt;AE$4, IFERROR(MATCH("c",$AB496:AD496,0),0)=0),"x", IF(IFERROR(MATCH("c",$AB496:AD496,0),0)=0,"c","")))</f>
        <v/>
      </c>
      <c r="AF496" s="88" t="str">
        <f>IF($AB496&lt;&gt;"x","",IF(AND($I496&lt;&gt;AF$4, IFERROR(MATCH("c",$AB496:AE496,0),0)=0),"x", IF(IFERROR(MATCH("c",$AB496:AE496,0),0)=0,"c","")))</f>
        <v/>
      </c>
      <c r="AG496" s="88" t="str">
        <f>IF($AB496&lt;&gt;"x","",IF(AND($I496&lt;&gt;AG$4, IFERROR(MATCH("c",$AB496:AF496,0),0)=0),"x", IF(IFERROR(MATCH("c",$AB496:AF496,0),0)=0,"c","")))</f>
        <v/>
      </c>
      <c r="AH496" s="88" t="str">
        <f>IF($AB496&lt;&gt;"x","",IF(AND($I496&lt;&gt;AH$4, IFERROR(MATCH("c",$AB496:AG496,0),0)=0),"x", IF(IFERROR(MATCH("c",$AB496:AG496,0),0)=0,"c","")))</f>
        <v/>
      </c>
      <c r="AI496" s="88" t="str">
        <f>IF($AB496&lt;&gt;"x","",IF(AND($I496&lt;&gt;AI$4, IFERROR(MATCH("c",$AB496:AH496,0),0)=0),"x", IF(IFERROR(MATCH("c",$AB496:AH496,0),0)=0,"c","")))</f>
        <v/>
      </c>
      <c r="AJ496" s="88" t="str">
        <f>IF($AB496&lt;&gt;"x","",IF(AND($I496&lt;&gt;AJ$4, IFERROR(MATCH("c",$AB496:AI496,0),0)=0),"x", IF(IFERROR(MATCH("c",$AB496:AI496,0),0)=0,"c","")))</f>
        <v/>
      </c>
      <c r="AK496" s="88" t="str">
        <f>IF($AB496&lt;&gt;"x","",IF(AND($I496&lt;&gt;AK$4, IFERROR(MATCH("c",$AB496:AJ496,0),0)=0),"x", IF(IFERROR(MATCH("c",$AB496:AJ496,0),0)=0,"c","")))</f>
        <v/>
      </c>
      <c r="AL496" s="88" t="str">
        <f>IF($AB496&lt;&gt;"x","",IF(AND($I496&lt;&gt;AL$4, IFERROR(MATCH("c",$AB496:AK496,0),0)=0),"x", IF(IFERROR(MATCH("c",$AB496:AK496,0),0)=0,"c","")))</f>
        <v/>
      </c>
      <c r="AM496" s="88" t="str">
        <f>IF($AB496&lt;&gt;"x","",IF(AND($I496&lt;&gt;AM$4, IFERROR(MATCH("c",$AB496:AL496,0),0)=0),"x", IF(IFERROR(MATCH("c",$AB496:AL496,0),0)=0,"c","")))</f>
        <v/>
      </c>
      <c r="AN496" s="88" t="str">
        <f>IF($AB496&lt;&gt;"x","",IF(AND($I496&lt;&gt;AN$4, IFERROR(MATCH("c",$AB496:AM496,0),0)=0),"x", IF(IFERROR(MATCH("c",$AB496:AM496,0),0)=0,"c","")))</f>
        <v/>
      </c>
      <c r="AO496" s="88" t="str">
        <f>IF($AB496&lt;&gt;"x","",IF(AND($I496&lt;&gt;AO$4, IFERROR(MATCH("c",$AB496:AN496,0),0)=0),"x", IF(IFERROR(MATCH("c",$AB496:AN496,0),0)=0,"c","")))</f>
        <v/>
      </c>
      <c r="AP496" s="88" t="str">
        <f>IF($AB496&lt;&gt;"x","",IF(AND($I496&lt;&gt;AP$4, IFERROR(MATCH("c",$AB496:AO496,0),0)=0),"x", IF(IFERROR(MATCH("c",$AB496:AO496,0),0)=0,"c","")))</f>
        <v/>
      </c>
      <c r="AQ496" s="88" t="str">
        <f>IF($AB496&lt;&gt;"x","",IF(AND($I496&lt;&gt;AQ$4, IFERROR(MATCH("c",$AB496:AP496,0),0)=0),"x", IF(IFERROR(MATCH("c",$AB496:AP496,0),0)=0,"c","")))</f>
        <v/>
      </c>
    </row>
    <row r="497" spans="2:43" x14ac:dyDescent="0.25">
      <c r="B497" s="88">
        <f>IF(AND(OR(Pipeline!$F$5=H497,Pipeline!$F$5="",Pipeline!$F$5="All"), OR(Pipeline!$F$6=J497,Pipeline!$F$6="",Pipeline!$F$6="All"),  OR(Pipeline!$J$5&lt;=K497,Pipeline!$J$5=""), OR(Pipeline!$J$6&gt;=K497,Pipeline!$J$6=""),  OR(Pipeline!$N$5&lt;=O497,Pipeline!$N$5=""), OR(Pipeline!$N$6&gt;=O497,Pipeline!$N$6="")),1,0)</f>
        <v>1</v>
      </c>
      <c r="C497" s="99">
        <f>IF(B497&lt;&gt;1,"",COUNTIFS($I$6:I496,I497,$B$6:B496,1)+1)</f>
        <v>485</v>
      </c>
      <c r="D497" s="100" t="str">
        <f>IF(LEN(INDEX(Input!B$6:B$1005,ROW($C497)-ROW($C$5),1))=0,"-",INDEX(Input!B$6:B$1005,ROW($C497)-ROW($C$5),1))</f>
        <v>-</v>
      </c>
      <c r="E497" s="100" t="str">
        <f>IF(LEN(INDEX(Input!C$6:C$1005,ROW($C497)-ROW($C$5),1))=0,"-",INDEX(Input!C$6:C$1005,ROW($C497)-ROW($C$5),1))</f>
        <v>-</v>
      </c>
      <c r="F497" s="100" t="str">
        <f>IF(LEN(INDEX(Input!D$6:D$1005,ROW($C497)-ROW($C$5),1))=0,"-",INDEX(Input!D$6:D$1005,ROW($C497)-ROW($C$5),1))</f>
        <v>-</v>
      </c>
      <c r="G497" s="100" t="str">
        <f>IF(LEN(INDEX(Input!E$6:E$1005,ROW($C497)-ROW($C$5),1))=0,"-",INDEX(Input!E$6:E$1005,ROW($C497)-ROW($C$5),1))</f>
        <v>-</v>
      </c>
      <c r="H497" s="100" t="str">
        <f>IF(LEN(INDEX(Input!F$6:F$1005,ROW($C497)-ROW($C$5),1))=0,"-",INDEX(Input!F$6:F$1005,ROW($C497)-ROW($C$5),1))</f>
        <v>-</v>
      </c>
      <c r="I497" s="100" t="str">
        <f>IF(LEN(INDEX(Input!G$6:G$1005,ROW($C497)-ROW($C$5),1))=0,"",INDEX(Input!G$6:G$1005,ROW($C497)-ROW($C$5),1))</f>
        <v/>
      </c>
      <c r="J497" s="100" t="str">
        <f>IF(LEN(INDEX(Input!B$6:B$1005,ROW($C497)-ROW($C$5),1))=0,"-",IF(INDEX(Input!H$6:H$1005,ROW($C497)-ROW($C$5),1)="","Not set",INDEX(Input!H$6:H$1005,ROW($C497)-ROW($C$5),1)) )</f>
        <v>-</v>
      </c>
      <c r="K497" s="101" t="str">
        <f>IF(LEN(INDEX(Input!I$6:I$1005,ROW($C497)-ROW($C$5),1))=0,"",INDEX(Input!I$6:I$1005,ROW($C497)-ROW($C$5),1))</f>
        <v/>
      </c>
      <c r="L497" s="101" t="str">
        <f t="array" ref="L497">IFERROR(IF($AY$24=123,DAY(K497)&amp;connector&amp;IF($AZ$24="Extended",INDEX($AT$24:$AT$35,MONTH(K497),1),MONTH(K497))&amp;connector&amp;IF($AZ$24="Short", RIGHT(YEAR(K497),2),YEAR(K497)),IF($AY$24=213, MONTH(K497)&amp;connector&amp;DAY(K497)&amp;connector&amp;IF($AZ$24="Short", RIGHT(YEAR(K497),2),YEAR(K497)),IF($AZ$24="Short", RIGHT(YEAR(K497),2),YEAR(K497))&amp;connector&amp;MONTH(K497)&amp;connector&amp;DAY(K497))),"-")</f>
        <v>-</v>
      </c>
      <c r="M497" s="101" t="str">
        <f>IF(LEN(INDEX(Input!J$6:J$1005,ROW($C497)-ROW($C$5),1))=0,"",INDEX(Input!J$6:J$1005,ROW($C497)-ROW($C$5),1))</f>
        <v/>
      </c>
      <c r="N497" s="101" t="str">
        <f t="array" ref="N497">IFERROR(IF($AY$24=123,DAY(M497)&amp;connector&amp;IF($AZ$24="Extended",INDEX($AT$24:$AT$35,MONTH(M497),1),MONTH(M497))&amp;connector&amp;IF($AZ$24="Short", RIGHT(YEAR(M497),2),YEAR(M497)),IF($AY$24=213, MONTH(M497)&amp;connector&amp;DAY(M497)&amp;connector&amp;IF($AZ$24="Short", RIGHT(YEAR(M497),2),YEAR(M497)),IF($AZ$24="Short", RIGHT(YEAR(M497),2),YEAR(M497))&amp;connector&amp;MONTH(M497)&amp;connector&amp;DAY(M497))),"-")</f>
        <v>-</v>
      </c>
      <c r="O497" s="156" t="str">
        <f>IF(LEN(INDEX(Input!K$6:K$1005,ROW($C497)-ROW($C$5),1))=0,"",INDEX(Input!K$6:K$1005,ROW($C497)-ROW($C$5),1))</f>
        <v/>
      </c>
      <c r="P497" s="100" t="str">
        <f t="shared" si="61"/>
        <v>-</v>
      </c>
      <c r="Q497" s="156" t="str">
        <f>IF(LEN(INDEX(Input!L$6:L$1005,ROW($C497)-ROW($C$5),1))=0,"",INDEX(Input!L$6:L$1005,ROW($C497)-ROW($C$5),1))</f>
        <v/>
      </c>
      <c r="R497" s="100" t="str">
        <f t="shared" si="62"/>
        <v>-</v>
      </c>
      <c r="S497" s="156" t="str">
        <f>IF(LEN(INDEX(Input!M$6:M$1005,ROW($C497)-ROW($C$5),1))=0,"-",INDEX(Input!M$6:M$1005,ROW($C497)-ROW($C$5),1))</f>
        <v>-</v>
      </c>
      <c r="T497" s="156" t="str">
        <f t="shared" si="63"/>
        <v/>
      </c>
      <c r="U497" s="100" t="str">
        <f t="shared" si="64"/>
        <v>-</v>
      </c>
      <c r="V497" s="156" t="str">
        <f>IF(LEN(INDEX(Input!O$6:O$1005,ROW($C497)-ROW($C$5),1))=0,"",INDEX(Input!O$6:O$1005,ROW($C497)-ROW($C$5),1))</f>
        <v/>
      </c>
      <c r="W497" s="100" t="str">
        <f t="shared" si="65"/>
        <v>-</v>
      </c>
      <c r="X497" s="104" t="str">
        <f t="shared" si="66"/>
        <v/>
      </c>
      <c r="Y497" s="102" t="str">
        <f t="shared" si="67"/>
        <v/>
      </c>
      <c r="Z497" s="102" t="str">
        <f>IF(AND(OR(Dashboard!$D$7=J497,Dashboard!$D$7=""),  OR(Dashboard!$G$6&lt;=K497,Dashboard!$G$6=""), OR(Dashboard!$G$7&gt;=K497,Dashboard!$G$7=""),  OR(Dashboard!$J$6&lt;=O497,Dashboard!$J$6=""), OR(Dashboard!$J$7&gt;=O497,Dashboard!$J$7=""),D497&lt;&gt;""),"x","")</f>
        <v>x</v>
      </c>
      <c r="AA497" s="102" t="str">
        <f>IF(AND(OR(Dashboard!$D$6=H497,Dashboard!$D$6="",Dashboard!$D$6="All"), Z497="x"),"x","")</f>
        <v>x</v>
      </c>
      <c r="AB497" s="103" t="str">
        <f>IF(AND(OR(Dashboard!$D$6=H497,Dashboard!$D$6="",Dashboard!$D$6="All"), OR(Dashboard!$D$7=J497,Dashboard!$D$7=""),  OR(Dashboard!$G$6&lt;=K497,Dashboard!$G$6=""), OR(Dashboard!$G$7&gt;=K497,Dashboard!$G$7=""),  OR(Dashboard!$J$6&lt;=O497,Dashboard!$J$6=""), OR(Dashboard!$J$7&gt;=O497,Dashboard!$J$7=""),I497&lt;&gt;""),"x","")</f>
        <v/>
      </c>
      <c r="AC497" s="88" t="str">
        <f>IF($AB497&lt;&gt;"x","",IF(AND($I497&lt;&gt;AC$4, IFERROR(MATCH("c",$AB497:AB497,0),0)=0),"x", IF(IFERROR(MATCH("c",$AB497:AB497,0),0)=0,"c","")))</f>
        <v/>
      </c>
      <c r="AD497" s="88" t="str">
        <f>IF($AB497&lt;&gt;"x","",IF(AND($I497&lt;&gt;AD$4, IFERROR(MATCH("c",$AB497:AC497,0),0)=0),"x", IF(IFERROR(MATCH("c",$AB497:AC497,0),0)=0,"c","")))</f>
        <v/>
      </c>
      <c r="AE497" s="88" t="str">
        <f>IF($AB497&lt;&gt;"x","",IF(AND($I497&lt;&gt;AE$4, IFERROR(MATCH("c",$AB497:AD497,0),0)=0),"x", IF(IFERROR(MATCH("c",$AB497:AD497,0),0)=0,"c","")))</f>
        <v/>
      </c>
      <c r="AF497" s="88" t="str">
        <f>IF($AB497&lt;&gt;"x","",IF(AND($I497&lt;&gt;AF$4, IFERROR(MATCH("c",$AB497:AE497,0),0)=0),"x", IF(IFERROR(MATCH("c",$AB497:AE497,0),0)=0,"c","")))</f>
        <v/>
      </c>
      <c r="AG497" s="88" t="str">
        <f>IF($AB497&lt;&gt;"x","",IF(AND($I497&lt;&gt;AG$4, IFERROR(MATCH("c",$AB497:AF497,0),0)=0),"x", IF(IFERROR(MATCH("c",$AB497:AF497,0),0)=0,"c","")))</f>
        <v/>
      </c>
      <c r="AH497" s="88" t="str">
        <f>IF($AB497&lt;&gt;"x","",IF(AND($I497&lt;&gt;AH$4, IFERROR(MATCH("c",$AB497:AG497,0),0)=0),"x", IF(IFERROR(MATCH("c",$AB497:AG497,0),0)=0,"c","")))</f>
        <v/>
      </c>
      <c r="AI497" s="88" t="str">
        <f>IF($AB497&lt;&gt;"x","",IF(AND($I497&lt;&gt;AI$4, IFERROR(MATCH("c",$AB497:AH497,0),0)=0),"x", IF(IFERROR(MATCH("c",$AB497:AH497,0),0)=0,"c","")))</f>
        <v/>
      </c>
      <c r="AJ497" s="88" t="str">
        <f>IF($AB497&lt;&gt;"x","",IF(AND($I497&lt;&gt;AJ$4, IFERROR(MATCH("c",$AB497:AI497,0),0)=0),"x", IF(IFERROR(MATCH("c",$AB497:AI497,0),0)=0,"c","")))</f>
        <v/>
      </c>
      <c r="AK497" s="88" t="str">
        <f>IF($AB497&lt;&gt;"x","",IF(AND($I497&lt;&gt;AK$4, IFERROR(MATCH("c",$AB497:AJ497,0),0)=0),"x", IF(IFERROR(MATCH("c",$AB497:AJ497,0),0)=0,"c","")))</f>
        <v/>
      </c>
      <c r="AL497" s="88" t="str">
        <f>IF($AB497&lt;&gt;"x","",IF(AND($I497&lt;&gt;AL$4, IFERROR(MATCH("c",$AB497:AK497,0),0)=0),"x", IF(IFERROR(MATCH("c",$AB497:AK497,0),0)=0,"c","")))</f>
        <v/>
      </c>
      <c r="AM497" s="88" t="str">
        <f>IF($AB497&lt;&gt;"x","",IF(AND($I497&lt;&gt;AM$4, IFERROR(MATCH("c",$AB497:AL497,0),0)=0),"x", IF(IFERROR(MATCH("c",$AB497:AL497,0),0)=0,"c","")))</f>
        <v/>
      </c>
      <c r="AN497" s="88" t="str">
        <f>IF($AB497&lt;&gt;"x","",IF(AND($I497&lt;&gt;AN$4, IFERROR(MATCH("c",$AB497:AM497,0),0)=0),"x", IF(IFERROR(MATCH("c",$AB497:AM497,0),0)=0,"c","")))</f>
        <v/>
      </c>
      <c r="AO497" s="88" t="str">
        <f>IF($AB497&lt;&gt;"x","",IF(AND($I497&lt;&gt;AO$4, IFERROR(MATCH("c",$AB497:AN497,0),0)=0),"x", IF(IFERROR(MATCH("c",$AB497:AN497,0),0)=0,"c","")))</f>
        <v/>
      </c>
      <c r="AP497" s="88" t="str">
        <f>IF($AB497&lt;&gt;"x","",IF(AND($I497&lt;&gt;AP$4, IFERROR(MATCH("c",$AB497:AO497,0),0)=0),"x", IF(IFERROR(MATCH("c",$AB497:AO497,0),0)=0,"c","")))</f>
        <v/>
      </c>
      <c r="AQ497" s="88" t="str">
        <f>IF($AB497&lt;&gt;"x","",IF(AND($I497&lt;&gt;AQ$4, IFERROR(MATCH("c",$AB497:AP497,0),0)=0),"x", IF(IFERROR(MATCH("c",$AB497:AP497,0),0)=0,"c","")))</f>
        <v/>
      </c>
    </row>
    <row r="498" spans="2:43" x14ac:dyDescent="0.25">
      <c r="B498" s="88">
        <f>IF(AND(OR(Pipeline!$F$5=H498,Pipeline!$F$5="",Pipeline!$F$5="All"), OR(Pipeline!$F$6=J498,Pipeline!$F$6="",Pipeline!$F$6="All"),  OR(Pipeline!$J$5&lt;=K498,Pipeline!$J$5=""), OR(Pipeline!$J$6&gt;=K498,Pipeline!$J$6=""),  OR(Pipeline!$N$5&lt;=O498,Pipeline!$N$5=""), OR(Pipeline!$N$6&gt;=O498,Pipeline!$N$6="")),1,0)</f>
        <v>1</v>
      </c>
      <c r="C498" s="99">
        <f>IF(B498&lt;&gt;1,"",COUNTIFS($I$6:I497,I498,$B$6:B497,1)+1)</f>
        <v>486</v>
      </c>
      <c r="D498" s="100" t="str">
        <f>IF(LEN(INDEX(Input!B$6:B$1005,ROW($C498)-ROW($C$5),1))=0,"-",INDEX(Input!B$6:B$1005,ROW($C498)-ROW($C$5),1))</f>
        <v>-</v>
      </c>
      <c r="E498" s="100" t="str">
        <f>IF(LEN(INDEX(Input!C$6:C$1005,ROW($C498)-ROW($C$5),1))=0,"-",INDEX(Input!C$6:C$1005,ROW($C498)-ROW($C$5),1))</f>
        <v>-</v>
      </c>
      <c r="F498" s="100" t="str">
        <f>IF(LEN(INDEX(Input!D$6:D$1005,ROW($C498)-ROW($C$5),1))=0,"-",INDEX(Input!D$6:D$1005,ROW($C498)-ROW($C$5),1))</f>
        <v>-</v>
      </c>
      <c r="G498" s="100" t="str">
        <f>IF(LEN(INDEX(Input!E$6:E$1005,ROW($C498)-ROW($C$5),1))=0,"-",INDEX(Input!E$6:E$1005,ROW($C498)-ROW($C$5),1))</f>
        <v>-</v>
      </c>
      <c r="H498" s="100" t="str">
        <f>IF(LEN(INDEX(Input!F$6:F$1005,ROW($C498)-ROW($C$5),1))=0,"-",INDEX(Input!F$6:F$1005,ROW($C498)-ROW($C$5),1))</f>
        <v>-</v>
      </c>
      <c r="I498" s="100" t="str">
        <f>IF(LEN(INDEX(Input!G$6:G$1005,ROW($C498)-ROW($C$5),1))=0,"",INDEX(Input!G$6:G$1005,ROW($C498)-ROW($C$5),1))</f>
        <v/>
      </c>
      <c r="J498" s="100" t="str">
        <f>IF(LEN(INDEX(Input!B$6:B$1005,ROW($C498)-ROW($C$5),1))=0,"-",IF(INDEX(Input!H$6:H$1005,ROW($C498)-ROW($C$5),1)="","Not set",INDEX(Input!H$6:H$1005,ROW($C498)-ROW($C$5),1)) )</f>
        <v>-</v>
      </c>
      <c r="K498" s="101" t="str">
        <f>IF(LEN(INDEX(Input!I$6:I$1005,ROW($C498)-ROW($C$5),1))=0,"",INDEX(Input!I$6:I$1005,ROW($C498)-ROW($C$5),1))</f>
        <v/>
      </c>
      <c r="L498" s="101" t="str">
        <f t="array" ref="L498">IFERROR(IF($AY$24=123,DAY(K498)&amp;connector&amp;IF($AZ$24="Extended",INDEX($AT$24:$AT$35,MONTH(K498),1),MONTH(K498))&amp;connector&amp;IF($AZ$24="Short", RIGHT(YEAR(K498),2),YEAR(K498)),IF($AY$24=213, MONTH(K498)&amp;connector&amp;DAY(K498)&amp;connector&amp;IF($AZ$24="Short", RIGHT(YEAR(K498),2),YEAR(K498)),IF($AZ$24="Short", RIGHT(YEAR(K498),2),YEAR(K498))&amp;connector&amp;MONTH(K498)&amp;connector&amp;DAY(K498))),"-")</f>
        <v>-</v>
      </c>
      <c r="M498" s="101" t="str">
        <f>IF(LEN(INDEX(Input!J$6:J$1005,ROW($C498)-ROW($C$5),1))=0,"",INDEX(Input!J$6:J$1005,ROW($C498)-ROW($C$5),1))</f>
        <v/>
      </c>
      <c r="N498" s="101" t="str">
        <f t="array" ref="N498">IFERROR(IF($AY$24=123,DAY(M498)&amp;connector&amp;IF($AZ$24="Extended",INDEX($AT$24:$AT$35,MONTH(M498),1),MONTH(M498))&amp;connector&amp;IF($AZ$24="Short", RIGHT(YEAR(M498),2),YEAR(M498)),IF($AY$24=213, MONTH(M498)&amp;connector&amp;DAY(M498)&amp;connector&amp;IF($AZ$24="Short", RIGHT(YEAR(M498),2),YEAR(M498)),IF($AZ$24="Short", RIGHT(YEAR(M498),2),YEAR(M498))&amp;connector&amp;MONTH(M498)&amp;connector&amp;DAY(M498))),"-")</f>
        <v>-</v>
      </c>
      <c r="O498" s="156" t="str">
        <f>IF(LEN(INDEX(Input!K$6:K$1005,ROW($C498)-ROW($C$5),1))=0,"",INDEX(Input!K$6:K$1005,ROW($C498)-ROW($C$5),1))</f>
        <v/>
      </c>
      <c r="P498" s="100" t="str">
        <f t="shared" si="61"/>
        <v>-</v>
      </c>
      <c r="Q498" s="156" t="str">
        <f>IF(LEN(INDEX(Input!L$6:L$1005,ROW($C498)-ROW($C$5),1))=0,"",INDEX(Input!L$6:L$1005,ROW($C498)-ROW($C$5),1))</f>
        <v/>
      </c>
      <c r="R498" s="100" t="str">
        <f t="shared" si="62"/>
        <v>-</v>
      </c>
      <c r="S498" s="156" t="str">
        <f>IF(LEN(INDEX(Input!M$6:M$1005,ROW($C498)-ROW($C$5),1))=0,"-",INDEX(Input!M$6:M$1005,ROW($C498)-ROW($C$5),1))</f>
        <v>-</v>
      </c>
      <c r="T498" s="156" t="str">
        <f t="shared" si="63"/>
        <v/>
      </c>
      <c r="U498" s="100" t="str">
        <f t="shared" si="64"/>
        <v>-</v>
      </c>
      <c r="V498" s="156" t="str">
        <f>IF(LEN(INDEX(Input!O$6:O$1005,ROW($C498)-ROW($C$5),1))=0,"",INDEX(Input!O$6:O$1005,ROW($C498)-ROW($C$5),1))</f>
        <v/>
      </c>
      <c r="W498" s="100" t="str">
        <f t="shared" si="65"/>
        <v>-</v>
      </c>
      <c r="X498" s="104" t="str">
        <f t="shared" si="66"/>
        <v/>
      </c>
      <c r="Y498" s="102" t="str">
        <f t="shared" si="67"/>
        <v/>
      </c>
      <c r="Z498" s="102" t="str">
        <f>IF(AND(OR(Dashboard!$D$7=J498,Dashboard!$D$7=""),  OR(Dashboard!$G$6&lt;=K498,Dashboard!$G$6=""), OR(Dashboard!$G$7&gt;=K498,Dashboard!$G$7=""),  OR(Dashboard!$J$6&lt;=O498,Dashboard!$J$6=""), OR(Dashboard!$J$7&gt;=O498,Dashboard!$J$7=""),D498&lt;&gt;""),"x","")</f>
        <v>x</v>
      </c>
      <c r="AA498" s="102" t="str">
        <f>IF(AND(OR(Dashboard!$D$6=H498,Dashboard!$D$6="",Dashboard!$D$6="All"), Z498="x"),"x","")</f>
        <v>x</v>
      </c>
      <c r="AB498" s="103" t="str">
        <f>IF(AND(OR(Dashboard!$D$6=H498,Dashboard!$D$6="",Dashboard!$D$6="All"), OR(Dashboard!$D$7=J498,Dashboard!$D$7=""),  OR(Dashboard!$G$6&lt;=K498,Dashboard!$G$6=""), OR(Dashboard!$G$7&gt;=K498,Dashboard!$G$7=""),  OR(Dashboard!$J$6&lt;=O498,Dashboard!$J$6=""), OR(Dashboard!$J$7&gt;=O498,Dashboard!$J$7=""),I498&lt;&gt;""),"x","")</f>
        <v/>
      </c>
      <c r="AC498" s="88" t="str">
        <f>IF($AB498&lt;&gt;"x","",IF(AND($I498&lt;&gt;AC$4, IFERROR(MATCH("c",$AB498:AB498,0),0)=0),"x", IF(IFERROR(MATCH("c",$AB498:AB498,0),0)=0,"c","")))</f>
        <v/>
      </c>
      <c r="AD498" s="88" t="str">
        <f>IF($AB498&lt;&gt;"x","",IF(AND($I498&lt;&gt;AD$4, IFERROR(MATCH("c",$AB498:AC498,0),0)=0),"x", IF(IFERROR(MATCH("c",$AB498:AC498,0),0)=0,"c","")))</f>
        <v/>
      </c>
      <c r="AE498" s="88" t="str">
        <f>IF($AB498&lt;&gt;"x","",IF(AND($I498&lt;&gt;AE$4, IFERROR(MATCH("c",$AB498:AD498,0),0)=0),"x", IF(IFERROR(MATCH("c",$AB498:AD498,0),0)=0,"c","")))</f>
        <v/>
      </c>
      <c r="AF498" s="88" t="str">
        <f>IF($AB498&lt;&gt;"x","",IF(AND($I498&lt;&gt;AF$4, IFERROR(MATCH("c",$AB498:AE498,0),0)=0),"x", IF(IFERROR(MATCH("c",$AB498:AE498,0),0)=0,"c","")))</f>
        <v/>
      </c>
      <c r="AG498" s="88" t="str">
        <f>IF($AB498&lt;&gt;"x","",IF(AND($I498&lt;&gt;AG$4, IFERROR(MATCH("c",$AB498:AF498,0),0)=0),"x", IF(IFERROR(MATCH("c",$AB498:AF498,0),0)=0,"c","")))</f>
        <v/>
      </c>
      <c r="AH498" s="88" t="str">
        <f>IF($AB498&lt;&gt;"x","",IF(AND($I498&lt;&gt;AH$4, IFERROR(MATCH("c",$AB498:AG498,0),0)=0),"x", IF(IFERROR(MATCH("c",$AB498:AG498,0),0)=0,"c","")))</f>
        <v/>
      </c>
      <c r="AI498" s="88" t="str">
        <f>IF($AB498&lt;&gt;"x","",IF(AND($I498&lt;&gt;AI$4, IFERROR(MATCH("c",$AB498:AH498,0),0)=0),"x", IF(IFERROR(MATCH("c",$AB498:AH498,0),0)=0,"c","")))</f>
        <v/>
      </c>
      <c r="AJ498" s="88" t="str">
        <f>IF($AB498&lt;&gt;"x","",IF(AND($I498&lt;&gt;AJ$4, IFERROR(MATCH("c",$AB498:AI498,0),0)=0),"x", IF(IFERROR(MATCH("c",$AB498:AI498,0),0)=0,"c","")))</f>
        <v/>
      </c>
      <c r="AK498" s="88" t="str">
        <f>IF($AB498&lt;&gt;"x","",IF(AND($I498&lt;&gt;AK$4, IFERROR(MATCH("c",$AB498:AJ498,0),0)=0),"x", IF(IFERROR(MATCH("c",$AB498:AJ498,0),0)=0,"c","")))</f>
        <v/>
      </c>
      <c r="AL498" s="88" t="str">
        <f>IF($AB498&lt;&gt;"x","",IF(AND($I498&lt;&gt;AL$4, IFERROR(MATCH("c",$AB498:AK498,0),0)=0),"x", IF(IFERROR(MATCH("c",$AB498:AK498,0),0)=0,"c","")))</f>
        <v/>
      </c>
      <c r="AM498" s="88" t="str">
        <f>IF($AB498&lt;&gt;"x","",IF(AND($I498&lt;&gt;AM$4, IFERROR(MATCH("c",$AB498:AL498,0),0)=0),"x", IF(IFERROR(MATCH("c",$AB498:AL498,0),0)=0,"c","")))</f>
        <v/>
      </c>
      <c r="AN498" s="88" t="str">
        <f>IF($AB498&lt;&gt;"x","",IF(AND($I498&lt;&gt;AN$4, IFERROR(MATCH("c",$AB498:AM498,0),0)=0),"x", IF(IFERROR(MATCH("c",$AB498:AM498,0),0)=0,"c","")))</f>
        <v/>
      </c>
      <c r="AO498" s="88" t="str">
        <f>IF($AB498&lt;&gt;"x","",IF(AND($I498&lt;&gt;AO$4, IFERROR(MATCH("c",$AB498:AN498,0),0)=0),"x", IF(IFERROR(MATCH("c",$AB498:AN498,0),0)=0,"c","")))</f>
        <v/>
      </c>
      <c r="AP498" s="88" t="str">
        <f>IF($AB498&lt;&gt;"x","",IF(AND($I498&lt;&gt;AP$4, IFERROR(MATCH("c",$AB498:AO498,0),0)=0),"x", IF(IFERROR(MATCH("c",$AB498:AO498,0),0)=0,"c","")))</f>
        <v/>
      </c>
      <c r="AQ498" s="88" t="str">
        <f>IF($AB498&lt;&gt;"x","",IF(AND($I498&lt;&gt;AQ$4, IFERROR(MATCH("c",$AB498:AP498,0),0)=0),"x", IF(IFERROR(MATCH("c",$AB498:AP498,0),0)=0,"c","")))</f>
        <v/>
      </c>
    </row>
    <row r="499" spans="2:43" x14ac:dyDescent="0.25">
      <c r="B499" s="88">
        <f>IF(AND(OR(Pipeline!$F$5=H499,Pipeline!$F$5="",Pipeline!$F$5="All"), OR(Pipeline!$F$6=J499,Pipeline!$F$6="",Pipeline!$F$6="All"),  OR(Pipeline!$J$5&lt;=K499,Pipeline!$J$5=""), OR(Pipeline!$J$6&gt;=K499,Pipeline!$J$6=""),  OR(Pipeline!$N$5&lt;=O499,Pipeline!$N$5=""), OR(Pipeline!$N$6&gt;=O499,Pipeline!$N$6="")),1,0)</f>
        <v>1</v>
      </c>
      <c r="C499" s="99">
        <f>IF(B499&lt;&gt;1,"",COUNTIFS($I$6:I498,I499,$B$6:B498,1)+1)</f>
        <v>487</v>
      </c>
      <c r="D499" s="100" t="str">
        <f>IF(LEN(INDEX(Input!B$6:B$1005,ROW($C499)-ROW($C$5),1))=0,"-",INDEX(Input!B$6:B$1005,ROW($C499)-ROW($C$5),1))</f>
        <v>-</v>
      </c>
      <c r="E499" s="100" t="str">
        <f>IF(LEN(INDEX(Input!C$6:C$1005,ROW($C499)-ROW($C$5),1))=0,"-",INDEX(Input!C$6:C$1005,ROW($C499)-ROW($C$5),1))</f>
        <v>-</v>
      </c>
      <c r="F499" s="100" t="str">
        <f>IF(LEN(INDEX(Input!D$6:D$1005,ROW($C499)-ROW($C$5),1))=0,"-",INDEX(Input!D$6:D$1005,ROW($C499)-ROW($C$5),1))</f>
        <v>-</v>
      </c>
      <c r="G499" s="100" t="str">
        <f>IF(LEN(INDEX(Input!E$6:E$1005,ROW($C499)-ROW($C$5),1))=0,"-",INDEX(Input!E$6:E$1005,ROW($C499)-ROW($C$5),1))</f>
        <v>-</v>
      </c>
      <c r="H499" s="100" t="str">
        <f>IF(LEN(INDEX(Input!F$6:F$1005,ROW($C499)-ROW($C$5),1))=0,"-",INDEX(Input!F$6:F$1005,ROW($C499)-ROW($C$5),1))</f>
        <v>-</v>
      </c>
      <c r="I499" s="100" t="str">
        <f>IF(LEN(INDEX(Input!G$6:G$1005,ROW($C499)-ROW($C$5),1))=0,"",INDEX(Input!G$6:G$1005,ROW($C499)-ROW($C$5),1))</f>
        <v/>
      </c>
      <c r="J499" s="100" t="str">
        <f>IF(LEN(INDEX(Input!B$6:B$1005,ROW($C499)-ROW($C$5),1))=0,"-",IF(INDEX(Input!H$6:H$1005,ROW($C499)-ROW($C$5),1)="","Not set",INDEX(Input!H$6:H$1005,ROW($C499)-ROW($C$5),1)) )</f>
        <v>-</v>
      </c>
      <c r="K499" s="101" t="str">
        <f>IF(LEN(INDEX(Input!I$6:I$1005,ROW($C499)-ROW($C$5),1))=0,"",INDEX(Input!I$6:I$1005,ROW($C499)-ROW($C$5),1))</f>
        <v/>
      </c>
      <c r="L499" s="101" t="str">
        <f t="array" ref="L499">IFERROR(IF($AY$24=123,DAY(K499)&amp;connector&amp;IF($AZ$24="Extended",INDEX($AT$24:$AT$35,MONTH(K499),1),MONTH(K499))&amp;connector&amp;IF($AZ$24="Short", RIGHT(YEAR(K499),2),YEAR(K499)),IF($AY$24=213, MONTH(K499)&amp;connector&amp;DAY(K499)&amp;connector&amp;IF($AZ$24="Short", RIGHT(YEAR(K499),2),YEAR(K499)),IF($AZ$24="Short", RIGHT(YEAR(K499),2),YEAR(K499))&amp;connector&amp;MONTH(K499)&amp;connector&amp;DAY(K499))),"-")</f>
        <v>-</v>
      </c>
      <c r="M499" s="101" t="str">
        <f>IF(LEN(INDEX(Input!J$6:J$1005,ROW($C499)-ROW($C$5),1))=0,"",INDEX(Input!J$6:J$1005,ROW($C499)-ROW($C$5),1))</f>
        <v/>
      </c>
      <c r="N499" s="101" t="str">
        <f t="array" ref="N499">IFERROR(IF($AY$24=123,DAY(M499)&amp;connector&amp;IF($AZ$24="Extended",INDEX($AT$24:$AT$35,MONTH(M499),1),MONTH(M499))&amp;connector&amp;IF($AZ$24="Short", RIGHT(YEAR(M499),2),YEAR(M499)),IF($AY$24=213, MONTH(M499)&amp;connector&amp;DAY(M499)&amp;connector&amp;IF($AZ$24="Short", RIGHT(YEAR(M499),2),YEAR(M499)),IF($AZ$24="Short", RIGHT(YEAR(M499),2),YEAR(M499))&amp;connector&amp;MONTH(M499)&amp;connector&amp;DAY(M499))),"-")</f>
        <v>-</v>
      </c>
      <c r="O499" s="156" t="str">
        <f>IF(LEN(INDEX(Input!K$6:K$1005,ROW($C499)-ROW($C$5),1))=0,"",INDEX(Input!K$6:K$1005,ROW($C499)-ROW($C$5),1))</f>
        <v/>
      </c>
      <c r="P499" s="100" t="str">
        <f t="shared" si="61"/>
        <v>-</v>
      </c>
      <c r="Q499" s="156" t="str">
        <f>IF(LEN(INDEX(Input!L$6:L$1005,ROW($C499)-ROW($C$5),1))=0,"",INDEX(Input!L$6:L$1005,ROW($C499)-ROW($C$5),1))</f>
        <v/>
      </c>
      <c r="R499" s="100" t="str">
        <f t="shared" si="62"/>
        <v>-</v>
      </c>
      <c r="S499" s="156" t="str">
        <f>IF(LEN(INDEX(Input!M$6:M$1005,ROW($C499)-ROW($C$5),1))=0,"-",INDEX(Input!M$6:M$1005,ROW($C499)-ROW($C$5),1))</f>
        <v>-</v>
      </c>
      <c r="T499" s="156" t="str">
        <f t="shared" si="63"/>
        <v/>
      </c>
      <c r="U499" s="100" t="str">
        <f t="shared" si="64"/>
        <v>-</v>
      </c>
      <c r="V499" s="156" t="str">
        <f>IF(LEN(INDEX(Input!O$6:O$1005,ROW($C499)-ROW($C$5),1))=0,"",INDEX(Input!O$6:O$1005,ROW($C499)-ROW($C$5),1))</f>
        <v/>
      </c>
      <c r="W499" s="100" t="str">
        <f t="shared" si="65"/>
        <v>-</v>
      </c>
      <c r="X499" s="104" t="str">
        <f t="shared" si="66"/>
        <v/>
      </c>
      <c r="Y499" s="102" t="str">
        <f t="shared" si="67"/>
        <v/>
      </c>
      <c r="Z499" s="102" t="str">
        <f>IF(AND(OR(Dashboard!$D$7=J499,Dashboard!$D$7=""),  OR(Dashboard!$G$6&lt;=K499,Dashboard!$G$6=""), OR(Dashboard!$G$7&gt;=K499,Dashboard!$G$7=""),  OR(Dashboard!$J$6&lt;=O499,Dashboard!$J$6=""), OR(Dashboard!$J$7&gt;=O499,Dashboard!$J$7=""),D499&lt;&gt;""),"x","")</f>
        <v>x</v>
      </c>
      <c r="AA499" s="102" t="str">
        <f>IF(AND(OR(Dashboard!$D$6=H499,Dashboard!$D$6="",Dashboard!$D$6="All"), Z499="x"),"x","")</f>
        <v>x</v>
      </c>
      <c r="AB499" s="103" t="str">
        <f>IF(AND(OR(Dashboard!$D$6=H499,Dashboard!$D$6="",Dashboard!$D$6="All"), OR(Dashboard!$D$7=J499,Dashboard!$D$7=""),  OR(Dashboard!$G$6&lt;=K499,Dashboard!$G$6=""), OR(Dashboard!$G$7&gt;=K499,Dashboard!$G$7=""),  OR(Dashboard!$J$6&lt;=O499,Dashboard!$J$6=""), OR(Dashboard!$J$7&gt;=O499,Dashboard!$J$7=""),I499&lt;&gt;""),"x","")</f>
        <v/>
      </c>
      <c r="AC499" s="88" t="str">
        <f>IF($AB499&lt;&gt;"x","",IF(AND($I499&lt;&gt;AC$4, IFERROR(MATCH("c",$AB499:AB499,0),0)=0),"x", IF(IFERROR(MATCH("c",$AB499:AB499,0),0)=0,"c","")))</f>
        <v/>
      </c>
      <c r="AD499" s="88" t="str">
        <f>IF($AB499&lt;&gt;"x","",IF(AND($I499&lt;&gt;AD$4, IFERROR(MATCH("c",$AB499:AC499,0),0)=0),"x", IF(IFERROR(MATCH("c",$AB499:AC499,0),0)=0,"c","")))</f>
        <v/>
      </c>
      <c r="AE499" s="88" t="str">
        <f>IF($AB499&lt;&gt;"x","",IF(AND($I499&lt;&gt;AE$4, IFERROR(MATCH("c",$AB499:AD499,0),0)=0),"x", IF(IFERROR(MATCH("c",$AB499:AD499,0),0)=0,"c","")))</f>
        <v/>
      </c>
      <c r="AF499" s="88" t="str">
        <f>IF($AB499&lt;&gt;"x","",IF(AND($I499&lt;&gt;AF$4, IFERROR(MATCH("c",$AB499:AE499,0),0)=0),"x", IF(IFERROR(MATCH("c",$AB499:AE499,0),0)=0,"c","")))</f>
        <v/>
      </c>
      <c r="AG499" s="88" t="str">
        <f>IF($AB499&lt;&gt;"x","",IF(AND($I499&lt;&gt;AG$4, IFERROR(MATCH("c",$AB499:AF499,0),0)=0),"x", IF(IFERROR(MATCH("c",$AB499:AF499,0),0)=0,"c","")))</f>
        <v/>
      </c>
      <c r="AH499" s="88" t="str">
        <f>IF($AB499&lt;&gt;"x","",IF(AND($I499&lt;&gt;AH$4, IFERROR(MATCH("c",$AB499:AG499,0),0)=0),"x", IF(IFERROR(MATCH("c",$AB499:AG499,0),0)=0,"c","")))</f>
        <v/>
      </c>
      <c r="AI499" s="88" t="str">
        <f>IF($AB499&lt;&gt;"x","",IF(AND($I499&lt;&gt;AI$4, IFERROR(MATCH("c",$AB499:AH499,0),0)=0),"x", IF(IFERROR(MATCH("c",$AB499:AH499,0),0)=0,"c","")))</f>
        <v/>
      </c>
      <c r="AJ499" s="88" t="str">
        <f>IF($AB499&lt;&gt;"x","",IF(AND($I499&lt;&gt;AJ$4, IFERROR(MATCH("c",$AB499:AI499,0),0)=0),"x", IF(IFERROR(MATCH("c",$AB499:AI499,0),0)=0,"c","")))</f>
        <v/>
      </c>
      <c r="AK499" s="88" t="str">
        <f>IF($AB499&lt;&gt;"x","",IF(AND($I499&lt;&gt;AK$4, IFERROR(MATCH("c",$AB499:AJ499,0),0)=0),"x", IF(IFERROR(MATCH("c",$AB499:AJ499,0),0)=0,"c","")))</f>
        <v/>
      </c>
      <c r="AL499" s="88" t="str">
        <f>IF($AB499&lt;&gt;"x","",IF(AND($I499&lt;&gt;AL$4, IFERROR(MATCH("c",$AB499:AK499,0),0)=0),"x", IF(IFERROR(MATCH("c",$AB499:AK499,0),0)=0,"c","")))</f>
        <v/>
      </c>
      <c r="AM499" s="88" t="str">
        <f>IF($AB499&lt;&gt;"x","",IF(AND($I499&lt;&gt;AM$4, IFERROR(MATCH("c",$AB499:AL499,0),0)=0),"x", IF(IFERROR(MATCH("c",$AB499:AL499,0),0)=0,"c","")))</f>
        <v/>
      </c>
      <c r="AN499" s="88" t="str">
        <f>IF($AB499&lt;&gt;"x","",IF(AND($I499&lt;&gt;AN$4, IFERROR(MATCH("c",$AB499:AM499,0),0)=0),"x", IF(IFERROR(MATCH("c",$AB499:AM499,0),0)=0,"c","")))</f>
        <v/>
      </c>
      <c r="AO499" s="88" t="str">
        <f>IF($AB499&lt;&gt;"x","",IF(AND($I499&lt;&gt;AO$4, IFERROR(MATCH("c",$AB499:AN499,0),0)=0),"x", IF(IFERROR(MATCH("c",$AB499:AN499,0),0)=0,"c","")))</f>
        <v/>
      </c>
      <c r="AP499" s="88" t="str">
        <f>IF($AB499&lt;&gt;"x","",IF(AND($I499&lt;&gt;AP$4, IFERROR(MATCH("c",$AB499:AO499,0),0)=0),"x", IF(IFERROR(MATCH("c",$AB499:AO499,0),0)=0,"c","")))</f>
        <v/>
      </c>
      <c r="AQ499" s="88" t="str">
        <f>IF($AB499&lt;&gt;"x","",IF(AND($I499&lt;&gt;AQ$4, IFERROR(MATCH("c",$AB499:AP499,0),0)=0),"x", IF(IFERROR(MATCH("c",$AB499:AP499,0),0)=0,"c","")))</f>
        <v/>
      </c>
    </row>
    <row r="500" spans="2:43" x14ac:dyDescent="0.25">
      <c r="B500" s="88">
        <f>IF(AND(OR(Pipeline!$F$5=H500,Pipeline!$F$5="",Pipeline!$F$5="All"), OR(Pipeline!$F$6=J500,Pipeline!$F$6="",Pipeline!$F$6="All"),  OR(Pipeline!$J$5&lt;=K500,Pipeline!$J$5=""), OR(Pipeline!$J$6&gt;=K500,Pipeline!$J$6=""),  OR(Pipeline!$N$5&lt;=O500,Pipeline!$N$5=""), OR(Pipeline!$N$6&gt;=O500,Pipeline!$N$6="")),1,0)</f>
        <v>1</v>
      </c>
      <c r="C500" s="99">
        <f>IF(B500&lt;&gt;1,"",COUNTIFS($I$6:I499,I500,$B$6:B499,1)+1)</f>
        <v>488</v>
      </c>
      <c r="D500" s="100" t="str">
        <f>IF(LEN(INDEX(Input!B$6:B$1005,ROW($C500)-ROW($C$5),1))=0,"-",INDEX(Input!B$6:B$1005,ROW($C500)-ROW($C$5),1))</f>
        <v>-</v>
      </c>
      <c r="E500" s="100" t="str">
        <f>IF(LEN(INDEX(Input!C$6:C$1005,ROW($C500)-ROW($C$5),1))=0,"-",INDEX(Input!C$6:C$1005,ROW($C500)-ROW($C$5),1))</f>
        <v>-</v>
      </c>
      <c r="F500" s="100" t="str">
        <f>IF(LEN(INDEX(Input!D$6:D$1005,ROW($C500)-ROW($C$5),1))=0,"-",INDEX(Input!D$6:D$1005,ROW($C500)-ROW($C$5),1))</f>
        <v>-</v>
      </c>
      <c r="G500" s="100" t="str">
        <f>IF(LEN(INDEX(Input!E$6:E$1005,ROW($C500)-ROW($C$5),1))=0,"-",INDEX(Input!E$6:E$1005,ROW($C500)-ROW($C$5),1))</f>
        <v>-</v>
      </c>
      <c r="H500" s="100" t="str">
        <f>IF(LEN(INDEX(Input!F$6:F$1005,ROW($C500)-ROW($C$5),1))=0,"-",INDEX(Input!F$6:F$1005,ROW($C500)-ROW($C$5),1))</f>
        <v>-</v>
      </c>
      <c r="I500" s="100" t="str">
        <f>IF(LEN(INDEX(Input!G$6:G$1005,ROW($C500)-ROW($C$5),1))=0,"",INDEX(Input!G$6:G$1005,ROW($C500)-ROW($C$5),1))</f>
        <v/>
      </c>
      <c r="J500" s="100" t="str">
        <f>IF(LEN(INDEX(Input!B$6:B$1005,ROW($C500)-ROW($C$5),1))=0,"-",IF(INDEX(Input!H$6:H$1005,ROW($C500)-ROW($C$5),1)="","Not set",INDEX(Input!H$6:H$1005,ROW($C500)-ROW($C$5),1)) )</f>
        <v>-</v>
      </c>
      <c r="K500" s="101" t="str">
        <f>IF(LEN(INDEX(Input!I$6:I$1005,ROW($C500)-ROW($C$5),1))=0,"",INDEX(Input!I$6:I$1005,ROW($C500)-ROW($C$5),1))</f>
        <v/>
      </c>
      <c r="L500" s="101" t="str">
        <f t="array" ref="L500">IFERROR(IF($AY$24=123,DAY(K500)&amp;connector&amp;IF($AZ$24="Extended",INDEX($AT$24:$AT$35,MONTH(K500),1),MONTH(K500))&amp;connector&amp;IF($AZ$24="Short", RIGHT(YEAR(K500),2),YEAR(K500)),IF($AY$24=213, MONTH(K500)&amp;connector&amp;DAY(K500)&amp;connector&amp;IF($AZ$24="Short", RIGHT(YEAR(K500),2),YEAR(K500)),IF($AZ$24="Short", RIGHT(YEAR(K500),2),YEAR(K500))&amp;connector&amp;MONTH(K500)&amp;connector&amp;DAY(K500))),"-")</f>
        <v>-</v>
      </c>
      <c r="M500" s="101" t="str">
        <f>IF(LEN(INDEX(Input!J$6:J$1005,ROW($C500)-ROW($C$5),1))=0,"",INDEX(Input!J$6:J$1005,ROW($C500)-ROW($C$5),1))</f>
        <v/>
      </c>
      <c r="N500" s="101" t="str">
        <f t="array" ref="N500">IFERROR(IF($AY$24=123,DAY(M500)&amp;connector&amp;IF($AZ$24="Extended",INDEX($AT$24:$AT$35,MONTH(M500),1),MONTH(M500))&amp;connector&amp;IF($AZ$24="Short", RIGHT(YEAR(M500),2),YEAR(M500)),IF($AY$24=213, MONTH(M500)&amp;connector&amp;DAY(M500)&amp;connector&amp;IF($AZ$24="Short", RIGHT(YEAR(M500),2),YEAR(M500)),IF($AZ$24="Short", RIGHT(YEAR(M500),2),YEAR(M500))&amp;connector&amp;MONTH(M500)&amp;connector&amp;DAY(M500))),"-")</f>
        <v>-</v>
      </c>
      <c r="O500" s="156" t="str">
        <f>IF(LEN(INDEX(Input!K$6:K$1005,ROW($C500)-ROW($C$5),1))=0,"",INDEX(Input!K$6:K$1005,ROW($C500)-ROW($C$5),1))</f>
        <v/>
      </c>
      <c r="P500" s="100" t="str">
        <f t="shared" si="61"/>
        <v>-</v>
      </c>
      <c r="Q500" s="156" t="str">
        <f>IF(LEN(INDEX(Input!L$6:L$1005,ROW($C500)-ROW($C$5),1))=0,"",INDEX(Input!L$6:L$1005,ROW($C500)-ROW($C$5),1))</f>
        <v/>
      </c>
      <c r="R500" s="100" t="str">
        <f t="shared" si="62"/>
        <v>-</v>
      </c>
      <c r="S500" s="156" t="str">
        <f>IF(LEN(INDEX(Input!M$6:M$1005,ROW($C500)-ROW($C$5),1))=0,"-",INDEX(Input!M$6:M$1005,ROW($C500)-ROW($C$5),1))</f>
        <v>-</v>
      </c>
      <c r="T500" s="156" t="str">
        <f t="shared" si="63"/>
        <v/>
      </c>
      <c r="U500" s="100" t="str">
        <f t="shared" si="64"/>
        <v>-</v>
      </c>
      <c r="V500" s="156" t="str">
        <f>IF(LEN(INDEX(Input!O$6:O$1005,ROW($C500)-ROW($C$5),1))=0,"",INDEX(Input!O$6:O$1005,ROW($C500)-ROW($C$5),1))</f>
        <v/>
      </c>
      <c r="W500" s="100" t="str">
        <f t="shared" si="65"/>
        <v>-</v>
      </c>
      <c r="X500" s="104" t="str">
        <f t="shared" si="66"/>
        <v/>
      </c>
      <c r="Y500" s="102" t="str">
        <f t="shared" si="67"/>
        <v/>
      </c>
      <c r="Z500" s="102" t="str">
        <f>IF(AND(OR(Dashboard!$D$7=J500,Dashboard!$D$7=""),  OR(Dashboard!$G$6&lt;=K500,Dashboard!$G$6=""), OR(Dashboard!$G$7&gt;=K500,Dashboard!$G$7=""),  OR(Dashboard!$J$6&lt;=O500,Dashboard!$J$6=""), OR(Dashboard!$J$7&gt;=O500,Dashboard!$J$7=""),D500&lt;&gt;""),"x","")</f>
        <v>x</v>
      </c>
      <c r="AA500" s="102" t="str">
        <f>IF(AND(OR(Dashboard!$D$6=H500,Dashboard!$D$6="",Dashboard!$D$6="All"), Z500="x"),"x","")</f>
        <v>x</v>
      </c>
      <c r="AB500" s="103" t="str">
        <f>IF(AND(OR(Dashboard!$D$6=H500,Dashboard!$D$6="",Dashboard!$D$6="All"), OR(Dashboard!$D$7=J500,Dashboard!$D$7=""),  OR(Dashboard!$G$6&lt;=K500,Dashboard!$G$6=""), OR(Dashboard!$G$7&gt;=K500,Dashboard!$G$7=""),  OR(Dashboard!$J$6&lt;=O500,Dashboard!$J$6=""), OR(Dashboard!$J$7&gt;=O500,Dashboard!$J$7=""),I500&lt;&gt;""),"x","")</f>
        <v/>
      </c>
      <c r="AC500" s="88" t="str">
        <f>IF($AB500&lt;&gt;"x","",IF(AND($I500&lt;&gt;AC$4, IFERROR(MATCH("c",$AB500:AB500,0),0)=0),"x", IF(IFERROR(MATCH("c",$AB500:AB500,0),0)=0,"c","")))</f>
        <v/>
      </c>
      <c r="AD500" s="88" t="str">
        <f>IF($AB500&lt;&gt;"x","",IF(AND($I500&lt;&gt;AD$4, IFERROR(MATCH("c",$AB500:AC500,0),0)=0),"x", IF(IFERROR(MATCH("c",$AB500:AC500,0),0)=0,"c","")))</f>
        <v/>
      </c>
      <c r="AE500" s="88" t="str">
        <f>IF($AB500&lt;&gt;"x","",IF(AND($I500&lt;&gt;AE$4, IFERROR(MATCH("c",$AB500:AD500,0),0)=0),"x", IF(IFERROR(MATCH("c",$AB500:AD500,0),0)=0,"c","")))</f>
        <v/>
      </c>
      <c r="AF500" s="88" t="str">
        <f>IF($AB500&lt;&gt;"x","",IF(AND($I500&lt;&gt;AF$4, IFERROR(MATCH("c",$AB500:AE500,0),0)=0),"x", IF(IFERROR(MATCH("c",$AB500:AE500,0),0)=0,"c","")))</f>
        <v/>
      </c>
      <c r="AG500" s="88" t="str">
        <f>IF($AB500&lt;&gt;"x","",IF(AND($I500&lt;&gt;AG$4, IFERROR(MATCH("c",$AB500:AF500,0),0)=0),"x", IF(IFERROR(MATCH("c",$AB500:AF500,0),0)=0,"c","")))</f>
        <v/>
      </c>
      <c r="AH500" s="88" t="str">
        <f>IF($AB500&lt;&gt;"x","",IF(AND($I500&lt;&gt;AH$4, IFERROR(MATCH("c",$AB500:AG500,0),0)=0),"x", IF(IFERROR(MATCH("c",$AB500:AG500,0),0)=0,"c","")))</f>
        <v/>
      </c>
      <c r="AI500" s="88" t="str">
        <f>IF($AB500&lt;&gt;"x","",IF(AND($I500&lt;&gt;AI$4, IFERROR(MATCH("c",$AB500:AH500,0),0)=0),"x", IF(IFERROR(MATCH("c",$AB500:AH500,0),0)=0,"c","")))</f>
        <v/>
      </c>
      <c r="AJ500" s="88" t="str">
        <f>IF($AB500&lt;&gt;"x","",IF(AND($I500&lt;&gt;AJ$4, IFERROR(MATCH("c",$AB500:AI500,0),0)=0),"x", IF(IFERROR(MATCH("c",$AB500:AI500,0),0)=0,"c","")))</f>
        <v/>
      </c>
      <c r="AK500" s="88" t="str">
        <f>IF($AB500&lt;&gt;"x","",IF(AND($I500&lt;&gt;AK$4, IFERROR(MATCH("c",$AB500:AJ500,0),0)=0),"x", IF(IFERROR(MATCH("c",$AB500:AJ500,0),0)=0,"c","")))</f>
        <v/>
      </c>
      <c r="AL500" s="88" t="str">
        <f>IF($AB500&lt;&gt;"x","",IF(AND($I500&lt;&gt;AL$4, IFERROR(MATCH("c",$AB500:AK500,0),0)=0),"x", IF(IFERROR(MATCH("c",$AB500:AK500,0),0)=0,"c","")))</f>
        <v/>
      </c>
      <c r="AM500" s="88" t="str">
        <f>IF($AB500&lt;&gt;"x","",IF(AND($I500&lt;&gt;AM$4, IFERROR(MATCH("c",$AB500:AL500,0),0)=0),"x", IF(IFERROR(MATCH("c",$AB500:AL500,0),0)=0,"c","")))</f>
        <v/>
      </c>
      <c r="AN500" s="88" t="str">
        <f>IF($AB500&lt;&gt;"x","",IF(AND($I500&lt;&gt;AN$4, IFERROR(MATCH("c",$AB500:AM500,0),0)=0),"x", IF(IFERROR(MATCH("c",$AB500:AM500,0),0)=0,"c","")))</f>
        <v/>
      </c>
      <c r="AO500" s="88" t="str">
        <f>IF($AB500&lt;&gt;"x","",IF(AND($I500&lt;&gt;AO$4, IFERROR(MATCH("c",$AB500:AN500,0),0)=0),"x", IF(IFERROR(MATCH("c",$AB500:AN500,0),0)=0,"c","")))</f>
        <v/>
      </c>
      <c r="AP500" s="88" t="str">
        <f>IF($AB500&lt;&gt;"x","",IF(AND($I500&lt;&gt;AP$4, IFERROR(MATCH("c",$AB500:AO500,0),0)=0),"x", IF(IFERROR(MATCH("c",$AB500:AO500,0),0)=0,"c","")))</f>
        <v/>
      </c>
      <c r="AQ500" s="88" t="str">
        <f>IF($AB500&lt;&gt;"x","",IF(AND($I500&lt;&gt;AQ$4, IFERROR(MATCH("c",$AB500:AP500,0),0)=0),"x", IF(IFERROR(MATCH("c",$AB500:AP500,0),0)=0,"c","")))</f>
        <v/>
      </c>
    </row>
    <row r="501" spans="2:43" x14ac:dyDescent="0.25">
      <c r="B501" s="88">
        <f>IF(AND(OR(Pipeline!$F$5=H501,Pipeline!$F$5="",Pipeline!$F$5="All"), OR(Pipeline!$F$6=J501,Pipeline!$F$6="",Pipeline!$F$6="All"),  OR(Pipeline!$J$5&lt;=K501,Pipeline!$J$5=""), OR(Pipeline!$J$6&gt;=K501,Pipeline!$J$6=""),  OR(Pipeline!$N$5&lt;=O501,Pipeline!$N$5=""), OR(Pipeline!$N$6&gt;=O501,Pipeline!$N$6="")),1,0)</f>
        <v>1</v>
      </c>
      <c r="C501" s="99">
        <f>IF(B501&lt;&gt;1,"",COUNTIFS($I$6:I500,I501,$B$6:B500,1)+1)</f>
        <v>489</v>
      </c>
      <c r="D501" s="100" t="str">
        <f>IF(LEN(INDEX(Input!B$6:B$1005,ROW($C501)-ROW($C$5),1))=0,"-",INDEX(Input!B$6:B$1005,ROW($C501)-ROW($C$5),1))</f>
        <v>-</v>
      </c>
      <c r="E501" s="100" t="str">
        <f>IF(LEN(INDEX(Input!C$6:C$1005,ROW($C501)-ROW($C$5),1))=0,"-",INDEX(Input!C$6:C$1005,ROW($C501)-ROW($C$5),1))</f>
        <v>-</v>
      </c>
      <c r="F501" s="100" t="str">
        <f>IF(LEN(INDEX(Input!D$6:D$1005,ROW($C501)-ROW($C$5),1))=0,"-",INDEX(Input!D$6:D$1005,ROW($C501)-ROW($C$5),1))</f>
        <v>-</v>
      </c>
      <c r="G501" s="100" t="str">
        <f>IF(LEN(INDEX(Input!E$6:E$1005,ROW($C501)-ROW($C$5),1))=0,"-",INDEX(Input!E$6:E$1005,ROW($C501)-ROW($C$5),1))</f>
        <v>-</v>
      </c>
      <c r="H501" s="100" t="str">
        <f>IF(LEN(INDEX(Input!F$6:F$1005,ROW($C501)-ROW($C$5),1))=0,"-",INDEX(Input!F$6:F$1005,ROW($C501)-ROW($C$5),1))</f>
        <v>-</v>
      </c>
      <c r="I501" s="100" t="str">
        <f>IF(LEN(INDEX(Input!G$6:G$1005,ROW($C501)-ROW($C$5),1))=0,"",INDEX(Input!G$6:G$1005,ROW($C501)-ROW($C$5),1))</f>
        <v/>
      </c>
      <c r="J501" s="100" t="str">
        <f>IF(LEN(INDEX(Input!B$6:B$1005,ROW($C501)-ROW($C$5),1))=0,"-",IF(INDEX(Input!H$6:H$1005,ROW($C501)-ROW($C$5),1)="","Not set",INDEX(Input!H$6:H$1005,ROW($C501)-ROW($C$5),1)) )</f>
        <v>-</v>
      </c>
      <c r="K501" s="101" t="str">
        <f>IF(LEN(INDEX(Input!I$6:I$1005,ROW($C501)-ROW($C$5),1))=0,"",INDEX(Input!I$6:I$1005,ROW($C501)-ROW($C$5),1))</f>
        <v/>
      </c>
      <c r="L501" s="101" t="str">
        <f t="array" ref="L501">IFERROR(IF($AY$24=123,DAY(K501)&amp;connector&amp;IF($AZ$24="Extended",INDEX($AT$24:$AT$35,MONTH(K501),1),MONTH(K501))&amp;connector&amp;IF($AZ$24="Short", RIGHT(YEAR(K501),2),YEAR(K501)),IF($AY$24=213, MONTH(K501)&amp;connector&amp;DAY(K501)&amp;connector&amp;IF($AZ$24="Short", RIGHT(YEAR(K501),2),YEAR(K501)),IF($AZ$24="Short", RIGHT(YEAR(K501),2),YEAR(K501))&amp;connector&amp;MONTH(K501)&amp;connector&amp;DAY(K501))),"-")</f>
        <v>-</v>
      </c>
      <c r="M501" s="101" t="str">
        <f>IF(LEN(INDEX(Input!J$6:J$1005,ROW($C501)-ROW($C$5),1))=0,"",INDEX(Input!J$6:J$1005,ROW($C501)-ROW($C$5),1))</f>
        <v/>
      </c>
      <c r="N501" s="101" t="str">
        <f t="array" ref="N501">IFERROR(IF($AY$24=123,DAY(M501)&amp;connector&amp;IF($AZ$24="Extended",INDEX($AT$24:$AT$35,MONTH(M501),1),MONTH(M501))&amp;connector&amp;IF($AZ$24="Short", RIGHT(YEAR(M501),2),YEAR(M501)),IF($AY$24=213, MONTH(M501)&amp;connector&amp;DAY(M501)&amp;connector&amp;IF($AZ$24="Short", RIGHT(YEAR(M501),2),YEAR(M501)),IF($AZ$24="Short", RIGHT(YEAR(M501),2),YEAR(M501))&amp;connector&amp;MONTH(M501)&amp;connector&amp;DAY(M501))),"-")</f>
        <v>-</v>
      </c>
      <c r="O501" s="156" t="str">
        <f>IF(LEN(INDEX(Input!K$6:K$1005,ROW($C501)-ROW($C$5),1))=0,"",INDEX(Input!K$6:K$1005,ROW($C501)-ROW($C$5),1))</f>
        <v/>
      </c>
      <c r="P501" s="100" t="str">
        <f t="shared" si="61"/>
        <v>-</v>
      </c>
      <c r="Q501" s="156" t="str">
        <f>IF(LEN(INDEX(Input!L$6:L$1005,ROW($C501)-ROW($C$5),1))=0,"",INDEX(Input!L$6:L$1005,ROW($C501)-ROW($C$5),1))</f>
        <v/>
      </c>
      <c r="R501" s="100" t="str">
        <f t="shared" si="62"/>
        <v>-</v>
      </c>
      <c r="S501" s="156" t="str">
        <f>IF(LEN(INDEX(Input!M$6:M$1005,ROW($C501)-ROW($C$5),1))=0,"-",INDEX(Input!M$6:M$1005,ROW($C501)-ROW($C$5),1))</f>
        <v>-</v>
      </c>
      <c r="T501" s="156" t="str">
        <f t="shared" si="63"/>
        <v/>
      </c>
      <c r="U501" s="100" t="str">
        <f t="shared" si="64"/>
        <v>-</v>
      </c>
      <c r="V501" s="156" t="str">
        <f>IF(LEN(INDEX(Input!O$6:O$1005,ROW($C501)-ROW($C$5),1))=0,"",INDEX(Input!O$6:O$1005,ROW($C501)-ROW($C$5),1))</f>
        <v/>
      </c>
      <c r="W501" s="100" t="str">
        <f t="shared" si="65"/>
        <v>-</v>
      </c>
      <c r="X501" s="104" t="str">
        <f t="shared" si="66"/>
        <v/>
      </c>
      <c r="Y501" s="102" t="str">
        <f t="shared" si="67"/>
        <v/>
      </c>
      <c r="Z501" s="102" t="str">
        <f>IF(AND(OR(Dashboard!$D$7=J501,Dashboard!$D$7=""),  OR(Dashboard!$G$6&lt;=K501,Dashboard!$G$6=""), OR(Dashboard!$G$7&gt;=K501,Dashboard!$G$7=""),  OR(Dashboard!$J$6&lt;=O501,Dashboard!$J$6=""), OR(Dashboard!$J$7&gt;=O501,Dashboard!$J$7=""),D501&lt;&gt;""),"x","")</f>
        <v>x</v>
      </c>
      <c r="AA501" s="102" t="str">
        <f>IF(AND(OR(Dashboard!$D$6=H501,Dashboard!$D$6="",Dashboard!$D$6="All"), Z501="x"),"x","")</f>
        <v>x</v>
      </c>
      <c r="AB501" s="103" t="str">
        <f>IF(AND(OR(Dashboard!$D$6=H501,Dashboard!$D$6="",Dashboard!$D$6="All"), OR(Dashboard!$D$7=J501,Dashboard!$D$7=""),  OR(Dashboard!$G$6&lt;=K501,Dashboard!$G$6=""), OR(Dashboard!$G$7&gt;=K501,Dashboard!$G$7=""),  OR(Dashboard!$J$6&lt;=O501,Dashboard!$J$6=""), OR(Dashboard!$J$7&gt;=O501,Dashboard!$J$7=""),I501&lt;&gt;""),"x","")</f>
        <v/>
      </c>
      <c r="AC501" s="88" t="str">
        <f>IF($AB501&lt;&gt;"x","",IF(AND($I501&lt;&gt;AC$4, IFERROR(MATCH("c",$AB501:AB501,0),0)=0),"x", IF(IFERROR(MATCH("c",$AB501:AB501,0),0)=0,"c","")))</f>
        <v/>
      </c>
      <c r="AD501" s="88" t="str">
        <f>IF($AB501&lt;&gt;"x","",IF(AND($I501&lt;&gt;AD$4, IFERROR(MATCH("c",$AB501:AC501,0),0)=0),"x", IF(IFERROR(MATCH("c",$AB501:AC501,0),0)=0,"c","")))</f>
        <v/>
      </c>
      <c r="AE501" s="88" t="str">
        <f>IF($AB501&lt;&gt;"x","",IF(AND($I501&lt;&gt;AE$4, IFERROR(MATCH("c",$AB501:AD501,0),0)=0),"x", IF(IFERROR(MATCH("c",$AB501:AD501,0),0)=0,"c","")))</f>
        <v/>
      </c>
      <c r="AF501" s="88" t="str">
        <f>IF($AB501&lt;&gt;"x","",IF(AND($I501&lt;&gt;AF$4, IFERROR(MATCH("c",$AB501:AE501,0),0)=0),"x", IF(IFERROR(MATCH("c",$AB501:AE501,0),0)=0,"c","")))</f>
        <v/>
      </c>
      <c r="AG501" s="88" t="str">
        <f>IF($AB501&lt;&gt;"x","",IF(AND($I501&lt;&gt;AG$4, IFERROR(MATCH("c",$AB501:AF501,0),0)=0),"x", IF(IFERROR(MATCH("c",$AB501:AF501,0),0)=0,"c","")))</f>
        <v/>
      </c>
      <c r="AH501" s="88" t="str">
        <f>IF($AB501&lt;&gt;"x","",IF(AND($I501&lt;&gt;AH$4, IFERROR(MATCH("c",$AB501:AG501,0),0)=0),"x", IF(IFERROR(MATCH("c",$AB501:AG501,0),0)=0,"c","")))</f>
        <v/>
      </c>
      <c r="AI501" s="88" t="str">
        <f>IF($AB501&lt;&gt;"x","",IF(AND($I501&lt;&gt;AI$4, IFERROR(MATCH("c",$AB501:AH501,0),0)=0),"x", IF(IFERROR(MATCH("c",$AB501:AH501,0),0)=0,"c","")))</f>
        <v/>
      </c>
      <c r="AJ501" s="88" t="str">
        <f>IF($AB501&lt;&gt;"x","",IF(AND($I501&lt;&gt;AJ$4, IFERROR(MATCH("c",$AB501:AI501,0),0)=0),"x", IF(IFERROR(MATCH("c",$AB501:AI501,0),0)=0,"c","")))</f>
        <v/>
      </c>
      <c r="AK501" s="88" t="str">
        <f>IF($AB501&lt;&gt;"x","",IF(AND($I501&lt;&gt;AK$4, IFERROR(MATCH("c",$AB501:AJ501,0),0)=0),"x", IF(IFERROR(MATCH("c",$AB501:AJ501,0),0)=0,"c","")))</f>
        <v/>
      </c>
      <c r="AL501" s="88" t="str">
        <f>IF($AB501&lt;&gt;"x","",IF(AND($I501&lt;&gt;AL$4, IFERROR(MATCH("c",$AB501:AK501,0),0)=0),"x", IF(IFERROR(MATCH("c",$AB501:AK501,0),0)=0,"c","")))</f>
        <v/>
      </c>
      <c r="AM501" s="88" t="str">
        <f>IF($AB501&lt;&gt;"x","",IF(AND($I501&lt;&gt;AM$4, IFERROR(MATCH("c",$AB501:AL501,0),0)=0),"x", IF(IFERROR(MATCH("c",$AB501:AL501,0),0)=0,"c","")))</f>
        <v/>
      </c>
      <c r="AN501" s="88" t="str">
        <f>IF($AB501&lt;&gt;"x","",IF(AND($I501&lt;&gt;AN$4, IFERROR(MATCH("c",$AB501:AM501,0),0)=0),"x", IF(IFERROR(MATCH("c",$AB501:AM501,0),0)=0,"c","")))</f>
        <v/>
      </c>
      <c r="AO501" s="88" t="str">
        <f>IF($AB501&lt;&gt;"x","",IF(AND($I501&lt;&gt;AO$4, IFERROR(MATCH("c",$AB501:AN501,0),0)=0),"x", IF(IFERROR(MATCH("c",$AB501:AN501,0),0)=0,"c","")))</f>
        <v/>
      </c>
      <c r="AP501" s="88" t="str">
        <f>IF($AB501&lt;&gt;"x","",IF(AND($I501&lt;&gt;AP$4, IFERROR(MATCH("c",$AB501:AO501,0),0)=0),"x", IF(IFERROR(MATCH("c",$AB501:AO501,0),0)=0,"c","")))</f>
        <v/>
      </c>
      <c r="AQ501" s="88" t="str">
        <f>IF($AB501&lt;&gt;"x","",IF(AND($I501&lt;&gt;AQ$4, IFERROR(MATCH("c",$AB501:AP501,0),0)=0),"x", IF(IFERROR(MATCH("c",$AB501:AP501,0),0)=0,"c","")))</f>
        <v/>
      </c>
    </row>
    <row r="502" spans="2:43" x14ac:dyDescent="0.25">
      <c r="B502" s="88">
        <f>IF(AND(OR(Pipeline!$F$5=H502,Pipeline!$F$5="",Pipeline!$F$5="All"), OR(Pipeline!$F$6=J502,Pipeline!$F$6="",Pipeline!$F$6="All"),  OR(Pipeline!$J$5&lt;=K502,Pipeline!$J$5=""), OR(Pipeline!$J$6&gt;=K502,Pipeline!$J$6=""),  OR(Pipeline!$N$5&lt;=O502,Pipeline!$N$5=""), OR(Pipeline!$N$6&gt;=O502,Pipeline!$N$6="")),1,0)</f>
        <v>1</v>
      </c>
      <c r="C502" s="99">
        <f>IF(B502&lt;&gt;1,"",COUNTIFS($I$6:I501,I502,$B$6:B501,1)+1)</f>
        <v>490</v>
      </c>
      <c r="D502" s="100" t="str">
        <f>IF(LEN(INDEX(Input!B$6:B$1005,ROW($C502)-ROW($C$5),1))=0,"-",INDEX(Input!B$6:B$1005,ROW($C502)-ROW($C$5),1))</f>
        <v>-</v>
      </c>
      <c r="E502" s="100" t="str">
        <f>IF(LEN(INDEX(Input!C$6:C$1005,ROW($C502)-ROW($C$5),1))=0,"-",INDEX(Input!C$6:C$1005,ROW($C502)-ROW($C$5),1))</f>
        <v>-</v>
      </c>
      <c r="F502" s="100" t="str">
        <f>IF(LEN(INDEX(Input!D$6:D$1005,ROW($C502)-ROW($C$5),1))=0,"-",INDEX(Input!D$6:D$1005,ROW($C502)-ROW($C$5),1))</f>
        <v>-</v>
      </c>
      <c r="G502" s="100" t="str">
        <f>IF(LEN(INDEX(Input!E$6:E$1005,ROW($C502)-ROW($C$5),1))=0,"-",INDEX(Input!E$6:E$1005,ROW($C502)-ROW($C$5),1))</f>
        <v>-</v>
      </c>
      <c r="H502" s="100" t="str">
        <f>IF(LEN(INDEX(Input!F$6:F$1005,ROW($C502)-ROW($C$5),1))=0,"-",INDEX(Input!F$6:F$1005,ROW($C502)-ROW($C$5),1))</f>
        <v>-</v>
      </c>
      <c r="I502" s="100" t="str">
        <f>IF(LEN(INDEX(Input!G$6:G$1005,ROW($C502)-ROW($C$5),1))=0,"",INDEX(Input!G$6:G$1005,ROW($C502)-ROW($C$5),1))</f>
        <v/>
      </c>
      <c r="J502" s="100" t="str">
        <f>IF(LEN(INDEX(Input!B$6:B$1005,ROW($C502)-ROW($C$5),1))=0,"-",IF(INDEX(Input!H$6:H$1005,ROW($C502)-ROW($C$5),1)="","Not set",INDEX(Input!H$6:H$1005,ROW($C502)-ROW($C$5),1)) )</f>
        <v>-</v>
      </c>
      <c r="K502" s="101" t="str">
        <f>IF(LEN(INDEX(Input!I$6:I$1005,ROW($C502)-ROW($C$5),1))=0,"",INDEX(Input!I$6:I$1005,ROW($C502)-ROW($C$5),1))</f>
        <v/>
      </c>
      <c r="L502" s="101" t="str">
        <f t="array" ref="L502">IFERROR(IF($AY$24=123,DAY(K502)&amp;connector&amp;IF($AZ$24="Extended",INDEX($AT$24:$AT$35,MONTH(K502),1),MONTH(K502))&amp;connector&amp;IF($AZ$24="Short", RIGHT(YEAR(K502),2),YEAR(K502)),IF($AY$24=213, MONTH(K502)&amp;connector&amp;DAY(K502)&amp;connector&amp;IF($AZ$24="Short", RIGHT(YEAR(K502),2),YEAR(K502)),IF($AZ$24="Short", RIGHT(YEAR(K502),2),YEAR(K502))&amp;connector&amp;MONTH(K502)&amp;connector&amp;DAY(K502))),"-")</f>
        <v>-</v>
      </c>
      <c r="M502" s="101" t="str">
        <f>IF(LEN(INDEX(Input!J$6:J$1005,ROW($C502)-ROW($C$5),1))=0,"",INDEX(Input!J$6:J$1005,ROW($C502)-ROW($C$5),1))</f>
        <v/>
      </c>
      <c r="N502" s="101" t="str">
        <f t="array" ref="N502">IFERROR(IF($AY$24=123,DAY(M502)&amp;connector&amp;IF($AZ$24="Extended",INDEX($AT$24:$AT$35,MONTH(M502),1),MONTH(M502))&amp;connector&amp;IF($AZ$24="Short", RIGHT(YEAR(M502),2),YEAR(M502)),IF($AY$24=213, MONTH(M502)&amp;connector&amp;DAY(M502)&amp;connector&amp;IF($AZ$24="Short", RIGHT(YEAR(M502),2),YEAR(M502)),IF($AZ$24="Short", RIGHT(YEAR(M502),2),YEAR(M502))&amp;connector&amp;MONTH(M502)&amp;connector&amp;DAY(M502))),"-")</f>
        <v>-</v>
      </c>
      <c r="O502" s="156" t="str">
        <f>IF(LEN(INDEX(Input!K$6:K$1005,ROW($C502)-ROW($C$5),1))=0,"",INDEX(Input!K$6:K$1005,ROW($C502)-ROW($C$5),1))</f>
        <v/>
      </c>
      <c r="P502" s="100" t="str">
        <f t="shared" si="61"/>
        <v>-</v>
      </c>
      <c r="Q502" s="156" t="str">
        <f>IF(LEN(INDEX(Input!L$6:L$1005,ROW($C502)-ROW($C$5),1))=0,"",INDEX(Input!L$6:L$1005,ROW($C502)-ROW($C$5),1))</f>
        <v/>
      </c>
      <c r="R502" s="100" t="str">
        <f t="shared" si="62"/>
        <v>-</v>
      </c>
      <c r="S502" s="156" t="str">
        <f>IF(LEN(INDEX(Input!M$6:M$1005,ROW($C502)-ROW($C$5),1))=0,"-",INDEX(Input!M$6:M$1005,ROW($C502)-ROW($C$5),1))</f>
        <v>-</v>
      </c>
      <c r="T502" s="156" t="str">
        <f t="shared" si="63"/>
        <v/>
      </c>
      <c r="U502" s="100" t="str">
        <f t="shared" si="64"/>
        <v>-</v>
      </c>
      <c r="V502" s="156" t="str">
        <f>IF(LEN(INDEX(Input!O$6:O$1005,ROW($C502)-ROW($C$5),1))=0,"",INDEX(Input!O$6:O$1005,ROW($C502)-ROW($C$5),1))</f>
        <v/>
      </c>
      <c r="W502" s="100" t="str">
        <f t="shared" si="65"/>
        <v>-</v>
      </c>
      <c r="X502" s="104" t="str">
        <f t="shared" si="66"/>
        <v/>
      </c>
      <c r="Y502" s="102" t="str">
        <f t="shared" si="67"/>
        <v/>
      </c>
      <c r="Z502" s="102" t="str">
        <f>IF(AND(OR(Dashboard!$D$7=J502,Dashboard!$D$7=""),  OR(Dashboard!$G$6&lt;=K502,Dashboard!$G$6=""), OR(Dashboard!$G$7&gt;=K502,Dashboard!$G$7=""),  OR(Dashboard!$J$6&lt;=O502,Dashboard!$J$6=""), OR(Dashboard!$J$7&gt;=O502,Dashboard!$J$7=""),D502&lt;&gt;""),"x","")</f>
        <v>x</v>
      </c>
      <c r="AA502" s="102" t="str">
        <f>IF(AND(OR(Dashboard!$D$6=H502,Dashboard!$D$6="",Dashboard!$D$6="All"), Z502="x"),"x","")</f>
        <v>x</v>
      </c>
      <c r="AB502" s="103" t="str">
        <f>IF(AND(OR(Dashboard!$D$6=H502,Dashboard!$D$6="",Dashboard!$D$6="All"), OR(Dashboard!$D$7=J502,Dashboard!$D$7=""),  OR(Dashboard!$G$6&lt;=K502,Dashboard!$G$6=""), OR(Dashboard!$G$7&gt;=K502,Dashboard!$G$7=""),  OR(Dashboard!$J$6&lt;=O502,Dashboard!$J$6=""), OR(Dashboard!$J$7&gt;=O502,Dashboard!$J$7=""),I502&lt;&gt;""),"x","")</f>
        <v/>
      </c>
      <c r="AC502" s="88" t="str">
        <f>IF($AB502&lt;&gt;"x","",IF(AND($I502&lt;&gt;AC$4, IFERROR(MATCH("c",$AB502:AB502,0),0)=0),"x", IF(IFERROR(MATCH("c",$AB502:AB502,0),0)=0,"c","")))</f>
        <v/>
      </c>
      <c r="AD502" s="88" t="str">
        <f>IF($AB502&lt;&gt;"x","",IF(AND($I502&lt;&gt;AD$4, IFERROR(MATCH("c",$AB502:AC502,0),0)=0),"x", IF(IFERROR(MATCH("c",$AB502:AC502,0),0)=0,"c","")))</f>
        <v/>
      </c>
      <c r="AE502" s="88" t="str">
        <f>IF($AB502&lt;&gt;"x","",IF(AND($I502&lt;&gt;AE$4, IFERROR(MATCH("c",$AB502:AD502,0),0)=0),"x", IF(IFERROR(MATCH("c",$AB502:AD502,0),0)=0,"c","")))</f>
        <v/>
      </c>
      <c r="AF502" s="88" t="str">
        <f>IF($AB502&lt;&gt;"x","",IF(AND($I502&lt;&gt;AF$4, IFERROR(MATCH("c",$AB502:AE502,0),0)=0),"x", IF(IFERROR(MATCH("c",$AB502:AE502,0),0)=0,"c","")))</f>
        <v/>
      </c>
      <c r="AG502" s="88" t="str">
        <f>IF($AB502&lt;&gt;"x","",IF(AND($I502&lt;&gt;AG$4, IFERROR(MATCH("c",$AB502:AF502,0),0)=0),"x", IF(IFERROR(MATCH("c",$AB502:AF502,0),0)=0,"c","")))</f>
        <v/>
      </c>
      <c r="AH502" s="88" t="str">
        <f>IF($AB502&lt;&gt;"x","",IF(AND($I502&lt;&gt;AH$4, IFERROR(MATCH("c",$AB502:AG502,0),0)=0),"x", IF(IFERROR(MATCH("c",$AB502:AG502,0),0)=0,"c","")))</f>
        <v/>
      </c>
      <c r="AI502" s="88" t="str">
        <f>IF($AB502&lt;&gt;"x","",IF(AND($I502&lt;&gt;AI$4, IFERROR(MATCH("c",$AB502:AH502,0),0)=0),"x", IF(IFERROR(MATCH("c",$AB502:AH502,0),0)=0,"c","")))</f>
        <v/>
      </c>
      <c r="AJ502" s="88" t="str">
        <f>IF($AB502&lt;&gt;"x","",IF(AND($I502&lt;&gt;AJ$4, IFERROR(MATCH("c",$AB502:AI502,0),0)=0),"x", IF(IFERROR(MATCH("c",$AB502:AI502,0),0)=0,"c","")))</f>
        <v/>
      </c>
      <c r="AK502" s="88" t="str">
        <f>IF($AB502&lt;&gt;"x","",IF(AND($I502&lt;&gt;AK$4, IFERROR(MATCH("c",$AB502:AJ502,0),0)=0),"x", IF(IFERROR(MATCH("c",$AB502:AJ502,0),0)=0,"c","")))</f>
        <v/>
      </c>
      <c r="AL502" s="88" t="str">
        <f>IF($AB502&lt;&gt;"x","",IF(AND($I502&lt;&gt;AL$4, IFERROR(MATCH("c",$AB502:AK502,0),0)=0),"x", IF(IFERROR(MATCH("c",$AB502:AK502,0),0)=0,"c","")))</f>
        <v/>
      </c>
      <c r="AM502" s="88" t="str">
        <f>IF($AB502&lt;&gt;"x","",IF(AND($I502&lt;&gt;AM$4, IFERROR(MATCH("c",$AB502:AL502,0),0)=0),"x", IF(IFERROR(MATCH("c",$AB502:AL502,0),0)=0,"c","")))</f>
        <v/>
      </c>
      <c r="AN502" s="88" t="str">
        <f>IF($AB502&lt;&gt;"x","",IF(AND($I502&lt;&gt;AN$4, IFERROR(MATCH("c",$AB502:AM502,0),0)=0),"x", IF(IFERROR(MATCH("c",$AB502:AM502,0),0)=0,"c","")))</f>
        <v/>
      </c>
      <c r="AO502" s="88" t="str">
        <f>IF($AB502&lt;&gt;"x","",IF(AND($I502&lt;&gt;AO$4, IFERROR(MATCH("c",$AB502:AN502,0),0)=0),"x", IF(IFERROR(MATCH("c",$AB502:AN502,0),0)=0,"c","")))</f>
        <v/>
      </c>
      <c r="AP502" s="88" t="str">
        <f>IF($AB502&lt;&gt;"x","",IF(AND($I502&lt;&gt;AP$4, IFERROR(MATCH("c",$AB502:AO502,0),0)=0),"x", IF(IFERROR(MATCH("c",$AB502:AO502,0),0)=0,"c","")))</f>
        <v/>
      </c>
      <c r="AQ502" s="88" t="str">
        <f>IF($AB502&lt;&gt;"x","",IF(AND($I502&lt;&gt;AQ$4, IFERROR(MATCH("c",$AB502:AP502,0),0)=0),"x", IF(IFERROR(MATCH("c",$AB502:AP502,0),0)=0,"c","")))</f>
        <v/>
      </c>
    </row>
    <row r="503" spans="2:43" x14ac:dyDescent="0.25">
      <c r="B503" s="88">
        <f>IF(AND(OR(Pipeline!$F$5=H503,Pipeline!$F$5="",Pipeline!$F$5="All"), OR(Pipeline!$F$6=J503,Pipeline!$F$6="",Pipeline!$F$6="All"),  OR(Pipeline!$J$5&lt;=K503,Pipeline!$J$5=""), OR(Pipeline!$J$6&gt;=K503,Pipeline!$J$6=""),  OR(Pipeline!$N$5&lt;=O503,Pipeline!$N$5=""), OR(Pipeline!$N$6&gt;=O503,Pipeline!$N$6="")),1,0)</f>
        <v>1</v>
      </c>
      <c r="C503" s="99">
        <f>IF(B503&lt;&gt;1,"",COUNTIFS($I$6:I502,I503,$B$6:B502,1)+1)</f>
        <v>491</v>
      </c>
      <c r="D503" s="100" t="str">
        <f>IF(LEN(INDEX(Input!B$6:B$1005,ROW($C503)-ROW($C$5),1))=0,"-",INDEX(Input!B$6:B$1005,ROW($C503)-ROW($C$5),1))</f>
        <v>-</v>
      </c>
      <c r="E503" s="100" t="str">
        <f>IF(LEN(INDEX(Input!C$6:C$1005,ROW($C503)-ROW($C$5),1))=0,"-",INDEX(Input!C$6:C$1005,ROW($C503)-ROW($C$5),1))</f>
        <v>-</v>
      </c>
      <c r="F503" s="100" t="str">
        <f>IF(LEN(INDEX(Input!D$6:D$1005,ROW($C503)-ROW($C$5),1))=0,"-",INDEX(Input!D$6:D$1005,ROW($C503)-ROW($C$5),1))</f>
        <v>-</v>
      </c>
      <c r="G503" s="100" t="str">
        <f>IF(LEN(INDEX(Input!E$6:E$1005,ROW($C503)-ROW($C$5),1))=0,"-",INDEX(Input!E$6:E$1005,ROW($C503)-ROW($C$5),1))</f>
        <v>-</v>
      </c>
      <c r="H503" s="100" t="str">
        <f>IF(LEN(INDEX(Input!F$6:F$1005,ROW($C503)-ROW($C$5),1))=0,"-",INDEX(Input!F$6:F$1005,ROW($C503)-ROW($C$5),1))</f>
        <v>-</v>
      </c>
      <c r="I503" s="100" t="str">
        <f>IF(LEN(INDEX(Input!G$6:G$1005,ROW($C503)-ROW($C$5),1))=0,"",INDEX(Input!G$6:G$1005,ROW($C503)-ROW($C$5),1))</f>
        <v/>
      </c>
      <c r="J503" s="100" t="str">
        <f>IF(LEN(INDEX(Input!B$6:B$1005,ROW($C503)-ROW($C$5),1))=0,"-",IF(INDEX(Input!H$6:H$1005,ROW($C503)-ROW($C$5),1)="","Not set",INDEX(Input!H$6:H$1005,ROW($C503)-ROW($C$5),1)) )</f>
        <v>-</v>
      </c>
      <c r="K503" s="101" t="str">
        <f>IF(LEN(INDEX(Input!I$6:I$1005,ROW($C503)-ROW($C$5),1))=0,"",INDEX(Input!I$6:I$1005,ROW($C503)-ROW($C$5),1))</f>
        <v/>
      </c>
      <c r="L503" s="101" t="str">
        <f t="array" ref="L503">IFERROR(IF($AY$24=123,DAY(K503)&amp;connector&amp;IF($AZ$24="Extended",INDEX($AT$24:$AT$35,MONTH(K503),1),MONTH(K503))&amp;connector&amp;IF($AZ$24="Short", RIGHT(YEAR(K503),2),YEAR(K503)),IF($AY$24=213, MONTH(K503)&amp;connector&amp;DAY(K503)&amp;connector&amp;IF($AZ$24="Short", RIGHT(YEAR(K503),2),YEAR(K503)),IF($AZ$24="Short", RIGHT(YEAR(K503),2),YEAR(K503))&amp;connector&amp;MONTH(K503)&amp;connector&amp;DAY(K503))),"-")</f>
        <v>-</v>
      </c>
      <c r="M503" s="101" t="str">
        <f>IF(LEN(INDEX(Input!J$6:J$1005,ROW($C503)-ROW($C$5),1))=0,"",INDEX(Input!J$6:J$1005,ROW($C503)-ROW($C$5),1))</f>
        <v/>
      </c>
      <c r="N503" s="101" t="str">
        <f t="array" ref="N503">IFERROR(IF($AY$24=123,DAY(M503)&amp;connector&amp;IF($AZ$24="Extended",INDEX($AT$24:$AT$35,MONTH(M503),1),MONTH(M503))&amp;connector&amp;IF($AZ$24="Short", RIGHT(YEAR(M503),2),YEAR(M503)),IF($AY$24=213, MONTH(M503)&amp;connector&amp;DAY(M503)&amp;connector&amp;IF($AZ$24="Short", RIGHT(YEAR(M503),2),YEAR(M503)),IF($AZ$24="Short", RIGHT(YEAR(M503),2),YEAR(M503))&amp;connector&amp;MONTH(M503)&amp;connector&amp;DAY(M503))),"-")</f>
        <v>-</v>
      </c>
      <c r="O503" s="156" t="str">
        <f>IF(LEN(INDEX(Input!K$6:K$1005,ROW($C503)-ROW($C$5),1))=0,"",INDEX(Input!K$6:K$1005,ROW($C503)-ROW($C$5),1))</f>
        <v/>
      </c>
      <c r="P503" s="100" t="str">
        <f t="shared" si="61"/>
        <v>-</v>
      </c>
      <c r="Q503" s="156" t="str">
        <f>IF(LEN(INDEX(Input!L$6:L$1005,ROW($C503)-ROW($C$5),1))=0,"",INDEX(Input!L$6:L$1005,ROW($C503)-ROW($C$5),1))</f>
        <v/>
      </c>
      <c r="R503" s="100" t="str">
        <f t="shared" si="62"/>
        <v>-</v>
      </c>
      <c r="S503" s="156" t="str">
        <f>IF(LEN(INDEX(Input!M$6:M$1005,ROW($C503)-ROW($C$5),1))=0,"-",INDEX(Input!M$6:M$1005,ROW($C503)-ROW($C$5),1))</f>
        <v>-</v>
      </c>
      <c r="T503" s="156" t="str">
        <f t="shared" si="63"/>
        <v/>
      </c>
      <c r="U503" s="100" t="str">
        <f t="shared" si="64"/>
        <v>-</v>
      </c>
      <c r="V503" s="156" t="str">
        <f>IF(LEN(INDEX(Input!O$6:O$1005,ROW($C503)-ROW($C$5),1))=0,"",INDEX(Input!O$6:O$1005,ROW($C503)-ROW($C$5),1))</f>
        <v/>
      </c>
      <c r="W503" s="100" t="str">
        <f t="shared" si="65"/>
        <v>-</v>
      </c>
      <c r="X503" s="104" t="str">
        <f t="shared" si="66"/>
        <v/>
      </c>
      <c r="Y503" s="102" t="str">
        <f t="shared" si="67"/>
        <v/>
      </c>
      <c r="Z503" s="102" t="str">
        <f>IF(AND(OR(Dashboard!$D$7=J503,Dashboard!$D$7=""),  OR(Dashboard!$G$6&lt;=K503,Dashboard!$G$6=""), OR(Dashboard!$G$7&gt;=K503,Dashboard!$G$7=""),  OR(Dashboard!$J$6&lt;=O503,Dashboard!$J$6=""), OR(Dashboard!$J$7&gt;=O503,Dashboard!$J$7=""),D503&lt;&gt;""),"x","")</f>
        <v>x</v>
      </c>
      <c r="AA503" s="102" t="str">
        <f>IF(AND(OR(Dashboard!$D$6=H503,Dashboard!$D$6="",Dashboard!$D$6="All"), Z503="x"),"x","")</f>
        <v>x</v>
      </c>
      <c r="AB503" s="103" t="str">
        <f>IF(AND(OR(Dashboard!$D$6=H503,Dashboard!$D$6="",Dashboard!$D$6="All"), OR(Dashboard!$D$7=J503,Dashboard!$D$7=""),  OR(Dashboard!$G$6&lt;=K503,Dashboard!$G$6=""), OR(Dashboard!$G$7&gt;=K503,Dashboard!$G$7=""),  OR(Dashboard!$J$6&lt;=O503,Dashboard!$J$6=""), OR(Dashboard!$J$7&gt;=O503,Dashboard!$J$7=""),I503&lt;&gt;""),"x","")</f>
        <v/>
      </c>
      <c r="AC503" s="88" t="str">
        <f>IF($AB503&lt;&gt;"x","",IF(AND($I503&lt;&gt;AC$4, IFERROR(MATCH("c",$AB503:AB503,0),0)=0),"x", IF(IFERROR(MATCH("c",$AB503:AB503,0),0)=0,"c","")))</f>
        <v/>
      </c>
      <c r="AD503" s="88" t="str">
        <f>IF($AB503&lt;&gt;"x","",IF(AND($I503&lt;&gt;AD$4, IFERROR(MATCH("c",$AB503:AC503,0),0)=0),"x", IF(IFERROR(MATCH("c",$AB503:AC503,0),0)=0,"c","")))</f>
        <v/>
      </c>
      <c r="AE503" s="88" t="str">
        <f>IF($AB503&lt;&gt;"x","",IF(AND($I503&lt;&gt;AE$4, IFERROR(MATCH("c",$AB503:AD503,0),0)=0),"x", IF(IFERROR(MATCH("c",$AB503:AD503,0),0)=0,"c","")))</f>
        <v/>
      </c>
      <c r="AF503" s="88" t="str">
        <f>IF($AB503&lt;&gt;"x","",IF(AND($I503&lt;&gt;AF$4, IFERROR(MATCH("c",$AB503:AE503,0),0)=0),"x", IF(IFERROR(MATCH("c",$AB503:AE503,0),0)=0,"c","")))</f>
        <v/>
      </c>
      <c r="AG503" s="88" t="str">
        <f>IF($AB503&lt;&gt;"x","",IF(AND($I503&lt;&gt;AG$4, IFERROR(MATCH("c",$AB503:AF503,0),0)=0),"x", IF(IFERROR(MATCH("c",$AB503:AF503,0),0)=0,"c","")))</f>
        <v/>
      </c>
      <c r="AH503" s="88" t="str">
        <f>IF($AB503&lt;&gt;"x","",IF(AND($I503&lt;&gt;AH$4, IFERROR(MATCH("c",$AB503:AG503,0),0)=0),"x", IF(IFERROR(MATCH("c",$AB503:AG503,0),0)=0,"c","")))</f>
        <v/>
      </c>
      <c r="AI503" s="88" t="str">
        <f>IF($AB503&lt;&gt;"x","",IF(AND($I503&lt;&gt;AI$4, IFERROR(MATCH("c",$AB503:AH503,0),0)=0),"x", IF(IFERROR(MATCH("c",$AB503:AH503,0),0)=0,"c","")))</f>
        <v/>
      </c>
      <c r="AJ503" s="88" t="str">
        <f>IF($AB503&lt;&gt;"x","",IF(AND($I503&lt;&gt;AJ$4, IFERROR(MATCH("c",$AB503:AI503,0),0)=0),"x", IF(IFERROR(MATCH("c",$AB503:AI503,0),0)=0,"c","")))</f>
        <v/>
      </c>
      <c r="AK503" s="88" t="str">
        <f>IF($AB503&lt;&gt;"x","",IF(AND($I503&lt;&gt;AK$4, IFERROR(MATCH("c",$AB503:AJ503,0),0)=0),"x", IF(IFERROR(MATCH("c",$AB503:AJ503,0),0)=0,"c","")))</f>
        <v/>
      </c>
      <c r="AL503" s="88" t="str">
        <f>IF($AB503&lt;&gt;"x","",IF(AND($I503&lt;&gt;AL$4, IFERROR(MATCH("c",$AB503:AK503,0),0)=0),"x", IF(IFERROR(MATCH("c",$AB503:AK503,0),0)=0,"c","")))</f>
        <v/>
      </c>
      <c r="AM503" s="88" t="str">
        <f>IF($AB503&lt;&gt;"x","",IF(AND($I503&lt;&gt;AM$4, IFERROR(MATCH("c",$AB503:AL503,0),0)=0),"x", IF(IFERROR(MATCH("c",$AB503:AL503,0),0)=0,"c","")))</f>
        <v/>
      </c>
      <c r="AN503" s="88" t="str">
        <f>IF($AB503&lt;&gt;"x","",IF(AND($I503&lt;&gt;AN$4, IFERROR(MATCH("c",$AB503:AM503,0),0)=0),"x", IF(IFERROR(MATCH("c",$AB503:AM503,0),0)=0,"c","")))</f>
        <v/>
      </c>
      <c r="AO503" s="88" t="str">
        <f>IF($AB503&lt;&gt;"x","",IF(AND($I503&lt;&gt;AO$4, IFERROR(MATCH("c",$AB503:AN503,0),0)=0),"x", IF(IFERROR(MATCH("c",$AB503:AN503,0),0)=0,"c","")))</f>
        <v/>
      </c>
      <c r="AP503" s="88" t="str">
        <f>IF($AB503&lt;&gt;"x","",IF(AND($I503&lt;&gt;AP$4, IFERROR(MATCH("c",$AB503:AO503,0),0)=0),"x", IF(IFERROR(MATCH("c",$AB503:AO503,0),0)=0,"c","")))</f>
        <v/>
      </c>
      <c r="AQ503" s="88" t="str">
        <f>IF($AB503&lt;&gt;"x","",IF(AND($I503&lt;&gt;AQ$4, IFERROR(MATCH("c",$AB503:AP503,0),0)=0),"x", IF(IFERROR(MATCH("c",$AB503:AP503,0),0)=0,"c","")))</f>
        <v/>
      </c>
    </row>
    <row r="504" spans="2:43" x14ac:dyDescent="0.25">
      <c r="B504" s="88">
        <f>IF(AND(OR(Pipeline!$F$5=H504,Pipeline!$F$5="",Pipeline!$F$5="All"), OR(Pipeline!$F$6=J504,Pipeline!$F$6="",Pipeline!$F$6="All"),  OR(Pipeline!$J$5&lt;=K504,Pipeline!$J$5=""), OR(Pipeline!$J$6&gt;=K504,Pipeline!$J$6=""),  OR(Pipeline!$N$5&lt;=O504,Pipeline!$N$5=""), OR(Pipeline!$N$6&gt;=O504,Pipeline!$N$6="")),1,0)</f>
        <v>1</v>
      </c>
      <c r="C504" s="99">
        <f>IF(B504&lt;&gt;1,"",COUNTIFS($I$6:I503,I504,$B$6:B503,1)+1)</f>
        <v>492</v>
      </c>
      <c r="D504" s="100" t="str">
        <f>IF(LEN(INDEX(Input!B$6:B$1005,ROW($C504)-ROW($C$5),1))=0,"-",INDEX(Input!B$6:B$1005,ROW($C504)-ROW($C$5),1))</f>
        <v>-</v>
      </c>
      <c r="E504" s="100" t="str">
        <f>IF(LEN(INDEX(Input!C$6:C$1005,ROW($C504)-ROW($C$5),1))=0,"-",INDEX(Input!C$6:C$1005,ROW($C504)-ROW($C$5),1))</f>
        <v>-</v>
      </c>
      <c r="F504" s="100" t="str">
        <f>IF(LEN(INDEX(Input!D$6:D$1005,ROW($C504)-ROW($C$5),1))=0,"-",INDEX(Input!D$6:D$1005,ROW($C504)-ROW($C$5),1))</f>
        <v>-</v>
      </c>
      <c r="G504" s="100" t="str">
        <f>IF(LEN(INDEX(Input!E$6:E$1005,ROW($C504)-ROW($C$5),1))=0,"-",INDEX(Input!E$6:E$1005,ROW($C504)-ROW($C$5),1))</f>
        <v>-</v>
      </c>
      <c r="H504" s="100" t="str">
        <f>IF(LEN(INDEX(Input!F$6:F$1005,ROW($C504)-ROW($C$5),1))=0,"-",INDEX(Input!F$6:F$1005,ROW($C504)-ROW($C$5),1))</f>
        <v>-</v>
      </c>
      <c r="I504" s="100" t="str">
        <f>IF(LEN(INDEX(Input!G$6:G$1005,ROW($C504)-ROW($C$5),1))=0,"",INDEX(Input!G$6:G$1005,ROW($C504)-ROW($C$5),1))</f>
        <v/>
      </c>
      <c r="J504" s="100" t="str">
        <f>IF(LEN(INDEX(Input!B$6:B$1005,ROW($C504)-ROW($C$5),1))=0,"-",IF(INDEX(Input!H$6:H$1005,ROW($C504)-ROW($C$5),1)="","Not set",INDEX(Input!H$6:H$1005,ROW($C504)-ROW($C$5),1)) )</f>
        <v>-</v>
      </c>
      <c r="K504" s="101" t="str">
        <f>IF(LEN(INDEX(Input!I$6:I$1005,ROW($C504)-ROW($C$5),1))=0,"",INDEX(Input!I$6:I$1005,ROW($C504)-ROW($C$5),1))</f>
        <v/>
      </c>
      <c r="L504" s="101" t="str">
        <f t="array" ref="L504">IFERROR(IF($AY$24=123,DAY(K504)&amp;connector&amp;IF($AZ$24="Extended",INDEX($AT$24:$AT$35,MONTH(K504),1),MONTH(K504))&amp;connector&amp;IF($AZ$24="Short", RIGHT(YEAR(K504),2),YEAR(K504)),IF($AY$24=213, MONTH(K504)&amp;connector&amp;DAY(K504)&amp;connector&amp;IF($AZ$24="Short", RIGHT(YEAR(K504),2),YEAR(K504)),IF($AZ$24="Short", RIGHT(YEAR(K504),2),YEAR(K504))&amp;connector&amp;MONTH(K504)&amp;connector&amp;DAY(K504))),"-")</f>
        <v>-</v>
      </c>
      <c r="M504" s="101" t="str">
        <f>IF(LEN(INDEX(Input!J$6:J$1005,ROW($C504)-ROW($C$5),1))=0,"",INDEX(Input!J$6:J$1005,ROW($C504)-ROW($C$5),1))</f>
        <v/>
      </c>
      <c r="N504" s="101" t="str">
        <f t="array" ref="N504">IFERROR(IF($AY$24=123,DAY(M504)&amp;connector&amp;IF($AZ$24="Extended",INDEX($AT$24:$AT$35,MONTH(M504),1),MONTH(M504))&amp;connector&amp;IF($AZ$24="Short", RIGHT(YEAR(M504),2),YEAR(M504)),IF($AY$24=213, MONTH(M504)&amp;connector&amp;DAY(M504)&amp;connector&amp;IF($AZ$24="Short", RIGHT(YEAR(M504),2),YEAR(M504)),IF($AZ$24="Short", RIGHT(YEAR(M504),2),YEAR(M504))&amp;connector&amp;MONTH(M504)&amp;connector&amp;DAY(M504))),"-")</f>
        <v>-</v>
      </c>
      <c r="O504" s="156" t="str">
        <f>IF(LEN(INDEX(Input!K$6:K$1005,ROW($C504)-ROW($C$5),1))=0,"",INDEX(Input!K$6:K$1005,ROW($C504)-ROW($C$5),1))</f>
        <v/>
      </c>
      <c r="P504" s="100" t="str">
        <f t="shared" si="61"/>
        <v>-</v>
      </c>
      <c r="Q504" s="156" t="str">
        <f>IF(LEN(INDEX(Input!L$6:L$1005,ROW($C504)-ROW($C$5),1))=0,"",INDEX(Input!L$6:L$1005,ROW($C504)-ROW($C$5),1))</f>
        <v/>
      </c>
      <c r="R504" s="100" t="str">
        <f t="shared" si="62"/>
        <v>-</v>
      </c>
      <c r="S504" s="156" t="str">
        <f>IF(LEN(INDEX(Input!M$6:M$1005,ROW($C504)-ROW($C$5),1))=0,"-",INDEX(Input!M$6:M$1005,ROW($C504)-ROW($C$5),1))</f>
        <v>-</v>
      </c>
      <c r="T504" s="156" t="str">
        <f t="shared" si="63"/>
        <v/>
      </c>
      <c r="U504" s="100" t="str">
        <f t="shared" si="64"/>
        <v>-</v>
      </c>
      <c r="V504" s="156" t="str">
        <f>IF(LEN(INDEX(Input!O$6:O$1005,ROW($C504)-ROW($C$5),1))=0,"",INDEX(Input!O$6:O$1005,ROW($C504)-ROW($C$5),1))</f>
        <v/>
      </c>
      <c r="W504" s="100" t="str">
        <f t="shared" si="65"/>
        <v>-</v>
      </c>
      <c r="X504" s="104" t="str">
        <f t="shared" si="66"/>
        <v/>
      </c>
      <c r="Y504" s="102" t="str">
        <f t="shared" si="67"/>
        <v/>
      </c>
      <c r="Z504" s="102" t="str">
        <f>IF(AND(OR(Dashboard!$D$7=J504,Dashboard!$D$7=""),  OR(Dashboard!$G$6&lt;=K504,Dashboard!$G$6=""), OR(Dashboard!$G$7&gt;=K504,Dashboard!$G$7=""),  OR(Dashboard!$J$6&lt;=O504,Dashboard!$J$6=""), OR(Dashboard!$J$7&gt;=O504,Dashboard!$J$7=""),D504&lt;&gt;""),"x","")</f>
        <v>x</v>
      </c>
      <c r="AA504" s="102" t="str">
        <f>IF(AND(OR(Dashboard!$D$6=H504,Dashboard!$D$6="",Dashboard!$D$6="All"), Z504="x"),"x","")</f>
        <v>x</v>
      </c>
      <c r="AB504" s="103" t="str">
        <f>IF(AND(OR(Dashboard!$D$6=H504,Dashboard!$D$6="",Dashboard!$D$6="All"), OR(Dashboard!$D$7=J504,Dashboard!$D$7=""),  OR(Dashboard!$G$6&lt;=K504,Dashboard!$G$6=""), OR(Dashboard!$G$7&gt;=K504,Dashboard!$G$7=""),  OR(Dashboard!$J$6&lt;=O504,Dashboard!$J$6=""), OR(Dashboard!$J$7&gt;=O504,Dashboard!$J$7=""),I504&lt;&gt;""),"x","")</f>
        <v/>
      </c>
      <c r="AC504" s="88" t="str">
        <f>IF($AB504&lt;&gt;"x","",IF(AND($I504&lt;&gt;AC$4, IFERROR(MATCH("c",$AB504:AB504,0),0)=0),"x", IF(IFERROR(MATCH("c",$AB504:AB504,0),0)=0,"c","")))</f>
        <v/>
      </c>
      <c r="AD504" s="88" t="str">
        <f>IF($AB504&lt;&gt;"x","",IF(AND($I504&lt;&gt;AD$4, IFERROR(MATCH("c",$AB504:AC504,0),0)=0),"x", IF(IFERROR(MATCH("c",$AB504:AC504,0),0)=0,"c","")))</f>
        <v/>
      </c>
      <c r="AE504" s="88" t="str">
        <f>IF($AB504&lt;&gt;"x","",IF(AND($I504&lt;&gt;AE$4, IFERROR(MATCH("c",$AB504:AD504,0),0)=0),"x", IF(IFERROR(MATCH("c",$AB504:AD504,0),0)=0,"c","")))</f>
        <v/>
      </c>
      <c r="AF504" s="88" t="str">
        <f>IF($AB504&lt;&gt;"x","",IF(AND($I504&lt;&gt;AF$4, IFERROR(MATCH("c",$AB504:AE504,0),0)=0),"x", IF(IFERROR(MATCH("c",$AB504:AE504,0),0)=0,"c","")))</f>
        <v/>
      </c>
      <c r="AG504" s="88" t="str">
        <f>IF($AB504&lt;&gt;"x","",IF(AND($I504&lt;&gt;AG$4, IFERROR(MATCH("c",$AB504:AF504,0),0)=0),"x", IF(IFERROR(MATCH("c",$AB504:AF504,0),0)=0,"c","")))</f>
        <v/>
      </c>
      <c r="AH504" s="88" t="str">
        <f>IF($AB504&lt;&gt;"x","",IF(AND($I504&lt;&gt;AH$4, IFERROR(MATCH("c",$AB504:AG504,0),0)=0),"x", IF(IFERROR(MATCH("c",$AB504:AG504,0),0)=0,"c","")))</f>
        <v/>
      </c>
      <c r="AI504" s="88" t="str">
        <f>IF($AB504&lt;&gt;"x","",IF(AND($I504&lt;&gt;AI$4, IFERROR(MATCH("c",$AB504:AH504,0),0)=0),"x", IF(IFERROR(MATCH("c",$AB504:AH504,0),0)=0,"c","")))</f>
        <v/>
      </c>
      <c r="AJ504" s="88" t="str">
        <f>IF($AB504&lt;&gt;"x","",IF(AND($I504&lt;&gt;AJ$4, IFERROR(MATCH("c",$AB504:AI504,0),0)=0),"x", IF(IFERROR(MATCH("c",$AB504:AI504,0),0)=0,"c","")))</f>
        <v/>
      </c>
      <c r="AK504" s="88" t="str">
        <f>IF($AB504&lt;&gt;"x","",IF(AND($I504&lt;&gt;AK$4, IFERROR(MATCH("c",$AB504:AJ504,0),0)=0),"x", IF(IFERROR(MATCH("c",$AB504:AJ504,0),0)=0,"c","")))</f>
        <v/>
      </c>
      <c r="AL504" s="88" t="str">
        <f>IF($AB504&lt;&gt;"x","",IF(AND($I504&lt;&gt;AL$4, IFERROR(MATCH("c",$AB504:AK504,0),0)=0),"x", IF(IFERROR(MATCH("c",$AB504:AK504,0),0)=0,"c","")))</f>
        <v/>
      </c>
      <c r="AM504" s="88" t="str">
        <f>IF($AB504&lt;&gt;"x","",IF(AND($I504&lt;&gt;AM$4, IFERROR(MATCH("c",$AB504:AL504,0),0)=0),"x", IF(IFERROR(MATCH("c",$AB504:AL504,0),0)=0,"c","")))</f>
        <v/>
      </c>
      <c r="AN504" s="88" t="str">
        <f>IF($AB504&lt;&gt;"x","",IF(AND($I504&lt;&gt;AN$4, IFERROR(MATCH("c",$AB504:AM504,0),0)=0),"x", IF(IFERROR(MATCH("c",$AB504:AM504,0),0)=0,"c","")))</f>
        <v/>
      </c>
      <c r="AO504" s="88" t="str">
        <f>IF($AB504&lt;&gt;"x","",IF(AND($I504&lt;&gt;AO$4, IFERROR(MATCH("c",$AB504:AN504,0),0)=0),"x", IF(IFERROR(MATCH("c",$AB504:AN504,0),0)=0,"c","")))</f>
        <v/>
      </c>
      <c r="AP504" s="88" t="str">
        <f>IF($AB504&lt;&gt;"x","",IF(AND($I504&lt;&gt;AP$4, IFERROR(MATCH("c",$AB504:AO504,0),0)=0),"x", IF(IFERROR(MATCH("c",$AB504:AO504,0),0)=0,"c","")))</f>
        <v/>
      </c>
      <c r="AQ504" s="88" t="str">
        <f>IF($AB504&lt;&gt;"x","",IF(AND($I504&lt;&gt;AQ$4, IFERROR(MATCH("c",$AB504:AP504,0),0)=0),"x", IF(IFERROR(MATCH("c",$AB504:AP504,0),0)=0,"c","")))</f>
        <v/>
      </c>
    </row>
    <row r="505" spans="2:43" x14ac:dyDescent="0.25">
      <c r="B505" s="88">
        <f>IF(AND(OR(Pipeline!$F$5=H505,Pipeline!$F$5="",Pipeline!$F$5="All"), OR(Pipeline!$F$6=J505,Pipeline!$F$6="",Pipeline!$F$6="All"),  OR(Pipeline!$J$5&lt;=K505,Pipeline!$J$5=""), OR(Pipeline!$J$6&gt;=K505,Pipeline!$J$6=""),  OR(Pipeline!$N$5&lt;=O505,Pipeline!$N$5=""), OR(Pipeline!$N$6&gt;=O505,Pipeline!$N$6="")),1,0)</f>
        <v>1</v>
      </c>
      <c r="C505" s="99">
        <f>IF(B505&lt;&gt;1,"",COUNTIFS($I$6:I504,I505,$B$6:B504,1)+1)</f>
        <v>493</v>
      </c>
      <c r="D505" s="100" t="str">
        <f>IF(LEN(INDEX(Input!B$6:B$1005,ROW($C505)-ROW($C$5),1))=0,"-",INDEX(Input!B$6:B$1005,ROW($C505)-ROW($C$5),1))</f>
        <v>-</v>
      </c>
      <c r="E505" s="100" t="str">
        <f>IF(LEN(INDEX(Input!C$6:C$1005,ROW($C505)-ROW($C$5),1))=0,"-",INDEX(Input!C$6:C$1005,ROW($C505)-ROW($C$5),1))</f>
        <v>-</v>
      </c>
      <c r="F505" s="100" t="str">
        <f>IF(LEN(INDEX(Input!D$6:D$1005,ROW($C505)-ROW($C$5),1))=0,"-",INDEX(Input!D$6:D$1005,ROW($C505)-ROW($C$5),1))</f>
        <v>-</v>
      </c>
      <c r="G505" s="100" t="str">
        <f>IF(LEN(INDEX(Input!E$6:E$1005,ROW($C505)-ROW($C$5),1))=0,"-",INDEX(Input!E$6:E$1005,ROW($C505)-ROW($C$5),1))</f>
        <v>-</v>
      </c>
      <c r="H505" s="100" t="str">
        <f>IF(LEN(INDEX(Input!F$6:F$1005,ROW($C505)-ROW($C$5),1))=0,"-",INDEX(Input!F$6:F$1005,ROW($C505)-ROW($C$5),1))</f>
        <v>-</v>
      </c>
      <c r="I505" s="100" t="str">
        <f>IF(LEN(INDEX(Input!G$6:G$1005,ROW($C505)-ROW($C$5),1))=0,"",INDEX(Input!G$6:G$1005,ROW($C505)-ROW($C$5),1))</f>
        <v/>
      </c>
      <c r="J505" s="100" t="str">
        <f>IF(LEN(INDEX(Input!B$6:B$1005,ROW($C505)-ROW($C$5),1))=0,"-",IF(INDEX(Input!H$6:H$1005,ROW($C505)-ROW($C$5),1)="","Not set",INDEX(Input!H$6:H$1005,ROW($C505)-ROW($C$5),1)) )</f>
        <v>-</v>
      </c>
      <c r="K505" s="101" t="str">
        <f>IF(LEN(INDEX(Input!I$6:I$1005,ROW($C505)-ROW($C$5),1))=0,"",INDEX(Input!I$6:I$1005,ROW($C505)-ROW($C$5),1))</f>
        <v/>
      </c>
      <c r="L505" s="101" t="str">
        <f t="array" ref="L505">IFERROR(IF($AY$24=123,DAY(K505)&amp;connector&amp;IF($AZ$24="Extended",INDEX($AT$24:$AT$35,MONTH(K505),1),MONTH(K505))&amp;connector&amp;IF($AZ$24="Short", RIGHT(YEAR(K505),2),YEAR(K505)),IF($AY$24=213, MONTH(K505)&amp;connector&amp;DAY(K505)&amp;connector&amp;IF($AZ$24="Short", RIGHT(YEAR(K505),2),YEAR(K505)),IF($AZ$24="Short", RIGHT(YEAR(K505),2),YEAR(K505))&amp;connector&amp;MONTH(K505)&amp;connector&amp;DAY(K505))),"-")</f>
        <v>-</v>
      </c>
      <c r="M505" s="101" t="str">
        <f>IF(LEN(INDEX(Input!J$6:J$1005,ROW($C505)-ROW($C$5),1))=0,"",INDEX(Input!J$6:J$1005,ROW($C505)-ROW($C$5),1))</f>
        <v/>
      </c>
      <c r="N505" s="101" t="str">
        <f t="array" ref="N505">IFERROR(IF($AY$24=123,DAY(M505)&amp;connector&amp;IF($AZ$24="Extended",INDEX($AT$24:$AT$35,MONTH(M505),1),MONTH(M505))&amp;connector&amp;IF($AZ$24="Short", RIGHT(YEAR(M505),2),YEAR(M505)),IF($AY$24=213, MONTH(M505)&amp;connector&amp;DAY(M505)&amp;connector&amp;IF($AZ$24="Short", RIGHT(YEAR(M505),2),YEAR(M505)),IF($AZ$24="Short", RIGHT(YEAR(M505),2),YEAR(M505))&amp;connector&amp;MONTH(M505)&amp;connector&amp;DAY(M505))),"-")</f>
        <v>-</v>
      </c>
      <c r="O505" s="156" t="str">
        <f>IF(LEN(INDEX(Input!K$6:K$1005,ROW($C505)-ROW($C$5),1))=0,"",INDEX(Input!K$6:K$1005,ROW($C505)-ROW($C$5),1))</f>
        <v/>
      </c>
      <c r="P505" s="100" t="str">
        <f t="shared" si="61"/>
        <v>-</v>
      </c>
      <c r="Q505" s="156" t="str">
        <f>IF(LEN(INDEX(Input!L$6:L$1005,ROW($C505)-ROW($C$5),1))=0,"",INDEX(Input!L$6:L$1005,ROW($C505)-ROW($C$5),1))</f>
        <v/>
      </c>
      <c r="R505" s="100" t="str">
        <f t="shared" si="62"/>
        <v>-</v>
      </c>
      <c r="S505" s="156" t="str">
        <f>IF(LEN(INDEX(Input!M$6:M$1005,ROW($C505)-ROW($C$5),1))=0,"-",INDEX(Input!M$6:M$1005,ROW($C505)-ROW($C$5),1))</f>
        <v>-</v>
      </c>
      <c r="T505" s="156" t="str">
        <f t="shared" si="63"/>
        <v/>
      </c>
      <c r="U505" s="100" t="str">
        <f t="shared" si="64"/>
        <v>-</v>
      </c>
      <c r="V505" s="156" t="str">
        <f>IF(LEN(INDEX(Input!O$6:O$1005,ROW($C505)-ROW($C$5),1))=0,"",INDEX(Input!O$6:O$1005,ROW($C505)-ROW($C$5),1))</f>
        <v/>
      </c>
      <c r="W505" s="100" t="str">
        <f t="shared" si="65"/>
        <v>-</v>
      </c>
      <c r="X505" s="104" t="str">
        <f t="shared" si="66"/>
        <v/>
      </c>
      <c r="Y505" s="102" t="str">
        <f t="shared" si="67"/>
        <v/>
      </c>
      <c r="Z505" s="102" t="str">
        <f>IF(AND(OR(Dashboard!$D$7=J505,Dashboard!$D$7=""),  OR(Dashboard!$G$6&lt;=K505,Dashboard!$G$6=""), OR(Dashboard!$G$7&gt;=K505,Dashboard!$G$7=""),  OR(Dashboard!$J$6&lt;=O505,Dashboard!$J$6=""), OR(Dashboard!$J$7&gt;=O505,Dashboard!$J$7=""),D505&lt;&gt;""),"x","")</f>
        <v>x</v>
      </c>
      <c r="AA505" s="102" t="str">
        <f>IF(AND(OR(Dashboard!$D$6=H505,Dashboard!$D$6="",Dashboard!$D$6="All"), Z505="x"),"x","")</f>
        <v>x</v>
      </c>
      <c r="AB505" s="103" t="str">
        <f>IF(AND(OR(Dashboard!$D$6=H505,Dashboard!$D$6="",Dashboard!$D$6="All"), OR(Dashboard!$D$7=J505,Dashboard!$D$7=""),  OR(Dashboard!$G$6&lt;=K505,Dashboard!$G$6=""), OR(Dashboard!$G$7&gt;=K505,Dashboard!$G$7=""),  OR(Dashboard!$J$6&lt;=O505,Dashboard!$J$6=""), OR(Dashboard!$J$7&gt;=O505,Dashboard!$J$7=""),I505&lt;&gt;""),"x","")</f>
        <v/>
      </c>
      <c r="AC505" s="88" t="str">
        <f>IF($AB505&lt;&gt;"x","",IF(AND($I505&lt;&gt;AC$4, IFERROR(MATCH("c",$AB505:AB505,0),0)=0),"x", IF(IFERROR(MATCH("c",$AB505:AB505,0),0)=0,"c","")))</f>
        <v/>
      </c>
      <c r="AD505" s="88" t="str">
        <f>IF($AB505&lt;&gt;"x","",IF(AND($I505&lt;&gt;AD$4, IFERROR(MATCH("c",$AB505:AC505,0),0)=0),"x", IF(IFERROR(MATCH("c",$AB505:AC505,0),0)=0,"c","")))</f>
        <v/>
      </c>
      <c r="AE505" s="88" t="str">
        <f>IF($AB505&lt;&gt;"x","",IF(AND($I505&lt;&gt;AE$4, IFERROR(MATCH("c",$AB505:AD505,0),0)=0),"x", IF(IFERROR(MATCH("c",$AB505:AD505,0),0)=0,"c","")))</f>
        <v/>
      </c>
      <c r="AF505" s="88" t="str">
        <f>IF($AB505&lt;&gt;"x","",IF(AND($I505&lt;&gt;AF$4, IFERROR(MATCH("c",$AB505:AE505,0),0)=0),"x", IF(IFERROR(MATCH("c",$AB505:AE505,0),0)=0,"c","")))</f>
        <v/>
      </c>
      <c r="AG505" s="88" t="str">
        <f>IF($AB505&lt;&gt;"x","",IF(AND($I505&lt;&gt;AG$4, IFERROR(MATCH("c",$AB505:AF505,0),0)=0),"x", IF(IFERROR(MATCH("c",$AB505:AF505,0),0)=0,"c","")))</f>
        <v/>
      </c>
      <c r="AH505" s="88" t="str">
        <f>IF($AB505&lt;&gt;"x","",IF(AND($I505&lt;&gt;AH$4, IFERROR(MATCH("c",$AB505:AG505,0),0)=0),"x", IF(IFERROR(MATCH("c",$AB505:AG505,0),0)=0,"c","")))</f>
        <v/>
      </c>
      <c r="AI505" s="88" t="str">
        <f>IF($AB505&lt;&gt;"x","",IF(AND($I505&lt;&gt;AI$4, IFERROR(MATCH("c",$AB505:AH505,0),0)=0),"x", IF(IFERROR(MATCH("c",$AB505:AH505,0),0)=0,"c","")))</f>
        <v/>
      </c>
      <c r="AJ505" s="88" t="str">
        <f>IF($AB505&lt;&gt;"x","",IF(AND($I505&lt;&gt;AJ$4, IFERROR(MATCH("c",$AB505:AI505,0),0)=0),"x", IF(IFERROR(MATCH("c",$AB505:AI505,0),0)=0,"c","")))</f>
        <v/>
      </c>
      <c r="AK505" s="88" t="str">
        <f>IF($AB505&lt;&gt;"x","",IF(AND($I505&lt;&gt;AK$4, IFERROR(MATCH("c",$AB505:AJ505,0),0)=0),"x", IF(IFERROR(MATCH("c",$AB505:AJ505,0),0)=0,"c","")))</f>
        <v/>
      </c>
      <c r="AL505" s="88" t="str">
        <f>IF($AB505&lt;&gt;"x","",IF(AND($I505&lt;&gt;AL$4, IFERROR(MATCH("c",$AB505:AK505,0),0)=0),"x", IF(IFERROR(MATCH("c",$AB505:AK505,0),0)=0,"c","")))</f>
        <v/>
      </c>
      <c r="AM505" s="88" t="str">
        <f>IF($AB505&lt;&gt;"x","",IF(AND($I505&lt;&gt;AM$4, IFERROR(MATCH("c",$AB505:AL505,0),0)=0),"x", IF(IFERROR(MATCH("c",$AB505:AL505,0),0)=0,"c","")))</f>
        <v/>
      </c>
      <c r="AN505" s="88" t="str">
        <f>IF($AB505&lt;&gt;"x","",IF(AND($I505&lt;&gt;AN$4, IFERROR(MATCH("c",$AB505:AM505,0),0)=0),"x", IF(IFERROR(MATCH("c",$AB505:AM505,0),0)=0,"c","")))</f>
        <v/>
      </c>
      <c r="AO505" s="88" t="str">
        <f>IF($AB505&lt;&gt;"x","",IF(AND($I505&lt;&gt;AO$4, IFERROR(MATCH("c",$AB505:AN505,0),0)=0),"x", IF(IFERROR(MATCH("c",$AB505:AN505,0),0)=0,"c","")))</f>
        <v/>
      </c>
      <c r="AP505" s="88" t="str">
        <f>IF($AB505&lt;&gt;"x","",IF(AND($I505&lt;&gt;AP$4, IFERROR(MATCH("c",$AB505:AO505,0),0)=0),"x", IF(IFERROR(MATCH("c",$AB505:AO505,0),0)=0,"c","")))</f>
        <v/>
      </c>
      <c r="AQ505" s="88" t="str">
        <f>IF($AB505&lt;&gt;"x","",IF(AND($I505&lt;&gt;AQ$4, IFERROR(MATCH("c",$AB505:AP505,0),0)=0),"x", IF(IFERROR(MATCH("c",$AB505:AP505,0),0)=0,"c","")))</f>
        <v/>
      </c>
    </row>
    <row r="506" spans="2:43" x14ac:dyDescent="0.25">
      <c r="B506" s="88">
        <f>IF(AND(OR(Pipeline!$F$5=H506,Pipeline!$F$5="",Pipeline!$F$5="All"), OR(Pipeline!$F$6=J506,Pipeline!$F$6="",Pipeline!$F$6="All"),  OR(Pipeline!$J$5&lt;=K506,Pipeline!$J$5=""), OR(Pipeline!$J$6&gt;=K506,Pipeline!$J$6=""),  OR(Pipeline!$N$5&lt;=O506,Pipeline!$N$5=""), OR(Pipeline!$N$6&gt;=O506,Pipeline!$N$6="")),1,0)</f>
        <v>1</v>
      </c>
      <c r="C506" s="99">
        <f>IF(B506&lt;&gt;1,"",COUNTIFS($I$6:I505,I506,$B$6:B505,1)+1)</f>
        <v>494</v>
      </c>
      <c r="D506" s="100" t="str">
        <f>IF(LEN(INDEX(Input!B$6:B$1005,ROW($C506)-ROW($C$5),1))=0,"-",INDEX(Input!B$6:B$1005,ROW($C506)-ROW($C$5),1))</f>
        <v>-</v>
      </c>
      <c r="E506" s="100" t="str">
        <f>IF(LEN(INDEX(Input!C$6:C$1005,ROW($C506)-ROW($C$5),1))=0,"-",INDEX(Input!C$6:C$1005,ROW($C506)-ROW($C$5),1))</f>
        <v>-</v>
      </c>
      <c r="F506" s="100" t="str">
        <f>IF(LEN(INDEX(Input!D$6:D$1005,ROW($C506)-ROW($C$5),1))=0,"-",INDEX(Input!D$6:D$1005,ROW($C506)-ROW($C$5),1))</f>
        <v>-</v>
      </c>
      <c r="G506" s="100" t="str">
        <f>IF(LEN(INDEX(Input!E$6:E$1005,ROW($C506)-ROW($C$5),1))=0,"-",INDEX(Input!E$6:E$1005,ROW($C506)-ROW($C$5),1))</f>
        <v>-</v>
      </c>
      <c r="H506" s="100" t="str">
        <f>IF(LEN(INDEX(Input!F$6:F$1005,ROW($C506)-ROW($C$5),1))=0,"-",INDEX(Input!F$6:F$1005,ROW($C506)-ROW($C$5),1))</f>
        <v>-</v>
      </c>
      <c r="I506" s="100" t="str">
        <f>IF(LEN(INDEX(Input!G$6:G$1005,ROW($C506)-ROW($C$5),1))=0,"",INDEX(Input!G$6:G$1005,ROW($C506)-ROW($C$5),1))</f>
        <v/>
      </c>
      <c r="J506" s="100" t="str">
        <f>IF(LEN(INDEX(Input!B$6:B$1005,ROW($C506)-ROW($C$5),1))=0,"-",IF(INDEX(Input!H$6:H$1005,ROW($C506)-ROW($C$5),1)="","Not set",INDEX(Input!H$6:H$1005,ROW($C506)-ROW($C$5),1)) )</f>
        <v>-</v>
      </c>
      <c r="K506" s="101" t="str">
        <f>IF(LEN(INDEX(Input!I$6:I$1005,ROW($C506)-ROW($C$5),1))=0,"",INDEX(Input!I$6:I$1005,ROW($C506)-ROW($C$5),1))</f>
        <v/>
      </c>
      <c r="L506" s="101" t="str">
        <f t="array" ref="L506">IFERROR(IF($AY$24=123,DAY(K506)&amp;connector&amp;IF($AZ$24="Extended",INDEX($AT$24:$AT$35,MONTH(K506),1),MONTH(K506))&amp;connector&amp;IF($AZ$24="Short", RIGHT(YEAR(K506),2),YEAR(K506)),IF($AY$24=213, MONTH(K506)&amp;connector&amp;DAY(K506)&amp;connector&amp;IF($AZ$24="Short", RIGHT(YEAR(K506),2),YEAR(K506)),IF($AZ$24="Short", RIGHT(YEAR(K506),2),YEAR(K506))&amp;connector&amp;MONTH(K506)&amp;connector&amp;DAY(K506))),"-")</f>
        <v>-</v>
      </c>
      <c r="M506" s="101" t="str">
        <f>IF(LEN(INDEX(Input!J$6:J$1005,ROW($C506)-ROW($C$5),1))=0,"",INDEX(Input!J$6:J$1005,ROW($C506)-ROW($C$5),1))</f>
        <v/>
      </c>
      <c r="N506" s="101" t="str">
        <f t="array" ref="N506">IFERROR(IF($AY$24=123,DAY(M506)&amp;connector&amp;IF($AZ$24="Extended",INDEX($AT$24:$AT$35,MONTH(M506),1),MONTH(M506))&amp;connector&amp;IF($AZ$24="Short", RIGHT(YEAR(M506),2),YEAR(M506)),IF($AY$24=213, MONTH(M506)&amp;connector&amp;DAY(M506)&amp;connector&amp;IF($AZ$24="Short", RIGHT(YEAR(M506),2),YEAR(M506)),IF($AZ$24="Short", RIGHT(YEAR(M506),2),YEAR(M506))&amp;connector&amp;MONTH(M506)&amp;connector&amp;DAY(M506))),"-")</f>
        <v>-</v>
      </c>
      <c r="O506" s="156" t="str">
        <f>IF(LEN(INDEX(Input!K$6:K$1005,ROW($C506)-ROW($C$5),1))=0,"",INDEX(Input!K$6:K$1005,ROW($C506)-ROW($C$5),1))</f>
        <v/>
      </c>
      <c r="P506" s="100" t="str">
        <f t="shared" si="61"/>
        <v>-</v>
      </c>
      <c r="Q506" s="156" t="str">
        <f>IF(LEN(INDEX(Input!L$6:L$1005,ROW($C506)-ROW($C$5),1))=0,"",INDEX(Input!L$6:L$1005,ROW($C506)-ROW($C$5),1))</f>
        <v/>
      </c>
      <c r="R506" s="100" t="str">
        <f t="shared" si="62"/>
        <v>-</v>
      </c>
      <c r="S506" s="156" t="str">
        <f>IF(LEN(INDEX(Input!M$6:M$1005,ROW($C506)-ROW($C$5),1))=0,"-",INDEX(Input!M$6:M$1005,ROW($C506)-ROW($C$5),1))</f>
        <v>-</v>
      </c>
      <c r="T506" s="156" t="str">
        <f t="shared" si="63"/>
        <v/>
      </c>
      <c r="U506" s="100" t="str">
        <f t="shared" si="64"/>
        <v>-</v>
      </c>
      <c r="V506" s="156" t="str">
        <f>IF(LEN(INDEX(Input!O$6:O$1005,ROW($C506)-ROW($C$5),1))=0,"",INDEX(Input!O$6:O$1005,ROW($C506)-ROW($C$5),1))</f>
        <v/>
      </c>
      <c r="W506" s="100" t="str">
        <f t="shared" si="65"/>
        <v>-</v>
      </c>
      <c r="X506" s="104" t="str">
        <f t="shared" si="66"/>
        <v/>
      </c>
      <c r="Y506" s="102" t="str">
        <f t="shared" si="67"/>
        <v/>
      </c>
      <c r="Z506" s="102" t="str">
        <f>IF(AND(OR(Dashboard!$D$7=J506,Dashboard!$D$7=""),  OR(Dashboard!$G$6&lt;=K506,Dashboard!$G$6=""), OR(Dashboard!$G$7&gt;=K506,Dashboard!$G$7=""),  OR(Dashboard!$J$6&lt;=O506,Dashboard!$J$6=""), OR(Dashboard!$J$7&gt;=O506,Dashboard!$J$7=""),D506&lt;&gt;""),"x","")</f>
        <v>x</v>
      </c>
      <c r="AA506" s="102" t="str">
        <f>IF(AND(OR(Dashboard!$D$6=H506,Dashboard!$D$6="",Dashboard!$D$6="All"), Z506="x"),"x","")</f>
        <v>x</v>
      </c>
      <c r="AB506" s="103" t="str">
        <f>IF(AND(OR(Dashboard!$D$6=H506,Dashboard!$D$6="",Dashboard!$D$6="All"), OR(Dashboard!$D$7=J506,Dashboard!$D$7=""),  OR(Dashboard!$G$6&lt;=K506,Dashboard!$G$6=""), OR(Dashboard!$G$7&gt;=K506,Dashboard!$G$7=""),  OR(Dashboard!$J$6&lt;=O506,Dashboard!$J$6=""), OR(Dashboard!$J$7&gt;=O506,Dashboard!$J$7=""),I506&lt;&gt;""),"x","")</f>
        <v/>
      </c>
      <c r="AC506" s="88" t="str">
        <f>IF($AB506&lt;&gt;"x","",IF(AND($I506&lt;&gt;AC$4, IFERROR(MATCH("c",$AB506:AB506,0),0)=0),"x", IF(IFERROR(MATCH("c",$AB506:AB506,0),0)=0,"c","")))</f>
        <v/>
      </c>
      <c r="AD506" s="88" t="str">
        <f>IF($AB506&lt;&gt;"x","",IF(AND($I506&lt;&gt;AD$4, IFERROR(MATCH("c",$AB506:AC506,0),0)=0),"x", IF(IFERROR(MATCH("c",$AB506:AC506,0),0)=0,"c","")))</f>
        <v/>
      </c>
      <c r="AE506" s="88" t="str">
        <f>IF($AB506&lt;&gt;"x","",IF(AND($I506&lt;&gt;AE$4, IFERROR(MATCH("c",$AB506:AD506,0),0)=0),"x", IF(IFERROR(MATCH("c",$AB506:AD506,0),0)=0,"c","")))</f>
        <v/>
      </c>
      <c r="AF506" s="88" t="str">
        <f>IF($AB506&lt;&gt;"x","",IF(AND($I506&lt;&gt;AF$4, IFERROR(MATCH("c",$AB506:AE506,0),0)=0),"x", IF(IFERROR(MATCH("c",$AB506:AE506,0),0)=0,"c","")))</f>
        <v/>
      </c>
      <c r="AG506" s="88" t="str">
        <f>IF($AB506&lt;&gt;"x","",IF(AND($I506&lt;&gt;AG$4, IFERROR(MATCH("c",$AB506:AF506,0),0)=0),"x", IF(IFERROR(MATCH("c",$AB506:AF506,0),0)=0,"c","")))</f>
        <v/>
      </c>
      <c r="AH506" s="88" t="str">
        <f>IF($AB506&lt;&gt;"x","",IF(AND($I506&lt;&gt;AH$4, IFERROR(MATCH("c",$AB506:AG506,0),0)=0),"x", IF(IFERROR(MATCH("c",$AB506:AG506,0),0)=0,"c","")))</f>
        <v/>
      </c>
      <c r="AI506" s="88" t="str">
        <f>IF($AB506&lt;&gt;"x","",IF(AND($I506&lt;&gt;AI$4, IFERROR(MATCH("c",$AB506:AH506,0),0)=0),"x", IF(IFERROR(MATCH("c",$AB506:AH506,0),0)=0,"c","")))</f>
        <v/>
      </c>
      <c r="AJ506" s="88" t="str">
        <f>IF($AB506&lt;&gt;"x","",IF(AND($I506&lt;&gt;AJ$4, IFERROR(MATCH("c",$AB506:AI506,0),0)=0),"x", IF(IFERROR(MATCH("c",$AB506:AI506,0),0)=0,"c","")))</f>
        <v/>
      </c>
      <c r="AK506" s="88" t="str">
        <f>IF($AB506&lt;&gt;"x","",IF(AND($I506&lt;&gt;AK$4, IFERROR(MATCH("c",$AB506:AJ506,0),0)=0),"x", IF(IFERROR(MATCH("c",$AB506:AJ506,0),0)=0,"c","")))</f>
        <v/>
      </c>
      <c r="AL506" s="88" t="str">
        <f>IF($AB506&lt;&gt;"x","",IF(AND($I506&lt;&gt;AL$4, IFERROR(MATCH("c",$AB506:AK506,0),0)=0),"x", IF(IFERROR(MATCH("c",$AB506:AK506,0),0)=0,"c","")))</f>
        <v/>
      </c>
      <c r="AM506" s="88" t="str">
        <f>IF($AB506&lt;&gt;"x","",IF(AND($I506&lt;&gt;AM$4, IFERROR(MATCH("c",$AB506:AL506,0),0)=0),"x", IF(IFERROR(MATCH("c",$AB506:AL506,0),0)=0,"c","")))</f>
        <v/>
      </c>
      <c r="AN506" s="88" t="str">
        <f>IF($AB506&lt;&gt;"x","",IF(AND($I506&lt;&gt;AN$4, IFERROR(MATCH("c",$AB506:AM506,0),0)=0),"x", IF(IFERROR(MATCH("c",$AB506:AM506,0),0)=0,"c","")))</f>
        <v/>
      </c>
      <c r="AO506" s="88" t="str">
        <f>IF($AB506&lt;&gt;"x","",IF(AND($I506&lt;&gt;AO$4, IFERROR(MATCH("c",$AB506:AN506,0),0)=0),"x", IF(IFERROR(MATCH("c",$AB506:AN506,0),0)=0,"c","")))</f>
        <v/>
      </c>
      <c r="AP506" s="88" t="str">
        <f>IF($AB506&lt;&gt;"x","",IF(AND($I506&lt;&gt;AP$4, IFERROR(MATCH("c",$AB506:AO506,0),0)=0),"x", IF(IFERROR(MATCH("c",$AB506:AO506,0),0)=0,"c","")))</f>
        <v/>
      </c>
      <c r="AQ506" s="88" t="str">
        <f>IF($AB506&lt;&gt;"x","",IF(AND($I506&lt;&gt;AQ$4, IFERROR(MATCH("c",$AB506:AP506,0),0)=0),"x", IF(IFERROR(MATCH("c",$AB506:AP506,0),0)=0,"c","")))</f>
        <v/>
      </c>
    </row>
    <row r="507" spans="2:43" x14ac:dyDescent="0.25">
      <c r="B507" s="88">
        <f>IF(AND(OR(Pipeline!$F$5=H507,Pipeline!$F$5="",Pipeline!$F$5="All"), OR(Pipeline!$F$6=J507,Pipeline!$F$6="",Pipeline!$F$6="All"),  OR(Pipeline!$J$5&lt;=K507,Pipeline!$J$5=""), OR(Pipeline!$J$6&gt;=K507,Pipeline!$J$6=""),  OR(Pipeline!$N$5&lt;=O507,Pipeline!$N$5=""), OR(Pipeline!$N$6&gt;=O507,Pipeline!$N$6="")),1,0)</f>
        <v>1</v>
      </c>
      <c r="C507" s="99">
        <f>IF(B507&lt;&gt;1,"",COUNTIFS($I$6:I506,I507,$B$6:B506,1)+1)</f>
        <v>495</v>
      </c>
      <c r="D507" s="100" t="str">
        <f>IF(LEN(INDEX(Input!B$6:B$1005,ROW($C507)-ROW($C$5),1))=0,"-",INDEX(Input!B$6:B$1005,ROW($C507)-ROW($C$5),1))</f>
        <v>-</v>
      </c>
      <c r="E507" s="100" t="str">
        <f>IF(LEN(INDEX(Input!C$6:C$1005,ROW($C507)-ROW($C$5),1))=0,"-",INDEX(Input!C$6:C$1005,ROW($C507)-ROW($C$5),1))</f>
        <v>-</v>
      </c>
      <c r="F507" s="100" t="str">
        <f>IF(LEN(INDEX(Input!D$6:D$1005,ROW($C507)-ROW($C$5),1))=0,"-",INDEX(Input!D$6:D$1005,ROW($C507)-ROW($C$5),1))</f>
        <v>-</v>
      </c>
      <c r="G507" s="100" t="str">
        <f>IF(LEN(INDEX(Input!E$6:E$1005,ROW($C507)-ROW($C$5),1))=0,"-",INDEX(Input!E$6:E$1005,ROW($C507)-ROW($C$5),1))</f>
        <v>-</v>
      </c>
      <c r="H507" s="100" t="str">
        <f>IF(LEN(INDEX(Input!F$6:F$1005,ROW($C507)-ROW($C$5),1))=0,"-",INDEX(Input!F$6:F$1005,ROW($C507)-ROW($C$5),1))</f>
        <v>-</v>
      </c>
      <c r="I507" s="100" t="str">
        <f>IF(LEN(INDEX(Input!G$6:G$1005,ROW($C507)-ROW($C$5),1))=0,"",INDEX(Input!G$6:G$1005,ROW($C507)-ROW($C$5),1))</f>
        <v/>
      </c>
      <c r="J507" s="100" t="str">
        <f>IF(LEN(INDEX(Input!B$6:B$1005,ROW($C507)-ROW($C$5),1))=0,"-",IF(INDEX(Input!H$6:H$1005,ROW($C507)-ROW($C$5),1)="","Not set",INDEX(Input!H$6:H$1005,ROW($C507)-ROW($C$5),1)) )</f>
        <v>-</v>
      </c>
      <c r="K507" s="101" t="str">
        <f>IF(LEN(INDEX(Input!I$6:I$1005,ROW($C507)-ROW($C$5),1))=0,"",INDEX(Input!I$6:I$1005,ROW($C507)-ROW($C$5),1))</f>
        <v/>
      </c>
      <c r="L507" s="101" t="str">
        <f t="array" ref="L507">IFERROR(IF($AY$24=123,DAY(K507)&amp;connector&amp;IF($AZ$24="Extended",INDEX($AT$24:$AT$35,MONTH(K507),1),MONTH(K507))&amp;connector&amp;IF($AZ$24="Short", RIGHT(YEAR(K507),2),YEAR(K507)),IF($AY$24=213, MONTH(K507)&amp;connector&amp;DAY(K507)&amp;connector&amp;IF($AZ$24="Short", RIGHT(YEAR(K507),2),YEAR(K507)),IF($AZ$24="Short", RIGHT(YEAR(K507),2),YEAR(K507))&amp;connector&amp;MONTH(K507)&amp;connector&amp;DAY(K507))),"-")</f>
        <v>-</v>
      </c>
      <c r="M507" s="101" t="str">
        <f>IF(LEN(INDEX(Input!J$6:J$1005,ROW($C507)-ROW($C$5),1))=0,"",INDEX(Input!J$6:J$1005,ROW($C507)-ROW($C$5),1))</f>
        <v/>
      </c>
      <c r="N507" s="101" t="str">
        <f t="array" ref="N507">IFERROR(IF($AY$24=123,DAY(M507)&amp;connector&amp;IF($AZ$24="Extended",INDEX($AT$24:$AT$35,MONTH(M507),1),MONTH(M507))&amp;connector&amp;IF($AZ$24="Short", RIGHT(YEAR(M507),2),YEAR(M507)),IF($AY$24=213, MONTH(M507)&amp;connector&amp;DAY(M507)&amp;connector&amp;IF($AZ$24="Short", RIGHT(YEAR(M507),2),YEAR(M507)),IF($AZ$24="Short", RIGHT(YEAR(M507),2),YEAR(M507))&amp;connector&amp;MONTH(M507)&amp;connector&amp;DAY(M507))),"-")</f>
        <v>-</v>
      </c>
      <c r="O507" s="156" t="str">
        <f>IF(LEN(INDEX(Input!K$6:K$1005,ROW($C507)-ROW($C$5),1))=0,"",INDEX(Input!K$6:K$1005,ROW($C507)-ROW($C$5),1))</f>
        <v/>
      </c>
      <c r="P507" s="100" t="str">
        <f t="shared" si="61"/>
        <v>-</v>
      </c>
      <c r="Q507" s="156" t="str">
        <f>IF(LEN(INDEX(Input!L$6:L$1005,ROW($C507)-ROW($C$5),1))=0,"",INDEX(Input!L$6:L$1005,ROW($C507)-ROW($C$5),1))</f>
        <v/>
      </c>
      <c r="R507" s="100" t="str">
        <f t="shared" si="62"/>
        <v>-</v>
      </c>
      <c r="S507" s="156" t="str">
        <f>IF(LEN(INDEX(Input!M$6:M$1005,ROW($C507)-ROW($C$5),1))=0,"-",INDEX(Input!M$6:M$1005,ROW($C507)-ROW($C$5),1))</f>
        <v>-</v>
      </c>
      <c r="T507" s="156" t="str">
        <f t="shared" si="63"/>
        <v/>
      </c>
      <c r="U507" s="100" t="str">
        <f t="shared" si="64"/>
        <v>-</v>
      </c>
      <c r="V507" s="156" t="str">
        <f>IF(LEN(INDEX(Input!O$6:O$1005,ROW($C507)-ROW($C$5),1))=0,"",INDEX(Input!O$6:O$1005,ROW($C507)-ROW($C$5),1))</f>
        <v/>
      </c>
      <c r="W507" s="100" t="str">
        <f t="shared" si="65"/>
        <v>-</v>
      </c>
      <c r="X507" s="104" t="str">
        <f t="shared" si="66"/>
        <v/>
      </c>
      <c r="Y507" s="102" t="str">
        <f t="shared" si="67"/>
        <v/>
      </c>
      <c r="Z507" s="102" t="str">
        <f>IF(AND(OR(Dashboard!$D$7=J507,Dashboard!$D$7=""),  OR(Dashboard!$G$6&lt;=K507,Dashboard!$G$6=""), OR(Dashboard!$G$7&gt;=K507,Dashboard!$G$7=""),  OR(Dashboard!$J$6&lt;=O507,Dashboard!$J$6=""), OR(Dashboard!$J$7&gt;=O507,Dashboard!$J$7=""),D507&lt;&gt;""),"x","")</f>
        <v>x</v>
      </c>
      <c r="AA507" s="102" t="str">
        <f>IF(AND(OR(Dashboard!$D$6=H507,Dashboard!$D$6="",Dashboard!$D$6="All"), Z507="x"),"x","")</f>
        <v>x</v>
      </c>
      <c r="AB507" s="103" t="str">
        <f>IF(AND(OR(Dashboard!$D$6=H507,Dashboard!$D$6="",Dashboard!$D$6="All"), OR(Dashboard!$D$7=J507,Dashboard!$D$7=""),  OR(Dashboard!$G$6&lt;=K507,Dashboard!$G$6=""), OR(Dashboard!$G$7&gt;=K507,Dashboard!$G$7=""),  OR(Dashboard!$J$6&lt;=O507,Dashboard!$J$6=""), OR(Dashboard!$J$7&gt;=O507,Dashboard!$J$7=""),I507&lt;&gt;""),"x","")</f>
        <v/>
      </c>
      <c r="AC507" s="88" t="str">
        <f>IF($AB507&lt;&gt;"x","",IF(AND($I507&lt;&gt;AC$4, IFERROR(MATCH("c",$AB507:AB507,0),0)=0),"x", IF(IFERROR(MATCH("c",$AB507:AB507,0),0)=0,"c","")))</f>
        <v/>
      </c>
      <c r="AD507" s="88" t="str">
        <f>IF($AB507&lt;&gt;"x","",IF(AND($I507&lt;&gt;AD$4, IFERROR(MATCH("c",$AB507:AC507,0),0)=0),"x", IF(IFERROR(MATCH("c",$AB507:AC507,0),0)=0,"c","")))</f>
        <v/>
      </c>
      <c r="AE507" s="88" t="str">
        <f>IF($AB507&lt;&gt;"x","",IF(AND($I507&lt;&gt;AE$4, IFERROR(MATCH("c",$AB507:AD507,0),0)=0),"x", IF(IFERROR(MATCH("c",$AB507:AD507,0),0)=0,"c","")))</f>
        <v/>
      </c>
      <c r="AF507" s="88" t="str">
        <f>IF($AB507&lt;&gt;"x","",IF(AND($I507&lt;&gt;AF$4, IFERROR(MATCH("c",$AB507:AE507,0),0)=0),"x", IF(IFERROR(MATCH("c",$AB507:AE507,0),0)=0,"c","")))</f>
        <v/>
      </c>
      <c r="AG507" s="88" t="str">
        <f>IF($AB507&lt;&gt;"x","",IF(AND($I507&lt;&gt;AG$4, IFERROR(MATCH("c",$AB507:AF507,0),0)=0),"x", IF(IFERROR(MATCH("c",$AB507:AF507,0),0)=0,"c","")))</f>
        <v/>
      </c>
      <c r="AH507" s="88" t="str">
        <f>IF($AB507&lt;&gt;"x","",IF(AND($I507&lt;&gt;AH$4, IFERROR(MATCH("c",$AB507:AG507,0),0)=0),"x", IF(IFERROR(MATCH("c",$AB507:AG507,0),0)=0,"c","")))</f>
        <v/>
      </c>
      <c r="AI507" s="88" t="str">
        <f>IF($AB507&lt;&gt;"x","",IF(AND($I507&lt;&gt;AI$4, IFERROR(MATCH("c",$AB507:AH507,0),0)=0),"x", IF(IFERROR(MATCH("c",$AB507:AH507,0),0)=0,"c","")))</f>
        <v/>
      </c>
      <c r="AJ507" s="88" t="str">
        <f>IF($AB507&lt;&gt;"x","",IF(AND($I507&lt;&gt;AJ$4, IFERROR(MATCH("c",$AB507:AI507,0),0)=0),"x", IF(IFERROR(MATCH("c",$AB507:AI507,0),0)=0,"c","")))</f>
        <v/>
      </c>
      <c r="AK507" s="88" t="str">
        <f>IF($AB507&lt;&gt;"x","",IF(AND($I507&lt;&gt;AK$4, IFERROR(MATCH("c",$AB507:AJ507,0),0)=0),"x", IF(IFERROR(MATCH("c",$AB507:AJ507,0),0)=0,"c","")))</f>
        <v/>
      </c>
      <c r="AL507" s="88" t="str">
        <f>IF($AB507&lt;&gt;"x","",IF(AND($I507&lt;&gt;AL$4, IFERROR(MATCH("c",$AB507:AK507,0),0)=0),"x", IF(IFERROR(MATCH("c",$AB507:AK507,0),0)=0,"c","")))</f>
        <v/>
      </c>
      <c r="AM507" s="88" t="str">
        <f>IF($AB507&lt;&gt;"x","",IF(AND($I507&lt;&gt;AM$4, IFERROR(MATCH("c",$AB507:AL507,0),0)=0),"x", IF(IFERROR(MATCH("c",$AB507:AL507,0),0)=0,"c","")))</f>
        <v/>
      </c>
      <c r="AN507" s="88" t="str">
        <f>IF($AB507&lt;&gt;"x","",IF(AND($I507&lt;&gt;AN$4, IFERROR(MATCH("c",$AB507:AM507,0),0)=0),"x", IF(IFERROR(MATCH("c",$AB507:AM507,0),0)=0,"c","")))</f>
        <v/>
      </c>
      <c r="AO507" s="88" t="str">
        <f>IF($AB507&lt;&gt;"x","",IF(AND($I507&lt;&gt;AO$4, IFERROR(MATCH("c",$AB507:AN507,0),0)=0),"x", IF(IFERROR(MATCH("c",$AB507:AN507,0),0)=0,"c","")))</f>
        <v/>
      </c>
      <c r="AP507" s="88" t="str">
        <f>IF($AB507&lt;&gt;"x","",IF(AND($I507&lt;&gt;AP$4, IFERROR(MATCH("c",$AB507:AO507,0),0)=0),"x", IF(IFERROR(MATCH("c",$AB507:AO507,0),0)=0,"c","")))</f>
        <v/>
      </c>
      <c r="AQ507" s="88" t="str">
        <f>IF($AB507&lt;&gt;"x","",IF(AND($I507&lt;&gt;AQ$4, IFERROR(MATCH("c",$AB507:AP507,0),0)=0),"x", IF(IFERROR(MATCH("c",$AB507:AP507,0),0)=0,"c","")))</f>
        <v/>
      </c>
    </row>
    <row r="508" spans="2:43" x14ac:dyDescent="0.25">
      <c r="B508" s="88">
        <f>IF(AND(OR(Pipeline!$F$5=H508,Pipeline!$F$5="",Pipeline!$F$5="All"), OR(Pipeline!$F$6=J508,Pipeline!$F$6="",Pipeline!$F$6="All"),  OR(Pipeline!$J$5&lt;=K508,Pipeline!$J$5=""), OR(Pipeline!$J$6&gt;=K508,Pipeline!$J$6=""),  OR(Pipeline!$N$5&lt;=O508,Pipeline!$N$5=""), OR(Pipeline!$N$6&gt;=O508,Pipeline!$N$6="")),1,0)</f>
        <v>1</v>
      </c>
      <c r="C508" s="99">
        <f>IF(B508&lt;&gt;1,"",COUNTIFS($I$6:I507,I508,$B$6:B507,1)+1)</f>
        <v>496</v>
      </c>
      <c r="D508" s="100" t="str">
        <f>IF(LEN(INDEX(Input!B$6:B$1005,ROW($C508)-ROW($C$5),1))=0,"-",INDEX(Input!B$6:B$1005,ROW($C508)-ROW($C$5),1))</f>
        <v>-</v>
      </c>
      <c r="E508" s="100" t="str">
        <f>IF(LEN(INDEX(Input!C$6:C$1005,ROW($C508)-ROW($C$5),1))=0,"-",INDEX(Input!C$6:C$1005,ROW($C508)-ROW($C$5),1))</f>
        <v>-</v>
      </c>
      <c r="F508" s="100" t="str">
        <f>IF(LEN(INDEX(Input!D$6:D$1005,ROW($C508)-ROW($C$5),1))=0,"-",INDEX(Input!D$6:D$1005,ROW($C508)-ROW($C$5),1))</f>
        <v>-</v>
      </c>
      <c r="G508" s="100" t="str">
        <f>IF(LEN(INDEX(Input!E$6:E$1005,ROW($C508)-ROW($C$5),1))=0,"-",INDEX(Input!E$6:E$1005,ROW($C508)-ROW($C$5),1))</f>
        <v>-</v>
      </c>
      <c r="H508" s="100" t="str">
        <f>IF(LEN(INDEX(Input!F$6:F$1005,ROW($C508)-ROW($C$5),1))=0,"-",INDEX(Input!F$6:F$1005,ROW($C508)-ROW($C$5),1))</f>
        <v>-</v>
      </c>
      <c r="I508" s="100" t="str">
        <f>IF(LEN(INDEX(Input!G$6:G$1005,ROW($C508)-ROW($C$5),1))=0,"",INDEX(Input!G$6:G$1005,ROW($C508)-ROW($C$5),1))</f>
        <v/>
      </c>
      <c r="J508" s="100" t="str">
        <f>IF(LEN(INDEX(Input!B$6:B$1005,ROW($C508)-ROW($C$5),1))=0,"-",IF(INDEX(Input!H$6:H$1005,ROW($C508)-ROW($C$5),1)="","Not set",INDEX(Input!H$6:H$1005,ROW($C508)-ROW($C$5),1)) )</f>
        <v>-</v>
      </c>
      <c r="K508" s="101" t="str">
        <f>IF(LEN(INDEX(Input!I$6:I$1005,ROW($C508)-ROW($C$5),1))=0,"",INDEX(Input!I$6:I$1005,ROW($C508)-ROW($C$5),1))</f>
        <v/>
      </c>
      <c r="L508" s="101" t="str">
        <f t="array" ref="L508">IFERROR(IF($AY$24=123,DAY(K508)&amp;connector&amp;IF($AZ$24="Extended",INDEX($AT$24:$AT$35,MONTH(K508),1),MONTH(K508))&amp;connector&amp;IF($AZ$24="Short", RIGHT(YEAR(K508),2),YEAR(K508)),IF($AY$24=213, MONTH(K508)&amp;connector&amp;DAY(K508)&amp;connector&amp;IF($AZ$24="Short", RIGHT(YEAR(K508),2),YEAR(K508)),IF($AZ$24="Short", RIGHT(YEAR(K508),2),YEAR(K508))&amp;connector&amp;MONTH(K508)&amp;connector&amp;DAY(K508))),"-")</f>
        <v>-</v>
      </c>
      <c r="M508" s="101" t="str">
        <f>IF(LEN(INDEX(Input!J$6:J$1005,ROW($C508)-ROW($C$5),1))=0,"",INDEX(Input!J$6:J$1005,ROW($C508)-ROW($C$5),1))</f>
        <v/>
      </c>
      <c r="N508" s="101" t="str">
        <f t="array" ref="N508">IFERROR(IF($AY$24=123,DAY(M508)&amp;connector&amp;IF($AZ$24="Extended",INDEX($AT$24:$AT$35,MONTH(M508),1),MONTH(M508))&amp;connector&amp;IF($AZ$24="Short", RIGHT(YEAR(M508),2),YEAR(M508)),IF($AY$24=213, MONTH(M508)&amp;connector&amp;DAY(M508)&amp;connector&amp;IF($AZ$24="Short", RIGHT(YEAR(M508),2),YEAR(M508)),IF($AZ$24="Short", RIGHT(YEAR(M508),2),YEAR(M508))&amp;connector&amp;MONTH(M508)&amp;connector&amp;DAY(M508))),"-")</f>
        <v>-</v>
      </c>
      <c r="O508" s="156" t="str">
        <f>IF(LEN(INDEX(Input!K$6:K$1005,ROW($C508)-ROW($C$5),1))=0,"",INDEX(Input!K$6:K$1005,ROW($C508)-ROW($C$5),1))</f>
        <v/>
      </c>
      <c r="P508" s="100" t="str">
        <f t="shared" si="61"/>
        <v>-</v>
      </c>
      <c r="Q508" s="156" t="str">
        <f>IF(LEN(INDEX(Input!L$6:L$1005,ROW($C508)-ROW($C$5),1))=0,"",INDEX(Input!L$6:L$1005,ROW($C508)-ROW($C$5),1))</f>
        <v/>
      </c>
      <c r="R508" s="100" t="str">
        <f t="shared" si="62"/>
        <v>-</v>
      </c>
      <c r="S508" s="156" t="str">
        <f>IF(LEN(INDEX(Input!M$6:M$1005,ROW($C508)-ROW($C$5),1))=0,"-",INDEX(Input!M$6:M$1005,ROW($C508)-ROW($C$5),1))</f>
        <v>-</v>
      </c>
      <c r="T508" s="156" t="str">
        <f t="shared" si="63"/>
        <v/>
      </c>
      <c r="U508" s="100" t="str">
        <f t="shared" si="64"/>
        <v>-</v>
      </c>
      <c r="V508" s="156" t="str">
        <f>IF(LEN(INDEX(Input!O$6:O$1005,ROW($C508)-ROW($C$5),1))=0,"",INDEX(Input!O$6:O$1005,ROW($C508)-ROW($C$5),1))</f>
        <v/>
      </c>
      <c r="W508" s="100" t="str">
        <f t="shared" si="65"/>
        <v>-</v>
      </c>
      <c r="X508" s="104" t="str">
        <f t="shared" si="66"/>
        <v/>
      </c>
      <c r="Y508" s="102" t="str">
        <f t="shared" si="67"/>
        <v/>
      </c>
      <c r="Z508" s="102" t="str">
        <f>IF(AND(OR(Dashboard!$D$7=J508,Dashboard!$D$7=""),  OR(Dashboard!$G$6&lt;=K508,Dashboard!$G$6=""), OR(Dashboard!$G$7&gt;=K508,Dashboard!$G$7=""),  OR(Dashboard!$J$6&lt;=O508,Dashboard!$J$6=""), OR(Dashboard!$J$7&gt;=O508,Dashboard!$J$7=""),D508&lt;&gt;""),"x","")</f>
        <v>x</v>
      </c>
      <c r="AA508" s="102" t="str">
        <f>IF(AND(OR(Dashboard!$D$6=H508,Dashboard!$D$6="",Dashboard!$D$6="All"), Z508="x"),"x","")</f>
        <v>x</v>
      </c>
      <c r="AB508" s="103" t="str">
        <f>IF(AND(OR(Dashboard!$D$6=H508,Dashboard!$D$6="",Dashboard!$D$6="All"), OR(Dashboard!$D$7=J508,Dashboard!$D$7=""),  OR(Dashboard!$G$6&lt;=K508,Dashboard!$G$6=""), OR(Dashboard!$G$7&gt;=K508,Dashboard!$G$7=""),  OR(Dashboard!$J$6&lt;=O508,Dashboard!$J$6=""), OR(Dashboard!$J$7&gt;=O508,Dashboard!$J$7=""),I508&lt;&gt;""),"x","")</f>
        <v/>
      </c>
      <c r="AC508" s="88" t="str">
        <f>IF($AB508&lt;&gt;"x","",IF(AND($I508&lt;&gt;AC$4, IFERROR(MATCH("c",$AB508:AB508,0),0)=0),"x", IF(IFERROR(MATCH("c",$AB508:AB508,0),0)=0,"c","")))</f>
        <v/>
      </c>
      <c r="AD508" s="88" t="str">
        <f>IF($AB508&lt;&gt;"x","",IF(AND($I508&lt;&gt;AD$4, IFERROR(MATCH("c",$AB508:AC508,0),0)=0),"x", IF(IFERROR(MATCH("c",$AB508:AC508,0),0)=0,"c","")))</f>
        <v/>
      </c>
      <c r="AE508" s="88" t="str">
        <f>IF($AB508&lt;&gt;"x","",IF(AND($I508&lt;&gt;AE$4, IFERROR(MATCH("c",$AB508:AD508,0),0)=0),"x", IF(IFERROR(MATCH("c",$AB508:AD508,0),0)=0,"c","")))</f>
        <v/>
      </c>
      <c r="AF508" s="88" t="str">
        <f>IF($AB508&lt;&gt;"x","",IF(AND($I508&lt;&gt;AF$4, IFERROR(MATCH("c",$AB508:AE508,0),0)=0),"x", IF(IFERROR(MATCH("c",$AB508:AE508,0),0)=0,"c","")))</f>
        <v/>
      </c>
      <c r="AG508" s="88" t="str">
        <f>IF($AB508&lt;&gt;"x","",IF(AND($I508&lt;&gt;AG$4, IFERROR(MATCH("c",$AB508:AF508,0),0)=0),"x", IF(IFERROR(MATCH("c",$AB508:AF508,0),0)=0,"c","")))</f>
        <v/>
      </c>
      <c r="AH508" s="88" t="str">
        <f>IF($AB508&lt;&gt;"x","",IF(AND($I508&lt;&gt;AH$4, IFERROR(MATCH("c",$AB508:AG508,0),0)=0),"x", IF(IFERROR(MATCH("c",$AB508:AG508,0),0)=0,"c","")))</f>
        <v/>
      </c>
      <c r="AI508" s="88" t="str">
        <f>IF($AB508&lt;&gt;"x","",IF(AND($I508&lt;&gt;AI$4, IFERROR(MATCH("c",$AB508:AH508,0),0)=0),"x", IF(IFERROR(MATCH("c",$AB508:AH508,0),0)=0,"c","")))</f>
        <v/>
      </c>
      <c r="AJ508" s="88" t="str">
        <f>IF($AB508&lt;&gt;"x","",IF(AND($I508&lt;&gt;AJ$4, IFERROR(MATCH("c",$AB508:AI508,0),0)=0),"x", IF(IFERROR(MATCH("c",$AB508:AI508,0),0)=0,"c","")))</f>
        <v/>
      </c>
      <c r="AK508" s="88" t="str">
        <f>IF($AB508&lt;&gt;"x","",IF(AND($I508&lt;&gt;AK$4, IFERROR(MATCH("c",$AB508:AJ508,0),0)=0),"x", IF(IFERROR(MATCH("c",$AB508:AJ508,0),0)=0,"c","")))</f>
        <v/>
      </c>
      <c r="AL508" s="88" t="str">
        <f>IF($AB508&lt;&gt;"x","",IF(AND($I508&lt;&gt;AL$4, IFERROR(MATCH("c",$AB508:AK508,0),0)=0),"x", IF(IFERROR(MATCH("c",$AB508:AK508,0),0)=0,"c","")))</f>
        <v/>
      </c>
      <c r="AM508" s="88" t="str">
        <f>IF($AB508&lt;&gt;"x","",IF(AND($I508&lt;&gt;AM$4, IFERROR(MATCH("c",$AB508:AL508,0),0)=0),"x", IF(IFERROR(MATCH("c",$AB508:AL508,0),0)=0,"c","")))</f>
        <v/>
      </c>
      <c r="AN508" s="88" t="str">
        <f>IF($AB508&lt;&gt;"x","",IF(AND($I508&lt;&gt;AN$4, IFERROR(MATCH("c",$AB508:AM508,0),0)=0),"x", IF(IFERROR(MATCH("c",$AB508:AM508,0),0)=0,"c","")))</f>
        <v/>
      </c>
      <c r="AO508" s="88" t="str">
        <f>IF($AB508&lt;&gt;"x","",IF(AND($I508&lt;&gt;AO$4, IFERROR(MATCH("c",$AB508:AN508,0),0)=0),"x", IF(IFERROR(MATCH("c",$AB508:AN508,0),0)=0,"c","")))</f>
        <v/>
      </c>
      <c r="AP508" s="88" t="str">
        <f>IF($AB508&lt;&gt;"x","",IF(AND($I508&lt;&gt;AP$4, IFERROR(MATCH("c",$AB508:AO508,0),0)=0),"x", IF(IFERROR(MATCH("c",$AB508:AO508,0),0)=0,"c","")))</f>
        <v/>
      </c>
      <c r="AQ508" s="88" t="str">
        <f>IF($AB508&lt;&gt;"x","",IF(AND($I508&lt;&gt;AQ$4, IFERROR(MATCH("c",$AB508:AP508,0),0)=0),"x", IF(IFERROR(MATCH("c",$AB508:AP508,0),0)=0,"c","")))</f>
        <v/>
      </c>
    </row>
    <row r="509" spans="2:43" x14ac:dyDescent="0.25">
      <c r="B509" s="88">
        <f>IF(AND(OR(Pipeline!$F$5=H509,Pipeline!$F$5="",Pipeline!$F$5="All"), OR(Pipeline!$F$6=J509,Pipeline!$F$6="",Pipeline!$F$6="All"),  OR(Pipeline!$J$5&lt;=K509,Pipeline!$J$5=""), OR(Pipeline!$J$6&gt;=K509,Pipeline!$J$6=""),  OR(Pipeline!$N$5&lt;=O509,Pipeline!$N$5=""), OR(Pipeline!$N$6&gt;=O509,Pipeline!$N$6="")),1,0)</f>
        <v>1</v>
      </c>
      <c r="C509" s="99">
        <f>IF(B509&lt;&gt;1,"",COUNTIFS($I$6:I508,I509,$B$6:B508,1)+1)</f>
        <v>497</v>
      </c>
      <c r="D509" s="100" t="str">
        <f>IF(LEN(INDEX(Input!B$6:B$1005,ROW($C509)-ROW($C$5),1))=0,"-",INDEX(Input!B$6:B$1005,ROW($C509)-ROW($C$5),1))</f>
        <v>-</v>
      </c>
      <c r="E509" s="100" t="str">
        <f>IF(LEN(INDEX(Input!C$6:C$1005,ROW($C509)-ROW($C$5),1))=0,"-",INDEX(Input!C$6:C$1005,ROW($C509)-ROW($C$5),1))</f>
        <v>-</v>
      </c>
      <c r="F509" s="100" t="str">
        <f>IF(LEN(INDEX(Input!D$6:D$1005,ROW($C509)-ROW($C$5),1))=0,"-",INDEX(Input!D$6:D$1005,ROW($C509)-ROW($C$5),1))</f>
        <v>-</v>
      </c>
      <c r="G509" s="100" t="str">
        <f>IF(LEN(INDEX(Input!E$6:E$1005,ROW($C509)-ROW($C$5),1))=0,"-",INDEX(Input!E$6:E$1005,ROW($C509)-ROW($C$5),1))</f>
        <v>-</v>
      </c>
      <c r="H509" s="100" t="str">
        <f>IF(LEN(INDEX(Input!F$6:F$1005,ROW($C509)-ROW($C$5),1))=0,"-",INDEX(Input!F$6:F$1005,ROW($C509)-ROW($C$5),1))</f>
        <v>-</v>
      </c>
      <c r="I509" s="100" t="str">
        <f>IF(LEN(INDEX(Input!G$6:G$1005,ROW($C509)-ROW($C$5),1))=0,"",INDEX(Input!G$6:G$1005,ROW($C509)-ROW($C$5),1))</f>
        <v/>
      </c>
      <c r="J509" s="100" t="str">
        <f>IF(LEN(INDEX(Input!B$6:B$1005,ROW($C509)-ROW($C$5),1))=0,"-",IF(INDEX(Input!H$6:H$1005,ROW($C509)-ROW($C$5),1)="","Not set",INDEX(Input!H$6:H$1005,ROW($C509)-ROW($C$5),1)) )</f>
        <v>-</v>
      </c>
      <c r="K509" s="101" t="str">
        <f>IF(LEN(INDEX(Input!I$6:I$1005,ROW($C509)-ROW($C$5),1))=0,"",INDEX(Input!I$6:I$1005,ROW($C509)-ROW($C$5),1))</f>
        <v/>
      </c>
      <c r="L509" s="101" t="str">
        <f t="array" ref="L509">IFERROR(IF($AY$24=123,DAY(K509)&amp;connector&amp;IF($AZ$24="Extended",INDEX($AT$24:$AT$35,MONTH(K509),1),MONTH(K509))&amp;connector&amp;IF($AZ$24="Short", RIGHT(YEAR(K509),2),YEAR(K509)),IF($AY$24=213, MONTH(K509)&amp;connector&amp;DAY(K509)&amp;connector&amp;IF($AZ$24="Short", RIGHT(YEAR(K509),2),YEAR(K509)),IF($AZ$24="Short", RIGHT(YEAR(K509),2),YEAR(K509))&amp;connector&amp;MONTH(K509)&amp;connector&amp;DAY(K509))),"-")</f>
        <v>-</v>
      </c>
      <c r="M509" s="101" t="str">
        <f>IF(LEN(INDEX(Input!J$6:J$1005,ROW($C509)-ROW($C$5),1))=0,"",INDEX(Input!J$6:J$1005,ROW($C509)-ROW($C$5),1))</f>
        <v/>
      </c>
      <c r="N509" s="101" t="str">
        <f t="array" ref="N509">IFERROR(IF($AY$24=123,DAY(M509)&amp;connector&amp;IF($AZ$24="Extended",INDEX($AT$24:$AT$35,MONTH(M509),1),MONTH(M509))&amp;connector&amp;IF($AZ$24="Short", RIGHT(YEAR(M509),2),YEAR(M509)),IF($AY$24=213, MONTH(M509)&amp;connector&amp;DAY(M509)&amp;connector&amp;IF($AZ$24="Short", RIGHT(YEAR(M509),2),YEAR(M509)),IF($AZ$24="Short", RIGHT(YEAR(M509),2),YEAR(M509))&amp;connector&amp;MONTH(M509)&amp;connector&amp;DAY(M509))),"-")</f>
        <v>-</v>
      </c>
      <c r="O509" s="156" t="str">
        <f>IF(LEN(INDEX(Input!K$6:K$1005,ROW($C509)-ROW($C$5),1))=0,"",INDEX(Input!K$6:K$1005,ROW($C509)-ROW($C$5),1))</f>
        <v/>
      </c>
      <c r="P509" s="100" t="str">
        <f t="shared" si="61"/>
        <v>-</v>
      </c>
      <c r="Q509" s="156" t="str">
        <f>IF(LEN(INDEX(Input!L$6:L$1005,ROW($C509)-ROW($C$5),1))=0,"",INDEX(Input!L$6:L$1005,ROW($C509)-ROW($C$5),1))</f>
        <v/>
      </c>
      <c r="R509" s="100" t="str">
        <f t="shared" si="62"/>
        <v>-</v>
      </c>
      <c r="S509" s="156" t="str">
        <f>IF(LEN(INDEX(Input!M$6:M$1005,ROW($C509)-ROW($C$5),1))=0,"-",INDEX(Input!M$6:M$1005,ROW($C509)-ROW($C$5),1))</f>
        <v>-</v>
      </c>
      <c r="T509" s="156" t="str">
        <f t="shared" si="63"/>
        <v/>
      </c>
      <c r="U509" s="100" t="str">
        <f t="shared" si="64"/>
        <v>-</v>
      </c>
      <c r="V509" s="156" t="str">
        <f>IF(LEN(INDEX(Input!O$6:O$1005,ROW($C509)-ROW($C$5),1))=0,"",INDEX(Input!O$6:O$1005,ROW($C509)-ROW($C$5),1))</f>
        <v/>
      </c>
      <c r="W509" s="100" t="str">
        <f t="shared" si="65"/>
        <v>-</v>
      </c>
      <c r="X509" s="104" t="str">
        <f t="shared" si="66"/>
        <v/>
      </c>
      <c r="Y509" s="102" t="str">
        <f t="shared" si="67"/>
        <v/>
      </c>
      <c r="Z509" s="102" t="str">
        <f>IF(AND(OR(Dashboard!$D$7=J509,Dashboard!$D$7=""),  OR(Dashboard!$G$6&lt;=K509,Dashboard!$G$6=""), OR(Dashboard!$G$7&gt;=K509,Dashboard!$G$7=""),  OR(Dashboard!$J$6&lt;=O509,Dashboard!$J$6=""), OR(Dashboard!$J$7&gt;=O509,Dashboard!$J$7=""),D509&lt;&gt;""),"x","")</f>
        <v>x</v>
      </c>
      <c r="AA509" s="102" t="str">
        <f>IF(AND(OR(Dashboard!$D$6=H509,Dashboard!$D$6="",Dashboard!$D$6="All"), Z509="x"),"x","")</f>
        <v>x</v>
      </c>
      <c r="AB509" s="103" t="str">
        <f>IF(AND(OR(Dashboard!$D$6=H509,Dashboard!$D$6="",Dashboard!$D$6="All"), OR(Dashboard!$D$7=J509,Dashboard!$D$7=""),  OR(Dashboard!$G$6&lt;=K509,Dashboard!$G$6=""), OR(Dashboard!$G$7&gt;=K509,Dashboard!$G$7=""),  OR(Dashboard!$J$6&lt;=O509,Dashboard!$J$6=""), OR(Dashboard!$J$7&gt;=O509,Dashboard!$J$7=""),I509&lt;&gt;""),"x","")</f>
        <v/>
      </c>
      <c r="AC509" s="88" t="str">
        <f>IF($AB509&lt;&gt;"x","",IF(AND($I509&lt;&gt;AC$4, IFERROR(MATCH("c",$AB509:AB509,0),0)=0),"x", IF(IFERROR(MATCH("c",$AB509:AB509,0),0)=0,"c","")))</f>
        <v/>
      </c>
      <c r="AD509" s="88" t="str">
        <f>IF($AB509&lt;&gt;"x","",IF(AND($I509&lt;&gt;AD$4, IFERROR(MATCH("c",$AB509:AC509,0),0)=0),"x", IF(IFERROR(MATCH("c",$AB509:AC509,0),0)=0,"c","")))</f>
        <v/>
      </c>
      <c r="AE509" s="88" t="str">
        <f>IF($AB509&lt;&gt;"x","",IF(AND($I509&lt;&gt;AE$4, IFERROR(MATCH("c",$AB509:AD509,0),0)=0),"x", IF(IFERROR(MATCH("c",$AB509:AD509,0),0)=0,"c","")))</f>
        <v/>
      </c>
      <c r="AF509" s="88" t="str">
        <f>IF($AB509&lt;&gt;"x","",IF(AND($I509&lt;&gt;AF$4, IFERROR(MATCH("c",$AB509:AE509,0),0)=0),"x", IF(IFERROR(MATCH("c",$AB509:AE509,0),0)=0,"c","")))</f>
        <v/>
      </c>
      <c r="AG509" s="88" t="str">
        <f>IF($AB509&lt;&gt;"x","",IF(AND($I509&lt;&gt;AG$4, IFERROR(MATCH("c",$AB509:AF509,0),0)=0),"x", IF(IFERROR(MATCH("c",$AB509:AF509,0),0)=0,"c","")))</f>
        <v/>
      </c>
      <c r="AH509" s="88" t="str">
        <f>IF($AB509&lt;&gt;"x","",IF(AND($I509&lt;&gt;AH$4, IFERROR(MATCH("c",$AB509:AG509,0),0)=0),"x", IF(IFERROR(MATCH("c",$AB509:AG509,0),0)=0,"c","")))</f>
        <v/>
      </c>
      <c r="AI509" s="88" t="str">
        <f>IF($AB509&lt;&gt;"x","",IF(AND($I509&lt;&gt;AI$4, IFERROR(MATCH("c",$AB509:AH509,0),0)=0),"x", IF(IFERROR(MATCH("c",$AB509:AH509,0),0)=0,"c","")))</f>
        <v/>
      </c>
      <c r="AJ509" s="88" t="str">
        <f>IF($AB509&lt;&gt;"x","",IF(AND($I509&lt;&gt;AJ$4, IFERROR(MATCH("c",$AB509:AI509,0),0)=0),"x", IF(IFERROR(MATCH("c",$AB509:AI509,0),0)=0,"c","")))</f>
        <v/>
      </c>
      <c r="AK509" s="88" t="str">
        <f>IF($AB509&lt;&gt;"x","",IF(AND($I509&lt;&gt;AK$4, IFERROR(MATCH("c",$AB509:AJ509,0),0)=0),"x", IF(IFERROR(MATCH("c",$AB509:AJ509,0),0)=0,"c","")))</f>
        <v/>
      </c>
      <c r="AL509" s="88" t="str">
        <f>IF($AB509&lt;&gt;"x","",IF(AND($I509&lt;&gt;AL$4, IFERROR(MATCH("c",$AB509:AK509,0),0)=0),"x", IF(IFERROR(MATCH("c",$AB509:AK509,0),0)=0,"c","")))</f>
        <v/>
      </c>
      <c r="AM509" s="88" t="str">
        <f>IF($AB509&lt;&gt;"x","",IF(AND($I509&lt;&gt;AM$4, IFERROR(MATCH("c",$AB509:AL509,0),0)=0),"x", IF(IFERROR(MATCH("c",$AB509:AL509,0),0)=0,"c","")))</f>
        <v/>
      </c>
      <c r="AN509" s="88" t="str">
        <f>IF($AB509&lt;&gt;"x","",IF(AND($I509&lt;&gt;AN$4, IFERROR(MATCH("c",$AB509:AM509,0),0)=0),"x", IF(IFERROR(MATCH("c",$AB509:AM509,0),0)=0,"c","")))</f>
        <v/>
      </c>
      <c r="AO509" s="88" t="str">
        <f>IF($AB509&lt;&gt;"x","",IF(AND($I509&lt;&gt;AO$4, IFERROR(MATCH("c",$AB509:AN509,0),0)=0),"x", IF(IFERROR(MATCH("c",$AB509:AN509,0),0)=0,"c","")))</f>
        <v/>
      </c>
      <c r="AP509" s="88" t="str">
        <f>IF($AB509&lt;&gt;"x","",IF(AND($I509&lt;&gt;AP$4, IFERROR(MATCH("c",$AB509:AO509,0),0)=0),"x", IF(IFERROR(MATCH("c",$AB509:AO509,0),0)=0,"c","")))</f>
        <v/>
      </c>
      <c r="AQ509" s="88" t="str">
        <f>IF($AB509&lt;&gt;"x","",IF(AND($I509&lt;&gt;AQ$4, IFERROR(MATCH("c",$AB509:AP509,0),0)=0),"x", IF(IFERROR(MATCH("c",$AB509:AP509,0),0)=0,"c","")))</f>
        <v/>
      </c>
    </row>
    <row r="510" spans="2:43" x14ac:dyDescent="0.25">
      <c r="B510" s="88">
        <f>IF(AND(OR(Pipeline!$F$5=H510,Pipeline!$F$5="",Pipeline!$F$5="All"), OR(Pipeline!$F$6=J510,Pipeline!$F$6="",Pipeline!$F$6="All"),  OR(Pipeline!$J$5&lt;=K510,Pipeline!$J$5=""), OR(Pipeline!$J$6&gt;=K510,Pipeline!$J$6=""),  OR(Pipeline!$N$5&lt;=O510,Pipeline!$N$5=""), OR(Pipeline!$N$6&gt;=O510,Pipeline!$N$6="")),1,0)</f>
        <v>1</v>
      </c>
      <c r="C510" s="99">
        <f>IF(B510&lt;&gt;1,"",COUNTIFS($I$6:I509,I510,$B$6:B509,1)+1)</f>
        <v>498</v>
      </c>
      <c r="D510" s="100" t="str">
        <f>IF(LEN(INDEX(Input!B$6:B$1005,ROW($C510)-ROW($C$5),1))=0,"-",INDEX(Input!B$6:B$1005,ROW($C510)-ROW($C$5),1))</f>
        <v>-</v>
      </c>
      <c r="E510" s="100" t="str">
        <f>IF(LEN(INDEX(Input!C$6:C$1005,ROW($C510)-ROW($C$5),1))=0,"-",INDEX(Input!C$6:C$1005,ROW($C510)-ROW($C$5),1))</f>
        <v>-</v>
      </c>
      <c r="F510" s="100" t="str">
        <f>IF(LEN(INDEX(Input!D$6:D$1005,ROW($C510)-ROW($C$5),1))=0,"-",INDEX(Input!D$6:D$1005,ROW($C510)-ROW($C$5),1))</f>
        <v>-</v>
      </c>
      <c r="G510" s="100" t="str">
        <f>IF(LEN(INDEX(Input!E$6:E$1005,ROW($C510)-ROW($C$5),1))=0,"-",INDEX(Input!E$6:E$1005,ROW($C510)-ROW($C$5),1))</f>
        <v>-</v>
      </c>
      <c r="H510" s="100" t="str">
        <f>IF(LEN(INDEX(Input!F$6:F$1005,ROW($C510)-ROW($C$5),1))=0,"-",INDEX(Input!F$6:F$1005,ROW($C510)-ROW($C$5),1))</f>
        <v>-</v>
      </c>
      <c r="I510" s="100" t="str">
        <f>IF(LEN(INDEX(Input!G$6:G$1005,ROW($C510)-ROW($C$5),1))=0,"",INDEX(Input!G$6:G$1005,ROW($C510)-ROW($C$5),1))</f>
        <v/>
      </c>
      <c r="J510" s="100" t="str">
        <f>IF(LEN(INDEX(Input!B$6:B$1005,ROW($C510)-ROW($C$5),1))=0,"-",IF(INDEX(Input!H$6:H$1005,ROW($C510)-ROW($C$5),1)="","Not set",INDEX(Input!H$6:H$1005,ROW($C510)-ROW($C$5),1)) )</f>
        <v>-</v>
      </c>
      <c r="K510" s="101" t="str">
        <f>IF(LEN(INDEX(Input!I$6:I$1005,ROW($C510)-ROW($C$5),1))=0,"",INDEX(Input!I$6:I$1005,ROW($C510)-ROW($C$5),1))</f>
        <v/>
      </c>
      <c r="L510" s="101" t="str">
        <f t="array" ref="L510">IFERROR(IF($AY$24=123,DAY(K510)&amp;connector&amp;IF($AZ$24="Extended",INDEX($AT$24:$AT$35,MONTH(K510),1),MONTH(K510))&amp;connector&amp;IF($AZ$24="Short", RIGHT(YEAR(K510),2),YEAR(K510)),IF($AY$24=213, MONTH(K510)&amp;connector&amp;DAY(K510)&amp;connector&amp;IF($AZ$24="Short", RIGHT(YEAR(K510),2),YEAR(K510)),IF($AZ$24="Short", RIGHT(YEAR(K510),2),YEAR(K510))&amp;connector&amp;MONTH(K510)&amp;connector&amp;DAY(K510))),"-")</f>
        <v>-</v>
      </c>
      <c r="M510" s="101" t="str">
        <f>IF(LEN(INDEX(Input!J$6:J$1005,ROW($C510)-ROW($C$5),1))=0,"",INDEX(Input!J$6:J$1005,ROW($C510)-ROW($C$5),1))</f>
        <v/>
      </c>
      <c r="N510" s="101" t="str">
        <f t="array" ref="N510">IFERROR(IF($AY$24=123,DAY(M510)&amp;connector&amp;IF($AZ$24="Extended",INDEX($AT$24:$AT$35,MONTH(M510),1),MONTH(M510))&amp;connector&amp;IF($AZ$24="Short", RIGHT(YEAR(M510),2),YEAR(M510)),IF($AY$24=213, MONTH(M510)&amp;connector&amp;DAY(M510)&amp;connector&amp;IF($AZ$24="Short", RIGHT(YEAR(M510),2),YEAR(M510)),IF($AZ$24="Short", RIGHT(YEAR(M510),2),YEAR(M510))&amp;connector&amp;MONTH(M510)&amp;connector&amp;DAY(M510))),"-")</f>
        <v>-</v>
      </c>
      <c r="O510" s="156" t="str">
        <f>IF(LEN(INDEX(Input!K$6:K$1005,ROW($C510)-ROW($C$5),1))=0,"",INDEX(Input!K$6:K$1005,ROW($C510)-ROW($C$5),1))</f>
        <v/>
      </c>
      <c r="P510" s="100" t="str">
        <f t="shared" si="61"/>
        <v>-</v>
      </c>
      <c r="Q510" s="156" t="str">
        <f>IF(LEN(INDEX(Input!L$6:L$1005,ROW($C510)-ROW($C$5),1))=0,"",INDEX(Input!L$6:L$1005,ROW($C510)-ROW($C$5),1))</f>
        <v/>
      </c>
      <c r="R510" s="100" t="str">
        <f t="shared" si="62"/>
        <v>-</v>
      </c>
      <c r="S510" s="156" t="str">
        <f>IF(LEN(INDEX(Input!M$6:M$1005,ROW($C510)-ROW($C$5),1))=0,"-",INDEX(Input!M$6:M$1005,ROW($C510)-ROW($C$5),1))</f>
        <v>-</v>
      </c>
      <c r="T510" s="156" t="str">
        <f t="shared" si="63"/>
        <v/>
      </c>
      <c r="U510" s="100" t="str">
        <f t="shared" si="64"/>
        <v>-</v>
      </c>
      <c r="V510" s="156" t="str">
        <f>IF(LEN(INDEX(Input!O$6:O$1005,ROW($C510)-ROW($C$5),1))=0,"",INDEX(Input!O$6:O$1005,ROW($C510)-ROW($C$5),1))</f>
        <v/>
      </c>
      <c r="W510" s="100" t="str">
        <f t="shared" si="65"/>
        <v>-</v>
      </c>
      <c r="X510" s="104" t="str">
        <f t="shared" si="66"/>
        <v/>
      </c>
      <c r="Y510" s="102" t="str">
        <f t="shared" si="67"/>
        <v/>
      </c>
      <c r="Z510" s="102" t="str">
        <f>IF(AND(OR(Dashboard!$D$7=J510,Dashboard!$D$7=""),  OR(Dashboard!$G$6&lt;=K510,Dashboard!$G$6=""), OR(Dashboard!$G$7&gt;=K510,Dashboard!$G$7=""),  OR(Dashboard!$J$6&lt;=O510,Dashboard!$J$6=""), OR(Dashboard!$J$7&gt;=O510,Dashboard!$J$7=""),D510&lt;&gt;""),"x","")</f>
        <v>x</v>
      </c>
      <c r="AA510" s="102" t="str">
        <f>IF(AND(OR(Dashboard!$D$6=H510,Dashboard!$D$6="",Dashboard!$D$6="All"), Z510="x"),"x","")</f>
        <v>x</v>
      </c>
      <c r="AB510" s="103" t="str">
        <f>IF(AND(OR(Dashboard!$D$6=H510,Dashboard!$D$6="",Dashboard!$D$6="All"), OR(Dashboard!$D$7=J510,Dashboard!$D$7=""),  OR(Dashboard!$G$6&lt;=K510,Dashboard!$G$6=""), OR(Dashboard!$G$7&gt;=K510,Dashboard!$G$7=""),  OR(Dashboard!$J$6&lt;=O510,Dashboard!$J$6=""), OR(Dashboard!$J$7&gt;=O510,Dashboard!$J$7=""),I510&lt;&gt;""),"x","")</f>
        <v/>
      </c>
      <c r="AC510" s="88" t="str">
        <f>IF($AB510&lt;&gt;"x","",IF(AND($I510&lt;&gt;AC$4, IFERROR(MATCH("c",$AB510:AB510,0),0)=0),"x", IF(IFERROR(MATCH("c",$AB510:AB510,0),0)=0,"c","")))</f>
        <v/>
      </c>
      <c r="AD510" s="88" t="str">
        <f>IF($AB510&lt;&gt;"x","",IF(AND($I510&lt;&gt;AD$4, IFERROR(MATCH("c",$AB510:AC510,0),0)=0),"x", IF(IFERROR(MATCH("c",$AB510:AC510,0),0)=0,"c","")))</f>
        <v/>
      </c>
      <c r="AE510" s="88" t="str">
        <f>IF($AB510&lt;&gt;"x","",IF(AND($I510&lt;&gt;AE$4, IFERROR(MATCH("c",$AB510:AD510,0),0)=0),"x", IF(IFERROR(MATCH("c",$AB510:AD510,0),0)=0,"c","")))</f>
        <v/>
      </c>
      <c r="AF510" s="88" t="str">
        <f>IF($AB510&lt;&gt;"x","",IF(AND($I510&lt;&gt;AF$4, IFERROR(MATCH("c",$AB510:AE510,0),0)=0),"x", IF(IFERROR(MATCH("c",$AB510:AE510,0),0)=0,"c","")))</f>
        <v/>
      </c>
      <c r="AG510" s="88" t="str">
        <f>IF($AB510&lt;&gt;"x","",IF(AND($I510&lt;&gt;AG$4, IFERROR(MATCH("c",$AB510:AF510,0),0)=0),"x", IF(IFERROR(MATCH("c",$AB510:AF510,0),0)=0,"c","")))</f>
        <v/>
      </c>
      <c r="AH510" s="88" t="str">
        <f>IF($AB510&lt;&gt;"x","",IF(AND($I510&lt;&gt;AH$4, IFERROR(MATCH("c",$AB510:AG510,0),0)=0),"x", IF(IFERROR(MATCH("c",$AB510:AG510,0),0)=0,"c","")))</f>
        <v/>
      </c>
      <c r="AI510" s="88" t="str">
        <f>IF($AB510&lt;&gt;"x","",IF(AND($I510&lt;&gt;AI$4, IFERROR(MATCH("c",$AB510:AH510,0),0)=0),"x", IF(IFERROR(MATCH("c",$AB510:AH510,0),0)=0,"c","")))</f>
        <v/>
      </c>
      <c r="AJ510" s="88" t="str">
        <f>IF($AB510&lt;&gt;"x","",IF(AND($I510&lt;&gt;AJ$4, IFERROR(MATCH("c",$AB510:AI510,0),0)=0),"x", IF(IFERROR(MATCH("c",$AB510:AI510,0),0)=0,"c","")))</f>
        <v/>
      </c>
      <c r="AK510" s="88" t="str">
        <f>IF($AB510&lt;&gt;"x","",IF(AND($I510&lt;&gt;AK$4, IFERROR(MATCH("c",$AB510:AJ510,0),0)=0),"x", IF(IFERROR(MATCH("c",$AB510:AJ510,0),0)=0,"c","")))</f>
        <v/>
      </c>
      <c r="AL510" s="88" t="str">
        <f>IF($AB510&lt;&gt;"x","",IF(AND($I510&lt;&gt;AL$4, IFERROR(MATCH("c",$AB510:AK510,0),0)=0),"x", IF(IFERROR(MATCH("c",$AB510:AK510,0),0)=0,"c","")))</f>
        <v/>
      </c>
      <c r="AM510" s="88" t="str">
        <f>IF($AB510&lt;&gt;"x","",IF(AND($I510&lt;&gt;AM$4, IFERROR(MATCH("c",$AB510:AL510,0),0)=0),"x", IF(IFERROR(MATCH("c",$AB510:AL510,0),0)=0,"c","")))</f>
        <v/>
      </c>
      <c r="AN510" s="88" t="str">
        <f>IF($AB510&lt;&gt;"x","",IF(AND($I510&lt;&gt;AN$4, IFERROR(MATCH("c",$AB510:AM510,0),0)=0),"x", IF(IFERROR(MATCH("c",$AB510:AM510,0),0)=0,"c","")))</f>
        <v/>
      </c>
      <c r="AO510" s="88" t="str">
        <f>IF($AB510&lt;&gt;"x","",IF(AND($I510&lt;&gt;AO$4, IFERROR(MATCH("c",$AB510:AN510,0),0)=0),"x", IF(IFERROR(MATCH("c",$AB510:AN510,0),0)=0,"c","")))</f>
        <v/>
      </c>
      <c r="AP510" s="88" t="str">
        <f>IF($AB510&lt;&gt;"x","",IF(AND($I510&lt;&gt;AP$4, IFERROR(MATCH("c",$AB510:AO510,0),0)=0),"x", IF(IFERROR(MATCH("c",$AB510:AO510,0),0)=0,"c","")))</f>
        <v/>
      </c>
      <c r="AQ510" s="88" t="str">
        <f>IF($AB510&lt;&gt;"x","",IF(AND($I510&lt;&gt;AQ$4, IFERROR(MATCH("c",$AB510:AP510,0),0)=0),"x", IF(IFERROR(MATCH("c",$AB510:AP510,0),0)=0,"c","")))</f>
        <v/>
      </c>
    </row>
    <row r="511" spans="2:43" x14ac:dyDescent="0.25">
      <c r="B511" s="88">
        <f>IF(AND(OR(Pipeline!$F$5=H511,Pipeline!$F$5="",Pipeline!$F$5="All"), OR(Pipeline!$F$6=J511,Pipeline!$F$6="",Pipeline!$F$6="All"),  OR(Pipeline!$J$5&lt;=K511,Pipeline!$J$5=""), OR(Pipeline!$J$6&gt;=K511,Pipeline!$J$6=""),  OR(Pipeline!$N$5&lt;=O511,Pipeline!$N$5=""), OR(Pipeline!$N$6&gt;=O511,Pipeline!$N$6="")),1,0)</f>
        <v>1</v>
      </c>
      <c r="C511" s="99">
        <f>IF(B511&lt;&gt;1,"",COUNTIFS($I$6:I510,I511,$B$6:B510,1)+1)</f>
        <v>499</v>
      </c>
      <c r="D511" s="100" t="str">
        <f>IF(LEN(INDEX(Input!B$6:B$1005,ROW($C511)-ROW($C$5),1))=0,"-",INDEX(Input!B$6:B$1005,ROW($C511)-ROW($C$5),1))</f>
        <v>-</v>
      </c>
      <c r="E511" s="100" t="str">
        <f>IF(LEN(INDEX(Input!C$6:C$1005,ROW($C511)-ROW($C$5),1))=0,"-",INDEX(Input!C$6:C$1005,ROW($C511)-ROW($C$5),1))</f>
        <v>-</v>
      </c>
      <c r="F511" s="100" t="str">
        <f>IF(LEN(INDEX(Input!D$6:D$1005,ROW($C511)-ROW($C$5),1))=0,"-",INDEX(Input!D$6:D$1005,ROW($C511)-ROW($C$5),1))</f>
        <v>-</v>
      </c>
      <c r="G511" s="100" t="str">
        <f>IF(LEN(INDEX(Input!E$6:E$1005,ROW($C511)-ROW($C$5),1))=0,"-",INDEX(Input!E$6:E$1005,ROW($C511)-ROW($C$5),1))</f>
        <v>-</v>
      </c>
      <c r="H511" s="100" t="str">
        <f>IF(LEN(INDEX(Input!F$6:F$1005,ROW($C511)-ROW($C$5),1))=0,"-",INDEX(Input!F$6:F$1005,ROW($C511)-ROW($C$5),1))</f>
        <v>-</v>
      </c>
      <c r="I511" s="100" t="str">
        <f>IF(LEN(INDEX(Input!G$6:G$1005,ROW($C511)-ROW($C$5),1))=0,"",INDEX(Input!G$6:G$1005,ROW($C511)-ROW($C$5),1))</f>
        <v/>
      </c>
      <c r="J511" s="100" t="str">
        <f>IF(LEN(INDEX(Input!B$6:B$1005,ROW($C511)-ROW($C$5),1))=0,"-",IF(INDEX(Input!H$6:H$1005,ROW($C511)-ROW($C$5),1)="","Not set",INDEX(Input!H$6:H$1005,ROW($C511)-ROW($C$5),1)) )</f>
        <v>-</v>
      </c>
      <c r="K511" s="101" t="str">
        <f>IF(LEN(INDEX(Input!I$6:I$1005,ROW($C511)-ROW($C$5),1))=0,"",INDEX(Input!I$6:I$1005,ROW($C511)-ROW($C$5),1))</f>
        <v/>
      </c>
      <c r="L511" s="101" t="str">
        <f t="array" ref="L511">IFERROR(IF($AY$24=123,DAY(K511)&amp;connector&amp;IF($AZ$24="Extended",INDEX($AT$24:$AT$35,MONTH(K511),1),MONTH(K511))&amp;connector&amp;IF($AZ$24="Short", RIGHT(YEAR(K511),2),YEAR(K511)),IF($AY$24=213, MONTH(K511)&amp;connector&amp;DAY(K511)&amp;connector&amp;IF($AZ$24="Short", RIGHT(YEAR(K511),2),YEAR(K511)),IF($AZ$24="Short", RIGHT(YEAR(K511),2),YEAR(K511))&amp;connector&amp;MONTH(K511)&amp;connector&amp;DAY(K511))),"-")</f>
        <v>-</v>
      </c>
      <c r="M511" s="101" t="str">
        <f>IF(LEN(INDEX(Input!J$6:J$1005,ROW($C511)-ROW($C$5),1))=0,"",INDEX(Input!J$6:J$1005,ROW($C511)-ROW($C$5),1))</f>
        <v/>
      </c>
      <c r="N511" s="101" t="str">
        <f t="array" ref="N511">IFERROR(IF($AY$24=123,DAY(M511)&amp;connector&amp;IF($AZ$24="Extended",INDEX($AT$24:$AT$35,MONTH(M511),1),MONTH(M511))&amp;connector&amp;IF($AZ$24="Short", RIGHT(YEAR(M511),2),YEAR(M511)),IF($AY$24=213, MONTH(M511)&amp;connector&amp;DAY(M511)&amp;connector&amp;IF($AZ$24="Short", RIGHT(YEAR(M511),2),YEAR(M511)),IF($AZ$24="Short", RIGHT(YEAR(M511),2),YEAR(M511))&amp;connector&amp;MONTH(M511)&amp;connector&amp;DAY(M511))),"-")</f>
        <v>-</v>
      </c>
      <c r="O511" s="156" t="str">
        <f>IF(LEN(INDEX(Input!K$6:K$1005,ROW($C511)-ROW($C$5),1))=0,"",INDEX(Input!K$6:K$1005,ROW($C511)-ROW($C$5),1))</f>
        <v/>
      </c>
      <c r="P511" s="100" t="str">
        <f t="shared" si="61"/>
        <v>-</v>
      </c>
      <c r="Q511" s="156" t="str">
        <f>IF(LEN(INDEX(Input!L$6:L$1005,ROW($C511)-ROW($C$5),1))=0,"",INDEX(Input!L$6:L$1005,ROW($C511)-ROW($C$5),1))</f>
        <v/>
      </c>
      <c r="R511" s="100" t="str">
        <f t="shared" si="62"/>
        <v>-</v>
      </c>
      <c r="S511" s="156" t="str">
        <f>IF(LEN(INDEX(Input!M$6:M$1005,ROW($C511)-ROW($C$5),1))=0,"-",INDEX(Input!M$6:M$1005,ROW($C511)-ROW($C$5),1))</f>
        <v>-</v>
      </c>
      <c r="T511" s="156" t="str">
        <f t="shared" si="63"/>
        <v/>
      </c>
      <c r="U511" s="100" t="str">
        <f t="shared" si="64"/>
        <v>-</v>
      </c>
      <c r="V511" s="156" t="str">
        <f>IF(LEN(INDEX(Input!O$6:O$1005,ROW($C511)-ROW($C$5),1))=0,"",INDEX(Input!O$6:O$1005,ROW($C511)-ROW($C$5),1))</f>
        <v/>
      </c>
      <c r="W511" s="100" t="str">
        <f t="shared" si="65"/>
        <v>-</v>
      </c>
      <c r="X511" s="104" t="str">
        <f t="shared" si="66"/>
        <v/>
      </c>
      <c r="Y511" s="102" t="str">
        <f t="shared" si="67"/>
        <v/>
      </c>
      <c r="Z511" s="102" t="str">
        <f>IF(AND(OR(Dashboard!$D$7=J511,Dashboard!$D$7=""),  OR(Dashboard!$G$6&lt;=K511,Dashboard!$G$6=""), OR(Dashboard!$G$7&gt;=K511,Dashboard!$G$7=""),  OR(Dashboard!$J$6&lt;=O511,Dashboard!$J$6=""), OR(Dashboard!$J$7&gt;=O511,Dashboard!$J$7=""),D511&lt;&gt;""),"x","")</f>
        <v>x</v>
      </c>
      <c r="AA511" s="102" t="str">
        <f>IF(AND(OR(Dashboard!$D$6=H511,Dashboard!$D$6="",Dashboard!$D$6="All"), Z511="x"),"x","")</f>
        <v>x</v>
      </c>
      <c r="AB511" s="103" t="str">
        <f>IF(AND(OR(Dashboard!$D$6=H511,Dashboard!$D$6="",Dashboard!$D$6="All"), OR(Dashboard!$D$7=J511,Dashboard!$D$7=""),  OR(Dashboard!$G$6&lt;=K511,Dashboard!$G$6=""), OR(Dashboard!$G$7&gt;=K511,Dashboard!$G$7=""),  OR(Dashboard!$J$6&lt;=O511,Dashboard!$J$6=""), OR(Dashboard!$J$7&gt;=O511,Dashboard!$J$7=""),I511&lt;&gt;""),"x","")</f>
        <v/>
      </c>
      <c r="AC511" s="88" t="str">
        <f>IF($AB511&lt;&gt;"x","",IF(AND($I511&lt;&gt;AC$4, IFERROR(MATCH("c",$AB511:AB511,0),0)=0),"x", IF(IFERROR(MATCH("c",$AB511:AB511,0),0)=0,"c","")))</f>
        <v/>
      </c>
      <c r="AD511" s="88" t="str">
        <f>IF($AB511&lt;&gt;"x","",IF(AND($I511&lt;&gt;AD$4, IFERROR(MATCH("c",$AB511:AC511,0),0)=0),"x", IF(IFERROR(MATCH("c",$AB511:AC511,0),0)=0,"c","")))</f>
        <v/>
      </c>
      <c r="AE511" s="88" t="str">
        <f>IF($AB511&lt;&gt;"x","",IF(AND($I511&lt;&gt;AE$4, IFERROR(MATCH("c",$AB511:AD511,0),0)=0),"x", IF(IFERROR(MATCH("c",$AB511:AD511,0),0)=0,"c","")))</f>
        <v/>
      </c>
      <c r="AF511" s="88" t="str">
        <f>IF($AB511&lt;&gt;"x","",IF(AND($I511&lt;&gt;AF$4, IFERROR(MATCH("c",$AB511:AE511,0),0)=0),"x", IF(IFERROR(MATCH("c",$AB511:AE511,0),0)=0,"c","")))</f>
        <v/>
      </c>
      <c r="AG511" s="88" t="str">
        <f>IF($AB511&lt;&gt;"x","",IF(AND($I511&lt;&gt;AG$4, IFERROR(MATCH("c",$AB511:AF511,0),0)=0),"x", IF(IFERROR(MATCH("c",$AB511:AF511,0),0)=0,"c","")))</f>
        <v/>
      </c>
      <c r="AH511" s="88" t="str">
        <f>IF($AB511&lt;&gt;"x","",IF(AND($I511&lt;&gt;AH$4, IFERROR(MATCH("c",$AB511:AG511,0),0)=0),"x", IF(IFERROR(MATCH("c",$AB511:AG511,0),0)=0,"c","")))</f>
        <v/>
      </c>
      <c r="AI511" s="88" t="str">
        <f>IF($AB511&lt;&gt;"x","",IF(AND($I511&lt;&gt;AI$4, IFERROR(MATCH("c",$AB511:AH511,0),0)=0),"x", IF(IFERROR(MATCH("c",$AB511:AH511,0),0)=0,"c","")))</f>
        <v/>
      </c>
      <c r="AJ511" s="88" t="str">
        <f>IF($AB511&lt;&gt;"x","",IF(AND($I511&lt;&gt;AJ$4, IFERROR(MATCH("c",$AB511:AI511,0),0)=0),"x", IF(IFERROR(MATCH("c",$AB511:AI511,0),0)=0,"c","")))</f>
        <v/>
      </c>
      <c r="AK511" s="88" t="str">
        <f>IF($AB511&lt;&gt;"x","",IF(AND($I511&lt;&gt;AK$4, IFERROR(MATCH("c",$AB511:AJ511,0),0)=0),"x", IF(IFERROR(MATCH("c",$AB511:AJ511,0),0)=0,"c","")))</f>
        <v/>
      </c>
      <c r="AL511" s="88" t="str">
        <f>IF($AB511&lt;&gt;"x","",IF(AND($I511&lt;&gt;AL$4, IFERROR(MATCH("c",$AB511:AK511,0),0)=0),"x", IF(IFERROR(MATCH("c",$AB511:AK511,0),0)=0,"c","")))</f>
        <v/>
      </c>
      <c r="AM511" s="88" t="str">
        <f>IF($AB511&lt;&gt;"x","",IF(AND($I511&lt;&gt;AM$4, IFERROR(MATCH("c",$AB511:AL511,0),0)=0),"x", IF(IFERROR(MATCH("c",$AB511:AL511,0),0)=0,"c","")))</f>
        <v/>
      </c>
      <c r="AN511" s="88" t="str">
        <f>IF($AB511&lt;&gt;"x","",IF(AND($I511&lt;&gt;AN$4, IFERROR(MATCH("c",$AB511:AM511,0),0)=0),"x", IF(IFERROR(MATCH("c",$AB511:AM511,0),0)=0,"c","")))</f>
        <v/>
      </c>
      <c r="AO511" s="88" t="str">
        <f>IF($AB511&lt;&gt;"x","",IF(AND($I511&lt;&gt;AO$4, IFERROR(MATCH("c",$AB511:AN511,0),0)=0),"x", IF(IFERROR(MATCH("c",$AB511:AN511,0),0)=0,"c","")))</f>
        <v/>
      </c>
      <c r="AP511" s="88" t="str">
        <f>IF($AB511&lt;&gt;"x","",IF(AND($I511&lt;&gt;AP$4, IFERROR(MATCH("c",$AB511:AO511,0),0)=0),"x", IF(IFERROR(MATCH("c",$AB511:AO511,0),0)=0,"c","")))</f>
        <v/>
      </c>
      <c r="AQ511" s="88" t="str">
        <f>IF($AB511&lt;&gt;"x","",IF(AND($I511&lt;&gt;AQ$4, IFERROR(MATCH("c",$AB511:AP511,0),0)=0),"x", IF(IFERROR(MATCH("c",$AB511:AP511,0),0)=0,"c","")))</f>
        <v/>
      </c>
    </row>
    <row r="512" spans="2:43" x14ac:dyDescent="0.25">
      <c r="B512" s="88">
        <f>IF(AND(OR(Pipeline!$F$5=H512,Pipeline!$F$5="",Pipeline!$F$5="All"), OR(Pipeline!$F$6=J512,Pipeline!$F$6="",Pipeline!$F$6="All"),  OR(Pipeline!$J$5&lt;=K512,Pipeline!$J$5=""), OR(Pipeline!$J$6&gt;=K512,Pipeline!$J$6=""),  OR(Pipeline!$N$5&lt;=O512,Pipeline!$N$5=""), OR(Pipeline!$N$6&gt;=O512,Pipeline!$N$6="")),1,0)</f>
        <v>1</v>
      </c>
      <c r="C512" s="99">
        <f>IF(B512&lt;&gt;1,"",COUNTIFS($I$6:I511,I512,$B$6:B511,1)+1)</f>
        <v>500</v>
      </c>
      <c r="D512" s="100" t="str">
        <f>IF(LEN(INDEX(Input!B$6:B$1005,ROW($C512)-ROW($C$5),1))=0,"-",INDEX(Input!B$6:B$1005,ROW($C512)-ROW($C$5),1))</f>
        <v>-</v>
      </c>
      <c r="E512" s="100" t="str">
        <f>IF(LEN(INDEX(Input!C$6:C$1005,ROW($C512)-ROW($C$5),1))=0,"-",INDEX(Input!C$6:C$1005,ROW($C512)-ROW($C$5),1))</f>
        <v>-</v>
      </c>
      <c r="F512" s="100" t="str">
        <f>IF(LEN(INDEX(Input!D$6:D$1005,ROW($C512)-ROW($C$5),1))=0,"-",INDEX(Input!D$6:D$1005,ROW($C512)-ROW($C$5),1))</f>
        <v>-</v>
      </c>
      <c r="G512" s="100" t="str">
        <f>IF(LEN(INDEX(Input!E$6:E$1005,ROW($C512)-ROW($C$5),1))=0,"-",INDEX(Input!E$6:E$1005,ROW($C512)-ROW($C$5),1))</f>
        <v>-</v>
      </c>
      <c r="H512" s="100" t="str">
        <f>IF(LEN(INDEX(Input!F$6:F$1005,ROW($C512)-ROW($C$5),1))=0,"-",INDEX(Input!F$6:F$1005,ROW($C512)-ROW($C$5),1))</f>
        <v>-</v>
      </c>
      <c r="I512" s="100" t="str">
        <f>IF(LEN(INDEX(Input!G$6:G$1005,ROW($C512)-ROW($C$5),1))=0,"",INDEX(Input!G$6:G$1005,ROW($C512)-ROW($C$5),1))</f>
        <v/>
      </c>
      <c r="J512" s="100" t="str">
        <f>IF(LEN(INDEX(Input!B$6:B$1005,ROW($C512)-ROW($C$5),1))=0,"-",IF(INDEX(Input!H$6:H$1005,ROW($C512)-ROW($C$5),1)="","Not set",INDEX(Input!H$6:H$1005,ROW($C512)-ROW($C$5),1)) )</f>
        <v>-</v>
      </c>
      <c r="K512" s="101" t="str">
        <f>IF(LEN(INDEX(Input!I$6:I$1005,ROW($C512)-ROW($C$5),1))=0,"",INDEX(Input!I$6:I$1005,ROW($C512)-ROW($C$5),1))</f>
        <v/>
      </c>
      <c r="L512" s="101" t="str">
        <f t="array" ref="L512">IFERROR(IF($AY$24=123,DAY(K512)&amp;connector&amp;IF($AZ$24="Extended",INDEX($AT$24:$AT$35,MONTH(K512),1),MONTH(K512))&amp;connector&amp;IF($AZ$24="Short", RIGHT(YEAR(K512),2),YEAR(K512)),IF($AY$24=213, MONTH(K512)&amp;connector&amp;DAY(K512)&amp;connector&amp;IF($AZ$24="Short", RIGHT(YEAR(K512),2),YEAR(K512)),IF($AZ$24="Short", RIGHT(YEAR(K512),2),YEAR(K512))&amp;connector&amp;MONTH(K512)&amp;connector&amp;DAY(K512))),"-")</f>
        <v>-</v>
      </c>
      <c r="M512" s="101" t="str">
        <f>IF(LEN(INDEX(Input!J$6:J$1005,ROW($C512)-ROW($C$5),1))=0,"",INDEX(Input!J$6:J$1005,ROW($C512)-ROW($C$5),1))</f>
        <v/>
      </c>
      <c r="N512" s="101" t="str">
        <f t="array" ref="N512">IFERROR(IF($AY$24=123,DAY(M512)&amp;connector&amp;IF($AZ$24="Extended",INDEX($AT$24:$AT$35,MONTH(M512),1),MONTH(M512))&amp;connector&amp;IF($AZ$24="Short", RIGHT(YEAR(M512),2),YEAR(M512)),IF($AY$24=213, MONTH(M512)&amp;connector&amp;DAY(M512)&amp;connector&amp;IF($AZ$24="Short", RIGHT(YEAR(M512),2),YEAR(M512)),IF($AZ$24="Short", RIGHT(YEAR(M512),2),YEAR(M512))&amp;connector&amp;MONTH(M512)&amp;connector&amp;DAY(M512))),"-")</f>
        <v>-</v>
      </c>
      <c r="O512" s="156" t="str">
        <f>IF(LEN(INDEX(Input!K$6:K$1005,ROW($C512)-ROW($C$5),1))=0,"",INDEX(Input!K$6:K$1005,ROW($C512)-ROW($C$5),1))</f>
        <v/>
      </c>
      <c r="P512" s="100" t="str">
        <f t="shared" si="61"/>
        <v>-</v>
      </c>
      <c r="Q512" s="156" t="str">
        <f>IF(LEN(INDEX(Input!L$6:L$1005,ROW($C512)-ROW($C$5),1))=0,"",INDEX(Input!L$6:L$1005,ROW($C512)-ROW($C$5),1))</f>
        <v/>
      </c>
      <c r="R512" s="100" t="str">
        <f t="shared" si="62"/>
        <v>-</v>
      </c>
      <c r="S512" s="156" t="str">
        <f>IF(LEN(INDEX(Input!M$6:M$1005,ROW($C512)-ROW($C$5),1))=0,"-",INDEX(Input!M$6:M$1005,ROW($C512)-ROW($C$5),1))</f>
        <v>-</v>
      </c>
      <c r="T512" s="156" t="str">
        <f t="shared" si="63"/>
        <v/>
      </c>
      <c r="U512" s="100" t="str">
        <f t="shared" si="64"/>
        <v>-</v>
      </c>
      <c r="V512" s="156" t="str">
        <f>IF(LEN(INDEX(Input!O$6:O$1005,ROW($C512)-ROW($C$5),1))=0,"",INDEX(Input!O$6:O$1005,ROW($C512)-ROW($C$5),1))</f>
        <v/>
      </c>
      <c r="W512" s="100" t="str">
        <f t="shared" si="65"/>
        <v>-</v>
      </c>
      <c r="X512" s="104" t="str">
        <f t="shared" si="66"/>
        <v/>
      </c>
      <c r="Y512" s="102" t="str">
        <f t="shared" si="67"/>
        <v/>
      </c>
      <c r="Z512" s="102" t="str">
        <f>IF(AND(OR(Dashboard!$D$7=J512,Dashboard!$D$7=""),  OR(Dashboard!$G$6&lt;=K512,Dashboard!$G$6=""), OR(Dashboard!$G$7&gt;=K512,Dashboard!$G$7=""),  OR(Dashboard!$J$6&lt;=O512,Dashboard!$J$6=""), OR(Dashboard!$J$7&gt;=O512,Dashboard!$J$7=""),D512&lt;&gt;""),"x","")</f>
        <v>x</v>
      </c>
      <c r="AA512" s="102" t="str">
        <f>IF(AND(OR(Dashboard!$D$6=H512,Dashboard!$D$6="",Dashboard!$D$6="All"), Z512="x"),"x","")</f>
        <v>x</v>
      </c>
      <c r="AB512" s="103" t="str">
        <f>IF(AND(OR(Dashboard!$D$6=H512,Dashboard!$D$6="",Dashboard!$D$6="All"), OR(Dashboard!$D$7=J512,Dashboard!$D$7=""),  OR(Dashboard!$G$6&lt;=K512,Dashboard!$G$6=""), OR(Dashboard!$G$7&gt;=K512,Dashboard!$G$7=""),  OR(Dashboard!$J$6&lt;=O512,Dashboard!$J$6=""), OR(Dashboard!$J$7&gt;=O512,Dashboard!$J$7=""),I512&lt;&gt;""),"x","")</f>
        <v/>
      </c>
      <c r="AC512" s="88" t="str">
        <f>IF($AB512&lt;&gt;"x","",IF(AND($I512&lt;&gt;AC$4, IFERROR(MATCH("c",$AB512:AB512,0),0)=0),"x", IF(IFERROR(MATCH("c",$AB512:AB512,0),0)=0,"c","")))</f>
        <v/>
      </c>
      <c r="AD512" s="88" t="str">
        <f>IF($AB512&lt;&gt;"x","",IF(AND($I512&lt;&gt;AD$4, IFERROR(MATCH("c",$AB512:AC512,0),0)=0),"x", IF(IFERROR(MATCH("c",$AB512:AC512,0),0)=0,"c","")))</f>
        <v/>
      </c>
      <c r="AE512" s="88" t="str">
        <f>IF($AB512&lt;&gt;"x","",IF(AND($I512&lt;&gt;AE$4, IFERROR(MATCH("c",$AB512:AD512,0),0)=0),"x", IF(IFERROR(MATCH("c",$AB512:AD512,0),0)=0,"c","")))</f>
        <v/>
      </c>
      <c r="AF512" s="88" t="str">
        <f>IF($AB512&lt;&gt;"x","",IF(AND($I512&lt;&gt;AF$4, IFERROR(MATCH("c",$AB512:AE512,0),0)=0),"x", IF(IFERROR(MATCH("c",$AB512:AE512,0),0)=0,"c","")))</f>
        <v/>
      </c>
      <c r="AG512" s="88" t="str">
        <f>IF($AB512&lt;&gt;"x","",IF(AND($I512&lt;&gt;AG$4, IFERROR(MATCH("c",$AB512:AF512,0),0)=0),"x", IF(IFERROR(MATCH("c",$AB512:AF512,0),0)=0,"c","")))</f>
        <v/>
      </c>
      <c r="AH512" s="88" t="str">
        <f>IF($AB512&lt;&gt;"x","",IF(AND($I512&lt;&gt;AH$4, IFERROR(MATCH("c",$AB512:AG512,0),0)=0),"x", IF(IFERROR(MATCH("c",$AB512:AG512,0),0)=0,"c","")))</f>
        <v/>
      </c>
      <c r="AI512" s="88" t="str">
        <f>IF($AB512&lt;&gt;"x","",IF(AND($I512&lt;&gt;AI$4, IFERROR(MATCH("c",$AB512:AH512,0),0)=0),"x", IF(IFERROR(MATCH("c",$AB512:AH512,0),0)=0,"c","")))</f>
        <v/>
      </c>
      <c r="AJ512" s="88" t="str">
        <f>IF($AB512&lt;&gt;"x","",IF(AND($I512&lt;&gt;AJ$4, IFERROR(MATCH("c",$AB512:AI512,0),0)=0),"x", IF(IFERROR(MATCH("c",$AB512:AI512,0),0)=0,"c","")))</f>
        <v/>
      </c>
      <c r="AK512" s="88" t="str">
        <f>IF($AB512&lt;&gt;"x","",IF(AND($I512&lt;&gt;AK$4, IFERROR(MATCH("c",$AB512:AJ512,0),0)=0),"x", IF(IFERROR(MATCH("c",$AB512:AJ512,0),0)=0,"c","")))</f>
        <v/>
      </c>
      <c r="AL512" s="88" t="str">
        <f>IF($AB512&lt;&gt;"x","",IF(AND($I512&lt;&gt;AL$4, IFERROR(MATCH("c",$AB512:AK512,0),0)=0),"x", IF(IFERROR(MATCH("c",$AB512:AK512,0),0)=0,"c","")))</f>
        <v/>
      </c>
      <c r="AM512" s="88" t="str">
        <f>IF($AB512&lt;&gt;"x","",IF(AND($I512&lt;&gt;AM$4, IFERROR(MATCH("c",$AB512:AL512,0),0)=0),"x", IF(IFERROR(MATCH("c",$AB512:AL512,0),0)=0,"c","")))</f>
        <v/>
      </c>
      <c r="AN512" s="88" t="str">
        <f>IF($AB512&lt;&gt;"x","",IF(AND($I512&lt;&gt;AN$4, IFERROR(MATCH("c",$AB512:AM512,0),0)=0),"x", IF(IFERROR(MATCH("c",$AB512:AM512,0),0)=0,"c","")))</f>
        <v/>
      </c>
      <c r="AO512" s="88" t="str">
        <f>IF($AB512&lt;&gt;"x","",IF(AND($I512&lt;&gt;AO$4, IFERROR(MATCH("c",$AB512:AN512,0),0)=0),"x", IF(IFERROR(MATCH("c",$AB512:AN512,0),0)=0,"c","")))</f>
        <v/>
      </c>
      <c r="AP512" s="88" t="str">
        <f>IF($AB512&lt;&gt;"x","",IF(AND($I512&lt;&gt;AP$4, IFERROR(MATCH("c",$AB512:AO512,0),0)=0),"x", IF(IFERROR(MATCH("c",$AB512:AO512,0),0)=0,"c","")))</f>
        <v/>
      </c>
      <c r="AQ512" s="88" t="str">
        <f>IF($AB512&lt;&gt;"x","",IF(AND($I512&lt;&gt;AQ$4, IFERROR(MATCH("c",$AB512:AP512,0),0)=0),"x", IF(IFERROR(MATCH("c",$AB512:AP512,0),0)=0,"c","")))</f>
        <v/>
      </c>
    </row>
    <row r="513" spans="2:43" x14ac:dyDescent="0.25">
      <c r="B513" s="88">
        <f>IF(AND(OR(Pipeline!$F$5=H513,Pipeline!$F$5="",Pipeline!$F$5="All"), OR(Pipeline!$F$6=J513,Pipeline!$F$6="",Pipeline!$F$6="All"),  OR(Pipeline!$J$5&lt;=K513,Pipeline!$J$5=""), OR(Pipeline!$J$6&gt;=K513,Pipeline!$J$6=""),  OR(Pipeline!$N$5&lt;=O513,Pipeline!$N$5=""), OR(Pipeline!$N$6&gt;=O513,Pipeline!$N$6="")),1,0)</f>
        <v>1</v>
      </c>
      <c r="C513" s="99">
        <f>IF(B513&lt;&gt;1,"",COUNTIFS($I$6:I512,I513,$B$6:B512,1)+1)</f>
        <v>501</v>
      </c>
      <c r="D513" s="100" t="str">
        <f>IF(LEN(INDEX(Input!B$6:B$1005,ROW($C513)-ROW($C$5),1))=0,"-",INDEX(Input!B$6:B$1005,ROW($C513)-ROW($C$5),1))</f>
        <v>-</v>
      </c>
      <c r="E513" s="100" t="str">
        <f>IF(LEN(INDEX(Input!C$6:C$1005,ROW($C513)-ROW($C$5),1))=0,"-",INDEX(Input!C$6:C$1005,ROW($C513)-ROW($C$5),1))</f>
        <v>-</v>
      </c>
      <c r="F513" s="100" t="str">
        <f>IF(LEN(INDEX(Input!D$6:D$1005,ROW($C513)-ROW($C$5),1))=0,"-",INDEX(Input!D$6:D$1005,ROW($C513)-ROW($C$5),1))</f>
        <v>-</v>
      </c>
      <c r="G513" s="100" t="str">
        <f>IF(LEN(INDEX(Input!E$6:E$1005,ROW($C513)-ROW($C$5),1))=0,"-",INDEX(Input!E$6:E$1005,ROW($C513)-ROW($C$5),1))</f>
        <v>-</v>
      </c>
      <c r="H513" s="100" t="str">
        <f>IF(LEN(INDEX(Input!F$6:F$1005,ROW($C513)-ROW($C$5),1))=0,"-",INDEX(Input!F$6:F$1005,ROW($C513)-ROW($C$5),1))</f>
        <v>-</v>
      </c>
      <c r="I513" s="100" t="str">
        <f>IF(LEN(INDEX(Input!G$6:G$1005,ROW($C513)-ROW($C$5),1))=0,"",INDEX(Input!G$6:G$1005,ROW($C513)-ROW($C$5),1))</f>
        <v/>
      </c>
      <c r="J513" s="100" t="str">
        <f>IF(LEN(INDEX(Input!B$6:B$1005,ROW($C513)-ROW($C$5),1))=0,"-",IF(INDEX(Input!H$6:H$1005,ROW($C513)-ROW($C$5),1)="","Not set",INDEX(Input!H$6:H$1005,ROW($C513)-ROW($C$5),1)) )</f>
        <v>-</v>
      </c>
      <c r="K513" s="101" t="str">
        <f>IF(LEN(INDEX(Input!I$6:I$1005,ROW($C513)-ROW($C$5),1))=0,"",INDEX(Input!I$6:I$1005,ROW($C513)-ROW($C$5),1))</f>
        <v/>
      </c>
      <c r="L513" s="101" t="str">
        <f t="array" ref="L513">IFERROR(IF($AY$24=123,DAY(K513)&amp;connector&amp;IF($AZ$24="Extended",INDEX($AT$24:$AT$35,MONTH(K513),1),MONTH(K513))&amp;connector&amp;IF($AZ$24="Short", RIGHT(YEAR(K513),2),YEAR(K513)),IF($AY$24=213, MONTH(K513)&amp;connector&amp;DAY(K513)&amp;connector&amp;IF($AZ$24="Short", RIGHT(YEAR(K513),2),YEAR(K513)),IF($AZ$24="Short", RIGHT(YEAR(K513),2),YEAR(K513))&amp;connector&amp;MONTH(K513)&amp;connector&amp;DAY(K513))),"-")</f>
        <v>-</v>
      </c>
      <c r="M513" s="101" t="str">
        <f>IF(LEN(INDEX(Input!J$6:J$1005,ROW($C513)-ROW($C$5),1))=0,"",INDEX(Input!J$6:J$1005,ROW($C513)-ROW($C$5),1))</f>
        <v/>
      </c>
      <c r="N513" s="101" t="str">
        <f t="array" ref="N513">IFERROR(IF($AY$24=123,DAY(M513)&amp;connector&amp;IF($AZ$24="Extended",INDEX($AT$24:$AT$35,MONTH(M513),1),MONTH(M513))&amp;connector&amp;IF($AZ$24="Short", RIGHT(YEAR(M513),2),YEAR(M513)),IF($AY$24=213, MONTH(M513)&amp;connector&amp;DAY(M513)&amp;connector&amp;IF($AZ$24="Short", RIGHT(YEAR(M513),2),YEAR(M513)),IF($AZ$24="Short", RIGHT(YEAR(M513),2),YEAR(M513))&amp;connector&amp;MONTH(M513)&amp;connector&amp;DAY(M513))),"-")</f>
        <v>-</v>
      </c>
      <c r="O513" s="156" t="str">
        <f>IF(LEN(INDEX(Input!K$6:K$1005,ROW($C513)-ROW($C$5),1))=0,"",INDEX(Input!K$6:K$1005,ROW($C513)-ROW($C$5),1))</f>
        <v/>
      </c>
      <c r="P513" s="100" t="str">
        <f t="shared" si="61"/>
        <v>-</v>
      </c>
      <c r="Q513" s="156" t="str">
        <f>IF(LEN(INDEX(Input!L$6:L$1005,ROW($C513)-ROW($C$5),1))=0,"",INDEX(Input!L$6:L$1005,ROW($C513)-ROW($C$5),1))</f>
        <v/>
      </c>
      <c r="R513" s="100" t="str">
        <f t="shared" si="62"/>
        <v>-</v>
      </c>
      <c r="S513" s="156" t="str">
        <f>IF(LEN(INDEX(Input!M$6:M$1005,ROW($C513)-ROW($C$5),1))=0,"-",INDEX(Input!M$6:M$1005,ROW($C513)-ROW($C$5),1))</f>
        <v>-</v>
      </c>
      <c r="T513" s="156" t="str">
        <f t="shared" si="63"/>
        <v/>
      </c>
      <c r="U513" s="100" t="str">
        <f t="shared" si="64"/>
        <v>-</v>
      </c>
      <c r="V513" s="156" t="str">
        <f>IF(LEN(INDEX(Input!O$6:O$1005,ROW($C513)-ROW($C$5),1))=0,"",INDEX(Input!O$6:O$1005,ROW($C513)-ROW($C$5),1))</f>
        <v/>
      </c>
      <c r="W513" s="100" t="str">
        <f t="shared" si="65"/>
        <v>-</v>
      </c>
      <c r="X513" s="104" t="str">
        <f t="shared" si="66"/>
        <v/>
      </c>
      <c r="Y513" s="102" t="str">
        <f t="shared" si="67"/>
        <v/>
      </c>
      <c r="Z513" s="102" t="str">
        <f>IF(AND(OR(Dashboard!$D$7=J513,Dashboard!$D$7=""),  OR(Dashboard!$G$6&lt;=K513,Dashboard!$G$6=""), OR(Dashboard!$G$7&gt;=K513,Dashboard!$G$7=""),  OR(Dashboard!$J$6&lt;=O513,Dashboard!$J$6=""), OR(Dashboard!$J$7&gt;=O513,Dashboard!$J$7=""),D513&lt;&gt;""),"x","")</f>
        <v>x</v>
      </c>
      <c r="AA513" s="102" t="str">
        <f>IF(AND(OR(Dashboard!$D$6=H513,Dashboard!$D$6="",Dashboard!$D$6="All"), Z513="x"),"x","")</f>
        <v>x</v>
      </c>
      <c r="AB513" s="103" t="str">
        <f>IF(AND(OR(Dashboard!$D$6=H513,Dashboard!$D$6="",Dashboard!$D$6="All"), OR(Dashboard!$D$7=J513,Dashboard!$D$7=""),  OR(Dashboard!$G$6&lt;=K513,Dashboard!$G$6=""), OR(Dashboard!$G$7&gt;=K513,Dashboard!$G$7=""),  OR(Dashboard!$J$6&lt;=O513,Dashboard!$J$6=""), OR(Dashboard!$J$7&gt;=O513,Dashboard!$J$7=""),I513&lt;&gt;""),"x","")</f>
        <v/>
      </c>
      <c r="AC513" s="88" t="str">
        <f>IF($AB513&lt;&gt;"x","",IF(AND($I513&lt;&gt;AC$4, IFERROR(MATCH("c",$AB513:AB513,0),0)=0),"x", IF(IFERROR(MATCH("c",$AB513:AB513,0),0)=0,"c","")))</f>
        <v/>
      </c>
      <c r="AD513" s="88" t="str">
        <f>IF($AB513&lt;&gt;"x","",IF(AND($I513&lt;&gt;AD$4, IFERROR(MATCH("c",$AB513:AC513,0),0)=0),"x", IF(IFERROR(MATCH("c",$AB513:AC513,0),0)=0,"c","")))</f>
        <v/>
      </c>
      <c r="AE513" s="88" t="str">
        <f>IF($AB513&lt;&gt;"x","",IF(AND($I513&lt;&gt;AE$4, IFERROR(MATCH("c",$AB513:AD513,0),0)=0),"x", IF(IFERROR(MATCH("c",$AB513:AD513,0),0)=0,"c","")))</f>
        <v/>
      </c>
      <c r="AF513" s="88" t="str">
        <f>IF($AB513&lt;&gt;"x","",IF(AND($I513&lt;&gt;AF$4, IFERROR(MATCH("c",$AB513:AE513,0),0)=0),"x", IF(IFERROR(MATCH("c",$AB513:AE513,0),0)=0,"c","")))</f>
        <v/>
      </c>
      <c r="AG513" s="88" t="str">
        <f>IF($AB513&lt;&gt;"x","",IF(AND($I513&lt;&gt;AG$4, IFERROR(MATCH("c",$AB513:AF513,0),0)=0),"x", IF(IFERROR(MATCH("c",$AB513:AF513,0),0)=0,"c","")))</f>
        <v/>
      </c>
      <c r="AH513" s="88" t="str">
        <f>IF($AB513&lt;&gt;"x","",IF(AND($I513&lt;&gt;AH$4, IFERROR(MATCH("c",$AB513:AG513,0),0)=0),"x", IF(IFERROR(MATCH("c",$AB513:AG513,0),0)=0,"c","")))</f>
        <v/>
      </c>
      <c r="AI513" s="88" t="str">
        <f>IF($AB513&lt;&gt;"x","",IF(AND($I513&lt;&gt;AI$4, IFERROR(MATCH("c",$AB513:AH513,0),0)=0),"x", IF(IFERROR(MATCH("c",$AB513:AH513,0),0)=0,"c","")))</f>
        <v/>
      </c>
      <c r="AJ513" s="88" t="str">
        <f>IF($AB513&lt;&gt;"x","",IF(AND($I513&lt;&gt;AJ$4, IFERROR(MATCH("c",$AB513:AI513,0),0)=0),"x", IF(IFERROR(MATCH("c",$AB513:AI513,0),0)=0,"c","")))</f>
        <v/>
      </c>
      <c r="AK513" s="88" t="str">
        <f>IF($AB513&lt;&gt;"x","",IF(AND($I513&lt;&gt;AK$4, IFERROR(MATCH("c",$AB513:AJ513,0),0)=0),"x", IF(IFERROR(MATCH("c",$AB513:AJ513,0),0)=0,"c","")))</f>
        <v/>
      </c>
      <c r="AL513" s="88" t="str">
        <f>IF($AB513&lt;&gt;"x","",IF(AND($I513&lt;&gt;AL$4, IFERROR(MATCH("c",$AB513:AK513,0),0)=0),"x", IF(IFERROR(MATCH("c",$AB513:AK513,0),0)=0,"c","")))</f>
        <v/>
      </c>
      <c r="AM513" s="88" t="str">
        <f>IF($AB513&lt;&gt;"x","",IF(AND($I513&lt;&gt;AM$4, IFERROR(MATCH("c",$AB513:AL513,0),0)=0),"x", IF(IFERROR(MATCH("c",$AB513:AL513,0),0)=0,"c","")))</f>
        <v/>
      </c>
      <c r="AN513" s="88" t="str">
        <f>IF($AB513&lt;&gt;"x","",IF(AND($I513&lt;&gt;AN$4, IFERROR(MATCH("c",$AB513:AM513,0),0)=0),"x", IF(IFERROR(MATCH("c",$AB513:AM513,0),0)=0,"c","")))</f>
        <v/>
      </c>
      <c r="AO513" s="88" t="str">
        <f>IF($AB513&lt;&gt;"x","",IF(AND($I513&lt;&gt;AO$4, IFERROR(MATCH("c",$AB513:AN513,0),0)=0),"x", IF(IFERROR(MATCH("c",$AB513:AN513,0),0)=0,"c","")))</f>
        <v/>
      </c>
      <c r="AP513" s="88" t="str">
        <f>IF($AB513&lt;&gt;"x","",IF(AND($I513&lt;&gt;AP$4, IFERROR(MATCH("c",$AB513:AO513,0),0)=0),"x", IF(IFERROR(MATCH("c",$AB513:AO513,0),0)=0,"c","")))</f>
        <v/>
      </c>
      <c r="AQ513" s="88" t="str">
        <f>IF($AB513&lt;&gt;"x","",IF(AND($I513&lt;&gt;AQ$4, IFERROR(MATCH("c",$AB513:AP513,0),0)=0),"x", IF(IFERROR(MATCH("c",$AB513:AP513,0),0)=0,"c","")))</f>
        <v/>
      </c>
    </row>
    <row r="514" spans="2:43" x14ac:dyDescent="0.25">
      <c r="B514" s="88">
        <f>IF(AND(OR(Pipeline!$F$5=H514,Pipeline!$F$5="",Pipeline!$F$5="All"), OR(Pipeline!$F$6=J514,Pipeline!$F$6="",Pipeline!$F$6="All"),  OR(Pipeline!$J$5&lt;=K514,Pipeline!$J$5=""), OR(Pipeline!$J$6&gt;=K514,Pipeline!$J$6=""),  OR(Pipeline!$N$5&lt;=O514,Pipeline!$N$5=""), OR(Pipeline!$N$6&gt;=O514,Pipeline!$N$6="")),1,0)</f>
        <v>1</v>
      </c>
      <c r="C514" s="99">
        <f>IF(B514&lt;&gt;1,"",COUNTIFS($I$6:I513,I514,$B$6:B513,1)+1)</f>
        <v>502</v>
      </c>
      <c r="D514" s="100" t="str">
        <f>IF(LEN(INDEX(Input!B$6:B$1005,ROW($C514)-ROW($C$5),1))=0,"-",INDEX(Input!B$6:B$1005,ROW($C514)-ROW($C$5),1))</f>
        <v>-</v>
      </c>
      <c r="E514" s="100" t="str">
        <f>IF(LEN(INDEX(Input!C$6:C$1005,ROW($C514)-ROW($C$5),1))=0,"-",INDEX(Input!C$6:C$1005,ROW($C514)-ROW($C$5),1))</f>
        <v>-</v>
      </c>
      <c r="F514" s="100" t="str">
        <f>IF(LEN(INDEX(Input!D$6:D$1005,ROW($C514)-ROW($C$5),1))=0,"-",INDEX(Input!D$6:D$1005,ROW($C514)-ROW($C$5),1))</f>
        <v>-</v>
      </c>
      <c r="G514" s="100" t="str">
        <f>IF(LEN(INDEX(Input!E$6:E$1005,ROW($C514)-ROW($C$5),1))=0,"-",INDEX(Input!E$6:E$1005,ROW($C514)-ROW($C$5),1))</f>
        <v>-</v>
      </c>
      <c r="H514" s="100" t="str">
        <f>IF(LEN(INDEX(Input!F$6:F$1005,ROW($C514)-ROW($C$5),1))=0,"-",INDEX(Input!F$6:F$1005,ROW($C514)-ROW($C$5),1))</f>
        <v>-</v>
      </c>
      <c r="I514" s="100" t="str">
        <f>IF(LEN(INDEX(Input!G$6:G$1005,ROW($C514)-ROW($C$5),1))=0,"",INDEX(Input!G$6:G$1005,ROW($C514)-ROW($C$5),1))</f>
        <v/>
      </c>
      <c r="J514" s="100" t="str">
        <f>IF(LEN(INDEX(Input!B$6:B$1005,ROW($C514)-ROW($C$5),1))=0,"-",IF(INDEX(Input!H$6:H$1005,ROW($C514)-ROW($C$5),1)="","Not set",INDEX(Input!H$6:H$1005,ROW($C514)-ROW($C$5),1)) )</f>
        <v>-</v>
      </c>
      <c r="K514" s="101" t="str">
        <f>IF(LEN(INDEX(Input!I$6:I$1005,ROW($C514)-ROW($C$5),1))=0,"",INDEX(Input!I$6:I$1005,ROW($C514)-ROW($C$5),1))</f>
        <v/>
      </c>
      <c r="L514" s="101" t="str">
        <f t="array" ref="L514">IFERROR(IF($AY$24=123,DAY(K514)&amp;connector&amp;IF($AZ$24="Extended",INDEX($AT$24:$AT$35,MONTH(K514),1),MONTH(K514))&amp;connector&amp;IF($AZ$24="Short", RIGHT(YEAR(K514),2),YEAR(K514)),IF($AY$24=213, MONTH(K514)&amp;connector&amp;DAY(K514)&amp;connector&amp;IF($AZ$24="Short", RIGHT(YEAR(K514),2),YEAR(K514)),IF($AZ$24="Short", RIGHT(YEAR(K514),2),YEAR(K514))&amp;connector&amp;MONTH(K514)&amp;connector&amp;DAY(K514))),"-")</f>
        <v>-</v>
      </c>
      <c r="M514" s="101" t="str">
        <f>IF(LEN(INDEX(Input!J$6:J$1005,ROW($C514)-ROW($C$5),1))=0,"",INDEX(Input!J$6:J$1005,ROW($C514)-ROW($C$5),1))</f>
        <v/>
      </c>
      <c r="N514" s="101" t="str">
        <f t="array" ref="N514">IFERROR(IF($AY$24=123,DAY(M514)&amp;connector&amp;IF($AZ$24="Extended",INDEX($AT$24:$AT$35,MONTH(M514),1),MONTH(M514))&amp;connector&amp;IF($AZ$24="Short", RIGHT(YEAR(M514),2),YEAR(M514)),IF($AY$24=213, MONTH(M514)&amp;connector&amp;DAY(M514)&amp;connector&amp;IF($AZ$24="Short", RIGHT(YEAR(M514),2),YEAR(M514)),IF($AZ$24="Short", RIGHT(YEAR(M514),2),YEAR(M514))&amp;connector&amp;MONTH(M514)&amp;connector&amp;DAY(M514))),"-")</f>
        <v>-</v>
      </c>
      <c r="O514" s="156" t="str">
        <f>IF(LEN(INDEX(Input!K$6:K$1005,ROW($C514)-ROW($C$5),1))=0,"",INDEX(Input!K$6:K$1005,ROW($C514)-ROW($C$5),1))</f>
        <v/>
      </c>
      <c r="P514" s="100" t="str">
        <f t="shared" si="61"/>
        <v>-</v>
      </c>
      <c r="Q514" s="156" t="str">
        <f>IF(LEN(INDEX(Input!L$6:L$1005,ROW($C514)-ROW($C$5),1))=0,"",INDEX(Input!L$6:L$1005,ROW($C514)-ROW($C$5),1))</f>
        <v/>
      </c>
      <c r="R514" s="100" t="str">
        <f t="shared" si="62"/>
        <v>-</v>
      </c>
      <c r="S514" s="156" t="str">
        <f>IF(LEN(INDEX(Input!M$6:M$1005,ROW($C514)-ROW($C$5),1))=0,"-",INDEX(Input!M$6:M$1005,ROW($C514)-ROW($C$5),1))</f>
        <v>-</v>
      </c>
      <c r="T514" s="156" t="str">
        <f t="shared" si="63"/>
        <v/>
      </c>
      <c r="U514" s="100" t="str">
        <f t="shared" si="64"/>
        <v>-</v>
      </c>
      <c r="V514" s="156" t="str">
        <f>IF(LEN(INDEX(Input!O$6:O$1005,ROW($C514)-ROW($C$5),1))=0,"",INDEX(Input!O$6:O$1005,ROW($C514)-ROW($C$5),1))</f>
        <v/>
      </c>
      <c r="W514" s="100" t="str">
        <f t="shared" si="65"/>
        <v>-</v>
      </c>
      <c r="X514" s="104" t="str">
        <f t="shared" si="66"/>
        <v/>
      </c>
      <c r="Y514" s="102" t="str">
        <f t="shared" si="67"/>
        <v/>
      </c>
      <c r="Z514" s="102" t="str">
        <f>IF(AND(OR(Dashboard!$D$7=J514,Dashboard!$D$7=""),  OR(Dashboard!$G$6&lt;=K514,Dashboard!$G$6=""), OR(Dashboard!$G$7&gt;=K514,Dashboard!$G$7=""),  OR(Dashboard!$J$6&lt;=O514,Dashboard!$J$6=""), OR(Dashboard!$J$7&gt;=O514,Dashboard!$J$7=""),D514&lt;&gt;""),"x","")</f>
        <v>x</v>
      </c>
      <c r="AA514" s="102" t="str">
        <f>IF(AND(OR(Dashboard!$D$6=H514,Dashboard!$D$6="",Dashboard!$D$6="All"), Z514="x"),"x","")</f>
        <v>x</v>
      </c>
      <c r="AB514" s="103" t="str">
        <f>IF(AND(OR(Dashboard!$D$6=H514,Dashboard!$D$6="",Dashboard!$D$6="All"), OR(Dashboard!$D$7=J514,Dashboard!$D$7=""),  OR(Dashboard!$G$6&lt;=K514,Dashboard!$G$6=""), OR(Dashboard!$G$7&gt;=K514,Dashboard!$G$7=""),  OR(Dashboard!$J$6&lt;=O514,Dashboard!$J$6=""), OR(Dashboard!$J$7&gt;=O514,Dashboard!$J$7=""),I514&lt;&gt;""),"x","")</f>
        <v/>
      </c>
      <c r="AC514" s="88" t="str">
        <f>IF($AB514&lt;&gt;"x","",IF(AND($I514&lt;&gt;AC$4, IFERROR(MATCH("c",$AB514:AB514,0),0)=0),"x", IF(IFERROR(MATCH("c",$AB514:AB514,0),0)=0,"c","")))</f>
        <v/>
      </c>
      <c r="AD514" s="88" t="str">
        <f>IF($AB514&lt;&gt;"x","",IF(AND($I514&lt;&gt;AD$4, IFERROR(MATCH("c",$AB514:AC514,0),0)=0),"x", IF(IFERROR(MATCH("c",$AB514:AC514,0),0)=0,"c","")))</f>
        <v/>
      </c>
      <c r="AE514" s="88" t="str">
        <f>IF($AB514&lt;&gt;"x","",IF(AND($I514&lt;&gt;AE$4, IFERROR(MATCH("c",$AB514:AD514,0),0)=0),"x", IF(IFERROR(MATCH("c",$AB514:AD514,0),0)=0,"c","")))</f>
        <v/>
      </c>
      <c r="AF514" s="88" t="str">
        <f>IF($AB514&lt;&gt;"x","",IF(AND($I514&lt;&gt;AF$4, IFERROR(MATCH("c",$AB514:AE514,0),0)=0),"x", IF(IFERROR(MATCH("c",$AB514:AE514,0),0)=0,"c","")))</f>
        <v/>
      </c>
      <c r="AG514" s="88" t="str">
        <f>IF($AB514&lt;&gt;"x","",IF(AND($I514&lt;&gt;AG$4, IFERROR(MATCH("c",$AB514:AF514,0),0)=0),"x", IF(IFERROR(MATCH("c",$AB514:AF514,0),0)=0,"c","")))</f>
        <v/>
      </c>
      <c r="AH514" s="88" t="str">
        <f>IF($AB514&lt;&gt;"x","",IF(AND($I514&lt;&gt;AH$4, IFERROR(MATCH("c",$AB514:AG514,0),0)=0),"x", IF(IFERROR(MATCH("c",$AB514:AG514,0),0)=0,"c","")))</f>
        <v/>
      </c>
      <c r="AI514" s="88" t="str">
        <f>IF($AB514&lt;&gt;"x","",IF(AND($I514&lt;&gt;AI$4, IFERROR(MATCH("c",$AB514:AH514,0),0)=0),"x", IF(IFERROR(MATCH("c",$AB514:AH514,0),0)=0,"c","")))</f>
        <v/>
      </c>
      <c r="AJ514" s="88" t="str">
        <f>IF($AB514&lt;&gt;"x","",IF(AND($I514&lt;&gt;AJ$4, IFERROR(MATCH("c",$AB514:AI514,0),0)=0),"x", IF(IFERROR(MATCH("c",$AB514:AI514,0),0)=0,"c","")))</f>
        <v/>
      </c>
      <c r="AK514" s="88" t="str">
        <f>IF($AB514&lt;&gt;"x","",IF(AND($I514&lt;&gt;AK$4, IFERROR(MATCH("c",$AB514:AJ514,0),0)=0),"x", IF(IFERROR(MATCH("c",$AB514:AJ514,0),0)=0,"c","")))</f>
        <v/>
      </c>
      <c r="AL514" s="88" t="str">
        <f>IF($AB514&lt;&gt;"x","",IF(AND($I514&lt;&gt;AL$4, IFERROR(MATCH("c",$AB514:AK514,0),0)=0),"x", IF(IFERROR(MATCH("c",$AB514:AK514,0),0)=0,"c","")))</f>
        <v/>
      </c>
      <c r="AM514" s="88" t="str">
        <f>IF($AB514&lt;&gt;"x","",IF(AND($I514&lt;&gt;AM$4, IFERROR(MATCH("c",$AB514:AL514,0),0)=0),"x", IF(IFERROR(MATCH("c",$AB514:AL514,0),0)=0,"c","")))</f>
        <v/>
      </c>
      <c r="AN514" s="88" t="str">
        <f>IF($AB514&lt;&gt;"x","",IF(AND($I514&lt;&gt;AN$4, IFERROR(MATCH("c",$AB514:AM514,0),0)=0),"x", IF(IFERROR(MATCH("c",$AB514:AM514,0),0)=0,"c","")))</f>
        <v/>
      </c>
      <c r="AO514" s="88" t="str">
        <f>IF($AB514&lt;&gt;"x","",IF(AND($I514&lt;&gt;AO$4, IFERROR(MATCH("c",$AB514:AN514,0),0)=0),"x", IF(IFERROR(MATCH("c",$AB514:AN514,0),0)=0,"c","")))</f>
        <v/>
      </c>
      <c r="AP514" s="88" t="str">
        <f>IF($AB514&lt;&gt;"x","",IF(AND($I514&lt;&gt;AP$4, IFERROR(MATCH("c",$AB514:AO514,0),0)=0),"x", IF(IFERROR(MATCH("c",$AB514:AO514,0),0)=0,"c","")))</f>
        <v/>
      </c>
      <c r="AQ514" s="88" t="str">
        <f>IF($AB514&lt;&gt;"x","",IF(AND($I514&lt;&gt;AQ$4, IFERROR(MATCH("c",$AB514:AP514,0),0)=0),"x", IF(IFERROR(MATCH("c",$AB514:AP514,0),0)=0,"c","")))</f>
        <v/>
      </c>
    </row>
    <row r="515" spans="2:43" x14ac:dyDescent="0.25">
      <c r="B515" s="88">
        <f>IF(AND(OR(Pipeline!$F$5=H515,Pipeline!$F$5="",Pipeline!$F$5="All"), OR(Pipeline!$F$6=J515,Pipeline!$F$6="",Pipeline!$F$6="All"),  OR(Pipeline!$J$5&lt;=K515,Pipeline!$J$5=""), OR(Pipeline!$J$6&gt;=K515,Pipeline!$J$6=""),  OR(Pipeline!$N$5&lt;=O515,Pipeline!$N$5=""), OR(Pipeline!$N$6&gt;=O515,Pipeline!$N$6="")),1,0)</f>
        <v>1</v>
      </c>
      <c r="C515" s="99">
        <f>IF(B515&lt;&gt;1,"",COUNTIFS($I$6:I514,I515,$B$6:B514,1)+1)</f>
        <v>503</v>
      </c>
      <c r="D515" s="100" t="str">
        <f>IF(LEN(INDEX(Input!B$6:B$1005,ROW($C515)-ROW($C$5),1))=0,"-",INDEX(Input!B$6:B$1005,ROW($C515)-ROW($C$5),1))</f>
        <v>-</v>
      </c>
      <c r="E515" s="100" t="str">
        <f>IF(LEN(INDEX(Input!C$6:C$1005,ROW($C515)-ROW($C$5),1))=0,"-",INDEX(Input!C$6:C$1005,ROW($C515)-ROW($C$5),1))</f>
        <v>-</v>
      </c>
      <c r="F515" s="100" t="str">
        <f>IF(LEN(INDEX(Input!D$6:D$1005,ROW($C515)-ROW($C$5),1))=0,"-",INDEX(Input!D$6:D$1005,ROW($C515)-ROW($C$5),1))</f>
        <v>-</v>
      </c>
      <c r="G515" s="100" t="str">
        <f>IF(LEN(INDEX(Input!E$6:E$1005,ROW($C515)-ROW($C$5),1))=0,"-",INDEX(Input!E$6:E$1005,ROW($C515)-ROW($C$5),1))</f>
        <v>-</v>
      </c>
      <c r="H515" s="100" t="str">
        <f>IF(LEN(INDEX(Input!F$6:F$1005,ROW($C515)-ROW($C$5),1))=0,"-",INDEX(Input!F$6:F$1005,ROW($C515)-ROW($C$5),1))</f>
        <v>-</v>
      </c>
      <c r="I515" s="100" t="str">
        <f>IF(LEN(INDEX(Input!G$6:G$1005,ROW($C515)-ROW($C$5),1))=0,"",INDEX(Input!G$6:G$1005,ROW($C515)-ROW($C$5),1))</f>
        <v/>
      </c>
      <c r="J515" s="100" t="str">
        <f>IF(LEN(INDEX(Input!B$6:B$1005,ROW($C515)-ROW($C$5),1))=0,"-",IF(INDEX(Input!H$6:H$1005,ROW($C515)-ROW($C$5),1)="","Not set",INDEX(Input!H$6:H$1005,ROW($C515)-ROW($C$5),1)) )</f>
        <v>-</v>
      </c>
      <c r="K515" s="101" t="str">
        <f>IF(LEN(INDEX(Input!I$6:I$1005,ROW($C515)-ROW($C$5),1))=0,"",INDEX(Input!I$6:I$1005,ROW($C515)-ROW($C$5),1))</f>
        <v/>
      </c>
      <c r="L515" s="101" t="str">
        <f t="array" ref="L515">IFERROR(IF($AY$24=123,DAY(K515)&amp;connector&amp;IF($AZ$24="Extended",INDEX($AT$24:$AT$35,MONTH(K515),1),MONTH(K515))&amp;connector&amp;IF($AZ$24="Short", RIGHT(YEAR(K515),2),YEAR(K515)),IF($AY$24=213, MONTH(K515)&amp;connector&amp;DAY(K515)&amp;connector&amp;IF($AZ$24="Short", RIGHT(YEAR(K515),2),YEAR(K515)),IF($AZ$24="Short", RIGHT(YEAR(K515),2),YEAR(K515))&amp;connector&amp;MONTH(K515)&amp;connector&amp;DAY(K515))),"-")</f>
        <v>-</v>
      </c>
      <c r="M515" s="101" t="str">
        <f>IF(LEN(INDEX(Input!J$6:J$1005,ROW($C515)-ROW($C$5),1))=0,"",INDEX(Input!J$6:J$1005,ROW($C515)-ROW($C$5),1))</f>
        <v/>
      </c>
      <c r="N515" s="101" t="str">
        <f t="array" ref="N515">IFERROR(IF($AY$24=123,DAY(M515)&amp;connector&amp;IF($AZ$24="Extended",INDEX($AT$24:$AT$35,MONTH(M515),1),MONTH(M515))&amp;connector&amp;IF($AZ$24="Short", RIGHT(YEAR(M515),2),YEAR(M515)),IF($AY$24=213, MONTH(M515)&amp;connector&amp;DAY(M515)&amp;connector&amp;IF($AZ$24="Short", RIGHT(YEAR(M515),2),YEAR(M515)),IF($AZ$24="Short", RIGHT(YEAR(M515),2),YEAR(M515))&amp;connector&amp;MONTH(M515)&amp;connector&amp;DAY(M515))),"-")</f>
        <v>-</v>
      </c>
      <c r="O515" s="156" t="str">
        <f>IF(LEN(INDEX(Input!K$6:K$1005,ROW($C515)-ROW($C$5),1))=0,"",INDEX(Input!K$6:K$1005,ROW($C515)-ROW($C$5),1))</f>
        <v/>
      </c>
      <c r="P515" s="100" t="str">
        <f t="shared" si="61"/>
        <v>-</v>
      </c>
      <c r="Q515" s="156" t="str">
        <f>IF(LEN(INDEX(Input!L$6:L$1005,ROW($C515)-ROW($C$5),1))=0,"",INDEX(Input!L$6:L$1005,ROW($C515)-ROW($C$5),1))</f>
        <v/>
      </c>
      <c r="R515" s="100" t="str">
        <f t="shared" si="62"/>
        <v>-</v>
      </c>
      <c r="S515" s="156" t="str">
        <f>IF(LEN(INDEX(Input!M$6:M$1005,ROW($C515)-ROW($C$5),1))=0,"-",INDEX(Input!M$6:M$1005,ROW($C515)-ROW($C$5),1))</f>
        <v>-</v>
      </c>
      <c r="T515" s="156" t="str">
        <f t="shared" si="63"/>
        <v/>
      </c>
      <c r="U515" s="100" t="str">
        <f t="shared" si="64"/>
        <v>-</v>
      </c>
      <c r="V515" s="156" t="str">
        <f>IF(LEN(INDEX(Input!O$6:O$1005,ROW($C515)-ROW($C$5),1))=0,"",INDEX(Input!O$6:O$1005,ROW($C515)-ROW($C$5),1))</f>
        <v/>
      </c>
      <c r="W515" s="100" t="str">
        <f t="shared" si="65"/>
        <v>-</v>
      </c>
      <c r="X515" s="104" t="str">
        <f t="shared" si="66"/>
        <v/>
      </c>
      <c r="Y515" s="102" t="str">
        <f t="shared" si="67"/>
        <v/>
      </c>
      <c r="Z515" s="102" t="str">
        <f>IF(AND(OR(Dashboard!$D$7=J515,Dashboard!$D$7=""),  OR(Dashboard!$G$6&lt;=K515,Dashboard!$G$6=""), OR(Dashboard!$G$7&gt;=K515,Dashboard!$G$7=""),  OR(Dashboard!$J$6&lt;=O515,Dashboard!$J$6=""), OR(Dashboard!$J$7&gt;=O515,Dashboard!$J$7=""),D515&lt;&gt;""),"x","")</f>
        <v>x</v>
      </c>
      <c r="AA515" s="102" t="str">
        <f>IF(AND(OR(Dashboard!$D$6=H515,Dashboard!$D$6="",Dashboard!$D$6="All"), Z515="x"),"x","")</f>
        <v>x</v>
      </c>
      <c r="AB515" s="103" t="str">
        <f>IF(AND(OR(Dashboard!$D$6=H515,Dashboard!$D$6="",Dashboard!$D$6="All"), OR(Dashboard!$D$7=J515,Dashboard!$D$7=""),  OR(Dashboard!$G$6&lt;=K515,Dashboard!$G$6=""), OR(Dashboard!$G$7&gt;=K515,Dashboard!$G$7=""),  OR(Dashboard!$J$6&lt;=O515,Dashboard!$J$6=""), OR(Dashboard!$J$7&gt;=O515,Dashboard!$J$7=""),I515&lt;&gt;""),"x","")</f>
        <v/>
      </c>
      <c r="AC515" s="88" t="str">
        <f>IF($AB515&lt;&gt;"x","",IF(AND($I515&lt;&gt;AC$4, IFERROR(MATCH("c",$AB515:AB515,0),0)=0),"x", IF(IFERROR(MATCH("c",$AB515:AB515,0),0)=0,"c","")))</f>
        <v/>
      </c>
      <c r="AD515" s="88" t="str">
        <f>IF($AB515&lt;&gt;"x","",IF(AND($I515&lt;&gt;AD$4, IFERROR(MATCH("c",$AB515:AC515,0),0)=0),"x", IF(IFERROR(MATCH("c",$AB515:AC515,0),0)=0,"c","")))</f>
        <v/>
      </c>
      <c r="AE515" s="88" t="str">
        <f>IF($AB515&lt;&gt;"x","",IF(AND($I515&lt;&gt;AE$4, IFERROR(MATCH("c",$AB515:AD515,0),0)=0),"x", IF(IFERROR(MATCH("c",$AB515:AD515,0),0)=0,"c","")))</f>
        <v/>
      </c>
      <c r="AF515" s="88" t="str">
        <f>IF($AB515&lt;&gt;"x","",IF(AND($I515&lt;&gt;AF$4, IFERROR(MATCH("c",$AB515:AE515,0),0)=0),"x", IF(IFERROR(MATCH("c",$AB515:AE515,0),0)=0,"c","")))</f>
        <v/>
      </c>
      <c r="AG515" s="88" t="str">
        <f>IF($AB515&lt;&gt;"x","",IF(AND($I515&lt;&gt;AG$4, IFERROR(MATCH("c",$AB515:AF515,0),0)=0),"x", IF(IFERROR(MATCH("c",$AB515:AF515,0),0)=0,"c","")))</f>
        <v/>
      </c>
      <c r="AH515" s="88" t="str">
        <f>IF($AB515&lt;&gt;"x","",IF(AND($I515&lt;&gt;AH$4, IFERROR(MATCH("c",$AB515:AG515,0),0)=0),"x", IF(IFERROR(MATCH("c",$AB515:AG515,0),0)=0,"c","")))</f>
        <v/>
      </c>
      <c r="AI515" s="88" t="str">
        <f>IF($AB515&lt;&gt;"x","",IF(AND($I515&lt;&gt;AI$4, IFERROR(MATCH("c",$AB515:AH515,0),0)=0),"x", IF(IFERROR(MATCH("c",$AB515:AH515,0),0)=0,"c","")))</f>
        <v/>
      </c>
      <c r="AJ515" s="88" t="str">
        <f>IF($AB515&lt;&gt;"x","",IF(AND($I515&lt;&gt;AJ$4, IFERROR(MATCH("c",$AB515:AI515,0),0)=0),"x", IF(IFERROR(MATCH("c",$AB515:AI515,0),0)=0,"c","")))</f>
        <v/>
      </c>
      <c r="AK515" s="88" t="str">
        <f>IF($AB515&lt;&gt;"x","",IF(AND($I515&lt;&gt;AK$4, IFERROR(MATCH("c",$AB515:AJ515,0),0)=0),"x", IF(IFERROR(MATCH("c",$AB515:AJ515,0),0)=0,"c","")))</f>
        <v/>
      </c>
      <c r="AL515" s="88" t="str">
        <f>IF($AB515&lt;&gt;"x","",IF(AND($I515&lt;&gt;AL$4, IFERROR(MATCH("c",$AB515:AK515,0),0)=0),"x", IF(IFERROR(MATCH("c",$AB515:AK515,0),0)=0,"c","")))</f>
        <v/>
      </c>
      <c r="AM515" s="88" t="str">
        <f>IF($AB515&lt;&gt;"x","",IF(AND($I515&lt;&gt;AM$4, IFERROR(MATCH("c",$AB515:AL515,0),0)=0),"x", IF(IFERROR(MATCH("c",$AB515:AL515,0),0)=0,"c","")))</f>
        <v/>
      </c>
      <c r="AN515" s="88" t="str">
        <f>IF($AB515&lt;&gt;"x","",IF(AND($I515&lt;&gt;AN$4, IFERROR(MATCH("c",$AB515:AM515,0),0)=0),"x", IF(IFERROR(MATCH("c",$AB515:AM515,0),0)=0,"c","")))</f>
        <v/>
      </c>
      <c r="AO515" s="88" t="str">
        <f>IF($AB515&lt;&gt;"x","",IF(AND($I515&lt;&gt;AO$4, IFERROR(MATCH("c",$AB515:AN515,0),0)=0),"x", IF(IFERROR(MATCH("c",$AB515:AN515,0),0)=0,"c","")))</f>
        <v/>
      </c>
      <c r="AP515" s="88" t="str">
        <f>IF($AB515&lt;&gt;"x","",IF(AND($I515&lt;&gt;AP$4, IFERROR(MATCH("c",$AB515:AO515,0),0)=0),"x", IF(IFERROR(MATCH("c",$AB515:AO515,0),0)=0,"c","")))</f>
        <v/>
      </c>
      <c r="AQ515" s="88" t="str">
        <f>IF($AB515&lt;&gt;"x","",IF(AND($I515&lt;&gt;AQ$4, IFERROR(MATCH("c",$AB515:AP515,0),0)=0),"x", IF(IFERROR(MATCH("c",$AB515:AP515,0),0)=0,"c","")))</f>
        <v/>
      </c>
    </row>
    <row r="516" spans="2:43" x14ac:dyDescent="0.25">
      <c r="B516" s="88">
        <f>IF(AND(OR(Pipeline!$F$5=H516,Pipeline!$F$5="",Pipeline!$F$5="All"), OR(Pipeline!$F$6=J516,Pipeline!$F$6="",Pipeline!$F$6="All"),  OR(Pipeline!$J$5&lt;=K516,Pipeline!$J$5=""), OR(Pipeline!$J$6&gt;=K516,Pipeline!$J$6=""),  OR(Pipeline!$N$5&lt;=O516,Pipeline!$N$5=""), OR(Pipeline!$N$6&gt;=O516,Pipeline!$N$6="")),1,0)</f>
        <v>1</v>
      </c>
      <c r="C516" s="99">
        <f>IF(B516&lt;&gt;1,"",COUNTIFS($I$6:I515,I516,$B$6:B515,1)+1)</f>
        <v>504</v>
      </c>
      <c r="D516" s="100" t="str">
        <f>IF(LEN(INDEX(Input!B$6:B$1005,ROW($C516)-ROW($C$5),1))=0,"-",INDEX(Input!B$6:B$1005,ROW($C516)-ROW($C$5),1))</f>
        <v>-</v>
      </c>
      <c r="E516" s="100" t="str">
        <f>IF(LEN(INDEX(Input!C$6:C$1005,ROW($C516)-ROW($C$5),1))=0,"-",INDEX(Input!C$6:C$1005,ROW($C516)-ROW($C$5),1))</f>
        <v>-</v>
      </c>
      <c r="F516" s="100" t="str">
        <f>IF(LEN(INDEX(Input!D$6:D$1005,ROW($C516)-ROW($C$5),1))=0,"-",INDEX(Input!D$6:D$1005,ROW($C516)-ROW($C$5),1))</f>
        <v>-</v>
      </c>
      <c r="G516" s="100" t="str">
        <f>IF(LEN(INDEX(Input!E$6:E$1005,ROW($C516)-ROW($C$5),1))=0,"-",INDEX(Input!E$6:E$1005,ROW($C516)-ROW($C$5),1))</f>
        <v>-</v>
      </c>
      <c r="H516" s="100" t="str">
        <f>IF(LEN(INDEX(Input!F$6:F$1005,ROW($C516)-ROW($C$5),1))=0,"-",INDEX(Input!F$6:F$1005,ROW($C516)-ROW($C$5),1))</f>
        <v>-</v>
      </c>
      <c r="I516" s="100" t="str">
        <f>IF(LEN(INDEX(Input!G$6:G$1005,ROW($C516)-ROW($C$5),1))=0,"",INDEX(Input!G$6:G$1005,ROW($C516)-ROW($C$5),1))</f>
        <v/>
      </c>
      <c r="J516" s="100" t="str">
        <f>IF(LEN(INDEX(Input!B$6:B$1005,ROW($C516)-ROW($C$5),1))=0,"-",IF(INDEX(Input!H$6:H$1005,ROW($C516)-ROW($C$5),1)="","Not set",INDEX(Input!H$6:H$1005,ROW($C516)-ROW($C$5),1)) )</f>
        <v>-</v>
      </c>
      <c r="K516" s="101" t="str">
        <f>IF(LEN(INDEX(Input!I$6:I$1005,ROW($C516)-ROW($C$5),1))=0,"",INDEX(Input!I$6:I$1005,ROW($C516)-ROW($C$5),1))</f>
        <v/>
      </c>
      <c r="L516" s="101" t="str">
        <f t="array" ref="L516">IFERROR(IF($AY$24=123,DAY(K516)&amp;connector&amp;IF($AZ$24="Extended",INDEX($AT$24:$AT$35,MONTH(K516),1),MONTH(K516))&amp;connector&amp;IF($AZ$24="Short", RIGHT(YEAR(K516),2),YEAR(K516)),IF($AY$24=213, MONTH(K516)&amp;connector&amp;DAY(K516)&amp;connector&amp;IF($AZ$24="Short", RIGHT(YEAR(K516),2),YEAR(K516)),IF($AZ$24="Short", RIGHT(YEAR(K516),2),YEAR(K516))&amp;connector&amp;MONTH(K516)&amp;connector&amp;DAY(K516))),"-")</f>
        <v>-</v>
      </c>
      <c r="M516" s="101" t="str">
        <f>IF(LEN(INDEX(Input!J$6:J$1005,ROW($C516)-ROW($C$5),1))=0,"",INDEX(Input!J$6:J$1005,ROW($C516)-ROW($C$5),1))</f>
        <v/>
      </c>
      <c r="N516" s="101" t="str">
        <f t="array" ref="N516">IFERROR(IF($AY$24=123,DAY(M516)&amp;connector&amp;IF($AZ$24="Extended",INDEX($AT$24:$AT$35,MONTH(M516),1),MONTH(M516))&amp;connector&amp;IF($AZ$24="Short", RIGHT(YEAR(M516),2),YEAR(M516)),IF($AY$24=213, MONTH(M516)&amp;connector&amp;DAY(M516)&amp;connector&amp;IF($AZ$24="Short", RIGHT(YEAR(M516),2),YEAR(M516)),IF($AZ$24="Short", RIGHT(YEAR(M516),2),YEAR(M516))&amp;connector&amp;MONTH(M516)&amp;connector&amp;DAY(M516))),"-")</f>
        <v>-</v>
      </c>
      <c r="O516" s="156" t="str">
        <f>IF(LEN(INDEX(Input!K$6:K$1005,ROW($C516)-ROW($C$5),1))=0,"",INDEX(Input!K$6:K$1005,ROW($C516)-ROW($C$5),1))</f>
        <v/>
      </c>
      <c r="P516" s="100" t="str">
        <f t="shared" si="61"/>
        <v>-</v>
      </c>
      <c r="Q516" s="156" t="str">
        <f>IF(LEN(INDEX(Input!L$6:L$1005,ROW($C516)-ROW($C$5),1))=0,"",INDEX(Input!L$6:L$1005,ROW($C516)-ROW($C$5),1))</f>
        <v/>
      </c>
      <c r="R516" s="100" t="str">
        <f t="shared" si="62"/>
        <v>-</v>
      </c>
      <c r="S516" s="156" t="str">
        <f>IF(LEN(INDEX(Input!M$6:M$1005,ROW($C516)-ROW($C$5),1))=0,"-",INDEX(Input!M$6:M$1005,ROW($C516)-ROW($C$5),1))</f>
        <v>-</v>
      </c>
      <c r="T516" s="156" t="str">
        <f t="shared" si="63"/>
        <v/>
      </c>
      <c r="U516" s="100" t="str">
        <f t="shared" si="64"/>
        <v>-</v>
      </c>
      <c r="V516" s="156" t="str">
        <f>IF(LEN(INDEX(Input!O$6:O$1005,ROW($C516)-ROW($C$5),1))=0,"",INDEX(Input!O$6:O$1005,ROW($C516)-ROW($C$5),1))</f>
        <v/>
      </c>
      <c r="W516" s="100" t="str">
        <f t="shared" si="65"/>
        <v>-</v>
      </c>
      <c r="X516" s="104" t="str">
        <f t="shared" si="66"/>
        <v/>
      </c>
      <c r="Y516" s="102" t="str">
        <f t="shared" si="67"/>
        <v/>
      </c>
      <c r="Z516" s="102" t="str">
        <f>IF(AND(OR(Dashboard!$D$7=J516,Dashboard!$D$7=""),  OR(Dashboard!$G$6&lt;=K516,Dashboard!$G$6=""), OR(Dashboard!$G$7&gt;=K516,Dashboard!$G$7=""),  OR(Dashboard!$J$6&lt;=O516,Dashboard!$J$6=""), OR(Dashboard!$J$7&gt;=O516,Dashboard!$J$7=""),D516&lt;&gt;""),"x","")</f>
        <v>x</v>
      </c>
      <c r="AA516" s="102" t="str">
        <f>IF(AND(OR(Dashboard!$D$6=H516,Dashboard!$D$6="",Dashboard!$D$6="All"), Z516="x"),"x","")</f>
        <v>x</v>
      </c>
      <c r="AB516" s="103" t="str">
        <f>IF(AND(OR(Dashboard!$D$6=H516,Dashboard!$D$6="",Dashboard!$D$6="All"), OR(Dashboard!$D$7=J516,Dashboard!$D$7=""),  OR(Dashboard!$G$6&lt;=K516,Dashboard!$G$6=""), OR(Dashboard!$G$7&gt;=K516,Dashboard!$G$7=""),  OR(Dashboard!$J$6&lt;=O516,Dashboard!$J$6=""), OR(Dashboard!$J$7&gt;=O516,Dashboard!$J$7=""),I516&lt;&gt;""),"x","")</f>
        <v/>
      </c>
      <c r="AC516" s="88" t="str">
        <f>IF($AB516&lt;&gt;"x","",IF(AND($I516&lt;&gt;AC$4, IFERROR(MATCH("c",$AB516:AB516,0),0)=0),"x", IF(IFERROR(MATCH("c",$AB516:AB516,0),0)=0,"c","")))</f>
        <v/>
      </c>
      <c r="AD516" s="88" t="str">
        <f>IF($AB516&lt;&gt;"x","",IF(AND($I516&lt;&gt;AD$4, IFERROR(MATCH("c",$AB516:AC516,0),0)=0),"x", IF(IFERROR(MATCH("c",$AB516:AC516,0),0)=0,"c","")))</f>
        <v/>
      </c>
      <c r="AE516" s="88" t="str">
        <f>IF($AB516&lt;&gt;"x","",IF(AND($I516&lt;&gt;AE$4, IFERROR(MATCH("c",$AB516:AD516,0),0)=0),"x", IF(IFERROR(MATCH("c",$AB516:AD516,0),0)=0,"c","")))</f>
        <v/>
      </c>
      <c r="AF516" s="88" t="str">
        <f>IF($AB516&lt;&gt;"x","",IF(AND($I516&lt;&gt;AF$4, IFERROR(MATCH("c",$AB516:AE516,0),0)=0),"x", IF(IFERROR(MATCH("c",$AB516:AE516,0),0)=0,"c","")))</f>
        <v/>
      </c>
      <c r="AG516" s="88" t="str">
        <f>IF($AB516&lt;&gt;"x","",IF(AND($I516&lt;&gt;AG$4, IFERROR(MATCH("c",$AB516:AF516,0),0)=0),"x", IF(IFERROR(MATCH("c",$AB516:AF516,0),0)=0,"c","")))</f>
        <v/>
      </c>
      <c r="AH516" s="88" t="str">
        <f>IF($AB516&lt;&gt;"x","",IF(AND($I516&lt;&gt;AH$4, IFERROR(MATCH("c",$AB516:AG516,0),0)=0),"x", IF(IFERROR(MATCH("c",$AB516:AG516,0),0)=0,"c","")))</f>
        <v/>
      </c>
      <c r="AI516" s="88" t="str">
        <f>IF($AB516&lt;&gt;"x","",IF(AND($I516&lt;&gt;AI$4, IFERROR(MATCH("c",$AB516:AH516,0),0)=0),"x", IF(IFERROR(MATCH("c",$AB516:AH516,0),0)=0,"c","")))</f>
        <v/>
      </c>
      <c r="AJ516" s="88" t="str">
        <f>IF($AB516&lt;&gt;"x","",IF(AND($I516&lt;&gt;AJ$4, IFERROR(MATCH("c",$AB516:AI516,0),0)=0),"x", IF(IFERROR(MATCH("c",$AB516:AI516,0),0)=0,"c","")))</f>
        <v/>
      </c>
      <c r="AK516" s="88" t="str">
        <f>IF($AB516&lt;&gt;"x","",IF(AND($I516&lt;&gt;AK$4, IFERROR(MATCH("c",$AB516:AJ516,0),0)=0),"x", IF(IFERROR(MATCH("c",$AB516:AJ516,0),0)=0,"c","")))</f>
        <v/>
      </c>
      <c r="AL516" s="88" t="str">
        <f>IF($AB516&lt;&gt;"x","",IF(AND($I516&lt;&gt;AL$4, IFERROR(MATCH("c",$AB516:AK516,0),0)=0),"x", IF(IFERROR(MATCH("c",$AB516:AK516,0),0)=0,"c","")))</f>
        <v/>
      </c>
      <c r="AM516" s="88" t="str">
        <f>IF($AB516&lt;&gt;"x","",IF(AND($I516&lt;&gt;AM$4, IFERROR(MATCH("c",$AB516:AL516,0),0)=0),"x", IF(IFERROR(MATCH("c",$AB516:AL516,0),0)=0,"c","")))</f>
        <v/>
      </c>
      <c r="AN516" s="88" t="str">
        <f>IF($AB516&lt;&gt;"x","",IF(AND($I516&lt;&gt;AN$4, IFERROR(MATCH("c",$AB516:AM516,0),0)=0),"x", IF(IFERROR(MATCH("c",$AB516:AM516,0),0)=0,"c","")))</f>
        <v/>
      </c>
      <c r="AO516" s="88" t="str">
        <f>IF($AB516&lt;&gt;"x","",IF(AND($I516&lt;&gt;AO$4, IFERROR(MATCH("c",$AB516:AN516,0),0)=0),"x", IF(IFERROR(MATCH("c",$AB516:AN516,0),0)=0,"c","")))</f>
        <v/>
      </c>
      <c r="AP516" s="88" t="str">
        <f>IF($AB516&lt;&gt;"x","",IF(AND($I516&lt;&gt;AP$4, IFERROR(MATCH("c",$AB516:AO516,0),0)=0),"x", IF(IFERROR(MATCH("c",$AB516:AO516,0),0)=0,"c","")))</f>
        <v/>
      </c>
      <c r="AQ516" s="88" t="str">
        <f>IF($AB516&lt;&gt;"x","",IF(AND($I516&lt;&gt;AQ$4, IFERROR(MATCH("c",$AB516:AP516,0),0)=0),"x", IF(IFERROR(MATCH("c",$AB516:AP516,0),0)=0,"c","")))</f>
        <v/>
      </c>
    </row>
    <row r="517" spans="2:43" x14ac:dyDescent="0.25">
      <c r="B517" s="88">
        <f>IF(AND(OR(Pipeline!$F$5=H517,Pipeline!$F$5="",Pipeline!$F$5="All"), OR(Pipeline!$F$6=J517,Pipeline!$F$6="",Pipeline!$F$6="All"),  OR(Pipeline!$J$5&lt;=K517,Pipeline!$J$5=""), OR(Pipeline!$J$6&gt;=K517,Pipeline!$J$6=""),  OR(Pipeline!$N$5&lt;=O517,Pipeline!$N$5=""), OR(Pipeline!$N$6&gt;=O517,Pipeline!$N$6="")),1,0)</f>
        <v>1</v>
      </c>
      <c r="C517" s="99">
        <f>IF(B517&lt;&gt;1,"",COUNTIFS($I$6:I516,I517,$B$6:B516,1)+1)</f>
        <v>505</v>
      </c>
      <c r="D517" s="100" t="str">
        <f>IF(LEN(INDEX(Input!B$6:B$1005,ROW($C517)-ROW($C$5),1))=0,"-",INDEX(Input!B$6:B$1005,ROW($C517)-ROW($C$5),1))</f>
        <v>-</v>
      </c>
      <c r="E517" s="100" t="str">
        <f>IF(LEN(INDEX(Input!C$6:C$1005,ROW($C517)-ROW($C$5),1))=0,"-",INDEX(Input!C$6:C$1005,ROW($C517)-ROW($C$5),1))</f>
        <v>-</v>
      </c>
      <c r="F517" s="100" t="str">
        <f>IF(LEN(INDEX(Input!D$6:D$1005,ROW($C517)-ROW($C$5),1))=0,"-",INDEX(Input!D$6:D$1005,ROW($C517)-ROW($C$5),1))</f>
        <v>-</v>
      </c>
      <c r="G517" s="100" t="str">
        <f>IF(LEN(INDEX(Input!E$6:E$1005,ROW($C517)-ROW($C$5),1))=0,"-",INDEX(Input!E$6:E$1005,ROW($C517)-ROW($C$5),1))</f>
        <v>-</v>
      </c>
      <c r="H517" s="100" t="str">
        <f>IF(LEN(INDEX(Input!F$6:F$1005,ROW($C517)-ROW($C$5),1))=0,"-",INDEX(Input!F$6:F$1005,ROW($C517)-ROW($C$5),1))</f>
        <v>-</v>
      </c>
      <c r="I517" s="100" t="str">
        <f>IF(LEN(INDEX(Input!G$6:G$1005,ROW($C517)-ROW($C$5),1))=0,"",INDEX(Input!G$6:G$1005,ROW($C517)-ROW($C$5),1))</f>
        <v/>
      </c>
      <c r="J517" s="100" t="str">
        <f>IF(LEN(INDEX(Input!B$6:B$1005,ROW($C517)-ROW($C$5),1))=0,"-",IF(INDEX(Input!H$6:H$1005,ROW($C517)-ROW($C$5),1)="","Not set",INDEX(Input!H$6:H$1005,ROW($C517)-ROW($C$5),1)) )</f>
        <v>-</v>
      </c>
      <c r="K517" s="101" t="str">
        <f>IF(LEN(INDEX(Input!I$6:I$1005,ROW($C517)-ROW($C$5),1))=0,"",INDEX(Input!I$6:I$1005,ROW($C517)-ROW($C$5),1))</f>
        <v/>
      </c>
      <c r="L517" s="101" t="str">
        <f t="array" ref="L517">IFERROR(IF($AY$24=123,DAY(K517)&amp;connector&amp;IF($AZ$24="Extended",INDEX($AT$24:$AT$35,MONTH(K517),1),MONTH(K517))&amp;connector&amp;IF($AZ$24="Short", RIGHT(YEAR(K517),2),YEAR(K517)),IF($AY$24=213, MONTH(K517)&amp;connector&amp;DAY(K517)&amp;connector&amp;IF($AZ$24="Short", RIGHT(YEAR(K517),2),YEAR(K517)),IF($AZ$24="Short", RIGHT(YEAR(K517),2),YEAR(K517))&amp;connector&amp;MONTH(K517)&amp;connector&amp;DAY(K517))),"-")</f>
        <v>-</v>
      </c>
      <c r="M517" s="101" t="str">
        <f>IF(LEN(INDEX(Input!J$6:J$1005,ROW($C517)-ROW($C$5),1))=0,"",INDEX(Input!J$6:J$1005,ROW($C517)-ROW($C$5),1))</f>
        <v/>
      </c>
      <c r="N517" s="101" t="str">
        <f t="array" ref="N517">IFERROR(IF($AY$24=123,DAY(M517)&amp;connector&amp;IF($AZ$24="Extended",INDEX($AT$24:$AT$35,MONTH(M517),1),MONTH(M517))&amp;connector&amp;IF($AZ$24="Short", RIGHT(YEAR(M517),2),YEAR(M517)),IF($AY$24=213, MONTH(M517)&amp;connector&amp;DAY(M517)&amp;connector&amp;IF($AZ$24="Short", RIGHT(YEAR(M517),2),YEAR(M517)),IF($AZ$24="Short", RIGHT(YEAR(M517),2),YEAR(M517))&amp;connector&amp;MONTH(M517)&amp;connector&amp;DAY(M517))),"-")</f>
        <v>-</v>
      </c>
      <c r="O517" s="156" t="str">
        <f>IF(LEN(INDEX(Input!K$6:K$1005,ROW($C517)-ROW($C$5),1))=0,"",INDEX(Input!K$6:K$1005,ROW($C517)-ROW($C$5),1))</f>
        <v/>
      </c>
      <c r="P517" s="100" t="str">
        <f t="shared" si="61"/>
        <v>-</v>
      </c>
      <c r="Q517" s="156" t="str">
        <f>IF(LEN(INDEX(Input!L$6:L$1005,ROW($C517)-ROW($C$5),1))=0,"",INDEX(Input!L$6:L$1005,ROW($C517)-ROW($C$5),1))</f>
        <v/>
      </c>
      <c r="R517" s="100" t="str">
        <f t="shared" si="62"/>
        <v>-</v>
      </c>
      <c r="S517" s="156" t="str">
        <f>IF(LEN(INDEX(Input!M$6:M$1005,ROW($C517)-ROW($C$5),1))=0,"-",INDEX(Input!M$6:M$1005,ROW($C517)-ROW($C$5),1))</f>
        <v>-</v>
      </c>
      <c r="T517" s="156" t="str">
        <f t="shared" si="63"/>
        <v/>
      </c>
      <c r="U517" s="100" t="str">
        <f t="shared" si="64"/>
        <v>-</v>
      </c>
      <c r="V517" s="156" t="str">
        <f>IF(LEN(INDEX(Input!O$6:O$1005,ROW($C517)-ROW($C$5),1))=0,"",INDEX(Input!O$6:O$1005,ROW($C517)-ROW($C$5),1))</f>
        <v/>
      </c>
      <c r="W517" s="100" t="str">
        <f t="shared" si="65"/>
        <v>-</v>
      </c>
      <c r="X517" s="104" t="str">
        <f t="shared" si="66"/>
        <v/>
      </c>
      <c r="Y517" s="102" t="str">
        <f t="shared" si="67"/>
        <v/>
      </c>
      <c r="Z517" s="102" t="str">
        <f>IF(AND(OR(Dashboard!$D$7=J517,Dashboard!$D$7=""),  OR(Dashboard!$G$6&lt;=K517,Dashboard!$G$6=""), OR(Dashboard!$G$7&gt;=K517,Dashboard!$G$7=""),  OR(Dashboard!$J$6&lt;=O517,Dashboard!$J$6=""), OR(Dashboard!$J$7&gt;=O517,Dashboard!$J$7=""),D517&lt;&gt;""),"x","")</f>
        <v>x</v>
      </c>
      <c r="AA517" s="102" t="str">
        <f>IF(AND(OR(Dashboard!$D$6=H517,Dashboard!$D$6="",Dashboard!$D$6="All"), Z517="x"),"x","")</f>
        <v>x</v>
      </c>
      <c r="AB517" s="103" t="str">
        <f>IF(AND(OR(Dashboard!$D$6=H517,Dashboard!$D$6="",Dashboard!$D$6="All"), OR(Dashboard!$D$7=J517,Dashboard!$D$7=""),  OR(Dashboard!$G$6&lt;=K517,Dashboard!$G$6=""), OR(Dashboard!$G$7&gt;=K517,Dashboard!$G$7=""),  OR(Dashboard!$J$6&lt;=O517,Dashboard!$J$6=""), OR(Dashboard!$J$7&gt;=O517,Dashboard!$J$7=""),I517&lt;&gt;""),"x","")</f>
        <v/>
      </c>
      <c r="AC517" s="88" t="str">
        <f>IF($AB517&lt;&gt;"x","",IF(AND($I517&lt;&gt;AC$4, IFERROR(MATCH("c",$AB517:AB517,0),0)=0),"x", IF(IFERROR(MATCH("c",$AB517:AB517,0),0)=0,"c","")))</f>
        <v/>
      </c>
      <c r="AD517" s="88" t="str">
        <f>IF($AB517&lt;&gt;"x","",IF(AND($I517&lt;&gt;AD$4, IFERROR(MATCH("c",$AB517:AC517,0),0)=0),"x", IF(IFERROR(MATCH("c",$AB517:AC517,0),0)=0,"c","")))</f>
        <v/>
      </c>
      <c r="AE517" s="88" t="str">
        <f>IF($AB517&lt;&gt;"x","",IF(AND($I517&lt;&gt;AE$4, IFERROR(MATCH("c",$AB517:AD517,0),0)=0),"x", IF(IFERROR(MATCH("c",$AB517:AD517,0),0)=0,"c","")))</f>
        <v/>
      </c>
      <c r="AF517" s="88" t="str">
        <f>IF($AB517&lt;&gt;"x","",IF(AND($I517&lt;&gt;AF$4, IFERROR(MATCH("c",$AB517:AE517,0),0)=0),"x", IF(IFERROR(MATCH("c",$AB517:AE517,0),0)=0,"c","")))</f>
        <v/>
      </c>
      <c r="AG517" s="88" t="str">
        <f>IF($AB517&lt;&gt;"x","",IF(AND($I517&lt;&gt;AG$4, IFERROR(MATCH("c",$AB517:AF517,0),0)=0),"x", IF(IFERROR(MATCH("c",$AB517:AF517,0),0)=0,"c","")))</f>
        <v/>
      </c>
      <c r="AH517" s="88" t="str">
        <f>IF($AB517&lt;&gt;"x","",IF(AND($I517&lt;&gt;AH$4, IFERROR(MATCH("c",$AB517:AG517,0),0)=0),"x", IF(IFERROR(MATCH("c",$AB517:AG517,0),0)=0,"c","")))</f>
        <v/>
      </c>
      <c r="AI517" s="88" t="str">
        <f>IF($AB517&lt;&gt;"x","",IF(AND($I517&lt;&gt;AI$4, IFERROR(MATCH("c",$AB517:AH517,0),0)=0),"x", IF(IFERROR(MATCH("c",$AB517:AH517,0),0)=0,"c","")))</f>
        <v/>
      </c>
      <c r="AJ517" s="88" t="str">
        <f>IF($AB517&lt;&gt;"x","",IF(AND($I517&lt;&gt;AJ$4, IFERROR(MATCH("c",$AB517:AI517,0),0)=0),"x", IF(IFERROR(MATCH("c",$AB517:AI517,0),0)=0,"c","")))</f>
        <v/>
      </c>
      <c r="AK517" s="88" t="str">
        <f>IF($AB517&lt;&gt;"x","",IF(AND($I517&lt;&gt;AK$4, IFERROR(MATCH("c",$AB517:AJ517,0),0)=0),"x", IF(IFERROR(MATCH("c",$AB517:AJ517,0),0)=0,"c","")))</f>
        <v/>
      </c>
      <c r="AL517" s="88" t="str">
        <f>IF($AB517&lt;&gt;"x","",IF(AND($I517&lt;&gt;AL$4, IFERROR(MATCH("c",$AB517:AK517,0),0)=0),"x", IF(IFERROR(MATCH("c",$AB517:AK517,0),0)=0,"c","")))</f>
        <v/>
      </c>
      <c r="AM517" s="88" t="str">
        <f>IF($AB517&lt;&gt;"x","",IF(AND($I517&lt;&gt;AM$4, IFERROR(MATCH("c",$AB517:AL517,0),0)=0),"x", IF(IFERROR(MATCH("c",$AB517:AL517,0),0)=0,"c","")))</f>
        <v/>
      </c>
      <c r="AN517" s="88" t="str">
        <f>IF($AB517&lt;&gt;"x","",IF(AND($I517&lt;&gt;AN$4, IFERROR(MATCH("c",$AB517:AM517,0),0)=0),"x", IF(IFERROR(MATCH("c",$AB517:AM517,0),0)=0,"c","")))</f>
        <v/>
      </c>
      <c r="AO517" s="88" t="str">
        <f>IF($AB517&lt;&gt;"x","",IF(AND($I517&lt;&gt;AO$4, IFERROR(MATCH("c",$AB517:AN517,0),0)=0),"x", IF(IFERROR(MATCH("c",$AB517:AN517,0),0)=0,"c","")))</f>
        <v/>
      </c>
      <c r="AP517" s="88" t="str">
        <f>IF($AB517&lt;&gt;"x","",IF(AND($I517&lt;&gt;AP$4, IFERROR(MATCH("c",$AB517:AO517,0),0)=0),"x", IF(IFERROR(MATCH("c",$AB517:AO517,0),0)=0,"c","")))</f>
        <v/>
      </c>
      <c r="AQ517" s="88" t="str">
        <f>IF($AB517&lt;&gt;"x","",IF(AND($I517&lt;&gt;AQ$4, IFERROR(MATCH("c",$AB517:AP517,0),0)=0),"x", IF(IFERROR(MATCH("c",$AB517:AP517,0),0)=0,"c","")))</f>
        <v/>
      </c>
    </row>
    <row r="518" spans="2:43" x14ac:dyDescent="0.25">
      <c r="B518" s="88">
        <f>IF(AND(OR(Pipeline!$F$5=H518,Pipeline!$F$5="",Pipeline!$F$5="All"), OR(Pipeline!$F$6=J518,Pipeline!$F$6="",Pipeline!$F$6="All"),  OR(Pipeline!$J$5&lt;=K518,Pipeline!$J$5=""), OR(Pipeline!$J$6&gt;=K518,Pipeline!$J$6=""),  OR(Pipeline!$N$5&lt;=O518,Pipeline!$N$5=""), OR(Pipeline!$N$6&gt;=O518,Pipeline!$N$6="")),1,0)</f>
        <v>1</v>
      </c>
      <c r="C518" s="99">
        <f>IF(B518&lt;&gt;1,"",COUNTIFS($I$6:I517,I518,$B$6:B517,1)+1)</f>
        <v>506</v>
      </c>
      <c r="D518" s="100" t="str">
        <f>IF(LEN(INDEX(Input!B$6:B$1005,ROW($C518)-ROW($C$5),1))=0,"-",INDEX(Input!B$6:B$1005,ROW($C518)-ROW($C$5),1))</f>
        <v>-</v>
      </c>
      <c r="E518" s="100" t="str">
        <f>IF(LEN(INDEX(Input!C$6:C$1005,ROW($C518)-ROW($C$5),1))=0,"-",INDEX(Input!C$6:C$1005,ROW($C518)-ROW($C$5),1))</f>
        <v>-</v>
      </c>
      <c r="F518" s="100" t="str">
        <f>IF(LEN(INDEX(Input!D$6:D$1005,ROW($C518)-ROW($C$5),1))=0,"-",INDEX(Input!D$6:D$1005,ROW($C518)-ROW($C$5),1))</f>
        <v>-</v>
      </c>
      <c r="G518" s="100" t="str">
        <f>IF(LEN(INDEX(Input!E$6:E$1005,ROW($C518)-ROW($C$5),1))=0,"-",INDEX(Input!E$6:E$1005,ROW($C518)-ROW($C$5),1))</f>
        <v>-</v>
      </c>
      <c r="H518" s="100" t="str">
        <f>IF(LEN(INDEX(Input!F$6:F$1005,ROW($C518)-ROW($C$5),1))=0,"-",INDEX(Input!F$6:F$1005,ROW($C518)-ROW($C$5),1))</f>
        <v>-</v>
      </c>
      <c r="I518" s="100" t="str">
        <f>IF(LEN(INDEX(Input!G$6:G$1005,ROW($C518)-ROW($C$5),1))=0,"",INDEX(Input!G$6:G$1005,ROW($C518)-ROW($C$5),1))</f>
        <v/>
      </c>
      <c r="J518" s="100" t="str">
        <f>IF(LEN(INDEX(Input!B$6:B$1005,ROW($C518)-ROW($C$5),1))=0,"-",IF(INDEX(Input!H$6:H$1005,ROW($C518)-ROW($C$5),1)="","Not set",INDEX(Input!H$6:H$1005,ROW($C518)-ROW($C$5),1)) )</f>
        <v>-</v>
      </c>
      <c r="K518" s="101" t="str">
        <f>IF(LEN(INDEX(Input!I$6:I$1005,ROW($C518)-ROW($C$5),1))=0,"",INDEX(Input!I$6:I$1005,ROW($C518)-ROW($C$5),1))</f>
        <v/>
      </c>
      <c r="L518" s="101" t="str">
        <f t="array" ref="L518">IFERROR(IF($AY$24=123,DAY(K518)&amp;connector&amp;IF($AZ$24="Extended",INDEX($AT$24:$AT$35,MONTH(K518),1),MONTH(K518))&amp;connector&amp;IF($AZ$24="Short", RIGHT(YEAR(K518),2),YEAR(K518)),IF($AY$24=213, MONTH(K518)&amp;connector&amp;DAY(K518)&amp;connector&amp;IF($AZ$24="Short", RIGHT(YEAR(K518),2),YEAR(K518)),IF($AZ$24="Short", RIGHT(YEAR(K518),2),YEAR(K518))&amp;connector&amp;MONTH(K518)&amp;connector&amp;DAY(K518))),"-")</f>
        <v>-</v>
      </c>
      <c r="M518" s="101" t="str">
        <f>IF(LEN(INDEX(Input!J$6:J$1005,ROW($C518)-ROW($C$5),1))=0,"",INDEX(Input!J$6:J$1005,ROW($C518)-ROW($C$5),1))</f>
        <v/>
      </c>
      <c r="N518" s="101" t="str">
        <f t="array" ref="N518">IFERROR(IF($AY$24=123,DAY(M518)&amp;connector&amp;IF($AZ$24="Extended",INDEX($AT$24:$AT$35,MONTH(M518),1),MONTH(M518))&amp;connector&amp;IF($AZ$24="Short", RIGHT(YEAR(M518),2),YEAR(M518)),IF($AY$24=213, MONTH(M518)&amp;connector&amp;DAY(M518)&amp;connector&amp;IF($AZ$24="Short", RIGHT(YEAR(M518),2),YEAR(M518)),IF($AZ$24="Short", RIGHT(YEAR(M518),2),YEAR(M518))&amp;connector&amp;MONTH(M518)&amp;connector&amp;DAY(M518))),"-")</f>
        <v>-</v>
      </c>
      <c r="O518" s="156" t="str">
        <f>IF(LEN(INDEX(Input!K$6:K$1005,ROW($C518)-ROW($C$5),1))=0,"",INDEX(Input!K$6:K$1005,ROW($C518)-ROW($C$5),1))</f>
        <v/>
      </c>
      <c r="P518" s="100" t="str">
        <f t="shared" ref="P518:P581" si="68">IF(O518="","-","Value: " &amp;O518&amp;"$")</f>
        <v>-</v>
      </c>
      <c r="Q518" s="156" t="str">
        <f>IF(LEN(INDEX(Input!L$6:L$1005,ROW($C518)-ROW($C$5),1))=0,"",INDEX(Input!L$6:L$1005,ROW($C518)-ROW($C$5),1))</f>
        <v/>
      </c>
      <c r="R518" s="100" t="str">
        <f t="shared" ref="R518:R581" si="69">IFERROR("Win Probability: "&amp;Q518*100&amp;"%","-")</f>
        <v>-</v>
      </c>
      <c r="S518" s="156" t="str">
        <f>IF(LEN(INDEX(Input!M$6:M$1005,ROW($C518)-ROW($C$5),1))=0,"-",INDEX(Input!M$6:M$1005,ROW($C518)-ROW($C$5),1))</f>
        <v>-</v>
      </c>
      <c r="T518" s="156" t="str">
        <f t="shared" ref="T518:T581" si="70">IFERROR(O518*Q518,"")</f>
        <v/>
      </c>
      <c r="U518" s="100" t="str">
        <f t="shared" ref="U518:U581" si="71">IF(T518="","-","Forecast: "&amp;T518&amp; " " &amp;currency)</f>
        <v>-</v>
      </c>
      <c r="V518" s="156" t="str">
        <f>IF(LEN(INDEX(Input!O$6:O$1005,ROW($C518)-ROW($C$5),1))=0,"",INDEX(Input!O$6:O$1005,ROW($C518)-ROW($C$5),1))</f>
        <v/>
      </c>
      <c r="W518" s="100" t="str">
        <f t="shared" ref="W518:W581" si="72">IF(V518="","-","Earned: " &amp;V518)</f>
        <v>-</v>
      </c>
      <c r="X518" s="104" t="str">
        <f t="shared" ref="X518:X581" si="73">IFERROR(IF(K518&lt;&gt;"",MONTH(K518),""),"")</f>
        <v/>
      </c>
      <c r="Y518" s="102" t="str">
        <f t="shared" si="67"/>
        <v/>
      </c>
      <c r="Z518" s="102" t="str">
        <f>IF(AND(OR(Dashboard!$D$7=J518,Dashboard!$D$7=""),  OR(Dashboard!$G$6&lt;=K518,Dashboard!$G$6=""), OR(Dashboard!$G$7&gt;=K518,Dashboard!$G$7=""),  OR(Dashboard!$J$6&lt;=O518,Dashboard!$J$6=""), OR(Dashboard!$J$7&gt;=O518,Dashboard!$J$7=""),D518&lt;&gt;""),"x","")</f>
        <v>x</v>
      </c>
      <c r="AA518" s="102" t="str">
        <f>IF(AND(OR(Dashboard!$D$6=H518,Dashboard!$D$6="",Dashboard!$D$6="All"), Z518="x"),"x","")</f>
        <v>x</v>
      </c>
      <c r="AB518" s="103" t="str">
        <f>IF(AND(OR(Dashboard!$D$6=H518,Dashboard!$D$6="",Dashboard!$D$6="All"), OR(Dashboard!$D$7=J518,Dashboard!$D$7=""),  OR(Dashboard!$G$6&lt;=K518,Dashboard!$G$6=""), OR(Dashboard!$G$7&gt;=K518,Dashboard!$G$7=""),  OR(Dashboard!$J$6&lt;=O518,Dashboard!$J$6=""), OR(Dashboard!$J$7&gt;=O518,Dashboard!$J$7=""),I518&lt;&gt;""),"x","")</f>
        <v/>
      </c>
      <c r="AC518" s="88" t="str">
        <f>IF($AB518&lt;&gt;"x","",IF(AND($I518&lt;&gt;AC$4, IFERROR(MATCH("c",$AB518:AB518,0),0)=0),"x", IF(IFERROR(MATCH("c",$AB518:AB518,0),0)=0,"c","")))</f>
        <v/>
      </c>
      <c r="AD518" s="88" t="str">
        <f>IF($AB518&lt;&gt;"x","",IF(AND($I518&lt;&gt;AD$4, IFERROR(MATCH("c",$AB518:AC518,0),0)=0),"x", IF(IFERROR(MATCH("c",$AB518:AC518,0),0)=0,"c","")))</f>
        <v/>
      </c>
      <c r="AE518" s="88" t="str">
        <f>IF($AB518&lt;&gt;"x","",IF(AND($I518&lt;&gt;AE$4, IFERROR(MATCH("c",$AB518:AD518,0),0)=0),"x", IF(IFERROR(MATCH("c",$AB518:AD518,0),0)=0,"c","")))</f>
        <v/>
      </c>
      <c r="AF518" s="88" t="str">
        <f>IF($AB518&lt;&gt;"x","",IF(AND($I518&lt;&gt;AF$4, IFERROR(MATCH("c",$AB518:AE518,0),0)=0),"x", IF(IFERROR(MATCH("c",$AB518:AE518,0),0)=0,"c","")))</f>
        <v/>
      </c>
      <c r="AG518" s="88" t="str">
        <f>IF($AB518&lt;&gt;"x","",IF(AND($I518&lt;&gt;AG$4, IFERROR(MATCH("c",$AB518:AF518,0),0)=0),"x", IF(IFERROR(MATCH("c",$AB518:AF518,0),0)=0,"c","")))</f>
        <v/>
      </c>
      <c r="AH518" s="88" t="str">
        <f>IF($AB518&lt;&gt;"x","",IF(AND($I518&lt;&gt;AH$4, IFERROR(MATCH("c",$AB518:AG518,0),0)=0),"x", IF(IFERROR(MATCH("c",$AB518:AG518,0),0)=0,"c","")))</f>
        <v/>
      </c>
      <c r="AI518" s="88" t="str">
        <f>IF($AB518&lt;&gt;"x","",IF(AND($I518&lt;&gt;AI$4, IFERROR(MATCH("c",$AB518:AH518,0),0)=0),"x", IF(IFERROR(MATCH("c",$AB518:AH518,0),0)=0,"c","")))</f>
        <v/>
      </c>
      <c r="AJ518" s="88" t="str">
        <f>IF($AB518&lt;&gt;"x","",IF(AND($I518&lt;&gt;AJ$4, IFERROR(MATCH("c",$AB518:AI518,0),0)=0),"x", IF(IFERROR(MATCH("c",$AB518:AI518,0),0)=0,"c","")))</f>
        <v/>
      </c>
      <c r="AK518" s="88" t="str">
        <f>IF($AB518&lt;&gt;"x","",IF(AND($I518&lt;&gt;AK$4, IFERROR(MATCH("c",$AB518:AJ518,0),0)=0),"x", IF(IFERROR(MATCH("c",$AB518:AJ518,0),0)=0,"c","")))</f>
        <v/>
      </c>
      <c r="AL518" s="88" t="str">
        <f>IF($AB518&lt;&gt;"x","",IF(AND($I518&lt;&gt;AL$4, IFERROR(MATCH("c",$AB518:AK518,0),0)=0),"x", IF(IFERROR(MATCH("c",$AB518:AK518,0),0)=0,"c","")))</f>
        <v/>
      </c>
      <c r="AM518" s="88" t="str">
        <f>IF($AB518&lt;&gt;"x","",IF(AND($I518&lt;&gt;AM$4, IFERROR(MATCH("c",$AB518:AL518,0),0)=0),"x", IF(IFERROR(MATCH("c",$AB518:AL518,0),0)=0,"c","")))</f>
        <v/>
      </c>
      <c r="AN518" s="88" t="str">
        <f>IF($AB518&lt;&gt;"x","",IF(AND($I518&lt;&gt;AN$4, IFERROR(MATCH("c",$AB518:AM518,0),0)=0),"x", IF(IFERROR(MATCH("c",$AB518:AM518,0),0)=0,"c","")))</f>
        <v/>
      </c>
      <c r="AO518" s="88" t="str">
        <f>IF($AB518&lt;&gt;"x","",IF(AND($I518&lt;&gt;AO$4, IFERROR(MATCH("c",$AB518:AN518,0),0)=0),"x", IF(IFERROR(MATCH("c",$AB518:AN518,0),0)=0,"c","")))</f>
        <v/>
      </c>
      <c r="AP518" s="88" t="str">
        <f>IF($AB518&lt;&gt;"x","",IF(AND($I518&lt;&gt;AP$4, IFERROR(MATCH("c",$AB518:AO518,0),0)=0),"x", IF(IFERROR(MATCH("c",$AB518:AO518,0),0)=0,"c","")))</f>
        <v/>
      </c>
      <c r="AQ518" s="88" t="str">
        <f>IF($AB518&lt;&gt;"x","",IF(AND($I518&lt;&gt;AQ$4, IFERROR(MATCH("c",$AB518:AP518,0),0)=0),"x", IF(IFERROR(MATCH("c",$AB518:AP518,0),0)=0,"c","")))</f>
        <v/>
      </c>
    </row>
    <row r="519" spans="2:43" x14ac:dyDescent="0.25">
      <c r="B519" s="88">
        <f>IF(AND(OR(Pipeline!$F$5=H519,Pipeline!$F$5="",Pipeline!$F$5="All"), OR(Pipeline!$F$6=J519,Pipeline!$F$6="",Pipeline!$F$6="All"),  OR(Pipeline!$J$5&lt;=K519,Pipeline!$J$5=""), OR(Pipeline!$J$6&gt;=K519,Pipeline!$J$6=""),  OR(Pipeline!$N$5&lt;=O519,Pipeline!$N$5=""), OR(Pipeline!$N$6&gt;=O519,Pipeline!$N$6="")),1,0)</f>
        <v>1</v>
      </c>
      <c r="C519" s="99">
        <f>IF(B519&lt;&gt;1,"",COUNTIFS($I$6:I518,I519,$B$6:B518,1)+1)</f>
        <v>507</v>
      </c>
      <c r="D519" s="100" t="str">
        <f>IF(LEN(INDEX(Input!B$6:B$1005,ROW($C519)-ROW($C$5),1))=0,"-",INDEX(Input!B$6:B$1005,ROW($C519)-ROW($C$5),1))</f>
        <v>-</v>
      </c>
      <c r="E519" s="100" t="str">
        <f>IF(LEN(INDEX(Input!C$6:C$1005,ROW($C519)-ROW($C$5),1))=0,"-",INDEX(Input!C$6:C$1005,ROW($C519)-ROW($C$5),1))</f>
        <v>-</v>
      </c>
      <c r="F519" s="100" t="str">
        <f>IF(LEN(INDEX(Input!D$6:D$1005,ROW($C519)-ROW($C$5),1))=0,"-",INDEX(Input!D$6:D$1005,ROW($C519)-ROW($C$5),1))</f>
        <v>-</v>
      </c>
      <c r="G519" s="100" t="str">
        <f>IF(LEN(INDEX(Input!E$6:E$1005,ROW($C519)-ROW($C$5),1))=0,"-",INDEX(Input!E$6:E$1005,ROW($C519)-ROW($C$5),1))</f>
        <v>-</v>
      </c>
      <c r="H519" s="100" t="str">
        <f>IF(LEN(INDEX(Input!F$6:F$1005,ROW($C519)-ROW($C$5),1))=0,"-",INDEX(Input!F$6:F$1005,ROW($C519)-ROW($C$5),1))</f>
        <v>-</v>
      </c>
      <c r="I519" s="100" t="str">
        <f>IF(LEN(INDEX(Input!G$6:G$1005,ROW($C519)-ROW($C$5),1))=0,"",INDEX(Input!G$6:G$1005,ROW($C519)-ROW($C$5),1))</f>
        <v/>
      </c>
      <c r="J519" s="100" t="str">
        <f>IF(LEN(INDEX(Input!B$6:B$1005,ROW($C519)-ROW($C$5),1))=0,"-",IF(INDEX(Input!H$6:H$1005,ROW($C519)-ROW($C$5),1)="","Not set",INDEX(Input!H$6:H$1005,ROW($C519)-ROW($C$5),1)) )</f>
        <v>-</v>
      </c>
      <c r="K519" s="101" t="str">
        <f>IF(LEN(INDEX(Input!I$6:I$1005,ROW($C519)-ROW($C$5),1))=0,"",INDEX(Input!I$6:I$1005,ROW($C519)-ROW($C$5),1))</f>
        <v/>
      </c>
      <c r="L519" s="101" t="str">
        <f t="array" ref="L519">IFERROR(IF($AY$24=123,DAY(K519)&amp;connector&amp;IF($AZ$24="Extended",INDEX($AT$24:$AT$35,MONTH(K519),1),MONTH(K519))&amp;connector&amp;IF($AZ$24="Short", RIGHT(YEAR(K519),2),YEAR(K519)),IF($AY$24=213, MONTH(K519)&amp;connector&amp;DAY(K519)&amp;connector&amp;IF($AZ$24="Short", RIGHT(YEAR(K519),2),YEAR(K519)),IF($AZ$24="Short", RIGHT(YEAR(K519),2),YEAR(K519))&amp;connector&amp;MONTH(K519)&amp;connector&amp;DAY(K519))),"-")</f>
        <v>-</v>
      </c>
      <c r="M519" s="101" t="str">
        <f>IF(LEN(INDEX(Input!J$6:J$1005,ROW($C519)-ROW($C$5),1))=0,"",INDEX(Input!J$6:J$1005,ROW($C519)-ROW($C$5),1))</f>
        <v/>
      </c>
      <c r="N519" s="101" t="str">
        <f t="array" ref="N519">IFERROR(IF($AY$24=123,DAY(M519)&amp;connector&amp;IF($AZ$24="Extended",INDEX($AT$24:$AT$35,MONTH(M519),1),MONTH(M519))&amp;connector&amp;IF($AZ$24="Short", RIGHT(YEAR(M519),2),YEAR(M519)),IF($AY$24=213, MONTH(M519)&amp;connector&amp;DAY(M519)&amp;connector&amp;IF($AZ$24="Short", RIGHT(YEAR(M519),2),YEAR(M519)),IF($AZ$24="Short", RIGHT(YEAR(M519),2),YEAR(M519))&amp;connector&amp;MONTH(M519)&amp;connector&amp;DAY(M519))),"-")</f>
        <v>-</v>
      </c>
      <c r="O519" s="156" t="str">
        <f>IF(LEN(INDEX(Input!K$6:K$1005,ROW($C519)-ROW($C$5),1))=0,"",INDEX(Input!K$6:K$1005,ROW($C519)-ROW($C$5),1))</f>
        <v/>
      </c>
      <c r="P519" s="100" t="str">
        <f t="shared" si="68"/>
        <v>-</v>
      </c>
      <c r="Q519" s="156" t="str">
        <f>IF(LEN(INDEX(Input!L$6:L$1005,ROW($C519)-ROW($C$5),1))=0,"",INDEX(Input!L$6:L$1005,ROW($C519)-ROW($C$5),1))</f>
        <v/>
      </c>
      <c r="R519" s="100" t="str">
        <f t="shared" si="69"/>
        <v>-</v>
      </c>
      <c r="S519" s="156" t="str">
        <f>IF(LEN(INDEX(Input!M$6:M$1005,ROW($C519)-ROW($C$5),1))=0,"-",INDEX(Input!M$6:M$1005,ROW($C519)-ROW($C$5),1))</f>
        <v>-</v>
      </c>
      <c r="T519" s="156" t="str">
        <f t="shared" si="70"/>
        <v/>
      </c>
      <c r="U519" s="100" t="str">
        <f t="shared" si="71"/>
        <v>-</v>
      </c>
      <c r="V519" s="156" t="str">
        <f>IF(LEN(INDEX(Input!O$6:O$1005,ROW($C519)-ROW($C$5),1))=0,"",INDEX(Input!O$6:O$1005,ROW($C519)-ROW($C$5),1))</f>
        <v/>
      </c>
      <c r="W519" s="100" t="str">
        <f t="shared" si="72"/>
        <v>-</v>
      </c>
      <c r="X519" s="104" t="str">
        <f t="shared" si="73"/>
        <v/>
      </c>
      <c r="Y519" s="102" t="str">
        <f t="shared" si="67"/>
        <v/>
      </c>
      <c r="Z519" s="102" t="str">
        <f>IF(AND(OR(Dashboard!$D$7=J519,Dashboard!$D$7=""),  OR(Dashboard!$G$6&lt;=K519,Dashboard!$G$6=""), OR(Dashboard!$G$7&gt;=K519,Dashboard!$G$7=""),  OR(Dashboard!$J$6&lt;=O519,Dashboard!$J$6=""), OR(Dashboard!$J$7&gt;=O519,Dashboard!$J$7=""),D519&lt;&gt;""),"x","")</f>
        <v>x</v>
      </c>
      <c r="AA519" s="102" t="str">
        <f>IF(AND(OR(Dashboard!$D$6=H519,Dashboard!$D$6="",Dashboard!$D$6="All"), Z519="x"),"x","")</f>
        <v>x</v>
      </c>
      <c r="AB519" s="103" t="str">
        <f>IF(AND(OR(Dashboard!$D$6=H519,Dashboard!$D$6="",Dashboard!$D$6="All"), OR(Dashboard!$D$7=J519,Dashboard!$D$7=""),  OR(Dashboard!$G$6&lt;=K519,Dashboard!$G$6=""), OR(Dashboard!$G$7&gt;=K519,Dashboard!$G$7=""),  OR(Dashboard!$J$6&lt;=O519,Dashboard!$J$6=""), OR(Dashboard!$J$7&gt;=O519,Dashboard!$J$7=""),I519&lt;&gt;""),"x","")</f>
        <v/>
      </c>
      <c r="AC519" s="88" t="str">
        <f>IF($AB519&lt;&gt;"x","",IF(AND($I519&lt;&gt;AC$4, IFERROR(MATCH("c",$AB519:AB519,0),0)=0),"x", IF(IFERROR(MATCH("c",$AB519:AB519,0),0)=0,"c","")))</f>
        <v/>
      </c>
      <c r="AD519" s="88" t="str">
        <f>IF($AB519&lt;&gt;"x","",IF(AND($I519&lt;&gt;AD$4, IFERROR(MATCH("c",$AB519:AC519,0),0)=0),"x", IF(IFERROR(MATCH("c",$AB519:AC519,0),0)=0,"c","")))</f>
        <v/>
      </c>
      <c r="AE519" s="88" t="str">
        <f>IF($AB519&lt;&gt;"x","",IF(AND($I519&lt;&gt;AE$4, IFERROR(MATCH("c",$AB519:AD519,0),0)=0),"x", IF(IFERROR(MATCH("c",$AB519:AD519,0),0)=0,"c","")))</f>
        <v/>
      </c>
      <c r="AF519" s="88" t="str">
        <f>IF($AB519&lt;&gt;"x","",IF(AND($I519&lt;&gt;AF$4, IFERROR(MATCH("c",$AB519:AE519,0),0)=0),"x", IF(IFERROR(MATCH("c",$AB519:AE519,0),0)=0,"c","")))</f>
        <v/>
      </c>
      <c r="AG519" s="88" t="str">
        <f>IF($AB519&lt;&gt;"x","",IF(AND($I519&lt;&gt;AG$4, IFERROR(MATCH("c",$AB519:AF519,0),0)=0),"x", IF(IFERROR(MATCH("c",$AB519:AF519,0),0)=0,"c","")))</f>
        <v/>
      </c>
      <c r="AH519" s="88" t="str">
        <f>IF($AB519&lt;&gt;"x","",IF(AND($I519&lt;&gt;AH$4, IFERROR(MATCH("c",$AB519:AG519,0),0)=0),"x", IF(IFERROR(MATCH("c",$AB519:AG519,0),0)=0,"c","")))</f>
        <v/>
      </c>
      <c r="AI519" s="88" t="str">
        <f>IF($AB519&lt;&gt;"x","",IF(AND($I519&lt;&gt;AI$4, IFERROR(MATCH("c",$AB519:AH519,0),0)=0),"x", IF(IFERROR(MATCH("c",$AB519:AH519,0),0)=0,"c","")))</f>
        <v/>
      </c>
      <c r="AJ519" s="88" t="str">
        <f>IF($AB519&lt;&gt;"x","",IF(AND($I519&lt;&gt;AJ$4, IFERROR(MATCH("c",$AB519:AI519,0),0)=0),"x", IF(IFERROR(MATCH("c",$AB519:AI519,0),0)=0,"c","")))</f>
        <v/>
      </c>
      <c r="AK519" s="88" t="str">
        <f>IF($AB519&lt;&gt;"x","",IF(AND($I519&lt;&gt;AK$4, IFERROR(MATCH("c",$AB519:AJ519,0),0)=0),"x", IF(IFERROR(MATCH("c",$AB519:AJ519,0),0)=0,"c","")))</f>
        <v/>
      </c>
      <c r="AL519" s="88" t="str">
        <f>IF($AB519&lt;&gt;"x","",IF(AND($I519&lt;&gt;AL$4, IFERROR(MATCH("c",$AB519:AK519,0),0)=0),"x", IF(IFERROR(MATCH("c",$AB519:AK519,0),0)=0,"c","")))</f>
        <v/>
      </c>
      <c r="AM519" s="88" t="str">
        <f>IF($AB519&lt;&gt;"x","",IF(AND($I519&lt;&gt;AM$4, IFERROR(MATCH("c",$AB519:AL519,0),0)=0),"x", IF(IFERROR(MATCH("c",$AB519:AL519,0),0)=0,"c","")))</f>
        <v/>
      </c>
      <c r="AN519" s="88" t="str">
        <f>IF($AB519&lt;&gt;"x","",IF(AND($I519&lt;&gt;AN$4, IFERROR(MATCH("c",$AB519:AM519,0),0)=0),"x", IF(IFERROR(MATCH("c",$AB519:AM519,0),0)=0,"c","")))</f>
        <v/>
      </c>
      <c r="AO519" s="88" t="str">
        <f>IF($AB519&lt;&gt;"x","",IF(AND($I519&lt;&gt;AO$4, IFERROR(MATCH("c",$AB519:AN519,0),0)=0),"x", IF(IFERROR(MATCH("c",$AB519:AN519,0),0)=0,"c","")))</f>
        <v/>
      </c>
      <c r="AP519" s="88" t="str">
        <f>IF($AB519&lt;&gt;"x","",IF(AND($I519&lt;&gt;AP$4, IFERROR(MATCH("c",$AB519:AO519,0),0)=0),"x", IF(IFERROR(MATCH("c",$AB519:AO519,0),0)=0,"c","")))</f>
        <v/>
      </c>
      <c r="AQ519" s="88" t="str">
        <f>IF($AB519&lt;&gt;"x","",IF(AND($I519&lt;&gt;AQ$4, IFERROR(MATCH("c",$AB519:AP519,0),0)=0),"x", IF(IFERROR(MATCH("c",$AB519:AP519,0),0)=0,"c","")))</f>
        <v/>
      </c>
    </row>
    <row r="520" spans="2:43" x14ac:dyDescent="0.25">
      <c r="B520" s="88">
        <f>IF(AND(OR(Pipeline!$F$5=H520,Pipeline!$F$5="",Pipeline!$F$5="All"), OR(Pipeline!$F$6=J520,Pipeline!$F$6="",Pipeline!$F$6="All"),  OR(Pipeline!$J$5&lt;=K520,Pipeline!$J$5=""), OR(Pipeline!$J$6&gt;=K520,Pipeline!$J$6=""),  OR(Pipeline!$N$5&lt;=O520,Pipeline!$N$5=""), OR(Pipeline!$N$6&gt;=O520,Pipeline!$N$6="")),1,0)</f>
        <v>1</v>
      </c>
      <c r="C520" s="99">
        <f>IF(B520&lt;&gt;1,"",COUNTIFS($I$6:I519,I520,$B$6:B519,1)+1)</f>
        <v>508</v>
      </c>
      <c r="D520" s="100" t="str">
        <f>IF(LEN(INDEX(Input!B$6:B$1005,ROW($C520)-ROW($C$5),1))=0,"-",INDEX(Input!B$6:B$1005,ROW($C520)-ROW($C$5),1))</f>
        <v>-</v>
      </c>
      <c r="E520" s="100" t="str">
        <f>IF(LEN(INDEX(Input!C$6:C$1005,ROW($C520)-ROW($C$5),1))=0,"-",INDEX(Input!C$6:C$1005,ROW($C520)-ROW($C$5),1))</f>
        <v>-</v>
      </c>
      <c r="F520" s="100" t="str">
        <f>IF(LEN(INDEX(Input!D$6:D$1005,ROW($C520)-ROW($C$5),1))=0,"-",INDEX(Input!D$6:D$1005,ROW($C520)-ROW($C$5),1))</f>
        <v>-</v>
      </c>
      <c r="G520" s="100" t="str">
        <f>IF(LEN(INDEX(Input!E$6:E$1005,ROW($C520)-ROW($C$5),1))=0,"-",INDEX(Input!E$6:E$1005,ROW($C520)-ROW($C$5),1))</f>
        <v>-</v>
      </c>
      <c r="H520" s="100" t="str">
        <f>IF(LEN(INDEX(Input!F$6:F$1005,ROW($C520)-ROW($C$5),1))=0,"-",INDEX(Input!F$6:F$1005,ROW($C520)-ROW($C$5),1))</f>
        <v>-</v>
      </c>
      <c r="I520" s="100" t="str">
        <f>IF(LEN(INDEX(Input!G$6:G$1005,ROW($C520)-ROW($C$5),1))=0,"",INDEX(Input!G$6:G$1005,ROW($C520)-ROW($C$5),1))</f>
        <v/>
      </c>
      <c r="J520" s="100" t="str">
        <f>IF(LEN(INDEX(Input!B$6:B$1005,ROW($C520)-ROW($C$5),1))=0,"-",IF(INDEX(Input!H$6:H$1005,ROW($C520)-ROW($C$5),1)="","Not set",INDEX(Input!H$6:H$1005,ROW($C520)-ROW($C$5),1)) )</f>
        <v>-</v>
      </c>
      <c r="K520" s="101" t="str">
        <f>IF(LEN(INDEX(Input!I$6:I$1005,ROW($C520)-ROW($C$5),1))=0,"",INDEX(Input!I$6:I$1005,ROW($C520)-ROW($C$5),1))</f>
        <v/>
      </c>
      <c r="L520" s="101" t="str">
        <f t="array" ref="L520">IFERROR(IF($AY$24=123,DAY(K520)&amp;connector&amp;IF($AZ$24="Extended",INDEX($AT$24:$AT$35,MONTH(K520),1),MONTH(K520))&amp;connector&amp;IF($AZ$24="Short", RIGHT(YEAR(K520),2),YEAR(K520)),IF($AY$24=213, MONTH(K520)&amp;connector&amp;DAY(K520)&amp;connector&amp;IF($AZ$24="Short", RIGHT(YEAR(K520),2),YEAR(K520)),IF($AZ$24="Short", RIGHT(YEAR(K520),2),YEAR(K520))&amp;connector&amp;MONTH(K520)&amp;connector&amp;DAY(K520))),"-")</f>
        <v>-</v>
      </c>
      <c r="M520" s="101" t="str">
        <f>IF(LEN(INDEX(Input!J$6:J$1005,ROW($C520)-ROW($C$5),1))=0,"",INDEX(Input!J$6:J$1005,ROW($C520)-ROW($C$5),1))</f>
        <v/>
      </c>
      <c r="N520" s="101" t="str">
        <f t="array" ref="N520">IFERROR(IF($AY$24=123,DAY(M520)&amp;connector&amp;IF($AZ$24="Extended",INDEX($AT$24:$AT$35,MONTH(M520),1),MONTH(M520))&amp;connector&amp;IF($AZ$24="Short", RIGHT(YEAR(M520),2),YEAR(M520)),IF($AY$24=213, MONTH(M520)&amp;connector&amp;DAY(M520)&amp;connector&amp;IF($AZ$24="Short", RIGHT(YEAR(M520),2),YEAR(M520)),IF($AZ$24="Short", RIGHT(YEAR(M520),2),YEAR(M520))&amp;connector&amp;MONTH(M520)&amp;connector&amp;DAY(M520))),"-")</f>
        <v>-</v>
      </c>
      <c r="O520" s="156" t="str">
        <f>IF(LEN(INDEX(Input!K$6:K$1005,ROW($C520)-ROW($C$5),1))=0,"",INDEX(Input!K$6:K$1005,ROW($C520)-ROW($C$5),1))</f>
        <v/>
      </c>
      <c r="P520" s="100" t="str">
        <f t="shared" si="68"/>
        <v>-</v>
      </c>
      <c r="Q520" s="156" t="str">
        <f>IF(LEN(INDEX(Input!L$6:L$1005,ROW($C520)-ROW($C$5),1))=0,"",INDEX(Input!L$6:L$1005,ROW($C520)-ROW($C$5),1))</f>
        <v/>
      </c>
      <c r="R520" s="100" t="str">
        <f t="shared" si="69"/>
        <v>-</v>
      </c>
      <c r="S520" s="156" t="str">
        <f>IF(LEN(INDEX(Input!M$6:M$1005,ROW($C520)-ROW($C$5),1))=0,"-",INDEX(Input!M$6:M$1005,ROW($C520)-ROW($C$5),1))</f>
        <v>-</v>
      </c>
      <c r="T520" s="156" t="str">
        <f t="shared" si="70"/>
        <v/>
      </c>
      <c r="U520" s="100" t="str">
        <f t="shared" si="71"/>
        <v>-</v>
      </c>
      <c r="V520" s="156" t="str">
        <f>IF(LEN(INDEX(Input!O$6:O$1005,ROW($C520)-ROW($C$5),1))=0,"",INDEX(Input!O$6:O$1005,ROW($C520)-ROW($C$5),1))</f>
        <v/>
      </c>
      <c r="W520" s="100" t="str">
        <f t="shared" si="72"/>
        <v>-</v>
      </c>
      <c r="X520" s="104" t="str">
        <f t="shared" si="73"/>
        <v/>
      </c>
      <c r="Y520" s="102" t="str">
        <f t="shared" si="67"/>
        <v/>
      </c>
      <c r="Z520" s="102" t="str">
        <f>IF(AND(OR(Dashboard!$D$7=J520,Dashboard!$D$7=""),  OR(Dashboard!$G$6&lt;=K520,Dashboard!$G$6=""), OR(Dashboard!$G$7&gt;=K520,Dashboard!$G$7=""),  OR(Dashboard!$J$6&lt;=O520,Dashboard!$J$6=""), OR(Dashboard!$J$7&gt;=O520,Dashboard!$J$7=""),D520&lt;&gt;""),"x","")</f>
        <v>x</v>
      </c>
      <c r="AA520" s="102" t="str">
        <f>IF(AND(OR(Dashboard!$D$6=H520,Dashboard!$D$6="",Dashboard!$D$6="All"), Z520="x"),"x","")</f>
        <v>x</v>
      </c>
      <c r="AB520" s="103" t="str">
        <f>IF(AND(OR(Dashboard!$D$6=H520,Dashboard!$D$6="",Dashboard!$D$6="All"), OR(Dashboard!$D$7=J520,Dashboard!$D$7=""),  OR(Dashboard!$G$6&lt;=K520,Dashboard!$G$6=""), OR(Dashboard!$G$7&gt;=K520,Dashboard!$G$7=""),  OR(Dashboard!$J$6&lt;=O520,Dashboard!$J$6=""), OR(Dashboard!$J$7&gt;=O520,Dashboard!$J$7=""),I520&lt;&gt;""),"x","")</f>
        <v/>
      </c>
      <c r="AC520" s="88" t="str">
        <f>IF($AB520&lt;&gt;"x","",IF(AND($I520&lt;&gt;AC$4, IFERROR(MATCH("c",$AB520:AB520,0),0)=0),"x", IF(IFERROR(MATCH("c",$AB520:AB520,0),0)=0,"c","")))</f>
        <v/>
      </c>
      <c r="AD520" s="88" t="str">
        <f>IF($AB520&lt;&gt;"x","",IF(AND($I520&lt;&gt;AD$4, IFERROR(MATCH("c",$AB520:AC520,0),0)=0),"x", IF(IFERROR(MATCH("c",$AB520:AC520,0),0)=0,"c","")))</f>
        <v/>
      </c>
      <c r="AE520" s="88" t="str">
        <f>IF($AB520&lt;&gt;"x","",IF(AND($I520&lt;&gt;AE$4, IFERROR(MATCH("c",$AB520:AD520,0),0)=0),"x", IF(IFERROR(MATCH("c",$AB520:AD520,0),0)=0,"c","")))</f>
        <v/>
      </c>
      <c r="AF520" s="88" t="str">
        <f>IF($AB520&lt;&gt;"x","",IF(AND($I520&lt;&gt;AF$4, IFERROR(MATCH("c",$AB520:AE520,0),0)=0),"x", IF(IFERROR(MATCH("c",$AB520:AE520,0),0)=0,"c","")))</f>
        <v/>
      </c>
      <c r="AG520" s="88" t="str">
        <f>IF($AB520&lt;&gt;"x","",IF(AND($I520&lt;&gt;AG$4, IFERROR(MATCH("c",$AB520:AF520,0),0)=0),"x", IF(IFERROR(MATCH("c",$AB520:AF520,0),0)=0,"c","")))</f>
        <v/>
      </c>
      <c r="AH520" s="88" t="str">
        <f>IF($AB520&lt;&gt;"x","",IF(AND($I520&lt;&gt;AH$4, IFERROR(MATCH("c",$AB520:AG520,0),0)=0),"x", IF(IFERROR(MATCH("c",$AB520:AG520,0),0)=0,"c","")))</f>
        <v/>
      </c>
      <c r="AI520" s="88" t="str">
        <f>IF($AB520&lt;&gt;"x","",IF(AND($I520&lt;&gt;AI$4, IFERROR(MATCH("c",$AB520:AH520,0),0)=0),"x", IF(IFERROR(MATCH("c",$AB520:AH520,0),0)=0,"c","")))</f>
        <v/>
      </c>
      <c r="AJ520" s="88" t="str">
        <f>IF($AB520&lt;&gt;"x","",IF(AND($I520&lt;&gt;AJ$4, IFERROR(MATCH("c",$AB520:AI520,0),0)=0),"x", IF(IFERROR(MATCH("c",$AB520:AI520,0),0)=0,"c","")))</f>
        <v/>
      </c>
      <c r="AK520" s="88" t="str">
        <f>IF($AB520&lt;&gt;"x","",IF(AND($I520&lt;&gt;AK$4, IFERROR(MATCH("c",$AB520:AJ520,0),0)=0),"x", IF(IFERROR(MATCH("c",$AB520:AJ520,0),0)=0,"c","")))</f>
        <v/>
      </c>
      <c r="AL520" s="88" t="str">
        <f>IF($AB520&lt;&gt;"x","",IF(AND($I520&lt;&gt;AL$4, IFERROR(MATCH("c",$AB520:AK520,0),0)=0),"x", IF(IFERROR(MATCH("c",$AB520:AK520,0),0)=0,"c","")))</f>
        <v/>
      </c>
      <c r="AM520" s="88" t="str">
        <f>IF($AB520&lt;&gt;"x","",IF(AND($I520&lt;&gt;AM$4, IFERROR(MATCH("c",$AB520:AL520,0),0)=0),"x", IF(IFERROR(MATCH("c",$AB520:AL520,0),0)=0,"c","")))</f>
        <v/>
      </c>
      <c r="AN520" s="88" t="str">
        <f>IF($AB520&lt;&gt;"x","",IF(AND($I520&lt;&gt;AN$4, IFERROR(MATCH("c",$AB520:AM520,0),0)=0),"x", IF(IFERROR(MATCH("c",$AB520:AM520,0),0)=0,"c","")))</f>
        <v/>
      </c>
      <c r="AO520" s="88" t="str">
        <f>IF($AB520&lt;&gt;"x","",IF(AND($I520&lt;&gt;AO$4, IFERROR(MATCH("c",$AB520:AN520,0),0)=0),"x", IF(IFERROR(MATCH("c",$AB520:AN520,0),0)=0,"c","")))</f>
        <v/>
      </c>
      <c r="AP520" s="88" t="str">
        <f>IF($AB520&lt;&gt;"x","",IF(AND($I520&lt;&gt;AP$4, IFERROR(MATCH("c",$AB520:AO520,0),0)=0),"x", IF(IFERROR(MATCH("c",$AB520:AO520,0),0)=0,"c","")))</f>
        <v/>
      </c>
      <c r="AQ520" s="88" t="str">
        <f>IF($AB520&lt;&gt;"x","",IF(AND($I520&lt;&gt;AQ$4, IFERROR(MATCH("c",$AB520:AP520,0),0)=0),"x", IF(IFERROR(MATCH("c",$AB520:AP520,0),0)=0,"c","")))</f>
        <v/>
      </c>
    </row>
    <row r="521" spans="2:43" x14ac:dyDescent="0.25">
      <c r="B521" s="88">
        <f>IF(AND(OR(Pipeline!$F$5=H521,Pipeline!$F$5="",Pipeline!$F$5="All"), OR(Pipeline!$F$6=J521,Pipeline!$F$6="",Pipeline!$F$6="All"),  OR(Pipeline!$J$5&lt;=K521,Pipeline!$J$5=""), OR(Pipeline!$J$6&gt;=K521,Pipeline!$J$6=""),  OR(Pipeline!$N$5&lt;=O521,Pipeline!$N$5=""), OR(Pipeline!$N$6&gt;=O521,Pipeline!$N$6="")),1,0)</f>
        <v>1</v>
      </c>
      <c r="C521" s="99">
        <f>IF(B521&lt;&gt;1,"",COUNTIFS($I$6:I520,I521,$B$6:B520,1)+1)</f>
        <v>509</v>
      </c>
      <c r="D521" s="100" t="str">
        <f>IF(LEN(INDEX(Input!B$6:B$1005,ROW($C521)-ROW($C$5),1))=0,"-",INDEX(Input!B$6:B$1005,ROW($C521)-ROW($C$5),1))</f>
        <v>-</v>
      </c>
      <c r="E521" s="100" t="str">
        <f>IF(LEN(INDEX(Input!C$6:C$1005,ROW($C521)-ROW($C$5),1))=0,"-",INDEX(Input!C$6:C$1005,ROW($C521)-ROW($C$5),1))</f>
        <v>-</v>
      </c>
      <c r="F521" s="100" t="str">
        <f>IF(LEN(INDEX(Input!D$6:D$1005,ROW($C521)-ROW($C$5),1))=0,"-",INDEX(Input!D$6:D$1005,ROW($C521)-ROW($C$5),1))</f>
        <v>-</v>
      </c>
      <c r="G521" s="100" t="str">
        <f>IF(LEN(INDEX(Input!E$6:E$1005,ROW($C521)-ROW($C$5),1))=0,"-",INDEX(Input!E$6:E$1005,ROW($C521)-ROW($C$5),1))</f>
        <v>-</v>
      </c>
      <c r="H521" s="100" t="str">
        <f>IF(LEN(INDEX(Input!F$6:F$1005,ROW($C521)-ROW($C$5),1))=0,"-",INDEX(Input!F$6:F$1005,ROW($C521)-ROW($C$5),1))</f>
        <v>-</v>
      </c>
      <c r="I521" s="100" t="str">
        <f>IF(LEN(INDEX(Input!G$6:G$1005,ROW($C521)-ROW($C$5),1))=0,"",INDEX(Input!G$6:G$1005,ROW($C521)-ROW($C$5),1))</f>
        <v/>
      </c>
      <c r="J521" s="100" t="str">
        <f>IF(LEN(INDEX(Input!B$6:B$1005,ROW($C521)-ROW($C$5),1))=0,"-",IF(INDEX(Input!H$6:H$1005,ROW($C521)-ROW($C$5),1)="","Not set",INDEX(Input!H$6:H$1005,ROW($C521)-ROW($C$5),1)) )</f>
        <v>-</v>
      </c>
      <c r="K521" s="101" t="str">
        <f>IF(LEN(INDEX(Input!I$6:I$1005,ROW($C521)-ROW($C$5),1))=0,"",INDEX(Input!I$6:I$1005,ROW($C521)-ROW($C$5),1))</f>
        <v/>
      </c>
      <c r="L521" s="101" t="str">
        <f t="array" ref="L521">IFERROR(IF($AY$24=123,DAY(K521)&amp;connector&amp;IF($AZ$24="Extended",INDEX($AT$24:$AT$35,MONTH(K521),1),MONTH(K521))&amp;connector&amp;IF($AZ$24="Short", RIGHT(YEAR(K521),2),YEAR(K521)),IF($AY$24=213, MONTH(K521)&amp;connector&amp;DAY(K521)&amp;connector&amp;IF($AZ$24="Short", RIGHT(YEAR(K521),2),YEAR(K521)),IF($AZ$24="Short", RIGHT(YEAR(K521),2),YEAR(K521))&amp;connector&amp;MONTH(K521)&amp;connector&amp;DAY(K521))),"-")</f>
        <v>-</v>
      </c>
      <c r="M521" s="101" t="str">
        <f>IF(LEN(INDEX(Input!J$6:J$1005,ROW($C521)-ROW($C$5),1))=0,"",INDEX(Input!J$6:J$1005,ROW($C521)-ROW($C$5),1))</f>
        <v/>
      </c>
      <c r="N521" s="101" t="str">
        <f t="array" ref="N521">IFERROR(IF($AY$24=123,DAY(M521)&amp;connector&amp;IF($AZ$24="Extended",INDEX($AT$24:$AT$35,MONTH(M521),1),MONTH(M521))&amp;connector&amp;IF($AZ$24="Short", RIGHT(YEAR(M521),2),YEAR(M521)),IF($AY$24=213, MONTH(M521)&amp;connector&amp;DAY(M521)&amp;connector&amp;IF($AZ$24="Short", RIGHT(YEAR(M521),2),YEAR(M521)),IF($AZ$24="Short", RIGHT(YEAR(M521),2),YEAR(M521))&amp;connector&amp;MONTH(M521)&amp;connector&amp;DAY(M521))),"-")</f>
        <v>-</v>
      </c>
      <c r="O521" s="156" t="str">
        <f>IF(LEN(INDEX(Input!K$6:K$1005,ROW($C521)-ROW($C$5),1))=0,"",INDEX(Input!K$6:K$1005,ROW($C521)-ROW($C$5),1))</f>
        <v/>
      </c>
      <c r="P521" s="100" t="str">
        <f t="shared" si="68"/>
        <v>-</v>
      </c>
      <c r="Q521" s="156" t="str">
        <f>IF(LEN(INDEX(Input!L$6:L$1005,ROW($C521)-ROW($C$5),1))=0,"",INDEX(Input!L$6:L$1005,ROW($C521)-ROW($C$5),1))</f>
        <v/>
      </c>
      <c r="R521" s="100" t="str">
        <f t="shared" si="69"/>
        <v>-</v>
      </c>
      <c r="S521" s="156" t="str">
        <f>IF(LEN(INDEX(Input!M$6:M$1005,ROW($C521)-ROW($C$5),1))=0,"-",INDEX(Input!M$6:M$1005,ROW($C521)-ROW($C$5),1))</f>
        <v>-</v>
      </c>
      <c r="T521" s="156" t="str">
        <f t="shared" si="70"/>
        <v/>
      </c>
      <c r="U521" s="100" t="str">
        <f t="shared" si="71"/>
        <v>-</v>
      </c>
      <c r="V521" s="156" t="str">
        <f>IF(LEN(INDEX(Input!O$6:O$1005,ROW($C521)-ROW($C$5),1))=0,"",INDEX(Input!O$6:O$1005,ROW($C521)-ROW($C$5),1))</f>
        <v/>
      </c>
      <c r="W521" s="100" t="str">
        <f t="shared" si="72"/>
        <v>-</v>
      </c>
      <c r="X521" s="104" t="str">
        <f t="shared" si="73"/>
        <v/>
      </c>
      <c r="Y521" s="102" t="str">
        <f t="shared" si="67"/>
        <v/>
      </c>
      <c r="Z521" s="102" t="str">
        <f>IF(AND(OR(Dashboard!$D$7=J521,Dashboard!$D$7=""),  OR(Dashboard!$G$6&lt;=K521,Dashboard!$G$6=""), OR(Dashboard!$G$7&gt;=K521,Dashboard!$G$7=""),  OR(Dashboard!$J$6&lt;=O521,Dashboard!$J$6=""), OR(Dashboard!$J$7&gt;=O521,Dashboard!$J$7=""),D521&lt;&gt;""),"x","")</f>
        <v>x</v>
      </c>
      <c r="AA521" s="102" t="str">
        <f>IF(AND(OR(Dashboard!$D$6=H521,Dashboard!$D$6="",Dashboard!$D$6="All"), Z521="x"),"x","")</f>
        <v>x</v>
      </c>
      <c r="AB521" s="103" t="str">
        <f>IF(AND(OR(Dashboard!$D$6=H521,Dashboard!$D$6="",Dashboard!$D$6="All"), OR(Dashboard!$D$7=J521,Dashboard!$D$7=""),  OR(Dashboard!$G$6&lt;=K521,Dashboard!$G$6=""), OR(Dashboard!$G$7&gt;=K521,Dashboard!$G$7=""),  OR(Dashboard!$J$6&lt;=O521,Dashboard!$J$6=""), OR(Dashboard!$J$7&gt;=O521,Dashboard!$J$7=""),I521&lt;&gt;""),"x","")</f>
        <v/>
      </c>
      <c r="AC521" s="88" t="str">
        <f>IF($AB521&lt;&gt;"x","",IF(AND($I521&lt;&gt;AC$4, IFERROR(MATCH("c",$AB521:AB521,0),0)=0),"x", IF(IFERROR(MATCH("c",$AB521:AB521,0),0)=0,"c","")))</f>
        <v/>
      </c>
      <c r="AD521" s="88" t="str">
        <f>IF($AB521&lt;&gt;"x","",IF(AND($I521&lt;&gt;AD$4, IFERROR(MATCH("c",$AB521:AC521,0),0)=0),"x", IF(IFERROR(MATCH("c",$AB521:AC521,0),0)=0,"c","")))</f>
        <v/>
      </c>
      <c r="AE521" s="88" t="str">
        <f>IF($AB521&lt;&gt;"x","",IF(AND($I521&lt;&gt;AE$4, IFERROR(MATCH("c",$AB521:AD521,0),0)=0),"x", IF(IFERROR(MATCH("c",$AB521:AD521,0),0)=0,"c","")))</f>
        <v/>
      </c>
      <c r="AF521" s="88" t="str">
        <f>IF($AB521&lt;&gt;"x","",IF(AND($I521&lt;&gt;AF$4, IFERROR(MATCH("c",$AB521:AE521,0),0)=0),"x", IF(IFERROR(MATCH("c",$AB521:AE521,0),0)=0,"c","")))</f>
        <v/>
      </c>
      <c r="AG521" s="88" t="str">
        <f>IF($AB521&lt;&gt;"x","",IF(AND($I521&lt;&gt;AG$4, IFERROR(MATCH("c",$AB521:AF521,0),0)=0),"x", IF(IFERROR(MATCH("c",$AB521:AF521,0),0)=0,"c","")))</f>
        <v/>
      </c>
      <c r="AH521" s="88" t="str">
        <f>IF($AB521&lt;&gt;"x","",IF(AND($I521&lt;&gt;AH$4, IFERROR(MATCH("c",$AB521:AG521,0),0)=0),"x", IF(IFERROR(MATCH("c",$AB521:AG521,0),0)=0,"c","")))</f>
        <v/>
      </c>
      <c r="AI521" s="88" t="str">
        <f>IF($AB521&lt;&gt;"x","",IF(AND($I521&lt;&gt;AI$4, IFERROR(MATCH("c",$AB521:AH521,0),0)=0),"x", IF(IFERROR(MATCH("c",$AB521:AH521,0),0)=0,"c","")))</f>
        <v/>
      </c>
      <c r="AJ521" s="88" t="str">
        <f>IF($AB521&lt;&gt;"x","",IF(AND($I521&lt;&gt;AJ$4, IFERROR(MATCH("c",$AB521:AI521,0),0)=0),"x", IF(IFERROR(MATCH("c",$AB521:AI521,0),0)=0,"c","")))</f>
        <v/>
      </c>
      <c r="AK521" s="88" t="str">
        <f>IF($AB521&lt;&gt;"x","",IF(AND($I521&lt;&gt;AK$4, IFERROR(MATCH("c",$AB521:AJ521,0),0)=0),"x", IF(IFERROR(MATCH("c",$AB521:AJ521,0),0)=0,"c","")))</f>
        <v/>
      </c>
      <c r="AL521" s="88" t="str">
        <f>IF($AB521&lt;&gt;"x","",IF(AND($I521&lt;&gt;AL$4, IFERROR(MATCH("c",$AB521:AK521,0),0)=0),"x", IF(IFERROR(MATCH("c",$AB521:AK521,0),0)=0,"c","")))</f>
        <v/>
      </c>
      <c r="AM521" s="88" t="str">
        <f>IF($AB521&lt;&gt;"x","",IF(AND($I521&lt;&gt;AM$4, IFERROR(MATCH("c",$AB521:AL521,0),0)=0),"x", IF(IFERROR(MATCH("c",$AB521:AL521,0),0)=0,"c","")))</f>
        <v/>
      </c>
      <c r="AN521" s="88" t="str">
        <f>IF($AB521&lt;&gt;"x","",IF(AND($I521&lt;&gt;AN$4, IFERROR(MATCH("c",$AB521:AM521,0),0)=0),"x", IF(IFERROR(MATCH("c",$AB521:AM521,0),0)=0,"c","")))</f>
        <v/>
      </c>
      <c r="AO521" s="88" t="str">
        <f>IF($AB521&lt;&gt;"x","",IF(AND($I521&lt;&gt;AO$4, IFERROR(MATCH("c",$AB521:AN521,0),0)=0),"x", IF(IFERROR(MATCH("c",$AB521:AN521,0),0)=0,"c","")))</f>
        <v/>
      </c>
      <c r="AP521" s="88" t="str">
        <f>IF($AB521&lt;&gt;"x","",IF(AND($I521&lt;&gt;AP$4, IFERROR(MATCH("c",$AB521:AO521,0),0)=0),"x", IF(IFERROR(MATCH("c",$AB521:AO521,0),0)=0,"c","")))</f>
        <v/>
      </c>
      <c r="AQ521" s="88" t="str">
        <f>IF($AB521&lt;&gt;"x","",IF(AND($I521&lt;&gt;AQ$4, IFERROR(MATCH("c",$AB521:AP521,0),0)=0),"x", IF(IFERROR(MATCH("c",$AB521:AP521,0),0)=0,"c","")))</f>
        <v/>
      </c>
    </row>
    <row r="522" spans="2:43" x14ac:dyDescent="0.25">
      <c r="B522" s="88">
        <f>IF(AND(OR(Pipeline!$F$5=H522,Pipeline!$F$5="",Pipeline!$F$5="All"), OR(Pipeline!$F$6=J522,Pipeline!$F$6="",Pipeline!$F$6="All"),  OR(Pipeline!$J$5&lt;=K522,Pipeline!$J$5=""), OR(Pipeline!$J$6&gt;=K522,Pipeline!$J$6=""),  OR(Pipeline!$N$5&lt;=O522,Pipeline!$N$5=""), OR(Pipeline!$N$6&gt;=O522,Pipeline!$N$6="")),1,0)</f>
        <v>1</v>
      </c>
      <c r="C522" s="99">
        <f>IF(B522&lt;&gt;1,"",COUNTIFS($I$6:I521,I522,$B$6:B521,1)+1)</f>
        <v>510</v>
      </c>
      <c r="D522" s="100" t="str">
        <f>IF(LEN(INDEX(Input!B$6:B$1005,ROW($C522)-ROW($C$5),1))=0,"-",INDEX(Input!B$6:B$1005,ROW($C522)-ROW($C$5),1))</f>
        <v>-</v>
      </c>
      <c r="E522" s="100" t="str">
        <f>IF(LEN(INDEX(Input!C$6:C$1005,ROW($C522)-ROW($C$5),1))=0,"-",INDEX(Input!C$6:C$1005,ROW($C522)-ROW($C$5),1))</f>
        <v>-</v>
      </c>
      <c r="F522" s="100" t="str">
        <f>IF(LEN(INDEX(Input!D$6:D$1005,ROW($C522)-ROW($C$5),1))=0,"-",INDEX(Input!D$6:D$1005,ROW($C522)-ROW($C$5),1))</f>
        <v>-</v>
      </c>
      <c r="G522" s="100" t="str">
        <f>IF(LEN(INDEX(Input!E$6:E$1005,ROW($C522)-ROW($C$5),1))=0,"-",INDEX(Input!E$6:E$1005,ROW($C522)-ROW($C$5),1))</f>
        <v>-</v>
      </c>
      <c r="H522" s="100" t="str">
        <f>IF(LEN(INDEX(Input!F$6:F$1005,ROW($C522)-ROW($C$5),1))=0,"-",INDEX(Input!F$6:F$1005,ROW($C522)-ROW($C$5),1))</f>
        <v>-</v>
      </c>
      <c r="I522" s="100" t="str">
        <f>IF(LEN(INDEX(Input!G$6:G$1005,ROW($C522)-ROW($C$5),1))=0,"",INDEX(Input!G$6:G$1005,ROW($C522)-ROW($C$5),1))</f>
        <v/>
      </c>
      <c r="J522" s="100" t="str">
        <f>IF(LEN(INDEX(Input!B$6:B$1005,ROW($C522)-ROW($C$5),1))=0,"-",IF(INDEX(Input!H$6:H$1005,ROW($C522)-ROW($C$5),1)="","Not set",INDEX(Input!H$6:H$1005,ROW($C522)-ROW($C$5),1)) )</f>
        <v>-</v>
      </c>
      <c r="K522" s="101" t="str">
        <f>IF(LEN(INDEX(Input!I$6:I$1005,ROW($C522)-ROW($C$5),1))=0,"",INDEX(Input!I$6:I$1005,ROW($C522)-ROW($C$5),1))</f>
        <v/>
      </c>
      <c r="L522" s="101" t="str">
        <f t="array" ref="L522">IFERROR(IF($AY$24=123,DAY(K522)&amp;connector&amp;IF($AZ$24="Extended",INDEX($AT$24:$AT$35,MONTH(K522),1),MONTH(K522))&amp;connector&amp;IF($AZ$24="Short", RIGHT(YEAR(K522),2),YEAR(K522)),IF($AY$24=213, MONTH(K522)&amp;connector&amp;DAY(K522)&amp;connector&amp;IF($AZ$24="Short", RIGHT(YEAR(K522),2),YEAR(K522)),IF($AZ$24="Short", RIGHT(YEAR(K522),2),YEAR(K522))&amp;connector&amp;MONTH(K522)&amp;connector&amp;DAY(K522))),"-")</f>
        <v>-</v>
      </c>
      <c r="M522" s="101" t="str">
        <f>IF(LEN(INDEX(Input!J$6:J$1005,ROW($C522)-ROW($C$5),1))=0,"",INDEX(Input!J$6:J$1005,ROW($C522)-ROW($C$5),1))</f>
        <v/>
      </c>
      <c r="N522" s="101" t="str">
        <f t="array" ref="N522">IFERROR(IF($AY$24=123,DAY(M522)&amp;connector&amp;IF($AZ$24="Extended",INDEX($AT$24:$AT$35,MONTH(M522),1),MONTH(M522))&amp;connector&amp;IF($AZ$24="Short", RIGHT(YEAR(M522),2),YEAR(M522)),IF($AY$24=213, MONTH(M522)&amp;connector&amp;DAY(M522)&amp;connector&amp;IF($AZ$24="Short", RIGHT(YEAR(M522),2),YEAR(M522)),IF($AZ$24="Short", RIGHT(YEAR(M522),2),YEAR(M522))&amp;connector&amp;MONTH(M522)&amp;connector&amp;DAY(M522))),"-")</f>
        <v>-</v>
      </c>
      <c r="O522" s="156" t="str">
        <f>IF(LEN(INDEX(Input!K$6:K$1005,ROW($C522)-ROW($C$5),1))=0,"",INDEX(Input!K$6:K$1005,ROW($C522)-ROW($C$5),1))</f>
        <v/>
      </c>
      <c r="P522" s="100" t="str">
        <f t="shared" si="68"/>
        <v>-</v>
      </c>
      <c r="Q522" s="156" t="str">
        <f>IF(LEN(INDEX(Input!L$6:L$1005,ROW($C522)-ROW($C$5),1))=0,"",INDEX(Input!L$6:L$1005,ROW($C522)-ROW($C$5),1))</f>
        <v/>
      </c>
      <c r="R522" s="100" t="str">
        <f t="shared" si="69"/>
        <v>-</v>
      </c>
      <c r="S522" s="156" t="str">
        <f>IF(LEN(INDEX(Input!M$6:M$1005,ROW($C522)-ROW($C$5),1))=0,"-",INDEX(Input!M$6:M$1005,ROW($C522)-ROW($C$5),1))</f>
        <v>-</v>
      </c>
      <c r="T522" s="156" t="str">
        <f t="shared" si="70"/>
        <v/>
      </c>
      <c r="U522" s="100" t="str">
        <f t="shared" si="71"/>
        <v>-</v>
      </c>
      <c r="V522" s="156" t="str">
        <f>IF(LEN(INDEX(Input!O$6:O$1005,ROW($C522)-ROW($C$5),1))=0,"",INDEX(Input!O$6:O$1005,ROW($C522)-ROW($C$5),1))</f>
        <v/>
      </c>
      <c r="W522" s="100" t="str">
        <f t="shared" si="72"/>
        <v>-</v>
      </c>
      <c r="X522" s="104" t="str">
        <f t="shared" si="73"/>
        <v/>
      </c>
      <c r="Y522" s="102" t="str">
        <f t="shared" si="67"/>
        <v/>
      </c>
      <c r="Z522" s="102" t="str">
        <f>IF(AND(OR(Dashboard!$D$7=J522,Dashboard!$D$7=""),  OR(Dashboard!$G$6&lt;=K522,Dashboard!$G$6=""), OR(Dashboard!$G$7&gt;=K522,Dashboard!$G$7=""),  OR(Dashboard!$J$6&lt;=O522,Dashboard!$J$6=""), OR(Dashboard!$J$7&gt;=O522,Dashboard!$J$7=""),D522&lt;&gt;""),"x","")</f>
        <v>x</v>
      </c>
      <c r="AA522" s="102" t="str">
        <f>IF(AND(OR(Dashboard!$D$6=H522,Dashboard!$D$6="",Dashboard!$D$6="All"), Z522="x"),"x","")</f>
        <v>x</v>
      </c>
      <c r="AB522" s="103" t="str">
        <f>IF(AND(OR(Dashboard!$D$6=H522,Dashboard!$D$6="",Dashboard!$D$6="All"), OR(Dashboard!$D$7=J522,Dashboard!$D$7=""),  OR(Dashboard!$G$6&lt;=K522,Dashboard!$G$6=""), OR(Dashboard!$G$7&gt;=K522,Dashboard!$G$7=""),  OR(Dashboard!$J$6&lt;=O522,Dashboard!$J$6=""), OR(Dashboard!$J$7&gt;=O522,Dashboard!$J$7=""),I522&lt;&gt;""),"x","")</f>
        <v/>
      </c>
      <c r="AC522" s="88" t="str">
        <f>IF($AB522&lt;&gt;"x","",IF(AND($I522&lt;&gt;AC$4, IFERROR(MATCH("c",$AB522:AB522,0),0)=0),"x", IF(IFERROR(MATCH("c",$AB522:AB522,0),0)=0,"c","")))</f>
        <v/>
      </c>
      <c r="AD522" s="88" t="str">
        <f>IF($AB522&lt;&gt;"x","",IF(AND($I522&lt;&gt;AD$4, IFERROR(MATCH("c",$AB522:AC522,0),0)=0),"x", IF(IFERROR(MATCH("c",$AB522:AC522,0),0)=0,"c","")))</f>
        <v/>
      </c>
      <c r="AE522" s="88" t="str">
        <f>IF($AB522&lt;&gt;"x","",IF(AND($I522&lt;&gt;AE$4, IFERROR(MATCH("c",$AB522:AD522,0),0)=0),"x", IF(IFERROR(MATCH("c",$AB522:AD522,0),0)=0,"c","")))</f>
        <v/>
      </c>
      <c r="AF522" s="88" t="str">
        <f>IF($AB522&lt;&gt;"x","",IF(AND($I522&lt;&gt;AF$4, IFERROR(MATCH("c",$AB522:AE522,0),0)=0),"x", IF(IFERROR(MATCH("c",$AB522:AE522,0),0)=0,"c","")))</f>
        <v/>
      </c>
      <c r="AG522" s="88" t="str">
        <f>IF($AB522&lt;&gt;"x","",IF(AND($I522&lt;&gt;AG$4, IFERROR(MATCH("c",$AB522:AF522,0),0)=0),"x", IF(IFERROR(MATCH("c",$AB522:AF522,0),0)=0,"c","")))</f>
        <v/>
      </c>
      <c r="AH522" s="88" t="str">
        <f>IF($AB522&lt;&gt;"x","",IF(AND($I522&lt;&gt;AH$4, IFERROR(MATCH("c",$AB522:AG522,0),0)=0),"x", IF(IFERROR(MATCH("c",$AB522:AG522,0),0)=0,"c","")))</f>
        <v/>
      </c>
      <c r="AI522" s="88" t="str">
        <f>IF($AB522&lt;&gt;"x","",IF(AND($I522&lt;&gt;AI$4, IFERROR(MATCH("c",$AB522:AH522,0),0)=0),"x", IF(IFERROR(MATCH("c",$AB522:AH522,0),0)=0,"c","")))</f>
        <v/>
      </c>
      <c r="AJ522" s="88" t="str">
        <f>IF($AB522&lt;&gt;"x","",IF(AND($I522&lt;&gt;AJ$4, IFERROR(MATCH("c",$AB522:AI522,0),0)=0),"x", IF(IFERROR(MATCH("c",$AB522:AI522,0),0)=0,"c","")))</f>
        <v/>
      </c>
      <c r="AK522" s="88" t="str">
        <f>IF($AB522&lt;&gt;"x","",IF(AND($I522&lt;&gt;AK$4, IFERROR(MATCH("c",$AB522:AJ522,0),0)=0),"x", IF(IFERROR(MATCH("c",$AB522:AJ522,0),0)=0,"c","")))</f>
        <v/>
      </c>
      <c r="AL522" s="88" t="str">
        <f>IF($AB522&lt;&gt;"x","",IF(AND($I522&lt;&gt;AL$4, IFERROR(MATCH("c",$AB522:AK522,0),0)=0),"x", IF(IFERROR(MATCH("c",$AB522:AK522,0),0)=0,"c","")))</f>
        <v/>
      </c>
      <c r="AM522" s="88" t="str">
        <f>IF($AB522&lt;&gt;"x","",IF(AND($I522&lt;&gt;AM$4, IFERROR(MATCH("c",$AB522:AL522,0),0)=0),"x", IF(IFERROR(MATCH("c",$AB522:AL522,0),0)=0,"c","")))</f>
        <v/>
      </c>
      <c r="AN522" s="88" t="str">
        <f>IF($AB522&lt;&gt;"x","",IF(AND($I522&lt;&gt;AN$4, IFERROR(MATCH("c",$AB522:AM522,0),0)=0),"x", IF(IFERROR(MATCH("c",$AB522:AM522,0),0)=0,"c","")))</f>
        <v/>
      </c>
      <c r="AO522" s="88" t="str">
        <f>IF($AB522&lt;&gt;"x","",IF(AND($I522&lt;&gt;AO$4, IFERROR(MATCH("c",$AB522:AN522,0),0)=0),"x", IF(IFERROR(MATCH("c",$AB522:AN522,0),0)=0,"c","")))</f>
        <v/>
      </c>
      <c r="AP522" s="88" t="str">
        <f>IF($AB522&lt;&gt;"x","",IF(AND($I522&lt;&gt;AP$4, IFERROR(MATCH("c",$AB522:AO522,0),0)=0),"x", IF(IFERROR(MATCH("c",$AB522:AO522,0),0)=0,"c","")))</f>
        <v/>
      </c>
      <c r="AQ522" s="88" t="str">
        <f>IF($AB522&lt;&gt;"x","",IF(AND($I522&lt;&gt;AQ$4, IFERROR(MATCH("c",$AB522:AP522,0),0)=0),"x", IF(IFERROR(MATCH("c",$AB522:AP522,0),0)=0,"c","")))</f>
        <v/>
      </c>
    </row>
    <row r="523" spans="2:43" x14ac:dyDescent="0.25">
      <c r="B523" s="88">
        <f>IF(AND(OR(Pipeline!$F$5=H523,Pipeline!$F$5="",Pipeline!$F$5="All"), OR(Pipeline!$F$6=J523,Pipeline!$F$6="",Pipeline!$F$6="All"),  OR(Pipeline!$J$5&lt;=K523,Pipeline!$J$5=""), OR(Pipeline!$J$6&gt;=K523,Pipeline!$J$6=""),  OR(Pipeline!$N$5&lt;=O523,Pipeline!$N$5=""), OR(Pipeline!$N$6&gt;=O523,Pipeline!$N$6="")),1,0)</f>
        <v>1</v>
      </c>
      <c r="C523" s="99">
        <f>IF(B523&lt;&gt;1,"",COUNTIFS($I$6:I522,I523,$B$6:B522,1)+1)</f>
        <v>511</v>
      </c>
      <c r="D523" s="100" t="str">
        <f>IF(LEN(INDEX(Input!B$6:B$1005,ROW($C523)-ROW($C$5),1))=0,"-",INDEX(Input!B$6:B$1005,ROW($C523)-ROW($C$5),1))</f>
        <v>-</v>
      </c>
      <c r="E523" s="100" t="str">
        <f>IF(LEN(INDEX(Input!C$6:C$1005,ROW($C523)-ROW($C$5),1))=0,"-",INDEX(Input!C$6:C$1005,ROW($C523)-ROW($C$5),1))</f>
        <v>-</v>
      </c>
      <c r="F523" s="100" t="str">
        <f>IF(LEN(INDEX(Input!D$6:D$1005,ROW($C523)-ROW($C$5),1))=0,"-",INDEX(Input!D$6:D$1005,ROW($C523)-ROW($C$5),1))</f>
        <v>-</v>
      </c>
      <c r="G523" s="100" t="str">
        <f>IF(LEN(INDEX(Input!E$6:E$1005,ROW($C523)-ROW($C$5),1))=0,"-",INDEX(Input!E$6:E$1005,ROW($C523)-ROW($C$5),1))</f>
        <v>-</v>
      </c>
      <c r="H523" s="100" t="str">
        <f>IF(LEN(INDEX(Input!F$6:F$1005,ROW($C523)-ROW($C$5),1))=0,"-",INDEX(Input!F$6:F$1005,ROW($C523)-ROW($C$5),1))</f>
        <v>-</v>
      </c>
      <c r="I523" s="100" t="str">
        <f>IF(LEN(INDEX(Input!G$6:G$1005,ROW($C523)-ROW($C$5),1))=0,"",INDEX(Input!G$6:G$1005,ROW($C523)-ROW($C$5),1))</f>
        <v/>
      </c>
      <c r="J523" s="100" t="str">
        <f>IF(LEN(INDEX(Input!B$6:B$1005,ROW($C523)-ROW($C$5),1))=0,"-",IF(INDEX(Input!H$6:H$1005,ROW($C523)-ROW($C$5),1)="","Not set",INDEX(Input!H$6:H$1005,ROW($C523)-ROW($C$5),1)) )</f>
        <v>-</v>
      </c>
      <c r="K523" s="101" t="str">
        <f>IF(LEN(INDEX(Input!I$6:I$1005,ROW($C523)-ROW($C$5),1))=0,"",INDEX(Input!I$6:I$1005,ROW($C523)-ROW($C$5),1))</f>
        <v/>
      </c>
      <c r="L523" s="101" t="str">
        <f t="array" ref="L523">IFERROR(IF($AY$24=123,DAY(K523)&amp;connector&amp;IF($AZ$24="Extended",INDEX($AT$24:$AT$35,MONTH(K523),1),MONTH(K523))&amp;connector&amp;IF($AZ$24="Short", RIGHT(YEAR(K523),2),YEAR(K523)),IF($AY$24=213, MONTH(K523)&amp;connector&amp;DAY(K523)&amp;connector&amp;IF($AZ$24="Short", RIGHT(YEAR(K523),2),YEAR(K523)),IF($AZ$24="Short", RIGHT(YEAR(K523),2),YEAR(K523))&amp;connector&amp;MONTH(K523)&amp;connector&amp;DAY(K523))),"-")</f>
        <v>-</v>
      </c>
      <c r="M523" s="101" t="str">
        <f>IF(LEN(INDEX(Input!J$6:J$1005,ROW($C523)-ROW($C$5),1))=0,"",INDEX(Input!J$6:J$1005,ROW($C523)-ROW($C$5),1))</f>
        <v/>
      </c>
      <c r="N523" s="101" t="str">
        <f t="array" ref="N523">IFERROR(IF($AY$24=123,DAY(M523)&amp;connector&amp;IF($AZ$24="Extended",INDEX($AT$24:$AT$35,MONTH(M523),1),MONTH(M523))&amp;connector&amp;IF($AZ$24="Short", RIGHT(YEAR(M523),2),YEAR(M523)),IF($AY$24=213, MONTH(M523)&amp;connector&amp;DAY(M523)&amp;connector&amp;IF($AZ$24="Short", RIGHT(YEAR(M523),2),YEAR(M523)),IF($AZ$24="Short", RIGHT(YEAR(M523),2),YEAR(M523))&amp;connector&amp;MONTH(M523)&amp;connector&amp;DAY(M523))),"-")</f>
        <v>-</v>
      </c>
      <c r="O523" s="156" t="str">
        <f>IF(LEN(INDEX(Input!K$6:K$1005,ROW($C523)-ROW($C$5),1))=0,"",INDEX(Input!K$6:K$1005,ROW($C523)-ROW($C$5),1))</f>
        <v/>
      </c>
      <c r="P523" s="100" t="str">
        <f t="shared" si="68"/>
        <v>-</v>
      </c>
      <c r="Q523" s="156" t="str">
        <f>IF(LEN(INDEX(Input!L$6:L$1005,ROW($C523)-ROW($C$5),1))=0,"",INDEX(Input!L$6:L$1005,ROW($C523)-ROW($C$5),1))</f>
        <v/>
      </c>
      <c r="R523" s="100" t="str">
        <f t="shared" si="69"/>
        <v>-</v>
      </c>
      <c r="S523" s="156" t="str">
        <f>IF(LEN(INDEX(Input!M$6:M$1005,ROW($C523)-ROW($C$5),1))=0,"-",INDEX(Input!M$6:M$1005,ROW($C523)-ROW($C$5),1))</f>
        <v>-</v>
      </c>
      <c r="T523" s="156" t="str">
        <f t="shared" si="70"/>
        <v/>
      </c>
      <c r="U523" s="100" t="str">
        <f t="shared" si="71"/>
        <v>-</v>
      </c>
      <c r="V523" s="156" t="str">
        <f>IF(LEN(INDEX(Input!O$6:O$1005,ROW($C523)-ROW($C$5),1))=0,"",INDEX(Input!O$6:O$1005,ROW($C523)-ROW($C$5),1))</f>
        <v/>
      </c>
      <c r="W523" s="100" t="str">
        <f t="shared" si="72"/>
        <v>-</v>
      </c>
      <c r="X523" s="104" t="str">
        <f t="shared" si="73"/>
        <v/>
      </c>
      <c r="Y523" s="102" t="str">
        <f t="shared" si="67"/>
        <v/>
      </c>
      <c r="Z523" s="102" t="str">
        <f>IF(AND(OR(Dashboard!$D$7=J523,Dashboard!$D$7=""),  OR(Dashboard!$G$6&lt;=K523,Dashboard!$G$6=""), OR(Dashboard!$G$7&gt;=K523,Dashboard!$G$7=""),  OR(Dashboard!$J$6&lt;=O523,Dashboard!$J$6=""), OR(Dashboard!$J$7&gt;=O523,Dashboard!$J$7=""),D523&lt;&gt;""),"x","")</f>
        <v>x</v>
      </c>
      <c r="AA523" s="102" t="str">
        <f>IF(AND(OR(Dashboard!$D$6=H523,Dashboard!$D$6="",Dashboard!$D$6="All"), Z523="x"),"x","")</f>
        <v>x</v>
      </c>
      <c r="AB523" s="103" t="str">
        <f>IF(AND(OR(Dashboard!$D$6=H523,Dashboard!$D$6="",Dashboard!$D$6="All"), OR(Dashboard!$D$7=J523,Dashboard!$D$7=""),  OR(Dashboard!$G$6&lt;=K523,Dashboard!$G$6=""), OR(Dashboard!$G$7&gt;=K523,Dashboard!$G$7=""),  OR(Dashboard!$J$6&lt;=O523,Dashboard!$J$6=""), OR(Dashboard!$J$7&gt;=O523,Dashboard!$J$7=""),I523&lt;&gt;""),"x","")</f>
        <v/>
      </c>
      <c r="AC523" s="88" t="str">
        <f>IF($AB523&lt;&gt;"x","",IF(AND($I523&lt;&gt;AC$4, IFERROR(MATCH("c",$AB523:AB523,0),0)=0),"x", IF(IFERROR(MATCH("c",$AB523:AB523,0),0)=0,"c","")))</f>
        <v/>
      </c>
      <c r="AD523" s="88" t="str">
        <f>IF($AB523&lt;&gt;"x","",IF(AND($I523&lt;&gt;AD$4, IFERROR(MATCH("c",$AB523:AC523,0),0)=0),"x", IF(IFERROR(MATCH("c",$AB523:AC523,0),0)=0,"c","")))</f>
        <v/>
      </c>
      <c r="AE523" s="88" t="str">
        <f>IF($AB523&lt;&gt;"x","",IF(AND($I523&lt;&gt;AE$4, IFERROR(MATCH("c",$AB523:AD523,0),0)=0),"x", IF(IFERROR(MATCH("c",$AB523:AD523,0),0)=0,"c","")))</f>
        <v/>
      </c>
      <c r="AF523" s="88" t="str">
        <f>IF($AB523&lt;&gt;"x","",IF(AND($I523&lt;&gt;AF$4, IFERROR(MATCH("c",$AB523:AE523,0),0)=0),"x", IF(IFERROR(MATCH("c",$AB523:AE523,0),0)=0,"c","")))</f>
        <v/>
      </c>
      <c r="AG523" s="88" t="str">
        <f>IF($AB523&lt;&gt;"x","",IF(AND($I523&lt;&gt;AG$4, IFERROR(MATCH("c",$AB523:AF523,0),0)=0),"x", IF(IFERROR(MATCH("c",$AB523:AF523,0),0)=0,"c","")))</f>
        <v/>
      </c>
      <c r="AH523" s="88" t="str">
        <f>IF($AB523&lt;&gt;"x","",IF(AND($I523&lt;&gt;AH$4, IFERROR(MATCH("c",$AB523:AG523,0),0)=0),"x", IF(IFERROR(MATCH("c",$AB523:AG523,0),0)=0,"c","")))</f>
        <v/>
      </c>
      <c r="AI523" s="88" t="str">
        <f>IF($AB523&lt;&gt;"x","",IF(AND($I523&lt;&gt;AI$4, IFERROR(MATCH("c",$AB523:AH523,0),0)=0),"x", IF(IFERROR(MATCH("c",$AB523:AH523,0),0)=0,"c","")))</f>
        <v/>
      </c>
      <c r="AJ523" s="88" t="str">
        <f>IF($AB523&lt;&gt;"x","",IF(AND($I523&lt;&gt;AJ$4, IFERROR(MATCH("c",$AB523:AI523,0),0)=0),"x", IF(IFERROR(MATCH("c",$AB523:AI523,0),0)=0,"c","")))</f>
        <v/>
      </c>
      <c r="AK523" s="88" t="str">
        <f>IF($AB523&lt;&gt;"x","",IF(AND($I523&lt;&gt;AK$4, IFERROR(MATCH("c",$AB523:AJ523,0),0)=0),"x", IF(IFERROR(MATCH("c",$AB523:AJ523,0),0)=0,"c","")))</f>
        <v/>
      </c>
      <c r="AL523" s="88" t="str">
        <f>IF($AB523&lt;&gt;"x","",IF(AND($I523&lt;&gt;AL$4, IFERROR(MATCH("c",$AB523:AK523,0),0)=0),"x", IF(IFERROR(MATCH("c",$AB523:AK523,0),0)=0,"c","")))</f>
        <v/>
      </c>
      <c r="AM523" s="88" t="str">
        <f>IF($AB523&lt;&gt;"x","",IF(AND($I523&lt;&gt;AM$4, IFERROR(MATCH("c",$AB523:AL523,0),0)=0),"x", IF(IFERROR(MATCH("c",$AB523:AL523,0),0)=0,"c","")))</f>
        <v/>
      </c>
      <c r="AN523" s="88" t="str">
        <f>IF($AB523&lt;&gt;"x","",IF(AND($I523&lt;&gt;AN$4, IFERROR(MATCH("c",$AB523:AM523,0),0)=0),"x", IF(IFERROR(MATCH("c",$AB523:AM523,0),0)=0,"c","")))</f>
        <v/>
      </c>
      <c r="AO523" s="88" t="str">
        <f>IF($AB523&lt;&gt;"x","",IF(AND($I523&lt;&gt;AO$4, IFERROR(MATCH("c",$AB523:AN523,0),0)=0),"x", IF(IFERROR(MATCH("c",$AB523:AN523,0),0)=0,"c","")))</f>
        <v/>
      </c>
      <c r="AP523" s="88" t="str">
        <f>IF($AB523&lt;&gt;"x","",IF(AND($I523&lt;&gt;AP$4, IFERROR(MATCH("c",$AB523:AO523,0),0)=0),"x", IF(IFERROR(MATCH("c",$AB523:AO523,0),0)=0,"c","")))</f>
        <v/>
      </c>
      <c r="AQ523" s="88" t="str">
        <f>IF($AB523&lt;&gt;"x","",IF(AND($I523&lt;&gt;AQ$4, IFERROR(MATCH("c",$AB523:AP523,0),0)=0),"x", IF(IFERROR(MATCH("c",$AB523:AP523,0),0)=0,"c","")))</f>
        <v/>
      </c>
    </row>
    <row r="524" spans="2:43" x14ac:dyDescent="0.25">
      <c r="B524" s="88">
        <f>IF(AND(OR(Pipeline!$F$5=H524,Pipeline!$F$5="",Pipeline!$F$5="All"), OR(Pipeline!$F$6=J524,Pipeline!$F$6="",Pipeline!$F$6="All"),  OR(Pipeline!$J$5&lt;=K524,Pipeline!$J$5=""), OR(Pipeline!$J$6&gt;=K524,Pipeline!$J$6=""),  OR(Pipeline!$N$5&lt;=O524,Pipeline!$N$5=""), OR(Pipeline!$N$6&gt;=O524,Pipeline!$N$6="")),1,0)</f>
        <v>1</v>
      </c>
      <c r="C524" s="99">
        <f>IF(B524&lt;&gt;1,"",COUNTIFS($I$6:I523,I524,$B$6:B523,1)+1)</f>
        <v>512</v>
      </c>
      <c r="D524" s="100" t="str">
        <f>IF(LEN(INDEX(Input!B$6:B$1005,ROW($C524)-ROW($C$5),1))=0,"-",INDEX(Input!B$6:B$1005,ROW($C524)-ROW($C$5),1))</f>
        <v>-</v>
      </c>
      <c r="E524" s="100" t="str">
        <f>IF(LEN(INDEX(Input!C$6:C$1005,ROW($C524)-ROW($C$5),1))=0,"-",INDEX(Input!C$6:C$1005,ROW($C524)-ROW($C$5),1))</f>
        <v>-</v>
      </c>
      <c r="F524" s="100" t="str">
        <f>IF(LEN(INDEX(Input!D$6:D$1005,ROW($C524)-ROW($C$5),1))=0,"-",INDEX(Input!D$6:D$1005,ROW($C524)-ROW($C$5),1))</f>
        <v>-</v>
      </c>
      <c r="G524" s="100" t="str">
        <f>IF(LEN(INDEX(Input!E$6:E$1005,ROW($C524)-ROW($C$5),1))=0,"-",INDEX(Input!E$6:E$1005,ROW($C524)-ROW($C$5),1))</f>
        <v>-</v>
      </c>
      <c r="H524" s="100" t="str">
        <f>IF(LEN(INDEX(Input!F$6:F$1005,ROW($C524)-ROW($C$5),1))=0,"-",INDEX(Input!F$6:F$1005,ROW($C524)-ROW($C$5),1))</f>
        <v>-</v>
      </c>
      <c r="I524" s="100" t="str">
        <f>IF(LEN(INDEX(Input!G$6:G$1005,ROW($C524)-ROW($C$5),1))=0,"",INDEX(Input!G$6:G$1005,ROW($C524)-ROW($C$5),1))</f>
        <v/>
      </c>
      <c r="J524" s="100" t="str">
        <f>IF(LEN(INDEX(Input!B$6:B$1005,ROW($C524)-ROW($C$5),1))=0,"-",IF(INDEX(Input!H$6:H$1005,ROW($C524)-ROW($C$5),1)="","Not set",INDEX(Input!H$6:H$1005,ROW($C524)-ROW($C$5),1)) )</f>
        <v>-</v>
      </c>
      <c r="K524" s="101" t="str">
        <f>IF(LEN(INDEX(Input!I$6:I$1005,ROW($C524)-ROW($C$5),1))=0,"",INDEX(Input!I$6:I$1005,ROW($C524)-ROW($C$5),1))</f>
        <v/>
      </c>
      <c r="L524" s="101" t="str">
        <f t="array" ref="L524">IFERROR(IF($AY$24=123,DAY(K524)&amp;connector&amp;IF($AZ$24="Extended",INDEX($AT$24:$AT$35,MONTH(K524),1),MONTH(K524))&amp;connector&amp;IF($AZ$24="Short", RIGHT(YEAR(K524),2),YEAR(K524)),IF($AY$24=213, MONTH(K524)&amp;connector&amp;DAY(K524)&amp;connector&amp;IF($AZ$24="Short", RIGHT(YEAR(K524),2),YEAR(K524)),IF($AZ$24="Short", RIGHT(YEAR(K524),2),YEAR(K524))&amp;connector&amp;MONTH(K524)&amp;connector&amp;DAY(K524))),"-")</f>
        <v>-</v>
      </c>
      <c r="M524" s="101" t="str">
        <f>IF(LEN(INDEX(Input!J$6:J$1005,ROW($C524)-ROW($C$5),1))=0,"",INDEX(Input!J$6:J$1005,ROW($C524)-ROW($C$5),1))</f>
        <v/>
      </c>
      <c r="N524" s="101" t="str">
        <f t="array" ref="N524">IFERROR(IF($AY$24=123,DAY(M524)&amp;connector&amp;IF($AZ$24="Extended",INDEX($AT$24:$AT$35,MONTH(M524),1),MONTH(M524))&amp;connector&amp;IF($AZ$24="Short", RIGHT(YEAR(M524),2),YEAR(M524)),IF($AY$24=213, MONTH(M524)&amp;connector&amp;DAY(M524)&amp;connector&amp;IF($AZ$24="Short", RIGHT(YEAR(M524),2),YEAR(M524)),IF($AZ$24="Short", RIGHT(YEAR(M524),2),YEAR(M524))&amp;connector&amp;MONTH(M524)&amp;connector&amp;DAY(M524))),"-")</f>
        <v>-</v>
      </c>
      <c r="O524" s="156" t="str">
        <f>IF(LEN(INDEX(Input!K$6:K$1005,ROW($C524)-ROW($C$5),1))=0,"",INDEX(Input!K$6:K$1005,ROW($C524)-ROW($C$5),1))</f>
        <v/>
      </c>
      <c r="P524" s="100" t="str">
        <f t="shared" si="68"/>
        <v>-</v>
      </c>
      <c r="Q524" s="156" t="str">
        <f>IF(LEN(INDEX(Input!L$6:L$1005,ROW($C524)-ROW($C$5),1))=0,"",INDEX(Input!L$6:L$1005,ROW($C524)-ROW($C$5),1))</f>
        <v/>
      </c>
      <c r="R524" s="100" t="str">
        <f t="shared" si="69"/>
        <v>-</v>
      </c>
      <c r="S524" s="156" t="str">
        <f>IF(LEN(INDEX(Input!M$6:M$1005,ROW($C524)-ROW($C$5),1))=0,"-",INDEX(Input!M$6:M$1005,ROW($C524)-ROW($C$5),1))</f>
        <v>-</v>
      </c>
      <c r="T524" s="156" t="str">
        <f t="shared" si="70"/>
        <v/>
      </c>
      <c r="U524" s="100" t="str">
        <f t="shared" si="71"/>
        <v>-</v>
      </c>
      <c r="V524" s="156" t="str">
        <f>IF(LEN(INDEX(Input!O$6:O$1005,ROW($C524)-ROW($C$5),1))=0,"",INDEX(Input!O$6:O$1005,ROW($C524)-ROW($C$5),1))</f>
        <v/>
      </c>
      <c r="W524" s="100" t="str">
        <f t="shared" si="72"/>
        <v>-</v>
      </c>
      <c r="X524" s="104" t="str">
        <f t="shared" si="73"/>
        <v/>
      </c>
      <c r="Y524" s="102" t="str">
        <f t="shared" si="67"/>
        <v/>
      </c>
      <c r="Z524" s="102" t="str">
        <f>IF(AND(OR(Dashboard!$D$7=J524,Dashboard!$D$7=""),  OR(Dashboard!$G$6&lt;=K524,Dashboard!$G$6=""), OR(Dashboard!$G$7&gt;=K524,Dashboard!$G$7=""),  OR(Dashboard!$J$6&lt;=O524,Dashboard!$J$6=""), OR(Dashboard!$J$7&gt;=O524,Dashboard!$J$7=""),D524&lt;&gt;""),"x","")</f>
        <v>x</v>
      </c>
      <c r="AA524" s="102" t="str">
        <f>IF(AND(OR(Dashboard!$D$6=H524,Dashboard!$D$6="",Dashboard!$D$6="All"), Z524="x"),"x","")</f>
        <v>x</v>
      </c>
      <c r="AB524" s="103" t="str">
        <f>IF(AND(OR(Dashboard!$D$6=H524,Dashboard!$D$6="",Dashboard!$D$6="All"), OR(Dashboard!$D$7=J524,Dashboard!$D$7=""),  OR(Dashboard!$G$6&lt;=K524,Dashboard!$G$6=""), OR(Dashboard!$G$7&gt;=K524,Dashboard!$G$7=""),  OR(Dashboard!$J$6&lt;=O524,Dashboard!$J$6=""), OR(Dashboard!$J$7&gt;=O524,Dashboard!$J$7=""),I524&lt;&gt;""),"x","")</f>
        <v/>
      </c>
      <c r="AC524" s="88" t="str">
        <f>IF($AB524&lt;&gt;"x","",IF(AND($I524&lt;&gt;AC$4, IFERROR(MATCH("c",$AB524:AB524,0),0)=0),"x", IF(IFERROR(MATCH("c",$AB524:AB524,0),0)=0,"c","")))</f>
        <v/>
      </c>
      <c r="AD524" s="88" t="str">
        <f>IF($AB524&lt;&gt;"x","",IF(AND($I524&lt;&gt;AD$4, IFERROR(MATCH("c",$AB524:AC524,0),0)=0),"x", IF(IFERROR(MATCH("c",$AB524:AC524,0),0)=0,"c","")))</f>
        <v/>
      </c>
      <c r="AE524" s="88" t="str">
        <f>IF($AB524&lt;&gt;"x","",IF(AND($I524&lt;&gt;AE$4, IFERROR(MATCH("c",$AB524:AD524,0),0)=0),"x", IF(IFERROR(MATCH("c",$AB524:AD524,0),0)=0,"c","")))</f>
        <v/>
      </c>
      <c r="AF524" s="88" t="str">
        <f>IF($AB524&lt;&gt;"x","",IF(AND($I524&lt;&gt;AF$4, IFERROR(MATCH("c",$AB524:AE524,0),0)=0),"x", IF(IFERROR(MATCH("c",$AB524:AE524,0),0)=0,"c","")))</f>
        <v/>
      </c>
      <c r="AG524" s="88" t="str">
        <f>IF($AB524&lt;&gt;"x","",IF(AND($I524&lt;&gt;AG$4, IFERROR(MATCH("c",$AB524:AF524,0),0)=0),"x", IF(IFERROR(MATCH("c",$AB524:AF524,0),0)=0,"c","")))</f>
        <v/>
      </c>
      <c r="AH524" s="88" t="str">
        <f>IF($AB524&lt;&gt;"x","",IF(AND($I524&lt;&gt;AH$4, IFERROR(MATCH("c",$AB524:AG524,0),0)=0),"x", IF(IFERROR(MATCH("c",$AB524:AG524,0),0)=0,"c","")))</f>
        <v/>
      </c>
      <c r="AI524" s="88" t="str">
        <f>IF($AB524&lt;&gt;"x","",IF(AND($I524&lt;&gt;AI$4, IFERROR(MATCH("c",$AB524:AH524,0),0)=0),"x", IF(IFERROR(MATCH("c",$AB524:AH524,0),0)=0,"c","")))</f>
        <v/>
      </c>
      <c r="AJ524" s="88" t="str">
        <f>IF($AB524&lt;&gt;"x","",IF(AND($I524&lt;&gt;AJ$4, IFERROR(MATCH("c",$AB524:AI524,0),0)=0),"x", IF(IFERROR(MATCH("c",$AB524:AI524,0),0)=0,"c","")))</f>
        <v/>
      </c>
      <c r="AK524" s="88" t="str">
        <f>IF($AB524&lt;&gt;"x","",IF(AND($I524&lt;&gt;AK$4, IFERROR(MATCH("c",$AB524:AJ524,0),0)=0),"x", IF(IFERROR(MATCH("c",$AB524:AJ524,0),0)=0,"c","")))</f>
        <v/>
      </c>
      <c r="AL524" s="88" t="str">
        <f>IF($AB524&lt;&gt;"x","",IF(AND($I524&lt;&gt;AL$4, IFERROR(MATCH("c",$AB524:AK524,0),0)=0),"x", IF(IFERROR(MATCH("c",$AB524:AK524,0),0)=0,"c","")))</f>
        <v/>
      </c>
      <c r="AM524" s="88" t="str">
        <f>IF($AB524&lt;&gt;"x","",IF(AND($I524&lt;&gt;AM$4, IFERROR(MATCH("c",$AB524:AL524,0),0)=0),"x", IF(IFERROR(MATCH("c",$AB524:AL524,0),0)=0,"c","")))</f>
        <v/>
      </c>
      <c r="AN524" s="88" t="str">
        <f>IF($AB524&lt;&gt;"x","",IF(AND($I524&lt;&gt;AN$4, IFERROR(MATCH("c",$AB524:AM524,0),0)=0),"x", IF(IFERROR(MATCH("c",$AB524:AM524,0),0)=0,"c","")))</f>
        <v/>
      </c>
      <c r="AO524" s="88" t="str">
        <f>IF($AB524&lt;&gt;"x","",IF(AND($I524&lt;&gt;AO$4, IFERROR(MATCH("c",$AB524:AN524,0),0)=0),"x", IF(IFERROR(MATCH("c",$AB524:AN524,0),0)=0,"c","")))</f>
        <v/>
      </c>
      <c r="AP524" s="88" t="str">
        <f>IF($AB524&lt;&gt;"x","",IF(AND($I524&lt;&gt;AP$4, IFERROR(MATCH("c",$AB524:AO524,0),0)=0),"x", IF(IFERROR(MATCH("c",$AB524:AO524,0),0)=0,"c","")))</f>
        <v/>
      </c>
      <c r="AQ524" s="88" t="str">
        <f>IF($AB524&lt;&gt;"x","",IF(AND($I524&lt;&gt;AQ$4, IFERROR(MATCH("c",$AB524:AP524,0),0)=0),"x", IF(IFERROR(MATCH("c",$AB524:AP524,0),0)=0,"c","")))</f>
        <v/>
      </c>
    </row>
    <row r="525" spans="2:43" x14ac:dyDescent="0.25">
      <c r="B525" s="88">
        <f>IF(AND(OR(Pipeline!$F$5=H525,Pipeline!$F$5="",Pipeline!$F$5="All"), OR(Pipeline!$F$6=J525,Pipeline!$F$6="",Pipeline!$F$6="All"),  OR(Pipeline!$J$5&lt;=K525,Pipeline!$J$5=""), OR(Pipeline!$J$6&gt;=K525,Pipeline!$J$6=""),  OR(Pipeline!$N$5&lt;=O525,Pipeline!$N$5=""), OR(Pipeline!$N$6&gt;=O525,Pipeline!$N$6="")),1,0)</f>
        <v>1</v>
      </c>
      <c r="C525" s="99">
        <f>IF(B525&lt;&gt;1,"",COUNTIFS($I$6:I524,I525,$B$6:B524,1)+1)</f>
        <v>513</v>
      </c>
      <c r="D525" s="100" t="str">
        <f>IF(LEN(INDEX(Input!B$6:B$1005,ROW($C525)-ROW($C$5),1))=0,"-",INDEX(Input!B$6:B$1005,ROW($C525)-ROW($C$5),1))</f>
        <v>-</v>
      </c>
      <c r="E525" s="100" t="str">
        <f>IF(LEN(INDEX(Input!C$6:C$1005,ROW($C525)-ROW($C$5),1))=0,"-",INDEX(Input!C$6:C$1005,ROW($C525)-ROW($C$5),1))</f>
        <v>-</v>
      </c>
      <c r="F525" s="100" t="str">
        <f>IF(LEN(INDEX(Input!D$6:D$1005,ROW($C525)-ROW($C$5),1))=0,"-",INDEX(Input!D$6:D$1005,ROW($C525)-ROW($C$5),1))</f>
        <v>-</v>
      </c>
      <c r="G525" s="100" t="str">
        <f>IF(LEN(INDEX(Input!E$6:E$1005,ROW($C525)-ROW($C$5),1))=0,"-",INDEX(Input!E$6:E$1005,ROW($C525)-ROW($C$5),1))</f>
        <v>-</v>
      </c>
      <c r="H525" s="100" t="str">
        <f>IF(LEN(INDEX(Input!F$6:F$1005,ROW($C525)-ROW($C$5),1))=0,"-",INDEX(Input!F$6:F$1005,ROW($C525)-ROW($C$5),1))</f>
        <v>-</v>
      </c>
      <c r="I525" s="100" t="str">
        <f>IF(LEN(INDEX(Input!G$6:G$1005,ROW($C525)-ROW($C$5),1))=0,"",INDEX(Input!G$6:G$1005,ROW($C525)-ROW($C$5),1))</f>
        <v/>
      </c>
      <c r="J525" s="100" t="str">
        <f>IF(LEN(INDEX(Input!B$6:B$1005,ROW($C525)-ROW($C$5),1))=0,"-",IF(INDEX(Input!H$6:H$1005,ROW($C525)-ROW($C$5),1)="","Not set",INDEX(Input!H$6:H$1005,ROW($C525)-ROW($C$5),1)) )</f>
        <v>-</v>
      </c>
      <c r="K525" s="101" t="str">
        <f>IF(LEN(INDEX(Input!I$6:I$1005,ROW($C525)-ROW($C$5),1))=0,"",INDEX(Input!I$6:I$1005,ROW($C525)-ROW($C$5),1))</f>
        <v/>
      </c>
      <c r="L525" s="101" t="str">
        <f t="array" ref="L525">IFERROR(IF($AY$24=123,DAY(K525)&amp;connector&amp;IF($AZ$24="Extended",INDEX($AT$24:$AT$35,MONTH(K525),1),MONTH(K525))&amp;connector&amp;IF($AZ$24="Short", RIGHT(YEAR(K525),2),YEAR(K525)),IF($AY$24=213, MONTH(K525)&amp;connector&amp;DAY(K525)&amp;connector&amp;IF($AZ$24="Short", RIGHT(YEAR(K525),2),YEAR(K525)),IF($AZ$24="Short", RIGHT(YEAR(K525),2),YEAR(K525))&amp;connector&amp;MONTH(K525)&amp;connector&amp;DAY(K525))),"-")</f>
        <v>-</v>
      </c>
      <c r="M525" s="101" t="str">
        <f>IF(LEN(INDEX(Input!J$6:J$1005,ROW($C525)-ROW($C$5),1))=0,"",INDEX(Input!J$6:J$1005,ROW($C525)-ROW($C$5),1))</f>
        <v/>
      </c>
      <c r="N525" s="101" t="str">
        <f t="array" ref="N525">IFERROR(IF($AY$24=123,DAY(M525)&amp;connector&amp;IF($AZ$24="Extended",INDEX($AT$24:$AT$35,MONTH(M525),1),MONTH(M525))&amp;connector&amp;IF($AZ$24="Short", RIGHT(YEAR(M525),2),YEAR(M525)),IF($AY$24=213, MONTH(M525)&amp;connector&amp;DAY(M525)&amp;connector&amp;IF($AZ$24="Short", RIGHT(YEAR(M525),2),YEAR(M525)),IF($AZ$24="Short", RIGHT(YEAR(M525),2),YEAR(M525))&amp;connector&amp;MONTH(M525)&amp;connector&amp;DAY(M525))),"-")</f>
        <v>-</v>
      </c>
      <c r="O525" s="156" t="str">
        <f>IF(LEN(INDEX(Input!K$6:K$1005,ROW($C525)-ROW($C$5),1))=0,"",INDEX(Input!K$6:K$1005,ROW($C525)-ROW($C$5),1))</f>
        <v/>
      </c>
      <c r="P525" s="100" t="str">
        <f t="shared" si="68"/>
        <v>-</v>
      </c>
      <c r="Q525" s="156" t="str">
        <f>IF(LEN(INDEX(Input!L$6:L$1005,ROW($C525)-ROW($C$5),1))=0,"",INDEX(Input!L$6:L$1005,ROW($C525)-ROW($C$5),1))</f>
        <v/>
      </c>
      <c r="R525" s="100" t="str">
        <f t="shared" si="69"/>
        <v>-</v>
      </c>
      <c r="S525" s="156" t="str">
        <f>IF(LEN(INDEX(Input!M$6:M$1005,ROW($C525)-ROW($C$5),1))=0,"-",INDEX(Input!M$6:M$1005,ROW($C525)-ROW($C$5),1))</f>
        <v>-</v>
      </c>
      <c r="T525" s="156" t="str">
        <f t="shared" si="70"/>
        <v/>
      </c>
      <c r="U525" s="100" t="str">
        <f t="shared" si="71"/>
        <v>-</v>
      </c>
      <c r="V525" s="156" t="str">
        <f>IF(LEN(INDEX(Input!O$6:O$1005,ROW($C525)-ROW($C$5),1))=0,"",INDEX(Input!O$6:O$1005,ROW($C525)-ROW($C$5),1))</f>
        <v/>
      </c>
      <c r="W525" s="100" t="str">
        <f t="shared" si="72"/>
        <v>-</v>
      </c>
      <c r="X525" s="104" t="str">
        <f t="shared" si="73"/>
        <v/>
      </c>
      <c r="Y525" s="102" t="str">
        <f t="shared" si="67"/>
        <v/>
      </c>
      <c r="Z525" s="102" t="str">
        <f>IF(AND(OR(Dashboard!$D$7=J525,Dashboard!$D$7=""),  OR(Dashboard!$G$6&lt;=K525,Dashboard!$G$6=""), OR(Dashboard!$G$7&gt;=K525,Dashboard!$G$7=""),  OR(Dashboard!$J$6&lt;=O525,Dashboard!$J$6=""), OR(Dashboard!$J$7&gt;=O525,Dashboard!$J$7=""),D525&lt;&gt;""),"x","")</f>
        <v>x</v>
      </c>
      <c r="AA525" s="102" t="str">
        <f>IF(AND(OR(Dashboard!$D$6=H525,Dashboard!$D$6="",Dashboard!$D$6="All"), Z525="x"),"x","")</f>
        <v>x</v>
      </c>
      <c r="AB525" s="103" t="str">
        <f>IF(AND(OR(Dashboard!$D$6=H525,Dashboard!$D$6="",Dashboard!$D$6="All"), OR(Dashboard!$D$7=J525,Dashboard!$D$7=""),  OR(Dashboard!$G$6&lt;=K525,Dashboard!$G$6=""), OR(Dashboard!$G$7&gt;=K525,Dashboard!$G$7=""),  OR(Dashboard!$J$6&lt;=O525,Dashboard!$J$6=""), OR(Dashboard!$J$7&gt;=O525,Dashboard!$J$7=""),I525&lt;&gt;""),"x","")</f>
        <v/>
      </c>
      <c r="AC525" s="88" t="str">
        <f>IF($AB525&lt;&gt;"x","",IF(AND($I525&lt;&gt;AC$4, IFERROR(MATCH("c",$AB525:AB525,0),0)=0),"x", IF(IFERROR(MATCH("c",$AB525:AB525,0),0)=0,"c","")))</f>
        <v/>
      </c>
      <c r="AD525" s="88" t="str">
        <f>IF($AB525&lt;&gt;"x","",IF(AND($I525&lt;&gt;AD$4, IFERROR(MATCH("c",$AB525:AC525,0),0)=0),"x", IF(IFERROR(MATCH("c",$AB525:AC525,0),0)=0,"c","")))</f>
        <v/>
      </c>
      <c r="AE525" s="88" t="str">
        <f>IF($AB525&lt;&gt;"x","",IF(AND($I525&lt;&gt;AE$4, IFERROR(MATCH("c",$AB525:AD525,0),0)=0),"x", IF(IFERROR(MATCH("c",$AB525:AD525,0),0)=0,"c","")))</f>
        <v/>
      </c>
      <c r="AF525" s="88" t="str">
        <f>IF($AB525&lt;&gt;"x","",IF(AND($I525&lt;&gt;AF$4, IFERROR(MATCH("c",$AB525:AE525,0),0)=0),"x", IF(IFERROR(MATCH("c",$AB525:AE525,0),0)=0,"c","")))</f>
        <v/>
      </c>
      <c r="AG525" s="88" t="str">
        <f>IF($AB525&lt;&gt;"x","",IF(AND($I525&lt;&gt;AG$4, IFERROR(MATCH("c",$AB525:AF525,0),0)=0),"x", IF(IFERROR(MATCH("c",$AB525:AF525,0),0)=0,"c","")))</f>
        <v/>
      </c>
      <c r="AH525" s="88" t="str">
        <f>IF($AB525&lt;&gt;"x","",IF(AND($I525&lt;&gt;AH$4, IFERROR(MATCH("c",$AB525:AG525,0),0)=0),"x", IF(IFERROR(MATCH("c",$AB525:AG525,0),0)=0,"c","")))</f>
        <v/>
      </c>
      <c r="AI525" s="88" t="str">
        <f>IF($AB525&lt;&gt;"x","",IF(AND($I525&lt;&gt;AI$4, IFERROR(MATCH("c",$AB525:AH525,0),0)=0),"x", IF(IFERROR(MATCH("c",$AB525:AH525,0),0)=0,"c","")))</f>
        <v/>
      </c>
      <c r="AJ525" s="88" t="str">
        <f>IF($AB525&lt;&gt;"x","",IF(AND($I525&lt;&gt;AJ$4, IFERROR(MATCH("c",$AB525:AI525,0),0)=0),"x", IF(IFERROR(MATCH("c",$AB525:AI525,0),0)=0,"c","")))</f>
        <v/>
      </c>
      <c r="AK525" s="88" t="str">
        <f>IF($AB525&lt;&gt;"x","",IF(AND($I525&lt;&gt;AK$4, IFERROR(MATCH("c",$AB525:AJ525,0),0)=0),"x", IF(IFERROR(MATCH("c",$AB525:AJ525,0),0)=0,"c","")))</f>
        <v/>
      </c>
      <c r="AL525" s="88" t="str">
        <f>IF($AB525&lt;&gt;"x","",IF(AND($I525&lt;&gt;AL$4, IFERROR(MATCH("c",$AB525:AK525,0),0)=0),"x", IF(IFERROR(MATCH("c",$AB525:AK525,0),0)=0,"c","")))</f>
        <v/>
      </c>
      <c r="AM525" s="88" t="str">
        <f>IF($AB525&lt;&gt;"x","",IF(AND($I525&lt;&gt;AM$4, IFERROR(MATCH("c",$AB525:AL525,0),0)=0),"x", IF(IFERROR(MATCH("c",$AB525:AL525,0),0)=0,"c","")))</f>
        <v/>
      </c>
      <c r="AN525" s="88" t="str">
        <f>IF($AB525&lt;&gt;"x","",IF(AND($I525&lt;&gt;AN$4, IFERROR(MATCH("c",$AB525:AM525,0),0)=0),"x", IF(IFERROR(MATCH("c",$AB525:AM525,0),0)=0,"c","")))</f>
        <v/>
      </c>
      <c r="AO525" s="88" t="str">
        <f>IF($AB525&lt;&gt;"x","",IF(AND($I525&lt;&gt;AO$4, IFERROR(MATCH("c",$AB525:AN525,0),0)=0),"x", IF(IFERROR(MATCH("c",$AB525:AN525,0),0)=0,"c","")))</f>
        <v/>
      </c>
      <c r="AP525" s="88" t="str">
        <f>IF($AB525&lt;&gt;"x","",IF(AND($I525&lt;&gt;AP$4, IFERROR(MATCH("c",$AB525:AO525,0),0)=0),"x", IF(IFERROR(MATCH("c",$AB525:AO525,0),0)=0,"c","")))</f>
        <v/>
      </c>
      <c r="AQ525" s="88" t="str">
        <f>IF($AB525&lt;&gt;"x","",IF(AND($I525&lt;&gt;AQ$4, IFERROR(MATCH("c",$AB525:AP525,0),0)=0),"x", IF(IFERROR(MATCH("c",$AB525:AP525,0),0)=0,"c","")))</f>
        <v/>
      </c>
    </row>
    <row r="526" spans="2:43" x14ac:dyDescent="0.25">
      <c r="B526" s="88">
        <f>IF(AND(OR(Pipeline!$F$5=H526,Pipeline!$F$5="",Pipeline!$F$5="All"), OR(Pipeline!$F$6=J526,Pipeline!$F$6="",Pipeline!$F$6="All"),  OR(Pipeline!$J$5&lt;=K526,Pipeline!$J$5=""), OR(Pipeline!$J$6&gt;=K526,Pipeline!$J$6=""),  OR(Pipeline!$N$5&lt;=O526,Pipeline!$N$5=""), OR(Pipeline!$N$6&gt;=O526,Pipeline!$N$6="")),1,0)</f>
        <v>1</v>
      </c>
      <c r="C526" s="99">
        <f>IF(B526&lt;&gt;1,"",COUNTIFS($I$6:I525,I526,$B$6:B525,1)+1)</f>
        <v>514</v>
      </c>
      <c r="D526" s="100" t="str">
        <f>IF(LEN(INDEX(Input!B$6:B$1005,ROW($C526)-ROW($C$5),1))=0,"-",INDEX(Input!B$6:B$1005,ROW($C526)-ROW($C$5),1))</f>
        <v>-</v>
      </c>
      <c r="E526" s="100" t="str">
        <f>IF(LEN(INDEX(Input!C$6:C$1005,ROW($C526)-ROW($C$5),1))=0,"-",INDEX(Input!C$6:C$1005,ROW($C526)-ROW($C$5),1))</f>
        <v>-</v>
      </c>
      <c r="F526" s="100" t="str">
        <f>IF(LEN(INDEX(Input!D$6:D$1005,ROW($C526)-ROW($C$5),1))=0,"-",INDEX(Input!D$6:D$1005,ROW($C526)-ROW($C$5),1))</f>
        <v>-</v>
      </c>
      <c r="G526" s="100" t="str">
        <f>IF(LEN(INDEX(Input!E$6:E$1005,ROW($C526)-ROW($C$5),1))=0,"-",INDEX(Input!E$6:E$1005,ROW($C526)-ROW($C$5),1))</f>
        <v>-</v>
      </c>
      <c r="H526" s="100" t="str">
        <f>IF(LEN(INDEX(Input!F$6:F$1005,ROW($C526)-ROW($C$5),1))=0,"-",INDEX(Input!F$6:F$1005,ROW($C526)-ROW($C$5),1))</f>
        <v>-</v>
      </c>
      <c r="I526" s="100" t="str">
        <f>IF(LEN(INDEX(Input!G$6:G$1005,ROW($C526)-ROW($C$5),1))=0,"",INDEX(Input!G$6:G$1005,ROW($C526)-ROW($C$5),1))</f>
        <v/>
      </c>
      <c r="J526" s="100" t="str">
        <f>IF(LEN(INDEX(Input!B$6:B$1005,ROW($C526)-ROW($C$5),1))=0,"-",IF(INDEX(Input!H$6:H$1005,ROW($C526)-ROW($C$5),1)="","Not set",INDEX(Input!H$6:H$1005,ROW($C526)-ROW($C$5),1)) )</f>
        <v>-</v>
      </c>
      <c r="K526" s="101" t="str">
        <f>IF(LEN(INDEX(Input!I$6:I$1005,ROW($C526)-ROW($C$5),1))=0,"",INDEX(Input!I$6:I$1005,ROW($C526)-ROW($C$5),1))</f>
        <v/>
      </c>
      <c r="L526" s="101" t="str">
        <f t="array" ref="L526">IFERROR(IF($AY$24=123,DAY(K526)&amp;connector&amp;IF($AZ$24="Extended",INDEX($AT$24:$AT$35,MONTH(K526),1),MONTH(K526))&amp;connector&amp;IF($AZ$24="Short", RIGHT(YEAR(K526),2),YEAR(K526)),IF($AY$24=213, MONTH(K526)&amp;connector&amp;DAY(K526)&amp;connector&amp;IF($AZ$24="Short", RIGHT(YEAR(K526),2),YEAR(K526)),IF($AZ$24="Short", RIGHT(YEAR(K526),2),YEAR(K526))&amp;connector&amp;MONTH(K526)&amp;connector&amp;DAY(K526))),"-")</f>
        <v>-</v>
      </c>
      <c r="M526" s="101" t="str">
        <f>IF(LEN(INDEX(Input!J$6:J$1005,ROW($C526)-ROW($C$5),1))=0,"",INDEX(Input!J$6:J$1005,ROW($C526)-ROW($C$5),1))</f>
        <v/>
      </c>
      <c r="N526" s="101" t="str">
        <f t="array" ref="N526">IFERROR(IF($AY$24=123,DAY(M526)&amp;connector&amp;IF($AZ$24="Extended",INDEX($AT$24:$AT$35,MONTH(M526),1),MONTH(M526))&amp;connector&amp;IF($AZ$24="Short", RIGHT(YEAR(M526),2),YEAR(M526)),IF($AY$24=213, MONTH(M526)&amp;connector&amp;DAY(M526)&amp;connector&amp;IF($AZ$24="Short", RIGHT(YEAR(M526),2),YEAR(M526)),IF($AZ$24="Short", RIGHT(YEAR(M526),2),YEAR(M526))&amp;connector&amp;MONTH(M526)&amp;connector&amp;DAY(M526))),"-")</f>
        <v>-</v>
      </c>
      <c r="O526" s="156" t="str">
        <f>IF(LEN(INDEX(Input!K$6:K$1005,ROW($C526)-ROW($C$5),1))=0,"",INDEX(Input!K$6:K$1005,ROW($C526)-ROW($C$5),1))</f>
        <v/>
      </c>
      <c r="P526" s="100" t="str">
        <f t="shared" si="68"/>
        <v>-</v>
      </c>
      <c r="Q526" s="156" t="str">
        <f>IF(LEN(INDEX(Input!L$6:L$1005,ROW($C526)-ROW($C$5),1))=0,"",INDEX(Input!L$6:L$1005,ROW($C526)-ROW($C$5),1))</f>
        <v/>
      </c>
      <c r="R526" s="100" t="str">
        <f t="shared" si="69"/>
        <v>-</v>
      </c>
      <c r="S526" s="156" t="str">
        <f>IF(LEN(INDEX(Input!M$6:M$1005,ROW($C526)-ROW($C$5),1))=0,"-",INDEX(Input!M$6:M$1005,ROW($C526)-ROW($C$5),1))</f>
        <v>-</v>
      </c>
      <c r="T526" s="156" t="str">
        <f t="shared" si="70"/>
        <v/>
      </c>
      <c r="U526" s="100" t="str">
        <f t="shared" si="71"/>
        <v>-</v>
      </c>
      <c r="V526" s="156" t="str">
        <f>IF(LEN(INDEX(Input!O$6:O$1005,ROW($C526)-ROW($C$5),1))=0,"",INDEX(Input!O$6:O$1005,ROW($C526)-ROW($C$5),1))</f>
        <v/>
      </c>
      <c r="W526" s="100" t="str">
        <f t="shared" si="72"/>
        <v>-</v>
      </c>
      <c r="X526" s="104" t="str">
        <f t="shared" si="73"/>
        <v/>
      </c>
      <c r="Y526" s="102" t="str">
        <f t="shared" si="67"/>
        <v/>
      </c>
      <c r="Z526" s="102" t="str">
        <f>IF(AND(OR(Dashboard!$D$7=J526,Dashboard!$D$7=""),  OR(Dashboard!$G$6&lt;=K526,Dashboard!$G$6=""), OR(Dashboard!$G$7&gt;=K526,Dashboard!$G$7=""),  OR(Dashboard!$J$6&lt;=O526,Dashboard!$J$6=""), OR(Dashboard!$J$7&gt;=O526,Dashboard!$J$7=""),D526&lt;&gt;""),"x","")</f>
        <v>x</v>
      </c>
      <c r="AA526" s="102" t="str">
        <f>IF(AND(OR(Dashboard!$D$6=H526,Dashboard!$D$6="",Dashboard!$D$6="All"), Z526="x"),"x","")</f>
        <v>x</v>
      </c>
      <c r="AB526" s="103" t="str">
        <f>IF(AND(OR(Dashboard!$D$6=H526,Dashboard!$D$6="",Dashboard!$D$6="All"), OR(Dashboard!$D$7=J526,Dashboard!$D$7=""),  OR(Dashboard!$G$6&lt;=K526,Dashboard!$G$6=""), OR(Dashboard!$G$7&gt;=K526,Dashboard!$G$7=""),  OR(Dashboard!$J$6&lt;=O526,Dashboard!$J$6=""), OR(Dashboard!$J$7&gt;=O526,Dashboard!$J$7=""),I526&lt;&gt;""),"x","")</f>
        <v/>
      </c>
      <c r="AC526" s="88" t="str">
        <f>IF($AB526&lt;&gt;"x","",IF(AND($I526&lt;&gt;AC$4, IFERROR(MATCH("c",$AB526:AB526,0),0)=0),"x", IF(IFERROR(MATCH("c",$AB526:AB526,0),0)=0,"c","")))</f>
        <v/>
      </c>
      <c r="AD526" s="88" t="str">
        <f>IF($AB526&lt;&gt;"x","",IF(AND($I526&lt;&gt;AD$4, IFERROR(MATCH("c",$AB526:AC526,0),0)=0),"x", IF(IFERROR(MATCH("c",$AB526:AC526,0),0)=0,"c","")))</f>
        <v/>
      </c>
      <c r="AE526" s="88" t="str">
        <f>IF($AB526&lt;&gt;"x","",IF(AND($I526&lt;&gt;AE$4, IFERROR(MATCH("c",$AB526:AD526,0),0)=0),"x", IF(IFERROR(MATCH("c",$AB526:AD526,0),0)=0,"c","")))</f>
        <v/>
      </c>
      <c r="AF526" s="88" t="str">
        <f>IF($AB526&lt;&gt;"x","",IF(AND($I526&lt;&gt;AF$4, IFERROR(MATCH("c",$AB526:AE526,0),0)=0),"x", IF(IFERROR(MATCH("c",$AB526:AE526,0),0)=0,"c","")))</f>
        <v/>
      </c>
      <c r="AG526" s="88" t="str">
        <f>IF($AB526&lt;&gt;"x","",IF(AND($I526&lt;&gt;AG$4, IFERROR(MATCH("c",$AB526:AF526,0),0)=0),"x", IF(IFERROR(MATCH("c",$AB526:AF526,0),0)=0,"c","")))</f>
        <v/>
      </c>
      <c r="AH526" s="88" t="str">
        <f>IF($AB526&lt;&gt;"x","",IF(AND($I526&lt;&gt;AH$4, IFERROR(MATCH("c",$AB526:AG526,0),0)=0),"x", IF(IFERROR(MATCH("c",$AB526:AG526,0),0)=0,"c","")))</f>
        <v/>
      </c>
      <c r="AI526" s="88" t="str">
        <f>IF($AB526&lt;&gt;"x","",IF(AND($I526&lt;&gt;AI$4, IFERROR(MATCH("c",$AB526:AH526,0),0)=0),"x", IF(IFERROR(MATCH("c",$AB526:AH526,0),0)=0,"c","")))</f>
        <v/>
      </c>
      <c r="AJ526" s="88" t="str">
        <f>IF($AB526&lt;&gt;"x","",IF(AND($I526&lt;&gt;AJ$4, IFERROR(MATCH("c",$AB526:AI526,0),0)=0),"x", IF(IFERROR(MATCH("c",$AB526:AI526,0),0)=0,"c","")))</f>
        <v/>
      </c>
      <c r="AK526" s="88" t="str">
        <f>IF($AB526&lt;&gt;"x","",IF(AND($I526&lt;&gt;AK$4, IFERROR(MATCH("c",$AB526:AJ526,0),0)=0),"x", IF(IFERROR(MATCH("c",$AB526:AJ526,0),0)=0,"c","")))</f>
        <v/>
      </c>
      <c r="AL526" s="88" t="str">
        <f>IF($AB526&lt;&gt;"x","",IF(AND($I526&lt;&gt;AL$4, IFERROR(MATCH("c",$AB526:AK526,0),0)=0),"x", IF(IFERROR(MATCH("c",$AB526:AK526,0),0)=0,"c","")))</f>
        <v/>
      </c>
      <c r="AM526" s="88" t="str">
        <f>IF($AB526&lt;&gt;"x","",IF(AND($I526&lt;&gt;AM$4, IFERROR(MATCH("c",$AB526:AL526,0),0)=0),"x", IF(IFERROR(MATCH("c",$AB526:AL526,0),0)=0,"c","")))</f>
        <v/>
      </c>
      <c r="AN526" s="88" t="str">
        <f>IF($AB526&lt;&gt;"x","",IF(AND($I526&lt;&gt;AN$4, IFERROR(MATCH("c",$AB526:AM526,0),0)=0),"x", IF(IFERROR(MATCH("c",$AB526:AM526,0),0)=0,"c","")))</f>
        <v/>
      </c>
      <c r="AO526" s="88" t="str">
        <f>IF($AB526&lt;&gt;"x","",IF(AND($I526&lt;&gt;AO$4, IFERROR(MATCH("c",$AB526:AN526,0),0)=0),"x", IF(IFERROR(MATCH("c",$AB526:AN526,0),0)=0,"c","")))</f>
        <v/>
      </c>
      <c r="AP526" s="88" t="str">
        <f>IF($AB526&lt;&gt;"x","",IF(AND($I526&lt;&gt;AP$4, IFERROR(MATCH("c",$AB526:AO526,0),0)=0),"x", IF(IFERROR(MATCH("c",$AB526:AO526,0),0)=0,"c","")))</f>
        <v/>
      </c>
      <c r="AQ526" s="88" t="str">
        <f>IF($AB526&lt;&gt;"x","",IF(AND($I526&lt;&gt;AQ$4, IFERROR(MATCH("c",$AB526:AP526,0),0)=0),"x", IF(IFERROR(MATCH("c",$AB526:AP526,0),0)=0,"c","")))</f>
        <v/>
      </c>
    </row>
    <row r="527" spans="2:43" x14ac:dyDescent="0.25">
      <c r="B527" s="88">
        <f>IF(AND(OR(Pipeline!$F$5=H527,Pipeline!$F$5="",Pipeline!$F$5="All"), OR(Pipeline!$F$6=J527,Pipeline!$F$6="",Pipeline!$F$6="All"),  OR(Pipeline!$J$5&lt;=K527,Pipeline!$J$5=""), OR(Pipeline!$J$6&gt;=K527,Pipeline!$J$6=""),  OR(Pipeline!$N$5&lt;=O527,Pipeline!$N$5=""), OR(Pipeline!$N$6&gt;=O527,Pipeline!$N$6="")),1,0)</f>
        <v>1</v>
      </c>
      <c r="C527" s="99">
        <f>IF(B527&lt;&gt;1,"",COUNTIFS($I$6:I526,I527,$B$6:B526,1)+1)</f>
        <v>515</v>
      </c>
      <c r="D527" s="100" t="str">
        <f>IF(LEN(INDEX(Input!B$6:B$1005,ROW($C527)-ROW($C$5),1))=0,"-",INDEX(Input!B$6:B$1005,ROW($C527)-ROW($C$5),1))</f>
        <v>-</v>
      </c>
      <c r="E527" s="100" t="str">
        <f>IF(LEN(INDEX(Input!C$6:C$1005,ROW($C527)-ROW($C$5),1))=0,"-",INDEX(Input!C$6:C$1005,ROW($C527)-ROW($C$5),1))</f>
        <v>-</v>
      </c>
      <c r="F527" s="100" t="str">
        <f>IF(LEN(INDEX(Input!D$6:D$1005,ROW($C527)-ROW($C$5),1))=0,"-",INDEX(Input!D$6:D$1005,ROW($C527)-ROW($C$5),1))</f>
        <v>-</v>
      </c>
      <c r="G527" s="100" t="str">
        <f>IF(LEN(INDEX(Input!E$6:E$1005,ROW($C527)-ROW($C$5),1))=0,"-",INDEX(Input!E$6:E$1005,ROW($C527)-ROW($C$5),1))</f>
        <v>-</v>
      </c>
      <c r="H527" s="100" t="str">
        <f>IF(LEN(INDEX(Input!F$6:F$1005,ROW($C527)-ROW($C$5),1))=0,"-",INDEX(Input!F$6:F$1005,ROW($C527)-ROW($C$5),1))</f>
        <v>-</v>
      </c>
      <c r="I527" s="100" t="str">
        <f>IF(LEN(INDEX(Input!G$6:G$1005,ROW($C527)-ROW($C$5),1))=0,"",INDEX(Input!G$6:G$1005,ROW($C527)-ROW($C$5),1))</f>
        <v/>
      </c>
      <c r="J527" s="100" t="str">
        <f>IF(LEN(INDEX(Input!B$6:B$1005,ROW($C527)-ROW($C$5),1))=0,"-",IF(INDEX(Input!H$6:H$1005,ROW($C527)-ROW($C$5),1)="","Not set",INDEX(Input!H$6:H$1005,ROW($C527)-ROW($C$5),1)) )</f>
        <v>-</v>
      </c>
      <c r="K527" s="101" t="str">
        <f>IF(LEN(INDEX(Input!I$6:I$1005,ROW($C527)-ROW($C$5),1))=0,"",INDEX(Input!I$6:I$1005,ROW($C527)-ROW($C$5),1))</f>
        <v/>
      </c>
      <c r="L527" s="101" t="str">
        <f t="array" ref="L527">IFERROR(IF($AY$24=123,DAY(K527)&amp;connector&amp;IF($AZ$24="Extended",INDEX($AT$24:$AT$35,MONTH(K527),1),MONTH(K527))&amp;connector&amp;IF($AZ$24="Short", RIGHT(YEAR(K527),2),YEAR(K527)),IF($AY$24=213, MONTH(K527)&amp;connector&amp;DAY(K527)&amp;connector&amp;IF($AZ$24="Short", RIGHT(YEAR(K527),2),YEAR(K527)),IF($AZ$24="Short", RIGHT(YEAR(K527),2),YEAR(K527))&amp;connector&amp;MONTH(K527)&amp;connector&amp;DAY(K527))),"-")</f>
        <v>-</v>
      </c>
      <c r="M527" s="101" t="str">
        <f>IF(LEN(INDEX(Input!J$6:J$1005,ROW($C527)-ROW($C$5),1))=0,"",INDEX(Input!J$6:J$1005,ROW($C527)-ROW($C$5),1))</f>
        <v/>
      </c>
      <c r="N527" s="101" t="str">
        <f t="array" ref="N527">IFERROR(IF($AY$24=123,DAY(M527)&amp;connector&amp;IF($AZ$24="Extended",INDEX($AT$24:$AT$35,MONTH(M527),1),MONTH(M527))&amp;connector&amp;IF($AZ$24="Short", RIGHT(YEAR(M527),2),YEAR(M527)),IF($AY$24=213, MONTH(M527)&amp;connector&amp;DAY(M527)&amp;connector&amp;IF($AZ$24="Short", RIGHT(YEAR(M527),2),YEAR(M527)),IF($AZ$24="Short", RIGHT(YEAR(M527),2),YEAR(M527))&amp;connector&amp;MONTH(M527)&amp;connector&amp;DAY(M527))),"-")</f>
        <v>-</v>
      </c>
      <c r="O527" s="156" t="str">
        <f>IF(LEN(INDEX(Input!K$6:K$1005,ROW($C527)-ROW($C$5),1))=0,"",INDEX(Input!K$6:K$1005,ROW($C527)-ROW($C$5),1))</f>
        <v/>
      </c>
      <c r="P527" s="100" t="str">
        <f t="shared" si="68"/>
        <v>-</v>
      </c>
      <c r="Q527" s="156" t="str">
        <f>IF(LEN(INDEX(Input!L$6:L$1005,ROW($C527)-ROW($C$5),1))=0,"",INDEX(Input!L$6:L$1005,ROW($C527)-ROW($C$5),1))</f>
        <v/>
      </c>
      <c r="R527" s="100" t="str">
        <f t="shared" si="69"/>
        <v>-</v>
      </c>
      <c r="S527" s="156" t="str">
        <f>IF(LEN(INDEX(Input!M$6:M$1005,ROW($C527)-ROW($C$5),1))=0,"-",INDEX(Input!M$6:M$1005,ROW($C527)-ROW($C$5),1))</f>
        <v>-</v>
      </c>
      <c r="T527" s="156" t="str">
        <f t="shared" si="70"/>
        <v/>
      </c>
      <c r="U527" s="100" t="str">
        <f t="shared" si="71"/>
        <v>-</v>
      </c>
      <c r="V527" s="156" t="str">
        <f>IF(LEN(INDEX(Input!O$6:O$1005,ROW($C527)-ROW($C$5),1))=0,"",INDEX(Input!O$6:O$1005,ROW($C527)-ROW($C$5),1))</f>
        <v/>
      </c>
      <c r="W527" s="100" t="str">
        <f t="shared" si="72"/>
        <v>-</v>
      </c>
      <c r="X527" s="104" t="str">
        <f t="shared" si="73"/>
        <v/>
      </c>
      <c r="Y527" s="102" t="str">
        <f t="shared" si="67"/>
        <v/>
      </c>
      <c r="Z527" s="102" t="str">
        <f>IF(AND(OR(Dashboard!$D$7=J527,Dashboard!$D$7=""),  OR(Dashboard!$G$6&lt;=K527,Dashboard!$G$6=""), OR(Dashboard!$G$7&gt;=K527,Dashboard!$G$7=""),  OR(Dashboard!$J$6&lt;=O527,Dashboard!$J$6=""), OR(Dashboard!$J$7&gt;=O527,Dashboard!$J$7=""),D527&lt;&gt;""),"x","")</f>
        <v>x</v>
      </c>
      <c r="AA527" s="102" t="str">
        <f>IF(AND(OR(Dashboard!$D$6=H527,Dashboard!$D$6="",Dashboard!$D$6="All"), Z527="x"),"x","")</f>
        <v>x</v>
      </c>
      <c r="AB527" s="103" t="str">
        <f>IF(AND(OR(Dashboard!$D$6=H527,Dashboard!$D$6="",Dashboard!$D$6="All"), OR(Dashboard!$D$7=J527,Dashboard!$D$7=""),  OR(Dashboard!$G$6&lt;=K527,Dashboard!$G$6=""), OR(Dashboard!$G$7&gt;=K527,Dashboard!$G$7=""),  OR(Dashboard!$J$6&lt;=O527,Dashboard!$J$6=""), OR(Dashboard!$J$7&gt;=O527,Dashboard!$J$7=""),I527&lt;&gt;""),"x","")</f>
        <v/>
      </c>
      <c r="AC527" s="88" t="str">
        <f>IF($AB527&lt;&gt;"x","",IF(AND($I527&lt;&gt;AC$4, IFERROR(MATCH("c",$AB527:AB527,0),0)=0),"x", IF(IFERROR(MATCH("c",$AB527:AB527,0),0)=0,"c","")))</f>
        <v/>
      </c>
      <c r="AD527" s="88" t="str">
        <f>IF($AB527&lt;&gt;"x","",IF(AND($I527&lt;&gt;AD$4, IFERROR(MATCH("c",$AB527:AC527,0),0)=0),"x", IF(IFERROR(MATCH("c",$AB527:AC527,0),0)=0,"c","")))</f>
        <v/>
      </c>
      <c r="AE527" s="88" t="str">
        <f>IF($AB527&lt;&gt;"x","",IF(AND($I527&lt;&gt;AE$4, IFERROR(MATCH("c",$AB527:AD527,0),0)=0),"x", IF(IFERROR(MATCH("c",$AB527:AD527,0),0)=0,"c","")))</f>
        <v/>
      </c>
      <c r="AF527" s="88" t="str">
        <f>IF($AB527&lt;&gt;"x","",IF(AND($I527&lt;&gt;AF$4, IFERROR(MATCH("c",$AB527:AE527,0),0)=0),"x", IF(IFERROR(MATCH("c",$AB527:AE527,0),0)=0,"c","")))</f>
        <v/>
      </c>
      <c r="AG527" s="88" t="str">
        <f>IF($AB527&lt;&gt;"x","",IF(AND($I527&lt;&gt;AG$4, IFERROR(MATCH("c",$AB527:AF527,0),0)=0),"x", IF(IFERROR(MATCH("c",$AB527:AF527,0),0)=0,"c","")))</f>
        <v/>
      </c>
      <c r="AH527" s="88" t="str">
        <f>IF($AB527&lt;&gt;"x","",IF(AND($I527&lt;&gt;AH$4, IFERROR(MATCH("c",$AB527:AG527,0),0)=0),"x", IF(IFERROR(MATCH("c",$AB527:AG527,0),0)=0,"c","")))</f>
        <v/>
      </c>
      <c r="AI527" s="88" t="str">
        <f>IF($AB527&lt;&gt;"x","",IF(AND($I527&lt;&gt;AI$4, IFERROR(MATCH("c",$AB527:AH527,0),0)=0),"x", IF(IFERROR(MATCH("c",$AB527:AH527,0),0)=0,"c","")))</f>
        <v/>
      </c>
      <c r="AJ527" s="88" t="str">
        <f>IF($AB527&lt;&gt;"x","",IF(AND($I527&lt;&gt;AJ$4, IFERROR(MATCH("c",$AB527:AI527,0),0)=0),"x", IF(IFERROR(MATCH("c",$AB527:AI527,0),0)=0,"c","")))</f>
        <v/>
      </c>
      <c r="AK527" s="88" t="str">
        <f>IF($AB527&lt;&gt;"x","",IF(AND($I527&lt;&gt;AK$4, IFERROR(MATCH("c",$AB527:AJ527,0),0)=0),"x", IF(IFERROR(MATCH("c",$AB527:AJ527,0),0)=0,"c","")))</f>
        <v/>
      </c>
      <c r="AL527" s="88" t="str">
        <f>IF($AB527&lt;&gt;"x","",IF(AND($I527&lt;&gt;AL$4, IFERROR(MATCH("c",$AB527:AK527,0),0)=0),"x", IF(IFERROR(MATCH("c",$AB527:AK527,0),0)=0,"c","")))</f>
        <v/>
      </c>
      <c r="AM527" s="88" t="str">
        <f>IF($AB527&lt;&gt;"x","",IF(AND($I527&lt;&gt;AM$4, IFERROR(MATCH("c",$AB527:AL527,0),0)=0),"x", IF(IFERROR(MATCH("c",$AB527:AL527,0),0)=0,"c","")))</f>
        <v/>
      </c>
      <c r="AN527" s="88" t="str">
        <f>IF($AB527&lt;&gt;"x","",IF(AND($I527&lt;&gt;AN$4, IFERROR(MATCH("c",$AB527:AM527,0),0)=0),"x", IF(IFERROR(MATCH("c",$AB527:AM527,0),0)=0,"c","")))</f>
        <v/>
      </c>
      <c r="AO527" s="88" t="str">
        <f>IF($AB527&lt;&gt;"x","",IF(AND($I527&lt;&gt;AO$4, IFERROR(MATCH("c",$AB527:AN527,0),0)=0),"x", IF(IFERROR(MATCH("c",$AB527:AN527,0),0)=0,"c","")))</f>
        <v/>
      </c>
      <c r="AP527" s="88" t="str">
        <f>IF($AB527&lt;&gt;"x","",IF(AND($I527&lt;&gt;AP$4, IFERROR(MATCH("c",$AB527:AO527,0),0)=0),"x", IF(IFERROR(MATCH("c",$AB527:AO527,0),0)=0,"c","")))</f>
        <v/>
      </c>
      <c r="AQ527" s="88" t="str">
        <f>IF($AB527&lt;&gt;"x","",IF(AND($I527&lt;&gt;AQ$4, IFERROR(MATCH("c",$AB527:AP527,0),0)=0),"x", IF(IFERROR(MATCH("c",$AB527:AP527,0),0)=0,"c","")))</f>
        <v/>
      </c>
    </row>
    <row r="528" spans="2:43" x14ac:dyDescent="0.25">
      <c r="B528" s="88">
        <f>IF(AND(OR(Pipeline!$F$5=H528,Pipeline!$F$5="",Pipeline!$F$5="All"), OR(Pipeline!$F$6=J528,Pipeline!$F$6="",Pipeline!$F$6="All"),  OR(Pipeline!$J$5&lt;=K528,Pipeline!$J$5=""), OR(Pipeline!$J$6&gt;=K528,Pipeline!$J$6=""),  OR(Pipeline!$N$5&lt;=O528,Pipeline!$N$5=""), OR(Pipeline!$N$6&gt;=O528,Pipeline!$N$6="")),1,0)</f>
        <v>1</v>
      </c>
      <c r="C528" s="99">
        <f>IF(B528&lt;&gt;1,"",COUNTIFS($I$6:I527,I528,$B$6:B527,1)+1)</f>
        <v>516</v>
      </c>
      <c r="D528" s="100" t="str">
        <f>IF(LEN(INDEX(Input!B$6:B$1005,ROW($C528)-ROW($C$5),1))=0,"-",INDEX(Input!B$6:B$1005,ROW($C528)-ROW($C$5),1))</f>
        <v>-</v>
      </c>
      <c r="E528" s="100" t="str">
        <f>IF(LEN(INDEX(Input!C$6:C$1005,ROW($C528)-ROW($C$5),1))=0,"-",INDEX(Input!C$6:C$1005,ROW($C528)-ROW($C$5),1))</f>
        <v>-</v>
      </c>
      <c r="F528" s="100" t="str">
        <f>IF(LEN(INDEX(Input!D$6:D$1005,ROW($C528)-ROW($C$5),1))=0,"-",INDEX(Input!D$6:D$1005,ROW($C528)-ROW($C$5),1))</f>
        <v>-</v>
      </c>
      <c r="G528" s="100" t="str">
        <f>IF(LEN(INDEX(Input!E$6:E$1005,ROW($C528)-ROW($C$5),1))=0,"-",INDEX(Input!E$6:E$1005,ROW($C528)-ROW($C$5),1))</f>
        <v>-</v>
      </c>
      <c r="H528" s="100" t="str">
        <f>IF(LEN(INDEX(Input!F$6:F$1005,ROW($C528)-ROW($C$5),1))=0,"-",INDEX(Input!F$6:F$1005,ROW($C528)-ROW($C$5),1))</f>
        <v>-</v>
      </c>
      <c r="I528" s="100" t="str">
        <f>IF(LEN(INDEX(Input!G$6:G$1005,ROW($C528)-ROW($C$5),1))=0,"",INDEX(Input!G$6:G$1005,ROW($C528)-ROW($C$5),1))</f>
        <v/>
      </c>
      <c r="J528" s="100" t="str">
        <f>IF(LEN(INDEX(Input!B$6:B$1005,ROW($C528)-ROW($C$5),1))=0,"-",IF(INDEX(Input!H$6:H$1005,ROW($C528)-ROW($C$5),1)="","Not set",INDEX(Input!H$6:H$1005,ROW($C528)-ROW($C$5),1)) )</f>
        <v>-</v>
      </c>
      <c r="K528" s="101" t="str">
        <f>IF(LEN(INDEX(Input!I$6:I$1005,ROW($C528)-ROW($C$5),1))=0,"",INDEX(Input!I$6:I$1005,ROW($C528)-ROW($C$5),1))</f>
        <v/>
      </c>
      <c r="L528" s="101" t="str">
        <f t="array" ref="L528">IFERROR(IF($AY$24=123,DAY(K528)&amp;connector&amp;IF($AZ$24="Extended",INDEX($AT$24:$AT$35,MONTH(K528),1),MONTH(K528))&amp;connector&amp;IF($AZ$24="Short", RIGHT(YEAR(K528),2),YEAR(K528)),IF($AY$24=213, MONTH(K528)&amp;connector&amp;DAY(K528)&amp;connector&amp;IF($AZ$24="Short", RIGHT(YEAR(K528),2),YEAR(K528)),IF($AZ$24="Short", RIGHT(YEAR(K528),2),YEAR(K528))&amp;connector&amp;MONTH(K528)&amp;connector&amp;DAY(K528))),"-")</f>
        <v>-</v>
      </c>
      <c r="M528" s="101" t="str">
        <f>IF(LEN(INDEX(Input!J$6:J$1005,ROW($C528)-ROW($C$5),1))=0,"",INDEX(Input!J$6:J$1005,ROW($C528)-ROW($C$5),1))</f>
        <v/>
      </c>
      <c r="N528" s="101" t="str">
        <f t="array" ref="N528">IFERROR(IF($AY$24=123,DAY(M528)&amp;connector&amp;IF($AZ$24="Extended",INDEX($AT$24:$AT$35,MONTH(M528),1),MONTH(M528))&amp;connector&amp;IF($AZ$24="Short", RIGHT(YEAR(M528),2),YEAR(M528)),IF($AY$24=213, MONTH(M528)&amp;connector&amp;DAY(M528)&amp;connector&amp;IF($AZ$24="Short", RIGHT(YEAR(M528),2),YEAR(M528)),IF($AZ$24="Short", RIGHT(YEAR(M528),2),YEAR(M528))&amp;connector&amp;MONTH(M528)&amp;connector&amp;DAY(M528))),"-")</f>
        <v>-</v>
      </c>
      <c r="O528" s="156" t="str">
        <f>IF(LEN(INDEX(Input!K$6:K$1005,ROW($C528)-ROW($C$5),1))=0,"",INDEX(Input!K$6:K$1005,ROW($C528)-ROW($C$5),1))</f>
        <v/>
      </c>
      <c r="P528" s="100" t="str">
        <f t="shared" si="68"/>
        <v>-</v>
      </c>
      <c r="Q528" s="156" t="str">
        <f>IF(LEN(INDEX(Input!L$6:L$1005,ROW($C528)-ROW($C$5),1))=0,"",INDEX(Input!L$6:L$1005,ROW($C528)-ROW($C$5),1))</f>
        <v/>
      </c>
      <c r="R528" s="100" t="str">
        <f t="shared" si="69"/>
        <v>-</v>
      </c>
      <c r="S528" s="156" t="str">
        <f>IF(LEN(INDEX(Input!M$6:M$1005,ROW($C528)-ROW($C$5),1))=0,"-",INDEX(Input!M$6:M$1005,ROW($C528)-ROW($C$5),1))</f>
        <v>-</v>
      </c>
      <c r="T528" s="156" t="str">
        <f t="shared" si="70"/>
        <v/>
      </c>
      <c r="U528" s="100" t="str">
        <f t="shared" si="71"/>
        <v>-</v>
      </c>
      <c r="V528" s="156" t="str">
        <f>IF(LEN(INDEX(Input!O$6:O$1005,ROW($C528)-ROW($C$5),1))=0,"",INDEX(Input!O$6:O$1005,ROW($C528)-ROW($C$5),1))</f>
        <v/>
      </c>
      <c r="W528" s="100" t="str">
        <f t="shared" si="72"/>
        <v>-</v>
      </c>
      <c r="X528" s="104" t="str">
        <f t="shared" si="73"/>
        <v/>
      </c>
      <c r="Y528" s="102" t="str">
        <f t="shared" si="67"/>
        <v/>
      </c>
      <c r="Z528" s="102" t="str">
        <f>IF(AND(OR(Dashboard!$D$7=J528,Dashboard!$D$7=""),  OR(Dashboard!$G$6&lt;=K528,Dashboard!$G$6=""), OR(Dashboard!$G$7&gt;=K528,Dashboard!$G$7=""),  OR(Dashboard!$J$6&lt;=O528,Dashboard!$J$6=""), OR(Dashboard!$J$7&gt;=O528,Dashboard!$J$7=""),D528&lt;&gt;""),"x","")</f>
        <v>x</v>
      </c>
      <c r="AA528" s="102" t="str">
        <f>IF(AND(OR(Dashboard!$D$6=H528,Dashboard!$D$6="",Dashboard!$D$6="All"), Z528="x"),"x","")</f>
        <v>x</v>
      </c>
      <c r="AB528" s="103" t="str">
        <f>IF(AND(OR(Dashboard!$D$6=H528,Dashboard!$D$6="",Dashboard!$D$6="All"), OR(Dashboard!$D$7=J528,Dashboard!$D$7=""),  OR(Dashboard!$G$6&lt;=K528,Dashboard!$G$6=""), OR(Dashboard!$G$7&gt;=K528,Dashboard!$G$7=""),  OR(Dashboard!$J$6&lt;=O528,Dashboard!$J$6=""), OR(Dashboard!$J$7&gt;=O528,Dashboard!$J$7=""),I528&lt;&gt;""),"x","")</f>
        <v/>
      </c>
      <c r="AC528" s="88" t="str">
        <f>IF($AB528&lt;&gt;"x","",IF(AND($I528&lt;&gt;AC$4, IFERROR(MATCH("c",$AB528:AB528,0),0)=0),"x", IF(IFERROR(MATCH("c",$AB528:AB528,0),0)=0,"c","")))</f>
        <v/>
      </c>
      <c r="AD528" s="88" t="str">
        <f>IF($AB528&lt;&gt;"x","",IF(AND($I528&lt;&gt;AD$4, IFERROR(MATCH("c",$AB528:AC528,0),0)=0),"x", IF(IFERROR(MATCH("c",$AB528:AC528,0),0)=0,"c","")))</f>
        <v/>
      </c>
      <c r="AE528" s="88" t="str">
        <f>IF($AB528&lt;&gt;"x","",IF(AND($I528&lt;&gt;AE$4, IFERROR(MATCH("c",$AB528:AD528,0),0)=0),"x", IF(IFERROR(MATCH("c",$AB528:AD528,0),0)=0,"c","")))</f>
        <v/>
      </c>
      <c r="AF528" s="88" t="str">
        <f>IF($AB528&lt;&gt;"x","",IF(AND($I528&lt;&gt;AF$4, IFERROR(MATCH("c",$AB528:AE528,0),0)=0),"x", IF(IFERROR(MATCH("c",$AB528:AE528,0),0)=0,"c","")))</f>
        <v/>
      </c>
      <c r="AG528" s="88" t="str">
        <f>IF($AB528&lt;&gt;"x","",IF(AND($I528&lt;&gt;AG$4, IFERROR(MATCH("c",$AB528:AF528,0),0)=0),"x", IF(IFERROR(MATCH("c",$AB528:AF528,0),0)=0,"c","")))</f>
        <v/>
      </c>
      <c r="AH528" s="88" t="str">
        <f>IF($AB528&lt;&gt;"x","",IF(AND($I528&lt;&gt;AH$4, IFERROR(MATCH("c",$AB528:AG528,0),0)=0),"x", IF(IFERROR(MATCH("c",$AB528:AG528,0),0)=0,"c","")))</f>
        <v/>
      </c>
      <c r="AI528" s="88" t="str">
        <f>IF($AB528&lt;&gt;"x","",IF(AND($I528&lt;&gt;AI$4, IFERROR(MATCH("c",$AB528:AH528,0),0)=0),"x", IF(IFERROR(MATCH("c",$AB528:AH528,0),0)=0,"c","")))</f>
        <v/>
      </c>
      <c r="AJ528" s="88" t="str">
        <f>IF($AB528&lt;&gt;"x","",IF(AND($I528&lt;&gt;AJ$4, IFERROR(MATCH("c",$AB528:AI528,0),0)=0),"x", IF(IFERROR(MATCH("c",$AB528:AI528,0),0)=0,"c","")))</f>
        <v/>
      </c>
      <c r="AK528" s="88" t="str">
        <f>IF($AB528&lt;&gt;"x","",IF(AND($I528&lt;&gt;AK$4, IFERROR(MATCH("c",$AB528:AJ528,0),0)=0),"x", IF(IFERROR(MATCH("c",$AB528:AJ528,0),0)=0,"c","")))</f>
        <v/>
      </c>
      <c r="AL528" s="88" t="str">
        <f>IF($AB528&lt;&gt;"x","",IF(AND($I528&lt;&gt;AL$4, IFERROR(MATCH("c",$AB528:AK528,0),0)=0),"x", IF(IFERROR(MATCH("c",$AB528:AK528,0),0)=0,"c","")))</f>
        <v/>
      </c>
      <c r="AM528" s="88" t="str">
        <f>IF($AB528&lt;&gt;"x","",IF(AND($I528&lt;&gt;AM$4, IFERROR(MATCH("c",$AB528:AL528,0),0)=0),"x", IF(IFERROR(MATCH("c",$AB528:AL528,0),0)=0,"c","")))</f>
        <v/>
      </c>
      <c r="AN528" s="88" t="str">
        <f>IF($AB528&lt;&gt;"x","",IF(AND($I528&lt;&gt;AN$4, IFERROR(MATCH("c",$AB528:AM528,0),0)=0),"x", IF(IFERROR(MATCH("c",$AB528:AM528,0),0)=0,"c","")))</f>
        <v/>
      </c>
      <c r="AO528" s="88" t="str">
        <f>IF($AB528&lt;&gt;"x","",IF(AND($I528&lt;&gt;AO$4, IFERROR(MATCH("c",$AB528:AN528,0),0)=0),"x", IF(IFERROR(MATCH("c",$AB528:AN528,0),0)=0,"c","")))</f>
        <v/>
      </c>
      <c r="AP528" s="88" t="str">
        <f>IF($AB528&lt;&gt;"x","",IF(AND($I528&lt;&gt;AP$4, IFERROR(MATCH("c",$AB528:AO528,0),0)=0),"x", IF(IFERROR(MATCH("c",$AB528:AO528,0),0)=0,"c","")))</f>
        <v/>
      </c>
      <c r="AQ528" s="88" t="str">
        <f>IF($AB528&lt;&gt;"x","",IF(AND($I528&lt;&gt;AQ$4, IFERROR(MATCH("c",$AB528:AP528,0),0)=0),"x", IF(IFERROR(MATCH("c",$AB528:AP528,0),0)=0,"c","")))</f>
        <v/>
      </c>
    </row>
    <row r="529" spans="2:43" x14ac:dyDescent="0.25">
      <c r="B529" s="88">
        <f>IF(AND(OR(Pipeline!$F$5=H529,Pipeline!$F$5="",Pipeline!$F$5="All"), OR(Pipeline!$F$6=J529,Pipeline!$F$6="",Pipeline!$F$6="All"),  OR(Pipeline!$J$5&lt;=K529,Pipeline!$J$5=""), OR(Pipeline!$J$6&gt;=K529,Pipeline!$J$6=""),  OR(Pipeline!$N$5&lt;=O529,Pipeline!$N$5=""), OR(Pipeline!$N$6&gt;=O529,Pipeline!$N$6="")),1,0)</f>
        <v>1</v>
      </c>
      <c r="C529" s="99">
        <f>IF(B529&lt;&gt;1,"",COUNTIFS($I$6:I528,I529,$B$6:B528,1)+1)</f>
        <v>517</v>
      </c>
      <c r="D529" s="100" t="str">
        <f>IF(LEN(INDEX(Input!B$6:B$1005,ROW($C529)-ROW($C$5),1))=0,"-",INDEX(Input!B$6:B$1005,ROW($C529)-ROW($C$5),1))</f>
        <v>-</v>
      </c>
      <c r="E529" s="100" t="str">
        <f>IF(LEN(INDEX(Input!C$6:C$1005,ROW($C529)-ROW($C$5),1))=0,"-",INDEX(Input!C$6:C$1005,ROW($C529)-ROW($C$5),1))</f>
        <v>-</v>
      </c>
      <c r="F529" s="100" t="str">
        <f>IF(LEN(INDEX(Input!D$6:D$1005,ROW($C529)-ROW($C$5),1))=0,"-",INDEX(Input!D$6:D$1005,ROW($C529)-ROW($C$5),1))</f>
        <v>-</v>
      </c>
      <c r="G529" s="100" t="str">
        <f>IF(LEN(INDEX(Input!E$6:E$1005,ROW($C529)-ROW($C$5),1))=0,"-",INDEX(Input!E$6:E$1005,ROW($C529)-ROW($C$5),1))</f>
        <v>-</v>
      </c>
      <c r="H529" s="100" t="str">
        <f>IF(LEN(INDEX(Input!F$6:F$1005,ROW($C529)-ROW($C$5),1))=0,"-",INDEX(Input!F$6:F$1005,ROW($C529)-ROW($C$5),1))</f>
        <v>-</v>
      </c>
      <c r="I529" s="100" t="str">
        <f>IF(LEN(INDEX(Input!G$6:G$1005,ROW($C529)-ROW($C$5),1))=0,"",INDEX(Input!G$6:G$1005,ROW($C529)-ROW($C$5),1))</f>
        <v/>
      </c>
      <c r="J529" s="100" t="str">
        <f>IF(LEN(INDEX(Input!B$6:B$1005,ROW($C529)-ROW($C$5),1))=0,"-",IF(INDEX(Input!H$6:H$1005,ROW($C529)-ROW($C$5),1)="","Not set",INDEX(Input!H$6:H$1005,ROW($C529)-ROW($C$5),1)) )</f>
        <v>-</v>
      </c>
      <c r="K529" s="101" t="str">
        <f>IF(LEN(INDEX(Input!I$6:I$1005,ROW($C529)-ROW($C$5),1))=0,"",INDEX(Input!I$6:I$1005,ROW($C529)-ROW($C$5),1))</f>
        <v/>
      </c>
      <c r="L529" s="101" t="str">
        <f t="array" ref="L529">IFERROR(IF($AY$24=123,DAY(K529)&amp;connector&amp;IF($AZ$24="Extended",INDEX($AT$24:$AT$35,MONTH(K529),1),MONTH(K529))&amp;connector&amp;IF($AZ$24="Short", RIGHT(YEAR(K529),2),YEAR(K529)),IF($AY$24=213, MONTH(K529)&amp;connector&amp;DAY(K529)&amp;connector&amp;IF($AZ$24="Short", RIGHT(YEAR(K529),2),YEAR(K529)),IF($AZ$24="Short", RIGHT(YEAR(K529),2),YEAR(K529))&amp;connector&amp;MONTH(K529)&amp;connector&amp;DAY(K529))),"-")</f>
        <v>-</v>
      </c>
      <c r="M529" s="101" t="str">
        <f>IF(LEN(INDEX(Input!J$6:J$1005,ROW($C529)-ROW($C$5),1))=0,"",INDEX(Input!J$6:J$1005,ROW($C529)-ROW($C$5),1))</f>
        <v/>
      </c>
      <c r="N529" s="101" t="str">
        <f t="array" ref="N529">IFERROR(IF($AY$24=123,DAY(M529)&amp;connector&amp;IF($AZ$24="Extended",INDEX($AT$24:$AT$35,MONTH(M529),1),MONTH(M529))&amp;connector&amp;IF($AZ$24="Short", RIGHT(YEAR(M529),2),YEAR(M529)),IF($AY$24=213, MONTH(M529)&amp;connector&amp;DAY(M529)&amp;connector&amp;IF($AZ$24="Short", RIGHT(YEAR(M529),2),YEAR(M529)),IF($AZ$24="Short", RIGHT(YEAR(M529),2),YEAR(M529))&amp;connector&amp;MONTH(M529)&amp;connector&amp;DAY(M529))),"-")</f>
        <v>-</v>
      </c>
      <c r="O529" s="156" t="str">
        <f>IF(LEN(INDEX(Input!K$6:K$1005,ROW($C529)-ROW($C$5),1))=0,"",INDEX(Input!K$6:K$1005,ROW($C529)-ROW($C$5),1))</f>
        <v/>
      </c>
      <c r="P529" s="100" t="str">
        <f t="shared" si="68"/>
        <v>-</v>
      </c>
      <c r="Q529" s="156" t="str">
        <f>IF(LEN(INDEX(Input!L$6:L$1005,ROW($C529)-ROW($C$5),1))=0,"",INDEX(Input!L$6:L$1005,ROW($C529)-ROW($C$5),1))</f>
        <v/>
      </c>
      <c r="R529" s="100" t="str">
        <f t="shared" si="69"/>
        <v>-</v>
      </c>
      <c r="S529" s="156" t="str">
        <f>IF(LEN(INDEX(Input!M$6:M$1005,ROW($C529)-ROW($C$5),1))=0,"-",INDEX(Input!M$6:M$1005,ROW($C529)-ROW($C$5),1))</f>
        <v>-</v>
      </c>
      <c r="T529" s="156" t="str">
        <f t="shared" si="70"/>
        <v/>
      </c>
      <c r="U529" s="100" t="str">
        <f t="shared" si="71"/>
        <v>-</v>
      </c>
      <c r="V529" s="156" t="str">
        <f>IF(LEN(INDEX(Input!O$6:O$1005,ROW($C529)-ROW($C$5),1))=0,"",INDEX(Input!O$6:O$1005,ROW($C529)-ROW($C$5),1))</f>
        <v/>
      </c>
      <c r="W529" s="100" t="str">
        <f t="shared" si="72"/>
        <v>-</v>
      </c>
      <c r="X529" s="104" t="str">
        <f t="shared" si="73"/>
        <v/>
      </c>
      <c r="Y529" s="102" t="str">
        <f t="shared" si="67"/>
        <v/>
      </c>
      <c r="Z529" s="102" t="str">
        <f>IF(AND(OR(Dashboard!$D$7=J529,Dashboard!$D$7=""),  OR(Dashboard!$G$6&lt;=K529,Dashboard!$G$6=""), OR(Dashboard!$G$7&gt;=K529,Dashboard!$G$7=""),  OR(Dashboard!$J$6&lt;=O529,Dashboard!$J$6=""), OR(Dashboard!$J$7&gt;=O529,Dashboard!$J$7=""),D529&lt;&gt;""),"x","")</f>
        <v>x</v>
      </c>
      <c r="AA529" s="102" t="str">
        <f>IF(AND(OR(Dashboard!$D$6=H529,Dashboard!$D$6="",Dashboard!$D$6="All"), Z529="x"),"x","")</f>
        <v>x</v>
      </c>
      <c r="AB529" s="103" t="str">
        <f>IF(AND(OR(Dashboard!$D$6=H529,Dashboard!$D$6="",Dashboard!$D$6="All"), OR(Dashboard!$D$7=J529,Dashboard!$D$7=""),  OR(Dashboard!$G$6&lt;=K529,Dashboard!$G$6=""), OR(Dashboard!$G$7&gt;=K529,Dashboard!$G$7=""),  OR(Dashboard!$J$6&lt;=O529,Dashboard!$J$6=""), OR(Dashboard!$J$7&gt;=O529,Dashboard!$J$7=""),I529&lt;&gt;""),"x","")</f>
        <v/>
      </c>
      <c r="AC529" s="88" t="str">
        <f>IF($AB529&lt;&gt;"x","",IF(AND($I529&lt;&gt;AC$4, IFERROR(MATCH("c",$AB529:AB529,0),0)=0),"x", IF(IFERROR(MATCH("c",$AB529:AB529,0),0)=0,"c","")))</f>
        <v/>
      </c>
      <c r="AD529" s="88" t="str">
        <f>IF($AB529&lt;&gt;"x","",IF(AND($I529&lt;&gt;AD$4, IFERROR(MATCH("c",$AB529:AC529,0),0)=0),"x", IF(IFERROR(MATCH("c",$AB529:AC529,0),0)=0,"c","")))</f>
        <v/>
      </c>
      <c r="AE529" s="88" t="str">
        <f>IF($AB529&lt;&gt;"x","",IF(AND($I529&lt;&gt;AE$4, IFERROR(MATCH("c",$AB529:AD529,0),0)=0),"x", IF(IFERROR(MATCH("c",$AB529:AD529,0),0)=0,"c","")))</f>
        <v/>
      </c>
      <c r="AF529" s="88" t="str">
        <f>IF($AB529&lt;&gt;"x","",IF(AND($I529&lt;&gt;AF$4, IFERROR(MATCH("c",$AB529:AE529,0),0)=0),"x", IF(IFERROR(MATCH("c",$AB529:AE529,0),0)=0,"c","")))</f>
        <v/>
      </c>
      <c r="AG529" s="88" t="str">
        <f>IF($AB529&lt;&gt;"x","",IF(AND($I529&lt;&gt;AG$4, IFERROR(MATCH("c",$AB529:AF529,0),0)=0),"x", IF(IFERROR(MATCH("c",$AB529:AF529,0),0)=0,"c","")))</f>
        <v/>
      </c>
      <c r="AH529" s="88" t="str">
        <f>IF($AB529&lt;&gt;"x","",IF(AND($I529&lt;&gt;AH$4, IFERROR(MATCH("c",$AB529:AG529,0),0)=0),"x", IF(IFERROR(MATCH("c",$AB529:AG529,0),0)=0,"c","")))</f>
        <v/>
      </c>
      <c r="AI529" s="88" t="str">
        <f>IF($AB529&lt;&gt;"x","",IF(AND($I529&lt;&gt;AI$4, IFERROR(MATCH("c",$AB529:AH529,0),0)=0),"x", IF(IFERROR(MATCH("c",$AB529:AH529,0),0)=0,"c","")))</f>
        <v/>
      </c>
      <c r="AJ529" s="88" t="str">
        <f>IF($AB529&lt;&gt;"x","",IF(AND($I529&lt;&gt;AJ$4, IFERROR(MATCH("c",$AB529:AI529,0),0)=0),"x", IF(IFERROR(MATCH("c",$AB529:AI529,0),0)=0,"c","")))</f>
        <v/>
      </c>
      <c r="AK529" s="88" t="str">
        <f>IF($AB529&lt;&gt;"x","",IF(AND($I529&lt;&gt;AK$4, IFERROR(MATCH("c",$AB529:AJ529,0),0)=0),"x", IF(IFERROR(MATCH("c",$AB529:AJ529,0),0)=0,"c","")))</f>
        <v/>
      </c>
      <c r="AL529" s="88" t="str">
        <f>IF($AB529&lt;&gt;"x","",IF(AND($I529&lt;&gt;AL$4, IFERROR(MATCH("c",$AB529:AK529,0),0)=0),"x", IF(IFERROR(MATCH("c",$AB529:AK529,0),0)=0,"c","")))</f>
        <v/>
      </c>
      <c r="AM529" s="88" t="str">
        <f>IF($AB529&lt;&gt;"x","",IF(AND($I529&lt;&gt;AM$4, IFERROR(MATCH("c",$AB529:AL529,0),0)=0),"x", IF(IFERROR(MATCH("c",$AB529:AL529,0),0)=0,"c","")))</f>
        <v/>
      </c>
      <c r="AN529" s="88" t="str">
        <f>IF($AB529&lt;&gt;"x","",IF(AND($I529&lt;&gt;AN$4, IFERROR(MATCH("c",$AB529:AM529,0),0)=0),"x", IF(IFERROR(MATCH("c",$AB529:AM529,0),0)=0,"c","")))</f>
        <v/>
      </c>
      <c r="AO529" s="88" t="str">
        <f>IF($AB529&lt;&gt;"x","",IF(AND($I529&lt;&gt;AO$4, IFERROR(MATCH("c",$AB529:AN529,0),0)=0),"x", IF(IFERROR(MATCH("c",$AB529:AN529,0),0)=0,"c","")))</f>
        <v/>
      </c>
      <c r="AP529" s="88" t="str">
        <f>IF($AB529&lt;&gt;"x","",IF(AND($I529&lt;&gt;AP$4, IFERROR(MATCH("c",$AB529:AO529,0),0)=0),"x", IF(IFERROR(MATCH("c",$AB529:AO529,0),0)=0,"c","")))</f>
        <v/>
      </c>
      <c r="AQ529" s="88" t="str">
        <f>IF($AB529&lt;&gt;"x","",IF(AND($I529&lt;&gt;AQ$4, IFERROR(MATCH("c",$AB529:AP529,0),0)=0),"x", IF(IFERROR(MATCH("c",$AB529:AP529,0),0)=0,"c","")))</f>
        <v/>
      </c>
    </row>
    <row r="530" spans="2:43" x14ac:dyDescent="0.25">
      <c r="B530" s="88">
        <f>IF(AND(OR(Pipeline!$F$5=H530,Pipeline!$F$5="",Pipeline!$F$5="All"), OR(Pipeline!$F$6=J530,Pipeline!$F$6="",Pipeline!$F$6="All"),  OR(Pipeline!$J$5&lt;=K530,Pipeline!$J$5=""), OR(Pipeline!$J$6&gt;=K530,Pipeline!$J$6=""),  OR(Pipeline!$N$5&lt;=O530,Pipeline!$N$5=""), OR(Pipeline!$N$6&gt;=O530,Pipeline!$N$6="")),1,0)</f>
        <v>1</v>
      </c>
      <c r="C530" s="99">
        <f>IF(B530&lt;&gt;1,"",COUNTIFS($I$6:I529,I530,$B$6:B529,1)+1)</f>
        <v>518</v>
      </c>
      <c r="D530" s="100" t="str">
        <f>IF(LEN(INDEX(Input!B$6:B$1005,ROW($C530)-ROW($C$5),1))=0,"-",INDEX(Input!B$6:B$1005,ROW($C530)-ROW($C$5),1))</f>
        <v>-</v>
      </c>
      <c r="E530" s="100" t="str">
        <f>IF(LEN(INDEX(Input!C$6:C$1005,ROW($C530)-ROW($C$5),1))=0,"-",INDEX(Input!C$6:C$1005,ROW($C530)-ROW($C$5),1))</f>
        <v>-</v>
      </c>
      <c r="F530" s="100" t="str">
        <f>IF(LEN(INDEX(Input!D$6:D$1005,ROW($C530)-ROW($C$5),1))=0,"-",INDEX(Input!D$6:D$1005,ROW($C530)-ROW($C$5),1))</f>
        <v>-</v>
      </c>
      <c r="G530" s="100" t="str">
        <f>IF(LEN(INDEX(Input!E$6:E$1005,ROW($C530)-ROW($C$5),1))=0,"-",INDEX(Input!E$6:E$1005,ROW($C530)-ROW($C$5),1))</f>
        <v>-</v>
      </c>
      <c r="H530" s="100" t="str">
        <f>IF(LEN(INDEX(Input!F$6:F$1005,ROW($C530)-ROW($C$5),1))=0,"-",INDEX(Input!F$6:F$1005,ROW($C530)-ROW($C$5),1))</f>
        <v>-</v>
      </c>
      <c r="I530" s="100" t="str">
        <f>IF(LEN(INDEX(Input!G$6:G$1005,ROW($C530)-ROW($C$5),1))=0,"",INDEX(Input!G$6:G$1005,ROW($C530)-ROW($C$5),1))</f>
        <v/>
      </c>
      <c r="J530" s="100" t="str">
        <f>IF(LEN(INDEX(Input!B$6:B$1005,ROW($C530)-ROW($C$5),1))=0,"-",IF(INDEX(Input!H$6:H$1005,ROW($C530)-ROW($C$5),1)="","Not set",INDEX(Input!H$6:H$1005,ROW($C530)-ROW($C$5),1)) )</f>
        <v>-</v>
      </c>
      <c r="K530" s="101" t="str">
        <f>IF(LEN(INDEX(Input!I$6:I$1005,ROW($C530)-ROW($C$5),1))=0,"",INDEX(Input!I$6:I$1005,ROW($C530)-ROW($C$5),1))</f>
        <v/>
      </c>
      <c r="L530" s="101" t="str">
        <f t="array" ref="L530">IFERROR(IF($AY$24=123,DAY(K530)&amp;connector&amp;IF($AZ$24="Extended",INDEX($AT$24:$AT$35,MONTH(K530),1),MONTH(K530))&amp;connector&amp;IF($AZ$24="Short", RIGHT(YEAR(K530),2),YEAR(K530)),IF($AY$24=213, MONTH(K530)&amp;connector&amp;DAY(K530)&amp;connector&amp;IF($AZ$24="Short", RIGHT(YEAR(K530),2),YEAR(K530)),IF($AZ$24="Short", RIGHT(YEAR(K530),2),YEAR(K530))&amp;connector&amp;MONTH(K530)&amp;connector&amp;DAY(K530))),"-")</f>
        <v>-</v>
      </c>
      <c r="M530" s="101" t="str">
        <f>IF(LEN(INDEX(Input!J$6:J$1005,ROW($C530)-ROW($C$5),1))=0,"",INDEX(Input!J$6:J$1005,ROW($C530)-ROW($C$5),1))</f>
        <v/>
      </c>
      <c r="N530" s="101" t="str">
        <f t="array" ref="N530">IFERROR(IF($AY$24=123,DAY(M530)&amp;connector&amp;IF($AZ$24="Extended",INDEX($AT$24:$AT$35,MONTH(M530),1),MONTH(M530))&amp;connector&amp;IF($AZ$24="Short", RIGHT(YEAR(M530),2),YEAR(M530)),IF($AY$24=213, MONTH(M530)&amp;connector&amp;DAY(M530)&amp;connector&amp;IF($AZ$24="Short", RIGHT(YEAR(M530),2),YEAR(M530)),IF($AZ$24="Short", RIGHT(YEAR(M530),2),YEAR(M530))&amp;connector&amp;MONTH(M530)&amp;connector&amp;DAY(M530))),"-")</f>
        <v>-</v>
      </c>
      <c r="O530" s="156" t="str">
        <f>IF(LEN(INDEX(Input!K$6:K$1005,ROW($C530)-ROW($C$5),1))=0,"",INDEX(Input!K$6:K$1005,ROW($C530)-ROW($C$5),1))</f>
        <v/>
      </c>
      <c r="P530" s="100" t="str">
        <f t="shared" si="68"/>
        <v>-</v>
      </c>
      <c r="Q530" s="156" t="str">
        <f>IF(LEN(INDEX(Input!L$6:L$1005,ROW($C530)-ROW($C$5),1))=0,"",INDEX(Input!L$6:L$1005,ROW($C530)-ROW($C$5),1))</f>
        <v/>
      </c>
      <c r="R530" s="100" t="str">
        <f t="shared" si="69"/>
        <v>-</v>
      </c>
      <c r="S530" s="156" t="str">
        <f>IF(LEN(INDEX(Input!M$6:M$1005,ROW($C530)-ROW($C$5),1))=0,"-",INDEX(Input!M$6:M$1005,ROW($C530)-ROW($C$5),1))</f>
        <v>-</v>
      </c>
      <c r="T530" s="156" t="str">
        <f t="shared" si="70"/>
        <v/>
      </c>
      <c r="U530" s="100" t="str">
        <f t="shared" si="71"/>
        <v>-</v>
      </c>
      <c r="V530" s="156" t="str">
        <f>IF(LEN(INDEX(Input!O$6:O$1005,ROW($C530)-ROW($C$5),1))=0,"",INDEX(Input!O$6:O$1005,ROW($C530)-ROW($C$5),1))</f>
        <v/>
      </c>
      <c r="W530" s="100" t="str">
        <f t="shared" si="72"/>
        <v>-</v>
      </c>
      <c r="X530" s="104" t="str">
        <f t="shared" si="73"/>
        <v/>
      </c>
      <c r="Y530" s="102" t="str">
        <f t="shared" si="67"/>
        <v/>
      </c>
      <c r="Z530" s="102" t="str">
        <f>IF(AND(OR(Dashboard!$D$7=J530,Dashboard!$D$7=""),  OR(Dashboard!$G$6&lt;=K530,Dashboard!$G$6=""), OR(Dashboard!$G$7&gt;=K530,Dashboard!$G$7=""),  OR(Dashboard!$J$6&lt;=O530,Dashboard!$J$6=""), OR(Dashboard!$J$7&gt;=O530,Dashboard!$J$7=""),D530&lt;&gt;""),"x","")</f>
        <v>x</v>
      </c>
      <c r="AA530" s="102" t="str">
        <f>IF(AND(OR(Dashboard!$D$6=H530,Dashboard!$D$6="",Dashboard!$D$6="All"), Z530="x"),"x","")</f>
        <v>x</v>
      </c>
      <c r="AB530" s="103" t="str">
        <f>IF(AND(OR(Dashboard!$D$6=H530,Dashboard!$D$6="",Dashboard!$D$6="All"), OR(Dashboard!$D$7=J530,Dashboard!$D$7=""),  OR(Dashboard!$G$6&lt;=K530,Dashboard!$G$6=""), OR(Dashboard!$G$7&gt;=K530,Dashboard!$G$7=""),  OR(Dashboard!$J$6&lt;=O530,Dashboard!$J$6=""), OR(Dashboard!$J$7&gt;=O530,Dashboard!$J$7=""),I530&lt;&gt;""),"x","")</f>
        <v/>
      </c>
      <c r="AC530" s="88" t="str">
        <f>IF($AB530&lt;&gt;"x","",IF(AND($I530&lt;&gt;AC$4, IFERROR(MATCH("c",$AB530:AB530,0),0)=0),"x", IF(IFERROR(MATCH("c",$AB530:AB530,0),0)=0,"c","")))</f>
        <v/>
      </c>
      <c r="AD530" s="88" t="str">
        <f>IF($AB530&lt;&gt;"x","",IF(AND($I530&lt;&gt;AD$4, IFERROR(MATCH("c",$AB530:AC530,0),0)=0),"x", IF(IFERROR(MATCH("c",$AB530:AC530,0),0)=0,"c","")))</f>
        <v/>
      </c>
      <c r="AE530" s="88" t="str">
        <f>IF($AB530&lt;&gt;"x","",IF(AND($I530&lt;&gt;AE$4, IFERROR(MATCH("c",$AB530:AD530,0),0)=0),"x", IF(IFERROR(MATCH("c",$AB530:AD530,0),0)=0,"c","")))</f>
        <v/>
      </c>
      <c r="AF530" s="88" t="str">
        <f>IF($AB530&lt;&gt;"x","",IF(AND($I530&lt;&gt;AF$4, IFERROR(MATCH("c",$AB530:AE530,0),0)=0),"x", IF(IFERROR(MATCH("c",$AB530:AE530,0),0)=0,"c","")))</f>
        <v/>
      </c>
      <c r="AG530" s="88" t="str">
        <f>IF($AB530&lt;&gt;"x","",IF(AND($I530&lt;&gt;AG$4, IFERROR(MATCH("c",$AB530:AF530,0),0)=0),"x", IF(IFERROR(MATCH("c",$AB530:AF530,0),0)=0,"c","")))</f>
        <v/>
      </c>
      <c r="AH530" s="88" t="str">
        <f>IF($AB530&lt;&gt;"x","",IF(AND($I530&lt;&gt;AH$4, IFERROR(MATCH("c",$AB530:AG530,0),0)=0),"x", IF(IFERROR(MATCH("c",$AB530:AG530,0),0)=0,"c","")))</f>
        <v/>
      </c>
      <c r="AI530" s="88" t="str">
        <f>IF($AB530&lt;&gt;"x","",IF(AND($I530&lt;&gt;AI$4, IFERROR(MATCH("c",$AB530:AH530,0),0)=0),"x", IF(IFERROR(MATCH("c",$AB530:AH530,0),0)=0,"c","")))</f>
        <v/>
      </c>
      <c r="AJ530" s="88" t="str">
        <f>IF($AB530&lt;&gt;"x","",IF(AND($I530&lt;&gt;AJ$4, IFERROR(MATCH("c",$AB530:AI530,0),0)=0),"x", IF(IFERROR(MATCH("c",$AB530:AI530,0),0)=0,"c","")))</f>
        <v/>
      </c>
      <c r="AK530" s="88" t="str">
        <f>IF($AB530&lt;&gt;"x","",IF(AND($I530&lt;&gt;AK$4, IFERROR(MATCH("c",$AB530:AJ530,0),0)=0),"x", IF(IFERROR(MATCH("c",$AB530:AJ530,0),0)=0,"c","")))</f>
        <v/>
      </c>
      <c r="AL530" s="88" t="str">
        <f>IF($AB530&lt;&gt;"x","",IF(AND($I530&lt;&gt;AL$4, IFERROR(MATCH("c",$AB530:AK530,0),0)=0),"x", IF(IFERROR(MATCH("c",$AB530:AK530,0),0)=0,"c","")))</f>
        <v/>
      </c>
      <c r="AM530" s="88" t="str">
        <f>IF($AB530&lt;&gt;"x","",IF(AND($I530&lt;&gt;AM$4, IFERROR(MATCH("c",$AB530:AL530,0),0)=0),"x", IF(IFERROR(MATCH("c",$AB530:AL530,0),0)=0,"c","")))</f>
        <v/>
      </c>
      <c r="AN530" s="88" t="str">
        <f>IF($AB530&lt;&gt;"x","",IF(AND($I530&lt;&gt;AN$4, IFERROR(MATCH("c",$AB530:AM530,0),0)=0),"x", IF(IFERROR(MATCH("c",$AB530:AM530,0),0)=0,"c","")))</f>
        <v/>
      </c>
      <c r="AO530" s="88" t="str">
        <f>IF($AB530&lt;&gt;"x","",IF(AND($I530&lt;&gt;AO$4, IFERROR(MATCH("c",$AB530:AN530,0),0)=0),"x", IF(IFERROR(MATCH("c",$AB530:AN530,0),0)=0,"c","")))</f>
        <v/>
      </c>
      <c r="AP530" s="88" t="str">
        <f>IF($AB530&lt;&gt;"x","",IF(AND($I530&lt;&gt;AP$4, IFERROR(MATCH("c",$AB530:AO530,0),0)=0),"x", IF(IFERROR(MATCH("c",$AB530:AO530,0),0)=0,"c","")))</f>
        <v/>
      </c>
      <c r="AQ530" s="88" t="str">
        <f>IF($AB530&lt;&gt;"x","",IF(AND($I530&lt;&gt;AQ$4, IFERROR(MATCH("c",$AB530:AP530,0),0)=0),"x", IF(IFERROR(MATCH("c",$AB530:AP530,0),0)=0,"c","")))</f>
        <v/>
      </c>
    </row>
    <row r="531" spans="2:43" x14ac:dyDescent="0.25">
      <c r="B531" s="88">
        <f>IF(AND(OR(Pipeline!$F$5=H531,Pipeline!$F$5="",Pipeline!$F$5="All"), OR(Pipeline!$F$6=J531,Pipeline!$F$6="",Pipeline!$F$6="All"),  OR(Pipeline!$J$5&lt;=K531,Pipeline!$J$5=""), OR(Pipeline!$J$6&gt;=K531,Pipeline!$J$6=""),  OR(Pipeline!$N$5&lt;=O531,Pipeline!$N$5=""), OR(Pipeline!$N$6&gt;=O531,Pipeline!$N$6="")),1,0)</f>
        <v>1</v>
      </c>
      <c r="C531" s="99">
        <f>IF(B531&lt;&gt;1,"",COUNTIFS($I$6:I530,I531,$B$6:B530,1)+1)</f>
        <v>519</v>
      </c>
      <c r="D531" s="100" t="str">
        <f>IF(LEN(INDEX(Input!B$6:B$1005,ROW($C531)-ROW($C$5),1))=0,"-",INDEX(Input!B$6:B$1005,ROW($C531)-ROW($C$5),1))</f>
        <v>-</v>
      </c>
      <c r="E531" s="100" t="str">
        <f>IF(LEN(INDEX(Input!C$6:C$1005,ROW($C531)-ROW($C$5),1))=0,"-",INDEX(Input!C$6:C$1005,ROW($C531)-ROW($C$5),1))</f>
        <v>-</v>
      </c>
      <c r="F531" s="100" t="str">
        <f>IF(LEN(INDEX(Input!D$6:D$1005,ROW($C531)-ROW($C$5),1))=0,"-",INDEX(Input!D$6:D$1005,ROW($C531)-ROW($C$5),1))</f>
        <v>-</v>
      </c>
      <c r="G531" s="100" t="str">
        <f>IF(LEN(INDEX(Input!E$6:E$1005,ROW($C531)-ROW($C$5),1))=0,"-",INDEX(Input!E$6:E$1005,ROW($C531)-ROW($C$5),1))</f>
        <v>-</v>
      </c>
      <c r="H531" s="100" t="str">
        <f>IF(LEN(INDEX(Input!F$6:F$1005,ROW($C531)-ROW($C$5),1))=0,"-",INDEX(Input!F$6:F$1005,ROW($C531)-ROW($C$5),1))</f>
        <v>-</v>
      </c>
      <c r="I531" s="100" t="str">
        <f>IF(LEN(INDEX(Input!G$6:G$1005,ROW($C531)-ROW($C$5),1))=0,"",INDEX(Input!G$6:G$1005,ROW($C531)-ROW($C$5),1))</f>
        <v/>
      </c>
      <c r="J531" s="100" t="str">
        <f>IF(LEN(INDEX(Input!B$6:B$1005,ROW($C531)-ROW($C$5),1))=0,"-",IF(INDEX(Input!H$6:H$1005,ROW($C531)-ROW($C$5),1)="","Not set",INDEX(Input!H$6:H$1005,ROW($C531)-ROW($C$5),1)) )</f>
        <v>-</v>
      </c>
      <c r="K531" s="101" t="str">
        <f>IF(LEN(INDEX(Input!I$6:I$1005,ROW($C531)-ROW($C$5),1))=0,"",INDEX(Input!I$6:I$1005,ROW($C531)-ROW($C$5),1))</f>
        <v/>
      </c>
      <c r="L531" s="101" t="str">
        <f t="array" ref="L531">IFERROR(IF($AY$24=123,DAY(K531)&amp;connector&amp;IF($AZ$24="Extended",INDEX($AT$24:$AT$35,MONTH(K531),1),MONTH(K531))&amp;connector&amp;IF($AZ$24="Short", RIGHT(YEAR(K531),2),YEAR(K531)),IF($AY$24=213, MONTH(K531)&amp;connector&amp;DAY(K531)&amp;connector&amp;IF($AZ$24="Short", RIGHT(YEAR(K531),2),YEAR(K531)),IF($AZ$24="Short", RIGHT(YEAR(K531),2),YEAR(K531))&amp;connector&amp;MONTH(K531)&amp;connector&amp;DAY(K531))),"-")</f>
        <v>-</v>
      </c>
      <c r="M531" s="101" t="str">
        <f>IF(LEN(INDEX(Input!J$6:J$1005,ROW($C531)-ROW($C$5),1))=0,"",INDEX(Input!J$6:J$1005,ROW($C531)-ROW($C$5),1))</f>
        <v/>
      </c>
      <c r="N531" s="101" t="str">
        <f t="array" ref="N531">IFERROR(IF($AY$24=123,DAY(M531)&amp;connector&amp;IF($AZ$24="Extended",INDEX($AT$24:$AT$35,MONTH(M531),1),MONTH(M531))&amp;connector&amp;IF($AZ$24="Short", RIGHT(YEAR(M531),2),YEAR(M531)),IF($AY$24=213, MONTH(M531)&amp;connector&amp;DAY(M531)&amp;connector&amp;IF($AZ$24="Short", RIGHT(YEAR(M531),2),YEAR(M531)),IF($AZ$24="Short", RIGHT(YEAR(M531),2),YEAR(M531))&amp;connector&amp;MONTH(M531)&amp;connector&amp;DAY(M531))),"-")</f>
        <v>-</v>
      </c>
      <c r="O531" s="156" t="str">
        <f>IF(LEN(INDEX(Input!K$6:K$1005,ROW($C531)-ROW($C$5),1))=0,"",INDEX(Input!K$6:K$1005,ROW($C531)-ROW($C$5),1))</f>
        <v/>
      </c>
      <c r="P531" s="100" t="str">
        <f t="shared" si="68"/>
        <v>-</v>
      </c>
      <c r="Q531" s="156" t="str">
        <f>IF(LEN(INDEX(Input!L$6:L$1005,ROW($C531)-ROW($C$5),1))=0,"",INDEX(Input!L$6:L$1005,ROW($C531)-ROW($C$5),1))</f>
        <v/>
      </c>
      <c r="R531" s="100" t="str">
        <f t="shared" si="69"/>
        <v>-</v>
      </c>
      <c r="S531" s="156" t="str">
        <f>IF(LEN(INDEX(Input!M$6:M$1005,ROW($C531)-ROW($C$5),1))=0,"-",INDEX(Input!M$6:M$1005,ROW($C531)-ROW($C$5),1))</f>
        <v>-</v>
      </c>
      <c r="T531" s="156" t="str">
        <f t="shared" si="70"/>
        <v/>
      </c>
      <c r="U531" s="100" t="str">
        <f t="shared" si="71"/>
        <v>-</v>
      </c>
      <c r="V531" s="156" t="str">
        <f>IF(LEN(INDEX(Input!O$6:O$1005,ROW($C531)-ROW($C$5),1))=0,"",INDEX(Input!O$6:O$1005,ROW($C531)-ROW($C$5),1))</f>
        <v/>
      </c>
      <c r="W531" s="100" t="str">
        <f t="shared" si="72"/>
        <v>-</v>
      </c>
      <c r="X531" s="104" t="str">
        <f t="shared" si="73"/>
        <v/>
      </c>
      <c r="Y531" s="102" t="str">
        <f t="shared" si="67"/>
        <v/>
      </c>
      <c r="Z531" s="102" t="str">
        <f>IF(AND(OR(Dashboard!$D$7=J531,Dashboard!$D$7=""),  OR(Dashboard!$G$6&lt;=K531,Dashboard!$G$6=""), OR(Dashboard!$G$7&gt;=K531,Dashboard!$G$7=""),  OR(Dashboard!$J$6&lt;=O531,Dashboard!$J$6=""), OR(Dashboard!$J$7&gt;=O531,Dashboard!$J$7=""),D531&lt;&gt;""),"x","")</f>
        <v>x</v>
      </c>
      <c r="AA531" s="102" t="str">
        <f>IF(AND(OR(Dashboard!$D$6=H531,Dashboard!$D$6="",Dashboard!$D$6="All"), Z531="x"),"x","")</f>
        <v>x</v>
      </c>
      <c r="AB531" s="103" t="str">
        <f>IF(AND(OR(Dashboard!$D$6=H531,Dashboard!$D$6="",Dashboard!$D$6="All"), OR(Dashboard!$D$7=J531,Dashboard!$D$7=""),  OR(Dashboard!$G$6&lt;=K531,Dashboard!$G$6=""), OR(Dashboard!$G$7&gt;=K531,Dashboard!$G$7=""),  OR(Dashboard!$J$6&lt;=O531,Dashboard!$J$6=""), OR(Dashboard!$J$7&gt;=O531,Dashboard!$J$7=""),I531&lt;&gt;""),"x","")</f>
        <v/>
      </c>
      <c r="AC531" s="88" t="str">
        <f>IF($AB531&lt;&gt;"x","",IF(AND($I531&lt;&gt;AC$4, IFERROR(MATCH("c",$AB531:AB531,0),0)=0),"x", IF(IFERROR(MATCH("c",$AB531:AB531,0),0)=0,"c","")))</f>
        <v/>
      </c>
      <c r="AD531" s="88" t="str">
        <f>IF($AB531&lt;&gt;"x","",IF(AND($I531&lt;&gt;AD$4, IFERROR(MATCH("c",$AB531:AC531,0),0)=0),"x", IF(IFERROR(MATCH("c",$AB531:AC531,0),0)=0,"c","")))</f>
        <v/>
      </c>
      <c r="AE531" s="88" t="str">
        <f>IF($AB531&lt;&gt;"x","",IF(AND($I531&lt;&gt;AE$4, IFERROR(MATCH("c",$AB531:AD531,0),0)=0),"x", IF(IFERROR(MATCH("c",$AB531:AD531,0),0)=0,"c","")))</f>
        <v/>
      </c>
      <c r="AF531" s="88" t="str">
        <f>IF($AB531&lt;&gt;"x","",IF(AND($I531&lt;&gt;AF$4, IFERROR(MATCH("c",$AB531:AE531,0),0)=0),"x", IF(IFERROR(MATCH("c",$AB531:AE531,0),0)=0,"c","")))</f>
        <v/>
      </c>
      <c r="AG531" s="88" t="str">
        <f>IF($AB531&lt;&gt;"x","",IF(AND($I531&lt;&gt;AG$4, IFERROR(MATCH("c",$AB531:AF531,0),0)=0),"x", IF(IFERROR(MATCH("c",$AB531:AF531,0),0)=0,"c","")))</f>
        <v/>
      </c>
      <c r="AH531" s="88" t="str">
        <f>IF($AB531&lt;&gt;"x","",IF(AND($I531&lt;&gt;AH$4, IFERROR(MATCH("c",$AB531:AG531,0),0)=0),"x", IF(IFERROR(MATCH("c",$AB531:AG531,0),0)=0,"c","")))</f>
        <v/>
      </c>
      <c r="AI531" s="88" t="str">
        <f>IF($AB531&lt;&gt;"x","",IF(AND($I531&lt;&gt;AI$4, IFERROR(MATCH("c",$AB531:AH531,0),0)=0),"x", IF(IFERROR(MATCH("c",$AB531:AH531,0),0)=0,"c","")))</f>
        <v/>
      </c>
      <c r="AJ531" s="88" t="str">
        <f>IF($AB531&lt;&gt;"x","",IF(AND($I531&lt;&gt;AJ$4, IFERROR(MATCH("c",$AB531:AI531,0),0)=0),"x", IF(IFERROR(MATCH("c",$AB531:AI531,0),0)=0,"c","")))</f>
        <v/>
      </c>
      <c r="AK531" s="88" t="str">
        <f>IF($AB531&lt;&gt;"x","",IF(AND($I531&lt;&gt;AK$4, IFERROR(MATCH("c",$AB531:AJ531,0),0)=0),"x", IF(IFERROR(MATCH("c",$AB531:AJ531,0),0)=0,"c","")))</f>
        <v/>
      </c>
      <c r="AL531" s="88" t="str">
        <f>IF($AB531&lt;&gt;"x","",IF(AND($I531&lt;&gt;AL$4, IFERROR(MATCH("c",$AB531:AK531,0),0)=0),"x", IF(IFERROR(MATCH("c",$AB531:AK531,0),0)=0,"c","")))</f>
        <v/>
      </c>
      <c r="AM531" s="88" t="str">
        <f>IF($AB531&lt;&gt;"x","",IF(AND($I531&lt;&gt;AM$4, IFERROR(MATCH("c",$AB531:AL531,0),0)=0),"x", IF(IFERROR(MATCH("c",$AB531:AL531,0),0)=0,"c","")))</f>
        <v/>
      </c>
      <c r="AN531" s="88" t="str">
        <f>IF($AB531&lt;&gt;"x","",IF(AND($I531&lt;&gt;AN$4, IFERROR(MATCH("c",$AB531:AM531,0),0)=0),"x", IF(IFERROR(MATCH("c",$AB531:AM531,0),0)=0,"c","")))</f>
        <v/>
      </c>
      <c r="AO531" s="88" t="str">
        <f>IF($AB531&lt;&gt;"x","",IF(AND($I531&lt;&gt;AO$4, IFERROR(MATCH("c",$AB531:AN531,0),0)=0),"x", IF(IFERROR(MATCH("c",$AB531:AN531,0),0)=0,"c","")))</f>
        <v/>
      </c>
      <c r="AP531" s="88" t="str">
        <f>IF($AB531&lt;&gt;"x","",IF(AND($I531&lt;&gt;AP$4, IFERROR(MATCH("c",$AB531:AO531,0),0)=0),"x", IF(IFERROR(MATCH("c",$AB531:AO531,0),0)=0,"c","")))</f>
        <v/>
      </c>
      <c r="AQ531" s="88" t="str">
        <f>IF($AB531&lt;&gt;"x","",IF(AND($I531&lt;&gt;AQ$4, IFERROR(MATCH("c",$AB531:AP531,0),0)=0),"x", IF(IFERROR(MATCH("c",$AB531:AP531,0),0)=0,"c","")))</f>
        <v/>
      </c>
    </row>
    <row r="532" spans="2:43" x14ac:dyDescent="0.25">
      <c r="B532" s="88">
        <f>IF(AND(OR(Pipeline!$F$5=H532,Pipeline!$F$5="",Pipeline!$F$5="All"), OR(Pipeline!$F$6=J532,Pipeline!$F$6="",Pipeline!$F$6="All"),  OR(Pipeline!$J$5&lt;=K532,Pipeline!$J$5=""), OR(Pipeline!$J$6&gt;=K532,Pipeline!$J$6=""),  OR(Pipeline!$N$5&lt;=O532,Pipeline!$N$5=""), OR(Pipeline!$N$6&gt;=O532,Pipeline!$N$6="")),1,0)</f>
        <v>1</v>
      </c>
      <c r="C532" s="99">
        <f>IF(B532&lt;&gt;1,"",COUNTIFS($I$6:I531,I532,$B$6:B531,1)+1)</f>
        <v>520</v>
      </c>
      <c r="D532" s="100" t="str">
        <f>IF(LEN(INDEX(Input!B$6:B$1005,ROW($C532)-ROW($C$5),1))=0,"-",INDEX(Input!B$6:B$1005,ROW($C532)-ROW($C$5),1))</f>
        <v>-</v>
      </c>
      <c r="E532" s="100" t="str">
        <f>IF(LEN(INDEX(Input!C$6:C$1005,ROW($C532)-ROW($C$5),1))=0,"-",INDEX(Input!C$6:C$1005,ROW($C532)-ROW($C$5),1))</f>
        <v>-</v>
      </c>
      <c r="F532" s="100" t="str">
        <f>IF(LEN(INDEX(Input!D$6:D$1005,ROW($C532)-ROW($C$5),1))=0,"-",INDEX(Input!D$6:D$1005,ROW($C532)-ROW($C$5),1))</f>
        <v>-</v>
      </c>
      <c r="G532" s="100" t="str">
        <f>IF(LEN(INDEX(Input!E$6:E$1005,ROW($C532)-ROW($C$5),1))=0,"-",INDEX(Input!E$6:E$1005,ROW($C532)-ROW($C$5),1))</f>
        <v>-</v>
      </c>
      <c r="H532" s="100" t="str">
        <f>IF(LEN(INDEX(Input!F$6:F$1005,ROW($C532)-ROW($C$5),1))=0,"-",INDEX(Input!F$6:F$1005,ROW($C532)-ROW($C$5),1))</f>
        <v>-</v>
      </c>
      <c r="I532" s="100" t="str">
        <f>IF(LEN(INDEX(Input!G$6:G$1005,ROW($C532)-ROW($C$5),1))=0,"",INDEX(Input!G$6:G$1005,ROW($C532)-ROW($C$5),1))</f>
        <v/>
      </c>
      <c r="J532" s="100" t="str">
        <f>IF(LEN(INDEX(Input!B$6:B$1005,ROW($C532)-ROW($C$5),1))=0,"-",IF(INDEX(Input!H$6:H$1005,ROW($C532)-ROW($C$5),1)="","Not set",INDEX(Input!H$6:H$1005,ROW($C532)-ROW($C$5),1)) )</f>
        <v>-</v>
      </c>
      <c r="K532" s="101" t="str">
        <f>IF(LEN(INDEX(Input!I$6:I$1005,ROW($C532)-ROW($C$5),1))=0,"",INDEX(Input!I$6:I$1005,ROW($C532)-ROW($C$5),1))</f>
        <v/>
      </c>
      <c r="L532" s="101" t="str">
        <f t="array" ref="L532">IFERROR(IF($AY$24=123,DAY(K532)&amp;connector&amp;IF($AZ$24="Extended",INDEX($AT$24:$AT$35,MONTH(K532),1),MONTH(K532))&amp;connector&amp;IF($AZ$24="Short", RIGHT(YEAR(K532),2),YEAR(K532)),IF($AY$24=213, MONTH(K532)&amp;connector&amp;DAY(K532)&amp;connector&amp;IF($AZ$24="Short", RIGHT(YEAR(K532),2),YEAR(K532)),IF($AZ$24="Short", RIGHT(YEAR(K532),2),YEAR(K532))&amp;connector&amp;MONTH(K532)&amp;connector&amp;DAY(K532))),"-")</f>
        <v>-</v>
      </c>
      <c r="M532" s="101" t="str">
        <f>IF(LEN(INDEX(Input!J$6:J$1005,ROW($C532)-ROW($C$5),1))=0,"",INDEX(Input!J$6:J$1005,ROW($C532)-ROW($C$5),1))</f>
        <v/>
      </c>
      <c r="N532" s="101" t="str">
        <f t="array" ref="N532">IFERROR(IF($AY$24=123,DAY(M532)&amp;connector&amp;IF($AZ$24="Extended",INDEX($AT$24:$AT$35,MONTH(M532),1),MONTH(M532))&amp;connector&amp;IF($AZ$24="Short", RIGHT(YEAR(M532),2),YEAR(M532)),IF($AY$24=213, MONTH(M532)&amp;connector&amp;DAY(M532)&amp;connector&amp;IF($AZ$24="Short", RIGHT(YEAR(M532),2),YEAR(M532)),IF($AZ$24="Short", RIGHT(YEAR(M532),2),YEAR(M532))&amp;connector&amp;MONTH(M532)&amp;connector&amp;DAY(M532))),"-")</f>
        <v>-</v>
      </c>
      <c r="O532" s="156" t="str">
        <f>IF(LEN(INDEX(Input!K$6:K$1005,ROW($C532)-ROW($C$5),1))=0,"",INDEX(Input!K$6:K$1005,ROW($C532)-ROW($C$5),1))</f>
        <v/>
      </c>
      <c r="P532" s="100" t="str">
        <f t="shared" si="68"/>
        <v>-</v>
      </c>
      <c r="Q532" s="156" t="str">
        <f>IF(LEN(INDEX(Input!L$6:L$1005,ROW($C532)-ROW($C$5),1))=0,"",INDEX(Input!L$6:L$1005,ROW($C532)-ROW($C$5),1))</f>
        <v/>
      </c>
      <c r="R532" s="100" t="str">
        <f t="shared" si="69"/>
        <v>-</v>
      </c>
      <c r="S532" s="156" t="str">
        <f>IF(LEN(INDEX(Input!M$6:M$1005,ROW($C532)-ROW($C$5),1))=0,"-",INDEX(Input!M$6:M$1005,ROW($C532)-ROW($C$5),1))</f>
        <v>-</v>
      </c>
      <c r="T532" s="156" t="str">
        <f t="shared" si="70"/>
        <v/>
      </c>
      <c r="U532" s="100" t="str">
        <f t="shared" si="71"/>
        <v>-</v>
      </c>
      <c r="V532" s="156" t="str">
        <f>IF(LEN(INDEX(Input!O$6:O$1005,ROW($C532)-ROW($C$5),1))=0,"",INDEX(Input!O$6:O$1005,ROW($C532)-ROW($C$5),1))</f>
        <v/>
      </c>
      <c r="W532" s="100" t="str">
        <f t="shared" si="72"/>
        <v>-</v>
      </c>
      <c r="X532" s="104" t="str">
        <f t="shared" si="73"/>
        <v/>
      </c>
      <c r="Y532" s="102" t="str">
        <f t="shared" si="67"/>
        <v/>
      </c>
      <c r="Z532" s="102" t="str">
        <f>IF(AND(OR(Dashboard!$D$7=J532,Dashboard!$D$7=""),  OR(Dashboard!$G$6&lt;=K532,Dashboard!$G$6=""), OR(Dashboard!$G$7&gt;=K532,Dashboard!$G$7=""),  OR(Dashboard!$J$6&lt;=O532,Dashboard!$J$6=""), OR(Dashboard!$J$7&gt;=O532,Dashboard!$J$7=""),D532&lt;&gt;""),"x","")</f>
        <v>x</v>
      </c>
      <c r="AA532" s="102" t="str">
        <f>IF(AND(OR(Dashboard!$D$6=H532,Dashboard!$D$6="",Dashboard!$D$6="All"), Z532="x"),"x","")</f>
        <v>x</v>
      </c>
      <c r="AB532" s="103" t="str">
        <f>IF(AND(OR(Dashboard!$D$6=H532,Dashboard!$D$6="",Dashboard!$D$6="All"), OR(Dashboard!$D$7=J532,Dashboard!$D$7=""),  OR(Dashboard!$G$6&lt;=K532,Dashboard!$G$6=""), OR(Dashboard!$G$7&gt;=K532,Dashboard!$G$7=""),  OR(Dashboard!$J$6&lt;=O532,Dashboard!$J$6=""), OR(Dashboard!$J$7&gt;=O532,Dashboard!$J$7=""),I532&lt;&gt;""),"x","")</f>
        <v/>
      </c>
      <c r="AC532" s="88" t="str">
        <f>IF($AB532&lt;&gt;"x","",IF(AND($I532&lt;&gt;AC$4, IFERROR(MATCH("c",$AB532:AB532,0),0)=0),"x", IF(IFERROR(MATCH("c",$AB532:AB532,0),0)=0,"c","")))</f>
        <v/>
      </c>
      <c r="AD532" s="88" t="str">
        <f>IF($AB532&lt;&gt;"x","",IF(AND($I532&lt;&gt;AD$4, IFERROR(MATCH("c",$AB532:AC532,0),0)=0),"x", IF(IFERROR(MATCH("c",$AB532:AC532,0),0)=0,"c","")))</f>
        <v/>
      </c>
      <c r="AE532" s="88" t="str">
        <f>IF($AB532&lt;&gt;"x","",IF(AND($I532&lt;&gt;AE$4, IFERROR(MATCH("c",$AB532:AD532,0),0)=0),"x", IF(IFERROR(MATCH("c",$AB532:AD532,0),0)=0,"c","")))</f>
        <v/>
      </c>
      <c r="AF532" s="88" t="str">
        <f>IF($AB532&lt;&gt;"x","",IF(AND($I532&lt;&gt;AF$4, IFERROR(MATCH("c",$AB532:AE532,0),0)=0),"x", IF(IFERROR(MATCH("c",$AB532:AE532,0),0)=0,"c","")))</f>
        <v/>
      </c>
      <c r="AG532" s="88" t="str">
        <f>IF($AB532&lt;&gt;"x","",IF(AND($I532&lt;&gt;AG$4, IFERROR(MATCH("c",$AB532:AF532,0),0)=0),"x", IF(IFERROR(MATCH("c",$AB532:AF532,0),0)=0,"c","")))</f>
        <v/>
      </c>
      <c r="AH532" s="88" t="str">
        <f>IF($AB532&lt;&gt;"x","",IF(AND($I532&lt;&gt;AH$4, IFERROR(MATCH("c",$AB532:AG532,0),0)=0),"x", IF(IFERROR(MATCH("c",$AB532:AG532,0),0)=0,"c","")))</f>
        <v/>
      </c>
      <c r="AI532" s="88" t="str">
        <f>IF($AB532&lt;&gt;"x","",IF(AND($I532&lt;&gt;AI$4, IFERROR(MATCH("c",$AB532:AH532,0),0)=0),"x", IF(IFERROR(MATCH("c",$AB532:AH532,0),0)=0,"c","")))</f>
        <v/>
      </c>
      <c r="AJ532" s="88" t="str">
        <f>IF($AB532&lt;&gt;"x","",IF(AND($I532&lt;&gt;AJ$4, IFERROR(MATCH("c",$AB532:AI532,0),0)=0),"x", IF(IFERROR(MATCH("c",$AB532:AI532,0),0)=0,"c","")))</f>
        <v/>
      </c>
      <c r="AK532" s="88" t="str">
        <f>IF($AB532&lt;&gt;"x","",IF(AND($I532&lt;&gt;AK$4, IFERROR(MATCH("c",$AB532:AJ532,0),0)=0),"x", IF(IFERROR(MATCH("c",$AB532:AJ532,0),0)=0,"c","")))</f>
        <v/>
      </c>
      <c r="AL532" s="88" t="str">
        <f>IF($AB532&lt;&gt;"x","",IF(AND($I532&lt;&gt;AL$4, IFERROR(MATCH("c",$AB532:AK532,0),0)=0),"x", IF(IFERROR(MATCH("c",$AB532:AK532,0),0)=0,"c","")))</f>
        <v/>
      </c>
      <c r="AM532" s="88" t="str">
        <f>IF($AB532&lt;&gt;"x","",IF(AND($I532&lt;&gt;AM$4, IFERROR(MATCH("c",$AB532:AL532,0),0)=0),"x", IF(IFERROR(MATCH("c",$AB532:AL532,0),0)=0,"c","")))</f>
        <v/>
      </c>
      <c r="AN532" s="88" t="str">
        <f>IF($AB532&lt;&gt;"x","",IF(AND($I532&lt;&gt;AN$4, IFERROR(MATCH("c",$AB532:AM532,0),0)=0),"x", IF(IFERROR(MATCH("c",$AB532:AM532,0),0)=0,"c","")))</f>
        <v/>
      </c>
      <c r="AO532" s="88" t="str">
        <f>IF($AB532&lt;&gt;"x","",IF(AND($I532&lt;&gt;AO$4, IFERROR(MATCH("c",$AB532:AN532,0),0)=0),"x", IF(IFERROR(MATCH("c",$AB532:AN532,0),0)=0,"c","")))</f>
        <v/>
      </c>
      <c r="AP532" s="88" t="str">
        <f>IF($AB532&lt;&gt;"x","",IF(AND($I532&lt;&gt;AP$4, IFERROR(MATCH("c",$AB532:AO532,0),0)=0),"x", IF(IFERROR(MATCH("c",$AB532:AO532,0),0)=0,"c","")))</f>
        <v/>
      </c>
      <c r="AQ532" s="88" t="str">
        <f>IF($AB532&lt;&gt;"x","",IF(AND($I532&lt;&gt;AQ$4, IFERROR(MATCH("c",$AB532:AP532,0),0)=0),"x", IF(IFERROR(MATCH("c",$AB532:AP532,0),0)=0,"c","")))</f>
        <v/>
      </c>
    </row>
    <row r="533" spans="2:43" x14ac:dyDescent="0.25">
      <c r="B533" s="88">
        <f>IF(AND(OR(Pipeline!$F$5=H533,Pipeline!$F$5="",Pipeline!$F$5="All"), OR(Pipeline!$F$6=J533,Pipeline!$F$6="",Pipeline!$F$6="All"),  OR(Pipeline!$J$5&lt;=K533,Pipeline!$J$5=""), OR(Pipeline!$J$6&gt;=K533,Pipeline!$J$6=""),  OR(Pipeline!$N$5&lt;=O533,Pipeline!$N$5=""), OR(Pipeline!$N$6&gt;=O533,Pipeline!$N$6="")),1,0)</f>
        <v>1</v>
      </c>
      <c r="C533" s="99">
        <f>IF(B533&lt;&gt;1,"",COUNTIFS($I$6:I532,I533,$B$6:B532,1)+1)</f>
        <v>521</v>
      </c>
      <c r="D533" s="100" t="str">
        <f>IF(LEN(INDEX(Input!B$6:B$1005,ROW($C533)-ROW($C$5),1))=0,"-",INDEX(Input!B$6:B$1005,ROW($C533)-ROW($C$5),1))</f>
        <v>-</v>
      </c>
      <c r="E533" s="100" t="str">
        <f>IF(LEN(INDEX(Input!C$6:C$1005,ROW($C533)-ROW($C$5),1))=0,"-",INDEX(Input!C$6:C$1005,ROW($C533)-ROW($C$5),1))</f>
        <v>-</v>
      </c>
      <c r="F533" s="100" t="str">
        <f>IF(LEN(INDEX(Input!D$6:D$1005,ROW($C533)-ROW($C$5),1))=0,"-",INDEX(Input!D$6:D$1005,ROW($C533)-ROW($C$5),1))</f>
        <v>-</v>
      </c>
      <c r="G533" s="100" t="str">
        <f>IF(LEN(INDEX(Input!E$6:E$1005,ROW($C533)-ROW($C$5),1))=0,"-",INDEX(Input!E$6:E$1005,ROW($C533)-ROW($C$5),1))</f>
        <v>-</v>
      </c>
      <c r="H533" s="100" t="str">
        <f>IF(LEN(INDEX(Input!F$6:F$1005,ROW($C533)-ROW($C$5),1))=0,"-",INDEX(Input!F$6:F$1005,ROW($C533)-ROW($C$5),1))</f>
        <v>-</v>
      </c>
      <c r="I533" s="100" t="str">
        <f>IF(LEN(INDEX(Input!G$6:G$1005,ROW($C533)-ROW($C$5),1))=0,"",INDEX(Input!G$6:G$1005,ROW($C533)-ROW($C$5),1))</f>
        <v/>
      </c>
      <c r="J533" s="100" t="str">
        <f>IF(LEN(INDEX(Input!B$6:B$1005,ROW($C533)-ROW($C$5),1))=0,"-",IF(INDEX(Input!H$6:H$1005,ROW($C533)-ROW($C$5),1)="","Not set",INDEX(Input!H$6:H$1005,ROW($C533)-ROW($C$5),1)) )</f>
        <v>-</v>
      </c>
      <c r="K533" s="101" t="str">
        <f>IF(LEN(INDEX(Input!I$6:I$1005,ROW($C533)-ROW($C$5),1))=0,"",INDEX(Input!I$6:I$1005,ROW($C533)-ROW($C$5),1))</f>
        <v/>
      </c>
      <c r="L533" s="101" t="str">
        <f t="array" ref="L533">IFERROR(IF($AY$24=123,DAY(K533)&amp;connector&amp;IF($AZ$24="Extended",INDEX($AT$24:$AT$35,MONTH(K533),1),MONTH(K533))&amp;connector&amp;IF($AZ$24="Short", RIGHT(YEAR(K533),2),YEAR(K533)),IF($AY$24=213, MONTH(K533)&amp;connector&amp;DAY(K533)&amp;connector&amp;IF($AZ$24="Short", RIGHT(YEAR(K533),2),YEAR(K533)),IF($AZ$24="Short", RIGHT(YEAR(K533),2),YEAR(K533))&amp;connector&amp;MONTH(K533)&amp;connector&amp;DAY(K533))),"-")</f>
        <v>-</v>
      </c>
      <c r="M533" s="101" t="str">
        <f>IF(LEN(INDEX(Input!J$6:J$1005,ROW($C533)-ROW($C$5),1))=0,"",INDEX(Input!J$6:J$1005,ROW($C533)-ROW($C$5),1))</f>
        <v/>
      </c>
      <c r="N533" s="101" t="str">
        <f t="array" ref="N533">IFERROR(IF($AY$24=123,DAY(M533)&amp;connector&amp;IF($AZ$24="Extended",INDEX($AT$24:$AT$35,MONTH(M533),1),MONTH(M533))&amp;connector&amp;IF($AZ$24="Short", RIGHT(YEAR(M533),2),YEAR(M533)),IF($AY$24=213, MONTH(M533)&amp;connector&amp;DAY(M533)&amp;connector&amp;IF($AZ$24="Short", RIGHT(YEAR(M533),2),YEAR(M533)),IF($AZ$24="Short", RIGHT(YEAR(M533),2),YEAR(M533))&amp;connector&amp;MONTH(M533)&amp;connector&amp;DAY(M533))),"-")</f>
        <v>-</v>
      </c>
      <c r="O533" s="156" t="str">
        <f>IF(LEN(INDEX(Input!K$6:K$1005,ROW($C533)-ROW($C$5),1))=0,"",INDEX(Input!K$6:K$1005,ROW($C533)-ROW($C$5),1))</f>
        <v/>
      </c>
      <c r="P533" s="100" t="str">
        <f t="shared" si="68"/>
        <v>-</v>
      </c>
      <c r="Q533" s="156" t="str">
        <f>IF(LEN(INDEX(Input!L$6:L$1005,ROW($C533)-ROW($C$5),1))=0,"",INDEX(Input!L$6:L$1005,ROW($C533)-ROW($C$5),1))</f>
        <v/>
      </c>
      <c r="R533" s="100" t="str">
        <f t="shared" si="69"/>
        <v>-</v>
      </c>
      <c r="S533" s="156" t="str">
        <f>IF(LEN(INDEX(Input!M$6:M$1005,ROW($C533)-ROW($C$5),1))=0,"-",INDEX(Input!M$6:M$1005,ROW($C533)-ROW($C$5),1))</f>
        <v>-</v>
      </c>
      <c r="T533" s="156" t="str">
        <f t="shared" si="70"/>
        <v/>
      </c>
      <c r="U533" s="100" t="str">
        <f t="shared" si="71"/>
        <v>-</v>
      </c>
      <c r="V533" s="156" t="str">
        <f>IF(LEN(INDEX(Input!O$6:O$1005,ROW($C533)-ROW($C$5),1))=0,"",INDEX(Input!O$6:O$1005,ROW($C533)-ROW($C$5),1))</f>
        <v/>
      </c>
      <c r="W533" s="100" t="str">
        <f t="shared" si="72"/>
        <v>-</v>
      </c>
      <c r="X533" s="104" t="str">
        <f t="shared" si="73"/>
        <v/>
      </c>
      <c r="Y533" s="102" t="str">
        <f t="shared" si="67"/>
        <v/>
      </c>
      <c r="Z533" s="102" t="str">
        <f>IF(AND(OR(Dashboard!$D$7=J533,Dashboard!$D$7=""),  OR(Dashboard!$G$6&lt;=K533,Dashboard!$G$6=""), OR(Dashboard!$G$7&gt;=K533,Dashboard!$G$7=""),  OR(Dashboard!$J$6&lt;=O533,Dashboard!$J$6=""), OR(Dashboard!$J$7&gt;=O533,Dashboard!$J$7=""),D533&lt;&gt;""),"x","")</f>
        <v>x</v>
      </c>
      <c r="AA533" s="102" t="str">
        <f>IF(AND(OR(Dashboard!$D$6=H533,Dashboard!$D$6="",Dashboard!$D$6="All"), Z533="x"),"x","")</f>
        <v>x</v>
      </c>
      <c r="AB533" s="103" t="str">
        <f>IF(AND(OR(Dashboard!$D$6=H533,Dashboard!$D$6="",Dashboard!$D$6="All"), OR(Dashboard!$D$7=J533,Dashboard!$D$7=""),  OR(Dashboard!$G$6&lt;=K533,Dashboard!$G$6=""), OR(Dashboard!$G$7&gt;=K533,Dashboard!$G$7=""),  OR(Dashboard!$J$6&lt;=O533,Dashboard!$J$6=""), OR(Dashboard!$J$7&gt;=O533,Dashboard!$J$7=""),I533&lt;&gt;""),"x","")</f>
        <v/>
      </c>
      <c r="AC533" s="88" t="str">
        <f>IF($AB533&lt;&gt;"x","",IF(AND($I533&lt;&gt;AC$4, IFERROR(MATCH("c",$AB533:AB533,0),0)=0),"x", IF(IFERROR(MATCH("c",$AB533:AB533,0),0)=0,"c","")))</f>
        <v/>
      </c>
      <c r="AD533" s="88" t="str">
        <f>IF($AB533&lt;&gt;"x","",IF(AND($I533&lt;&gt;AD$4, IFERROR(MATCH("c",$AB533:AC533,0),0)=0),"x", IF(IFERROR(MATCH("c",$AB533:AC533,0),0)=0,"c","")))</f>
        <v/>
      </c>
      <c r="AE533" s="88" t="str">
        <f>IF($AB533&lt;&gt;"x","",IF(AND($I533&lt;&gt;AE$4, IFERROR(MATCH("c",$AB533:AD533,0),0)=0),"x", IF(IFERROR(MATCH("c",$AB533:AD533,0),0)=0,"c","")))</f>
        <v/>
      </c>
      <c r="AF533" s="88" t="str">
        <f>IF($AB533&lt;&gt;"x","",IF(AND($I533&lt;&gt;AF$4, IFERROR(MATCH("c",$AB533:AE533,0),0)=0),"x", IF(IFERROR(MATCH("c",$AB533:AE533,0),0)=0,"c","")))</f>
        <v/>
      </c>
      <c r="AG533" s="88" t="str">
        <f>IF($AB533&lt;&gt;"x","",IF(AND($I533&lt;&gt;AG$4, IFERROR(MATCH("c",$AB533:AF533,0),0)=0),"x", IF(IFERROR(MATCH("c",$AB533:AF533,0),0)=0,"c","")))</f>
        <v/>
      </c>
      <c r="AH533" s="88" t="str">
        <f>IF($AB533&lt;&gt;"x","",IF(AND($I533&lt;&gt;AH$4, IFERROR(MATCH("c",$AB533:AG533,0),0)=0),"x", IF(IFERROR(MATCH("c",$AB533:AG533,0),0)=0,"c","")))</f>
        <v/>
      </c>
      <c r="AI533" s="88" t="str">
        <f>IF($AB533&lt;&gt;"x","",IF(AND($I533&lt;&gt;AI$4, IFERROR(MATCH("c",$AB533:AH533,0),0)=0),"x", IF(IFERROR(MATCH("c",$AB533:AH533,0),0)=0,"c","")))</f>
        <v/>
      </c>
      <c r="AJ533" s="88" t="str">
        <f>IF($AB533&lt;&gt;"x","",IF(AND($I533&lt;&gt;AJ$4, IFERROR(MATCH("c",$AB533:AI533,0),0)=0),"x", IF(IFERROR(MATCH("c",$AB533:AI533,0),0)=0,"c","")))</f>
        <v/>
      </c>
      <c r="AK533" s="88" t="str">
        <f>IF($AB533&lt;&gt;"x","",IF(AND($I533&lt;&gt;AK$4, IFERROR(MATCH("c",$AB533:AJ533,0),0)=0),"x", IF(IFERROR(MATCH("c",$AB533:AJ533,0),0)=0,"c","")))</f>
        <v/>
      </c>
      <c r="AL533" s="88" t="str">
        <f>IF($AB533&lt;&gt;"x","",IF(AND($I533&lt;&gt;AL$4, IFERROR(MATCH("c",$AB533:AK533,0),0)=0),"x", IF(IFERROR(MATCH("c",$AB533:AK533,0),0)=0,"c","")))</f>
        <v/>
      </c>
      <c r="AM533" s="88" t="str">
        <f>IF($AB533&lt;&gt;"x","",IF(AND($I533&lt;&gt;AM$4, IFERROR(MATCH("c",$AB533:AL533,0),0)=0),"x", IF(IFERROR(MATCH("c",$AB533:AL533,0),0)=0,"c","")))</f>
        <v/>
      </c>
      <c r="AN533" s="88" t="str">
        <f>IF($AB533&lt;&gt;"x","",IF(AND($I533&lt;&gt;AN$4, IFERROR(MATCH("c",$AB533:AM533,0),0)=0),"x", IF(IFERROR(MATCH("c",$AB533:AM533,0),0)=0,"c","")))</f>
        <v/>
      </c>
      <c r="AO533" s="88" t="str">
        <f>IF($AB533&lt;&gt;"x","",IF(AND($I533&lt;&gt;AO$4, IFERROR(MATCH("c",$AB533:AN533,0),0)=0),"x", IF(IFERROR(MATCH("c",$AB533:AN533,0),0)=0,"c","")))</f>
        <v/>
      </c>
      <c r="AP533" s="88" t="str">
        <f>IF($AB533&lt;&gt;"x","",IF(AND($I533&lt;&gt;AP$4, IFERROR(MATCH("c",$AB533:AO533,0),0)=0),"x", IF(IFERROR(MATCH("c",$AB533:AO533,0),0)=0,"c","")))</f>
        <v/>
      </c>
      <c r="AQ533" s="88" t="str">
        <f>IF($AB533&lt;&gt;"x","",IF(AND($I533&lt;&gt;AQ$4, IFERROR(MATCH("c",$AB533:AP533,0),0)=0),"x", IF(IFERROR(MATCH("c",$AB533:AP533,0),0)=0,"c","")))</f>
        <v/>
      </c>
    </row>
    <row r="534" spans="2:43" x14ac:dyDescent="0.25">
      <c r="B534" s="88">
        <f>IF(AND(OR(Pipeline!$F$5=H534,Pipeline!$F$5="",Pipeline!$F$5="All"), OR(Pipeline!$F$6=J534,Pipeline!$F$6="",Pipeline!$F$6="All"),  OR(Pipeline!$J$5&lt;=K534,Pipeline!$J$5=""), OR(Pipeline!$J$6&gt;=K534,Pipeline!$J$6=""),  OR(Pipeline!$N$5&lt;=O534,Pipeline!$N$5=""), OR(Pipeline!$N$6&gt;=O534,Pipeline!$N$6="")),1,0)</f>
        <v>1</v>
      </c>
      <c r="C534" s="99">
        <f>IF(B534&lt;&gt;1,"",COUNTIFS($I$6:I533,I534,$B$6:B533,1)+1)</f>
        <v>522</v>
      </c>
      <c r="D534" s="100" t="str">
        <f>IF(LEN(INDEX(Input!B$6:B$1005,ROW($C534)-ROW($C$5),1))=0,"-",INDEX(Input!B$6:B$1005,ROW($C534)-ROW($C$5),1))</f>
        <v>-</v>
      </c>
      <c r="E534" s="100" t="str">
        <f>IF(LEN(INDEX(Input!C$6:C$1005,ROW($C534)-ROW($C$5),1))=0,"-",INDEX(Input!C$6:C$1005,ROW($C534)-ROW($C$5),1))</f>
        <v>-</v>
      </c>
      <c r="F534" s="100" t="str">
        <f>IF(LEN(INDEX(Input!D$6:D$1005,ROW($C534)-ROW($C$5),1))=0,"-",INDEX(Input!D$6:D$1005,ROW($C534)-ROW($C$5),1))</f>
        <v>-</v>
      </c>
      <c r="G534" s="100" t="str">
        <f>IF(LEN(INDEX(Input!E$6:E$1005,ROW($C534)-ROW($C$5),1))=0,"-",INDEX(Input!E$6:E$1005,ROW($C534)-ROW($C$5),1))</f>
        <v>-</v>
      </c>
      <c r="H534" s="100" t="str">
        <f>IF(LEN(INDEX(Input!F$6:F$1005,ROW($C534)-ROW($C$5),1))=0,"-",INDEX(Input!F$6:F$1005,ROW($C534)-ROW($C$5),1))</f>
        <v>-</v>
      </c>
      <c r="I534" s="100" t="str">
        <f>IF(LEN(INDEX(Input!G$6:G$1005,ROW($C534)-ROW($C$5),1))=0,"",INDEX(Input!G$6:G$1005,ROW($C534)-ROW($C$5),1))</f>
        <v/>
      </c>
      <c r="J534" s="100" t="str">
        <f>IF(LEN(INDEX(Input!B$6:B$1005,ROW($C534)-ROW($C$5),1))=0,"-",IF(INDEX(Input!H$6:H$1005,ROW($C534)-ROW($C$5),1)="","Not set",INDEX(Input!H$6:H$1005,ROW($C534)-ROW($C$5),1)) )</f>
        <v>-</v>
      </c>
      <c r="K534" s="101" t="str">
        <f>IF(LEN(INDEX(Input!I$6:I$1005,ROW($C534)-ROW($C$5),1))=0,"",INDEX(Input!I$6:I$1005,ROW($C534)-ROW($C$5),1))</f>
        <v/>
      </c>
      <c r="L534" s="101" t="str">
        <f t="array" ref="L534">IFERROR(IF($AY$24=123,DAY(K534)&amp;connector&amp;IF($AZ$24="Extended",INDEX($AT$24:$AT$35,MONTH(K534),1),MONTH(K534))&amp;connector&amp;IF($AZ$24="Short", RIGHT(YEAR(K534),2),YEAR(K534)),IF($AY$24=213, MONTH(K534)&amp;connector&amp;DAY(K534)&amp;connector&amp;IF($AZ$24="Short", RIGHT(YEAR(K534),2),YEAR(K534)),IF($AZ$24="Short", RIGHT(YEAR(K534),2),YEAR(K534))&amp;connector&amp;MONTH(K534)&amp;connector&amp;DAY(K534))),"-")</f>
        <v>-</v>
      </c>
      <c r="M534" s="101" t="str">
        <f>IF(LEN(INDEX(Input!J$6:J$1005,ROW($C534)-ROW($C$5),1))=0,"",INDEX(Input!J$6:J$1005,ROW($C534)-ROW($C$5),1))</f>
        <v/>
      </c>
      <c r="N534" s="101" t="str">
        <f t="array" ref="N534">IFERROR(IF($AY$24=123,DAY(M534)&amp;connector&amp;IF($AZ$24="Extended",INDEX($AT$24:$AT$35,MONTH(M534),1),MONTH(M534))&amp;connector&amp;IF($AZ$24="Short", RIGHT(YEAR(M534),2),YEAR(M534)),IF($AY$24=213, MONTH(M534)&amp;connector&amp;DAY(M534)&amp;connector&amp;IF($AZ$24="Short", RIGHT(YEAR(M534),2),YEAR(M534)),IF($AZ$24="Short", RIGHT(YEAR(M534),2),YEAR(M534))&amp;connector&amp;MONTH(M534)&amp;connector&amp;DAY(M534))),"-")</f>
        <v>-</v>
      </c>
      <c r="O534" s="156" t="str">
        <f>IF(LEN(INDEX(Input!K$6:K$1005,ROW($C534)-ROW($C$5),1))=0,"",INDEX(Input!K$6:K$1005,ROW($C534)-ROW($C$5),1))</f>
        <v/>
      </c>
      <c r="P534" s="100" t="str">
        <f t="shared" si="68"/>
        <v>-</v>
      </c>
      <c r="Q534" s="156" t="str">
        <f>IF(LEN(INDEX(Input!L$6:L$1005,ROW($C534)-ROW($C$5),1))=0,"",INDEX(Input!L$6:L$1005,ROW($C534)-ROW($C$5),1))</f>
        <v/>
      </c>
      <c r="R534" s="100" t="str">
        <f t="shared" si="69"/>
        <v>-</v>
      </c>
      <c r="S534" s="156" t="str">
        <f>IF(LEN(INDEX(Input!M$6:M$1005,ROW($C534)-ROW($C$5),1))=0,"-",INDEX(Input!M$6:M$1005,ROW($C534)-ROW($C$5),1))</f>
        <v>-</v>
      </c>
      <c r="T534" s="156" t="str">
        <f t="shared" si="70"/>
        <v/>
      </c>
      <c r="U534" s="100" t="str">
        <f t="shared" si="71"/>
        <v>-</v>
      </c>
      <c r="V534" s="156" t="str">
        <f>IF(LEN(INDEX(Input!O$6:O$1005,ROW($C534)-ROW($C$5),1))=0,"",INDEX(Input!O$6:O$1005,ROW($C534)-ROW($C$5),1))</f>
        <v/>
      </c>
      <c r="W534" s="100" t="str">
        <f t="shared" si="72"/>
        <v>-</v>
      </c>
      <c r="X534" s="104" t="str">
        <f t="shared" si="73"/>
        <v/>
      </c>
      <c r="Y534" s="102" t="str">
        <f t="shared" si="67"/>
        <v/>
      </c>
      <c r="Z534" s="102" t="str">
        <f>IF(AND(OR(Dashboard!$D$7=J534,Dashboard!$D$7=""),  OR(Dashboard!$G$6&lt;=K534,Dashboard!$G$6=""), OR(Dashboard!$G$7&gt;=K534,Dashboard!$G$7=""),  OR(Dashboard!$J$6&lt;=O534,Dashboard!$J$6=""), OR(Dashboard!$J$7&gt;=O534,Dashboard!$J$7=""),D534&lt;&gt;""),"x","")</f>
        <v>x</v>
      </c>
      <c r="AA534" s="102" t="str">
        <f>IF(AND(OR(Dashboard!$D$6=H534,Dashboard!$D$6="",Dashboard!$D$6="All"), Z534="x"),"x","")</f>
        <v>x</v>
      </c>
      <c r="AB534" s="103" t="str">
        <f>IF(AND(OR(Dashboard!$D$6=H534,Dashboard!$D$6="",Dashboard!$D$6="All"), OR(Dashboard!$D$7=J534,Dashboard!$D$7=""),  OR(Dashboard!$G$6&lt;=K534,Dashboard!$G$6=""), OR(Dashboard!$G$7&gt;=K534,Dashboard!$G$7=""),  OR(Dashboard!$J$6&lt;=O534,Dashboard!$J$6=""), OR(Dashboard!$J$7&gt;=O534,Dashboard!$J$7=""),I534&lt;&gt;""),"x","")</f>
        <v/>
      </c>
      <c r="AC534" s="88" t="str">
        <f>IF($AB534&lt;&gt;"x","",IF(AND($I534&lt;&gt;AC$4, IFERROR(MATCH("c",$AB534:AB534,0),0)=0),"x", IF(IFERROR(MATCH("c",$AB534:AB534,0),0)=0,"c","")))</f>
        <v/>
      </c>
      <c r="AD534" s="88" t="str">
        <f>IF($AB534&lt;&gt;"x","",IF(AND($I534&lt;&gt;AD$4, IFERROR(MATCH("c",$AB534:AC534,0),0)=0),"x", IF(IFERROR(MATCH("c",$AB534:AC534,0),0)=0,"c","")))</f>
        <v/>
      </c>
      <c r="AE534" s="88" t="str">
        <f>IF($AB534&lt;&gt;"x","",IF(AND($I534&lt;&gt;AE$4, IFERROR(MATCH("c",$AB534:AD534,0),0)=0),"x", IF(IFERROR(MATCH("c",$AB534:AD534,0),0)=0,"c","")))</f>
        <v/>
      </c>
      <c r="AF534" s="88" t="str">
        <f>IF($AB534&lt;&gt;"x","",IF(AND($I534&lt;&gt;AF$4, IFERROR(MATCH("c",$AB534:AE534,0),0)=0),"x", IF(IFERROR(MATCH("c",$AB534:AE534,0),0)=0,"c","")))</f>
        <v/>
      </c>
      <c r="AG534" s="88" t="str">
        <f>IF($AB534&lt;&gt;"x","",IF(AND($I534&lt;&gt;AG$4, IFERROR(MATCH("c",$AB534:AF534,0),0)=0),"x", IF(IFERROR(MATCH("c",$AB534:AF534,0),0)=0,"c","")))</f>
        <v/>
      </c>
      <c r="AH534" s="88" t="str">
        <f>IF($AB534&lt;&gt;"x","",IF(AND($I534&lt;&gt;AH$4, IFERROR(MATCH("c",$AB534:AG534,0),0)=0),"x", IF(IFERROR(MATCH("c",$AB534:AG534,0),0)=0,"c","")))</f>
        <v/>
      </c>
      <c r="AI534" s="88" t="str">
        <f>IF($AB534&lt;&gt;"x","",IF(AND($I534&lt;&gt;AI$4, IFERROR(MATCH("c",$AB534:AH534,0),0)=0),"x", IF(IFERROR(MATCH("c",$AB534:AH534,0),0)=0,"c","")))</f>
        <v/>
      </c>
      <c r="AJ534" s="88" t="str">
        <f>IF($AB534&lt;&gt;"x","",IF(AND($I534&lt;&gt;AJ$4, IFERROR(MATCH("c",$AB534:AI534,0),0)=0),"x", IF(IFERROR(MATCH("c",$AB534:AI534,0),0)=0,"c","")))</f>
        <v/>
      </c>
      <c r="AK534" s="88" t="str">
        <f>IF($AB534&lt;&gt;"x","",IF(AND($I534&lt;&gt;AK$4, IFERROR(MATCH("c",$AB534:AJ534,0),0)=0),"x", IF(IFERROR(MATCH("c",$AB534:AJ534,0),0)=0,"c","")))</f>
        <v/>
      </c>
      <c r="AL534" s="88" t="str">
        <f>IF($AB534&lt;&gt;"x","",IF(AND($I534&lt;&gt;AL$4, IFERROR(MATCH("c",$AB534:AK534,0),0)=0),"x", IF(IFERROR(MATCH("c",$AB534:AK534,0),0)=0,"c","")))</f>
        <v/>
      </c>
      <c r="AM534" s="88" t="str">
        <f>IF($AB534&lt;&gt;"x","",IF(AND($I534&lt;&gt;AM$4, IFERROR(MATCH("c",$AB534:AL534,0),0)=0),"x", IF(IFERROR(MATCH("c",$AB534:AL534,0),0)=0,"c","")))</f>
        <v/>
      </c>
      <c r="AN534" s="88" t="str">
        <f>IF($AB534&lt;&gt;"x","",IF(AND($I534&lt;&gt;AN$4, IFERROR(MATCH("c",$AB534:AM534,0),0)=0),"x", IF(IFERROR(MATCH("c",$AB534:AM534,0),0)=0,"c","")))</f>
        <v/>
      </c>
      <c r="AO534" s="88" t="str">
        <f>IF($AB534&lt;&gt;"x","",IF(AND($I534&lt;&gt;AO$4, IFERROR(MATCH("c",$AB534:AN534,0),0)=0),"x", IF(IFERROR(MATCH("c",$AB534:AN534,0),0)=0,"c","")))</f>
        <v/>
      </c>
      <c r="AP534" s="88" t="str">
        <f>IF($AB534&lt;&gt;"x","",IF(AND($I534&lt;&gt;AP$4, IFERROR(MATCH("c",$AB534:AO534,0),0)=0),"x", IF(IFERROR(MATCH("c",$AB534:AO534,0),0)=0,"c","")))</f>
        <v/>
      </c>
      <c r="AQ534" s="88" t="str">
        <f>IF($AB534&lt;&gt;"x","",IF(AND($I534&lt;&gt;AQ$4, IFERROR(MATCH("c",$AB534:AP534,0),0)=0),"x", IF(IFERROR(MATCH("c",$AB534:AP534,0),0)=0,"c","")))</f>
        <v/>
      </c>
    </row>
    <row r="535" spans="2:43" x14ac:dyDescent="0.25">
      <c r="B535" s="88">
        <f>IF(AND(OR(Pipeline!$F$5=H535,Pipeline!$F$5="",Pipeline!$F$5="All"), OR(Pipeline!$F$6=J535,Pipeline!$F$6="",Pipeline!$F$6="All"),  OR(Pipeline!$J$5&lt;=K535,Pipeline!$J$5=""), OR(Pipeline!$J$6&gt;=K535,Pipeline!$J$6=""),  OR(Pipeline!$N$5&lt;=O535,Pipeline!$N$5=""), OR(Pipeline!$N$6&gt;=O535,Pipeline!$N$6="")),1,0)</f>
        <v>1</v>
      </c>
      <c r="C535" s="99">
        <f>IF(B535&lt;&gt;1,"",COUNTIFS($I$6:I534,I535,$B$6:B534,1)+1)</f>
        <v>523</v>
      </c>
      <c r="D535" s="100" t="str">
        <f>IF(LEN(INDEX(Input!B$6:B$1005,ROW($C535)-ROW($C$5),1))=0,"-",INDEX(Input!B$6:B$1005,ROW($C535)-ROW($C$5),1))</f>
        <v>-</v>
      </c>
      <c r="E535" s="100" t="str">
        <f>IF(LEN(INDEX(Input!C$6:C$1005,ROW($C535)-ROW($C$5),1))=0,"-",INDEX(Input!C$6:C$1005,ROW($C535)-ROW($C$5),1))</f>
        <v>-</v>
      </c>
      <c r="F535" s="100" t="str">
        <f>IF(LEN(INDEX(Input!D$6:D$1005,ROW($C535)-ROW($C$5),1))=0,"-",INDEX(Input!D$6:D$1005,ROW($C535)-ROW($C$5),1))</f>
        <v>-</v>
      </c>
      <c r="G535" s="100" t="str">
        <f>IF(LEN(INDEX(Input!E$6:E$1005,ROW($C535)-ROW($C$5),1))=0,"-",INDEX(Input!E$6:E$1005,ROW($C535)-ROW($C$5),1))</f>
        <v>-</v>
      </c>
      <c r="H535" s="100" t="str">
        <f>IF(LEN(INDEX(Input!F$6:F$1005,ROW($C535)-ROW($C$5),1))=0,"-",INDEX(Input!F$6:F$1005,ROW($C535)-ROW($C$5),1))</f>
        <v>-</v>
      </c>
      <c r="I535" s="100" t="str">
        <f>IF(LEN(INDEX(Input!G$6:G$1005,ROW($C535)-ROW($C$5),1))=0,"",INDEX(Input!G$6:G$1005,ROW($C535)-ROW($C$5),1))</f>
        <v/>
      </c>
      <c r="J535" s="100" t="str">
        <f>IF(LEN(INDEX(Input!B$6:B$1005,ROW($C535)-ROW($C$5),1))=0,"-",IF(INDEX(Input!H$6:H$1005,ROW($C535)-ROW($C$5),1)="","Not set",INDEX(Input!H$6:H$1005,ROW($C535)-ROW($C$5),1)) )</f>
        <v>-</v>
      </c>
      <c r="K535" s="101" t="str">
        <f>IF(LEN(INDEX(Input!I$6:I$1005,ROW($C535)-ROW($C$5),1))=0,"",INDEX(Input!I$6:I$1005,ROW($C535)-ROW($C$5),1))</f>
        <v/>
      </c>
      <c r="L535" s="101" t="str">
        <f t="array" ref="L535">IFERROR(IF($AY$24=123,DAY(K535)&amp;connector&amp;IF($AZ$24="Extended",INDEX($AT$24:$AT$35,MONTH(K535),1),MONTH(K535))&amp;connector&amp;IF($AZ$24="Short", RIGHT(YEAR(K535),2),YEAR(K535)),IF($AY$24=213, MONTH(K535)&amp;connector&amp;DAY(K535)&amp;connector&amp;IF($AZ$24="Short", RIGHT(YEAR(K535),2),YEAR(K535)),IF($AZ$24="Short", RIGHT(YEAR(K535),2),YEAR(K535))&amp;connector&amp;MONTH(K535)&amp;connector&amp;DAY(K535))),"-")</f>
        <v>-</v>
      </c>
      <c r="M535" s="101" t="str">
        <f>IF(LEN(INDEX(Input!J$6:J$1005,ROW($C535)-ROW($C$5),1))=0,"",INDEX(Input!J$6:J$1005,ROW($C535)-ROW($C$5),1))</f>
        <v/>
      </c>
      <c r="N535" s="101" t="str">
        <f t="array" ref="N535">IFERROR(IF($AY$24=123,DAY(M535)&amp;connector&amp;IF($AZ$24="Extended",INDEX($AT$24:$AT$35,MONTH(M535),1),MONTH(M535))&amp;connector&amp;IF($AZ$24="Short", RIGHT(YEAR(M535),2),YEAR(M535)),IF($AY$24=213, MONTH(M535)&amp;connector&amp;DAY(M535)&amp;connector&amp;IF($AZ$24="Short", RIGHT(YEAR(M535),2),YEAR(M535)),IF($AZ$24="Short", RIGHT(YEAR(M535),2),YEAR(M535))&amp;connector&amp;MONTH(M535)&amp;connector&amp;DAY(M535))),"-")</f>
        <v>-</v>
      </c>
      <c r="O535" s="156" t="str">
        <f>IF(LEN(INDEX(Input!K$6:K$1005,ROW($C535)-ROW($C$5),1))=0,"",INDEX(Input!K$6:K$1005,ROW($C535)-ROW($C$5),1))</f>
        <v/>
      </c>
      <c r="P535" s="100" t="str">
        <f t="shared" si="68"/>
        <v>-</v>
      </c>
      <c r="Q535" s="156" t="str">
        <f>IF(LEN(INDEX(Input!L$6:L$1005,ROW($C535)-ROW($C$5),1))=0,"",INDEX(Input!L$6:L$1005,ROW($C535)-ROW($C$5),1))</f>
        <v/>
      </c>
      <c r="R535" s="100" t="str">
        <f t="shared" si="69"/>
        <v>-</v>
      </c>
      <c r="S535" s="156" t="str">
        <f>IF(LEN(INDEX(Input!M$6:M$1005,ROW($C535)-ROW($C$5),1))=0,"-",INDEX(Input!M$6:M$1005,ROW($C535)-ROW($C$5),1))</f>
        <v>-</v>
      </c>
      <c r="T535" s="156" t="str">
        <f t="shared" si="70"/>
        <v/>
      </c>
      <c r="U535" s="100" t="str">
        <f t="shared" si="71"/>
        <v>-</v>
      </c>
      <c r="V535" s="156" t="str">
        <f>IF(LEN(INDEX(Input!O$6:O$1005,ROW($C535)-ROW($C$5),1))=0,"",INDEX(Input!O$6:O$1005,ROW($C535)-ROW($C$5),1))</f>
        <v/>
      </c>
      <c r="W535" s="100" t="str">
        <f t="shared" si="72"/>
        <v>-</v>
      </c>
      <c r="X535" s="104" t="str">
        <f t="shared" si="73"/>
        <v/>
      </c>
      <c r="Y535" s="102" t="str">
        <f t="shared" si="67"/>
        <v/>
      </c>
      <c r="Z535" s="102" t="str">
        <f>IF(AND(OR(Dashboard!$D$7=J535,Dashboard!$D$7=""),  OR(Dashboard!$G$6&lt;=K535,Dashboard!$G$6=""), OR(Dashboard!$G$7&gt;=K535,Dashboard!$G$7=""),  OR(Dashboard!$J$6&lt;=O535,Dashboard!$J$6=""), OR(Dashboard!$J$7&gt;=O535,Dashboard!$J$7=""),D535&lt;&gt;""),"x","")</f>
        <v>x</v>
      </c>
      <c r="AA535" s="102" t="str">
        <f>IF(AND(OR(Dashboard!$D$6=H535,Dashboard!$D$6="",Dashboard!$D$6="All"), Z535="x"),"x","")</f>
        <v>x</v>
      </c>
      <c r="AB535" s="103" t="str">
        <f>IF(AND(OR(Dashboard!$D$6=H535,Dashboard!$D$6="",Dashboard!$D$6="All"), OR(Dashboard!$D$7=J535,Dashboard!$D$7=""),  OR(Dashboard!$G$6&lt;=K535,Dashboard!$G$6=""), OR(Dashboard!$G$7&gt;=K535,Dashboard!$G$7=""),  OR(Dashboard!$J$6&lt;=O535,Dashboard!$J$6=""), OR(Dashboard!$J$7&gt;=O535,Dashboard!$J$7=""),I535&lt;&gt;""),"x","")</f>
        <v/>
      </c>
      <c r="AC535" s="88" t="str">
        <f>IF($AB535&lt;&gt;"x","",IF(AND($I535&lt;&gt;AC$4, IFERROR(MATCH("c",$AB535:AB535,0),0)=0),"x", IF(IFERROR(MATCH("c",$AB535:AB535,0),0)=0,"c","")))</f>
        <v/>
      </c>
      <c r="AD535" s="88" t="str">
        <f>IF($AB535&lt;&gt;"x","",IF(AND($I535&lt;&gt;AD$4, IFERROR(MATCH("c",$AB535:AC535,0),0)=0),"x", IF(IFERROR(MATCH("c",$AB535:AC535,0),0)=0,"c","")))</f>
        <v/>
      </c>
      <c r="AE535" s="88" t="str">
        <f>IF($AB535&lt;&gt;"x","",IF(AND($I535&lt;&gt;AE$4, IFERROR(MATCH("c",$AB535:AD535,0),0)=0),"x", IF(IFERROR(MATCH("c",$AB535:AD535,0),0)=0,"c","")))</f>
        <v/>
      </c>
      <c r="AF535" s="88" t="str">
        <f>IF($AB535&lt;&gt;"x","",IF(AND($I535&lt;&gt;AF$4, IFERROR(MATCH("c",$AB535:AE535,0),0)=0),"x", IF(IFERROR(MATCH("c",$AB535:AE535,0),0)=0,"c","")))</f>
        <v/>
      </c>
      <c r="AG535" s="88" t="str">
        <f>IF($AB535&lt;&gt;"x","",IF(AND($I535&lt;&gt;AG$4, IFERROR(MATCH("c",$AB535:AF535,0),0)=0),"x", IF(IFERROR(MATCH("c",$AB535:AF535,0),0)=0,"c","")))</f>
        <v/>
      </c>
      <c r="AH535" s="88" t="str">
        <f>IF($AB535&lt;&gt;"x","",IF(AND($I535&lt;&gt;AH$4, IFERROR(MATCH("c",$AB535:AG535,0),0)=0),"x", IF(IFERROR(MATCH("c",$AB535:AG535,0),0)=0,"c","")))</f>
        <v/>
      </c>
      <c r="AI535" s="88" t="str">
        <f>IF($AB535&lt;&gt;"x","",IF(AND($I535&lt;&gt;AI$4, IFERROR(MATCH("c",$AB535:AH535,0),0)=0),"x", IF(IFERROR(MATCH("c",$AB535:AH535,0),0)=0,"c","")))</f>
        <v/>
      </c>
      <c r="AJ535" s="88" t="str">
        <f>IF($AB535&lt;&gt;"x","",IF(AND($I535&lt;&gt;AJ$4, IFERROR(MATCH("c",$AB535:AI535,0),0)=0),"x", IF(IFERROR(MATCH("c",$AB535:AI535,0),0)=0,"c","")))</f>
        <v/>
      </c>
      <c r="AK535" s="88" t="str">
        <f>IF($AB535&lt;&gt;"x","",IF(AND($I535&lt;&gt;AK$4, IFERROR(MATCH("c",$AB535:AJ535,0),0)=0),"x", IF(IFERROR(MATCH("c",$AB535:AJ535,0),0)=0,"c","")))</f>
        <v/>
      </c>
      <c r="AL535" s="88" t="str">
        <f>IF($AB535&lt;&gt;"x","",IF(AND($I535&lt;&gt;AL$4, IFERROR(MATCH("c",$AB535:AK535,0),0)=0),"x", IF(IFERROR(MATCH("c",$AB535:AK535,0),0)=0,"c","")))</f>
        <v/>
      </c>
      <c r="AM535" s="88" t="str">
        <f>IF($AB535&lt;&gt;"x","",IF(AND($I535&lt;&gt;AM$4, IFERROR(MATCH("c",$AB535:AL535,0),0)=0),"x", IF(IFERROR(MATCH("c",$AB535:AL535,0),0)=0,"c","")))</f>
        <v/>
      </c>
      <c r="AN535" s="88" t="str">
        <f>IF($AB535&lt;&gt;"x","",IF(AND($I535&lt;&gt;AN$4, IFERROR(MATCH("c",$AB535:AM535,0),0)=0),"x", IF(IFERROR(MATCH("c",$AB535:AM535,0),0)=0,"c","")))</f>
        <v/>
      </c>
      <c r="AO535" s="88" t="str">
        <f>IF($AB535&lt;&gt;"x","",IF(AND($I535&lt;&gt;AO$4, IFERROR(MATCH("c",$AB535:AN535,0),0)=0),"x", IF(IFERROR(MATCH("c",$AB535:AN535,0),0)=0,"c","")))</f>
        <v/>
      </c>
      <c r="AP535" s="88" t="str">
        <f>IF($AB535&lt;&gt;"x","",IF(AND($I535&lt;&gt;AP$4, IFERROR(MATCH("c",$AB535:AO535,0),0)=0),"x", IF(IFERROR(MATCH("c",$AB535:AO535,0),0)=0,"c","")))</f>
        <v/>
      </c>
      <c r="AQ535" s="88" t="str">
        <f>IF($AB535&lt;&gt;"x","",IF(AND($I535&lt;&gt;AQ$4, IFERROR(MATCH("c",$AB535:AP535,0),0)=0),"x", IF(IFERROR(MATCH("c",$AB535:AP535,0),0)=0,"c","")))</f>
        <v/>
      </c>
    </row>
    <row r="536" spans="2:43" x14ac:dyDescent="0.25">
      <c r="B536" s="88">
        <f>IF(AND(OR(Pipeline!$F$5=H536,Pipeline!$F$5="",Pipeline!$F$5="All"), OR(Pipeline!$F$6=J536,Pipeline!$F$6="",Pipeline!$F$6="All"),  OR(Pipeline!$J$5&lt;=K536,Pipeline!$J$5=""), OR(Pipeline!$J$6&gt;=K536,Pipeline!$J$6=""),  OR(Pipeline!$N$5&lt;=O536,Pipeline!$N$5=""), OR(Pipeline!$N$6&gt;=O536,Pipeline!$N$6="")),1,0)</f>
        <v>1</v>
      </c>
      <c r="C536" s="99">
        <f>IF(B536&lt;&gt;1,"",COUNTIFS($I$6:I535,I536,$B$6:B535,1)+1)</f>
        <v>524</v>
      </c>
      <c r="D536" s="100" t="str">
        <f>IF(LEN(INDEX(Input!B$6:B$1005,ROW($C536)-ROW($C$5),1))=0,"-",INDEX(Input!B$6:B$1005,ROW($C536)-ROW($C$5),1))</f>
        <v>-</v>
      </c>
      <c r="E536" s="100" t="str">
        <f>IF(LEN(INDEX(Input!C$6:C$1005,ROW($C536)-ROW($C$5),1))=0,"-",INDEX(Input!C$6:C$1005,ROW($C536)-ROW($C$5),1))</f>
        <v>-</v>
      </c>
      <c r="F536" s="100" t="str">
        <f>IF(LEN(INDEX(Input!D$6:D$1005,ROW($C536)-ROW($C$5),1))=0,"-",INDEX(Input!D$6:D$1005,ROW($C536)-ROW($C$5),1))</f>
        <v>-</v>
      </c>
      <c r="G536" s="100" t="str">
        <f>IF(LEN(INDEX(Input!E$6:E$1005,ROW($C536)-ROW($C$5),1))=0,"-",INDEX(Input!E$6:E$1005,ROW($C536)-ROW($C$5),1))</f>
        <v>-</v>
      </c>
      <c r="H536" s="100" t="str">
        <f>IF(LEN(INDEX(Input!F$6:F$1005,ROW($C536)-ROW($C$5),1))=0,"-",INDEX(Input!F$6:F$1005,ROW($C536)-ROW($C$5),1))</f>
        <v>-</v>
      </c>
      <c r="I536" s="100" t="str">
        <f>IF(LEN(INDEX(Input!G$6:G$1005,ROW($C536)-ROW($C$5),1))=0,"",INDEX(Input!G$6:G$1005,ROW($C536)-ROW($C$5),1))</f>
        <v/>
      </c>
      <c r="J536" s="100" t="str">
        <f>IF(LEN(INDEX(Input!B$6:B$1005,ROW($C536)-ROW($C$5),1))=0,"-",IF(INDEX(Input!H$6:H$1005,ROW($C536)-ROW($C$5),1)="","Not set",INDEX(Input!H$6:H$1005,ROW($C536)-ROW($C$5),1)) )</f>
        <v>-</v>
      </c>
      <c r="K536" s="101" t="str">
        <f>IF(LEN(INDEX(Input!I$6:I$1005,ROW($C536)-ROW($C$5),1))=0,"",INDEX(Input!I$6:I$1005,ROW($C536)-ROW($C$5),1))</f>
        <v/>
      </c>
      <c r="L536" s="101" t="str">
        <f t="array" ref="L536">IFERROR(IF($AY$24=123,DAY(K536)&amp;connector&amp;IF($AZ$24="Extended",INDEX($AT$24:$AT$35,MONTH(K536),1),MONTH(K536))&amp;connector&amp;IF($AZ$24="Short", RIGHT(YEAR(K536),2),YEAR(K536)),IF($AY$24=213, MONTH(K536)&amp;connector&amp;DAY(K536)&amp;connector&amp;IF($AZ$24="Short", RIGHT(YEAR(K536),2),YEAR(K536)),IF($AZ$24="Short", RIGHT(YEAR(K536),2),YEAR(K536))&amp;connector&amp;MONTH(K536)&amp;connector&amp;DAY(K536))),"-")</f>
        <v>-</v>
      </c>
      <c r="M536" s="101" t="str">
        <f>IF(LEN(INDEX(Input!J$6:J$1005,ROW($C536)-ROW($C$5),1))=0,"",INDEX(Input!J$6:J$1005,ROW($C536)-ROW($C$5),1))</f>
        <v/>
      </c>
      <c r="N536" s="101" t="str">
        <f t="array" ref="N536">IFERROR(IF($AY$24=123,DAY(M536)&amp;connector&amp;IF($AZ$24="Extended",INDEX($AT$24:$AT$35,MONTH(M536),1),MONTH(M536))&amp;connector&amp;IF($AZ$24="Short", RIGHT(YEAR(M536),2),YEAR(M536)),IF($AY$24=213, MONTH(M536)&amp;connector&amp;DAY(M536)&amp;connector&amp;IF($AZ$24="Short", RIGHT(YEAR(M536),2),YEAR(M536)),IF($AZ$24="Short", RIGHT(YEAR(M536),2),YEAR(M536))&amp;connector&amp;MONTH(M536)&amp;connector&amp;DAY(M536))),"-")</f>
        <v>-</v>
      </c>
      <c r="O536" s="156" t="str">
        <f>IF(LEN(INDEX(Input!K$6:K$1005,ROW($C536)-ROW($C$5),1))=0,"",INDEX(Input!K$6:K$1005,ROW($C536)-ROW($C$5),1))</f>
        <v/>
      </c>
      <c r="P536" s="100" t="str">
        <f t="shared" si="68"/>
        <v>-</v>
      </c>
      <c r="Q536" s="156" t="str">
        <f>IF(LEN(INDEX(Input!L$6:L$1005,ROW($C536)-ROW($C$5),1))=0,"",INDEX(Input!L$6:L$1005,ROW($C536)-ROW($C$5),1))</f>
        <v/>
      </c>
      <c r="R536" s="100" t="str">
        <f t="shared" si="69"/>
        <v>-</v>
      </c>
      <c r="S536" s="156" t="str">
        <f>IF(LEN(INDEX(Input!M$6:M$1005,ROW($C536)-ROW($C$5),1))=0,"-",INDEX(Input!M$6:M$1005,ROW($C536)-ROW($C$5),1))</f>
        <v>-</v>
      </c>
      <c r="T536" s="156" t="str">
        <f t="shared" si="70"/>
        <v/>
      </c>
      <c r="U536" s="100" t="str">
        <f t="shared" si="71"/>
        <v>-</v>
      </c>
      <c r="V536" s="156" t="str">
        <f>IF(LEN(INDEX(Input!O$6:O$1005,ROW($C536)-ROW($C$5),1))=0,"",INDEX(Input!O$6:O$1005,ROW($C536)-ROW($C$5),1))</f>
        <v/>
      </c>
      <c r="W536" s="100" t="str">
        <f t="shared" si="72"/>
        <v>-</v>
      </c>
      <c r="X536" s="104" t="str">
        <f t="shared" si="73"/>
        <v/>
      </c>
      <c r="Y536" s="102" t="str">
        <f t="shared" si="67"/>
        <v/>
      </c>
      <c r="Z536" s="102" t="str">
        <f>IF(AND(OR(Dashboard!$D$7=J536,Dashboard!$D$7=""),  OR(Dashboard!$G$6&lt;=K536,Dashboard!$G$6=""), OR(Dashboard!$G$7&gt;=K536,Dashboard!$G$7=""),  OR(Dashboard!$J$6&lt;=O536,Dashboard!$J$6=""), OR(Dashboard!$J$7&gt;=O536,Dashboard!$J$7=""),D536&lt;&gt;""),"x","")</f>
        <v>x</v>
      </c>
      <c r="AA536" s="102" t="str">
        <f>IF(AND(OR(Dashboard!$D$6=H536,Dashboard!$D$6="",Dashboard!$D$6="All"), Z536="x"),"x","")</f>
        <v>x</v>
      </c>
      <c r="AB536" s="103" t="str">
        <f>IF(AND(OR(Dashboard!$D$6=H536,Dashboard!$D$6="",Dashboard!$D$6="All"), OR(Dashboard!$D$7=J536,Dashboard!$D$7=""),  OR(Dashboard!$G$6&lt;=K536,Dashboard!$G$6=""), OR(Dashboard!$G$7&gt;=K536,Dashboard!$G$7=""),  OR(Dashboard!$J$6&lt;=O536,Dashboard!$J$6=""), OR(Dashboard!$J$7&gt;=O536,Dashboard!$J$7=""),I536&lt;&gt;""),"x","")</f>
        <v/>
      </c>
      <c r="AC536" s="88" t="str">
        <f>IF($AB536&lt;&gt;"x","",IF(AND($I536&lt;&gt;AC$4, IFERROR(MATCH("c",$AB536:AB536,0),0)=0),"x", IF(IFERROR(MATCH("c",$AB536:AB536,0),0)=0,"c","")))</f>
        <v/>
      </c>
      <c r="AD536" s="88" t="str">
        <f>IF($AB536&lt;&gt;"x","",IF(AND($I536&lt;&gt;AD$4, IFERROR(MATCH("c",$AB536:AC536,0),0)=0),"x", IF(IFERROR(MATCH("c",$AB536:AC536,0),0)=0,"c","")))</f>
        <v/>
      </c>
      <c r="AE536" s="88" t="str">
        <f>IF($AB536&lt;&gt;"x","",IF(AND($I536&lt;&gt;AE$4, IFERROR(MATCH("c",$AB536:AD536,0),0)=0),"x", IF(IFERROR(MATCH("c",$AB536:AD536,0),0)=0,"c","")))</f>
        <v/>
      </c>
      <c r="AF536" s="88" t="str">
        <f>IF($AB536&lt;&gt;"x","",IF(AND($I536&lt;&gt;AF$4, IFERROR(MATCH("c",$AB536:AE536,0),0)=0),"x", IF(IFERROR(MATCH("c",$AB536:AE536,0),0)=0,"c","")))</f>
        <v/>
      </c>
      <c r="AG536" s="88" t="str">
        <f>IF($AB536&lt;&gt;"x","",IF(AND($I536&lt;&gt;AG$4, IFERROR(MATCH("c",$AB536:AF536,0),0)=0),"x", IF(IFERROR(MATCH("c",$AB536:AF536,0),0)=0,"c","")))</f>
        <v/>
      </c>
      <c r="AH536" s="88" t="str">
        <f>IF($AB536&lt;&gt;"x","",IF(AND($I536&lt;&gt;AH$4, IFERROR(MATCH("c",$AB536:AG536,0),0)=0),"x", IF(IFERROR(MATCH("c",$AB536:AG536,0),0)=0,"c","")))</f>
        <v/>
      </c>
      <c r="AI536" s="88" t="str">
        <f>IF($AB536&lt;&gt;"x","",IF(AND($I536&lt;&gt;AI$4, IFERROR(MATCH("c",$AB536:AH536,0),0)=0),"x", IF(IFERROR(MATCH("c",$AB536:AH536,0),0)=0,"c","")))</f>
        <v/>
      </c>
      <c r="AJ536" s="88" t="str">
        <f>IF($AB536&lt;&gt;"x","",IF(AND($I536&lt;&gt;AJ$4, IFERROR(MATCH("c",$AB536:AI536,0),0)=0),"x", IF(IFERROR(MATCH("c",$AB536:AI536,0),0)=0,"c","")))</f>
        <v/>
      </c>
      <c r="AK536" s="88" t="str">
        <f>IF($AB536&lt;&gt;"x","",IF(AND($I536&lt;&gt;AK$4, IFERROR(MATCH("c",$AB536:AJ536,0),0)=0),"x", IF(IFERROR(MATCH("c",$AB536:AJ536,0),0)=0,"c","")))</f>
        <v/>
      </c>
      <c r="AL536" s="88" t="str">
        <f>IF($AB536&lt;&gt;"x","",IF(AND($I536&lt;&gt;AL$4, IFERROR(MATCH("c",$AB536:AK536,0),0)=0),"x", IF(IFERROR(MATCH("c",$AB536:AK536,0),0)=0,"c","")))</f>
        <v/>
      </c>
      <c r="AM536" s="88" t="str">
        <f>IF($AB536&lt;&gt;"x","",IF(AND($I536&lt;&gt;AM$4, IFERROR(MATCH("c",$AB536:AL536,0),0)=0),"x", IF(IFERROR(MATCH("c",$AB536:AL536,0),0)=0,"c","")))</f>
        <v/>
      </c>
      <c r="AN536" s="88" t="str">
        <f>IF($AB536&lt;&gt;"x","",IF(AND($I536&lt;&gt;AN$4, IFERROR(MATCH("c",$AB536:AM536,0),0)=0),"x", IF(IFERROR(MATCH("c",$AB536:AM536,0),0)=0,"c","")))</f>
        <v/>
      </c>
      <c r="AO536" s="88" t="str">
        <f>IF($AB536&lt;&gt;"x","",IF(AND($I536&lt;&gt;AO$4, IFERROR(MATCH("c",$AB536:AN536,0),0)=0),"x", IF(IFERROR(MATCH("c",$AB536:AN536,0),0)=0,"c","")))</f>
        <v/>
      </c>
      <c r="AP536" s="88" t="str">
        <f>IF($AB536&lt;&gt;"x","",IF(AND($I536&lt;&gt;AP$4, IFERROR(MATCH("c",$AB536:AO536,0),0)=0),"x", IF(IFERROR(MATCH("c",$AB536:AO536,0),0)=0,"c","")))</f>
        <v/>
      </c>
      <c r="AQ536" s="88" t="str">
        <f>IF($AB536&lt;&gt;"x","",IF(AND($I536&lt;&gt;AQ$4, IFERROR(MATCH("c",$AB536:AP536,0),0)=0),"x", IF(IFERROR(MATCH("c",$AB536:AP536,0),0)=0,"c","")))</f>
        <v/>
      </c>
    </row>
    <row r="537" spans="2:43" x14ac:dyDescent="0.25">
      <c r="B537" s="88">
        <f>IF(AND(OR(Pipeline!$F$5=H537,Pipeline!$F$5="",Pipeline!$F$5="All"), OR(Pipeline!$F$6=J537,Pipeline!$F$6="",Pipeline!$F$6="All"),  OR(Pipeline!$J$5&lt;=K537,Pipeline!$J$5=""), OR(Pipeline!$J$6&gt;=K537,Pipeline!$J$6=""),  OR(Pipeline!$N$5&lt;=O537,Pipeline!$N$5=""), OR(Pipeline!$N$6&gt;=O537,Pipeline!$N$6="")),1,0)</f>
        <v>1</v>
      </c>
      <c r="C537" s="99">
        <f>IF(B537&lt;&gt;1,"",COUNTIFS($I$6:I536,I537,$B$6:B536,1)+1)</f>
        <v>525</v>
      </c>
      <c r="D537" s="100" t="str">
        <f>IF(LEN(INDEX(Input!B$6:B$1005,ROW($C537)-ROW($C$5),1))=0,"-",INDEX(Input!B$6:B$1005,ROW($C537)-ROW($C$5),1))</f>
        <v>-</v>
      </c>
      <c r="E537" s="100" t="str">
        <f>IF(LEN(INDEX(Input!C$6:C$1005,ROW($C537)-ROW($C$5),1))=0,"-",INDEX(Input!C$6:C$1005,ROW($C537)-ROW($C$5),1))</f>
        <v>-</v>
      </c>
      <c r="F537" s="100" t="str">
        <f>IF(LEN(INDEX(Input!D$6:D$1005,ROW($C537)-ROW($C$5),1))=0,"-",INDEX(Input!D$6:D$1005,ROW($C537)-ROW($C$5),1))</f>
        <v>-</v>
      </c>
      <c r="G537" s="100" t="str">
        <f>IF(LEN(INDEX(Input!E$6:E$1005,ROW($C537)-ROW($C$5),1))=0,"-",INDEX(Input!E$6:E$1005,ROW($C537)-ROW($C$5),1))</f>
        <v>-</v>
      </c>
      <c r="H537" s="100" t="str">
        <f>IF(LEN(INDEX(Input!F$6:F$1005,ROW($C537)-ROW($C$5),1))=0,"-",INDEX(Input!F$6:F$1005,ROW($C537)-ROW($C$5),1))</f>
        <v>-</v>
      </c>
      <c r="I537" s="100" t="str">
        <f>IF(LEN(INDEX(Input!G$6:G$1005,ROW($C537)-ROW($C$5),1))=0,"",INDEX(Input!G$6:G$1005,ROW($C537)-ROW($C$5),1))</f>
        <v/>
      </c>
      <c r="J537" s="100" t="str">
        <f>IF(LEN(INDEX(Input!B$6:B$1005,ROW($C537)-ROW($C$5),1))=0,"-",IF(INDEX(Input!H$6:H$1005,ROW($C537)-ROW($C$5),1)="","Not set",INDEX(Input!H$6:H$1005,ROW($C537)-ROW($C$5),1)) )</f>
        <v>-</v>
      </c>
      <c r="K537" s="101" t="str">
        <f>IF(LEN(INDEX(Input!I$6:I$1005,ROW($C537)-ROW($C$5),1))=0,"",INDEX(Input!I$6:I$1005,ROW($C537)-ROW($C$5),1))</f>
        <v/>
      </c>
      <c r="L537" s="101" t="str">
        <f t="array" ref="L537">IFERROR(IF($AY$24=123,DAY(K537)&amp;connector&amp;IF($AZ$24="Extended",INDEX($AT$24:$AT$35,MONTH(K537),1),MONTH(K537))&amp;connector&amp;IF($AZ$24="Short", RIGHT(YEAR(K537),2),YEAR(K537)),IF($AY$24=213, MONTH(K537)&amp;connector&amp;DAY(K537)&amp;connector&amp;IF($AZ$24="Short", RIGHT(YEAR(K537),2),YEAR(K537)),IF($AZ$24="Short", RIGHT(YEAR(K537),2),YEAR(K537))&amp;connector&amp;MONTH(K537)&amp;connector&amp;DAY(K537))),"-")</f>
        <v>-</v>
      </c>
      <c r="M537" s="101" t="str">
        <f>IF(LEN(INDEX(Input!J$6:J$1005,ROW($C537)-ROW($C$5),1))=0,"",INDEX(Input!J$6:J$1005,ROW($C537)-ROW($C$5),1))</f>
        <v/>
      </c>
      <c r="N537" s="101" t="str">
        <f t="array" ref="N537">IFERROR(IF($AY$24=123,DAY(M537)&amp;connector&amp;IF($AZ$24="Extended",INDEX($AT$24:$AT$35,MONTH(M537),1),MONTH(M537))&amp;connector&amp;IF($AZ$24="Short", RIGHT(YEAR(M537),2),YEAR(M537)),IF($AY$24=213, MONTH(M537)&amp;connector&amp;DAY(M537)&amp;connector&amp;IF($AZ$24="Short", RIGHT(YEAR(M537),2),YEAR(M537)),IF($AZ$24="Short", RIGHT(YEAR(M537),2),YEAR(M537))&amp;connector&amp;MONTH(M537)&amp;connector&amp;DAY(M537))),"-")</f>
        <v>-</v>
      </c>
      <c r="O537" s="156" t="str">
        <f>IF(LEN(INDEX(Input!K$6:K$1005,ROW($C537)-ROW($C$5),1))=0,"",INDEX(Input!K$6:K$1005,ROW($C537)-ROW($C$5),1))</f>
        <v/>
      </c>
      <c r="P537" s="100" t="str">
        <f t="shared" si="68"/>
        <v>-</v>
      </c>
      <c r="Q537" s="156" t="str">
        <f>IF(LEN(INDEX(Input!L$6:L$1005,ROW($C537)-ROW($C$5),1))=0,"",INDEX(Input!L$6:L$1005,ROW($C537)-ROW($C$5),1))</f>
        <v/>
      </c>
      <c r="R537" s="100" t="str">
        <f t="shared" si="69"/>
        <v>-</v>
      </c>
      <c r="S537" s="156" t="str">
        <f>IF(LEN(INDEX(Input!M$6:M$1005,ROW($C537)-ROW($C$5),1))=0,"-",INDEX(Input!M$6:M$1005,ROW($C537)-ROW($C$5),1))</f>
        <v>-</v>
      </c>
      <c r="T537" s="156" t="str">
        <f t="shared" si="70"/>
        <v/>
      </c>
      <c r="U537" s="100" t="str">
        <f t="shared" si="71"/>
        <v>-</v>
      </c>
      <c r="V537" s="156" t="str">
        <f>IF(LEN(INDEX(Input!O$6:O$1005,ROW($C537)-ROW($C$5),1))=0,"",INDEX(Input!O$6:O$1005,ROW($C537)-ROW($C$5),1))</f>
        <v/>
      </c>
      <c r="W537" s="100" t="str">
        <f t="shared" si="72"/>
        <v>-</v>
      </c>
      <c r="X537" s="104" t="str">
        <f t="shared" si="73"/>
        <v/>
      </c>
      <c r="Y537" s="102" t="str">
        <f t="shared" si="67"/>
        <v/>
      </c>
      <c r="Z537" s="102" t="str">
        <f>IF(AND(OR(Dashboard!$D$7=J537,Dashboard!$D$7=""),  OR(Dashboard!$G$6&lt;=K537,Dashboard!$G$6=""), OR(Dashboard!$G$7&gt;=K537,Dashboard!$G$7=""),  OR(Dashboard!$J$6&lt;=O537,Dashboard!$J$6=""), OR(Dashboard!$J$7&gt;=O537,Dashboard!$J$7=""),D537&lt;&gt;""),"x","")</f>
        <v>x</v>
      </c>
      <c r="AA537" s="102" t="str">
        <f>IF(AND(OR(Dashboard!$D$6=H537,Dashboard!$D$6="",Dashboard!$D$6="All"), Z537="x"),"x","")</f>
        <v>x</v>
      </c>
      <c r="AB537" s="103" t="str">
        <f>IF(AND(OR(Dashboard!$D$6=H537,Dashboard!$D$6="",Dashboard!$D$6="All"), OR(Dashboard!$D$7=J537,Dashboard!$D$7=""),  OR(Dashboard!$G$6&lt;=K537,Dashboard!$G$6=""), OR(Dashboard!$G$7&gt;=K537,Dashboard!$G$7=""),  OR(Dashboard!$J$6&lt;=O537,Dashboard!$J$6=""), OR(Dashboard!$J$7&gt;=O537,Dashboard!$J$7=""),I537&lt;&gt;""),"x","")</f>
        <v/>
      </c>
      <c r="AC537" s="88" t="str">
        <f>IF($AB537&lt;&gt;"x","",IF(AND($I537&lt;&gt;AC$4, IFERROR(MATCH("c",$AB537:AB537,0),0)=0),"x", IF(IFERROR(MATCH("c",$AB537:AB537,0),0)=0,"c","")))</f>
        <v/>
      </c>
      <c r="AD537" s="88" t="str">
        <f>IF($AB537&lt;&gt;"x","",IF(AND($I537&lt;&gt;AD$4, IFERROR(MATCH("c",$AB537:AC537,0),0)=0),"x", IF(IFERROR(MATCH("c",$AB537:AC537,0),0)=0,"c","")))</f>
        <v/>
      </c>
      <c r="AE537" s="88" t="str">
        <f>IF($AB537&lt;&gt;"x","",IF(AND($I537&lt;&gt;AE$4, IFERROR(MATCH("c",$AB537:AD537,0),0)=0),"x", IF(IFERROR(MATCH("c",$AB537:AD537,0),0)=0,"c","")))</f>
        <v/>
      </c>
      <c r="AF537" s="88" t="str">
        <f>IF($AB537&lt;&gt;"x","",IF(AND($I537&lt;&gt;AF$4, IFERROR(MATCH("c",$AB537:AE537,0),0)=0),"x", IF(IFERROR(MATCH("c",$AB537:AE537,0),0)=0,"c","")))</f>
        <v/>
      </c>
      <c r="AG537" s="88" t="str">
        <f>IF($AB537&lt;&gt;"x","",IF(AND($I537&lt;&gt;AG$4, IFERROR(MATCH("c",$AB537:AF537,0),0)=0),"x", IF(IFERROR(MATCH("c",$AB537:AF537,0),0)=0,"c","")))</f>
        <v/>
      </c>
      <c r="AH537" s="88" t="str">
        <f>IF($AB537&lt;&gt;"x","",IF(AND($I537&lt;&gt;AH$4, IFERROR(MATCH("c",$AB537:AG537,0),0)=0),"x", IF(IFERROR(MATCH("c",$AB537:AG537,0),0)=0,"c","")))</f>
        <v/>
      </c>
      <c r="AI537" s="88" t="str">
        <f>IF($AB537&lt;&gt;"x","",IF(AND($I537&lt;&gt;AI$4, IFERROR(MATCH("c",$AB537:AH537,0),0)=0),"x", IF(IFERROR(MATCH("c",$AB537:AH537,0),0)=0,"c","")))</f>
        <v/>
      </c>
      <c r="AJ537" s="88" t="str">
        <f>IF($AB537&lt;&gt;"x","",IF(AND($I537&lt;&gt;AJ$4, IFERROR(MATCH("c",$AB537:AI537,0),0)=0),"x", IF(IFERROR(MATCH("c",$AB537:AI537,0),0)=0,"c","")))</f>
        <v/>
      </c>
      <c r="AK537" s="88" t="str">
        <f>IF($AB537&lt;&gt;"x","",IF(AND($I537&lt;&gt;AK$4, IFERROR(MATCH("c",$AB537:AJ537,0),0)=0),"x", IF(IFERROR(MATCH("c",$AB537:AJ537,0),0)=0,"c","")))</f>
        <v/>
      </c>
      <c r="AL537" s="88" t="str">
        <f>IF($AB537&lt;&gt;"x","",IF(AND($I537&lt;&gt;AL$4, IFERROR(MATCH("c",$AB537:AK537,0),0)=0),"x", IF(IFERROR(MATCH("c",$AB537:AK537,0),0)=0,"c","")))</f>
        <v/>
      </c>
      <c r="AM537" s="88" t="str">
        <f>IF($AB537&lt;&gt;"x","",IF(AND($I537&lt;&gt;AM$4, IFERROR(MATCH("c",$AB537:AL537,0),0)=0),"x", IF(IFERROR(MATCH("c",$AB537:AL537,0),0)=0,"c","")))</f>
        <v/>
      </c>
      <c r="AN537" s="88" t="str">
        <f>IF($AB537&lt;&gt;"x","",IF(AND($I537&lt;&gt;AN$4, IFERROR(MATCH("c",$AB537:AM537,0),0)=0),"x", IF(IFERROR(MATCH("c",$AB537:AM537,0),0)=0,"c","")))</f>
        <v/>
      </c>
      <c r="AO537" s="88" t="str">
        <f>IF($AB537&lt;&gt;"x","",IF(AND($I537&lt;&gt;AO$4, IFERROR(MATCH("c",$AB537:AN537,0),0)=0),"x", IF(IFERROR(MATCH("c",$AB537:AN537,0),0)=0,"c","")))</f>
        <v/>
      </c>
      <c r="AP537" s="88" t="str">
        <f>IF($AB537&lt;&gt;"x","",IF(AND($I537&lt;&gt;AP$4, IFERROR(MATCH("c",$AB537:AO537,0),0)=0),"x", IF(IFERROR(MATCH("c",$AB537:AO537,0),0)=0,"c","")))</f>
        <v/>
      </c>
      <c r="AQ537" s="88" t="str">
        <f>IF($AB537&lt;&gt;"x","",IF(AND($I537&lt;&gt;AQ$4, IFERROR(MATCH("c",$AB537:AP537,0),0)=0),"x", IF(IFERROR(MATCH("c",$AB537:AP537,0),0)=0,"c","")))</f>
        <v/>
      </c>
    </row>
    <row r="538" spans="2:43" x14ac:dyDescent="0.25">
      <c r="B538" s="88">
        <f>IF(AND(OR(Pipeline!$F$5=H538,Pipeline!$F$5="",Pipeline!$F$5="All"), OR(Pipeline!$F$6=J538,Pipeline!$F$6="",Pipeline!$F$6="All"),  OR(Pipeline!$J$5&lt;=K538,Pipeline!$J$5=""), OR(Pipeline!$J$6&gt;=K538,Pipeline!$J$6=""),  OR(Pipeline!$N$5&lt;=O538,Pipeline!$N$5=""), OR(Pipeline!$N$6&gt;=O538,Pipeline!$N$6="")),1,0)</f>
        <v>1</v>
      </c>
      <c r="C538" s="99">
        <f>IF(B538&lt;&gt;1,"",COUNTIFS($I$6:I537,I538,$B$6:B537,1)+1)</f>
        <v>526</v>
      </c>
      <c r="D538" s="100" t="str">
        <f>IF(LEN(INDEX(Input!B$6:B$1005,ROW($C538)-ROW($C$5),1))=0,"-",INDEX(Input!B$6:B$1005,ROW($C538)-ROW($C$5),1))</f>
        <v>-</v>
      </c>
      <c r="E538" s="100" t="str">
        <f>IF(LEN(INDEX(Input!C$6:C$1005,ROW($C538)-ROW($C$5),1))=0,"-",INDEX(Input!C$6:C$1005,ROW($C538)-ROW($C$5),1))</f>
        <v>-</v>
      </c>
      <c r="F538" s="100" t="str">
        <f>IF(LEN(INDEX(Input!D$6:D$1005,ROW($C538)-ROW($C$5),1))=0,"-",INDEX(Input!D$6:D$1005,ROW($C538)-ROW($C$5),1))</f>
        <v>-</v>
      </c>
      <c r="G538" s="100" t="str">
        <f>IF(LEN(INDEX(Input!E$6:E$1005,ROW($C538)-ROW($C$5),1))=0,"-",INDEX(Input!E$6:E$1005,ROW($C538)-ROW($C$5),1))</f>
        <v>-</v>
      </c>
      <c r="H538" s="100" t="str">
        <f>IF(LEN(INDEX(Input!F$6:F$1005,ROW($C538)-ROW($C$5),1))=0,"-",INDEX(Input!F$6:F$1005,ROW($C538)-ROW($C$5),1))</f>
        <v>-</v>
      </c>
      <c r="I538" s="100" t="str">
        <f>IF(LEN(INDEX(Input!G$6:G$1005,ROW($C538)-ROW($C$5),1))=0,"",INDEX(Input!G$6:G$1005,ROW($C538)-ROW($C$5),1))</f>
        <v/>
      </c>
      <c r="J538" s="100" t="str">
        <f>IF(LEN(INDEX(Input!B$6:B$1005,ROW($C538)-ROW($C$5),1))=0,"-",IF(INDEX(Input!H$6:H$1005,ROW($C538)-ROW($C$5),1)="","Not set",INDEX(Input!H$6:H$1005,ROW($C538)-ROW($C$5),1)) )</f>
        <v>-</v>
      </c>
      <c r="K538" s="101" t="str">
        <f>IF(LEN(INDEX(Input!I$6:I$1005,ROW($C538)-ROW($C$5),1))=0,"",INDEX(Input!I$6:I$1005,ROW($C538)-ROW($C$5),1))</f>
        <v/>
      </c>
      <c r="L538" s="101" t="str">
        <f t="array" ref="L538">IFERROR(IF($AY$24=123,DAY(K538)&amp;connector&amp;IF($AZ$24="Extended",INDEX($AT$24:$AT$35,MONTH(K538),1),MONTH(K538))&amp;connector&amp;IF($AZ$24="Short", RIGHT(YEAR(K538),2),YEAR(K538)),IF($AY$24=213, MONTH(K538)&amp;connector&amp;DAY(K538)&amp;connector&amp;IF($AZ$24="Short", RIGHT(YEAR(K538),2),YEAR(K538)),IF($AZ$24="Short", RIGHT(YEAR(K538),2),YEAR(K538))&amp;connector&amp;MONTH(K538)&amp;connector&amp;DAY(K538))),"-")</f>
        <v>-</v>
      </c>
      <c r="M538" s="101" t="str">
        <f>IF(LEN(INDEX(Input!J$6:J$1005,ROW($C538)-ROW($C$5),1))=0,"",INDEX(Input!J$6:J$1005,ROW($C538)-ROW($C$5),1))</f>
        <v/>
      </c>
      <c r="N538" s="101" t="str">
        <f t="array" ref="N538">IFERROR(IF($AY$24=123,DAY(M538)&amp;connector&amp;IF($AZ$24="Extended",INDEX($AT$24:$AT$35,MONTH(M538),1),MONTH(M538))&amp;connector&amp;IF($AZ$24="Short", RIGHT(YEAR(M538),2),YEAR(M538)),IF($AY$24=213, MONTH(M538)&amp;connector&amp;DAY(M538)&amp;connector&amp;IF($AZ$24="Short", RIGHT(YEAR(M538),2),YEAR(M538)),IF($AZ$24="Short", RIGHT(YEAR(M538),2),YEAR(M538))&amp;connector&amp;MONTH(M538)&amp;connector&amp;DAY(M538))),"-")</f>
        <v>-</v>
      </c>
      <c r="O538" s="156" t="str">
        <f>IF(LEN(INDEX(Input!K$6:K$1005,ROW($C538)-ROW($C$5),1))=0,"",INDEX(Input!K$6:K$1005,ROW($C538)-ROW($C$5),1))</f>
        <v/>
      </c>
      <c r="P538" s="100" t="str">
        <f t="shared" si="68"/>
        <v>-</v>
      </c>
      <c r="Q538" s="156" t="str">
        <f>IF(LEN(INDEX(Input!L$6:L$1005,ROW($C538)-ROW($C$5),1))=0,"",INDEX(Input!L$6:L$1005,ROW($C538)-ROW($C$5),1))</f>
        <v/>
      </c>
      <c r="R538" s="100" t="str">
        <f t="shared" si="69"/>
        <v>-</v>
      </c>
      <c r="S538" s="156" t="str">
        <f>IF(LEN(INDEX(Input!M$6:M$1005,ROW($C538)-ROW($C$5),1))=0,"-",INDEX(Input!M$6:M$1005,ROW($C538)-ROW($C$5),1))</f>
        <v>-</v>
      </c>
      <c r="T538" s="156" t="str">
        <f t="shared" si="70"/>
        <v/>
      </c>
      <c r="U538" s="100" t="str">
        <f t="shared" si="71"/>
        <v>-</v>
      </c>
      <c r="V538" s="156" t="str">
        <f>IF(LEN(INDEX(Input!O$6:O$1005,ROW($C538)-ROW($C$5),1))=0,"",INDEX(Input!O$6:O$1005,ROW($C538)-ROW($C$5),1))</f>
        <v/>
      </c>
      <c r="W538" s="100" t="str">
        <f t="shared" si="72"/>
        <v>-</v>
      </c>
      <c r="X538" s="104" t="str">
        <f t="shared" si="73"/>
        <v/>
      </c>
      <c r="Y538" s="102" t="str">
        <f t="shared" si="67"/>
        <v/>
      </c>
      <c r="Z538" s="102" t="str">
        <f>IF(AND(OR(Dashboard!$D$7=J538,Dashboard!$D$7=""),  OR(Dashboard!$G$6&lt;=K538,Dashboard!$G$6=""), OR(Dashboard!$G$7&gt;=K538,Dashboard!$G$7=""),  OR(Dashboard!$J$6&lt;=O538,Dashboard!$J$6=""), OR(Dashboard!$J$7&gt;=O538,Dashboard!$J$7=""),D538&lt;&gt;""),"x","")</f>
        <v>x</v>
      </c>
      <c r="AA538" s="102" t="str">
        <f>IF(AND(OR(Dashboard!$D$6=H538,Dashboard!$D$6="",Dashboard!$D$6="All"), Z538="x"),"x","")</f>
        <v>x</v>
      </c>
      <c r="AB538" s="103" t="str">
        <f>IF(AND(OR(Dashboard!$D$6=H538,Dashboard!$D$6="",Dashboard!$D$6="All"), OR(Dashboard!$D$7=J538,Dashboard!$D$7=""),  OR(Dashboard!$G$6&lt;=K538,Dashboard!$G$6=""), OR(Dashboard!$G$7&gt;=K538,Dashboard!$G$7=""),  OR(Dashboard!$J$6&lt;=O538,Dashboard!$J$6=""), OR(Dashboard!$J$7&gt;=O538,Dashboard!$J$7=""),I538&lt;&gt;""),"x","")</f>
        <v/>
      </c>
      <c r="AC538" s="88" t="str">
        <f>IF($AB538&lt;&gt;"x","",IF(AND($I538&lt;&gt;AC$4, IFERROR(MATCH("c",$AB538:AB538,0),0)=0),"x", IF(IFERROR(MATCH("c",$AB538:AB538,0),0)=0,"c","")))</f>
        <v/>
      </c>
      <c r="AD538" s="88" t="str">
        <f>IF($AB538&lt;&gt;"x","",IF(AND($I538&lt;&gt;AD$4, IFERROR(MATCH("c",$AB538:AC538,0),0)=0),"x", IF(IFERROR(MATCH("c",$AB538:AC538,0),0)=0,"c","")))</f>
        <v/>
      </c>
      <c r="AE538" s="88" t="str">
        <f>IF($AB538&lt;&gt;"x","",IF(AND($I538&lt;&gt;AE$4, IFERROR(MATCH("c",$AB538:AD538,0),0)=0),"x", IF(IFERROR(MATCH("c",$AB538:AD538,0),0)=0,"c","")))</f>
        <v/>
      </c>
      <c r="AF538" s="88" t="str">
        <f>IF($AB538&lt;&gt;"x","",IF(AND($I538&lt;&gt;AF$4, IFERROR(MATCH("c",$AB538:AE538,0),0)=0),"x", IF(IFERROR(MATCH("c",$AB538:AE538,0),0)=0,"c","")))</f>
        <v/>
      </c>
      <c r="AG538" s="88" t="str">
        <f>IF($AB538&lt;&gt;"x","",IF(AND($I538&lt;&gt;AG$4, IFERROR(MATCH("c",$AB538:AF538,0),0)=0),"x", IF(IFERROR(MATCH("c",$AB538:AF538,0),0)=0,"c","")))</f>
        <v/>
      </c>
      <c r="AH538" s="88" t="str">
        <f>IF($AB538&lt;&gt;"x","",IF(AND($I538&lt;&gt;AH$4, IFERROR(MATCH("c",$AB538:AG538,0),0)=0),"x", IF(IFERROR(MATCH("c",$AB538:AG538,0),0)=0,"c","")))</f>
        <v/>
      </c>
      <c r="AI538" s="88" t="str">
        <f>IF($AB538&lt;&gt;"x","",IF(AND($I538&lt;&gt;AI$4, IFERROR(MATCH("c",$AB538:AH538,0),0)=0),"x", IF(IFERROR(MATCH("c",$AB538:AH538,0),0)=0,"c","")))</f>
        <v/>
      </c>
      <c r="AJ538" s="88" t="str">
        <f>IF($AB538&lt;&gt;"x","",IF(AND($I538&lt;&gt;AJ$4, IFERROR(MATCH("c",$AB538:AI538,0),0)=0),"x", IF(IFERROR(MATCH("c",$AB538:AI538,0),0)=0,"c","")))</f>
        <v/>
      </c>
      <c r="AK538" s="88" t="str">
        <f>IF($AB538&lt;&gt;"x","",IF(AND($I538&lt;&gt;AK$4, IFERROR(MATCH("c",$AB538:AJ538,0),0)=0),"x", IF(IFERROR(MATCH("c",$AB538:AJ538,0),0)=0,"c","")))</f>
        <v/>
      </c>
      <c r="AL538" s="88" t="str">
        <f>IF($AB538&lt;&gt;"x","",IF(AND($I538&lt;&gt;AL$4, IFERROR(MATCH("c",$AB538:AK538,0),0)=0),"x", IF(IFERROR(MATCH("c",$AB538:AK538,0),0)=0,"c","")))</f>
        <v/>
      </c>
      <c r="AM538" s="88" t="str">
        <f>IF($AB538&lt;&gt;"x","",IF(AND($I538&lt;&gt;AM$4, IFERROR(MATCH("c",$AB538:AL538,0),0)=0),"x", IF(IFERROR(MATCH("c",$AB538:AL538,0),0)=0,"c","")))</f>
        <v/>
      </c>
      <c r="AN538" s="88" t="str">
        <f>IF($AB538&lt;&gt;"x","",IF(AND($I538&lt;&gt;AN$4, IFERROR(MATCH("c",$AB538:AM538,0),0)=0),"x", IF(IFERROR(MATCH("c",$AB538:AM538,0),0)=0,"c","")))</f>
        <v/>
      </c>
      <c r="AO538" s="88" t="str">
        <f>IF($AB538&lt;&gt;"x","",IF(AND($I538&lt;&gt;AO$4, IFERROR(MATCH("c",$AB538:AN538,0),0)=0),"x", IF(IFERROR(MATCH("c",$AB538:AN538,0),0)=0,"c","")))</f>
        <v/>
      </c>
      <c r="AP538" s="88" t="str">
        <f>IF($AB538&lt;&gt;"x","",IF(AND($I538&lt;&gt;AP$4, IFERROR(MATCH("c",$AB538:AO538,0),0)=0),"x", IF(IFERROR(MATCH("c",$AB538:AO538,0),0)=0,"c","")))</f>
        <v/>
      </c>
      <c r="AQ538" s="88" t="str">
        <f>IF($AB538&lt;&gt;"x","",IF(AND($I538&lt;&gt;AQ$4, IFERROR(MATCH("c",$AB538:AP538,0),0)=0),"x", IF(IFERROR(MATCH("c",$AB538:AP538,0),0)=0,"c","")))</f>
        <v/>
      </c>
    </row>
    <row r="539" spans="2:43" x14ac:dyDescent="0.25">
      <c r="B539" s="88">
        <f>IF(AND(OR(Pipeline!$F$5=H539,Pipeline!$F$5="",Pipeline!$F$5="All"), OR(Pipeline!$F$6=J539,Pipeline!$F$6="",Pipeline!$F$6="All"),  OR(Pipeline!$J$5&lt;=K539,Pipeline!$J$5=""), OR(Pipeline!$J$6&gt;=K539,Pipeline!$J$6=""),  OR(Pipeline!$N$5&lt;=O539,Pipeline!$N$5=""), OR(Pipeline!$N$6&gt;=O539,Pipeline!$N$6="")),1,0)</f>
        <v>1</v>
      </c>
      <c r="C539" s="99">
        <f>IF(B539&lt;&gt;1,"",COUNTIFS($I$6:I538,I539,$B$6:B538,1)+1)</f>
        <v>527</v>
      </c>
      <c r="D539" s="100" t="str">
        <f>IF(LEN(INDEX(Input!B$6:B$1005,ROW($C539)-ROW($C$5),1))=0,"-",INDEX(Input!B$6:B$1005,ROW($C539)-ROW($C$5),1))</f>
        <v>-</v>
      </c>
      <c r="E539" s="100" t="str">
        <f>IF(LEN(INDEX(Input!C$6:C$1005,ROW($C539)-ROW($C$5),1))=0,"-",INDEX(Input!C$6:C$1005,ROW($C539)-ROW($C$5),1))</f>
        <v>-</v>
      </c>
      <c r="F539" s="100" t="str">
        <f>IF(LEN(INDEX(Input!D$6:D$1005,ROW($C539)-ROW($C$5),1))=0,"-",INDEX(Input!D$6:D$1005,ROW($C539)-ROW($C$5),1))</f>
        <v>-</v>
      </c>
      <c r="G539" s="100" t="str">
        <f>IF(LEN(INDEX(Input!E$6:E$1005,ROW($C539)-ROW($C$5),1))=0,"-",INDEX(Input!E$6:E$1005,ROW($C539)-ROW($C$5),1))</f>
        <v>-</v>
      </c>
      <c r="H539" s="100" t="str">
        <f>IF(LEN(INDEX(Input!F$6:F$1005,ROW($C539)-ROW($C$5),1))=0,"-",INDEX(Input!F$6:F$1005,ROW($C539)-ROW($C$5),1))</f>
        <v>-</v>
      </c>
      <c r="I539" s="100" t="str">
        <f>IF(LEN(INDEX(Input!G$6:G$1005,ROW($C539)-ROW($C$5),1))=0,"",INDEX(Input!G$6:G$1005,ROW($C539)-ROW($C$5),1))</f>
        <v/>
      </c>
      <c r="J539" s="100" t="str">
        <f>IF(LEN(INDEX(Input!B$6:B$1005,ROW($C539)-ROW($C$5),1))=0,"-",IF(INDEX(Input!H$6:H$1005,ROW($C539)-ROW($C$5),1)="","Not set",INDEX(Input!H$6:H$1005,ROW($C539)-ROW($C$5),1)) )</f>
        <v>-</v>
      </c>
      <c r="K539" s="101" t="str">
        <f>IF(LEN(INDEX(Input!I$6:I$1005,ROW($C539)-ROW($C$5),1))=0,"",INDEX(Input!I$6:I$1005,ROW($C539)-ROW($C$5),1))</f>
        <v/>
      </c>
      <c r="L539" s="101" t="str">
        <f t="array" ref="L539">IFERROR(IF($AY$24=123,DAY(K539)&amp;connector&amp;IF($AZ$24="Extended",INDEX($AT$24:$AT$35,MONTH(K539),1),MONTH(K539))&amp;connector&amp;IF($AZ$24="Short", RIGHT(YEAR(K539),2),YEAR(K539)),IF($AY$24=213, MONTH(K539)&amp;connector&amp;DAY(K539)&amp;connector&amp;IF($AZ$24="Short", RIGHT(YEAR(K539),2),YEAR(K539)),IF($AZ$24="Short", RIGHT(YEAR(K539),2),YEAR(K539))&amp;connector&amp;MONTH(K539)&amp;connector&amp;DAY(K539))),"-")</f>
        <v>-</v>
      </c>
      <c r="M539" s="101" t="str">
        <f>IF(LEN(INDEX(Input!J$6:J$1005,ROW($C539)-ROW($C$5),1))=0,"",INDEX(Input!J$6:J$1005,ROW($C539)-ROW($C$5),1))</f>
        <v/>
      </c>
      <c r="N539" s="101" t="str">
        <f t="array" ref="N539">IFERROR(IF($AY$24=123,DAY(M539)&amp;connector&amp;IF($AZ$24="Extended",INDEX($AT$24:$AT$35,MONTH(M539),1),MONTH(M539))&amp;connector&amp;IF($AZ$24="Short", RIGHT(YEAR(M539),2),YEAR(M539)),IF($AY$24=213, MONTH(M539)&amp;connector&amp;DAY(M539)&amp;connector&amp;IF($AZ$24="Short", RIGHT(YEAR(M539),2),YEAR(M539)),IF($AZ$24="Short", RIGHT(YEAR(M539),2),YEAR(M539))&amp;connector&amp;MONTH(M539)&amp;connector&amp;DAY(M539))),"-")</f>
        <v>-</v>
      </c>
      <c r="O539" s="156" t="str">
        <f>IF(LEN(INDEX(Input!K$6:K$1005,ROW($C539)-ROW($C$5),1))=0,"",INDEX(Input!K$6:K$1005,ROW($C539)-ROW($C$5),1))</f>
        <v/>
      </c>
      <c r="P539" s="100" t="str">
        <f t="shared" si="68"/>
        <v>-</v>
      </c>
      <c r="Q539" s="156" t="str">
        <f>IF(LEN(INDEX(Input!L$6:L$1005,ROW($C539)-ROW($C$5),1))=0,"",INDEX(Input!L$6:L$1005,ROW($C539)-ROW($C$5),1))</f>
        <v/>
      </c>
      <c r="R539" s="100" t="str">
        <f t="shared" si="69"/>
        <v>-</v>
      </c>
      <c r="S539" s="156" t="str">
        <f>IF(LEN(INDEX(Input!M$6:M$1005,ROW($C539)-ROW($C$5),1))=0,"-",INDEX(Input!M$6:M$1005,ROW($C539)-ROW($C$5),1))</f>
        <v>-</v>
      </c>
      <c r="T539" s="156" t="str">
        <f t="shared" si="70"/>
        <v/>
      </c>
      <c r="U539" s="100" t="str">
        <f t="shared" si="71"/>
        <v>-</v>
      </c>
      <c r="V539" s="156" t="str">
        <f>IF(LEN(INDEX(Input!O$6:O$1005,ROW($C539)-ROW($C$5),1))=0,"",INDEX(Input!O$6:O$1005,ROW($C539)-ROW($C$5),1))</f>
        <v/>
      </c>
      <c r="W539" s="100" t="str">
        <f t="shared" si="72"/>
        <v>-</v>
      </c>
      <c r="X539" s="104" t="str">
        <f t="shared" si="73"/>
        <v/>
      </c>
      <c r="Y539" s="102" t="str">
        <f t="shared" si="67"/>
        <v/>
      </c>
      <c r="Z539" s="102" t="str">
        <f>IF(AND(OR(Dashboard!$D$7=J539,Dashboard!$D$7=""),  OR(Dashboard!$G$6&lt;=K539,Dashboard!$G$6=""), OR(Dashboard!$G$7&gt;=K539,Dashboard!$G$7=""),  OR(Dashboard!$J$6&lt;=O539,Dashboard!$J$6=""), OR(Dashboard!$J$7&gt;=O539,Dashboard!$J$7=""),D539&lt;&gt;""),"x","")</f>
        <v>x</v>
      </c>
      <c r="AA539" s="102" t="str">
        <f>IF(AND(OR(Dashboard!$D$6=H539,Dashboard!$D$6="",Dashboard!$D$6="All"), Z539="x"),"x","")</f>
        <v>x</v>
      </c>
      <c r="AB539" s="103" t="str">
        <f>IF(AND(OR(Dashboard!$D$6=H539,Dashboard!$D$6="",Dashboard!$D$6="All"), OR(Dashboard!$D$7=J539,Dashboard!$D$7=""),  OR(Dashboard!$G$6&lt;=K539,Dashboard!$G$6=""), OR(Dashboard!$G$7&gt;=K539,Dashboard!$G$7=""),  OR(Dashboard!$J$6&lt;=O539,Dashboard!$J$6=""), OR(Dashboard!$J$7&gt;=O539,Dashboard!$J$7=""),I539&lt;&gt;""),"x","")</f>
        <v/>
      </c>
      <c r="AC539" s="88" t="str">
        <f>IF($AB539&lt;&gt;"x","",IF(AND($I539&lt;&gt;AC$4, IFERROR(MATCH("c",$AB539:AB539,0),0)=0),"x", IF(IFERROR(MATCH("c",$AB539:AB539,0),0)=0,"c","")))</f>
        <v/>
      </c>
      <c r="AD539" s="88" t="str">
        <f>IF($AB539&lt;&gt;"x","",IF(AND($I539&lt;&gt;AD$4, IFERROR(MATCH("c",$AB539:AC539,0),0)=0),"x", IF(IFERROR(MATCH("c",$AB539:AC539,0),0)=0,"c","")))</f>
        <v/>
      </c>
      <c r="AE539" s="88" t="str">
        <f>IF($AB539&lt;&gt;"x","",IF(AND($I539&lt;&gt;AE$4, IFERROR(MATCH("c",$AB539:AD539,0),0)=0),"x", IF(IFERROR(MATCH("c",$AB539:AD539,0),0)=0,"c","")))</f>
        <v/>
      </c>
      <c r="AF539" s="88" t="str">
        <f>IF($AB539&lt;&gt;"x","",IF(AND($I539&lt;&gt;AF$4, IFERROR(MATCH("c",$AB539:AE539,0),0)=0),"x", IF(IFERROR(MATCH("c",$AB539:AE539,0),0)=0,"c","")))</f>
        <v/>
      </c>
      <c r="AG539" s="88" t="str">
        <f>IF($AB539&lt;&gt;"x","",IF(AND($I539&lt;&gt;AG$4, IFERROR(MATCH("c",$AB539:AF539,0),0)=0),"x", IF(IFERROR(MATCH("c",$AB539:AF539,0),0)=0,"c","")))</f>
        <v/>
      </c>
      <c r="AH539" s="88" t="str">
        <f>IF($AB539&lt;&gt;"x","",IF(AND($I539&lt;&gt;AH$4, IFERROR(MATCH("c",$AB539:AG539,0),0)=0),"x", IF(IFERROR(MATCH("c",$AB539:AG539,0),0)=0,"c","")))</f>
        <v/>
      </c>
      <c r="AI539" s="88" t="str">
        <f>IF($AB539&lt;&gt;"x","",IF(AND($I539&lt;&gt;AI$4, IFERROR(MATCH("c",$AB539:AH539,0),0)=0),"x", IF(IFERROR(MATCH("c",$AB539:AH539,0),0)=0,"c","")))</f>
        <v/>
      </c>
      <c r="AJ539" s="88" t="str">
        <f>IF($AB539&lt;&gt;"x","",IF(AND($I539&lt;&gt;AJ$4, IFERROR(MATCH("c",$AB539:AI539,0),0)=0),"x", IF(IFERROR(MATCH("c",$AB539:AI539,0),0)=0,"c","")))</f>
        <v/>
      </c>
      <c r="AK539" s="88" t="str">
        <f>IF($AB539&lt;&gt;"x","",IF(AND($I539&lt;&gt;AK$4, IFERROR(MATCH("c",$AB539:AJ539,0),0)=0),"x", IF(IFERROR(MATCH("c",$AB539:AJ539,0),0)=0,"c","")))</f>
        <v/>
      </c>
      <c r="AL539" s="88" t="str">
        <f>IF($AB539&lt;&gt;"x","",IF(AND($I539&lt;&gt;AL$4, IFERROR(MATCH("c",$AB539:AK539,0),0)=0),"x", IF(IFERROR(MATCH("c",$AB539:AK539,0),0)=0,"c","")))</f>
        <v/>
      </c>
      <c r="AM539" s="88" t="str">
        <f>IF($AB539&lt;&gt;"x","",IF(AND($I539&lt;&gt;AM$4, IFERROR(MATCH("c",$AB539:AL539,0),0)=0),"x", IF(IFERROR(MATCH("c",$AB539:AL539,0),0)=0,"c","")))</f>
        <v/>
      </c>
      <c r="AN539" s="88" t="str">
        <f>IF($AB539&lt;&gt;"x","",IF(AND($I539&lt;&gt;AN$4, IFERROR(MATCH("c",$AB539:AM539,0),0)=0),"x", IF(IFERROR(MATCH("c",$AB539:AM539,0),0)=0,"c","")))</f>
        <v/>
      </c>
      <c r="AO539" s="88" t="str">
        <f>IF($AB539&lt;&gt;"x","",IF(AND($I539&lt;&gt;AO$4, IFERROR(MATCH("c",$AB539:AN539,0),0)=0),"x", IF(IFERROR(MATCH("c",$AB539:AN539,0),0)=0,"c","")))</f>
        <v/>
      </c>
      <c r="AP539" s="88" t="str">
        <f>IF($AB539&lt;&gt;"x","",IF(AND($I539&lt;&gt;AP$4, IFERROR(MATCH("c",$AB539:AO539,0),0)=0),"x", IF(IFERROR(MATCH("c",$AB539:AO539,0),0)=0,"c","")))</f>
        <v/>
      </c>
      <c r="AQ539" s="88" t="str">
        <f>IF($AB539&lt;&gt;"x","",IF(AND($I539&lt;&gt;AQ$4, IFERROR(MATCH("c",$AB539:AP539,0),0)=0),"x", IF(IFERROR(MATCH("c",$AB539:AP539,0),0)=0,"c","")))</f>
        <v/>
      </c>
    </row>
    <row r="540" spans="2:43" x14ac:dyDescent="0.25">
      <c r="B540" s="88">
        <f>IF(AND(OR(Pipeline!$F$5=H540,Pipeline!$F$5="",Pipeline!$F$5="All"), OR(Pipeline!$F$6=J540,Pipeline!$F$6="",Pipeline!$F$6="All"),  OR(Pipeline!$J$5&lt;=K540,Pipeline!$J$5=""), OR(Pipeline!$J$6&gt;=K540,Pipeline!$J$6=""),  OR(Pipeline!$N$5&lt;=O540,Pipeline!$N$5=""), OR(Pipeline!$N$6&gt;=O540,Pipeline!$N$6="")),1,0)</f>
        <v>1</v>
      </c>
      <c r="C540" s="99">
        <f>IF(B540&lt;&gt;1,"",COUNTIFS($I$6:I539,I540,$B$6:B539,1)+1)</f>
        <v>528</v>
      </c>
      <c r="D540" s="100" t="str">
        <f>IF(LEN(INDEX(Input!B$6:B$1005,ROW($C540)-ROW($C$5),1))=0,"-",INDEX(Input!B$6:B$1005,ROW($C540)-ROW($C$5),1))</f>
        <v>-</v>
      </c>
      <c r="E540" s="100" t="str">
        <f>IF(LEN(INDEX(Input!C$6:C$1005,ROW($C540)-ROW($C$5),1))=0,"-",INDEX(Input!C$6:C$1005,ROW($C540)-ROW($C$5),1))</f>
        <v>-</v>
      </c>
      <c r="F540" s="100" t="str">
        <f>IF(LEN(INDEX(Input!D$6:D$1005,ROW($C540)-ROW($C$5),1))=0,"-",INDEX(Input!D$6:D$1005,ROW($C540)-ROW($C$5),1))</f>
        <v>-</v>
      </c>
      <c r="G540" s="100" t="str">
        <f>IF(LEN(INDEX(Input!E$6:E$1005,ROW($C540)-ROW($C$5),1))=0,"-",INDEX(Input!E$6:E$1005,ROW($C540)-ROW($C$5),1))</f>
        <v>-</v>
      </c>
      <c r="H540" s="100" t="str">
        <f>IF(LEN(INDEX(Input!F$6:F$1005,ROW($C540)-ROW($C$5),1))=0,"-",INDEX(Input!F$6:F$1005,ROW($C540)-ROW($C$5),1))</f>
        <v>-</v>
      </c>
      <c r="I540" s="100" t="str">
        <f>IF(LEN(INDEX(Input!G$6:G$1005,ROW($C540)-ROW($C$5),1))=0,"",INDEX(Input!G$6:G$1005,ROW($C540)-ROW($C$5),1))</f>
        <v/>
      </c>
      <c r="J540" s="100" t="str">
        <f>IF(LEN(INDEX(Input!B$6:B$1005,ROW($C540)-ROW($C$5),1))=0,"-",IF(INDEX(Input!H$6:H$1005,ROW($C540)-ROW($C$5),1)="","Not set",INDEX(Input!H$6:H$1005,ROW($C540)-ROW($C$5),1)) )</f>
        <v>-</v>
      </c>
      <c r="K540" s="101" t="str">
        <f>IF(LEN(INDEX(Input!I$6:I$1005,ROW($C540)-ROW($C$5),1))=0,"",INDEX(Input!I$6:I$1005,ROW($C540)-ROW($C$5),1))</f>
        <v/>
      </c>
      <c r="L540" s="101" t="str">
        <f t="array" ref="L540">IFERROR(IF($AY$24=123,DAY(K540)&amp;connector&amp;IF($AZ$24="Extended",INDEX($AT$24:$AT$35,MONTH(K540),1),MONTH(K540))&amp;connector&amp;IF($AZ$24="Short", RIGHT(YEAR(K540),2),YEAR(K540)),IF($AY$24=213, MONTH(K540)&amp;connector&amp;DAY(K540)&amp;connector&amp;IF($AZ$24="Short", RIGHT(YEAR(K540),2),YEAR(K540)),IF($AZ$24="Short", RIGHT(YEAR(K540),2),YEAR(K540))&amp;connector&amp;MONTH(K540)&amp;connector&amp;DAY(K540))),"-")</f>
        <v>-</v>
      </c>
      <c r="M540" s="101" t="str">
        <f>IF(LEN(INDEX(Input!J$6:J$1005,ROW($C540)-ROW($C$5),1))=0,"",INDEX(Input!J$6:J$1005,ROW($C540)-ROW($C$5),1))</f>
        <v/>
      </c>
      <c r="N540" s="101" t="str">
        <f t="array" ref="N540">IFERROR(IF($AY$24=123,DAY(M540)&amp;connector&amp;IF($AZ$24="Extended",INDEX($AT$24:$AT$35,MONTH(M540),1),MONTH(M540))&amp;connector&amp;IF($AZ$24="Short", RIGHT(YEAR(M540),2),YEAR(M540)),IF($AY$24=213, MONTH(M540)&amp;connector&amp;DAY(M540)&amp;connector&amp;IF($AZ$24="Short", RIGHT(YEAR(M540),2),YEAR(M540)),IF($AZ$24="Short", RIGHT(YEAR(M540),2),YEAR(M540))&amp;connector&amp;MONTH(M540)&amp;connector&amp;DAY(M540))),"-")</f>
        <v>-</v>
      </c>
      <c r="O540" s="156" t="str">
        <f>IF(LEN(INDEX(Input!K$6:K$1005,ROW($C540)-ROW($C$5),1))=0,"",INDEX(Input!K$6:K$1005,ROW($C540)-ROW($C$5),1))</f>
        <v/>
      </c>
      <c r="P540" s="100" t="str">
        <f t="shared" si="68"/>
        <v>-</v>
      </c>
      <c r="Q540" s="156" t="str">
        <f>IF(LEN(INDEX(Input!L$6:L$1005,ROW($C540)-ROW($C$5),1))=0,"",INDEX(Input!L$6:L$1005,ROW($C540)-ROW($C$5),1))</f>
        <v/>
      </c>
      <c r="R540" s="100" t="str">
        <f t="shared" si="69"/>
        <v>-</v>
      </c>
      <c r="S540" s="156" t="str">
        <f>IF(LEN(INDEX(Input!M$6:M$1005,ROW($C540)-ROW($C$5),1))=0,"-",INDEX(Input!M$6:M$1005,ROW($C540)-ROW($C$5),1))</f>
        <v>-</v>
      </c>
      <c r="T540" s="156" t="str">
        <f t="shared" si="70"/>
        <v/>
      </c>
      <c r="U540" s="100" t="str">
        <f t="shared" si="71"/>
        <v>-</v>
      </c>
      <c r="V540" s="156" t="str">
        <f>IF(LEN(INDEX(Input!O$6:O$1005,ROW($C540)-ROW($C$5),1))=0,"",INDEX(Input!O$6:O$1005,ROW($C540)-ROW($C$5),1))</f>
        <v/>
      </c>
      <c r="W540" s="100" t="str">
        <f t="shared" si="72"/>
        <v>-</v>
      </c>
      <c r="X540" s="104" t="str">
        <f t="shared" si="73"/>
        <v/>
      </c>
      <c r="Y540" s="102" t="str">
        <f t="shared" si="67"/>
        <v/>
      </c>
      <c r="Z540" s="102" t="str">
        <f>IF(AND(OR(Dashboard!$D$7=J540,Dashboard!$D$7=""),  OR(Dashboard!$G$6&lt;=K540,Dashboard!$G$6=""), OR(Dashboard!$G$7&gt;=K540,Dashboard!$G$7=""),  OR(Dashboard!$J$6&lt;=O540,Dashboard!$J$6=""), OR(Dashboard!$J$7&gt;=O540,Dashboard!$J$7=""),D540&lt;&gt;""),"x","")</f>
        <v>x</v>
      </c>
      <c r="AA540" s="102" t="str">
        <f>IF(AND(OR(Dashboard!$D$6=H540,Dashboard!$D$6="",Dashboard!$D$6="All"), Z540="x"),"x","")</f>
        <v>x</v>
      </c>
      <c r="AB540" s="103" t="str">
        <f>IF(AND(OR(Dashboard!$D$6=H540,Dashboard!$D$6="",Dashboard!$D$6="All"), OR(Dashboard!$D$7=J540,Dashboard!$D$7=""),  OR(Dashboard!$G$6&lt;=K540,Dashboard!$G$6=""), OR(Dashboard!$G$7&gt;=K540,Dashboard!$G$7=""),  OR(Dashboard!$J$6&lt;=O540,Dashboard!$J$6=""), OR(Dashboard!$J$7&gt;=O540,Dashboard!$J$7=""),I540&lt;&gt;""),"x","")</f>
        <v/>
      </c>
      <c r="AC540" s="88" t="str">
        <f>IF($AB540&lt;&gt;"x","",IF(AND($I540&lt;&gt;AC$4, IFERROR(MATCH("c",$AB540:AB540,0),0)=0),"x", IF(IFERROR(MATCH("c",$AB540:AB540,0),0)=0,"c","")))</f>
        <v/>
      </c>
      <c r="AD540" s="88" t="str">
        <f>IF($AB540&lt;&gt;"x","",IF(AND($I540&lt;&gt;AD$4, IFERROR(MATCH("c",$AB540:AC540,0),0)=0),"x", IF(IFERROR(MATCH("c",$AB540:AC540,0),0)=0,"c","")))</f>
        <v/>
      </c>
      <c r="AE540" s="88" t="str">
        <f>IF($AB540&lt;&gt;"x","",IF(AND($I540&lt;&gt;AE$4, IFERROR(MATCH("c",$AB540:AD540,0),0)=0),"x", IF(IFERROR(MATCH("c",$AB540:AD540,0),0)=0,"c","")))</f>
        <v/>
      </c>
      <c r="AF540" s="88" t="str">
        <f>IF($AB540&lt;&gt;"x","",IF(AND($I540&lt;&gt;AF$4, IFERROR(MATCH("c",$AB540:AE540,0),0)=0),"x", IF(IFERROR(MATCH("c",$AB540:AE540,0),0)=0,"c","")))</f>
        <v/>
      </c>
      <c r="AG540" s="88" t="str">
        <f>IF($AB540&lt;&gt;"x","",IF(AND($I540&lt;&gt;AG$4, IFERROR(MATCH("c",$AB540:AF540,0),0)=0),"x", IF(IFERROR(MATCH("c",$AB540:AF540,0),0)=0,"c","")))</f>
        <v/>
      </c>
      <c r="AH540" s="88" t="str">
        <f>IF($AB540&lt;&gt;"x","",IF(AND($I540&lt;&gt;AH$4, IFERROR(MATCH("c",$AB540:AG540,0),0)=0),"x", IF(IFERROR(MATCH("c",$AB540:AG540,0),0)=0,"c","")))</f>
        <v/>
      </c>
      <c r="AI540" s="88" t="str">
        <f>IF($AB540&lt;&gt;"x","",IF(AND($I540&lt;&gt;AI$4, IFERROR(MATCH("c",$AB540:AH540,0),0)=0),"x", IF(IFERROR(MATCH("c",$AB540:AH540,0),0)=0,"c","")))</f>
        <v/>
      </c>
      <c r="AJ540" s="88" t="str">
        <f>IF($AB540&lt;&gt;"x","",IF(AND($I540&lt;&gt;AJ$4, IFERROR(MATCH("c",$AB540:AI540,0),0)=0),"x", IF(IFERROR(MATCH("c",$AB540:AI540,0),0)=0,"c","")))</f>
        <v/>
      </c>
      <c r="AK540" s="88" t="str">
        <f>IF($AB540&lt;&gt;"x","",IF(AND($I540&lt;&gt;AK$4, IFERROR(MATCH("c",$AB540:AJ540,0),0)=0),"x", IF(IFERROR(MATCH("c",$AB540:AJ540,0),0)=0,"c","")))</f>
        <v/>
      </c>
      <c r="AL540" s="88" t="str">
        <f>IF($AB540&lt;&gt;"x","",IF(AND($I540&lt;&gt;AL$4, IFERROR(MATCH("c",$AB540:AK540,0),0)=0),"x", IF(IFERROR(MATCH("c",$AB540:AK540,0),0)=0,"c","")))</f>
        <v/>
      </c>
      <c r="AM540" s="88" t="str">
        <f>IF($AB540&lt;&gt;"x","",IF(AND($I540&lt;&gt;AM$4, IFERROR(MATCH("c",$AB540:AL540,0),0)=0),"x", IF(IFERROR(MATCH("c",$AB540:AL540,0),0)=0,"c","")))</f>
        <v/>
      </c>
      <c r="AN540" s="88" t="str">
        <f>IF($AB540&lt;&gt;"x","",IF(AND($I540&lt;&gt;AN$4, IFERROR(MATCH("c",$AB540:AM540,0),0)=0),"x", IF(IFERROR(MATCH("c",$AB540:AM540,0),0)=0,"c","")))</f>
        <v/>
      </c>
      <c r="AO540" s="88" t="str">
        <f>IF($AB540&lt;&gt;"x","",IF(AND($I540&lt;&gt;AO$4, IFERROR(MATCH("c",$AB540:AN540,0),0)=0),"x", IF(IFERROR(MATCH("c",$AB540:AN540,0),0)=0,"c","")))</f>
        <v/>
      </c>
      <c r="AP540" s="88" t="str">
        <f>IF($AB540&lt;&gt;"x","",IF(AND($I540&lt;&gt;AP$4, IFERROR(MATCH("c",$AB540:AO540,0),0)=0),"x", IF(IFERROR(MATCH("c",$AB540:AO540,0),0)=0,"c","")))</f>
        <v/>
      </c>
      <c r="AQ540" s="88" t="str">
        <f>IF($AB540&lt;&gt;"x","",IF(AND($I540&lt;&gt;AQ$4, IFERROR(MATCH("c",$AB540:AP540,0),0)=0),"x", IF(IFERROR(MATCH("c",$AB540:AP540,0),0)=0,"c","")))</f>
        <v/>
      </c>
    </row>
    <row r="541" spans="2:43" x14ac:dyDescent="0.25">
      <c r="B541" s="88">
        <f>IF(AND(OR(Pipeline!$F$5=H541,Pipeline!$F$5="",Pipeline!$F$5="All"), OR(Pipeline!$F$6=J541,Pipeline!$F$6="",Pipeline!$F$6="All"),  OR(Pipeline!$J$5&lt;=K541,Pipeline!$J$5=""), OR(Pipeline!$J$6&gt;=K541,Pipeline!$J$6=""),  OR(Pipeline!$N$5&lt;=O541,Pipeline!$N$5=""), OR(Pipeline!$N$6&gt;=O541,Pipeline!$N$6="")),1,0)</f>
        <v>1</v>
      </c>
      <c r="C541" s="99">
        <f>IF(B541&lt;&gt;1,"",COUNTIFS($I$6:I540,I541,$B$6:B540,1)+1)</f>
        <v>529</v>
      </c>
      <c r="D541" s="100" t="str">
        <f>IF(LEN(INDEX(Input!B$6:B$1005,ROW($C541)-ROW($C$5),1))=0,"-",INDEX(Input!B$6:B$1005,ROW($C541)-ROW($C$5),1))</f>
        <v>-</v>
      </c>
      <c r="E541" s="100" t="str">
        <f>IF(LEN(INDEX(Input!C$6:C$1005,ROW($C541)-ROW($C$5),1))=0,"-",INDEX(Input!C$6:C$1005,ROW($C541)-ROW($C$5),1))</f>
        <v>-</v>
      </c>
      <c r="F541" s="100" t="str">
        <f>IF(LEN(INDEX(Input!D$6:D$1005,ROW($C541)-ROW($C$5),1))=0,"-",INDEX(Input!D$6:D$1005,ROW($C541)-ROW($C$5),1))</f>
        <v>-</v>
      </c>
      <c r="G541" s="100" t="str">
        <f>IF(LEN(INDEX(Input!E$6:E$1005,ROW($C541)-ROW($C$5),1))=0,"-",INDEX(Input!E$6:E$1005,ROW($C541)-ROW($C$5),1))</f>
        <v>-</v>
      </c>
      <c r="H541" s="100" t="str">
        <f>IF(LEN(INDEX(Input!F$6:F$1005,ROW($C541)-ROW($C$5),1))=0,"-",INDEX(Input!F$6:F$1005,ROW($C541)-ROW($C$5),1))</f>
        <v>-</v>
      </c>
      <c r="I541" s="100" t="str">
        <f>IF(LEN(INDEX(Input!G$6:G$1005,ROW($C541)-ROW($C$5),1))=0,"",INDEX(Input!G$6:G$1005,ROW($C541)-ROW($C$5),1))</f>
        <v/>
      </c>
      <c r="J541" s="100" t="str">
        <f>IF(LEN(INDEX(Input!B$6:B$1005,ROW($C541)-ROW($C$5),1))=0,"-",IF(INDEX(Input!H$6:H$1005,ROW($C541)-ROW($C$5),1)="","Not set",INDEX(Input!H$6:H$1005,ROW($C541)-ROW($C$5),1)) )</f>
        <v>-</v>
      </c>
      <c r="K541" s="101" t="str">
        <f>IF(LEN(INDEX(Input!I$6:I$1005,ROW($C541)-ROW($C$5),1))=0,"",INDEX(Input!I$6:I$1005,ROW($C541)-ROW($C$5),1))</f>
        <v/>
      </c>
      <c r="L541" s="101" t="str">
        <f t="array" ref="L541">IFERROR(IF($AY$24=123,DAY(K541)&amp;connector&amp;IF($AZ$24="Extended",INDEX($AT$24:$AT$35,MONTH(K541),1),MONTH(K541))&amp;connector&amp;IF($AZ$24="Short", RIGHT(YEAR(K541),2),YEAR(K541)),IF($AY$24=213, MONTH(K541)&amp;connector&amp;DAY(K541)&amp;connector&amp;IF($AZ$24="Short", RIGHT(YEAR(K541),2),YEAR(K541)),IF($AZ$24="Short", RIGHT(YEAR(K541),2),YEAR(K541))&amp;connector&amp;MONTH(K541)&amp;connector&amp;DAY(K541))),"-")</f>
        <v>-</v>
      </c>
      <c r="M541" s="101" t="str">
        <f>IF(LEN(INDEX(Input!J$6:J$1005,ROW($C541)-ROW($C$5),1))=0,"",INDEX(Input!J$6:J$1005,ROW($C541)-ROW($C$5),1))</f>
        <v/>
      </c>
      <c r="N541" s="101" t="str">
        <f t="array" ref="N541">IFERROR(IF($AY$24=123,DAY(M541)&amp;connector&amp;IF($AZ$24="Extended",INDEX($AT$24:$AT$35,MONTH(M541),1),MONTH(M541))&amp;connector&amp;IF($AZ$24="Short", RIGHT(YEAR(M541),2),YEAR(M541)),IF($AY$24=213, MONTH(M541)&amp;connector&amp;DAY(M541)&amp;connector&amp;IF($AZ$24="Short", RIGHT(YEAR(M541),2),YEAR(M541)),IF($AZ$24="Short", RIGHT(YEAR(M541),2),YEAR(M541))&amp;connector&amp;MONTH(M541)&amp;connector&amp;DAY(M541))),"-")</f>
        <v>-</v>
      </c>
      <c r="O541" s="156" t="str">
        <f>IF(LEN(INDEX(Input!K$6:K$1005,ROW($C541)-ROW($C$5),1))=0,"",INDEX(Input!K$6:K$1005,ROW($C541)-ROW($C$5),1))</f>
        <v/>
      </c>
      <c r="P541" s="100" t="str">
        <f t="shared" si="68"/>
        <v>-</v>
      </c>
      <c r="Q541" s="156" t="str">
        <f>IF(LEN(INDEX(Input!L$6:L$1005,ROW($C541)-ROW($C$5),1))=0,"",INDEX(Input!L$6:L$1005,ROW($C541)-ROW($C$5),1))</f>
        <v/>
      </c>
      <c r="R541" s="100" t="str">
        <f t="shared" si="69"/>
        <v>-</v>
      </c>
      <c r="S541" s="156" t="str">
        <f>IF(LEN(INDEX(Input!M$6:M$1005,ROW($C541)-ROW($C$5),1))=0,"-",INDEX(Input!M$6:M$1005,ROW($C541)-ROW($C$5),1))</f>
        <v>-</v>
      </c>
      <c r="T541" s="156" t="str">
        <f t="shared" si="70"/>
        <v/>
      </c>
      <c r="U541" s="100" t="str">
        <f t="shared" si="71"/>
        <v>-</v>
      </c>
      <c r="V541" s="156" t="str">
        <f>IF(LEN(INDEX(Input!O$6:O$1005,ROW($C541)-ROW($C$5),1))=0,"",INDEX(Input!O$6:O$1005,ROW($C541)-ROW($C$5),1))</f>
        <v/>
      </c>
      <c r="W541" s="100" t="str">
        <f t="shared" si="72"/>
        <v>-</v>
      </c>
      <c r="X541" s="104" t="str">
        <f t="shared" si="73"/>
        <v/>
      </c>
      <c r="Y541" s="102" t="str">
        <f t="shared" si="67"/>
        <v/>
      </c>
      <c r="Z541" s="102" t="str">
        <f>IF(AND(OR(Dashboard!$D$7=J541,Dashboard!$D$7=""),  OR(Dashboard!$G$6&lt;=K541,Dashboard!$G$6=""), OR(Dashboard!$G$7&gt;=K541,Dashboard!$G$7=""),  OR(Dashboard!$J$6&lt;=O541,Dashboard!$J$6=""), OR(Dashboard!$J$7&gt;=O541,Dashboard!$J$7=""),D541&lt;&gt;""),"x","")</f>
        <v>x</v>
      </c>
      <c r="AA541" s="102" t="str">
        <f>IF(AND(OR(Dashboard!$D$6=H541,Dashboard!$D$6="",Dashboard!$D$6="All"), Z541="x"),"x","")</f>
        <v>x</v>
      </c>
      <c r="AB541" s="103" t="str">
        <f>IF(AND(OR(Dashboard!$D$6=H541,Dashboard!$D$6="",Dashboard!$D$6="All"), OR(Dashboard!$D$7=J541,Dashboard!$D$7=""),  OR(Dashboard!$G$6&lt;=K541,Dashboard!$G$6=""), OR(Dashboard!$G$7&gt;=K541,Dashboard!$G$7=""),  OR(Dashboard!$J$6&lt;=O541,Dashboard!$J$6=""), OR(Dashboard!$J$7&gt;=O541,Dashboard!$J$7=""),I541&lt;&gt;""),"x","")</f>
        <v/>
      </c>
      <c r="AC541" s="88" t="str">
        <f>IF($AB541&lt;&gt;"x","",IF(AND($I541&lt;&gt;AC$4, IFERROR(MATCH("c",$AB541:AB541,0),0)=0),"x", IF(IFERROR(MATCH("c",$AB541:AB541,0),0)=0,"c","")))</f>
        <v/>
      </c>
      <c r="AD541" s="88" t="str">
        <f>IF($AB541&lt;&gt;"x","",IF(AND($I541&lt;&gt;AD$4, IFERROR(MATCH("c",$AB541:AC541,0),0)=0),"x", IF(IFERROR(MATCH("c",$AB541:AC541,0),0)=0,"c","")))</f>
        <v/>
      </c>
      <c r="AE541" s="88" t="str">
        <f>IF($AB541&lt;&gt;"x","",IF(AND($I541&lt;&gt;AE$4, IFERROR(MATCH("c",$AB541:AD541,0),0)=0),"x", IF(IFERROR(MATCH("c",$AB541:AD541,0),0)=0,"c","")))</f>
        <v/>
      </c>
      <c r="AF541" s="88" t="str">
        <f>IF($AB541&lt;&gt;"x","",IF(AND($I541&lt;&gt;AF$4, IFERROR(MATCH("c",$AB541:AE541,0),0)=0),"x", IF(IFERROR(MATCH("c",$AB541:AE541,0),0)=0,"c","")))</f>
        <v/>
      </c>
      <c r="AG541" s="88" t="str">
        <f>IF($AB541&lt;&gt;"x","",IF(AND($I541&lt;&gt;AG$4, IFERROR(MATCH("c",$AB541:AF541,0),0)=0),"x", IF(IFERROR(MATCH("c",$AB541:AF541,0),0)=0,"c","")))</f>
        <v/>
      </c>
      <c r="AH541" s="88" t="str">
        <f>IF($AB541&lt;&gt;"x","",IF(AND($I541&lt;&gt;AH$4, IFERROR(MATCH("c",$AB541:AG541,0),0)=0),"x", IF(IFERROR(MATCH("c",$AB541:AG541,0),0)=0,"c","")))</f>
        <v/>
      </c>
      <c r="AI541" s="88" t="str">
        <f>IF($AB541&lt;&gt;"x","",IF(AND($I541&lt;&gt;AI$4, IFERROR(MATCH("c",$AB541:AH541,0),0)=0),"x", IF(IFERROR(MATCH("c",$AB541:AH541,0),0)=0,"c","")))</f>
        <v/>
      </c>
      <c r="AJ541" s="88" t="str">
        <f>IF($AB541&lt;&gt;"x","",IF(AND($I541&lt;&gt;AJ$4, IFERROR(MATCH("c",$AB541:AI541,0),0)=0),"x", IF(IFERROR(MATCH("c",$AB541:AI541,0),0)=0,"c","")))</f>
        <v/>
      </c>
      <c r="AK541" s="88" t="str">
        <f>IF($AB541&lt;&gt;"x","",IF(AND($I541&lt;&gt;AK$4, IFERROR(MATCH("c",$AB541:AJ541,0),0)=0),"x", IF(IFERROR(MATCH("c",$AB541:AJ541,0),0)=0,"c","")))</f>
        <v/>
      </c>
      <c r="AL541" s="88" t="str">
        <f>IF($AB541&lt;&gt;"x","",IF(AND($I541&lt;&gt;AL$4, IFERROR(MATCH("c",$AB541:AK541,0),0)=0),"x", IF(IFERROR(MATCH("c",$AB541:AK541,0),0)=0,"c","")))</f>
        <v/>
      </c>
      <c r="AM541" s="88" t="str">
        <f>IF($AB541&lt;&gt;"x","",IF(AND($I541&lt;&gt;AM$4, IFERROR(MATCH("c",$AB541:AL541,0),0)=0),"x", IF(IFERROR(MATCH("c",$AB541:AL541,0),0)=0,"c","")))</f>
        <v/>
      </c>
      <c r="AN541" s="88" t="str">
        <f>IF($AB541&lt;&gt;"x","",IF(AND($I541&lt;&gt;AN$4, IFERROR(MATCH("c",$AB541:AM541,0),0)=0),"x", IF(IFERROR(MATCH("c",$AB541:AM541,0),0)=0,"c","")))</f>
        <v/>
      </c>
      <c r="AO541" s="88" t="str">
        <f>IF($AB541&lt;&gt;"x","",IF(AND($I541&lt;&gt;AO$4, IFERROR(MATCH("c",$AB541:AN541,0),0)=0),"x", IF(IFERROR(MATCH("c",$AB541:AN541,0),0)=0,"c","")))</f>
        <v/>
      </c>
      <c r="AP541" s="88" t="str">
        <f>IF($AB541&lt;&gt;"x","",IF(AND($I541&lt;&gt;AP$4, IFERROR(MATCH("c",$AB541:AO541,0),0)=0),"x", IF(IFERROR(MATCH("c",$AB541:AO541,0),0)=0,"c","")))</f>
        <v/>
      </c>
      <c r="AQ541" s="88" t="str">
        <f>IF($AB541&lt;&gt;"x","",IF(AND($I541&lt;&gt;AQ$4, IFERROR(MATCH("c",$AB541:AP541,0),0)=0),"x", IF(IFERROR(MATCH("c",$AB541:AP541,0),0)=0,"c","")))</f>
        <v/>
      </c>
    </row>
    <row r="542" spans="2:43" x14ac:dyDescent="0.25">
      <c r="B542" s="88">
        <f>IF(AND(OR(Pipeline!$F$5=H542,Pipeline!$F$5="",Pipeline!$F$5="All"), OR(Pipeline!$F$6=J542,Pipeline!$F$6="",Pipeline!$F$6="All"),  OR(Pipeline!$J$5&lt;=K542,Pipeline!$J$5=""), OR(Pipeline!$J$6&gt;=K542,Pipeline!$J$6=""),  OR(Pipeline!$N$5&lt;=O542,Pipeline!$N$5=""), OR(Pipeline!$N$6&gt;=O542,Pipeline!$N$6="")),1,0)</f>
        <v>1</v>
      </c>
      <c r="C542" s="99">
        <f>IF(B542&lt;&gt;1,"",COUNTIFS($I$6:I541,I542,$B$6:B541,1)+1)</f>
        <v>530</v>
      </c>
      <c r="D542" s="100" t="str">
        <f>IF(LEN(INDEX(Input!B$6:B$1005,ROW($C542)-ROW($C$5),1))=0,"-",INDEX(Input!B$6:B$1005,ROW($C542)-ROW($C$5),1))</f>
        <v>-</v>
      </c>
      <c r="E542" s="100" t="str">
        <f>IF(LEN(INDEX(Input!C$6:C$1005,ROW($C542)-ROW($C$5),1))=0,"-",INDEX(Input!C$6:C$1005,ROW($C542)-ROW($C$5),1))</f>
        <v>-</v>
      </c>
      <c r="F542" s="100" t="str">
        <f>IF(LEN(INDEX(Input!D$6:D$1005,ROW($C542)-ROW($C$5),1))=0,"-",INDEX(Input!D$6:D$1005,ROW($C542)-ROW($C$5),1))</f>
        <v>-</v>
      </c>
      <c r="G542" s="100" t="str">
        <f>IF(LEN(INDEX(Input!E$6:E$1005,ROW($C542)-ROW($C$5),1))=0,"-",INDEX(Input!E$6:E$1005,ROW($C542)-ROW($C$5),1))</f>
        <v>-</v>
      </c>
      <c r="H542" s="100" t="str">
        <f>IF(LEN(INDEX(Input!F$6:F$1005,ROW($C542)-ROW($C$5),1))=0,"-",INDEX(Input!F$6:F$1005,ROW($C542)-ROW($C$5),1))</f>
        <v>-</v>
      </c>
      <c r="I542" s="100" t="str">
        <f>IF(LEN(INDEX(Input!G$6:G$1005,ROW($C542)-ROW($C$5),1))=0,"",INDEX(Input!G$6:G$1005,ROW($C542)-ROW($C$5),1))</f>
        <v/>
      </c>
      <c r="J542" s="100" t="str">
        <f>IF(LEN(INDEX(Input!B$6:B$1005,ROW($C542)-ROW($C$5),1))=0,"-",IF(INDEX(Input!H$6:H$1005,ROW($C542)-ROW($C$5),1)="","Not set",INDEX(Input!H$6:H$1005,ROW($C542)-ROW($C$5),1)) )</f>
        <v>-</v>
      </c>
      <c r="K542" s="101" t="str">
        <f>IF(LEN(INDEX(Input!I$6:I$1005,ROW($C542)-ROW($C$5),1))=0,"",INDEX(Input!I$6:I$1005,ROW($C542)-ROW($C$5),1))</f>
        <v/>
      </c>
      <c r="L542" s="101" t="str">
        <f t="array" ref="L542">IFERROR(IF($AY$24=123,DAY(K542)&amp;connector&amp;IF($AZ$24="Extended",INDEX($AT$24:$AT$35,MONTH(K542),1),MONTH(K542))&amp;connector&amp;IF($AZ$24="Short", RIGHT(YEAR(K542),2),YEAR(K542)),IF($AY$24=213, MONTH(K542)&amp;connector&amp;DAY(K542)&amp;connector&amp;IF($AZ$24="Short", RIGHT(YEAR(K542),2),YEAR(K542)),IF($AZ$24="Short", RIGHT(YEAR(K542),2),YEAR(K542))&amp;connector&amp;MONTH(K542)&amp;connector&amp;DAY(K542))),"-")</f>
        <v>-</v>
      </c>
      <c r="M542" s="101" t="str">
        <f>IF(LEN(INDEX(Input!J$6:J$1005,ROW($C542)-ROW($C$5),1))=0,"",INDEX(Input!J$6:J$1005,ROW($C542)-ROW($C$5),1))</f>
        <v/>
      </c>
      <c r="N542" s="101" t="str">
        <f t="array" ref="N542">IFERROR(IF($AY$24=123,DAY(M542)&amp;connector&amp;IF($AZ$24="Extended",INDEX($AT$24:$AT$35,MONTH(M542),1),MONTH(M542))&amp;connector&amp;IF($AZ$24="Short", RIGHT(YEAR(M542),2),YEAR(M542)),IF($AY$24=213, MONTH(M542)&amp;connector&amp;DAY(M542)&amp;connector&amp;IF($AZ$24="Short", RIGHT(YEAR(M542),2),YEAR(M542)),IF($AZ$24="Short", RIGHT(YEAR(M542),2),YEAR(M542))&amp;connector&amp;MONTH(M542)&amp;connector&amp;DAY(M542))),"-")</f>
        <v>-</v>
      </c>
      <c r="O542" s="156" t="str">
        <f>IF(LEN(INDEX(Input!K$6:K$1005,ROW($C542)-ROW($C$5),1))=0,"",INDEX(Input!K$6:K$1005,ROW($C542)-ROW($C$5),1))</f>
        <v/>
      </c>
      <c r="P542" s="100" t="str">
        <f t="shared" si="68"/>
        <v>-</v>
      </c>
      <c r="Q542" s="156" t="str">
        <f>IF(LEN(INDEX(Input!L$6:L$1005,ROW($C542)-ROW($C$5),1))=0,"",INDEX(Input!L$6:L$1005,ROW($C542)-ROW($C$5),1))</f>
        <v/>
      </c>
      <c r="R542" s="100" t="str">
        <f t="shared" si="69"/>
        <v>-</v>
      </c>
      <c r="S542" s="156" t="str">
        <f>IF(LEN(INDEX(Input!M$6:M$1005,ROW($C542)-ROW($C$5),1))=0,"-",INDEX(Input!M$6:M$1005,ROW($C542)-ROW($C$5),1))</f>
        <v>-</v>
      </c>
      <c r="T542" s="156" t="str">
        <f t="shared" si="70"/>
        <v/>
      </c>
      <c r="U542" s="100" t="str">
        <f t="shared" si="71"/>
        <v>-</v>
      </c>
      <c r="V542" s="156" t="str">
        <f>IF(LEN(INDEX(Input!O$6:O$1005,ROW($C542)-ROW($C$5),1))=0,"",INDEX(Input!O$6:O$1005,ROW($C542)-ROW($C$5),1))</f>
        <v/>
      </c>
      <c r="W542" s="100" t="str">
        <f t="shared" si="72"/>
        <v>-</v>
      </c>
      <c r="X542" s="104" t="str">
        <f t="shared" si="73"/>
        <v/>
      </c>
      <c r="Y542" s="102" t="str">
        <f t="shared" si="67"/>
        <v/>
      </c>
      <c r="Z542" s="102" t="str">
        <f>IF(AND(OR(Dashboard!$D$7=J542,Dashboard!$D$7=""),  OR(Dashboard!$G$6&lt;=K542,Dashboard!$G$6=""), OR(Dashboard!$G$7&gt;=K542,Dashboard!$G$7=""),  OR(Dashboard!$J$6&lt;=O542,Dashboard!$J$6=""), OR(Dashboard!$J$7&gt;=O542,Dashboard!$J$7=""),D542&lt;&gt;""),"x","")</f>
        <v>x</v>
      </c>
      <c r="AA542" s="102" t="str">
        <f>IF(AND(OR(Dashboard!$D$6=H542,Dashboard!$D$6="",Dashboard!$D$6="All"), Z542="x"),"x","")</f>
        <v>x</v>
      </c>
      <c r="AB542" s="103" t="str">
        <f>IF(AND(OR(Dashboard!$D$6=H542,Dashboard!$D$6="",Dashboard!$D$6="All"), OR(Dashboard!$D$7=J542,Dashboard!$D$7=""),  OR(Dashboard!$G$6&lt;=K542,Dashboard!$G$6=""), OR(Dashboard!$G$7&gt;=K542,Dashboard!$G$7=""),  OR(Dashboard!$J$6&lt;=O542,Dashboard!$J$6=""), OR(Dashboard!$J$7&gt;=O542,Dashboard!$J$7=""),I542&lt;&gt;""),"x","")</f>
        <v/>
      </c>
      <c r="AC542" s="88" t="str">
        <f>IF($AB542&lt;&gt;"x","",IF(AND($I542&lt;&gt;AC$4, IFERROR(MATCH("c",$AB542:AB542,0),0)=0),"x", IF(IFERROR(MATCH("c",$AB542:AB542,0),0)=0,"c","")))</f>
        <v/>
      </c>
      <c r="AD542" s="88" t="str">
        <f>IF($AB542&lt;&gt;"x","",IF(AND($I542&lt;&gt;AD$4, IFERROR(MATCH("c",$AB542:AC542,0),0)=0),"x", IF(IFERROR(MATCH("c",$AB542:AC542,0),0)=0,"c","")))</f>
        <v/>
      </c>
      <c r="AE542" s="88" t="str">
        <f>IF($AB542&lt;&gt;"x","",IF(AND($I542&lt;&gt;AE$4, IFERROR(MATCH("c",$AB542:AD542,0),0)=0),"x", IF(IFERROR(MATCH("c",$AB542:AD542,0),0)=0,"c","")))</f>
        <v/>
      </c>
      <c r="AF542" s="88" t="str">
        <f>IF($AB542&lt;&gt;"x","",IF(AND($I542&lt;&gt;AF$4, IFERROR(MATCH("c",$AB542:AE542,0),0)=0),"x", IF(IFERROR(MATCH("c",$AB542:AE542,0),0)=0,"c","")))</f>
        <v/>
      </c>
      <c r="AG542" s="88" t="str">
        <f>IF($AB542&lt;&gt;"x","",IF(AND($I542&lt;&gt;AG$4, IFERROR(MATCH("c",$AB542:AF542,0),0)=0),"x", IF(IFERROR(MATCH("c",$AB542:AF542,0),0)=0,"c","")))</f>
        <v/>
      </c>
      <c r="AH542" s="88" t="str">
        <f>IF($AB542&lt;&gt;"x","",IF(AND($I542&lt;&gt;AH$4, IFERROR(MATCH("c",$AB542:AG542,0),0)=0),"x", IF(IFERROR(MATCH("c",$AB542:AG542,0),0)=0,"c","")))</f>
        <v/>
      </c>
      <c r="AI542" s="88" t="str">
        <f>IF($AB542&lt;&gt;"x","",IF(AND($I542&lt;&gt;AI$4, IFERROR(MATCH("c",$AB542:AH542,0),0)=0),"x", IF(IFERROR(MATCH("c",$AB542:AH542,0),0)=0,"c","")))</f>
        <v/>
      </c>
      <c r="AJ542" s="88" t="str">
        <f>IF($AB542&lt;&gt;"x","",IF(AND($I542&lt;&gt;AJ$4, IFERROR(MATCH("c",$AB542:AI542,0),0)=0),"x", IF(IFERROR(MATCH("c",$AB542:AI542,0),0)=0,"c","")))</f>
        <v/>
      </c>
      <c r="AK542" s="88" t="str">
        <f>IF($AB542&lt;&gt;"x","",IF(AND($I542&lt;&gt;AK$4, IFERROR(MATCH("c",$AB542:AJ542,0),0)=0),"x", IF(IFERROR(MATCH("c",$AB542:AJ542,0),0)=0,"c","")))</f>
        <v/>
      </c>
      <c r="AL542" s="88" t="str">
        <f>IF($AB542&lt;&gt;"x","",IF(AND($I542&lt;&gt;AL$4, IFERROR(MATCH("c",$AB542:AK542,0),0)=0),"x", IF(IFERROR(MATCH("c",$AB542:AK542,0),0)=0,"c","")))</f>
        <v/>
      </c>
      <c r="AM542" s="88" t="str">
        <f>IF($AB542&lt;&gt;"x","",IF(AND($I542&lt;&gt;AM$4, IFERROR(MATCH("c",$AB542:AL542,0),0)=0),"x", IF(IFERROR(MATCH("c",$AB542:AL542,0),0)=0,"c","")))</f>
        <v/>
      </c>
      <c r="AN542" s="88" t="str">
        <f>IF($AB542&lt;&gt;"x","",IF(AND($I542&lt;&gt;AN$4, IFERROR(MATCH("c",$AB542:AM542,0),0)=0),"x", IF(IFERROR(MATCH("c",$AB542:AM542,0),0)=0,"c","")))</f>
        <v/>
      </c>
      <c r="AO542" s="88" t="str">
        <f>IF($AB542&lt;&gt;"x","",IF(AND($I542&lt;&gt;AO$4, IFERROR(MATCH("c",$AB542:AN542,0),0)=0),"x", IF(IFERROR(MATCH("c",$AB542:AN542,0),0)=0,"c","")))</f>
        <v/>
      </c>
      <c r="AP542" s="88" t="str">
        <f>IF($AB542&lt;&gt;"x","",IF(AND($I542&lt;&gt;AP$4, IFERROR(MATCH("c",$AB542:AO542,0),0)=0),"x", IF(IFERROR(MATCH("c",$AB542:AO542,0),0)=0,"c","")))</f>
        <v/>
      </c>
      <c r="AQ542" s="88" t="str">
        <f>IF($AB542&lt;&gt;"x","",IF(AND($I542&lt;&gt;AQ$4, IFERROR(MATCH("c",$AB542:AP542,0),0)=0),"x", IF(IFERROR(MATCH("c",$AB542:AP542,0),0)=0,"c","")))</f>
        <v/>
      </c>
    </row>
    <row r="543" spans="2:43" x14ac:dyDescent="0.25">
      <c r="B543" s="88">
        <f>IF(AND(OR(Pipeline!$F$5=H543,Pipeline!$F$5="",Pipeline!$F$5="All"), OR(Pipeline!$F$6=J543,Pipeline!$F$6="",Pipeline!$F$6="All"),  OR(Pipeline!$J$5&lt;=K543,Pipeline!$J$5=""), OR(Pipeline!$J$6&gt;=K543,Pipeline!$J$6=""),  OR(Pipeline!$N$5&lt;=O543,Pipeline!$N$5=""), OR(Pipeline!$N$6&gt;=O543,Pipeline!$N$6="")),1,0)</f>
        <v>1</v>
      </c>
      <c r="C543" s="99">
        <f>IF(B543&lt;&gt;1,"",COUNTIFS($I$6:I542,I543,$B$6:B542,1)+1)</f>
        <v>531</v>
      </c>
      <c r="D543" s="100" t="str">
        <f>IF(LEN(INDEX(Input!B$6:B$1005,ROW($C543)-ROW($C$5),1))=0,"-",INDEX(Input!B$6:B$1005,ROW($C543)-ROW($C$5),1))</f>
        <v>-</v>
      </c>
      <c r="E543" s="100" t="str">
        <f>IF(LEN(INDEX(Input!C$6:C$1005,ROW($C543)-ROW($C$5),1))=0,"-",INDEX(Input!C$6:C$1005,ROW($C543)-ROW($C$5),1))</f>
        <v>-</v>
      </c>
      <c r="F543" s="100" t="str">
        <f>IF(LEN(INDEX(Input!D$6:D$1005,ROW($C543)-ROW($C$5),1))=0,"-",INDEX(Input!D$6:D$1005,ROW($C543)-ROW($C$5),1))</f>
        <v>-</v>
      </c>
      <c r="G543" s="100" t="str">
        <f>IF(LEN(INDEX(Input!E$6:E$1005,ROW($C543)-ROW($C$5),1))=0,"-",INDEX(Input!E$6:E$1005,ROW($C543)-ROW($C$5),1))</f>
        <v>-</v>
      </c>
      <c r="H543" s="100" t="str">
        <f>IF(LEN(INDEX(Input!F$6:F$1005,ROW($C543)-ROW($C$5),1))=0,"-",INDEX(Input!F$6:F$1005,ROW($C543)-ROW($C$5),1))</f>
        <v>-</v>
      </c>
      <c r="I543" s="100" t="str">
        <f>IF(LEN(INDEX(Input!G$6:G$1005,ROW($C543)-ROW($C$5),1))=0,"",INDEX(Input!G$6:G$1005,ROW($C543)-ROW($C$5),1))</f>
        <v/>
      </c>
      <c r="J543" s="100" t="str">
        <f>IF(LEN(INDEX(Input!B$6:B$1005,ROW($C543)-ROW($C$5),1))=0,"-",IF(INDEX(Input!H$6:H$1005,ROW($C543)-ROW($C$5),1)="","Not set",INDEX(Input!H$6:H$1005,ROW($C543)-ROW($C$5),1)) )</f>
        <v>-</v>
      </c>
      <c r="K543" s="101" t="str">
        <f>IF(LEN(INDEX(Input!I$6:I$1005,ROW($C543)-ROW($C$5),1))=0,"",INDEX(Input!I$6:I$1005,ROW($C543)-ROW($C$5),1))</f>
        <v/>
      </c>
      <c r="L543" s="101" t="str">
        <f t="array" ref="L543">IFERROR(IF($AY$24=123,DAY(K543)&amp;connector&amp;IF($AZ$24="Extended",INDEX($AT$24:$AT$35,MONTH(K543),1),MONTH(K543))&amp;connector&amp;IF($AZ$24="Short", RIGHT(YEAR(K543),2),YEAR(K543)),IF($AY$24=213, MONTH(K543)&amp;connector&amp;DAY(K543)&amp;connector&amp;IF($AZ$24="Short", RIGHT(YEAR(K543),2),YEAR(K543)),IF($AZ$24="Short", RIGHT(YEAR(K543),2),YEAR(K543))&amp;connector&amp;MONTH(K543)&amp;connector&amp;DAY(K543))),"-")</f>
        <v>-</v>
      </c>
      <c r="M543" s="101" t="str">
        <f>IF(LEN(INDEX(Input!J$6:J$1005,ROW($C543)-ROW($C$5),1))=0,"",INDEX(Input!J$6:J$1005,ROW($C543)-ROW($C$5),1))</f>
        <v/>
      </c>
      <c r="N543" s="101" t="str">
        <f t="array" ref="N543">IFERROR(IF($AY$24=123,DAY(M543)&amp;connector&amp;IF($AZ$24="Extended",INDEX($AT$24:$AT$35,MONTH(M543),1),MONTH(M543))&amp;connector&amp;IF($AZ$24="Short", RIGHT(YEAR(M543),2),YEAR(M543)),IF($AY$24=213, MONTH(M543)&amp;connector&amp;DAY(M543)&amp;connector&amp;IF($AZ$24="Short", RIGHT(YEAR(M543),2),YEAR(M543)),IF($AZ$24="Short", RIGHT(YEAR(M543),2),YEAR(M543))&amp;connector&amp;MONTH(M543)&amp;connector&amp;DAY(M543))),"-")</f>
        <v>-</v>
      </c>
      <c r="O543" s="156" t="str">
        <f>IF(LEN(INDEX(Input!K$6:K$1005,ROW($C543)-ROW($C$5),1))=0,"",INDEX(Input!K$6:K$1005,ROW($C543)-ROW($C$5),1))</f>
        <v/>
      </c>
      <c r="P543" s="100" t="str">
        <f t="shared" si="68"/>
        <v>-</v>
      </c>
      <c r="Q543" s="156" t="str">
        <f>IF(LEN(INDEX(Input!L$6:L$1005,ROW($C543)-ROW($C$5),1))=0,"",INDEX(Input!L$6:L$1005,ROW($C543)-ROW($C$5),1))</f>
        <v/>
      </c>
      <c r="R543" s="100" t="str">
        <f t="shared" si="69"/>
        <v>-</v>
      </c>
      <c r="S543" s="156" t="str">
        <f>IF(LEN(INDEX(Input!M$6:M$1005,ROW($C543)-ROW($C$5),1))=0,"-",INDEX(Input!M$6:M$1005,ROW($C543)-ROW($C$5),1))</f>
        <v>-</v>
      </c>
      <c r="T543" s="156" t="str">
        <f t="shared" si="70"/>
        <v/>
      </c>
      <c r="U543" s="100" t="str">
        <f t="shared" si="71"/>
        <v>-</v>
      </c>
      <c r="V543" s="156" t="str">
        <f>IF(LEN(INDEX(Input!O$6:O$1005,ROW($C543)-ROW($C$5),1))=0,"",INDEX(Input!O$6:O$1005,ROW($C543)-ROW($C$5),1))</f>
        <v/>
      </c>
      <c r="W543" s="100" t="str">
        <f t="shared" si="72"/>
        <v>-</v>
      </c>
      <c r="X543" s="104" t="str">
        <f t="shared" si="73"/>
        <v/>
      </c>
      <c r="Y543" s="102" t="str">
        <f t="shared" ref="Y543:Y606" si="74">IFERROR(MONTH(IF(M543&lt;&gt;"",M543,K543)),"")</f>
        <v/>
      </c>
      <c r="Z543" s="102" t="str">
        <f>IF(AND(OR(Dashboard!$D$7=J543,Dashboard!$D$7=""),  OR(Dashboard!$G$6&lt;=K543,Dashboard!$G$6=""), OR(Dashboard!$G$7&gt;=K543,Dashboard!$G$7=""),  OR(Dashboard!$J$6&lt;=O543,Dashboard!$J$6=""), OR(Dashboard!$J$7&gt;=O543,Dashboard!$J$7=""),D543&lt;&gt;""),"x","")</f>
        <v>x</v>
      </c>
      <c r="AA543" s="102" t="str">
        <f>IF(AND(OR(Dashboard!$D$6=H543,Dashboard!$D$6="",Dashboard!$D$6="All"), Z543="x"),"x","")</f>
        <v>x</v>
      </c>
      <c r="AB543" s="103" t="str">
        <f>IF(AND(OR(Dashboard!$D$6=H543,Dashboard!$D$6="",Dashboard!$D$6="All"), OR(Dashboard!$D$7=J543,Dashboard!$D$7=""),  OR(Dashboard!$G$6&lt;=K543,Dashboard!$G$6=""), OR(Dashboard!$G$7&gt;=K543,Dashboard!$G$7=""),  OR(Dashboard!$J$6&lt;=O543,Dashboard!$J$6=""), OR(Dashboard!$J$7&gt;=O543,Dashboard!$J$7=""),I543&lt;&gt;""),"x","")</f>
        <v/>
      </c>
      <c r="AC543" s="88" t="str">
        <f>IF($AB543&lt;&gt;"x","",IF(AND($I543&lt;&gt;AC$4, IFERROR(MATCH("c",$AB543:AB543,0),0)=0),"x", IF(IFERROR(MATCH("c",$AB543:AB543,0),0)=0,"c","")))</f>
        <v/>
      </c>
      <c r="AD543" s="88" t="str">
        <f>IF($AB543&lt;&gt;"x","",IF(AND($I543&lt;&gt;AD$4, IFERROR(MATCH("c",$AB543:AC543,0),0)=0),"x", IF(IFERROR(MATCH("c",$AB543:AC543,0),0)=0,"c","")))</f>
        <v/>
      </c>
      <c r="AE543" s="88" t="str">
        <f>IF($AB543&lt;&gt;"x","",IF(AND($I543&lt;&gt;AE$4, IFERROR(MATCH("c",$AB543:AD543,0),0)=0),"x", IF(IFERROR(MATCH("c",$AB543:AD543,0),0)=0,"c","")))</f>
        <v/>
      </c>
      <c r="AF543" s="88" t="str">
        <f>IF($AB543&lt;&gt;"x","",IF(AND($I543&lt;&gt;AF$4, IFERROR(MATCH("c",$AB543:AE543,0),0)=0),"x", IF(IFERROR(MATCH("c",$AB543:AE543,0),0)=0,"c","")))</f>
        <v/>
      </c>
      <c r="AG543" s="88" t="str">
        <f>IF($AB543&lt;&gt;"x","",IF(AND($I543&lt;&gt;AG$4, IFERROR(MATCH("c",$AB543:AF543,0),0)=0),"x", IF(IFERROR(MATCH("c",$AB543:AF543,0),0)=0,"c","")))</f>
        <v/>
      </c>
      <c r="AH543" s="88" t="str">
        <f>IF($AB543&lt;&gt;"x","",IF(AND($I543&lt;&gt;AH$4, IFERROR(MATCH("c",$AB543:AG543,0),0)=0),"x", IF(IFERROR(MATCH("c",$AB543:AG543,0),0)=0,"c","")))</f>
        <v/>
      </c>
      <c r="AI543" s="88" t="str">
        <f>IF($AB543&lt;&gt;"x","",IF(AND($I543&lt;&gt;AI$4, IFERROR(MATCH("c",$AB543:AH543,0),0)=0),"x", IF(IFERROR(MATCH("c",$AB543:AH543,0),0)=0,"c","")))</f>
        <v/>
      </c>
      <c r="AJ543" s="88" t="str">
        <f>IF($AB543&lt;&gt;"x","",IF(AND($I543&lt;&gt;AJ$4, IFERROR(MATCH("c",$AB543:AI543,0),0)=0),"x", IF(IFERROR(MATCH("c",$AB543:AI543,0),0)=0,"c","")))</f>
        <v/>
      </c>
      <c r="AK543" s="88" t="str">
        <f>IF($AB543&lt;&gt;"x","",IF(AND($I543&lt;&gt;AK$4, IFERROR(MATCH("c",$AB543:AJ543,0),0)=0),"x", IF(IFERROR(MATCH("c",$AB543:AJ543,0),0)=0,"c","")))</f>
        <v/>
      </c>
      <c r="AL543" s="88" t="str">
        <f>IF($AB543&lt;&gt;"x","",IF(AND($I543&lt;&gt;AL$4, IFERROR(MATCH("c",$AB543:AK543,0),0)=0),"x", IF(IFERROR(MATCH("c",$AB543:AK543,0),0)=0,"c","")))</f>
        <v/>
      </c>
      <c r="AM543" s="88" t="str">
        <f>IF($AB543&lt;&gt;"x","",IF(AND($I543&lt;&gt;AM$4, IFERROR(MATCH("c",$AB543:AL543,0),0)=0),"x", IF(IFERROR(MATCH("c",$AB543:AL543,0),0)=0,"c","")))</f>
        <v/>
      </c>
      <c r="AN543" s="88" t="str">
        <f>IF($AB543&lt;&gt;"x","",IF(AND($I543&lt;&gt;AN$4, IFERROR(MATCH("c",$AB543:AM543,0),0)=0),"x", IF(IFERROR(MATCH("c",$AB543:AM543,0),0)=0,"c","")))</f>
        <v/>
      </c>
      <c r="AO543" s="88" t="str">
        <f>IF($AB543&lt;&gt;"x","",IF(AND($I543&lt;&gt;AO$4, IFERROR(MATCH("c",$AB543:AN543,0),0)=0),"x", IF(IFERROR(MATCH("c",$AB543:AN543,0),0)=0,"c","")))</f>
        <v/>
      </c>
      <c r="AP543" s="88" t="str">
        <f>IF($AB543&lt;&gt;"x","",IF(AND($I543&lt;&gt;AP$4, IFERROR(MATCH("c",$AB543:AO543,0),0)=0),"x", IF(IFERROR(MATCH("c",$AB543:AO543,0),0)=0,"c","")))</f>
        <v/>
      </c>
      <c r="AQ543" s="88" t="str">
        <f>IF($AB543&lt;&gt;"x","",IF(AND($I543&lt;&gt;AQ$4, IFERROR(MATCH("c",$AB543:AP543,0),0)=0),"x", IF(IFERROR(MATCH("c",$AB543:AP543,0),0)=0,"c","")))</f>
        <v/>
      </c>
    </row>
    <row r="544" spans="2:43" x14ac:dyDescent="0.25">
      <c r="B544" s="88">
        <f>IF(AND(OR(Pipeline!$F$5=H544,Pipeline!$F$5="",Pipeline!$F$5="All"), OR(Pipeline!$F$6=J544,Pipeline!$F$6="",Pipeline!$F$6="All"),  OR(Pipeline!$J$5&lt;=K544,Pipeline!$J$5=""), OR(Pipeline!$J$6&gt;=K544,Pipeline!$J$6=""),  OR(Pipeline!$N$5&lt;=O544,Pipeline!$N$5=""), OR(Pipeline!$N$6&gt;=O544,Pipeline!$N$6="")),1,0)</f>
        <v>1</v>
      </c>
      <c r="C544" s="99">
        <f>IF(B544&lt;&gt;1,"",COUNTIFS($I$6:I543,I544,$B$6:B543,1)+1)</f>
        <v>532</v>
      </c>
      <c r="D544" s="100" t="str">
        <f>IF(LEN(INDEX(Input!B$6:B$1005,ROW($C544)-ROW($C$5),1))=0,"-",INDEX(Input!B$6:B$1005,ROW($C544)-ROW($C$5),1))</f>
        <v>-</v>
      </c>
      <c r="E544" s="100" t="str">
        <f>IF(LEN(INDEX(Input!C$6:C$1005,ROW($C544)-ROW($C$5),1))=0,"-",INDEX(Input!C$6:C$1005,ROW($C544)-ROW($C$5),1))</f>
        <v>-</v>
      </c>
      <c r="F544" s="100" t="str">
        <f>IF(LEN(INDEX(Input!D$6:D$1005,ROW($C544)-ROW($C$5),1))=0,"-",INDEX(Input!D$6:D$1005,ROW($C544)-ROW($C$5),1))</f>
        <v>-</v>
      </c>
      <c r="G544" s="100" t="str">
        <f>IF(LEN(INDEX(Input!E$6:E$1005,ROW($C544)-ROW($C$5),1))=0,"-",INDEX(Input!E$6:E$1005,ROW($C544)-ROW($C$5),1))</f>
        <v>-</v>
      </c>
      <c r="H544" s="100" t="str">
        <f>IF(LEN(INDEX(Input!F$6:F$1005,ROW($C544)-ROW($C$5),1))=0,"-",INDEX(Input!F$6:F$1005,ROW($C544)-ROW($C$5),1))</f>
        <v>-</v>
      </c>
      <c r="I544" s="100" t="str">
        <f>IF(LEN(INDEX(Input!G$6:G$1005,ROW($C544)-ROW($C$5),1))=0,"",INDEX(Input!G$6:G$1005,ROW($C544)-ROW($C$5),1))</f>
        <v/>
      </c>
      <c r="J544" s="100" t="str">
        <f>IF(LEN(INDEX(Input!B$6:B$1005,ROW($C544)-ROW($C$5),1))=0,"-",IF(INDEX(Input!H$6:H$1005,ROW($C544)-ROW($C$5),1)="","Not set",INDEX(Input!H$6:H$1005,ROW($C544)-ROW($C$5),1)) )</f>
        <v>-</v>
      </c>
      <c r="K544" s="101" t="str">
        <f>IF(LEN(INDEX(Input!I$6:I$1005,ROW($C544)-ROW($C$5),1))=0,"",INDEX(Input!I$6:I$1005,ROW($C544)-ROW($C$5),1))</f>
        <v/>
      </c>
      <c r="L544" s="101" t="str">
        <f t="array" ref="L544">IFERROR(IF($AY$24=123,DAY(K544)&amp;connector&amp;IF($AZ$24="Extended",INDEX($AT$24:$AT$35,MONTH(K544),1),MONTH(K544))&amp;connector&amp;IF($AZ$24="Short", RIGHT(YEAR(K544),2),YEAR(K544)),IF($AY$24=213, MONTH(K544)&amp;connector&amp;DAY(K544)&amp;connector&amp;IF($AZ$24="Short", RIGHT(YEAR(K544),2),YEAR(K544)),IF($AZ$24="Short", RIGHT(YEAR(K544),2),YEAR(K544))&amp;connector&amp;MONTH(K544)&amp;connector&amp;DAY(K544))),"-")</f>
        <v>-</v>
      </c>
      <c r="M544" s="101" t="str">
        <f>IF(LEN(INDEX(Input!J$6:J$1005,ROW($C544)-ROW($C$5),1))=0,"",INDEX(Input!J$6:J$1005,ROW($C544)-ROW($C$5),1))</f>
        <v/>
      </c>
      <c r="N544" s="101" t="str">
        <f t="array" ref="N544">IFERROR(IF($AY$24=123,DAY(M544)&amp;connector&amp;IF($AZ$24="Extended",INDEX($AT$24:$AT$35,MONTH(M544),1),MONTH(M544))&amp;connector&amp;IF($AZ$24="Short", RIGHT(YEAR(M544),2),YEAR(M544)),IF($AY$24=213, MONTH(M544)&amp;connector&amp;DAY(M544)&amp;connector&amp;IF($AZ$24="Short", RIGHT(YEAR(M544),2),YEAR(M544)),IF($AZ$24="Short", RIGHT(YEAR(M544),2),YEAR(M544))&amp;connector&amp;MONTH(M544)&amp;connector&amp;DAY(M544))),"-")</f>
        <v>-</v>
      </c>
      <c r="O544" s="156" t="str">
        <f>IF(LEN(INDEX(Input!K$6:K$1005,ROW($C544)-ROW($C$5),1))=0,"",INDEX(Input!K$6:K$1005,ROW($C544)-ROW($C$5),1))</f>
        <v/>
      </c>
      <c r="P544" s="100" t="str">
        <f t="shared" si="68"/>
        <v>-</v>
      </c>
      <c r="Q544" s="156" t="str">
        <f>IF(LEN(INDEX(Input!L$6:L$1005,ROW($C544)-ROW($C$5),1))=0,"",INDEX(Input!L$6:L$1005,ROW($C544)-ROW($C$5),1))</f>
        <v/>
      </c>
      <c r="R544" s="100" t="str">
        <f t="shared" si="69"/>
        <v>-</v>
      </c>
      <c r="S544" s="156" t="str">
        <f>IF(LEN(INDEX(Input!M$6:M$1005,ROW($C544)-ROW($C$5),1))=0,"-",INDEX(Input!M$6:M$1005,ROW($C544)-ROW($C$5),1))</f>
        <v>-</v>
      </c>
      <c r="T544" s="156" t="str">
        <f t="shared" si="70"/>
        <v/>
      </c>
      <c r="U544" s="100" t="str">
        <f t="shared" si="71"/>
        <v>-</v>
      </c>
      <c r="V544" s="156" t="str">
        <f>IF(LEN(INDEX(Input!O$6:O$1005,ROW($C544)-ROW($C$5),1))=0,"",INDEX(Input!O$6:O$1005,ROW($C544)-ROW($C$5),1))</f>
        <v/>
      </c>
      <c r="W544" s="100" t="str">
        <f t="shared" si="72"/>
        <v>-</v>
      </c>
      <c r="X544" s="104" t="str">
        <f t="shared" si="73"/>
        <v/>
      </c>
      <c r="Y544" s="102" t="str">
        <f t="shared" si="74"/>
        <v/>
      </c>
      <c r="Z544" s="102" t="str">
        <f>IF(AND(OR(Dashboard!$D$7=J544,Dashboard!$D$7=""),  OR(Dashboard!$G$6&lt;=K544,Dashboard!$G$6=""), OR(Dashboard!$G$7&gt;=K544,Dashboard!$G$7=""),  OR(Dashboard!$J$6&lt;=O544,Dashboard!$J$6=""), OR(Dashboard!$J$7&gt;=O544,Dashboard!$J$7=""),D544&lt;&gt;""),"x","")</f>
        <v>x</v>
      </c>
      <c r="AA544" s="102" t="str">
        <f>IF(AND(OR(Dashboard!$D$6=H544,Dashboard!$D$6="",Dashboard!$D$6="All"), Z544="x"),"x","")</f>
        <v>x</v>
      </c>
      <c r="AB544" s="103" t="str">
        <f>IF(AND(OR(Dashboard!$D$6=H544,Dashboard!$D$6="",Dashboard!$D$6="All"), OR(Dashboard!$D$7=J544,Dashboard!$D$7=""),  OR(Dashboard!$G$6&lt;=K544,Dashboard!$G$6=""), OR(Dashboard!$G$7&gt;=K544,Dashboard!$G$7=""),  OR(Dashboard!$J$6&lt;=O544,Dashboard!$J$6=""), OR(Dashboard!$J$7&gt;=O544,Dashboard!$J$7=""),I544&lt;&gt;""),"x","")</f>
        <v/>
      </c>
      <c r="AC544" s="88" t="str">
        <f>IF($AB544&lt;&gt;"x","",IF(AND($I544&lt;&gt;AC$4, IFERROR(MATCH("c",$AB544:AB544,0),0)=0),"x", IF(IFERROR(MATCH("c",$AB544:AB544,0),0)=0,"c","")))</f>
        <v/>
      </c>
      <c r="AD544" s="88" t="str">
        <f>IF($AB544&lt;&gt;"x","",IF(AND($I544&lt;&gt;AD$4, IFERROR(MATCH("c",$AB544:AC544,0),0)=0),"x", IF(IFERROR(MATCH("c",$AB544:AC544,0),0)=0,"c","")))</f>
        <v/>
      </c>
      <c r="AE544" s="88" t="str">
        <f>IF($AB544&lt;&gt;"x","",IF(AND($I544&lt;&gt;AE$4, IFERROR(MATCH("c",$AB544:AD544,0),0)=0),"x", IF(IFERROR(MATCH("c",$AB544:AD544,0),0)=0,"c","")))</f>
        <v/>
      </c>
      <c r="AF544" s="88" t="str">
        <f>IF($AB544&lt;&gt;"x","",IF(AND($I544&lt;&gt;AF$4, IFERROR(MATCH("c",$AB544:AE544,0),0)=0),"x", IF(IFERROR(MATCH("c",$AB544:AE544,0),0)=0,"c","")))</f>
        <v/>
      </c>
      <c r="AG544" s="88" t="str">
        <f>IF($AB544&lt;&gt;"x","",IF(AND($I544&lt;&gt;AG$4, IFERROR(MATCH("c",$AB544:AF544,0),0)=0),"x", IF(IFERROR(MATCH("c",$AB544:AF544,0),0)=0,"c","")))</f>
        <v/>
      </c>
      <c r="AH544" s="88" t="str">
        <f>IF($AB544&lt;&gt;"x","",IF(AND($I544&lt;&gt;AH$4, IFERROR(MATCH("c",$AB544:AG544,0),0)=0),"x", IF(IFERROR(MATCH("c",$AB544:AG544,0),0)=0,"c","")))</f>
        <v/>
      </c>
      <c r="AI544" s="88" t="str">
        <f>IF($AB544&lt;&gt;"x","",IF(AND($I544&lt;&gt;AI$4, IFERROR(MATCH("c",$AB544:AH544,0),0)=0),"x", IF(IFERROR(MATCH("c",$AB544:AH544,0),0)=0,"c","")))</f>
        <v/>
      </c>
      <c r="AJ544" s="88" t="str">
        <f>IF($AB544&lt;&gt;"x","",IF(AND($I544&lt;&gt;AJ$4, IFERROR(MATCH("c",$AB544:AI544,0),0)=0),"x", IF(IFERROR(MATCH("c",$AB544:AI544,0),0)=0,"c","")))</f>
        <v/>
      </c>
      <c r="AK544" s="88" t="str">
        <f>IF($AB544&lt;&gt;"x","",IF(AND($I544&lt;&gt;AK$4, IFERROR(MATCH("c",$AB544:AJ544,0),0)=0),"x", IF(IFERROR(MATCH("c",$AB544:AJ544,0),0)=0,"c","")))</f>
        <v/>
      </c>
      <c r="AL544" s="88" t="str">
        <f>IF($AB544&lt;&gt;"x","",IF(AND($I544&lt;&gt;AL$4, IFERROR(MATCH("c",$AB544:AK544,0),0)=0),"x", IF(IFERROR(MATCH("c",$AB544:AK544,0),0)=0,"c","")))</f>
        <v/>
      </c>
      <c r="AM544" s="88" t="str">
        <f>IF($AB544&lt;&gt;"x","",IF(AND($I544&lt;&gt;AM$4, IFERROR(MATCH("c",$AB544:AL544,0),0)=0),"x", IF(IFERROR(MATCH("c",$AB544:AL544,0),0)=0,"c","")))</f>
        <v/>
      </c>
      <c r="AN544" s="88" t="str">
        <f>IF($AB544&lt;&gt;"x","",IF(AND($I544&lt;&gt;AN$4, IFERROR(MATCH("c",$AB544:AM544,0),0)=0),"x", IF(IFERROR(MATCH("c",$AB544:AM544,0),0)=0,"c","")))</f>
        <v/>
      </c>
      <c r="AO544" s="88" t="str">
        <f>IF($AB544&lt;&gt;"x","",IF(AND($I544&lt;&gt;AO$4, IFERROR(MATCH("c",$AB544:AN544,0),0)=0),"x", IF(IFERROR(MATCH("c",$AB544:AN544,0),0)=0,"c","")))</f>
        <v/>
      </c>
      <c r="AP544" s="88" t="str">
        <f>IF($AB544&lt;&gt;"x","",IF(AND($I544&lt;&gt;AP$4, IFERROR(MATCH("c",$AB544:AO544,0),0)=0),"x", IF(IFERROR(MATCH("c",$AB544:AO544,0),0)=0,"c","")))</f>
        <v/>
      </c>
      <c r="AQ544" s="88" t="str">
        <f>IF($AB544&lt;&gt;"x","",IF(AND($I544&lt;&gt;AQ$4, IFERROR(MATCH("c",$AB544:AP544,0),0)=0),"x", IF(IFERROR(MATCH("c",$AB544:AP544,0),0)=0,"c","")))</f>
        <v/>
      </c>
    </row>
    <row r="545" spans="2:43" x14ac:dyDescent="0.25">
      <c r="B545" s="88">
        <f>IF(AND(OR(Pipeline!$F$5=H545,Pipeline!$F$5="",Pipeline!$F$5="All"), OR(Pipeline!$F$6=J545,Pipeline!$F$6="",Pipeline!$F$6="All"),  OR(Pipeline!$J$5&lt;=K545,Pipeline!$J$5=""), OR(Pipeline!$J$6&gt;=K545,Pipeline!$J$6=""),  OR(Pipeline!$N$5&lt;=O545,Pipeline!$N$5=""), OR(Pipeline!$N$6&gt;=O545,Pipeline!$N$6="")),1,0)</f>
        <v>1</v>
      </c>
      <c r="C545" s="99">
        <f>IF(B545&lt;&gt;1,"",COUNTIFS($I$6:I544,I545,$B$6:B544,1)+1)</f>
        <v>533</v>
      </c>
      <c r="D545" s="100" t="str">
        <f>IF(LEN(INDEX(Input!B$6:B$1005,ROW($C545)-ROW($C$5),1))=0,"-",INDEX(Input!B$6:B$1005,ROW($C545)-ROW($C$5),1))</f>
        <v>-</v>
      </c>
      <c r="E545" s="100" t="str">
        <f>IF(LEN(INDEX(Input!C$6:C$1005,ROW($C545)-ROW($C$5),1))=0,"-",INDEX(Input!C$6:C$1005,ROW($C545)-ROW($C$5),1))</f>
        <v>-</v>
      </c>
      <c r="F545" s="100" t="str">
        <f>IF(LEN(INDEX(Input!D$6:D$1005,ROW($C545)-ROW($C$5),1))=0,"-",INDEX(Input!D$6:D$1005,ROW($C545)-ROW($C$5),1))</f>
        <v>-</v>
      </c>
      <c r="G545" s="100" t="str">
        <f>IF(LEN(INDEX(Input!E$6:E$1005,ROW($C545)-ROW($C$5),1))=0,"-",INDEX(Input!E$6:E$1005,ROW($C545)-ROW($C$5),1))</f>
        <v>-</v>
      </c>
      <c r="H545" s="100" t="str">
        <f>IF(LEN(INDEX(Input!F$6:F$1005,ROW($C545)-ROW($C$5),1))=0,"-",INDEX(Input!F$6:F$1005,ROW($C545)-ROW($C$5),1))</f>
        <v>-</v>
      </c>
      <c r="I545" s="100" t="str">
        <f>IF(LEN(INDEX(Input!G$6:G$1005,ROW($C545)-ROW($C$5),1))=0,"",INDEX(Input!G$6:G$1005,ROW($C545)-ROW($C$5),1))</f>
        <v/>
      </c>
      <c r="J545" s="100" t="str">
        <f>IF(LEN(INDEX(Input!B$6:B$1005,ROW($C545)-ROW($C$5),1))=0,"-",IF(INDEX(Input!H$6:H$1005,ROW($C545)-ROW($C$5),1)="","Not set",INDEX(Input!H$6:H$1005,ROW($C545)-ROW($C$5),1)) )</f>
        <v>-</v>
      </c>
      <c r="K545" s="101" t="str">
        <f>IF(LEN(INDEX(Input!I$6:I$1005,ROW($C545)-ROW($C$5),1))=0,"",INDEX(Input!I$6:I$1005,ROW($C545)-ROW($C$5),1))</f>
        <v/>
      </c>
      <c r="L545" s="101" t="str">
        <f t="array" ref="L545">IFERROR(IF($AY$24=123,DAY(K545)&amp;connector&amp;IF($AZ$24="Extended",INDEX($AT$24:$AT$35,MONTH(K545),1),MONTH(K545))&amp;connector&amp;IF($AZ$24="Short", RIGHT(YEAR(K545),2),YEAR(K545)),IF($AY$24=213, MONTH(K545)&amp;connector&amp;DAY(K545)&amp;connector&amp;IF($AZ$24="Short", RIGHT(YEAR(K545),2),YEAR(K545)),IF($AZ$24="Short", RIGHT(YEAR(K545),2),YEAR(K545))&amp;connector&amp;MONTH(K545)&amp;connector&amp;DAY(K545))),"-")</f>
        <v>-</v>
      </c>
      <c r="M545" s="101" t="str">
        <f>IF(LEN(INDEX(Input!J$6:J$1005,ROW($C545)-ROW($C$5),1))=0,"",INDEX(Input!J$6:J$1005,ROW($C545)-ROW($C$5),1))</f>
        <v/>
      </c>
      <c r="N545" s="101" t="str">
        <f t="array" ref="N545">IFERROR(IF($AY$24=123,DAY(M545)&amp;connector&amp;IF($AZ$24="Extended",INDEX($AT$24:$AT$35,MONTH(M545),1),MONTH(M545))&amp;connector&amp;IF($AZ$24="Short", RIGHT(YEAR(M545),2),YEAR(M545)),IF($AY$24=213, MONTH(M545)&amp;connector&amp;DAY(M545)&amp;connector&amp;IF($AZ$24="Short", RIGHT(YEAR(M545),2),YEAR(M545)),IF($AZ$24="Short", RIGHT(YEAR(M545),2),YEAR(M545))&amp;connector&amp;MONTH(M545)&amp;connector&amp;DAY(M545))),"-")</f>
        <v>-</v>
      </c>
      <c r="O545" s="156" t="str">
        <f>IF(LEN(INDEX(Input!K$6:K$1005,ROW($C545)-ROW($C$5),1))=0,"",INDEX(Input!K$6:K$1005,ROW($C545)-ROW($C$5),1))</f>
        <v/>
      </c>
      <c r="P545" s="100" t="str">
        <f t="shared" si="68"/>
        <v>-</v>
      </c>
      <c r="Q545" s="156" t="str">
        <f>IF(LEN(INDEX(Input!L$6:L$1005,ROW($C545)-ROW($C$5),1))=0,"",INDEX(Input!L$6:L$1005,ROW($C545)-ROW($C$5),1))</f>
        <v/>
      </c>
      <c r="R545" s="100" t="str">
        <f t="shared" si="69"/>
        <v>-</v>
      </c>
      <c r="S545" s="156" t="str">
        <f>IF(LEN(INDEX(Input!M$6:M$1005,ROW($C545)-ROW($C$5),1))=0,"-",INDEX(Input!M$6:M$1005,ROW($C545)-ROW($C$5),1))</f>
        <v>-</v>
      </c>
      <c r="T545" s="156" t="str">
        <f t="shared" si="70"/>
        <v/>
      </c>
      <c r="U545" s="100" t="str">
        <f t="shared" si="71"/>
        <v>-</v>
      </c>
      <c r="V545" s="156" t="str">
        <f>IF(LEN(INDEX(Input!O$6:O$1005,ROW($C545)-ROW($C$5),1))=0,"",INDEX(Input!O$6:O$1005,ROW($C545)-ROW($C$5),1))</f>
        <v/>
      </c>
      <c r="W545" s="100" t="str">
        <f t="shared" si="72"/>
        <v>-</v>
      </c>
      <c r="X545" s="104" t="str">
        <f t="shared" si="73"/>
        <v/>
      </c>
      <c r="Y545" s="102" t="str">
        <f t="shared" si="74"/>
        <v/>
      </c>
      <c r="Z545" s="102" t="str">
        <f>IF(AND(OR(Dashboard!$D$7=J545,Dashboard!$D$7=""),  OR(Dashboard!$G$6&lt;=K545,Dashboard!$G$6=""), OR(Dashboard!$G$7&gt;=K545,Dashboard!$G$7=""),  OR(Dashboard!$J$6&lt;=O545,Dashboard!$J$6=""), OR(Dashboard!$J$7&gt;=O545,Dashboard!$J$7=""),D545&lt;&gt;""),"x","")</f>
        <v>x</v>
      </c>
      <c r="AA545" s="102" t="str">
        <f>IF(AND(OR(Dashboard!$D$6=H545,Dashboard!$D$6="",Dashboard!$D$6="All"), Z545="x"),"x","")</f>
        <v>x</v>
      </c>
      <c r="AB545" s="103" t="str">
        <f>IF(AND(OR(Dashboard!$D$6=H545,Dashboard!$D$6="",Dashboard!$D$6="All"), OR(Dashboard!$D$7=J545,Dashboard!$D$7=""),  OR(Dashboard!$G$6&lt;=K545,Dashboard!$G$6=""), OR(Dashboard!$G$7&gt;=K545,Dashboard!$G$7=""),  OR(Dashboard!$J$6&lt;=O545,Dashboard!$J$6=""), OR(Dashboard!$J$7&gt;=O545,Dashboard!$J$7=""),I545&lt;&gt;""),"x","")</f>
        <v/>
      </c>
      <c r="AC545" s="88" t="str">
        <f>IF($AB545&lt;&gt;"x","",IF(AND($I545&lt;&gt;AC$4, IFERROR(MATCH("c",$AB545:AB545,0),0)=0),"x", IF(IFERROR(MATCH("c",$AB545:AB545,0),0)=0,"c","")))</f>
        <v/>
      </c>
      <c r="AD545" s="88" t="str">
        <f>IF($AB545&lt;&gt;"x","",IF(AND($I545&lt;&gt;AD$4, IFERROR(MATCH("c",$AB545:AC545,0),0)=0),"x", IF(IFERROR(MATCH("c",$AB545:AC545,0),0)=0,"c","")))</f>
        <v/>
      </c>
      <c r="AE545" s="88" t="str">
        <f>IF($AB545&lt;&gt;"x","",IF(AND($I545&lt;&gt;AE$4, IFERROR(MATCH("c",$AB545:AD545,0),0)=0),"x", IF(IFERROR(MATCH("c",$AB545:AD545,0),0)=0,"c","")))</f>
        <v/>
      </c>
      <c r="AF545" s="88" t="str">
        <f>IF($AB545&lt;&gt;"x","",IF(AND($I545&lt;&gt;AF$4, IFERROR(MATCH("c",$AB545:AE545,0),0)=0),"x", IF(IFERROR(MATCH("c",$AB545:AE545,0),0)=0,"c","")))</f>
        <v/>
      </c>
      <c r="AG545" s="88" t="str">
        <f>IF($AB545&lt;&gt;"x","",IF(AND($I545&lt;&gt;AG$4, IFERROR(MATCH("c",$AB545:AF545,0),0)=0),"x", IF(IFERROR(MATCH("c",$AB545:AF545,0),0)=0,"c","")))</f>
        <v/>
      </c>
      <c r="AH545" s="88" t="str">
        <f>IF($AB545&lt;&gt;"x","",IF(AND($I545&lt;&gt;AH$4, IFERROR(MATCH("c",$AB545:AG545,0),0)=0),"x", IF(IFERROR(MATCH("c",$AB545:AG545,0),0)=0,"c","")))</f>
        <v/>
      </c>
      <c r="AI545" s="88" t="str">
        <f>IF($AB545&lt;&gt;"x","",IF(AND($I545&lt;&gt;AI$4, IFERROR(MATCH("c",$AB545:AH545,0),0)=0),"x", IF(IFERROR(MATCH("c",$AB545:AH545,0),0)=0,"c","")))</f>
        <v/>
      </c>
      <c r="AJ545" s="88" t="str">
        <f>IF($AB545&lt;&gt;"x","",IF(AND($I545&lt;&gt;AJ$4, IFERROR(MATCH("c",$AB545:AI545,0),0)=0),"x", IF(IFERROR(MATCH("c",$AB545:AI545,0),0)=0,"c","")))</f>
        <v/>
      </c>
      <c r="AK545" s="88" t="str">
        <f>IF($AB545&lt;&gt;"x","",IF(AND($I545&lt;&gt;AK$4, IFERROR(MATCH("c",$AB545:AJ545,0),0)=0),"x", IF(IFERROR(MATCH("c",$AB545:AJ545,0),0)=0,"c","")))</f>
        <v/>
      </c>
      <c r="AL545" s="88" t="str">
        <f>IF($AB545&lt;&gt;"x","",IF(AND($I545&lt;&gt;AL$4, IFERROR(MATCH("c",$AB545:AK545,0),0)=0),"x", IF(IFERROR(MATCH("c",$AB545:AK545,0),0)=0,"c","")))</f>
        <v/>
      </c>
      <c r="AM545" s="88" t="str">
        <f>IF($AB545&lt;&gt;"x","",IF(AND($I545&lt;&gt;AM$4, IFERROR(MATCH("c",$AB545:AL545,0),0)=0),"x", IF(IFERROR(MATCH("c",$AB545:AL545,0),0)=0,"c","")))</f>
        <v/>
      </c>
      <c r="AN545" s="88" t="str">
        <f>IF($AB545&lt;&gt;"x","",IF(AND($I545&lt;&gt;AN$4, IFERROR(MATCH("c",$AB545:AM545,0),0)=0),"x", IF(IFERROR(MATCH("c",$AB545:AM545,0),0)=0,"c","")))</f>
        <v/>
      </c>
      <c r="AO545" s="88" t="str">
        <f>IF($AB545&lt;&gt;"x","",IF(AND($I545&lt;&gt;AO$4, IFERROR(MATCH("c",$AB545:AN545,0),0)=0),"x", IF(IFERROR(MATCH("c",$AB545:AN545,0),0)=0,"c","")))</f>
        <v/>
      </c>
      <c r="AP545" s="88" t="str">
        <f>IF($AB545&lt;&gt;"x","",IF(AND($I545&lt;&gt;AP$4, IFERROR(MATCH("c",$AB545:AO545,0),0)=0),"x", IF(IFERROR(MATCH("c",$AB545:AO545,0),0)=0,"c","")))</f>
        <v/>
      </c>
      <c r="AQ545" s="88" t="str">
        <f>IF($AB545&lt;&gt;"x","",IF(AND($I545&lt;&gt;AQ$4, IFERROR(MATCH("c",$AB545:AP545,0),0)=0),"x", IF(IFERROR(MATCH("c",$AB545:AP545,0),0)=0,"c","")))</f>
        <v/>
      </c>
    </row>
    <row r="546" spans="2:43" x14ac:dyDescent="0.25">
      <c r="B546" s="88">
        <f>IF(AND(OR(Pipeline!$F$5=H546,Pipeline!$F$5="",Pipeline!$F$5="All"), OR(Pipeline!$F$6=J546,Pipeline!$F$6="",Pipeline!$F$6="All"),  OR(Pipeline!$J$5&lt;=K546,Pipeline!$J$5=""), OR(Pipeline!$J$6&gt;=K546,Pipeline!$J$6=""),  OR(Pipeline!$N$5&lt;=O546,Pipeline!$N$5=""), OR(Pipeline!$N$6&gt;=O546,Pipeline!$N$6="")),1,0)</f>
        <v>1</v>
      </c>
      <c r="C546" s="99">
        <f>IF(B546&lt;&gt;1,"",COUNTIFS($I$6:I545,I546,$B$6:B545,1)+1)</f>
        <v>534</v>
      </c>
      <c r="D546" s="100" t="str">
        <f>IF(LEN(INDEX(Input!B$6:B$1005,ROW($C546)-ROW($C$5),1))=0,"-",INDEX(Input!B$6:B$1005,ROW($C546)-ROW($C$5),1))</f>
        <v>-</v>
      </c>
      <c r="E546" s="100" t="str">
        <f>IF(LEN(INDEX(Input!C$6:C$1005,ROW($C546)-ROW($C$5),1))=0,"-",INDEX(Input!C$6:C$1005,ROW($C546)-ROW($C$5),1))</f>
        <v>-</v>
      </c>
      <c r="F546" s="100" t="str">
        <f>IF(LEN(INDEX(Input!D$6:D$1005,ROW($C546)-ROW($C$5),1))=0,"-",INDEX(Input!D$6:D$1005,ROW($C546)-ROW($C$5),1))</f>
        <v>-</v>
      </c>
      <c r="G546" s="100" t="str">
        <f>IF(LEN(INDEX(Input!E$6:E$1005,ROW($C546)-ROW($C$5),1))=0,"-",INDEX(Input!E$6:E$1005,ROW($C546)-ROW($C$5),1))</f>
        <v>-</v>
      </c>
      <c r="H546" s="100" t="str">
        <f>IF(LEN(INDEX(Input!F$6:F$1005,ROW($C546)-ROW($C$5),1))=0,"-",INDEX(Input!F$6:F$1005,ROW($C546)-ROW($C$5),1))</f>
        <v>-</v>
      </c>
      <c r="I546" s="100" t="str">
        <f>IF(LEN(INDEX(Input!G$6:G$1005,ROW($C546)-ROW($C$5),1))=0,"",INDEX(Input!G$6:G$1005,ROW($C546)-ROW($C$5),1))</f>
        <v/>
      </c>
      <c r="J546" s="100" t="str">
        <f>IF(LEN(INDEX(Input!B$6:B$1005,ROW($C546)-ROW($C$5),1))=0,"-",IF(INDEX(Input!H$6:H$1005,ROW($C546)-ROW($C$5),1)="","Not set",INDEX(Input!H$6:H$1005,ROW($C546)-ROW($C$5),1)) )</f>
        <v>-</v>
      </c>
      <c r="K546" s="101" t="str">
        <f>IF(LEN(INDEX(Input!I$6:I$1005,ROW($C546)-ROW($C$5),1))=0,"",INDEX(Input!I$6:I$1005,ROW($C546)-ROW($C$5),1))</f>
        <v/>
      </c>
      <c r="L546" s="101" t="str">
        <f t="array" ref="L546">IFERROR(IF($AY$24=123,DAY(K546)&amp;connector&amp;IF($AZ$24="Extended",INDEX($AT$24:$AT$35,MONTH(K546),1),MONTH(K546))&amp;connector&amp;IF($AZ$24="Short", RIGHT(YEAR(K546),2),YEAR(K546)),IF($AY$24=213, MONTH(K546)&amp;connector&amp;DAY(K546)&amp;connector&amp;IF($AZ$24="Short", RIGHT(YEAR(K546),2),YEAR(K546)),IF($AZ$24="Short", RIGHT(YEAR(K546),2),YEAR(K546))&amp;connector&amp;MONTH(K546)&amp;connector&amp;DAY(K546))),"-")</f>
        <v>-</v>
      </c>
      <c r="M546" s="101" t="str">
        <f>IF(LEN(INDEX(Input!J$6:J$1005,ROW($C546)-ROW($C$5),1))=0,"",INDEX(Input!J$6:J$1005,ROW($C546)-ROW($C$5),1))</f>
        <v/>
      </c>
      <c r="N546" s="101" t="str">
        <f t="array" ref="N546">IFERROR(IF($AY$24=123,DAY(M546)&amp;connector&amp;IF($AZ$24="Extended",INDEX($AT$24:$AT$35,MONTH(M546),1),MONTH(M546))&amp;connector&amp;IF($AZ$24="Short", RIGHT(YEAR(M546),2),YEAR(M546)),IF($AY$24=213, MONTH(M546)&amp;connector&amp;DAY(M546)&amp;connector&amp;IF($AZ$24="Short", RIGHT(YEAR(M546),2),YEAR(M546)),IF($AZ$24="Short", RIGHT(YEAR(M546),2),YEAR(M546))&amp;connector&amp;MONTH(M546)&amp;connector&amp;DAY(M546))),"-")</f>
        <v>-</v>
      </c>
      <c r="O546" s="156" t="str">
        <f>IF(LEN(INDEX(Input!K$6:K$1005,ROW($C546)-ROW($C$5),1))=0,"",INDEX(Input!K$6:K$1005,ROW($C546)-ROW($C$5),1))</f>
        <v/>
      </c>
      <c r="P546" s="100" t="str">
        <f t="shared" si="68"/>
        <v>-</v>
      </c>
      <c r="Q546" s="156" t="str">
        <f>IF(LEN(INDEX(Input!L$6:L$1005,ROW($C546)-ROW($C$5),1))=0,"",INDEX(Input!L$6:L$1005,ROW($C546)-ROW($C$5),1))</f>
        <v/>
      </c>
      <c r="R546" s="100" t="str">
        <f t="shared" si="69"/>
        <v>-</v>
      </c>
      <c r="S546" s="156" t="str">
        <f>IF(LEN(INDEX(Input!M$6:M$1005,ROW($C546)-ROW($C$5),1))=0,"-",INDEX(Input!M$6:M$1005,ROW($C546)-ROW($C$5),1))</f>
        <v>-</v>
      </c>
      <c r="T546" s="156" t="str">
        <f t="shared" si="70"/>
        <v/>
      </c>
      <c r="U546" s="100" t="str">
        <f t="shared" si="71"/>
        <v>-</v>
      </c>
      <c r="V546" s="156" t="str">
        <f>IF(LEN(INDEX(Input!O$6:O$1005,ROW($C546)-ROW($C$5),1))=0,"",INDEX(Input!O$6:O$1005,ROW($C546)-ROW($C$5),1))</f>
        <v/>
      </c>
      <c r="W546" s="100" t="str">
        <f t="shared" si="72"/>
        <v>-</v>
      </c>
      <c r="X546" s="104" t="str">
        <f t="shared" si="73"/>
        <v/>
      </c>
      <c r="Y546" s="102" t="str">
        <f t="shared" si="74"/>
        <v/>
      </c>
      <c r="Z546" s="102" t="str">
        <f>IF(AND(OR(Dashboard!$D$7=J546,Dashboard!$D$7=""),  OR(Dashboard!$G$6&lt;=K546,Dashboard!$G$6=""), OR(Dashboard!$G$7&gt;=K546,Dashboard!$G$7=""),  OR(Dashboard!$J$6&lt;=O546,Dashboard!$J$6=""), OR(Dashboard!$J$7&gt;=O546,Dashboard!$J$7=""),D546&lt;&gt;""),"x","")</f>
        <v>x</v>
      </c>
      <c r="AA546" s="102" t="str">
        <f>IF(AND(OR(Dashboard!$D$6=H546,Dashboard!$D$6="",Dashboard!$D$6="All"), Z546="x"),"x","")</f>
        <v>x</v>
      </c>
      <c r="AB546" s="103" t="str">
        <f>IF(AND(OR(Dashboard!$D$6=H546,Dashboard!$D$6="",Dashboard!$D$6="All"), OR(Dashboard!$D$7=J546,Dashboard!$D$7=""),  OR(Dashboard!$G$6&lt;=K546,Dashboard!$G$6=""), OR(Dashboard!$G$7&gt;=K546,Dashboard!$G$7=""),  OR(Dashboard!$J$6&lt;=O546,Dashboard!$J$6=""), OR(Dashboard!$J$7&gt;=O546,Dashboard!$J$7=""),I546&lt;&gt;""),"x","")</f>
        <v/>
      </c>
      <c r="AC546" s="88" t="str">
        <f>IF($AB546&lt;&gt;"x","",IF(AND($I546&lt;&gt;AC$4, IFERROR(MATCH("c",$AB546:AB546,0),0)=0),"x", IF(IFERROR(MATCH("c",$AB546:AB546,0),0)=0,"c","")))</f>
        <v/>
      </c>
      <c r="AD546" s="88" t="str">
        <f>IF($AB546&lt;&gt;"x","",IF(AND($I546&lt;&gt;AD$4, IFERROR(MATCH("c",$AB546:AC546,0),0)=0),"x", IF(IFERROR(MATCH("c",$AB546:AC546,0),0)=0,"c","")))</f>
        <v/>
      </c>
      <c r="AE546" s="88" t="str">
        <f>IF($AB546&lt;&gt;"x","",IF(AND($I546&lt;&gt;AE$4, IFERROR(MATCH("c",$AB546:AD546,0),0)=0),"x", IF(IFERROR(MATCH("c",$AB546:AD546,0),0)=0,"c","")))</f>
        <v/>
      </c>
      <c r="AF546" s="88" t="str">
        <f>IF($AB546&lt;&gt;"x","",IF(AND($I546&lt;&gt;AF$4, IFERROR(MATCH("c",$AB546:AE546,0),0)=0),"x", IF(IFERROR(MATCH("c",$AB546:AE546,0),0)=0,"c","")))</f>
        <v/>
      </c>
      <c r="AG546" s="88" t="str">
        <f>IF($AB546&lt;&gt;"x","",IF(AND($I546&lt;&gt;AG$4, IFERROR(MATCH("c",$AB546:AF546,0),0)=0),"x", IF(IFERROR(MATCH("c",$AB546:AF546,0),0)=0,"c","")))</f>
        <v/>
      </c>
      <c r="AH546" s="88" t="str">
        <f>IF($AB546&lt;&gt;"x","",IF(AND($I546&lt;&gt;AH$4, IFERROR(MATCH("c",$AB546:AG546,0),0)=0),"x", IF(IFERROR(MATCH("c",$AB546:AG546,0),0)=0,"c","")))</f>
        <v/>
      </c>
      <c r="AI546" s="88" t="str">
        <f>IF($AB546&lt;&gt;"x","",IF(AND($I546&lt;&gt;AI$4, IFERROR(MATCH("c",$AB546:AH546,0),0)=0),"x", IF(IFERROR(MATCH("c",$AB546:AH546,0),0)=0,"c","")))</f>
        <v/>
      </c>
      <c r="AJ546" s="88" t="str">
        <f>IF($AB546&lt;&gt;"x","",IF(AND($I546&lt;&gt;AJ$4, IFERROR(MATCH("c",$AB546:AI546,0),0)=0),"x", IF(IFERROR(MATCH("c",$AB546:AI546,0),0)=0,"c","")))</f>
        <v/>
      </c>
      <c r="AK546" s="88" t="str">
        <f>IF($AB546&lt;&gt;"x","",IF(AND($I546&lt;&gt;AK$4, IFERROR(MATCH("c",$AB546:AJ546,0),0)=0),"x", IF(IFERROR(MATCH("c",$AB546:AJ546,0),0)=0,"c","")))</f>
        <v/>
      </c>
      <c r="AL546" s="88" t="str">
        <f>IF($AB546&lt;&gt;"x","",IF(AND($I546&lt;&gt;AL$4, IFERROR(MATCH("c",$AB546:AK546,0),0)=0),"x", IF(IFERROR(MATCH("c",$AB546:AK546,0),0)=0,"c","")))</f>
        <v/>
      </c>
      <c r="AM546" s="88" t="str">
        <f>IF($AB546&lt;&gt;"x","",IF(AND($I546&lt;&gt;AM$4, IFERROR(MATCH("c",$AB546:AL546,0),0)=0),"x", IF(IFERROR(MATCH("c",$AB546:AL546,0),0)=0,"c","")))</f>
        <v/>
      </c>
      <c r="AN546" s="88" t="str">
        <f>IF($AB546&lt;&gt;"x","",IF(AND($I546&lt;&gt;AN$4, IFERROR(MATCH("c",$AB546:AM546,0),0)=0),"x", IF(IFERROR(MATCH("c",$AB546:AM546,0),0)=0,"c","")))</f>
        <v/>
      </c>
      <c r="AO546" s="88" t="str">
        <f>IF($AB546&lt;&gt;"x","",IF(AND($I546&lt;&gt;AO$4, IFERROR(MATCH("c",$AB546:AN546,0),0)=0),"x", IF(IFERROR(MATCH("c",$AB546:AN546,0),0)=0,"c","")))</f>
        <v/>
      </c>
      <c r="AP546" s="88" t="str">
        <f>IF($AB546&lt;&gt;"x","",IF(AND($I546&lt;&gt;AP$4, IFERROR(MATCH("c",$AB546:AO546,0),0)=0),"x", IF(IFERROR(MATCH("c",$AB546:AO546,0),0)=0,"c","")))</f>
        <v/>
      </c>
      <c r="AQ546" s="88" t="str">
        <f>IF($AB546&lt;&gt;"x","",IF(AND($I546&lt;&gt;AQ$4, IFERROR(MATCH("c",$AB546:AP546,0),0)=0),"x", IF(IFERROR(MATCH("c",$AB546:AP546,0),0)=0,"c","")))</f>
        <v/>
      </c>
    </row>
    <row r="547" spans="2:43" x14ac:dyDescent="0.25">
      <c r="B547" s="88">
        <f>IF(AND(OR(Pipeline!$F$5=H547,Pipeline!$F$5="",Pipeline!$F$5="All"), OR(Pipeline!$F$6=J547,Pipeline!$F$6="",Pipeline!$F$6="All"),  OR(Pipeline!$J$5&lt;=K547,Pipeline!$J$5=""), OR(Pipeline!$J$6&gt;=K547,Pipeline!$J$6=""),  OR(Pipeline!$N$5&lt;=O547,Pipeline!$N$5=""), OR(Pipeline!$N$6&gt;=O547,Pipeline!$N$6="")),1,0)</f>
        <v>1</v>
      </c>
      <c r="C547" s="99">
        <f>IF(B547&lt;&gt;1,"",COUNTIFS($I$6:I546,I547,$B$6:B546,1)+1)</f>
        <v>535</v>
      </c>
      <c r="D547" s="100" t="str">
        <f>IF(LEN(INDEX(Input!B$6:B$1005,ROW($C547)-ROW($C$5),1))=0,"-",INDEX(Input!B$6:B$1005,ROW($C547)-ROW($C$5),1))</f>
        <v>-</v>
      </c>
      <c r="E547" s="100" t="str">
        <f>IF(LEN(INDEX(Input!C$6:C$1005,ROW($C547)-ROW($C$5),1))=0,"-",INDEX(Input!C$6:C$1005,ROW($C547)-ROW($C$5),1))</f>
        <v>-</v>
      </c>
      <c r="F547" s="100" t="str">
        <f>IF(LEN(INDEX(Input!D$6:D$1005,ROW($C547)-ROW($C$5),1))=0,"-",INDEX(Input!D$6:D$1005,ROW($C547)-ROW($C$5),1))</f>
        <v>-</v>
      </c>
      <c r="G547" s="100" t="str">
        <f>IF(LEN(INDEX(Input!E$6:E$1005,ROW($C547)-ROW($C$5),1))=0,"-",INDEX(Input!E$6:E$1005,ROW($C547)-ROW($C$5),1))</f>
        <v>-</v>
      </c>
      <c r="H547" s="100" t="str">
        <f>IF(LEN(INDEX(Input!F$6:F$1005,ROW($C547)-ROW($C$5),1))=0,"-",INDEX(Input!F$6:F$1005,ROW($C547)-ROW($C$5),1))</f>
        <v>-</v>
      </c>
      <c r="I547" s="100" t="str">
        <f>IF(LEN(INDEX(Input!G$6:G$1005,ROW($C547)-ROW($C$5),1))=0,"",INDEX(Input!G$6:G$1005,ROW($C547)-ROW($C$5),1))</f>
        <v/>
      </c>
      <c r="J547" s="100" t="str">
        <f>IF(LEN(INDEX(Input!B$6:B$1005,ROW($C547)-ROW($C$5),1))=0,"-",IF(INDEX(Input!H$6:H$1005,ROW($C547)-ROW($C$5),1)="","Not set",INDEX(Input!H$6:H$1005,ROW($C547)-ROW($C$5),1)) )</f>
        <v>-</v>
      </c>
      <c r="K547" s="101" t="str">
        <f>IF(LEN(INDEX(Input!I$6:I$1005,ROW($C547)-ROW($C$5),1))=0,"",INDEX(Input!I$6:I$1005,ROW($C547)-ROW($C$5),1))</f>
        <v/>
      </c>
      <c r="L547" s="101" t="str">
        <f t="array" ref="L547">IFERROR(IF($AY$24=123,DAY(K547)&amp;connector&amp;IF($AZ$24="Extended",INDEX($AT$24:$AT$35,MONTH(K547),1),MONTH(K547))&amp;connector&amp;IF($AZ$24="Short", RIGHT(YEAR(K547),2),YEAR(K547)),IF($AY$24=213, MONTH(K547)&amp;connector&amp;DAY(K547)&amp;connector&amp;IF($AZ$24="Short", RIGHT(YEAR(K547),2),YEAR(K547)),IF($AZ$24="Short", RIGHT(YEAR(K547),2),YEAR(K547))&amp;connector&amp;MONTH(K547)&amp;connector&amp;DAY(K547))),"-")</f>
        <v>-</v>
      </c>
      <c r="M547" s="101" t="str">
        <f>IF(LEN(INDEX(Input!J$6:J$1005,ROW($C547)-ROW($C$5),1))=0,"",INDEX(Input!J$6:J$1005,ROW($C547)-ROW($C$5),1))</f>
        <v/>
      </c>
      <c r="N547" s="101" t="str">
        <f t="array" ref="N547">IFERROR(IF($AY$24=123,DAY(M547)&amp;connector&amp;IF($AZ$24="Extended",INDEX($AT$24:$AT$35,MONTH(M547),1),MONTH(M547))&amp;connector&amp;IF($AZ$24="Short", RIGHT(YEAR(M547),2),YEAR(M547)),IF($AY$24=213, MONTH(M547)&amp;connector&amp;DAY(M547)&amp;connector&amp;IF($AZ$24="Short", RIGHT(YEAR(M547),2),YEAR(M547)),IF($AZ$24="Short", RIGHT(YEAR(M547),2),YEAR(M547))&amp;connector&amp;MONTH(M547)&amp;connector&amp;DAY(M547))),"-")</f>
        <v>-</v>
      </c>
      <c r="O547" s="156" t="str">
        <f>IF(LEN(INDEX(Input!K$6:K$1005,ROW($C547)-ROW($C$5),1))=0,"",INDEX(Input!K$6:K$1005,ROW($C547)-ROW($C$5),1))</f>
        <v/>
      </c>
      <c r="P547" s="100" t="str">
        <f t="shared" si="68"/>
        <v>-</v>
      </c>
      <c r="Q547" s="156" t="str">
        <f>IF(LEN(INDEX(Input!L$6:L$1005,ROW($C547)-ROW($C$5),1))=0,"",INDEX(Input!L$6:L$1005,ROW($C547)-ROW($C$5),1))</f>
        <v/>
      </c>
      <c r="R547" s="100" t="str">
        <f t="shared" si="69"/>
        <v>-</v>
      </c>
      <c r="S547" s="156" t="str">
        <f>IF(LEN(INDEX(Input!M$6:M$1005,ROW($C547)-ROW($C$5),1))=0,"-",INDEX(Input!M$6:M$1005,ROW($C547)-ROW($C$5),1))</f>
        <v>-</v>
      </c>
      <c r="T547" s="156" t="str">
        <f t="shared" si="70"/>
        <v/>
      </c>
      <c r="U547" s="100" t="str">
        <f t="shared" si="71"/>
        <v>-</v>
      </c>
      <c r="V547" s="156" t="str">
        <f>IF(LEN(INDEX(Input!O$6:O$1005,ROW($C547)-ROW($C$5),1))=0,"",INDEX(Input!O$6:O$1005,ROW($C547)-ROW($C$5),1))</f>
        <v/>
      </c>
      <c r="W547" s="100" t="str">
        <f t="shared" si="72"/>
        <v>-</v>
      </c>
      <c r="X547" s="104" t="str">
        <f t="shared" si="73"/>
        <v/>
      </c>
      <c r="Y547" s="102" t="str">
        <f t="shared" si="74"/>
        <v/>
      </c>
      <c r="Z547" s="102" t="str">
        <f>IF(AND(OR(Dashboard!$D$7=J547,Dashboard!$D$7=""),  OR(Dashboard!$G$6&lt;=K547,Dashboard!$G$6=""), OR(Dashboard!$G$7&gt;=K547,Dashboard!$G$7=""),  OR(Dashboard!$J$6&lt;=O547,Dashboard!$J$6=""), OR(Dashboard!$J$7&gt;=O547,Dashboard!$J$7=""),D547&lt;&gt;""),"x","")</f>
        <v>x</v>
      </c>
      <c r="AA547" s="102" t="str">
        <f>IF(AND(OR(Dashboard!$D$6=H547,Dashboard!$D$6="",Dashboard!$D$6="All"), Z547="x"),"x","")</f>
        <v>x</v>
      </c>
      <c r="AB547" s="103" t="str">
        <f>IF(AND(OR(Dashboard!$D$6=H547,Dashboard!$D$6="",Dashboard!$D$6="All"), OR(Dashboard!$D$7=J547,Dashboard!$D$7=""),  OR(Dashboard!$G$6&lt;=K547,Dashboard!$G$6=""), OR(Dashboard!$G$7&gt;=K547,Dashboard!$G$7=""),  OR(Dashboard!$J$6&lt;=O547,Dashboard!$J$6=""), OR(Dashboard!$J$7&gt;=O547,Dashboard!$J$7=""),I547&lt;&gt;""),"x","")</f>
        <v/>
      </c>
      <c r="AC547" s="88" t="str">
        <f>IF($AB547&lt;&gt;"x","",IF(AND($I547&lt;&gt;AC$4, IFERROR(MATCH("c",$AB547:AB547,0),0)=0),"x", IF(IFERROR(MATCH("c",$AB547:AB547,0),0)=0,"c","")))</f>
        <v/>
      </c>
      <c r="AD547" s="88" t="str">
        <f>IF($AB547&lt;&gt;"x","",IF(AND($I547&lt;&gt;AD$4, IFERROR(MATCH("c",$AB547:AC547,0),0)=0),"x", IF(IFERROR(MATCH("c",$AB547:AC547,0),0)=0,"c","")))</f>
        <v/>
      </c>
      <c r="AE547" s="88" t="str">
        <f>IF($AB547&lt;&gt;"x","",IF(AND($I547&lt;&gt;AE$4, IFERROR(MATCH("c",$AB547:AD547,0),0)=0),"x", IF(IFERROR(MATCH("c",$AB547:AD547,0),0)=0,"c","")))</f>
        <v/>
      </c>
      <c r="AF547" s="88" t="str">
        <f>IF($AB547&lt;&gt;"x","",IF(AND($I547&lt;&gt;AF$4, IFERROR(MATCH("c",$AB547:AE547,0),0)=0),"x", IF(IFERROR(MATCH("c",$AB547:AE547,0),0)=0,"c","")))</f>
        <v/>
      </c>
      <c r="AG547" s="88" t="str">
        <f>IF($AB547&lt;&gt;"x","",IF(AND($I547&lt;&gt;AG$4, IFERROR(MATCH("c",$AB547:AF547,0),0)=0),"x", IF(IFERROR(MATCH("c",$AB547:AF547,0),0)=0,"c","")))</f>
        <v/>
      </c>
      <c r="AH547" s="88" t="str">
        <f>IF($AB547&lt;&gt;"x","",IF(AND($I547&lt;&gt;AH$4, IFERROR(MATCH("c",$AB547:AG547,0),0)=0),"x", IF(IFERROR(MATCH("c",$AB547:AG547,0),0)=0,"c","")))</f>
        <v/>
      </c>
      <c r="AI547" s="88" t="str">
        <f>IF($AB547&lt;&gt;"x","",IF(AND($I547&lt;&gt;AI$4, IFERROR(MATCH("c",$AB547:AH547,0),0)=0),"x", IF(IFERROR(MATCH("c",$AB547:AH547,0),0)=0,"c","")))</f>
        <v/>
      </c>
      <c r="AJ547" s="88" t="str">
        <f>IF($AB547&lt;&gt;"x","",IF(AND($I547&lt;&gt;AJ$4, IFERROR(MATCH("c",$AB547:AI547,0),0)=0),"x", IF(IFERROR(MATCH("c",$AB547:AI547,0),0)=0,"c","")))</f>
        <v/>
      </c>
      <c r="AK547" s="88" t="str">
        <f>IF($AB547&lt;&gt;"x","",IF(AND($I547&lt;&gt;AK$4, IFERROR(MATCH("c",$AB547:AJ547,0),0)=0),"x", IF(IFERROR(MATCH("c",$AB547:AJ547,0),0)=0,"c","")))</f>
        <v/>
      </c>
      <c r="AL547" s="88" t="str">
        <f>IF($AB547&lt;&gt;"x","",IF(AND($I547&lt;&gt;AL$4, IFERROR(MATCH("c",$AB547:AK547,0),0)=0),"x", IF(IFERROR(MATCH("c",$AB547:AK547,0),0)=0,"c","")))</f>
        <v/>
      </c>
      <c r="AM547" s="88" t="str">
        <f>IF($AB547&lt;&gt;"x","",IF(AND($I547&lt;&gt;AM$4, IFERROR(MATCH("c",$AB547:AL547,0),0)=0),"x", IF(IFERROR(MATCH("c",$AB547:AL547,0),0)=0,"c","")))</f>
        <v/>
      </c>
      <c r="AN547" s="88" t="str">
        <f>IF($AB547&lt;&gt;"x","",IF(AND($I547&lt;&gt;AN$4, IFERROR(MATCH("c",$AB547:AM547,0),0)=0),"x", IF(IFERROR(MATCH("c",$AB547:AM547,0),0)=0,"c","")))</f>
        <v/>
      </c>
      <c r="AO547" s="88" t="str">
        <f>IF($AB547&lt;&gt;"x","",IF(AND($I547&lt;&gt;AO$4, IFERROR(MATCH("c",$AB547:AN547,0),0)=0),"x", IF(IFERROR(MATCH("c",$AB547:AN547,0),0)=0,"c","")))</f>
        <v/>
      </c>
      <c r="AP547" s="88" t="str">
        <f>IF($AB547&lt;&gt;"x","",IF(AND($I547&lt;&gt;AP$4, IFERROR(MATCH("c",$AB547:AO547,0),0)=0),"x", IF(IFERROR(MATCH("c",$AB547:AO547,0),0)=0,"c","")))</f>
        <v/>
      </c>
      <c r="AQ547" s="88" t="str">
        <f>IF($AB547&lt;&gt;"x","",IF(AND($I547&lt;&gt;AQ$4, IFERROR(MATCH("c",$AB547:AP547,0),0)=0),"x", IF(IFERROR(MATCH("c",$AB547:AP547,0),0)=0,"c","")))</f>
        <v/>
      </c>
    </row>
    <row r="548" spans="2:43" x14ac:dyDescent="0.25">
      <c r="B548" s="88">
        <f>IF(AND(OR(Pipeline!$F$5=H548,Pipeline!$F$5="",Pipeline!$F$5="All"), OR(Pipeline!$F$6=J548,Pipeline!$F$6="",Pipeline!$F$6="All"),  OR(Pipeline!$J$5&lt;=K548,Pipeline!$J$5=""), OR(Pipeline!$J$6&gt;=K548,Pipeline!$J$6=""),  OR(Pipeline!$N$5&lt;=O548,Pipeline!$N$5=""), OR(Pipeline!$N$6&gt;=O548,Pipeline!$N$6="")),1,0)</f>
        <v>1</v>
      </c>
      <c r="C548" s="99">
        <f>IF(B548&lt;&gt;1,"",COUNTIFS($I$6:I547,I548,$B$6:B547,1)+1)</f>
        <v>536</v>
      </c>
      <c r="D548" s="100" t="str">
        <f>IF(LEN(INDEX(Input!B$6:B$1005,ROW($C548)-ROW($C$5),1))=0,"-",INDEX(Input!B$6:B$1005,ROW($C548)-ROW($C$5),1))</f>
        <v>-</v>
      </c>
      <c r="E548" s="100" t="str">
        <f>IF(LEN(INDEX(Input!C$6:C$1005,ROW($C548)-ROW($C$5),1))=0,"-",INDEX(Input!C$6:C$1005,ROW($C548)-ROW($C$5),1))</f>
        <v>-</v>
      </c>
      <c r="F548" s="100" t="str">
        <f>IF(LEN(INDEX(Input!D$6:D$1005,ROW($C548)-ROW($C$5),1))=0,"-",INDEX(Input!D$6:D$1005,ROW($C548)-ROW($C$5),1))</f>
        <v>-</v>
      </c>
      <c r="G548" s="100" t="str">
        <f>IF(LEN(INDEX(Input!E$6:E$1005,ROW($C548)-ROW($C$5),1))=0,"-",INDEX(Input!E$6:E$1005,ROW($C548)-ROW($C$5),1))</f>
        <v>-</v>
      </c>
      <c r="H548" s="100" t="str">
        <f>IF(LEN(INDEX(Input!F$6:F$1005,ROW($C548)-ROW($C$5),1))=0,"-",INDEX(Input!F$6:F$1005,ROW($C548)-ROW($C$5),1))</f>
        <v>-</v>
      </c>
      <c r="I548" s="100" t="str">
        <f>IF(LEN(INDEX(Input!G$6:G$1005,ROW($C548)-ROW($C$5),1))=0,"",INDEX(Input!G$6:G$1005,ROW($C548)-ROW($C$5),1))</f>
        <v/>
      </c>
      <c r="J548" s="100" t="str">
        <f>IF(LEN(INDEX(Input!B$6:B$1005,ROW($C548)-ROW($C$5),1))=0,"-",IF(INDEX(Input!H$6:H$1005,ROW($C548)-ROW($C$5),1)="","Not set",INDEX(Input!H$6:H$1005,ROW($C548)-ROW($C$5),1)) )</f>
        <v>-</v>
      </c>
      <c r="K548" s="101" t="str">
        <f>IF(LEN(INDEX(Input!I$6:I$1005,ROW($C548)-ROW($C$5),1))=0,"",INDEX(Input!I$6:I$1005,ROW($C548)-ROW($C$5),1))</f>
        <v/>
      </c>
      <c r="L548" s="101" t="str">
        <f t="array" ref="L548">IFERROR(IF($AY$24=123,DAY(K548)&amp;connector&amp;IF($AZ$24="Extended",INDEX($AT$24:$AT$35,MONTH(K548),1),MONTH(K548))&amp;connector&amp;IF($AZ$24="Short", RIGHT(YEAR(K548),2),YEAR(K548)),IF($AY$24=213, MONTH(K548)&amp;connector&amp;DAY(K548)&amp;connector&amp;IF($AZ$24="Short", RIGHT(YEAR(K548),2),YEAR(K548)),IF($AZ$24="Short", RIGHT(YEAR(K548),2),YEAR(K548))&amp;connector&amp;MONTH(K548)&amp;connector&amp;DAY(K548))),"-")</f>
        <v>-</v>
      </c>
      <c r="M548" s="101" t="str">
        <f>IF(LEN(INDEX(Input!J$6:J$1005,ROW($C548)-ROW($C$5),1))=0,"",INDEX(Input!J$6:J$1005,ROW($C548)-ROW($C$5),1))</f>
        <v/>
      </c>
      <c r="N548" s="101" t="str">
        <f t="array" ref="N548">IFERROR(IF($AY$24=123,DAY(M548)&amp;connector&amp;IF($AZ$24="Extended",INDEX($AT$24:$AT$35,MONTH(M548),1),MONTH(M548))&amp;connector&amp;IF($AZ$24="Short", RIGHT(YEAR(M548),2),YEAR(M548)),IF($AY$24=213, MONTH(M548)&amp;connector&amp;DAY(M548)&amp;connector&amp;IF($AZ$24="Short", RIGHT(YEAR(M548),2),YEAR(M548)),IF($AZ$24="Short", RIGHT(YEAR(M548),2),YEAR(M548))&amp;connector&amp;MONTH(M548)&amp;connector&amp;DAY(M548))),"-")</f>
        <v>-</v>
      </c>
      <c r="O548" s="156" t="str">
        <f>IF(LEN(INDEX(Input!K$6:K$1005,ROW($C548)-ROW($C$5),1))=0,"",INDEX(Input!K$6:K$1005,ROW($C548)-ROW($C$5),1))</f>
        <v/>
      </c>
      <c r="P548" s="100" t="str">
        <f t="shared" si="68"/>
        <v>-</v>
      </c>
      <c r="Q548" s="156" t="str">
        <f>IF(LEN(INDEX(Input!L$6:L$1005,ROW($C548)-ROW($C$5),1))=0,"",INDEX(Input!L$6:L$1005,ROW($C548)-ROW($C$5),1))</f>
        <v/>
      </c>
      <c r="R548" s="100" t="str">
        <f t="shared" si="69"/>
        <v>-</v>
      </c>
      <c r="S548" s="156" t="str">
        <f>IF(LEN(INDEX(Input!M$6:M$1005,ROW($C548)-ROW($C$5),1))=0,"-",INDEX(Input!M$6:M$1005,ROW($C548)-ROW($C$5),1))</f>
        <v>-</v>
      </c>
      <c r="T548" s="156" t="str">
        <f t="shared" si="70"/>
        <v/>
      </c>
      <c r="U548" s="100" t="str">
        <f t="shared" si="71"/>
        <v>-</v>
      </c>
      <c r="V548" s="156" t="str">
        <f>IF(LEN(INDEX(Input!O$6:O$1005,ROW($C548)-ROW($C$5),1))=0,"",INDEX(Input!O$6:O$1005,ROW($C548)-ROW($C$5),1))</f>
        <v/>
      </c>
      <c r="W548" s="100" t="str">
        <f t="shared" si="72"/>
        <v>-</v>
      </c>
      <c r="X548" s="104" t="str">
        <f t="shared" si="73"/>
        <v/>
      </c>
      <c r="Y548" s="102" t="str">
        <f t="shared" si="74"/>
        <v/>
      </c>
      <c r="Z548" s="102" t="str">
        <f>IF(AND(OR(Dashboard!$D$7=J548,Dashboard!$D$7=""),  OR(Dashboard!$G$6&lt;=K548,Dashboard!$G$6=""), OR(Dashboard!$G$7&gt;=K548,Dashboard!$G$7=""),  OR(Dashboard!$J$6&lt;=O548,Dashboard!$J$6=""), OR(Dashboard!$J$7&gt;=O548,Dashboard!$J$7=""),D548&lt;&gt;""),"x","")</f>
        <v>x</v>
      </c>
      <c r="AA548" s="102" t="str">
        <f>IF(AND(OR(Dashboard!$D$6=H548,Dashboard!$D$6="",Dashboard!$D$6="All"), Z548="x"),"x","")</f>
        <v>x</v>
      </c>
      <c r="AB548" s="103" t="str">
        <f>IF(AND(OR(Dashboard!$D$6=H548,Dashboard!$D$6="",Dashboard!$D$6="All"), OR(Dashboard!$D$7=J548,Dashboard!$D$7=""),  OR(Dashboard!$G$6&lt;=K548,Dashboard!$G$6=""), OR(Dashboard!$G$7&gt;=K548,Dashboard!$G$7=""),  OR(Dashboard!$J$6&lt;=O548,Dashboard!$J$6=""), OR(Dashboard!$J$7&gt;=O548,Dashboard!$J$7=""),I548&lt;&gt;""),"x","")</f>
        <v/>
      </c>
      <c r="AC548" s="88" t="str">
        <f>IF($AB548&lt;&gt;"x","",IF(AND($I548&lt;&gt;AC$4, IFERROR(MATCH("c",$AB548:AB548,0),0)=0),"x", IF(IFERROR(MATCH("c",$AB548:AB548,0),0)=0,"c","")))</f>
        <v/>
      </c>
      <c r="AD548" s="88" t="str">
        <f>IF($AB548&lt;&gt;"x","",IF(AND($I548&lt;&gt;AD$4, IFERROR(MATCH("c",$AB548:AC548,0),0)=0),"x", IF(IFERROR(MATCH("c",$AB548:AC548,0),0)=0,"c","")))</f>
        <v/>
      </c>
      <c r="AE548" s="88" t="str">
        <f>IF($AB548&lt;&gt;"x","",IF(AND($I548&lt;&gt;AE$4, IFERROR(MATCH("c",$AB548:AD548,0),0)=0),"x", IF(IFERROR(MATCH("c",$AB548:AD548,0),0)=0,"c","")))</f>
        <v/>
      </c>
      <c r="AF548" s="88" t="str">
        <f>IF($AB548&lt;&gt;"x","",IF(AND($I548&lt;&gt;AF$4, IFERROR(MATCH("c",$AB548:AE548,0),0)=0),"x", IF(IFERROR(MATCH("c",$AB548:AE548,0),0)=0,"c","")))</f>
        <v/>
      </c>
      <c r="AG548" s="88" t="str">
        <f>IF($AB548&lt;&gt;"x","",IF(AND($I548&lt;&gt;AG$4, IFERROR(MATCH("c",$AB548:AF548,0),0)=0),"x", IF(IFERROR(MATCH("c",$AB548:AF548,0),0)=0,"c","")))</f>
        <v/>
      </c>
      <c r="AH548" s="88" t="str">
        <f>IF($AB548&lt;&gt;"x","",IF(AND($I548&lt;&gt;AH$4, IFERROR(MATCH("c",$AB548:AG548,0),0)=0),"x", IF(IFERROR(MATCH("c",$AB548:AG548,0),0)=0,"c","")))</f>
        <v/>
      </c>
      <c r="AI548" s="88" t="str">
        <f>IF($AB548&lt;&gt;"x","",IF(AND($I548&lt;&gt;AI$4, IFERROR(MATCH("c",$AB548:AH548,0),0)=0),"x", IF(IFERROR(MATCH("c",$AB548:AH548,0),0)=0,"c","")))</f>
        <v/>
      </c>
      <c r="AJ548" s="88" t="str">
        <f>IF($AB548&lt;&gt;"x","",IF(AND($I548&lt;&gt;AJ$4, IFERROR(MATCH("c",$AB548:AI548,0),0)=0),"x", IF(IFERROR(MATCH("c",$AB548:AI548,0),0)=0,"c","")))</f>
        <v/>
      </c>
      <c r="AK548" s="88" t="str">
        <f>IF($AB548&lt;&gt;"x","",IF(AND($I548&lt;&gt;AK$4, IFERROR(MATCH("c",$AB548:AJ548,0),0)=0),"x", IF(IFERROR(MATCH("c",$AB548:AJ548,0),0)=0,"c","")))</f>
        <v/>
      </c>
      <c r="AL548" s="88" t="str">
        <f>IF($AB548&lt;&gt;"x","",IF(AND($I548&lt;&gt;AL$4, IFERROR(MATCH("c",$AB548:AK548,0),0)=0),"x", IF(IFERROR(MATCH("c",$AB548:AK548,0),0)=0,"c","")))</f>
        <v/>
      </c>
      <c r="AM548" s="88" t="str">
        <f>IF($AB548&lt;&gt;"x","",IF(AND($I548&lt;&gt;AM$4, IFERROR(MATCH("c",$AB548:AL548,0),0)=0),"x", IF(IFERROR(MATCH("c",$AB548:AL548,0),0)=0,"c","")))</f>
        <v/>
      </c>
      <c r="AN548" s="88" t="str">
        <f>IF($AB548&lt;&gt;"x","",IF(AND($I548&lt;&gt;AN$4, IFERROR(MATCH("c",$AB548:AM548,0),0)=0),"x", IF(IFERROR(MATCH("c",$AB548:AM548,0),0)=0,"c","")))</f>
        <v/>
      </c>
      <c r="AO548" s="88" t="str">
        <f>IF($AB548&lt;&gt;"x","",IF(AND($I548&lt;&gt;AO$4, IFERROR(MATCH("c",$AB548:AN548,0),0)=0),"x", IF(IFERROR(MATCH("c",$AB548:AN548,0),0)=0,"c","")))</f>
        <v/>
      </c>
      <c r="AP548" s="88" t="str">
        <f>IF($AB548&lt;&gt;"x","",IF(AND($I548&lt;&gt;AP$4, IFERROR(MATCH("c",$AB548:AO548,0),0)=0),"x", IF(IFERROR(MATCH("c",$AB548:AO548,0),0)=0,"c","")))</f>
        <v/>
      </c>
      <c r="AQ548" s="88" t="str">
        <f>IF($AB548&lt;&gt;"x","",IF(AND($I548&lt;&gt;AQ$4, IFERROR(MATCH("c",$AB548:AP548,0),0)=0),"x", IF(IFERROR(MATCH("c",$AB548:AP548,0),0)=0,"c","")))</f>
        <v/>
      </c>
    </row>
    <row r="549" spans="2:43" x14ac:dyDescent="0.25">
      <c r="B549" s="88">
        <f>IF(AND(OR(Pipeline!$F$5=H549,Pipeline!$F$5="",Pipeline!$F$5="All"), OR(Pipeline!$F$6=J549,Pipeline!$F$6="",Pipeline!$F$6="All"),  OR(Pipeline!$J$5&lt;=K549,Pipeline!$J$5=""), OR(Pipeline!$J$6&gt;=K549,Pipeline!$J$6=""),  OR(Pipeline!$N$5&lt;=O549,Pipeline!$N$5=""), OR(Pipeline!$N$6&gt;=O549,Pipeline!$N$6="")),1,0)</f>
        <v>1</v>
      </c>
      <c r="C549" s="99">
        <f>IF(B549&lt;&gt;1,"",COUNTIFS($I$6:I548,I549,$B$6:B548,1)+1)</f>
        <v>537</v>
      </c>
      <c r="D549" s="100" t="str">
        <f>IF(LEN(INDEX(Input!B$6:B$1005,ROW($C549)-ROW($C$5),1))=0,"-",INDEX(Input!B$6:B$1005,ROW($C549)-ROW($C$5),1))</f>
        <v>-</v>
      </c>
      <c r="E549" s="100" t="str">
        <f>IF(LEN(INDEX(Input!C$6:C$1005,ROW($C549)-ROW($C$5),1))=0,"-",INDEX(Input!C$6:C$1005,ROW($C549)-ROW($C$5),1))</f>
        <v>-</v>
      </c>
      <c r="F549" s="100" t="str">
        <f>IF(LEN(INDEX(Input!D$6:D$1005,ROW($C549)-ROW($C$5),1))=0,"-",INDEX(Input!D$6:D$1005,ROW($C549)-ROW($C$5),1))</f>
        <v>-</v>
      </c>
      <c r="G549" s="100" t="str">
        <f>IF(LEN(INDEX(Input!E$6:E$1005,ROW($C549)-ROW($C$5),1))=0,"-",INDEX(Input!E$6:E$1005,ROW($C549)-ROW($C$5),1))</f>
        <v>-</v>
      </c>
      <c r="H549" s="100" t="str">
        <f>IF(LEN(INDEX(Input!F$6:F$1005,ROW($C549)-ROW($C$5),1))=0,"-",INDEX(Input!F$6:F$1005,ROW($C549)-ROW($C$5),1))</f>
        <v>-</v>
      </c>
      <c r="I549" s="100" t="str">
        <f>IF(LEN(INDEX(Input!G$6:G$1005,ROW($C549)-ROW($C$5),1))=0,"",INDEX(Input!G$6:G$1005,ROW($C549)-ROW($C$5),1))</f>
        <v/>
      </c>
      <c r="J549" s="100" t="str">
        <f>IF(LEN(INDEX(Input!B$6:B$1005,ROW($C549)-ROW($C$5),1))=0,"-",IF(INDEX(Input!H$6:H$1005,ROW($C549)-ROW($C$5),1)="","Not set",INDEX(Input!H$6:H$1005,ROW($C549)-ROW($C$5),1)) )</f>
        <v>-</v>
      </c>
      <c r="K549" s="101" t="str">
        <f>IF(LEN(INDEX(Input!I$6:I$1005,ROW($C549)-ROW($C$5),1))=0,"",INDEX(Input!I$6:I$1005,ROW($C549)-ROW($C$5),1))</f>
        <v/>
      </c>
      <c r="L549" s="101" t="str">
        <f t="array" ref="L549">IFERROR(IF($AY$24=123,DAY(K549)&amp;connector&amp;IF($AZ$24="Extended",INDEX($AT$24:$AT$35,MONTH(K549),1),MONTH(K549))&amp;connector&amp;IF($AZ$24="Short", RIGHT(YEAR(K549),2),YEAR(K549)),IF($AY$24=213, MONTH(K549)&amp;connector&amp;DAY(K549)&amp;connector&amp;IF($AZ$24="Short", RIGHT(YEAR(K549),2),YEAR(K549)),IF($AZ$24="Short", RIGHT(YEAR(K549),2),YEAR(K549))&amp;connector&amp;MONTH(K549)&amp;connector&amp;DAY(K549))),"-")</f>
        <v>-</v>
      </c>
      <c r="M549" s="101" t="str">
        <f>IF(LEN(INDEX(Input!J$6:J$1005,ROW($C549)-ROW($C$5),1))=0,"",INDEX(Input!J$6:J$1005,ROW($C549)-ROW($C$5),1))</f>
        <v/>
      </c>
      <c r="N549" s="101" t="str">
        <f t="array" ref="N549">IFERROR(IF($AY$24=123,DAY(M549)&amp;connector&amp;IF($AZ$24="Extended",INDEX($AT$24:$AT$35,MONTH(M549),1),MONTH(M549))&amp;connector&amp;IF($AZ$24="Short", RIGHT(YEAR(M549),2),YEAR(M549)),IF($AY$24=213, MONTH(M549)&amp;connector&amp;DAY(M549)&amp;connector&amp;IF($AZ$24="Short", RIGHT(YEAR(M549),2),YEAR(M549)),IF($AZ$24="Short", RIGHT(YEAR(M549),2),YEAR(M549))&amp;connector&amp;MONTH(M549)&amp;connector&amp;DAY(M549))),"-")</f>
        <v>-</v>
      </c>
      <c r="O549" s="156" t="str">
        <f>IF(LEN(INDEX(Input!K$6:K$1005,ROW($C549)-ROW($C$5),1))=0,"",INDEX(Input!K$6:K$1005,ROW($C549)-ROW($C$5),1))</f>
        <v/>
      </c>
      <c r="P549" s="100" t="str">
        <f t="shared" si="68"/>
        <v>-</v>
      </c>
      <c r="Q549" s="156" t="str">
        <f>IF(LEN(INDEX(Input!L$6:L$1005,ROW($C549)-ROW($C$5),1))=0,"",INDEX(Input!L$6:L$1005,ROW($C549)-ROW($C$5),1))</f>
        <v/>
      </c>
      <c r="R549" s="100" t="str">
        <f t="shared" si="69"/>
        <v>-</v>
      </c>
      <c r="S549" s="156" t="str">
        <f>IF(LEN(INDEX(Input!M$6:M$1005,ROW($C549)-ROW($C$5),1))=0,"-",INDEX(Input!M$6:M$1005,ROW($C549)-ROW($C$5),1))</f>
        <v>-</v>
      </c>
      <c r="T549" s="156" t="str">
        <f t="shared" si="70"/>
        <v/>
      </c>
      <c r="U549" s="100" t="str">
        <f t="shared" si="71"/>
        <v>-</v>
      </c>
      <c r="V549" s="156" t="str">
        <f>IF(LEN(INDEX(Input!O$6:O$1005,ROW($C549)-ROW($C$5),1))=0,"",INDEX(Input!O$6:O$1005,ROW($C549)-ROW($C$5),1))</f>
        <v/>
      </c>
      <c r="W549" s="100" t="str">
        <f t="shared" si="72"/>
        <v>-</v>
      </c>
      <c r="X549" s="104" t="str">
        <f t="shared" si="73"/>
        <v/>
      </c>
      <c r="Y549" s="102" t="str">
        <f t="shared" si="74"/>
        <v/>
      </c>
      <c r="Z549" s="102" t="str">
        <f>IF(AND(OR(Dashboard!$D$7=J549,Dashboard!$D$7=""),  OR(Dashboard!$G$6&lt;=K549,Dashboard!$G$6=""), OR(Dashboard!$G$7&gt;=K549,Dashboard!$G$7=""),  OR(Dashboard!$J$6&lt;=O549,Dashboard!$J$6=""), OR(Dashboard!$J$7&gt;=O549,Dashboard!$J$7=""),D549&lt;&gt;""),"x","")</f>
        <v>x</v>
      </c>
      <c r="AA549" s="102" t="str">
        <f>IF(AND(OR(Dashboard!$D$6=H549,Dashboard!$D$6="",Dashboard!$D$6="All"), Z549="x"),"x","")</f>
        <v>x</v>
      </c>
      <c r="AB549" s="103" t="str">
        <f>IF(AND(OR(Dashboard!$D$6=H549,Dashboard!$D$6="",Dashboard!$D$6="All"), OR(Dashboard!$D$7=J549,Dashboard!$D$7=""),  OR(Dashboard!$G$6&lt;=K549,Dashboard!$G$6=""), OR(Dashboard!$G$7&gt;=K549,Dashboard!$G$7=""),  OR(Dashboard!$J$6&lt;=O549,Dashboard!$J$6=""), OR(Dashboard!$J$7&gt;=O549,Dashboard!$J$7=""),I549&lt;&gt;""),"x","")</f>
        <v/>
      </c>
      <c r="AC549" s="88" t="str">
        <f>IF($AB549&lt;&gt;"x","",IF(AND($I549&lt;&gt;AC$4, IFERROR(MATCH("c",$AB549:AB549,0),0)=0),"x", IF(IFERROR(MATCH("c",$AB549:AB549,0),0)=0,"c","")))</f>
        <v/>
      </c>
      <c r="AD549" s="88" t="str">
        <f>IF($AB549&lt;&gt;"x","",IF(AND($I549&lt;&gt;AD$4, IFERROR(MATCH("c",$AB549:AC549,0),0)=0),"x", IF(IFERROR(MATCH("c",$AB549:AC549,0),0)=0,"c","")))</f>
        <v/>
      </c>
      <c r="AE549" s="88" t="str">
        <f>IF($AB549&lt;&gt;"x","",IF(AND($I549&lt;&gt;AE$4, IFERROR(MATCH("c",$AB549:AD549,0),0)=0),"x", IF(IFERROR(MATCH("c",$AB549:AD549,0),0)=0,"c","")))</f>
        <v/>
      </c>
      <c r="AF549" s="88" t="str">
        <f>IF($AB549&lt;&gt;"x","",IF(AND($I549&lt;&gt;AF$4, IFERROR(MATCH("c",$AB549:AE549,0),0)=0),"x", IF(IFERROR(MATCH("c",$AB549:AE549,0),0)=0,"c","")))</f>
        <v/>
      </c>
      <c r="AG549" s="88" t="str">
        <f>IF($AB549&lt;&gt;"x","",IF(AND($I549&lt;&gt;AG$4, IFERROR(MATCH("c",$AB549:AF549,0),0)=0),"x", IF(IFERROR(MATCH("c",$AB549:AF549,0),0)=0,"c","")))</f>
        <v/>
      </c>
      <c r="AH549" s="88" t="str">
        <f>IF($AB549&lt;&gt;"x","",IF(AND($I549&lt;&gt;AH$4, IFERROR(MATCH("c",$AB549:AG549,0),0)=0),"x", IF(IFERROR(MATCH("c",$AB549:AG549,0),0)=0,"c","")))</f>
        <v/>
      </c>
      <c r="AI549" s="88" t="str">
        <f>IF($AB549&lt;&gt;"x","",IF(AND($I549&lt;&gt;AI$4, IFERROR(MATCH("c",$AB549:AH549,0),0)=0),"x", IF(IFERROR(MATCH("c",$AB549:AH549,0),0)=0,"c","")))</f>
        <v/>
      </c>
      <c r="AJ549" s="88" t="str">
        <f>IF($AB549&lt;&gt;"x","",IF(AND($I549&lt;&gt;AJ$4, IFERROR(MATCH("c",$AB549:AI549,0),0)=0),"x", IF(IFERROR(MATCH("c",$AB549:AI549,0),0)=0,"c","")))</f>
        <v/>
      </c>
      <c r="AK549" s="88" t="str">
        <f>IF($AB549&lt;&gt;"x","",IF(AND($I549&lt;&gt;AK$4, IFERROR(MATCH("c",$AB549:AJ549,0),0)=0),"x", IF(IFERROR(MATCH("c",$AB549:AJ549,0),0)=0,"c","")))</f>
        <v/>
      </c>
      <c r="AL549" s="88" t="str">
        <f>IF($AB549&lt;&gt;"x","",IF(AND($I549&lt;&gt;AL$4, IFERROR(MATCH("c",$AB549:AK549,0),0)=0),"x", IF(IFERROR(MATCH("c",$AB549:AK549,0),0)=0,"c","")))</f>
        <v/>
      </c>
      <c r="AM549" s="88" t="str">
        <f>IF($AB549&lt;&gt;"x","",IF(AND($I549&lt;&gt;AM$4, IFERROR(MATCH("c",$AB549:AL549,0),0)=0),"x", IF(IFERROR(MATCH("c",$AB549:AL549,0),0)=0,"c","")))</f>
        <v/>
      </c>
      <c r="AN549" s="88" t="str">
        <f>IF($AB549&lt;&gt;"x","",IF(AND($I549&lt;&gt;AN$4, IFERROR(MATCH("c",$AB549:AM549,0),0)=0),"x", IF(IFERROR(MATCH("c",$AB549:AM549,0),0)=0,"c","")))</f>
        <v/>
      </c>
      <c r="AO549" s="88" t="str">
        <f>IF($AB549&lt;&gt;"x","",IF(AND($I549&lt;&gt;AO$4, IFERROR(MATCH("c",$AB549:AN549,0),0)=0),"x", IF(IFERROR(MATCH("c",$AB549:AN549,0),0)=0,"c","")))</f>
        <v/>
      </c>
      <c r="AP549" s="88" t="str">
        <f>IF($AB549&lt;&gt;"x","",IF(AND($I549&lt;&gt;AP$4, IFERROR(MATCH("c",$AB549:AO549,0),0)=0),"x", IF(IFERROR(MATCH("c",$AB549:AO549,0),0)=0,"c","")))</f>
        <v/>
      </c>
      <c r="AQ549" s="88" t="str">
        <f>IF($AB549&lt;&gt;"x","",IF(AND($I549&lt;&gt;AQ$4, IFERROR(MATCH("c",$AB549:AP549,0),0)=0),"x", IF(IFERROR(MATCH("c",$AB549:AP549,0),0)=0,"c","")))</f>
        <v/>
      </c>
    </row>
    <row r="550" spans="2:43" x14ac:dyDescent="0.25">
      <c r="B550" s="88">
        <f>IF(AND(OR(Pipeline!$F$5=H550,Pipeline!$F$5="",Pipeline!$F$5="All"), OR(Pipeline!$F$6=J550,Pipeline!$F$6="",Pipeline!$F$6="All"),  OR(Pipeline!$J$5&lt;=K550,Pipeline!$J$5=""), OR(Pipeline!$J$6&gt;=K550,Pipeline!$J$6=""),  OR(Pipeline!$N$5&lt;=O550,Pipeline!$N$5=""), OR(Pipeline!$N$6&gt;=O550,Pipeline!$N$6="")),1,0)</f>
        <v>1</v>
      </c>
      <c r="C550" s="99">
        <f>IF(B550&lt;&gt;1,"",COUNTIFS($I$6:I549,I550,$B$6:B549,1)+1)</f>
        <v>538</v>
      </c>
      <c r="D550" s="100" t="str">
        <f>IF(LEN(INDEX(Input!B$6:B$1005,ROW($C550)-ROW($C$5),1))=0,"-",INDEX(Input!B$6:B$1005,ROW($C550)-ROW($C$5),1))</f>
        <v>-</v>
      </c>
      <c r="E550" s="100" t="str">
        <f>IF(LEN(INDEX(Input!C$6:C$1005,ROW($C550)-ROW($C$5),1))=0,"-",INDEX(Input!C$6:C$1005,ROW($C550)-ROW($C$5),1))</f>
        <v>-</v>
      </c>
      <c r="F550" s="100" t="str">
        <f>IF(LEN(INDEX(Input!D$6:D$1005,ROW($C550)-ROW($C$5),1))=0,"-",INDEX(Input!D$6:D$1005,ROW($C550)-ROW($C$5),1))</f>
        <v>-</v>
      </c>
      <c r="G550" s="100" t="str">
        <f>IF(LEN(INDEX(Input!E$6:E$1005,ROW($C550)-ROW($C$5),1))=0,"-",INDEX(Input!E$6:E$1005,ROW($C550)-ROW($C$5),1))</f>
        <v>-</v>
      </c>
      <c r="H550" s="100" t="str">
        <f>IF(LEN(INDEX(Input!F$6:F$1005,ROW($C550)-ROW($C$5),1))=0,"-",INDEX(Input!F$6:F$1005,ROW($C550)-ROW($C$5),1))</f>
        <v>-</v>
      </c>
      <c r="I550" s="100" t="str">
        <f>IF(LEN(INDEX(Input!G$6:G$1005,ROW($C550)-ROW($C$5),1))=0,"",INDEX(Input!G$6:G$1005,ROW($C550)-ROW($C$5),1))</f>
        <v/>
      </c>
      <c r="J550" s="100" t="str">
        <f>IF(LEN(INDEX(Input!B$6:B$1005,ROW($C550)-ROW($C$5),1))=0,"-",IF(INDEX(Input!H$6:H$1005,ROW($C550)-ROW($C$5),1)="","Not set",INDEX(Input!H$6:H$1005,ROW($C550)-ROW($C$5),1)) )</f>
        <v>-</v>
      </c>
      <c r="K550" s="101" t="str">
        <f>IF(LEN(INDEX(Input!I$6:I$1005,ROW($C550)-ROW($C$5),1))=0,"",INDEX(Input!I$6:I$1005,ROW($C550)-ROW($C$5),1))</f>
        <v/>
      </c>
      <c r="L550" s="101" t="str">
        <f t="array" ref="L550">IFERROR(IF($AY$24=123,DAY(K550)&amp;connector&amp;IF($AZ$24="Extended",INDEX($AT$24:$AT$35,MONTH(K550),1),MONTH(K550))&amp;connector&amp;IF($AZ$24="Short", RIGHT(YEAR(K550),2),YEAR(K550)),IF($AY$24=213, MONTH(K550)&amp;connector&amp;DAY(K550)&amp;connector&amp;IF($AZ$24="Short", RIGHT(YEAR(K550),2),YEAR(K550)),IF($AZ$24="Short", RIGHT(YEAR(K550),2),YEAR(K550))&amp;connector&amp;MONTH(K550)&amp;connector&amp;DAY(K550))),"-")</f>
        <v>-</v>
      </c>
      <c r="M550" s="101" t="str">
        <f>IF(LEN(INDEX(Input!J$6:J$1005,ROW($C550)-ROW($C$5),1))=0,"",INDEX(Input!J$6:J$1005,ROW($C550)-ROW($C$5),1))</f>
        <v/>
      </c>
      <c r="N550" s="101" t="str">
        <f t="array" ref="N550">IFERROR(IF($AY$24=123,DAY(M550)&amp;connector&amp;IF($AZ$24="Extended",INDEX($AT$24:$AT$35,MONTH(M550),1),MONTH(M550))&amp;connector&amp;IF($AZ$24="Short", RIGHT(YEAR(M550),2),YEAR(M550)),IF($AY$24=213, MONTH(M550)&amp;connector&amp;DAY(M550)&amp;connector&amp;IF($AZ$24="Short", RIGHT(YEAR(M550),2),YEAR(M550)),IF($AZ$24="Short", RIGHT(YEAR(M550),2),YEAR(M550))&amp;connector&amp;MONTH(M550)&amp;connector&amp;DAY(M550))),"-")</f>
        <v>-</v>
      </c>
      <c r="O550" s="156" t="str">
        <f>IF(LEN(INDEX(Input!K$6:K$1005,ROW($C550)-ROW($C$5),1))=0,"",INDEX(Input!K$6:K$1005,ROW($C550)-ROW($C$5),1))</f>
        <v/>
      </c>
      <c r="P550" s="100" t="str">
        <f t="shared" si="68"/>
        <v>-</v>
      </c>
      <c r="Q550" s="156" t="str">
        <f>IF(LEN(INDEX(Input!L$6:L$1005,ROW($C550)-ROW($C$5),1))=0,"",INDEX(Input!L$6:L$1005,ROW($C550)-ROW($C$5),1))</f>
        <v/>
      </c>
      <c r="R550" s="100" t="str">
        <f t="shared" si="69"/>
        <v>-</v>
      </c>
      <c r="S550" s="156" t="str">
        <f>IF(LEN(INDEX(Input!M$6:M$1005,ROW($C550)-ROW($C$5),1))=0,"-",INDEX(Input!M$6:M$1005,ROW($C550)-ROW($C$5),1))</f>
        <v>-</v>
      </c>
      <c r="T550" s="156" t="str">
        <f t="shared" si="70"/>
        <v/>
      </c>
      <c r="U550" s="100" t="str">
        <f t="shared" si="71"/>
        <v>-</v>
      </c>
      <c r="V550" s="156" t="str">
        <f>IF(LEN(INDEX(Input!O$6:O$1005,ROW($C550)-ROW($C$5),1))=0,"",INDEX(Input!O$6:O$1005,ROW($C550)-ROW($C$5),1))</f>
        <v/>
      </c>
      <c r="W550" s="100" t="str">
        <f t="shared" si="72"/>
        <v>-</v>
      </c>
      <c r="X550" s="104" t="str">
        <f t="shared" si="73"/>
        <v/>
      </c>
      <c r="Y550" s="102" t="str">
        <f t="shared" si="74"/>
        <v/>
      </c>
      <c r="Z550" s="102" t="str">
        <f>IF(AND(OR(Dashboard!$D$7=J550,Dashboard!$D$7=""),  OR(Dashboard!$G$6&lt;=K550,Dashboard!$G$6=""), OR(Dashboard!$G$7&gt;=K550,Dashboard!$G$7=""),  OR(Dashboard!$J$6&lt;=O550,Dashboard!$J$6=""), OR(Dashboard!$J$7&gt;=O550,Dashboard!$J$7=""),D550&lt;&gt;""),"x","")</f>
        <v>x</v>
      </c>
      <c r="AA550" s="102" t="str">
        <f>IF(AND(OR(Dashboard!$D$6=H550,Dashboard!$D$6="",Dashboard!$D$6="All"), Z550="x"),"x","")</f>
        <v>x</v>
      </c>
      <c r="AB550" s="103" t="str">
        <f>IF(AND(OR(Dashboard!$D$6=H550,Dashboard!$D$6="",Dashboard!$D$6="All"), OR(Dashboard!$D$7=J550,Dashboard!$D$7=""),  OR(Dashboard!$G$6&lt;=K550,Dashboard!$G$6=""), OR(Dashboard!$G$7&gt;=K550,Dashboard!$G$7=""),  OR(Dashboard!$J$6&lt;=O550,Dashboard!$J$6=""), OR(Dashboard!$J$7&gt;=O550,Dashboard!$J$7=""),I550&lt;&gt;""),"x","")</f>
        <v/>
      </c>
      <c r="AC550" s="88" t="str">
        <f>IF($AB550&lt;&gt;"x","",IF(AND($I550&lt;&gt;AC$4, IFERROR(MATCH("c",$AB550:AB550,0),0)=0),"x", IF(IFERROR(MATCH("c",$AB550:AB550,0),0)=0,"c","")))</f>
        <v/>
      </c>
      <c r="AD550" s="88" t="str">
        <f>IF($AB550&lt;&gt;"x","",IF(AND($I550&lt;&gt;AD$4, IFERROR(MATCH("c",$AB550:AC550,0),0)=0),"x", IF(IFERROR(MATCH("c",$AB550:AC550,0),0)=0,"c","")))</f>
        <v/>
      </c>
      <c r="AE550" s="88" t="str">
        <f>IF($AB550&lt;&gt;"x","",IF(AND($I550&lt;&gt;AE$4, IFERROR(MATCH("c",$AB550:AD550,0),0)=0),"x", IF(IFERROR(MATCH("c",$AB550:AD550,0),0)=0,"c","")))</f>
        <v/>
      </c>
      <c r="AF550" s="88" t="str">
        <f>IF($AB550&lt;&gt;"x","",IF(AND($I550&lt;&gt;AF$4, IFERROR(MATCH("c",$AB550:AE550,0),0)=0),"x", IF(IFERROR(MATCH("c",$AB550:AE550,0),0)=0,"c","")))</f>
        <v/>
      </c>
      <c r="AG550" s="88" t="str">
        <f>IF($AB550&lt;&gt;"x","",IF(AND($I550&lt;&gt;AG$4, IFERROR(MATCH("c",$AB550:AF550,0),0)=0),"x", IF(IFERROR(MATCH("c",$AB550:AF550,0),0)=0,"c","")))</f>
        <v/>
      </c>
      <c r="AH550" s="88" t="str">
        <f>IF($AB550&lt;&gt;"x","",IF(AND($I550&lt;&gt;AH$4, IFERROR(MATCH("c",$AB550:AG550,0),0)=0),"x", IF(IFERROR(MATCH("c",$AB550:AG550,0),0)=0,"c","")))</f>
        <v/>
      </c>
      <c r="AI550" s="88" t="str">
        <f>IF($AB550&lt;&gt;"x","",IF(AND($I550&lt;&gt;AI$4, IFERROR(MATCH("c",$AB550:AH550,0),0)=0),"x", IF(IFERROR(MATCH("c",$AB550:AH550,0),0)=0,"c","")))</f>
        <v/>
      </c>
      <c r="AJ550" s="88" t="str">
        <f>IF($AB550&lt;&gt;"x","",IF(AND($I550&lt;&gt;AJ$4, IFERROR(MATCH("c",$AB550:AI550,0),0)=0),"x", IF(IFERROR(MATCH("c",$AB550:AI550,0),0)=0,"c","")))</f>
        <v/>
      </c>
      <c r="AK550" s="88" t="str">
        <f>IF($AB550&lt;&gt;"x","",IF(AND($I550&lt;&gt;AK$4, IFERROR(MATCH("c",$AB550:AJ550,0),0)=0),"x", IF(IFERROR(MATCH("c",$AB550:AJ550,0),0)=0,"c","")))</f>
        <v/>
      </c>
      <c r="AL550" s="88" t="str">
        <f>IF($AB550&lt;&gt;"x","",IF(AND($I550&lt;&gt;AL$4, IFERROR(MATCH("c",$AB550:AK550,0),0)=0),"x", IF(IFERROR(MATCH("c",$AB550:AK550,0),0)=0,"c","")))</f>
        <v/>
      </c>
      <c r="AM550" s="88" t="str">
        <f>IF($AB550&lt;&gt;"x","",IF(AND($I550&lt;&gt;AM$4, IFERROR(MATCH("c",$AB550:AL550,0),0)=0),"x", IF(IFERROR(MATCH("c",$AB550:AL550,0),0)=0,"c","")))</f>
        <v/>
      </c>
      <c r="AN550" s="88" t="str">
        <f>IF($AB550&lt;&gt;"x","",IF(AND($I550&lt;&gt;AN$4, IFERROR(MATCH("c",$AB550:AM550,0),0)=0),"x", IF(IFERROR(MATCH("c",$AB550:AM550,0),0)=0,"c","")))</f>
        <v/>
      </c>
      <c r="AO550" s="88" t="str">
        <f>IF($AB550&lt;&gt;"x","",IF(AND($I550&lt;&gt;AO$4, IFERROR(MATCH("c",$AB550:AN550,0),0)=0),"x", IF(IFERROR(MATCH("c",$AB550:AN550,0),0)=0,"c","")))</f>
        <v/>
      </c>
      <c r="AP550" s="88" t="str">
        <f>IF($AB550&lt;&gt;"x","",IF(AND($I550&lt;&gt;AP$4, IFERROR(MATCH("c",$AB550:AO550,0),0)=0),"x", IF(IFERROR(MATCH("c",$AB550:AO550,0),0)=0,"c","")))</f>
        <v/>
      </c>
      <c r="AQ550" s="88" t="str">
        <f>IF($AB550&lt;&gt;"x","",IF(AND($I550&lt;&gt;AQ$4, IFERROR(MATCH("c",$AB550:AP550,0),0)=0),"x", IF(IFERROR(MATCH("c",$AB550:AP550,0),0)=0,"c","")))</f>
        <v/>
      </c>
    </row>
    <row r="551" spans="2:43" x14ac:dyDescent="0.25">
      <c r="B551" s="88">
        <f>IF(AND(OR(Pipeline!$F$5=H551,Pipeline!$F$5="",Pipeline!$F$5="All"), OR(Pipeline!$F$6=J551,Pipeline!$F$6="",Pipeline!$F$6="All"),  OR(Pipeline!$J$5&lt;=K551,Pipeline!$J$5=""), OR(Pipeline!$J$6&gt;=K551,Pipeline!$J$6=""),  OR(Pipeline!$N$5&lt;=O551,Pipeline!$N$5=""), OR(Pipeline!$N$6&gt;=O551,Pipeline!$N$6="")),1,0)</f>
        <v>1</v>
      </c>
      <c r="C551" s="99">
        <f>IF(B551&lt;&gt;1,"",COUNTIFS($I$6:I550,I551,$B$6:B550,1)+1)</f>
        <v>539</v>
      </c>
      <c r="D551" s="100" t="str">
        <f>IF(LEN(INDEX(Input!B$6:B$1005,ROW($C551)-ROW($C$5),1))=0,"-",INDEX(Input!B$6:B$1005,ROW($C551)-ROW($C$5),1))</f>
        <v>-</v>
      </c>
      <c r="E551" s="100" t="str">
        <f>IF(LEN(INDEX(Input!C$6:C$1005,ROW($C551)-ROW($C$5),1))=0,"-",INDEX(Input!C$6:C$1005,ROW($C551)-ROW($C$5),1))</f>
        <v>-</v>
      </c>
      <c r="F551" s="100" t="str">
        <f>IF(LEN(INDEX(Input!D$6:D$1005,ROW($C551)-ROW($C$5),1))=0,"-",INDEX(Input!D$6:D$1005,ROW($C551)-ROW($C$5),1))</f>
        <v>-</v>
      </c>
      <c r="G551" s="100" t="str">
        <f>IF(LEN(INDEX(Input!E$6:E$1005,ROW($C551)-ROW($C$5),1))=0,"-",INDEX(Input!E$6:E$1005,ROW($C551)-ROW($C$5),1))</f>
        <v>-</v>
      </c>
      <c r="H551" s="100" t="str">
        <f>IF(LEN(INDEX(Input!F$6:F$1005,ROW($C551)-ROW($C$5),1))=0,"-",INDEX(Input!F$6:F$1005,ROW($C551)-ROW($C$5),1))</f>
        <v>-</v>
      </c>
      <c r="I551" s="100" t="str">
        <f>IF(LEN(INDEX(Input!G$6:G$1005,ROW($C551)-ROW($C$5),1))=0,"",INDEX(Input!G$6:G$1005,ROW($C551)-ROW($C$5),1))</f>
        <v/>
      </c>
      <c r="J551" s="100" t="str">
        <f>IF(LEN(INDEX(Input!B$6:B$1005,ROW($C551)-ROW($C$5),1))=0,"-",IF(INDEX(Input!H$6:H$1005,ROW($C551)-ROW($C$5),1)="","Not set",INDEX(Input!H$6:H$1005,ROW($C551)-ROW($C$5),1)) )</f>
        <v>-</v>
      </c>
      <c r="K551" s="101" t="str">
        <f>IF(LEN(INDEX(Input!I$6:I$1005,ROW($C551)-ROW($C$5),1))=0,"",INDEX(Input!I$6:I$1005,ROW($C551)-ROW($C$5),1))</f>
        <v/>
      </c>
      <c r="L551" s="101" t="str">
        <f t="array" ref="L551">IFERROR(IF($AY$24=123,DAY(K551)&amp;connector&amp;IF($AZ$24="Extended",INDEX($AT$24:$AT$35,MONTH(K551),1),MONTH(K551))&amp;connector&amp;IF($AZ$24="Short", RIGHT(YEAR(K551),2),YEAR(K551)),IF($AY$24=213, MONTH(K551)&amp;connector&amp;DAY(K551)&amp;connector&amp;IF($AZ$24="Short", RIGHT(YEAR(K551),2),YEAR(K551)),IF($AZ$24="Short", RIGHT(YEAR(K551),2),YEAR(K551))&amp;connector&amp;MONTH(K551)&amp;connector&amp;DAY(K551))),"-")</f>
        <v>-</v>
      </c>
      <c r="M551" s="101" t="str">
        <f>IF(LEN(INDEX(Input!J$6:J$1005,ROW($C551)-ROW($C$5),1))=0,"",INDEX(Input!J$6:J$1005,ROW($C551)-ROW($C$5),1))</f>
        <v/>
      </c>
      <c r="N551" s="101" t="str">
        <f t="array" ref="N551">IFERROR(IF($AY$24=123,DAY(M551)&amp;connector&amp;IF($AZ$24="Extended",INDEX($AT$24:$AT$35,MONTH(M551),1),MONTH(M551))&amp;connector&amp;IF($AZ$24="Short", RIGHT(YEAR(M551),2),YEAR(M551)),IF($AY$24=213, MONTH(M551)&amp;connector&amp;DAY(M551)&amp;connector&amp;IF($AZ$24="Short", RIGHT(YEAR(M551),2),YEAR(M551)),IF($AZ$24="Short", RIGHT(YEAR(M551),2),YEAR(M551))&amp;connector&amp;MONTH(M551)&amp;connector&amp;DAY(M551))),"-")</f>
        <v>-</v>
      </c>
      <c r="O551" s="156" t="str">
        <f>IF(LEN(INDEX(Input!K$6:K$1005,ROW($C551)-ROW($C$5),1))=0,"",INDEX(Input!K$6:K$1005,ROW($C551)-ROW($C$5),1))</f>
        <v/>
      </c>
      <c r="P551" s="100" t="str">
        <f t="shared" si="68"/>
        <v>-</v>
      </c>
      <c r="Q551" s="156" t="str">
        <f>IF(LEN(INDEX(Input!L$6:L$1005,ROW($C551)-ROW($C$5),1))=0,"",INDEX(Input!L$6:L$1005,ROW($C551)-ROW($C$5),1))</f>
        <v/>
      </c>
      <c r="R551" s="100" t="str">
        <f t="shared" si="69"/>
        <v>-</v>
      </c>
      <c r="S551" s="156" t="str">
        <f>IF(LEN(INDEX(Input!M$6:M$1005,ROW($C551)-ROW($C$5),1))=0,"-",INDEX(Input!M$6:M$1005,ROW($C551)-ROW($C$5),1))</f>
        <v>-</v>
      </c>
      <c r="T551" s="156" t="str">
        <f t="shared" si="70"/>
        <v/>
      </c>
      <c r="U551" s="100" t="str">
        <f t="shared" si="71"/>
        <v>-</v>
      </c>
      <c r="V551" s="156" t="str">
        <f>IF(LEN(INDEX(Input!O$6:O$1005,ROW($C551)-ROW($C$5),1))=0,"",INDEX(Input!O$6:O$1005,ROW($C551)-ROW($C$5),1))</f>
        <v/>
      </c>
      <c r="W551" s="100" t="str">
        <f t="shared" si="72"/>
        <v>-</v>
      </c>
      <c r="X551" s="104" t="str">
        <f t="shared" si="73"/>
        <v/>
      </c>
      <c r="Y551" s="102" t="str">
        <f t="shared" si="74"/>
        <v/>
      </c>
      <c r="Z551" s="102" t="str">
        <f>IF(AND(OR(Dashboard!$D$7=J551,Dashboard!$D$7=""),  OR(Dashboard!$G$6&lt;=K551,Dashboard!$G$6=""), OR(Dashboard!$G$7&gt;=K551,Dashboard!$G$7=""),  OR(Dashboard!$J$6&lt;=O551,Dashboard!$J$6=""), OR(Dashboard!$J$7&gt;=O551,Dashboard!$J$7=""),D551&lt;&gt;""),"x","")</f>
        <v>x</v>
      </c>
      <c r="AA551" s="102" t="str">
        <f>IF(AND(OR(Dashboard!$D$6=H551,Dashboard!$D$6="",Dashboard!$D$6="All"), Z551="x"),"x","")</f>
        <v>x</v>
      </c>
      <c r="AB551" s="103" t="str">
        <f>IF(AND(OR(Dashboard!$D$6=H551,Dashboard!$D$6="",Dashboard!$D$6="All"), OR(Dashboard!$D$7=J551,Dashboard!$D$7=""),  OR(Dashboard!$G$6&lt;=K551,Dashboard!$G$6=""), OR(Dashboard!$G$7&gt;=K551,Dashboard!$G$7=""),  OR(Dashboard!$J$6&lt;=O551,Dashboard!$J$6=""), OR(Dashboard!$J$7&gt;=O551,Dashboard!$J$7=""),I551&lt;&gt;""),"x","")</f>
        <v/>
      </c>
      <c r="AC551" s="88" t="str">
        <f>IF($AB551&lt;&gt;"x","",IF(AND($I551&lt;&gt;AC$4, IFERROR(MATCH("c",$AB551:AB551,0),0)=0),"x", IF(IFERROR(MATCH("c",$AB551:AB551,0),0)=0,"c","")))</f>
        <v/>
      </c>
      <c r="AD551" s="88" t="str">
        <f>IF($AB551&lt;&gt;"x","",IF(AND($I551&lt;&gt;AD$4, IFERROR(MATCH("c",$AB551:AC551,0),0)=0),"x", IF(IFERROR(MATCH("c",$AB551:AC551,0),0)=0,"c","")))</f>
        <v/>
      </c>
      <c r="AE551" s="88" t="str">
        <f>IF($AB551&lt;&gt;"x","",IF(AND($I551&lt;&gt;AE$4, IFERROR(MATCH("c",$AB551:AD551,0),0)=0),"x", IF(IFERROR(MATCH("c",$AB551:AD551,0),0)=0,"c","")))</f>
        <v/>
      </c>
      <c r="AF551" s="88" t="str">
        <f>IF($AB551&lt;&gt;"x","",IF(AND($I551&lt;&gt;AF$4, IFERROR(MATCH("c",$AB551:AE551,0),0)=0),"x", IF(IFERROR(MATCH("c",$AB551:AE551,0),0)=0,"c","")))</f>
        <v/>
      </c>
      <c r="AG551" s="88" t="str">
        <f>IF($AB551&lt;&gt;"x","",IF(AND($I551&lt;&gt;AG$4, IFERROR(MATCH("c",$AB551:AF551,0),0)=0),"x", IF(IFERROR(MATCH("c",$AB551:AF551,0),0)=0,"c","")))</f>
        <v/>
      </c>
      <c r="AH551" s="88" t="str">
        <f>IF($AB551&lt;&gt;"x","",IF(AND($I551&lt;&gt;AH$4, IFERROR(MATCH("c",$AB551:AG551,0),0)=0),"x", IF(IFERROR(MATCH("c",$AB551:AG551,0),0)=0,"c","")))</f>
        <v/>
      </c>
      <c r="AI551" s="88" t="str">
        <f>IF($AB551&lt;&gt;"x","",IF(AND($I551&lt;&gt;AI$4, IFERROR(MATCH("c",$AB551:AH551,0),0)=0),"x", IF(IFERROR(MATCH("c",$AB551:AH551,0),0)=0,"c","")))</f>
        <v/>
      </c>
      <c r="AJ551" s="88" t="str">
        <f>IF($AB551&lt;&gt;"x","",IF(AND($I551&lt;&gt;AJ$4, IFERROR(MATCH("c",$AB551:AI551,0),0)=0),"x", IF(IFERROR(MATCH("c",$AB551:AI551,0),0)=0,"c","")))</f>
        <v/>
      </c>
      <c r="AK551" s="88" t="str">
        <f>IF($AB551&lt;&gt;"x","",IF(AND($I551&lt;&gt;AK$4, IFERROR(MATCH("c",$AB551:AJ551,0),0)=0),"x", IF(IFERROR(MATCH("c",$AB551:AJ551,0),0)=0,"c","")))</f>
        <v/>
      </c>
      <c r="AL551" s="88" t="str">
        <f>IF($AB551&lt;&gt;"x","",IF(AND($I551&lt;&gt;AL$4, IFERROR(MATCH("c",$AB551:AK551,0),0)=0),"x", IF(IFERROR(MATCH("c",$AB551:AK551,0),0)=0,"c","")))</f>
        <v/>
      </c>
      <c r="AM551" s="88" t="str">
        <f>IF($AB551&lt;&gt;"x","",IF(AND($I551&lt;&gt;AM$4, IFERROR(MATCH("c",$AB551:AL551,0),0)=0),"x", IF(IFERROR(MATCH("c",$AB551:AL551,0),0)=0,"c","")))</f>
        <v/>
      </c>
      <c r="AN551" s="88" t="str">
        <f>IF($AB551&lt;&gt;"x","",IF(AND($I551&lt;&gt;AN$4, IFERROR(MATCH("c",$AB551:AM551,0),0)=0),"x", IF(IFERROR(MATCH("c",$AB551:AM551,0),0)=0,"c","")))</f>
        <v/>
      </c>
      <c r="AO551" s="88" t="str">
        <f>IF($AB551&lt;&gt;"x","",IF(AND($I551&lt;&gt;AO$4, IFERROR(MATCH("c",$AB551:AN551,0),0)=0),"x", IF(IFERROR(MATCH("c",$AB551:AN551,0),0)=0,"c","")))</f>
        <v/>
      </c>
      <c r="AP551" s="88" t="str">
        <f>IF($AB551&lt;&gt;"x","",IF(AND($I551&lt;&gt;AP$4, IFERROR(MATCH("c",$AB551:AO551,0),0)=0),"x", IF(IFERROR(MATCH("c",$AB551:AO551,0),0)=0,"c","")))</f>
        <v/>
      </c>
      <c r="AQ551" s="88" t="str">
        <f>IF($AB551&lt;&gt;"x","",IF(AND($I551&lt;&gt;AQ$4, IFERROR(MATCH("c",$AB551:AP551,0),0)=0),"x", IF(IFERROR(MATCH("c",$AB551:AP551,0),0)=0,"c","")))</f>
        <v/>
      </c>
    </row>
    <row r="552" spans="2:43" x14ac:dyDescent="0.25">
      <c r="B552" s="88">
        <f>IF(AND(OR(Pipeline!$F$5=H552,Pipeline!$F$5="",Pipeline!$F$5="All"), OR(Pipeline!$F$6=J552,Pipeline!$F$6="",Pipeline!$F$6="All"),  OR(Pipeline!$J$5&lt;=K552,Pipeline!$J$5=""), OR(Pipeline!$J$6&gt;=K552,Pipeline!$J$6=""),  OR(Pipeline!$N$5&lt;=O552,Pipeline!$N$5=""), OR(Pipeline!$N$6&gt;=O552,Pipeline!$N$6="")),1,0)</f>
        <v>1</v>
      </c>
      <c r="C552" s="99">
        <f>IF(B552&lt;&gt;1,"",COUNTIFS($I$6:I551,I552,$B$6:B551,1)+1)</f>
        <v>540</v>
      </c>
      <c r="D552" s="100" t="str">
        <f>IF(LEN(INDEX(Input!B$6:B$1005,ROW($C552)-ROW($C$5),1))=0,"-",INDEX(Input!B$6:B$1005,ROW($C552)-ROW($C$5),1))</f>
        <v>-</v>
      </c>
      <c r="E552" s="100" t="str">
        <f>IF(LEN(INDEX(Input!C$6:C$1005,ROW($C552)-ROW($C$5),1))=0,"-",INDEX(Input!C$6:C$1005,ROW($C552)-ROW($C$5),1))</f>
        <v>-</v>
      </c>
      <c r="F552" s="100" t="str">
        <f>IF(LEN(INDEX(Input!D$6:D$1005,ROW($C552)-ROW($C$5),1))=0,"-",INDEX(Input!D$6:D$1005,ROW($C552)-ROW($C$5),1))</f>
        <v>-</v>
      </c>
      <c r="G552" s="100" t="str">
        <f>IF(LEN(INDEX(Input!E$6:E$1005,ROW($C552)-ROW($C$5),1))=0,"-",INDEX(Input!E$6:E$1005,ROW($C552)-ROW($C$5),1))</f>
        <v>-</v>
      </c>
      <c r="H552" s="100" t="str">
        <f>IF(LEN(INDEX(Input!F$6:F$1005,ROW($C552)-ROW($C$5),1))=0,"-",INDEX(Input!F$6:F$1005,ROW($C552)-ROW($C$5),1))</f>
        <v>-</v>
      </c>
      <c r="I552" s="100" t="str">
        <f>IF(LEN(INDEX(Input!G$6:G$1005,ROW($C552)-ROW($C$5),1))=0,"",INDEX(Input!G$6:G$1005,ROW($C552)-ROW($C$5),1))</f>
        <v/>
      </c>
      <c r="J552" s="100" t="str">
        <f>IF(LEN(INDEX(Input!B$6:B$1005,ROW($C552)-ROW($C$5),1))=0,"-",IF(INDEX(Input!H$6:H$1005,ROW($C552)-ROW($C$5),1)="","Not set",INDEX(Input!H$6:H$1005,ROW($C552)-ROW($C$5),1)) )</f>
        <v>-</v>
      </c>
      <c r="K552" s="101" t="str">
        <f>IF(LEN(INDEX(Input!I$6:I$1005,ROW($C552)-ROW($C$5),1))=0,"",INDEX(Input!I$6:I$1005,ROW($C552)-ROW($C$5),1))</f>
        <v/>
      </c>
      <c r="L552" s="101" t="str">
        <f t="array" ref="L552">IFERROR(IF($AY$24=123,DAY(K552)&amp;connector&amp;IF($AZ$24="Extended",INDEX($AT$24:$AT$35,MONTH(K552),1),MONTH(K552))&amp;connector&amp;IF($AZ$24="Short", RIGHT(YEAR(K552),2),YEAR(K552)),IF($AY$24=213, MONTH(K552)&amp;connector&amp;DAY(K552)&amp;connector&amp;IF($AZ$24="Short", RIGHT(YEAR(K552),2),YEAR(K552)),IF($AZ$24="Short", RIGHT(YEAR(K552),2),YEAR(K552))&amp;connector&amp;MONTH(K552)&amp;connector&amp;DAY(K552))),"-")</f>
        <v>-</v>
      </c>
      <c r="M552" s="101" t="str">
        <f>IF(LEN(INDEX(Input!J$6:J$1005,ROW($C552)-ROW($C$5),1))=0,"",INDEX(Input!J$6:J$1005,ROW($C552)-ROW($C$5),1))</f>
        <v/>
      </c>
      <c r="N552" s="101" t="str">
        <f t="array" ref="N552">IFERROR(IF($AY$24=123,DAY(M552)&amp;connector&amp;IF($AZ$24="Extended",INDEX($AT$24:$AT$35,MONTH(M552),1),MONTH(M552))&amp;connector&amp;IF($AZ$24="Short", RIGHT(YEAR(M552),2),YEAR(M552)),IF($AY$24=213, MONTH(M552)&amp;connector&amp;DAY(M552)&amp;connector&amp;IF($AZ$24="Short", RIGHT(YEAR(M552),2),YEAR(M552)),IF($AZ$24="Short", RIGHT(YEAR(M552),2),YEAR(M552))&amp;connector&amp;MONTH(M552)&amp;connector&amp;DAY(M552))),"-")</f>
        <v>-</v>
      </c>
      <c r="O552" s="156" t="str">
        <f>IF(LEN(INDEX(Input!K$6:K$1005,ROW($C552)-ROW($C$5),1))=0,"",INDEX(Input!K$6:K$1005,ROW($C552)-ROW($C$5),1))</f>
        <v/>
      </c>
      <c r="P552" s="100" t="str">
        <f t="shared" si="68"/>
        <v>-</v>
      </c>
      <c r="Q552" s="156" t="str">
        <f>IF(LEN(INDEX(Input!L$6:L$1005,ROW($C552)-ROW($C$5),1))=0,"",INDEX(Input!L$6:L$1005,ROW($C552)-ROW($C$5),1))</f>
        <v/>
      </c>
      <c r="R552" s="100" t="str">
        <f t="shared" si="69"/>
        <v>-</v>
      </c>
      <c r="S552" s="156" t="str">
        <f>IF(LEN(INDEX(Input!M$6:M$1005,ROW($C552)-ROW($C$5),1))=0,"-",INDEX(Input!M$6:M$1005,ROW($C552)-ROW($C$5),1))</f>
        <v>-</v>
      </c>
      <c r="T552" s="156" t="str">
        <f t="shared" si="70"/>
        <v/>
      </c>
      <c r="U552" s="100" t="str">
        <f t="shared" si="71"/>
        <v>-</v>
      </c>
      <c r="V552" s="156" t="str">
        <f>IF(LEN(INDEX(Input!O$6:O$1005,ROW($C552)-ROW($C$5),1))=0,"",INDEX(Input!O$6:O$1005,ROW($C552)-ROW($C$5),1))</f>
        <v/>
      </c>
      <c r="W552" s="100" t="str">
        <f t="shared" si="72"/>
        <v>-</v>
      </c>
      <c r="X552" s="104" t="str">
        <f t="shared" si="73"/>
        <v/>
      </c>
      <c r="Y552" s="102" t="str">
        <f t="shared" si="74"/>
        <v/>
      </c>
      <c r="Z552" s="102" t="str">
        <f>IF(AND(OR(Dashboard!$D$7=J552,Dashboard!$D$7=""),  OR(Dashboard!$G$6&lt;=K552,Dashboard!$G$6=""), OR(Dashboard!$G$7&gt;=K552,Dashboard!$G$7=""),  OR(Dashboard!$J$6&lt;=O552,Dashboard!$J$6=""), OR(Dashboard!$J$7&gt;=O552,Dashboard!$J$7=""),D552&lt;&gt;""),"x","")</f>
        <v>x</v>
      </c>
      <c r="AA552" s="102" t="str">
        <f>IF(AND(OR(Dashboard!$D$6=H552,Dashboard!$D$6="",Dashboard!$D$6="All"), Z552="x"),"x","")</f>
        <v>x</v>
      </c>
      <c r="AB552" s="103" t="str">
        <f>IF(AND(OR(Dashboard!$D$6=H552,Dashboard!$D$6="",Dashboard!$D$6="All"), OR(Dashboard!$D$7=J552,Dashboard!$D$7=""),  OR(Dashboard!$G$6&lt;=K552,Dashboard!$G$6=""), OR(Dashboard!$G$7&gt;=K552,Dashboard!$G$7=""),  OR(Dashboard!$J$6&lt;=O552,Dashboard!$J$6=""), OR(Dashboard!$J$7&gt;=O552,Dashboard!$J$7=""),I552&lt;&gt;""),"x","")</f>
        <v/>
      </c>
      <c r="AC552" s="88" t="str">
        <f>IF($AB552&lt;&gt;"x","",IF(AND($I552&lt;&gt;AC$4, IFERROR(MATCH("c",$AB552:AB552,0),0)=0),"x", IF(IFERROR(MATCH("c",$AB552:AB552,0),0)=0,"c","")))</f>
        <v/>
      </c>
      <c r="AD552" s="88" t="str">
        <f>IF($AB552&lt;&gt;"x","",IF(AND($I552&lt;&gt;AD$4, IFERROR(MATCH("c",$AB552:AC552,0),0)=0),"x", IF(IFERROR(MATCH("c",$AB552:AC552,0),0)=0,"c","")))</f>
        <v/>
      </c>
      <c r="AE552" s="88" t="str">
        <f>IF($AB552&lt;&gt;"x","",IF(AND($I552&lt;&gt;AE$4, IFERROR(MATCH("c",$AB552:AD552,0),0)=0),"x", IF(IFERROR(MATCH("c",$AB552:AD552,0),0)=0,"c","")))</f>
        <v/>
      </c>
      <c r="AF552" s="88" t="str">
        <f>IF($AB552&lt;&gt;"x","",IF(AND($I552&lt;&gt;AF$4, IFERROR(MATCH("c",$AB552:AE552,0),0)=0),"x", IF(IFERROR(MATCH("c",$AB552:AE552,0),0)=0,"c","")))</f>
        <v/>
      </c>
      <c r="AG552" s="88" t="str">
        <f>IF($AB552&lt;&gt;"x","",IF(AND($I552&lt;&gt;AG$4, IFERROR(MATCH("c",$AB552:AF552,0),0)=0),"x", IF(IFERROR(MATCH("c",$AB552:AF552,0),0)=0,"c","")))</f>
        <v/>
      </c>
      <c r="AH552" s="88" t="str">
        <f>IF($AB552&lt;&gt;"x","",IF(AND($I552&lt;&gt;AH$4, IFERROR(MATCH("c",$AB552:AG552,0),0)=0),"x", IF(IFERROR(MATCH("c",$AB552:AG552,0),0)=0,"c","")))</f>
        <v/>
      </c>
      <c r="AI552" s="88" t="str">
        <f>IF($AB552&lt;&gt;"x","",IF(AND($I552&lt;&gt;AI$4, IFERROR(MATCH("c",$AB552:AH552,0),0)=0),"x", IF(IFERROR(MATCH("c",$AB552:AH552,0),0)=0,"c","")))</f>
        <v/>
      </c>
      <c r="AJ552" s="88" t="str">
        <f>IF($AB552&lt;&gt;"x","",IF(AND($I552&lt;&gt;AJ$4, IFERROR(MATCH("c",$AB552:AI552,0),0)=0),"x", IF(IFERROR(MATCH("c",$AB552:AI552,0),0)=0,"c","")))</f>
        <v/>
      </c>
      <c r="AK552" s="88" t="str">
        <f>IF($AB552&lt;&gt;"x","",IF(AND($I552&lt;&gt;AK$4, IFERROR(MATCH("c",$AB552:AJ552,0),0)=0),"x", IF(IFERROR(MATCH("c",$AB552:AJ552,0),0)=0,"c","")))</f>
        <v/>
      </c>
      <c r="AL552" s="88" t="str">
        <f>IF($AB552&lt;&gt;"x","",IF(AND($I552&lt;&gt;AL$4, IFERROR(MATCH("c",$AB552:AK552,0),0)=0),"x", IF(IFERROR(MATCH("c",$AB552:AK552,0),0)=0,"c","")))</f>
        <v/>
      </c>
      <c r="AM552" s="88" t="str">
        <f>IF($AB552&lt;&gt;"x","",IF(AND($I552&lt;&gt;AM$4, IFERROR(MATCH("c",$AB552:AL552,0),0)=0),"x", IF(IFERROR(MATCH("c",$AB552:AL552,0),0)=0,"c","")))</f>
        <v/>
      </c>
      <c r="AN552" s="88" t="str">
        <f>IF($AB552&lt;&gt;"x","",IF(AND($I552&lt;&gt;AN$4, IFERROR(MATCH("c",$AB552:AM552,0),0)=0),"x", IF(IFERROR(MATCH("c",$AB552:AM552,0),0)=0,"c","")))</f>
        <v/>
      </c>
      <c r="AO552" s="88" t="str">
        <f>IF($AB552&lt;&gt;"x","",IF(AND($I552&lt;&gt;AO$4, IFERROR(MATCH("c",$AB552:AN552,0),0)=0),"x", IF(IFERROR(MATCH("c",$AB552:AN552,0),0)=0,"c","")))</f>
        <v/>
      </c>
      <c r="AP552" s="88" t="str">
        <f>IF($AB552&lt;&gt;"x","",IF(AND($I552&lt;&gt;AP$4, IFERROR(MATCH("c",$AB552:AO552,0),0)=0),"x", IF(IFERROR(MATCH("c",$AB552:AO552,0),0)=0,"c","")))</f>
        <v/>
      </c>
      <c r="AQ552" s="88" t="str">
        <f>IF($AB552&lt;&gt;"x","",IF(AND($I552&lt;&gt;AQ$4, IFERROR(MATCH("c",$AB552:AP552,0),0)=0),"x", IF(IFERROR(MATCH("c",$AB552:AP552,0),0)=0,"c","")))</f>
        <v/>
      </c>
    </row>
    <row r="553" spans="2:43" x14ac:dyDescent="0.25">
      <c r="B553" s="88">
        <f>IF(AND(OR(Pipeline!$F$5=H553,Pipeline!$F$5="",Pipeline!$F$5="All"), OR(Pipeline!$F$6=J553,Pipeline!$F$6="",Pipeline!$F$6="All"),  OR(Pipeline!$J$5&lt;=K553,Pipeline!$J$5=""), OR(Pipeline!$J$6&gt;=K553,Pipeline!$J$6=""),  OR(Pipeline!$N$5&lt;=O553,Pipeline!$N$5=""), OR(Pipeline!$N$6&gt;=O553,Pipeline!$N$6="")),1,0)</f>
        <v>1</v>
      </c>
      <c r="C553" s="99">
        <f>IF(B553&lt;&gt;1,"",COUNTIFS($I$6:I552,I553,$B$6:B552,1)+1)</f>
        <v>541</v>
      </c>
      <c r="D553" s="100" t="str">
        <f>IF(LEN(INDEX(Input!B$6:B$1005,ROW($C553)-ROW($C$5),1))=0,"-",INDEX(Input!B$6:B$1005,ROW($C553)-ROW($C$5),1))</f>
        <v>-</v>
      </c>
      <c r="E553" s="100" t="str">
        <f>IF(LEN(INDEX(Input!C$6:C$1005,ROW($C553)-ROW($C$5),1))=0,"-",INDEX(Input!C$6:C$1005,ROW($C553)-ROW($C$5),1))</f>
        <v>-</v>
      </c>
      <c r="F553" s="100" t="str">
        <f>IF(LEN(INDEX(Input!D$6:D$1005,ROW($C553)-ROW($C$5),1))=0,"-",INDEX(Input!D$6:D$1005,ROW($C553)-ROW($C$5),1))</f>
        <v>-</v>
      </c>
      <c r="G553" s="100" t="str">
        <f>IF(LEN(INDEX(Input!E$6:E$1005,ROW($C553)-ROW($C$5),1))=0,"-",INDEX(Input!E$6:E$1005,ROW($C553)-ROW($C$5),1))</f>
        <v>-</v>
      </c>
      <c r="H553" s="100" t="str">
        <f>IF(LEN(INDEX(Input!F$6:F$1005,ROW($C553)-ROW($C$5),1))=0,"-",INDEX(Input!F$6:F$1005,ROW($C553)-ROW($C$5),1))</f>
        <v>-</v>
      </c>
      <c r="I553" s="100" t="str">
        <f>IF(LEN(INDEX(Input!G$6:G$1005,ROW($C553)-ROW($C$5),1))=0,"",INDEX(Input!G$6:G$1005,ROW($C553)-ROW($C$5),1))</f>
        <v/>
      </c>
      <c r="J553" s="100" t="str">
        <f>IF(LEN(INDEX(Input!B$6:B$1005,ROW($C553)-ROW($C$5),1))=0,"-",IF(INDEX(Input!H$6:H$1005,ROW($C553)-ROW($C$5),1)="","Not set",INDEX(Input!H$6:H$1005,ROW($C553)-ROW($C$5),1)) )</f>
        <v>-</v>
      </c>
      <c r="K553" s="101" t="str">
        <f>IF(LEN(INDEX(Input!I$6:I$1005,ROW($C553)-ROW($C$5),1))=0,"",INDEX(Input!I$6:I$1005,ROW($C553)-ROW($C$5),1))</f>
        <v/>
      </c>
      <c r="L553" s="101" t="str">
        <f t="array" ref="L553">IFERROR(IF($AY$24=123,DAY(K553)&amp;connector&amp;IF($AZ$24="Extended",INDEX($AT$24:$AT$35,MONTH(K553),1),MONTH(K553))&amp;connector&amp;IF($AZ$24="Short", RIGHT(YEAR(K553),2),YEAR(K553)),IF($AY$24=213, MONTH(K553)&amp;connector&amp;DAY(K553)&amp;connector&amp;IF($AZ$24="Short", RIGHT(YEAR(K553),2),YEAR(K553)),IF($AZ$24="Short", RIGHT(YEAR(K553),2),YEAR(K553))&amp;connector&amp;MONTH(K553)&amp;connector&amp;DAY(K553))),"-")</f>
        <v>-</v>
      </c>
      <c r="M553" s="101" t="str">
        <f>IF(LEN(INDEX(Input!J$6:J$1005,ROW($C553)-ROW($C$5),1))=0,"",INDEX(Input!J$6:J$1005,ROW($C553)-ROW($C$5),1))</f>
        <v/>
      </c>
      <c r="N553" s="101" t="str">
        <f t="array" ref="N553">IFERROR(IF($AY$24=123,DAY(M553)&amp;connector&amp;IF($AZ$24="Extended",INDEX($AT$24:$AT$35,MONTH(M553),1),MONTH(M553))&amp;connector&amp;IF($AZ$24="Short", RIGHT(YEAR(M553),2),YEAR(M553)),IF($AY$24=213, MONTH(M553)&amp;connector&amp;DAY(M553)&amp;connector&amp;IF($AZ$24="Short", RIGHT(YEAR(M553),2),YEAR(M553)),IF($AZ$24="Short", RIGHT(YEAR(M553),2),YEAR(M553))&amp;connector&amp;MONTH(M553)&amp;connector&amp;DAY(M553))),"-")</f>
        <v>-</v>
      </c>
      <c r="O553" s="156" t="str">
        <f>IF(LEN(INDEX(Input!K$6:K$1005,ROW($C553)-ROW($C$5),1))=0,"",INDEX(Input!K$6:K$1005,ROW($C553)-ROW($C$5),1))</f>
        <v/>
      </c>
      <c r="P553" s="100" t="str">
        <f t="shared" si="68"/>
        <v>-</v>
      </c>
      <c r="Q553" s="156" t="str">
        <f>IF(LEN(INDEX(Input!L$6:L$1005,ROW($C553)-ROW($C$5),1))=0,"",INDEX(Input!L$6:L$1005,ROW($C553)-ROW($C$5),1))</f>
        <v/>
      </c>
      <c r="R553" s="100" t="str">
        <f t="shared" si="69"/>
        <v>-</v>
      </c>
      <c r="S553" s="156" t="str">
        <f>IF(LEN(INDEX(Input!M$6:M$1005,ROW($C553)-ROW($C$5),1))=0,"-",INDEX(Input!M$6:M$1005,ROW($C553)-ROW($C$5),1))</f>
        <v>-</v>
      </c>
      <c r="T553" s="156" t="str">
        <f t="shared" si="70"/>
        <v/>
      </c>
      <c r="U553" s="100" t="str">
        <f t="shared" si="71"/>
        <v>-</v>
      </c>
      <c r="V553" s="156" t="str">
        <f>IF(LEN(INDEX(Input!O$6:O$1005,ROW($C553)-ROW($C$5),1))=0,"",INDEX(Input!O$6:O$1005,ROW($C553)-ROW($C$5),1))</f>
        <v/>
      </c>
      <c r="W553" s="100" t="str">
        <f t="shared" si="72"/>
        <v>-</v>
      </c>
      <c r="X553" s="104" t="str">
        <f t="shared" si="73"/>
        <v/>
      </c>
      <c r="Y553" s="102" t="str">
        <f t="shared" si="74"/>
        <v/>
      </c>
      <c r="Z553" s="102" t="str">
        <f>IF(AND(OR(Dashboard!$D$7=J553,Dashboard!$D$7=""),  OR(Dashboard!$G$6&lt;=K553,Dashboard!$G$6=""), OR(Dashboard!$G$7&gt;=K553,Dashboard!$G$7=""),  OR(Dashboard!$J$6&lt;=O553,Dashboard!$J$6=""), OR(Dashboard!$J$7&gt;=O553,Dashboard!$J$7=""),D553&lt;&gt;""),"x","")</f>
        <v>x</v>
      </c>
      <c r="AA553" s="102" t="str">
        <f>IF(AND(OR(Dashboard!$D$6=H553,Dashboard!$D$6="",Dashboard!$D$6="All"), Z553="x"),"x","")</f>
        <v>x</v>
      </c>
      <c r="AB553" s="103" t="str">
        <f>IF(AND(OR(Dashboard!$D$6=H553,Dashboard!$D$6="",Dashboard!$D$6="All"), OR(Dashboard!$D$7=J553,Dashboard!$D$7=""),  OR(Dashboard!$G$6&lt;=K553,Dashboard!$G$6=""), OR(Dashboard!$G$7&gt;=K553,Dashboard!$G$7=""),  OR(Dashboard!$J$6&lt;=O553,Dashboard!$J$6=""), OR(Dashboard!$J$7&gt;=O553,Dashboard!$J$7=""),I553&lt;&gt;""),"x","")</f>
        <v/>
      </c>
      <c r="AC553" s="88" t="str">
        <f>IF($AB553&lt;&gt;"x","",IF(AND($I553&lt;&gt;AC$4, IFERROR(MATCH("c",$AB553:AB553,0),0)=0),"x", IF(IFERROR(MATCH("c",$AB553:AB553,0),0)=0,"c","")))</f>
        <v/>
      </c>
      <c r="AD553" s="88" t="str">
        <f>IF($AB553&lt;&gt;"x","",IF(AND($I553&lt;&gt;AD$4, IFERROR(MATCH("c",$AB553:AC553,0),0)=0),"x", IF(IFERROR(MATCH("c",$AB553:AC553,0),0)=0,"c","")))</f>
        <v/>
      </c>
      <c r="AE553" s="88" t="str">
        <f>IF($AB553&lt;&gt;"x","",IF(AND($I553&lt;&gt;AE$4, IFERROR(MATCH("c",$AB553:AD553,0),0)=0),"x", IF(IFERROR(MATCH("c",$AB553:AD553,0),0)=0,"c","")))</f>
        <v/>
      </c>
      <c r="AF553" s="88" t="str">
        <f>IF($AB553&lt;&gt;"x","",IF(AND($I553&lt;&gt;AF$4, IFERROR(MATCH("c",$AB553:AE553,0),0)=0),"x", IF(IFERROR(MATCH("c",$AB553:AE553,0),0)=0,"c","")))</f>
        <v/>
      </c>
      <c r="AG553" s="88" t="str">
        <f>IF($AB553&lt;&gt;"x","",IF(AND($I553&lt;&gt;AG$4, IFERROR(MATCH("c",$AB553:AF553,0),0)=0),"x", IF(IFERROR(MATCH("c",$AB553:AF553,0),0)=0,"c","")))</f>
        <v/>
      </c>
      <c r="AH553" s="88" t="str">
        <f>IF($AB553&lt;&gt;"x","",IF(AND($I553&lt;&gt;AH$4, IFERROR(MATCH("c",$AB553:AG553,0),0)=0),"x", IF(IFERROR(MATCH("c",$AB553:AG553,0),0)=0,"c","")))</f>
        <v/>
      </c>
      <c r="AI553" s="88" t="str">
        <f>IF($AB553&lt;&gt;"x","",IF(AND($I553&lt;&gt;AI$4, IFERROR(MATCH("c",$AB553:AH553,0),0)=0),"x", IF(IFERROR(MATCH("c",$AB553:AH553,0),0)=0,"c","")))</f>
        <v/>
      </c>
      <c r="AJ553" s="88" t="str">
        <f>IF($AB553&lt;&gt;"x","",IF(AND($I553&lt;&gt;AJ$4, IFERROR(MATCH("c",$AB553:AI553,0),0)=0),"x", IF(IFERROR(MATCH("c",$AB553:AI553,0),0)=0,"c","")))</f>
        <v/>
      </c>
      <c r="AK553" s="88" t="str">
        <f>IF($AB553&lt;&gt;"x","",IF(AND($I553&lt;&gt;AK$4, IFERROR(MATCH("c",$AB553:AJ553,0),0)=0),"x", IF(IFERROR(MATCH("c",$AB553:AJ553,0),0)=0,"c","")))</f>
        <v/>
      </c>
      <c r="AL553" s="88" t="str">
        <f>IF($AB553&lt;&gt;"x","",IF(AND($I553&lt;&gt;AL$4, IFERROR(MATCH("c",$AB553:AK553,0),0)=0),"x", IF(IFERROR(MATCH("c",$AB553:AK553,0),0)=0,"c","")))</f>
        <v/>
      </c>
      <c r="AM553" s="88" t="str">
        <f>IF($AB553&lt;&gt;"x","",IF(AND($I553&lt;&gt;AM$4, IFERROR(MATCH("c",$AB553:AL553,0),0)=0),"x", IF(IFERROR(MATCH("c",$AB553:AL553,0),0)=0,"c","")))</f>
        <v/>
      </c>
      <c r="AN553" s="88" t="str">
        <f>IF($AB553&lt;&gt;"x","",IF(AND($I553&lt;&gt;AN$4, IFERROR(MATCH("c",$AB553:AM553,0),0)=0),"x", IF(IFERROR(MATCH("c",$AB553:AM553,0),0)=0,"c","")))</f>
        <v/>
      </c>
      <c r="AO553" s="88" t="str">
        <f>IF($AB553&lt;&gt;"x","",IF(AND($I553&lt;&gt;AO$4, IFERROR(MATCH("c",$AB553:AN553,0),0)=0),"x", IF(IFERROR(MATCH("c",$AB553:AN553,0),0)=0,"c","")))</f>
        <v/>
      </c>
      <c r="AP553" s="88" t="str">
        <f>IF($AB553&lt;&gt;"x","",IF(AND($I553&lt;&gt;AP$4, IFERROR(MATCH("c",$AB553:AO553,0),0)=0),"x", IF(IFERROR(MATCH("c",$AB553:AO553,0),0)=0,"c","")))</f>
        <v/>
      </c>
      <c r="AQ553" s="88" t="str">
        <f>IF($AB553&lt;&gt;"x","",IF(AND($I553&lt;&gt;AQ$4, IFERROR(MATCH("c",$AB553:AP553,0),0)=0),"x", IF(IFERROR(MATCH("c",$AB553:AP553,0),0)=0,"c","")))</f>
        <v/>
      </c>
    </row>
    <row r="554" spans="2:43" x14ac:dyDescent="0.25">
      <c r="B554" s="88">
        <f>IF(AND(OR(Pipeline!$F$5=H554,Pipeline!$F$5="",Pipeline!$F$5="All"), OR(Pipeline!$F$6=J554,Pipeline!$F$6="",Pipeline!$F$6="All"),  OR(Pipeline!$J$5&lt;=K554,Pipeline!$J$5=""), OR(Pipeline!$J$6&gt;=K554,Pipeline!$J$6=""),  OR(Pipeline!$N$5&lt;=O554,Pipeline!$N$5=""), OR(Pipeline!$N$6&gt;=O554,Pipeline!$N$6="")),1,0)</f>
        <v>1</v>
      </c>
      <c r="C554" s="99">
        <f>IF(B554&lt;&gt;1,"",COUNTIFS($I$6:I553,I554,$B$6:B553,1)+1)</f>
        <v>542</v>
      </c>
      <c r="D554" s="100" t="str">
        <f>IF(LEN(INDEX(Input!B$6:B$1005,ROW($C554)-ROW($C$5),1))=0,"-",INDEX(Input!B$6:B$1005,ROW($C554)-ROW($C$5),1))</f>
        <v>-</v>
      </c>
      <c r="E554" s="100" t="str">
        <f>IF(LEN(INDEX(Input!C$6:C$1005,ROW($C554)-ROW($C$5),1))=0,"-",INDEX(Input!C$6:C$1005,ROW($C554)-ROW($C$5),1))</f>
        <v>-</v>
      </c>
      <c r="F554" s="100" t="str">
        <f>IF(LEN(INDEX(Input!D$6:D$1005,ROW($C554)-ROW($C$5),1))=0,"-",INDEX(Input!D$6:D$1005,ROW($C554)-ROW($C$5),1))</f>
        <v>-</v>
      </c>
      <c r="G554" s="100" t="str">
        <f>IF(LEN(INDEX(Input!E$6:E$1005,ROW($C554)-ROW($C$5),1))=0,"-",INDEX(Input!E$6:E$1005,ROW($C554)-ROW($C$5),1))</f>
        <v>-</v>
      </c>
      <c r="H554" s="100" t="str">
        <f>IF(LEN(INDEX(Input!F$6:F$1005,ROW($C554)-ROW($C$5),1))=0,"-",INDEX(Input!F$6:F$1005,ROW($C554)-ROW($C$5),1))</f>
        <v>-</v>
      </c>
      <c r="I554" s="100" t="str">
        <f>IF(LEN(INDEX(Input!G$6:G$1005,ROW($C554)-ROW($C$5),1))=0,"",INDEX(Input!G$6:G$1005,ROW($C554)-ROW($C$5),1))</f>
        <v/>
      </c>
      <c r="J554" s="100" t="str">
        <f>IF(LEN(INDEX(Input!B$6:B$1005,ROW($C554)-ROW($C$5),1))=0,"-",IF(INDEX(Input!H$6:H$1005,ROW($C554)-ROW($C$5),1)="","Not set",INDEX(Input!H$6:H$1005,ROW($C554)-ROW($C$5),1)) )</f>
        <v>-</v>
      </c>
      <c r="K554" s="101" t="str">
        <f>IF(LEN(INDEX(Input!I$6:I$1005,ROW($C554)-ROW($C$5),1))=0,"",INDEX(Input!I$6:I$1005,ROW($C554)-ROW($C$5),1))</f>
        <v/>
      </c>
      <c r="L554" s="101" t="str">
        <f t="array" ref="L554">IFERROR(IF($AY$24=123,DAY(K554)&amp;connector&amp;IF($AZ$24="Extended",INDEX($AT$24:$AT$35,MONTH(K554),1),MONTH(K554))&amp;connector&amp;IF($AZ$24="Short", RIGHT(YEAR(K554),2),YEAR(K554)),IF($AY$24=213, MONTH(K554)&amp;connector&amp;DAY(K554)&amp;connector&amp;IF($AZ$24="Short", RIGHT(YEAR(K554),2),YEAR(K554)),IF($AZ$24="Short", RIGHT(YEAR(K554),2),YEAR(K554))&amp;connector&amp;MONTH(K554)&amp;connector&amp;DAY(K554))),"-")</f>
        <v>-</v>
      </c>
      <c r="M554" s="101" t="str">
        <f>IF(LEN(INDEX(Input!J$6:J$1005,ROW($C554)-ROW($C$5),1))=0,"",INDEX(Input!J$6:J$1005,ROW($C554)-ROW($C$5),1))</f>
        <v/>
      </c>
      <c r="N554" s="101" t="str">
        <f t="array" ref="N554">IFERROR(IF($AY$24=123,DAY(M554)&amp;connector&amp;IF($AZ$24="Extended",INDEX($AT$24:$AT$35,MONTH(M554),1),MONTH(M554))&amp;connector&amp;IF($AZ$24="Short", RIGHT(YEAR(M554),2),YEAR(M554)),IF($AY$24=213, MONTH(M554)&amp;connector&amp;DAY(M554)&amp;connector&amp;IF($AZ$24="Short", RIGHT(YEAR(M554),2),YEAR(M554)),IF($AZ$24="Short", RIGHT(YEAR(M554),2),YEAR(M554))&amp;connector&amp;MONTH(M554)&amp;connector&amp;DAY(M554))),"-")</f>
        <v>-</v>
      </c>
      <c r="O554" s="156" t="str">
        <f>IF(LEN(INDEX(Input!K$6:K$1005,ROW($C554)-ROW($C$5),1))=0,"",INDEX(Input!K$6:K$1005,ROW($C554)-ROW($C$5),1))</f>
        <v/>
      </c>
      <c r="P554" s="100" t="str">
        <f t="shared" si="68"/>
        <v>-</v>
      </c>
      <c r="Q554" s="156" t="str">
        <f>IF(LEN(INDEX(Input!L$6:L$1005,ROW($C554)-ROW($C$5),1))=0,"",INDEX(Input!L$6:L$1005,ROW($C554)-ROW($C$5),1))</f>
        <v/>
      </c>
      <c r="R554" s="100" t="str">
        <f t="shared" si="69"/>
        <v>-</v>
      </c>
      <c r="S554" s="156" t="str">
        <f>IF(LEN(INDEX(Input!M$6:M$1005,ROW($C554)-ROW($C$5),1))=0,"-",INDEX(Input!M$6:M$1005,ROW($C554)-ROW($C$5),1))</f>
        <v>-</v>
      </c>
      <c r="T554" s="156" t="str">
        <f t="shared" si="70"/>
        <v/>
      </c>
      <c r="U554" s="100" t="str">
        <f t="shared" si="71"/>
        <v>-</v>
      </c>
      <c r="V554" s="156" t="str">
        <f>IF(LEN(INDEX(Input!O$6:O$1005,ROW($C554)-ROW($C$5),1))=0,"",INDEX(Input!O$6:O$1005,ROW($C554)-ROW($C$5),1))</f>
        <v/>
      </c>
      <c r="W554" s="100" t="str">
        <f t="shared" si="72"/>
        <v>-</v>
      </c>
      <c r="X554" s="104" t="str">
        <f t="shared" si="73"/>
        <v/>
      </c>
      <c r="Y554" s="102" t="str">
        <f t="shared" si="74"/>
        <v/>
      </c>
      <c r="Z554" s="102" t="str">
        <f>IF(AND(OR(Dashboard!$D$7=J554,Dashboard!$D$7=""),  OR(Dashboard!$G$6&lt;=K554,Dashboard!$G$6=""), OR(Dashboard!$G$7&gt;=K554,Dashboard!$G$7=""),  OR(Dashboard!$J$6&lt;=O554,Dashboard!$J$6=""), OR(Dashboard!$J$7&gt;=O554,Dashboard!$J$7=""),D554&lt;&gt;""),"x","")</f>
        <v>x</v>
      </c>
      <c r="AA554" s="102" t="str">
        <f>IF(AND(OR(Dashboard!$D$6=H554,Dashboard!$D$6="",Dashboard!$D$6="All"), Z554="x"),"x","")</f>
        <v>x</v>
      </c>
      <c r="AB554" s="103" t="str">
        <f>IF(AND(OR(Dashboard!$D$6=H554,Dashboard!$D$6="",Dashboard!$D$6="All"), OR(Dashboard!$D$7=J554,Dashboard!$D$7=""),  OR(Dashboard!$G$6&lt;=K554,Dashboard!$G$6=""), OR(Dashboard!$G$7&gt;=K554,Dashboard!$G$7=""),  OR(Dashboard!$J$6&lt;=O554,Dashboard!$J$6=""), OR(Dashboard!$J$7&gt;=O554,Dashboard!$J$7=""),I554&lt;&gt;""),"x","")</f>
        <v/>
      </c>
      <c r="AC554" s="88" t="str">
        <f>IF($AB554&lt;&gt;"x","",IF(AND($I554&lt;&gt;AC$4, IFERROR(MATCH("c",$AB554:AB554,0),0)=0),"x", IF(IFERROR(MATCH("c",$AB554:AB554,0),0)=0,"c","")))</f>
        <v/>
      </c>
      <c r="AD554" s="88" t="str">
        <f>IF($AB554&lt;&gt;"x","",IF(AND($I554&lt;&gt;AD$4, IFERROR(MATCH("c",$AB554:AC554,0),0)=0),"x", IF(IFERROR(MATCH("c",$AB554:AC554,0),0)=0,"c","")))</f>
        <v/>
      </c>
      <c r="AE554" s="88" t="str">
        <f>IF($AB554&lt;&gt;"x","",IF(AND($I554&lt;&gt;AE$4, IFERROR(MATCH("c",$AB554:AD554,0),0)=0),"x", IF(IFERROR(MATCH("c",$AB554:AD554,0),0)=0,"c","")))</f>
        <v/>
      </c>
      <c r="AF554" s="88" t="str">
        <f>IF($AB554&lt;&gt;"x","",IF(AND($I554&lt;&gt;AF$4, IFERROR(MATCH("c",$AB554:AE554,0),0)=0),"x", IF(IFERROR(MATCH("c",$AB554:AE554,0),0)=0,"c","")))</f>
        <v/>
      </c>
      <c r="AG554" s="88" t="str">
        <f>IF($AB554&lt;&gt;"x","",IF(AND($I554&lt;&gt;AG$4, IFERROR(MATCH("c",$AB554:AF554,0),0)=0),"x", IF(IFERROR(MATCH("c",$AB554:AF554,0),0)=0,"c","")))</f>
        <v/>
      </c>
      <c r="AH554" s="88" t="str">
        <f>IF($AB554&lt;&gt;"x","",IF(AND($I554&lt;&gt;AH$4, IFERROR(MATCH("c",$AB554:AG554,0),0)=0),"x", IF(IFERROR(MATCH("c",$AB554:AG554,0),0)=0,"c","")))</f>
        <v/>
      </c>
      <c r="AI554" s="88" t="str">
        <f>IF($AB554&lt;&gt;"x","",IF(AND($I554&lt;&gt;AI$4, IFERROR(MATCH("c",$AB554:AH554,0),0)=0),"x", IF(IFERROR(MATCH("c",$AB554:AH554,0),0)=0,"c","")))</f>
        <v/>
      </c>
      <c r="AJ554" s="88" t="str">
        <f>IF($AB554&lt;&gt;"x","",IF(AND($I554&lt;&gt;AJ$4, IFERROR(MATCH("c",$AB554:AI554,0),0)=0),"x", IF(IFERROR(MATCH("c",$AB554:AI554,0),0)=0,"c","")))</f>
        <v/>
      </c>
      <c r="AK554" s="88" t="str">
        <f>IF($AB554&lt;&gt;"x","",IF(AND($I554&lt;&gt;AK$4, IFERROR(MATCH("c",$AB554:AJ554,0),0)=0),"x", IF(IFERROR(MATCH("c",$AB554:AJ554,0),0)=0,"c","")))</f>
        <v/>
      </c>
      <c r="AL554" s="88" t="str">
        <f>IF($AB554&lt;&gt;"x","",IF(AND($I554&lt;&gt;AL$4, IFERROR(MATCH("c",$AB554:AK554,0),0)=0),"x", IF(IFERROR(MATCH("c",$AB554:AK554,0),0)=0,"c","")))</f>
        <v/>
      </c>
      <c r="AM554" s="88" t="str">
        <f>IF($AB554&lt;&gt;"x","",IF(AND($I554&lt;&gt;AM$4, IFERROR(MATCH("c",$AB554:AL554,0),0)=0),"x", IF(IFERROR(MATCH("c",$AB554:AL554,0),0)=0,"c","")))</f>
        <v/>
      </c>
      <c r="AN554" s="88" t="str">
        <f>IF($AB554&lt;&gt;"x","",IF(AND($I554&lt;&gt;AN$4, IFERROR(MATCH("c",$AB554:AM554,0),0)=0),"x", IF(IFERROR(MATCH("c",$AB554:AM554,0),0)=0,"c","")))</f>
        <v/>
      </c>
      <c r="AO554" s="88" t="str">
        <f>IF($AB554&lt;&gt;"x","",IF(AND($I554&lt;&gt;AO$4, IFERROR(MATCH("c",$AB554:AN554,0),0)=0),"x", IF(IFERROR(MATCH("c",$AB554:AN554,0),0)=0,"c","")))</f>
        <v/>
      </c>
      <c r="AP554" s="88" t="str">
        <f>IF($AB554&lt;&gt;"x","",IF(AND($I554&lt;&gt;AP$4, IFERROR(MATCH("c",$AB554:AO554,0),0)=0),"x", IF(IFERROR(MATCH("c",$AB554:AO554,0),0)=0,"c","")))</f>
        <v/>
      </c>
      <c r="AQ554" s="88" t="str">
        <f>IF($AB554&lt;&gt;"x","",IF(AND($I554&lt;&gt;AQ$4, IFERROR(MATCH("c",$AB554:AP554,0),0)=0),"x", IF(IFERROR(MATCH("c",$AB554:AP554,0),0)=0,"c","")))</f>
        <v/>
      </c>
    </row>
    <row r="555" spans="2:43" x14ac:dyDescent="0.25">
      <c r="B555" s="88">
        <f>IF(AND(OR(Pipeline!$F$5=H555,Pipeline!$F$5="",Pipeline!$F$5="All"), OR(Pipeline!$F$6=J555,Pipeline!$F$6="",Pipeline!$F$6="All"),  OR(Pipeline!$J$5&lt;=K555,Pipeline!$J$5=""), OR(Pipeline!$J$6&gt;=K555,Pipeline!$J$6=""),  OR(Pipeline!$N$5&lt;=O555,Pipeline!$N$5=""), OR(Pipeline!$N$6&gt;=O555,Pipeline!$N$6="")),1,0)</f>
        <v>1</v>
      </c>
      <c r="C555" s="99">
        <f>IF(B555&lt;&gt;1,"",COUNTIFS($I$6:I554,I555,$B$6:B554,1)+1)</f>
        <v>543</v>
      </c>
      <c r="D555" s="100" t="str">
        <f>IF(LEN(INDEX(Input!B$6:B$1005,ROW($C555)-ROW($C$5),1))=0,"-",INDEX(Input!B$6:B$1005,ROW($C555)-ROW($C$5),1))</f>
        <v>-</v>
      </c>
      <c r="E555" s="100" t="str">
        <f>IF(LEN(INDEX(Input!C$6:C$1005,ROW($C555)-ROW($C$5),1))=0,"-",INDEX(Input!C$6:C$1005,ROW($C555)-ROW($C$5),1))</f>
        <v>-</v>
      </c>
      <c r="F555" s="100" t="str">
        <f>IF(LEN(INDEX(Input!D$6:D$1005,ROW($C555)-ROW($C$5),1))=0,"-",INDEX(Input!D$6:D$1005,ROW($C555)-ROW($C$5),1))</f>
        <v>-</v>
      </c>
      <c r="G555" s="100" t="str">
        <f>IF(LEN(INDEX(Input!E$6:E$1005,ROW($C555)-ROW($C$5),1))=0,"-",INDEX(Input!E$6:E$1005,ROW($C555)-ROW($C$5),1))</f>
        <v>-</v>
      </c>
      <c r="H555" s="100" t="str">
        <f>IF(LEN(INDEX(Input!F$6:F$1005,ROW($C555)-ROW($C$5),1))=0,"-",INDEX(Input!F$6:F$1005,ROW($C555)-ROW($C$5),1))</f>
        <v>-</v>
      </c>
      <c r="I555" s="100" t="str">
        <f>IF(LEN(INDEX(Input!G$6:G$1005,ROW($C555)-ROW($C$5),1))=0,"",INDEX(Input!G$6:G$1005,ROW($C555)-ROW($C$5),1))</f>
        <v/>
      </c>
      <c r="J555" s="100" t="str">
        <f>IF(LEN(INDEX(Input!B$6:B$1005,ROW($C555)-ROW($C$5),1))=0,"-",IF(INDEX(Input!H$6:H$1005,ROW($C555)-ROW($C$5),1)="","Not set",INDEX(Input!H$6:H$1005,ROW($C555)-ROW($C$5),1)) )</f>
        <v>-</v>
      </c>
      <c r="K555" s="101" t="str">
        <f>IF(LEN(INDEX(Input!I$6:I$1005,ROW($C555)-ROW($C$5),1))=0,"",INDEX(Input!I$6:I$1005,ROW($C555)-ROW($C$5),1))</f>
        <v/>
      </c>
      <c r="L555" s="101" t="str">
        <f t="array" ref="L555">IFERROR(IF($AY$24=123,DAY(K555)&amp;connector&amp;IF($AZ$24="Extended",INDEX($AT$24:$AT$35,MONTH(K555),1),MONTH(K555))&amp;connector&amp;IF($AZ$24="Short", RIGHT(YEAR(K555),2),YEAR(K555)),IF($AY$24=213, MONTH(K555)&amp;connector&amp;DAY(K555)&amp;connector&amp;IF($AZ$24="Short", RIGHT(YEAR(K555),2),YEAR(K555)),IF($AZ$24="Short", RIGHT(YEAR(K555),2),YEAR(K555))&amp;connector&amp;MONTH(K555)&amp;connector&amp;DAY(K555))),"-")</f>
        <v>-</v>
      </c>
      <c r="M555" s="101" t="str">
        <f>IF(LEN(INDEX(Input!J$6:J$1005,ROW($C555)-ROW($C$5),1))=0,"",INDEX(Input!J$6:J$1005,ROW($C555)-ROW($C$5),1))</f>
        <v/>
      </c>
      <c r="N555" s="101" t="str">
        <f t="array" ref="N555">IFERROR(IF($AY$24=123,DAY(M555)&amp;connector&amp;IF($AZ$24="Extended",INDEX($AT$24:$AT$35,MONTH(M555),1),MONTH(M555))&amp;connector&amp;IF($AZ$24="Short", RIGHT(YEAR(M555),2),YEAR(M555)),IF($AY$24=213, MONTH(M555)&amp;connector&amp;DAY(M555)&amp;connector&amp;IF($AZ$24="Short", RIGHT(YEAR(M555),2),YEAR(M555)),IF($AZ$24="Short", RIGHT(YEAR(M555),2),YEAR(M555))&amp;connector&amp;MONTH(M555)&amp;connector&amp;DAY(M555))),"-")</f>
        <v>-</v>
      </c>
      <c r="O555" s="156" t="str">
        <f>IF(LEN(INDEX(Input!K$6:K$1005,ROW($C555)-ROW($C$5),1))=0,"",INDEX(Input!K$6:K$1005,ROW($C555)-ROW($C$5),1))</f>
        <v/>
      </c>
      <c r="P555" s="100" t="str">
        <f t="shared" si="68"/>
        <v>-</v>
      </c>
      <c r="Q555" s="156" t="str">
        <f>IF(LEN(INDEX(Input!L$6:L$1005,ROW($C555)-ROW($C$5),1))=0,"",INDEX(Input!L$6:L$1005,ROW($C555)-ROW($C$5),1))</f>
        <v/>
      </c>
      <c r="R555" s="100" t="str">
        <f t="shared" si="69"/>
        <v>-</v>
      </c>
      <c r="S555" s="156" t="str">
        <f>IF(LEN(INDEX(Input!M$6:M$1005,ROW($C555)-ROW($C$5),1))=0,"-",INDEX(Input!M$6:M$1005,ROW($C555)-ROW($C$5),1))</f>
        <v>-</v>
      </c>
      <c r="T555" s="156" t="str">
        <f t="shared" si="70"/>
        <v/>
      </c>
      <c r="U555" s="100" t="str">
        <f t="shared" si="71"/>
        <v>-</v>
      </c>
      <c r="V555" s="156" t="str">
        <f>IF(LEN(INDEX(Input!O$6:O$1005,ROW($C555)-ROW($C$5),1))=0,"",INDEX(Input!O$6:O$1005,ROW($C555)-ROW($C$5),1))</f>
        <v/>
      </c>
      <c r="W555" s="100" t="str">
        <f t="shared" si="72"/>
        <v>-</v>
      </c>
      <c r="X555" s="104" t="str">
        <f t="shared" si="73"/>
        <v/>
      </c>
      <c r="Y555" s="102" t="str">
        <f t="shared" si="74"/>
        <v/>
      </c>
      <c r="Z555" s="102" t="str">
        <f>IF(AND(OR(Dashboard!$D$7=J555,Dashboard!$D$7=""),  OR(Dashboard!$G$6&lt;=K555,Dashboard!$G$6=""), OR(Dashboard!$G$7&gt;=K555,Dashboard!$G$7=""),  OR(Dashboard!$J$6&lt;=O555,Dashboard!$J$6=""), OR(Dashboard!$J$7&gt;=O555,Dashboard!$J$7=""),D555&lt;&gt;""),"x","")</f>
        <v>x</v>
      </c>
      <c r="AA555" s="102" t="str">
        <f>IF(AND(OR(Dashboard!$D$6=H555,Dashboard!$D$6="",Dashboard!$D$6="All"), Z555="x"),"x","")</f>
        <v>x</v>
      </c>
      <c r="AB555" s="103" t="str">
        <f>IF(AND(OR(Dashboard!$D$6=H555,Dashboard!$D$6="",Dashboard!$D$6="All"), OR(Dashboard!$D$7=J555,Dashboard!$D$7=""),  OR(Dashboard!$G$6&lt;=K555,Dashboard!$G$6=""), OR(Dashboard!$G$7&gt;=K555,Dashboard!$G$7=""),  OR(Dashboard!$J$6&lt;=O555,Dashboard!$J$6=""), OR(Dashboard!$J$7&gt;=O555,Dashboard!$J$7=""),I555&lt;&gt;""),"x","")</f>
        <v/>
      </c>
      <c r="AC555" s="88" t="str">
        <f>IF($AB555&lt;&gt;"x","",IF(AND($I555&lt;&gt;AC$4, IFERROR(MATCH("c",$AB555:AB555,0),0)=0),"x", IF(IFERROR(MATCH("c",$AB555:AB555,0),0)=0,"c","")))</f>
        <v/>
      </c>
      <c r="AD555" s="88" t="str">
        <f>IF($AB555&lt;&gt;"x","",IF(AND($I555&lt;&gt;AD$4, IFERROR(MATCH("c",$AB555:AC555,0),0)=0),"x", IF(IFERROR(MATCH("c",$AB555:AC555,0),0)=0,"c","")))</f>
        <v/>
      </c>
      <c r="AE555" s="88" t="str">
        <f>IF($AB555&lt;&gt;"x","",IF(AND($I555&lt;&gt;AE$4, IFERROR(MATCH("c",$AB555:AD555,0),0)=0),"x", IF(IFERROR(MATCH("c",$AB555:AD555,0),0)=0,"c","")))</f>
        <v/>
      </c>
      <c r="AF555" s="88" t="str">
        <f>IF($AB555&lt;&gt;"x","",IF(AND($I555&lt;&gt;AF$4, IFERROR(MATCH("c",$AB555:AE555,0),0)=0),"x", IF(IFERROR(MATCH("c",$AB555:AE555,0),0)=0,"c","")))</f>
        <v/>
      </c>
      <c r="AG555" s="88" t="str">
        <f>IF($AB555&lt;&gt;"x","",IF(AND($I555&lt;&gt;AG$4, IFERROR(MATCH("c",$AB555:AF555,0),0)=0),"x", IF(IFERROR(MATCH("c",$AB555:AF555,0),0)=0,"c","")))</f>
        <v/>
      </c>
      <c r="AH555" s="88" t="str">
        <f>IF($AB555&lt;&gt;"x","",IF(AND($I555&lt;&gt;AH$4, IFERROR(MATCH("c",$AB555:AG555,0),0)=0),"x", IF(IFERROR(MATCH("c",$AB555:AG555,0),0)=0,"c","")))</f>
        <v/>
      </c>
      <c r="AI555" s="88" t="str">
        <f>IF($AB555&lt;&gt;"x","",IF(AND($I555&lt;&gt;AI$4, IFERROR(MATCH("c",$AB555:AH555,0),0)=0),"x", IF(IFERROR(MATCH("c",$AB555:AH555,0),0)=0,"c","")))</f>
        <v/>
      </c>
      <c r="AJ555" s="88" t="str">
        <f>IF($AB555&lt;&gt;"x","",IF(AND($I555&lt;&gt;AJ$4, IFERROR(MATCH("c",$AB555:AI555,0),0)=0),"x", IF(IFERROR(MATCH("c",$AB555:AI555,0),0)=0,"c","")))</f>
        <v/>
      </c>
      <c r="AK555" s="88" t="str">
        <f>IF($AB555&lt;&gt;"x","",IF(AND($I555&lt;&gt;AK$4, IFERROR(MATCH("c",$AB555:AJ555,0),0)=0),"x", IF(IFERROR(MATCH("c",$AB555:AJ555,0),0)=0,"c","")))</f>
        <v/>
      </c>
      <c r="AL555" s="88" t="str">
        <f>IF($AB555&lt;&gt;"x","",IF(AND($I555&lt;&gt;AL$4, IFERROR(MATCH("c",$AB555:AK555,0),0)=0),"x", IF(IFERROR(MATCH("c",$AB555:AK555,0),0)=0,"c","")))</f>
        <v/>
      </c>
      <c r="AM555" s="88" t="str">
        <f>IF($AB555&lt;&gt;"x","",IF(AND($I555&lt;&gt;AM$4, IFERROR(MATCH("c",$AB555:AL555,0),0)=0),"x", IF(IFERROR(MATCH("c",$AB555:AL555,0),0)=0,"c","")))</f>
        <v/>
      </c>
      <c r="AN555" s="88" t="str">
        <f>IF($AB555&lt;&gt;"x","",IF(AND($I555&lt;&gt;AN$4, IFERROR(MATCH("c",$AB555:AM555,0),0)=0),"x", IF(IFERROR(MATCH("c",$AB555:AM555,0),0)=0,"c","")))</f>
        <v/>
      </c>
      <c r="AO555" s="88" t="str">
        <f>IF($AB555&lt;&gt;"x","",IF(AND($I555&lt;&gt;AO$4, IFERROR(MATCH("c",$AB555:AN555,0),0)=0),"x", IF(IFERROR(MATCH("c",$AB555:AN555,0),0)=0,"c","")))</f>
        <v/>
      </c>
      <c r="AP555" s="88" t="str">
        <f>IF($AB555&lt;&gt;"x","",IF(AND($I555&lt;&gt;AP$4, IFERROR(MATCH("c",$AB555:AO555,0),0)=0),"x", IF(IFERROR(MATCH("c",$AB555:AO555,0),0)=0,"c","")))</f>
        <v/>
      </c>
      <c r="AQ555" s="88" t="str">
        <f>IF($AB555&lt;&gt;"x","",IF(AND($I555&lt;&gt;AQ$4, IFERROR(MATCH("c",$AB555:AP555,0),0)=0),"x", IF(IFERROR(MATCH("c",$AB555:AP555,0),0)=0,"c","")))</f>
        <v/>
      </c>
    </row>
    <row r="556" spans="2:43" x14ac:dyDescent="0.25">
      <c r="B556" s="88">
        <f>IF(AND(OR(Pipeline!$F$5=H556,Pipeline!$F$5="",Pipeline!$F$5="All"), OR(Pipeline!$F$6=J556,Pipeline!$F$6="",Pipeline!$F$6="All"),  OR(Pipeline!$J$5&lt;=K556,Pipeline!$J$5=""), OR(Pipeline!$J$6&gt;=K556,Pipeline!$J$6=""),  OR(Pipeline!$N$5&lt;=O556,Pipeline!$N$5=""), OR(Pipeline!$N$6&gt;=O556,Pipeline!$N$6="")),1,0)</f>
        <v>1</v>
      </c>
      <c r="C556" s="99">
        <f>IF(B556&lt;&gt;1,"",COUNTIFS($I$6:I555,I556,$B$6:B555,1)+1)</f>
        <v>544</v>
      </c>
      <c r="D556" s="100" t="str">
        <f>IF(LEN(INDEX(Input!B$6:B$1005,ROW($C556)-ROW($C$5),1))=0,"-",INDEX(Input!B$6:B$1005,ROW($C556)-ROW($C$5),1))</f>
        <v>-</v>
      </c>
      <c r="E556" s="100" t="str">
        <f>IF(LEN(INDEX(Input!C$6:C$1005,ROW($C556)-ROW($C$5),1))=0,"-",INDEX(Input!C$6:C$1005,ROW($C556)-ROW($C$5),1))</f>
        <v>-</v>
      </c>
      <c r="F556" s="100" t="str">
        <f>IF(LEN(INDEX(Input!D$6:D$1005,ROW($C556)-ROW($C$5),1))=0,"-",INDEX(Input!D$6:D$1005,ROW($C556)-ROW($C$5),1))</f>
        <v>-</v>
      </c>
      <c r="G556" s="100" t="str">
        <f>IF(LEN(INDEX(Input!E$6:E$1005,ROW($C556)-ROW($C$5),1))=0,"-",INDEX(Input!E$6:E$1005,ROW($C556)-ROW($C$5),1))</f>
        <v>-</v>
      </c>
      <c r="H556" s="100" t="str">
        <f>IF(LEN(INDEX(Input!F$6:F$1005,ROW($C556)-ROW($C$5),1))=0,"-",INDEX(Input!F$6:F$1005,ROW($C556)-ROW($C$5),1))</f>
        <v>-</v>
      </c>
      <c r="I556" s="100" t="str">
        <f>IF(LEN(INDEX(Input!G$6:G$1005,ROW($C556)-ROW($C$5),1))=0,"",INDEX(Input!G$6:G$1005,ROW($C556)-ROW($C$5),1))</f>
        <v/>
      </c>
      <c r="J556" s="100" t="str">
        <f>IF(LEN(INDEX(Input!B$6:B$1005,ROW($C556)-ROW($C$5),1))=0,"-",IF(INDEX(Input!H$6:H$1005,ROW($C556)-ROW($C$5),1)="","Not set",INDEX(Input!H$6:H$1005,ROW($C556)-ROW($C$5),1)) )</f>
        <v>-</v>
      </c>
      <c r="K556" s="101" t="str">
        <f>IF(LEN(INDEX(Input!I$6:I$1005,ROW($C556)-ROW($C$5),1))=0,"",INDEX(Input!I$6:I$1005,ROW($C556)-ROW($C$5),1))</f>
        <v/>
      </c>
      <c r="L556" s="101" t="str">
        <f t="array" ref="L556">IFERROR(IF($AY$24=123,DAY(K556)&amp;connector&amp;IF($AZ$24="Extended",INDEX($AT$24:$AT$35,MONTH(K556),1),MONTH(K556))&amp;connector&amp;IF($AZ$24="Short", RIGHT(YEAR(K556),2),YEAR(K556)),IF($AY$24=213, MONTH(K556)&amp;connector&amp;DAY(K556)&amp;connector&amp;IF($AZ$24="Short", RIGHT(YEAR(K556),2),YEAR(K556)),IF($AZ$24="Short", RIGHT(YEAR(K556),2),YEAR(K556))&amp;connector&amp;MONTH(K556)&amp;connector&amp;DAY(K556))),"-")</f>
        <v>-</v>
      </c>
      <c r="M556" s="101" t="str">
        <f>IF(LEN(INDEX(Input!J$6:J$1005,ROW($C556)-ROW($C$5),1))=0,"",INDEX(Input!J$6:J$1005,ROW($C556)-ROW($C$5),1))</f>
        <v/>
      </c>
      <c r="N556" s="101" t="str">
        <f t="array" ref="N556">IFERROR(IF($AY$24=123,DAY(M556)&amp;connector&amp;IF($AZ$24="Extended",INDEX($AT$24:$AT$35,MONTH(M556),1),MONTH(M556))&amp;connector&amp;IF($AZ$24="Short", RIGHT(YEAR(M556),2),YEAR(M556)),IF($AY$24=213, MONTH(M556)&amp;connector&amp;DAY(M556)&amp;connector&amp;IF($AZ$24="Short", RIGHT(YEAR(M556),2),YEAR(M556)),IF($AZ$24="Short", RIGHT(YEAR(M556),2),YEAR(M556))&amp;connector&amp;MONTH(M556)&amp;connector&amp;DAY(M556))),"-")</f>
        <v>-</v>
      </c>
      <c r="O556" s="156" t="str">
        <f>IF(LEN(INDEX(Input!K$6:K$1005,ROW($C556)-ROW($C$5),1))=0,"",INDEX(Input!K$6:K$1005,ROW($C556)-ROW($C$5),1))</f>
        <v/>
      </c>
      <c r="P556" s="100" t="str">
        <f t="shared" si="68"/>
        <v>-</v>
      </c>
      <c r="Q556" s="156" t="str">
        <f>IF(LEN(INDEX(Input!L$6:L$1005,ROW($C556)-ROW($C$5),1))=0,"",INDEX(Input!L$6:L$1005,ROW($C556)-ROW($C$5),1))</f>
        <v/>
      </c>
      <c r="R556" s="100" t="str">
        <f t="shared" si="69"/>
        <v>-</v>
      </c>
      <c r="S556" s="156" t="str">
        <f>IF(LEN(INDEX(Input!M$6:M$1005,ROW($C556)-ROW($C$5),1))=0,"-",INDEX(Input!M$6:M$1005,ROW($C556)-ROW($C$5),1))</f>
        <v>-</v>
      </c>
      <c r="T556" s="156" t="str">
        <f t="shared" si="70"/>
        <v/>
      </c>
      <c r="U556" s="100" t="str">
        <f t="shared" si="71"/>
        <v>-</v>
      </c>
      <c r="V556" s="156" t="str">
        <f>IF(LEN(INDEX(Input!O$6:O$1005,ROW($C556)-ROW($C$5),1))=0,"",INDEX(Input!O$6:O$1005,ROW($C556)-ROW($C$5),1))</f>
        <v/>
      </c>
      <c r="W556" s="100" t="str">
        <f t="shared" si="72"/>
        <v>-</v>
      </c>
      <c r="X556" s="104" t="str">
        <f t="shared" si="73"/>
        <v/>
      </c>
      <c r="Y556" s="102" t="str">
        <f t="shared" si="74"/>
        <v/>
      </c>
      <c r="Z556" s="102" t="str">
        <f>IF(AND(OR(Dashboard!$D$7=J556,Dashboard!$D$7=""),  OR(Dashboard!$G$6&lt;=K556,Dashboard!$G$6=""), OR(Dashboard!$G$7&gt;=K556,Dashboard!$G$7=""),  OR(Dashboard!$J$6&lt;=O556,Dashboard!$J$6=""), OR(Dashboard!$J$7&gt;=O556,Dashboard!$J$7=""),D556&lt;&gt;""),"x","")</f>
        <v>x</v>
      </c>
      <c r="AA556" s="102" t="str">
        <f>IF(AND(OR(Dashboard!$D$6=H556,Dashboard!$D$6="",Dashboard!$D$6="All"), Z556="x"),"x","")</f>
        <v>x</v>
      </c>
      <c r="AB556" s="103" t="str">
        <f>IF(AND(OR(Dashboard!$D$6=H556,Dashboard!$D$6="",Dashboard!$D$6="All"), OR(Dashboard!$D$7=J556,Dashboard!$D$7=""),  OR(Dashboard!$G$6&lt;=K556,Dashboard!$G$6=""), OR(Dashboard!$G$7&gt;=K556,Dashboard!$G$7=""),  OR(Dashboard!$J$6&lt;=O556,Dashboard!$J$6=""), OR(Dashboard!$J$7&gt;=O556,Dashboard!$J$7=""),I556&lt;&gt;""),"x","")</f>
        <v/>
      </c>
      <c r="AC556" s="88" t="str">
        <f>IF($AB556&lt;&gt;"x","",IF(AND($I556&lt;&gt;AC$4, IFERROR(MATCH("c",$AB556:AB556,0),0)=0),"x", IF(IFERROR(MATCH("c",$AB556:AB556,0),0)=0,"c","")))</f>
        <v/>
      </c>
      <c r="AD556" s="88" t="str">
        <f>IF($AB556&lt;&gt;"x","",IF(AND($I556&lt;&gt;AD$4, IFERROR(MATCH("c",$AB556:AC556,0),0)=0),"x", IF(IFERROR(MATCH("c",$AB556:AC556,0),0)=0,"c","")))</f>
        <v/>
      </c>
      <c r="AE556" s="88" t="str">
        <f>IF($AB556&lt;&gt;"x","",IF(AND($I556&lt;&gt;AE$4, IFERROR(MATCH("c",$AB556:AD556,0),0)=0),"x", IF(IFERROR(MATCH("c",$AB556:AD556,0),0)=0,"c","")))</f>
        <v/>
      </c>
      <c r="AF556" s="88" t="str">
        <f>IF($AB556&lt;&gt;"x","",IF(AND($I556&lt;&gt;AF$4, IFERROR(MATCH("c",$AB556:AE556,0),0)=0),"x", IF(IFERROR(MATCH("c",$AB556:AE556,0),0)=0,"c","")))</f>
        <v/>
      </c>
      <c r="AG556" s="88" t="str">
        <f>IF($AB556&lt;&gt;"x","",IF(AND($I556&lt;&gt;AG$4, IFERROR(MATCH("c",$AB556:AF556,0),0)=0),"x", IF(IFERROR(MATCH("c",$AB556:AF556,0),0)=0,"c","")))</f>
        <v/>
      </c>
      <c r="AH556" s="88" t="str">
        <f>IF($AB556&lt;&gt;"x","",IF(AND($I556&lt;&gt;AH$4, IFERROR(MATCH("c",$AB556:AG556,0),0)=0),"x", IF(IFERROR(MATCH("c",$AB556:AG556,0),0)=0,"c","")))</f>
        <v/>
      </c>
      <c r="AI556" s="88" t="str">
        <f>IF($AB556&lt;&gt;"x","",IF(AND($I556&lt;&gt;AI$4, IFERROR(MATCH("c",$AB556:AH556,0),0)=0),"x", IF(IFERROR(MATCH("c",$AB556:AH556,0),0)=0,"c","")))</f>
        <v/>
      </c>
      <c r="AJ556" s="88" t="str">
        <f>IF($AB556&lt;&gt;"x","",IF(AND($I556&lt;&gt;AJ$4, IFERROR(MATCH("c",$AB556:AI556,0),0)=0),"x", IF(IFERROR(MATCH("c",$AB556:AI556,0),0)=0,"c","")))</f>
        <v/>
      </c>
      <c r="AK556" s="88" t="str">
        <f>IF($AB556&lt;&gt;"x","",IF(AND($I556&lt;&gt;AK$4, IFERROR(MATCH("c",$AB556:AJ556,0),0)=0),"x", IF(IFERROR(MATCH("c",$AB556:AJ556,0),0)=0,"c","")))</f>
        <v/>
      </c>
      <c r="AL556" s="88" t="str">
        <f>IF($AB556&lt;&gt;"x","",IF(AND($I556&lt;&gt;AL$4, IFERROR(MATCH("c",$AB556:AK556,0),0)=0),"x", IF(IFERROR(MATCH("c",$AB556:AK556,0),0)=0,"c","")))</f>
        <v/>
      </c>
      <c r="AM556" s="88" t="str">
        <f>IF($AB556&lt;&gt;"x","",IF(AND($I556&lt;&gt;AM$4, IFERROR(MATCH("c",$AB556:AL556,0),0)=0),"x", IF(IFERROR(MATCH("c",$AB556:AL556,0),0)=0,"c","")))</f>
        <v/>
      </c>
      <c r="AN556" s="88" t="str">
        <f>IF($AB556&lt;&gt;"x","",IF(AND($I556&lt;&gt;AN$4, IFERROR(MATCH("c",$AB556:AM556,0),0)=0),"x", IF(IFERROR(MATCH("c",$AB556:AM556,0),0)=0,"c","")))</f>
        <v/>
      </c>
      <c r="AO556" s="88" t="str">
        <f>IF($AB556&lt;&gt;"x","",IF(AND($I556&lt;&gt;AO$4, IFERROR(MATCH("c",$AB556:AN556,0),0)=0),"x", IF(IFERROR(MATCH("c",$AB556:AN556,0),0)=0,"c","")))</f>
        <v/>
      </c>
      <c r="AP556" s="88" t="str">
        <f>IF($AB556&lt;&gt;"x","",IF(AND($I556&lt;&gt;AP$4, IFERROR(MATCH("c",$AB556:AO556,0),0)=0),"x", IF(IFERROR(MATCH("c",$AB556:AO556,0),0)=0,"c","")))</f>
        <v/>
      </c>
      <c r="AQ556" s="88" t="str">
        <f>IF($AB556&lt;&gt;"x","",IF(AND($I556&lt;&gt;AQ$4, IFERROR(MATCH("c",$AB556:AP556,0),0)=0),"x", IF(IFERROR(MATCH("c",$AB556:AP556,0),0)=0,"c","")))</f>
        <v/>
      </c>
    </row>
    <row r="557" spans="2:43" x14ac:dyDescent="0.25">
      <c r="B557" s="88">
        <f>IF(AND(OR(Pipeline!$F$5=H557,Pipeline!$F$5="",Pipeline!$F$5="All"), OR(Pipeline!$F$6=J557,Pipeline!$F$6="",Pipeline!$F$6="All"),  OR(Pipeline!$J$5&lt;=K557,Pipeline!$J$5=""), OR(Pipeline!$J$6&gt;=K557,Pipeline!$J$6=""),  OR(Pipeline!$N$5&lt;=O557,Pipeline!$N$5=""), OR(Pipeline!$N$6&gt;=O557,Pipeline!$N$6="")),1,0)</f>
        <v>1</v>
      </c>
      <c r="C557" s="99">
        <f>IF(B557&lt;&gt;1,"",COUNTIFS($I$6:I556,I557,$B$6:B556,1)+1)</f>
        <v>545</v>
      </c>
      <c r="D557" s="100" t="str">
        <f>IF(LEN(INDEX(Input!B$6:B$1005,ROW($C557)-ROW($C$5),1))=0,"-",INDEX(Input!B$6:B$1005,ROW($C557)-ROW($C$5),1))</f>
        <v>-</v>
      </c>
      <c r="E557" s="100" t="str">
        <f>IF(LEN(INDEX(Input!C$6:C$1005,ROW($C557)-ROW($C$5),1))=0,"-",INDEX(Input!C$6:C$1005,ROW($C557)-ROW($C$5),1))</f>
        <v>-</v>
      </c>
      <c r="F557" s="100" t="str">
        <f>IF(LEN(INDEX(Input!D$6:D$1005,ROW($C557)-ROW($C$5),1))=0,"-",INDEX(Input!D$6:D$1005,ROW($C557)-ROW($C$5),1))</f>
        <v>-</v>
      </c>
      <c r="G557" s="100" t="str">
        <f>IF(LEN(INDEX(Input!E$6:E$1005,ROW($C557)-ROW($C$5),1))=0,"-",INDEX(Input!E$6:E$1005,ROW($C557)-ROW($C$5),1))</f>
        <v>-</v>
      </c>
      <c r="H557" s="100" t="str">
        <f>IF(LEN(INDEX(Input!F$6:F$1005,ROW($C557)-ROW($C$5),1))=0,"-",INDEX(Input!F$6:F$1005,ROW($C557)-ROW($C$5),1))</f>
        <v>-</v>
      </c>
      <c r="I557" s="100" t="str">
        <f>IF(LEN(INDEX(Input!G$6:G$1005,ROW($C557)-ROW($C$5),1))=0,"",INDEX(Input!G$6:G$1005,ROW($C557)-ROW($C$5),1))</f>
        <v/>
      </c>
      <c r="J557" s="100" t="str">
        <f>IF(LEN(INDEX(Input!B$6:B$1005,ROW($C557)-ROW($C$5),1))=0,"-",IF(INDEX(Input!H$6:H$1005,ROW($C557)-ROW($C$5),1)="","Not set",INDEX(Input!H$6:H$1005,ROW($C557)-ROW($C$5),1)) )</f>
        <v>-</v>
      </c>
      <c r="K557" s="101" t="str">
        <f>IF(LEN(INDEX(Input!I$6:I$1005,ROW($C557)-ROW($C$5),1))=0,"",INDEX(Input!I$6:I$1005,ROW($C557)-ROW($C$5),1))</f>
        <v/>
      </c>
      <c r="L557" s="101" t="str">
        <f t="array" ref="L557">IFERROR(IF($AY$24=123,DAY(K557)&amp;connector&amp;IF($AZ$24="Extended",INDEX($AT$24:$AT$35,MONTH(K557),1),MONTH(K557))&amp;connector&amp;IF($AZ$24="Short", RIGHT(YEAR(K557),2),YEAR(K557)),IF($AY$24=213, MONTH(K557)&amp;connector&amp;DAY(K557)&amp;connector&amp;IF($AZ$24="Short", RIGHT(YEAR(K557),2),YEAR(K557)),IF($AZ$24="Short", RIGHT(YEAR(K557),2),YEAR(K557))&amp;connector&amp;MONTH(K557)&amp;connector&amp;DAY(K557))),"-")</f>
        <v>-</v>
      </c>
      <c r="M557" s="101" t="str">
        <f>IF(LEN(INDEX(Input!J$6:J$1005,ROW($C557)-ROW($C$5),1))=0,"",INDEX(Input!J$6:J$1005,ROW($C557)-ROW($C$5),1))</f>
        <v/>
      </c>
      <c r="N557" s="101" t="str">
        <f t="array" ref="N557">IFERROR(IF($AY$24=123,DAY(M557)&amp;connector&amp;IF($AZ$24="Extended",INDEX($AT$24:$AT$35,MONTH(M557),1),MONTH(M557))&amp;connector&amp;IF($AZ$24="Short", RIGHT(YEAR(M557),2),YEAR(M557)),IF($AY$24=213, MONTH(M557)&amp;connector&amp;DAY(M557)&amp;connector&amp;IF($AZ$24="Short", RIGHT(YEAR(M557),2),YEAR(M557)),IF($AZ$24="Short", RIGHT(YEAR(M557),2),YEAR(M557))&amp;connector&amp;MONTH(M557)&amp;connector&amp;DAY(M557))),"-")</f>
        <v>-</v>
      </c>
      <c r="O557" s="156" t="str">
        <f>IF(LEN(INDEX(Input!K$6:K$1005,ROW($C557)-ROW($C$5),1))=0,"",INDEX(Input!K$6:K$1005,ROW($C557)-ROW($C$5),1))</f>
        <v/>
      </c>
      <c r="P557" s="100" t="str">
        <f t="shared" si="68"/>
        <v>-</v>
      </c>
      <c r="Q557" s="156" t="str">
        <f>IF(LEN(INDEX(Input!L$6:L$1005,ROW($C557)-ROW($C$5),1))=0,"",INDEX(Input!L$6:L$1005,ROW($C557)-ROW($C$5),1))</f>
        <v/>
      </c>
      <c r="R557" s="100" t="str">
        <f t="shared" si="69"/>
        <v>-</v>
      </c>
      <c r="S557" s="156" t="str">
        <f>IF(LEN(INDEX(Input!M$6:M$1005,ROW($C557)-ROW($C$5),1))=0,"-",INDEX(Input!M$6:M$1005,ROW($C557)-ROW($C$5),1))</f>
        <v>-</v>
      </c>
      <c r="T557" s="156" t="str">
        <f t="shared" si="70"/>
        <v/>
      </c>
      <c r="U557" s="100" t="str">
        <f t="shared" si="71"/>
        <v>-</v>
      </c>
      <c r="V557" s="156" t="str">
        <f>IF(LEN(INDEX(Input!O$6:O$1005,ROW($C557)-ROW($C$5),1))=0,"",INDEX(Input!O$6:O$1005,ROW($C557)-ROW($C$5),1))</f>
        <v/>
      </c>
      <c r="W557" s="100" t="str">
        <f t="shared" si="72"/>
        <v>-</v>
      </c>
      <c r="X557" s="104" t="str">
        <f t="shared" si="73"/>
        <v/>
      </c>
      <c r="Y557" s="102" t="str">
        <f t="shared" si="74"/>
        <v/>
      </c>
      <c r="Z557" s="102" t="str">
        <f>IF(AND(OR(Dashboard!$D$7=J557,Dashboard!$D$7=""),  OR(Dashboard!$G$6&lt;=K557,Dashboard!$G$6=""), OR(Dashboard!$G$7&gt;=K557,Dashboard!$G$7=""),  OR(Dashboard!$J$6&lt;=O557,Dashboard!$J$6=""), OR(Dashboard!$J$7&gt;=O557,Dashboard!$J$7=""),D557&lt;&gt;""),"x","")</f>
        <v>x</v>
      </c>
      <c r="AA557" s="102" t="str">
        <f>IF(AND(OR(Dashboard!$D$6=H557,Dashboard!$D$6="",Dashboard!$D$6="All"), Z557="x"),"x","")</f>
        <v>x</v>
      </c>
      <c r="AB557" s="103" t="str">
        <f>IF(AND(OR(Dashboard!$D$6=H557,Dashboard!$D$6="",Dashboard!$D$6="All"), OR(Dashboard!$D$7=J557,Dashboard!$D$7=""),  OR(Dashboard!$G$6&lt;=K557,Dashboard!$G$6=""), OR(Dashboard!$G$7&gt;=K557,Dashboard!$G$7=""),  OR(Dashboard!$J$6&lt;=O557,Dashboard!$J$6=""), OR(Dashboard!$J$7&gt;=O557,Dashboard!$J$7=""),I557&lt;&gt;""),"x","")</f>
        <v/>
      </c>
      <c r="AC557" s="88" t="str">
        <f>IF($AB557&lt;&gt;"x","",IF(AND($I557&lt;&gt;AC$4, IFERROR(MATCH("c",$AB557:AB557,0),0)=0),"x", IF(IFERROR(MATCH("c",$AB557:AB557,0),0)=0,"c","")))</f>
        <v/>
      </c>
      <c r="AD557" s="88" t="str">
        <f>IF($AB557&lt;&gt;"x","",IF(AND($I557&lt;&gt;AD$4, IFERROR(MATCH("c",$AB557:AC557,0),0)=0),"x", IF(IFERROR(MATCH("c",$AB557:AC557,0),0)=0,"c","")))</f>
        <v/>
      </c>
      <c r="AE557" s="88" t="str">
        <f>IF($AB557&lt;&gt;"x","",IF(AND($I557&lt;&gt;AE$4, IFERROR(MATCH("c",$AB557:AD557,0),0)=0),"x", IF(IFERROR(MATCH("c",$AB557:AD557,0),0)=0,"c","")))</f>
        <v/>
      </c>
      <c r="AF557" s="88" t="str">
        <f>IF($AB557&lt;&gt;"x","",IF(AND($I557&lt;&gt;AF$4, IFERROR(MATCH("c",$AB557:AE557,0),0)=0),"x", IF(IFERROR(MATCH("c",$AB557:AE557,0),0)=0,"c","")))</f>
        <v/>
      </c>
      <c r="AG557" s="88" t="str">
        <f>IF($AB557&lt;&gt;"x","",IF(AND($I557&lt;&gt;AG$4, IFERROR(MATCH("c",$AB557:AF557,0),0)=0),"x", IF(IFERROR(MATCH("c",$AB557:AF557,0),0)=0,"c","")))</f>
        <v/>
      </c>
      <c r="AH557" s="88" t="str">
        <f>IF($AB557&lt;&gt;"x","",IF(AND($I557&lt;&gt;AH$4, IFERROR(MATCH("c",$AB557:AG557,0),0)=0),"x", IF(IFERROR(MATCH("c",$AB557:AG557,0),0)=0,"c","")))</f>
        <v/>
      </c>
      <c r="AI557" s="88" t="str">
        <f>IF($AB557&lt;&gt;"x","",IF(AND($I557&lt;&gt;AI$4, IFERROR(MATCH("c",$AB557:AH557,0),0)=0),"x", IF(IFERROR(MATCH("c",$AB557:AH557,0),0)=0,"c","")))</f>
        <v/>
      </c>
      <c r="AJ557" s="88" t="str">
        <f>IF($AB557&lt;&gt;"x","",IF(AND($I557&lt;&gt;AJ$4, IFERROR(MATCH("c",$AB557:AI557,0),0)=0),"x", IF(IFERROR(MATCH("c",$AB557:AI557,0),0)=0,"c","")))</f>
        <v/>
      </c>
      <c r="AK557" s="88" t="str">
        <f>IF($AB557&lt;&gt;"x","",IF(AND($I557&lt;&gt;AK$4, IFERROR(MATCH("c",$AB557:AJ557,0),0)=0),"x", IF(IFERROR(MATCH("c",$AB557:AJ557,0),0)=0,"c","")))</f>
        <v/>
      </c>
      <c r="AL557" s="88" t="str">
        <f>IF($AB557&lt;&gt;"x","",IF(AND($I557&lt;&gt;AL$4, IFERROR(MATCH("c",$AB557:AK557,0),0)=0),"x", IF(IFERROR(MATCH("c",$AB557:AK557,0),0)=0,"c","")))</f>
        <v/>
      </c>
      <c r="AM557" s="88" t="str">
        <f>IF($AB557&lt;&gt;"x","",IF(AND($I557&lt;&gt;AM$4, IFERROR(MATCH("c",$AB557:AL557,0),0)=0),"x", IF(IFERROR(MATCH("c",$AB557:AL557,0),0)=0,"c","")))</f>
        <v/>
      </c>
      <c r="AN557" s="88" t="str">
        <f>IF($AB557&lt;&gt;"x","",IF(AND($I557&lt;&gt;AN$4, IFERROR(MATCH("c",$AB557:AM557,0),0)=0),"x", IF(IFERROR(MATCH("c",$AB557:AM557,0),0)=0,"c","")))</f>
        <v/>
      </c>
      <c r="AO557" s="88" t="str">
        <f>IF($AB557&lt;&gt;"x","",IF(AND($I557&lt;&gt;AO$4, IFERROR(MATCH("c",$AB557:AN557,0),0)=0),"x", IF(IFERROR(MATCH("c",$AB557:AN557,0),0)=0,"c","")))</f>
        <v/>
      </c>
      <c r="AP557" s="88" t="str">
        <f>IF($AB557&lt;&gt;"x","",IF(AND($I557&lt;&gt;AP$4, IFERROR(MATCH("c",$AB557:AO557,0),0)=0),"x", IF(IFERROR(MATCH("c",$AB557:AO557,0),0)=0,"c","")))</f>
        <v/>
      </c>
      <c r="AQ557" s="88" t="str">
        <f>IF($AB557&lt;&gt;"x","",IF(AND($I557&lt;&gt;AQ$4, IFERROR(MATCH("c",$AB557:AP557,0),0)=0),"x", IF(IFERROR(MATCH("c",$AB557:AP557,0),0)=0,"c","")))</f>
        <v/>
      </c>
    </row>
    <row r="558" spans="2:43" x14ac:dyDescent="0.25">
      <c r="B558" s="88">
        <f>IF(AND(OR(Pipeline!$F$5=H558,Pipeline!$F$5="",Pipeline!$F$5="All"), OR(Pipeline!$F$6=J558,Pipeline!$F$6="",Pipeline!$F$6="All"),  OR(Pipeline!$J$5&lt;=K558,Pipeline!$J$5=""), OR(Pipeline!$J$6&gt;=K558,Pipeline!$J$6=""),  OR(Pipeline!$N$5&lt;=O558,Pipeline!$N$5=""), OR(Pipeline!$N$6&gt;=O558,Pipeline!$N$6="")),1,0)</f>
        <v>1</v>
      </c>
      <c r="C558" s="99">
        <f>IF(B558&lt;&gt;1,"",COUNTIFS($I$6:I557,I558,$B$6:B557,1)+1)</f>
        <v>546</v>
      </c>
      <c r="D558" s="100" t="str">
        <f>IF(LEN(INDEX(Input!B$6:B$1005,ROW($C558)-ROW($C$5),1))=0,"-",INDEX(Input!B$6:B$1005,ROW($C558)-ROW($C$5),1))</f>
        <v>-</v>
      </c>
      <c r="E558" s="100" t="str">
        <f>IF(LEN(INDEX(Input!C$6:C$1005,ROW($C558)-ROW($C$5),1))=0,"-",INDEX(Input!C$6:C$1005,ROW($C558)-ROW($C$5),1))</f>
        <v>-</v>
      </c>
      <c r="F558" s="100" t="str">
        <f>IF(LEN(INDEX(Input!D$6:D$1005,ROW($C558)-ROW($C$5),1))=0,"-",INDEX(Input!D$6:D$1005,ROW($C558)-ROW($C$5),1))</f>
        <v>-</v>
      </c>
      <c r="G558" s="100" t="str">
        <f>IF(LEN(INDEX(Input!E$6:E$1005,ROW($C558)-ROW($C$5),1))=0,"-",INDEX(Input!E$6:E$1005,ROW($C558)-ROW($C$5),1))</f>
        <v>-</v>
      </c>
      <c r="H558" s="100" t="str">
        <f>IF(LEN(INDEX(Input!F$6:F$1005,ROW($C558)-ROW($C$5),1))=0,"-",INDEX(Input!F$6:F$1005,ROW($C558)-ROW($C$5),1))</f>
        <v>-</v>
      </c>
      <c r="I558" s="100" t="str">
        <f>IF(LEN(INDEX(Input!G$6:G$1005,ROW($C558)-ROW($C$5),1))=0,"",INDEX(Input!G$6:G$1005,ROW($C558)-ROW($C$5),1))</f>
        <v/>
      </c>
      <c r="J558" s="100" t="str">
        <f>IF(LEN(INDEX(Input!B$6:B$1005,ROW($C558)-ROW($C$5),1))=0,"-",IF(INDEX(Input!H$6:H$1005,ROW($C558)-ROW($C$5),1)="","Not set",INDEX(Input!H$6:H$1005,ROW($C558)-ROW($C$5),1)) )</f>
        <v>-</v>
      </c>
      <c r="K558" s="101" t="str">
        <f>IF(LEN(INDEX(Input!I$6:I$1005,ROW($C558)-ROW($C$5),1))=0,"",INDEX(Input!I$6:I$1005,ROW($C558)-ROW($C$5),1))</f>
        <v/>
      </c>
      <c r="L558" s="101" t="str">
        <f t="array" ref="L558">IFERROR(IF($AY$24=123,DAY(K558)&amp;connector&amp;IF($AZ$24="Extended",INDEX($AT$24:$AT$35,MONTH(K558),1),MONTH(K558))&amp;connector&amp;IF($AZ$24="Short", RIGHT(YEAR(K558),2),YEAR(K558)),IF($AY$24=213, MONTH(K558)&amp;connector&amp;DAY(K558)&amp;connector&amp;IF($AZ$24="Short", RIGHT(YEAR(K558),2),YEAR(K558)),IF($AZ$24="Short", RIGHT(YEAR(K558),2),YEAR(K558))&amp;connector&amp;MONTH(K558)&amp;connector&amp;DAY(K558))),"-")</f>
        <v>-</v>
      </c>
      <c r="M558" s="101" t="str">
        <f>IF(LEN(INDEX(Input!J$6:J$1005,ROW($C558)-ROW($C$5),1))=0,"",INDEX(Input!J$6:J$1005,ROW($C558)-ROW($C$5),1))</f>
        <v/>
      </c>
      <c r="N558" s="101" t="str">
        <f t="array" ref="N558">IFERROR(IF($AY$24=123,DAY(M558)&amp;connector&amp;IF($AZ$24="Extended",INDEX($AT$24:$AT$35,MONTH(M558),1),MONTH(M558))&amp;connector&amp;IF($AZ$24="Short", RIGHT(YEAR(M558),2),YEAR(M558)),IF($AY$24=213, MONTH(M558)&amp;connector&amp;DAY(M558)&amp;connector&amp;IF($AZ$24="Short", RIGHT(YEAR(M558),2),YEAR(M558)),IF($AZ$24="Short", RIGHT(YEAR(M558),2),YEAR(M558))&amp;connector&amp;MONTH(M558)&amp;connector&amp;DAY(M558))),"-")</f>
        <v>-</v>
      </c>
      <c r="O558" s="156" t="str">
        <f>IF(LEN(INDEX(Input!K$6:K$1005,ROW($C558)-ROW($C$5),1))=0,"",INDEX(Input!K$6:K$1005,ROW($C558)-ROW($C$5),1))</f>
        <v/>
      </c>
      <c r="P558" s="100" t="str">
        <f t="shared" si="68"/>
        <v>-</v>
      </c>
      <c r="Q558" s="156" t="str">
        <f>IF(LEN(INDEX(Input!L$6:L$1005,ROW($C558)-ROW($C$5),1))=0,"",INDEX(Input!L$6:L$1005,ROW($C558)-ROW($C$5),1))</f>
        <v/>
      </c>
      <c r="R558" s="100" t="str">
        <f t="shared" si="69"/>
        <v>-</v>
      </c>
      <c r="S558" s="156" t="str">
        <f>IF(LEN(INDEX(Input!M$6:M$1005,ROW($C558)-ROW($C$5),1))=0,"-",INDEX(Input!M$6:M$1005,ROW($C558)-ROW($C$5),1))</f>
        <v>-</v>
      </c>
      <c r="T558" s="156" t="str">
        <f t="shared" si="70"/>
        <v/>
      </c>
      <c r="U558" s="100" t="str">
        <f t="shared" si="71"/>
        <v>-</v>
      </c>
      <c r="V558" s="156" t="str">
        <f>IF(LEN(INDEX(Input!O$6:O$1005,ROW($C558)-ROW($C$5),1))=0,"",INDEX(Input!O$6:O$1005,ROW($C558)-ROW($C$5),1))</f>
        <v/>
      </c>
      <c r="W558" s="100" t="str">
        <f t="shared" si="72"/>
        <v>-</v>
      </c>
      <c r="X558" s="104" t="str">
        <f t="shared" si="73"/>
        <v/>
      </c>
      <c r="Y558" s="102" t="str">
        <f t="shared" si="74"/>
        <v/>
      </c>
      <c r="Z558" s="102" t="str">
        <f>IF(AND(OR(Dashboard!$D$7=J558,Dashboard!$D$7=""),  OR(Dashboard!$G$6&lt;=K558,Dashboard!$G$6=""), OR(Dashboard!$G$7&gt;=K558,Dashboard!$G$7=""),  OR(Dashboard!$J$6&lt;=O558,Dashboard!$J$6=""), OR(Dashboard!$J$7&gt;=O558,Dashboard!$J$7=""),D558&lt;&gt;""),"x","")</f>
        <v>x</v>
      </c>
      <c r="AA558" s="102" t="str">
        <f>IF(AND(OR(Dashboard!$D$6=H558,Dashboard!$D$6="",Dashboard!$D$6="All"), Z558="x"),"x","")</f>
        <v>x</v>
      </c>
      <c r="AB558" s="103" t="str">
        <f>IF(AND(OR(Dashboard!$D$6=H558,Dashboard!$D$6="",Dashboard!$D$6="All"), OR(Dashboard!$D$7=J558,Dashboard!$D$7=""),  OR(Dashboard!$G$6&lt;=K558,Dashboard!$G$6=""), OR(Dashboard!$G$7&gt;=K558,Dashboard!$G$7=""),  OR(Dashboard!$J$6&lt;=O558,Dashboard!$J$6=""), OR(Dashboard!$J$7&gt;=O558,Dashboard!$J$7=""),I558&lt;&gt;""),"x","")</f>
        <v/>
      </c>
      <c r="AC558" s="88" t="str">
        <f>IF($AB558&lt;&gt;"x","",IF(AND($I558&lt;&gt;AC$4, IFERROR(MATCH("c",$AB558:AB558,0),0)=0),"x", IF(IFERROR(MATCH("c",$AB558:AB558,0),0)=0,"c","")))</f>
        <v/>
      </c>
      <c r="AD558" s="88" t="str">
        <f>IF($AB558&lt;&gt;"x","",IF(AND($I558&lt;&gt;AD$4, IFERROR(MATCH("c",$AB558:AC558,0),0)=0),"x", IF(IFERROR(MATCH("c",$AB558:AC558,0),0)=0,"c","")))</f>
        <v/>
      </c>
      <c r="AE558" s="88" t="str">
        <f>IF($AB558&lt;&gt;"x","",IF(AND($I558&lt;&gt;AE$4, IFERROR(MATCH("c",$AB558:AD558,0),0)=0),"x", IF(IFERROR(MATCH("c",$AB558:AD558,0),0)=0,"c","")))</f>
        <v/>
      </c>
      <c r="AF558" s="88" t="str">
        <f>IF($AB558&lt;&gt;"x","",IF(AND($I558&lt;&gt;AF$4, IFERROR(MATCH("c",$AB558:AE558,0),0)=0),"x", IF(IFERROR(MATCH("c",$AB558:AE558,0),0)=0,"c","")))</f>
        <v/>
      </c>
      <c r="AG558" s="88" t="str">
        <f>IF($AB558&lt;&gt;"x","",IF(AND($I558&lt;&gt;AG$4, IFERROR(MATCH("c",$AB558:AF558,0),0)=0),"x", IF(IFERROR(MATCH("c",$AB558:AF558,0),0)=0,"c","")))</f>
        <v/>
      </c>
      <c r="AH558" s="88" t="str">
        <f>IF($AB558&lt;&gt;"x","",IF(AND($I558&lt;&gt;AH$4, IFERROR(MATCH("c",$AB558:AG558,0),0)=0),"x", IF(IFERROR(MATCH("c",$AB558:AG558,0),0)=0,"c","")))</f>
        <v/>
      </c>
      <c r="AI558" s="88" t="str">
        <f>IF($AB558&lt;&gt;"x","",IF(AND($I558&lt;&gt;AI$4, IFERROR(MATCH("c",$AB558:AH558,0),0)=0),"x", IF(IFERROR(MATCH("c",$AB558:AH558,0),0)=0,"c","")))</f>
        <v/>
      </c>
      <c r="AJ558" s="88" t="str">
        <f>IF($AB558&lt;&gt;"x","",IF(AND($I558&lt;&gt;AJ$4, IFERROR(MATCH("c",$AB558:AI558,0),0)=0),"x", IF(IFERROR(MATCH("c",$AB558:AI558,0),0)=0,"c","")))</f>
        <v/>
      </c>
      <c r="AK558" s="88" t="str">
        <f>IF($AB558&lt;&gt;"x","",IF(AND($I558&lt;&gt;AK$4, IFERROR(MATCH("c",$AB558:AJ558,0),0)=0),"x", IF(IFERROR(MATCH("c",$AB558:AJ558,0),0)=0,"c","")))</f>
        <v/>
      </c>
      <c r="AL558" s="88" t="str">
        <f>IF($AB558&lt;&gt;"x","",IF(AND($I558&lt;&gt;AL$4, IFERROR(MATCH("c",$AB558:AK558,0),0)=0),"x", IF(IFERROR(MATCH("c",$AB558:AK558,0),0)=0,"c","")))</f>
        <v/>
      </c>
      <c r="AM558" s="88" t="str">
        <f>IF($AB558&lt;&gt;"x","",IF(AND($I558&lt;&gt;AM$4, IFERROR(MATCH("c",$AB558:AL558,0),0)=0),"x", IF(IFERROR(MATCH("c",$AB558:AL558,0),0)=0,"c","")))</f>
        <v/>
      </c>
      <c r="AN558" s="88" t="str">
        <f>IF($AB558&lt;&gt;"x","",IF(AND($I558&lt;&gt;AN$4, IFERROR(MATCH("c",$AB558:AM558,0),0)=0),"x", IF(IFERROR(MATCH("c",$AB558:AM558,0),0)=0,"c","")))</f>
        <v/>
      </c>
      <c r="AO558" s="88" t="str">
        <f>IF($AB558&lt;&gt;"x","",IF(AND($I558&lt;&gt;AO$4, IFERROR(MATCH("c",$AB558:AN558,0),0)=0),"x", IF(IFERROR(MATCH("c",$AB558:AN558,0),0)=0,"c","")))</f>
        <v/>
      </c>
      <c r="AP558" s="88" t="str">
        <f>IF($AB558&lt;&gt;"x","",IF(AND($I558&lt;&gt;AP$4, IFERROR(MATCH("c",$AB558:AO558,0),0)=0),"x", IF(IFERROR(MATCH("c",$AB558:AO558,0),0)=0,"c","")))</f>
        <v/>
      </c>
      <c r="AQ558" s="88" t="str">
        <f>IF($AB558&lt;&gt;"x","",IF(AND($I558&lt;&gt;AQ$4, IFERROR(MATCH("c",$AB558:AP558,0),0)=0),"x", IF(IFERROR(MATCH("c",$AB558:AP558,0),0)=0,"c","")))</f>
        <v/>
      </c>
    </row>
    <row r="559" spans="2:43" x14ac:dyDescent="0.25">
      <c r="B559" s="88">
        <f>IF(AND(OR(Pipeline!$F$5=H559,Pipeline!$F$5="",Pipeline!$F$5="All"), OR(Pipeline!$F$6=J559,Pipeline!$F$6="",Pipeline!$F$6="All"),  OR(Pipeline!$J$5&lt;=K559,Pipeline!$J$5=""), OR(Pipeline!$J$6&gt;=K559,Pipeline!$J$6=""),  OR(Pipeline!$N$5&lt;=O559,Pipeline!$N$5=""), OR(Pipeline!$N$6&gt;=O559,Pipeline!$N$6="")),1,0)</f>
        <v>1</v>
      </c>
      <c r="C559" s="99">
        <f>IF(B559&lt;&gt;1,"",COUNTIFS($I$6:I558,I559,$B$6:B558,1)+1)</f>
        <v>547</v>
      </c>
      <c r="D559" s="100" t="str">
        <f>IF(LEN(INDEX(Input!B$6:B$1005,ROW($C559)-ROW($C$5),1))=0,"-",INDEX(Input!B$6:B$1005,ROW($C559)-ROW($C$5),1))</f>
        <v>-</v>
      </c>
      <c r="E559" s="100" t="str">
        <f>IF(LEN(INDEX(Input!C$6:C$1005,ROW($C559)-ROW($C$5),1))=0,"-",INDEX(Input!C$6:C$1005,ROW($C559)-ROW($C$5),1))</f>
        <v>-</v>
      </c>
      <c r="F559" s="100" t="str">
        <f>IF(LEN(INDEX(Input!D$6:D$1005,ROW($C559)-ROW($C$5),1))=0,"-",INDEX(Input!D$6:D$1005,ROW($C559)-ROW($C$5),1))</f>
        <v>-</v>
      </c>
      <c r="G559" s="100" t="str">
        <f>IF(LEN(INDEX(Input!E$6:E$1005,ROW($C559)-ROW($C$5),1))=0,"-",INDEX(Input!E$6:E$1005,ROW($C559)-ROW($C$5),1))</f>
        <v>-</v>
      </c>
      <c r="H559" s="100" t="str">
        <f>IF(LEN(INDEX(Input!F$6:F$1005,ROW($C559)-ROW($C$5),1))=0,"-",INDEX(Input!F$6:F$1005,ROW($C559)-ROW($C$5),1))</f>
        <v>-</v>
      </c>
      <c r="I559" s="100" t="str">
        <f>IF(LEN(INDEX(Input!G$6:G$1005,ROW($C559)-ROW($C$5),1))=0,"",INDEX(Input!G$6:G$1005,ROW($C559)-ROW($C$5),1))</f>
        <v/>
      </c>
      <c r="J559" s="100" t="str">
        <f>IF(LEN(INDEX(Input!B$6:B$1005,ROW($C559)-ROW($C$5),1))=0,"-",IF(INDEX(Input!H$6:H$1005,ROW($C559)-ROW($C$5),1)="","Not set",INDEX(Input!H$6:H$1005,ROW($C559)-ROW($C$5),1)) )</f>
        <v>-</v>
      </c>
      <c r="K559" s="101" t="str">
        <f>IF(LEN(INDEX(Input!I$6:I$1005,ROW($C559)-ROW($C$5),1))=0,"",INDEX(Input!I$6:I$1005,ROW($C559)-ROW($C$5),1))</f>
        <v/>
      </c>
      <c r="L559" s="101" t="str">
        <f t="array" ref="L559">IFERROR(IF($AY$24=123,DAY(K559)&amp;connector&amp;IF($AZ$24="Extended",INDEX($AT$24:$AT$35,MONTH(K559),1),MONTH(K559))&amp;connector&amp;IF($AZ$24="Short", RIGHT(YEAR(K559),2),YEAR(K559)),IF($AY$24=213, MONTH(K559)&amp;connector&amp;DAY(K559)&amp;connector&amp;IF($AZ$24="Short", RIGHT(YEAR(K559),2),YEAR(K559)),IF($AZ$24="Short", RIGHT(YEAR(K559),2),YEAR(K559))&amp;connector&amp;MONTH(K559)&amp;connector&amp;DAY(K559))),"-")</f>
        <v>-</v>
      </c>
      <c r="M559" s="101" t="str">
        <f>IF(LEN(INDEX(Input!J$6:J$1005,ROW($C559)-ROW($C$5),1))=0,"",INDEX(Input!J$6:J$1005,ROW($C559)-ROW($C$5),1))</f>
        <v/>
      </c>
      <c r="N559" s="101" t="str">
        <f t="array" ref="N559">IFERROR(IF($AY$24=123,DAY(M559)&amp;connector&amp;IF($AZ$24="Extended",INDEX($AT$24:$AT$35,MONTH(M559),1),MONTH(M559))&amp;connector&amp;IF($AZ$24="Short", RIGHT(YEAR(M559),2),YEAR(M559)),IF($AY$24=213, MONTH(M559)&amp;connector&amp;DAY(M559)&amp;connector&amp;IF($AZ$24="Short", RIGHT(YEAR(M559),2),YEAR(M559)),IF($AZ$24="Short", RIGHT(YEAR(M559),2),YEAR(M559))&amp;connector&amp;MONTH(M559)&amp;connector&amp;DAY(M559))),"-")</f>
        <v>-</v>
      </c>
      <c r="O559" s="156" t="str">
        <f>IF(LEN(INDEX(Input!K$6:K$1005,ROW($C559)-ROW($C$5),1))=0,"",INDEX(Input!K$6:K$1005,ROW($C559)-ROW($C$5),1))</f>
        <v/>
      </c>
      <c r="P559" s="100" t="str">
        <f t="shared" si="68"/>
        <v>-</v>
      </c>
      <c r="Q559" s="156" t="str">
        <f>IF(LEN(INDEX(Input!L$6:L$1005,ROW($C559)-ROW($C$5),1))=0,"",INDEX(Input!L$6:L$1005,ROW($C559)-ROW($C$5),1))</f>
        <v/>
      </c>
      <c r="R559" s="100" t="str">
        <f t="shared" si="69"/>
        <v>-</v>
      </c>
      <c r="S559" s="156" t="str">
        <f>IF(LEN(INDEX(Input!M$6:M$1005,ROW($C559)-ROW($C$5),1))=0,"-",INDEX(Input!M$6:M$1005,ROW($C559)-ROW($C$5),1))</f>
        <v>-</v>
      </c>
      <c r="T559" s="156" t="str">
        <f t="shared" si="70"/>
        <v/>
      </c>
      <c r="U559" s="100" t="str">
        <f t="shared" si="71"/>
        <v>-</v>
      </c>
      <c r="V559" s="156" t="str">
        <f>IF(LEN(INDEX(Input!O$6:O$1005,ROW($C559)-ROW($C$5),1))=0,"",INDEX(Input!O$6:O$1005,ROW($C559)-ROW($C$5),1))</f>
        <v/>
      </c>
      <c r="W559" s="100" t="str">
        <f t="shared" si="72"/>
        <v>-</v>
      </c>
      <c r="X559" s="104" t="str">
        <f t="shared" si="73"/>
        <v/>
      </c>
      <c r="Y559" s="102" t="str">
        <f t="shared" si="74"/>
        <v/>
      </c>
      <c r="Z559" s="102" t="str">
        <f>IF(AND(OR(Dashboard!$D$7=J559,Dashboard!$D$7=""),  OR(Dashboard!$G$6&lt;=K559,Dashboard!$G$6=""), OR(Dashboard!$G$7&gt;=K559,Dashboard!$G$7=""),  OR(Dashboard!$J$6&lt;=O559,Dashboard!$J$6=""), OR(Dashboard!$J$7&gt;=O559,Dashboard!$J$7=""),D559&lt;&gt;""),"x","")</f>
        <v>x</v>
      </c>
      <c r="AA559" s="102" t="str">
        <f>IF(AND(OR(Dashboard!$D$6=H559,Dashboard!$D$6="",Dashboard!$D$6="All"), Z559="x"),"x","")</f>
        <v>x</v>
      </c>
      <c r="AB559" s="103" t="str">
        <f>IF(AND(OR(Dashboard!$D$6=H559,Dashboard!$D$6="",Dashboard!$D$6="All"), OR(Dashboard!$D$7=J559,Dashboard!$D$7=""),  OR(Dashboard!$G$6&lt;=K559,Dashboard!$G$6=""), OR(Dashboard!$G$7&gt;=K559,Dashboard!$G$7=""),  OR(Dashboard!$J$6&lt;=O559,Dashboard!$J$6=""), OR(Dashboard!$J$7&gt;=O559,Dashboard!$J$7=""),I559&lt;&gt;""),"x","")</f>
        <v/>
      </c>
      <c r="AC559" s="88" t="str">
        <f>IF($AB559&lt;&gt;"x","",IF(AND($I559&lt;&gt;AC$4, IFERROR(MATCH("c",$AB559:AB559,0),0)=0),"x", IF(IFERROR(MATCH("c",$AB559:AB559,0),0)=0,"c","")))</f>
        <v/>
      </c>
      <c r="AD559" s="88" t="str">
        <f>IF($AB559&lt;&gt;"x","",IF(AND($I559&lt;&gt;AD$4, IFERROR(MATCH("c",$AB559:AC559,0),0)=0),"x", IF(IFERROR(MATCH("c",$AB559:AC559,0),0)=0,"c","")))</f>
        <v/>
      </c>
      <c r="AE559" s="88" t="str">
        <f>IF($AB559&lt;&gt;"x","",IF(AND($I559&lt;&gt;AE$4, IFERROR(MATCH("c",$AB559:AD559,0),0)=0),"x", IF(IFERROR(MATCH("c",$AB559:AD559,0),0)=0,"c","")))</f>
        <v/>
      </c>
      <c r="AF559" s="88" t="str">
        <f>IF($AB559&lt;&gt;"x","",IF(AND($I559&lt;&gt;AF$4, IFERROR(MATCH("c",$AB559:AE559,0),0)=0),"x", IF(IFERROR(MATCH("c",$AB559:AE559,0),0)=0,"c","")))</f>
        <v/>
      </c>
      <c r="AG559" s="88" t="str">
        <f>IF($AB559&lt;&gt;"x","",IF(AND($I559&lt;&gt;AG$4, IFERROR(MATCH("c",$AB559:AF559,0),0)=0),"x", IF(IFERROR(MATCH("c",$AB559:AF559,0),0)=0,"c","")))</f>
        <v/>
      </c>
      <c r="AH559" s="88" t="str">
        <f>IF($AB559&lt;&gt;"x","",IF(AND($I559&lt;&gt;AH$4, IFERROR(MATCH("c",$AB559:AG559,0),0)=0),"x", IF(IFERROR(MATCH("c",$AB559:AG559,0),0)=0,"c","")))</f>
        <v/>
      </c>
      <c r="AI559" s="88" t="str">
        <f>IF($AB559&lt;&gt;"x","",IF(AND($I559&lt;&gt;AI$4, IFERROR(MATCH("c",$AB559:AH559,0),0)=0),"x", IF(IFERROR(MATCH("c",$AB559:AH559,0),0)=0,"c","")))</f>
        <v/>
      </c>
      <c r="AJ559" s="88" t="str">
        <f>IF($AB559&lt;&gt;"x","",IF(AND($I559&lt;&gt;AJ$4, IFERROR(MATCH("c",$AB559:AI559,0),0)=0),"x", IF(IFERROR(MATCH("c",$AB559:AI559,0),0)=0,"c","")))</f>
        <v/>
      </c>
      <c r="AK559" s="88" t="str">
        <f>IF($AB559&lt;&gt;"x","",IF(AND($I559&lt;&gt;AK$4, IFERROR(MATCH("c",$AB559:AJ559,0),0)=0),"x", IF(IFERROR(MATCH("c",$AB559:AJ559,0),0)=0,"c","")))</f>
        <v/>
      </c>
      <c r="AL559" s="88" t="str">
        <f>IF($AB559&lt;&gt;"x","",IF(AND($I559&lt;&gt;AL$4, IFERROR(MATCH("c",$AB559:AK559,0),0)=0),"x", IF(IFERROR(MATCH("c",$AB559:AK559,0),0)=0,"c","")))</f>
        <v/>
      </c>
      <c r="AM559" s="88" t="str">
        <f>IF($AB559&lt;&gt;"x","",IF(AND($I559&lt;&gt;AM$4, IFERROR(MATCH("c",$AB559:AL559,0),0)=0),"x", IF(IFERROR(MATCH("c",$AB559:AL559,0),0)=0,"c","")))</f>
        <v/>
      </c>
      <c r="AN559" s="88" t="str">
        <f>IF($AB559&lt;&gt;"x","",IF(AND($I559&lt;&gt;AN$4, IFERROR(MATCH("c",$AB559:AM559,0),0)=0),"x", IF(IFERROR(MATCH("c",$AB559:AM559,0),0)=0,"c","")))</f>
        <v/>
      </c>
      <c r="AO559" s="88" t="str">
        <f>IF($AB559&lt;&gt;"x","",IF(AND($I559&lt;&gt;AO$4, IFERROR(MATCH("c",$AB559:AN559,0),0)=0),"x", IF(IFERROR(MATCH("c",$AB559:AN559,0),0)=0,"c","")))</f>
        <v/>
      </c>
      <c r="AP559" s="88" t="str">
        <f>IF($AB559&lt;&gt;"x","",IF(AND($I559&lt;&gt;AP$4, IFERROR(MATCH("c",$AB559:AO559,0),0)=0),"x", IF(IFERROR(MATCH("c",$AB559:AO559,0),0)=0,"c","")))</f>
        <v/>
      </c>
      <c r="AQ559" s="88" t="str">
        <f>IF($AB559&lt;&gt;"x","",IF(AND($I559&lt;&gt;AQ$4, IFERROR(MATCH("c",$AB559:AP559,0),0)=0),"x", IF(IFERROR(MATCH("c",$AB559:AP559,0),0)=0,"c","")))</f>
        <v/>
      </c>
    </row>
    <row r="560" spans="2:43" x14ac:dyDescent="0.25">
      <c r="B560" s="88">
        <f>IF(AND(OR(Pipeline!$F$5=H560,Pipeline!$F$5="",Pipeline!$F$5="All"), OR(Pipeline!$F$6=J560,Pipeline!$F$6="",Pipeline!$F$6="All"),  OR(Pipeline!$J$5&lt;=K560,Pipeline!$J$5=""), OR(Pipeline!$J$6&gt;=K560,Pipeline!$J$6=""),  OR(Pipeline!$N$5&lt;=O560,Pipeline!$N$5=""), OR(Pipeline!$N$6&gt;=O560,Pipeline!$N$6="")),1,0)</f>
        <v>1</v>
      </c>
      <c r="C560" s="99">
        <f>IF(B560&lt;&gt;1,"",COUNTIFS($I$6:I559,I560,$B$6:B559,1)+1)</f>
        <v>548</v>
      </c>
      <c r="D560" s="100" t="str">
        <f>IF(LEN(INDEX(Input!B$6:B$1005,ROW($C560)-ROW($C$5),1))=0,"-",INDEX(Input!B$6:B$1005,ROW($C560)-ROW($C$5),1))</f>
        <v>-</v>
      </c>
      <c r="E560" s="100" t="str">
        <f>IF(LEN(INDEX(Input!C$6:C$1005,ROW($C560)-ROW($C$5),1))=0,"-",INDEX(Input!C$6:C$1005,ROW($C560)-ROW($C$5),1))</f>
        <v>-</v>
      </c>
      <c r="F560" s="100" t="str">
        <f>IF(LEN(INDEX(Input!D$6:D$1005,ROW($C560)-ROW($C$5),1))=0,"-",INDEX(Input!D$6:D$1005,ROW($C560)-ROW($C$5),1))</f>
        <v>-</v>
      </c>
      <c r="G560" s="100" t="str">
        <f>IF(LEN(INDEX(Input!E$6:E$1005,ROW($C560)-ROW($C$5),1))=0,"-",INDEX(Input!E$6:E$1005,ROW($C560)-ROW($C$5),1))</f>
        <v>-</v>
      </c>
      <c r="H560" s="100" t="str">
        <f>IF(LEN(INDEX(Input!F$6:F$1005,ROW($C560)-ROW($C$5),1))=0,"-",INDEX(Input!F$6:F$1005,ROW($C560)-ROW($C$5),1))</f>
        <v>-</v>
      </c>
      <c r="I560" s="100" t="str">
        <f>IF(LEN(INDEX(Input!G$6:G$1005,ROW($C560)-ROW($C$5),1))=0,"",INDEX(Input!G$6:G$1005,ROW($C560)-ROW($C$5),1))</f>
        <v/>
      </c>
      <c r="J560" s="100" t="str">
        <f>IF(LEN(INDEX(Input!B$6:B$1005,ROW($C560)-ROW($C$5),1))=0,"-",IF(INDEX(Input!H$6:H$1005,ROW($C560)-ROW($C$5),1)="","Not set",INDEX(Input!H$6:H$1005,ROW($C560)-ROW($C$5),1)) )</f>
        <v>-</v>
      </c>
      <c r="K560" s="101" t="str">
        <f>IF(LEN(INDEX(Input!I$6:I$1005,ROW($C560)-ROW($C$5),1))=0,"",INDEX(Input!I$6:I$1005,ROW($C560)-ROW($C$5),1))</f>
        <v/>
      </c>
      <c r="L560" s="101" t="str">
        <f t="array" ref="L560">IFERROR(IF($AY$24=123,DAY(K560)&amp;connector&amp;IF($AZ$24="Extended",INDEX($AT$24:$AT$35,MONTH(K560),1),MONTH(K560))&amp;connector&amp;IF($AZ$24="Short", RIGHT(YEAR(K560),2),YEAR(K560)),IF($AY$24=213, MONTH(K560)&amp;connector&amp;DAY(K560)&amp;connector&amp;IF($AZ$24="Short", RIGHT(YEAR(K560),2),YEAR(K560)),IF($AZ$24="Short", RIGHT(YEAR(K560),2),YEAR(K560))&amp;connector&amp;MONTH(K560)&amp;connector&amp;DAY(K560))),"-")</f>
        <v>-</v>
      </c>
      <c r="M560" s="101" t="str">
        <f>IF(LEN(INDEX(Input!J$6:J$1005,ROW($C560)-ROW($C$5),1))=0,"",INDEX(Input!J$6:J$1005,ROW($C560)-ROW($C$5),1))</f>
        <v/>
      </c>
      <c r="N560" s="101" t="str">
        <f t="array" ref="N560">IFERROR(IF($AY$24=123,DAY(M560)&amp;connector&amp;IF($AZ$24="Extended",INDEX($AT$24:$AT$35,MONTH(M560),1),MONTH(M560))&amp;connector&amp;IF($AZ$24="Short", RIGHT(YEAR(M560),2),YEAR(M560)),IF($AY$24=213, MONTH(M560)&amp;connector&amp;DAY(M560)&amp;connector&amp;IF($AZ$24="Short", RIGHT(YEAR(M560),2),YEAR(M560)),IF($AZ$24="Short", RIGHT(YEAR(M560),2),YEAR(M560))&amp;connector&amp;MONTH(M560)&amp;connector&amp;DAY(M560))),"-")</f>
        <v>-</v>
      </c>
      <c r="O560" s="156" t="str">
        <f>IF(LEN(INDEX(Input!K$6:K$1005,ROW($C560)-ROW($C$5),1))=0,"",INDEX(Input!K$6:K$1005,ROW($C560)-ROW($C$5),1))</f>
        <v/>
      </c>
      <c r="P560" s="100" t="str">
        <f t="shared" si="68"/>
        <v>-</v>
      </c>
      <c r="Q560" s="156" t="str">
        <f>IF(LEN(INDEX(Input!L$6:L$1005,ROW($C560)-ROW($C$5),1))=0,"",INDEX(Input!L$6:L$1005,ROW($C560)-ROW($C$5),1))</f>
        <v/>
      </c>
      <c r="R560" s="100" t="str">
        <f t="shared" si="69"/>
        <v>-</v>
      </c>
      <c r="S560" s="156" t="str">
        <f>IF(LEN(INDEX(Input!M$6:M$1005,ROW($C560)-ROW($C$5),1))=0,"-",INDEX(Input!M$6:M$1005,ROW($C560)-ROW($C$5),1))</f>
        <v>-</v>
      </c>
      <c r="T560" s="156" t="str">
        <f t="shared" si="70"/>
        <v/>
      </c>
      <c r="U560" s="100" t="str">
        <f t="shared" si="71"/>
        <v>-</v>
      </c>
      <c r="V560" s="156" t="str">
        <f>IF(LEN(INDEX(Input!O$6:O$1005,ROW($C560)-ROW($C$5),1))=0,"",INDEX(Input!O$6:O$1005,ROW($C560)-ROW($C$5),1))</f>
        <v/>
      </c>
      <c r="W560" s="100" t="str">
        <f t="shared" si="72"/>
        <v>-</v>
      </c>
      <c r="X560" s="104" t="str">
        <f t="shared" si="73"/>
        <v/>
      </c>
      <c r="Y560" s="102" t="str">
        <f t="shared" si="74"/>
        <v/>
      </c>
      <c r="Z560" s="102" t="str">
        <f>IF(AND(OR(Dashboard!$D$7=J560,Dashboard!$D$7=""),  OR(Dashboard!$G$6&lt;=K560,Dashboard!$G$6=""), OR(Dashboard!$G$7&gt;=K560,Dashboard!$G$7=""),  OR(Dashboard!$J$6&lt;=O560,Dashboard!$J$6=""), OR(Dashboard!$J$7&gt;=O560,Dashboard!$J$7=""),D560&lt;&gt;""),"x","")</f>
        <v>x</v>
      </c>
      <c r="AA560" s="102" t="str">
        <f>IF(AND(OR(Dashboard!$D$6=H560,Dashboard!$D$6="",Dashboard!$D$6="All"), Z560="x"),"x","")</f>
        <v>x</v>
      </c>
      <c r="AB560" s="103" t="str">
        <f>IF(AND(OR(Dashboard!$D$6=H560,Dashboard!$D$6="",Dashboard!$D$6="All"), OR(Dashboard!$D$7=J560,Dashboard!$D$7=""),  OR(Dashboard!$G$6&lt;=K560,Dashboard!$G$6=""), OR(Dashboard!$G$7&gt;=K560,Dashboard!$G$7=""),  OR(Dashboard!$J$6&lt;=O560,Dashboard!$J$6=""), OR(Dashboard!$J$7&gt;=O560,Dashboard!$J$7=""),I560&lt;&gt;""),"x","")</f>
        <v/>
      </c>
      <c r="AC560" s="88" t="str">
        <f>IF($AB560&lt;&gt;"x","",IF(AND($I560&lt;&gt;AC$4, IFERROR(MATCH("c",$AB560:AB560,0),0)=0),"x", IF(IFERROR(MATCH("c",$AB560:AB560,0),0)=0,"c","")))</f>
        <v/>
      </c>
      <c r="AD560" s="88" t="str">
        <f>IF($AB560&lt;&gt;"x","",IF(AND($I560&lt;&gt;AD$4, IFERROR(MATCH("c",$AB560:AC560,0),0)=0),"x", IF(IFERROR(MATCH("c",$AB560:AC560,0),0)=0,"c","")))</f>
        <v/>
      </c>
      <c r="AE560" s="88" t="str">
        <f>IF($AB560&lt;&gt;"x","",IF(AND($I560&lt;&gt;AE$4, IFERROR(MATCH("c",$AB560:AD560,0),0)=0),"x", IF(IFERROR(MATCH("c",$AB560:AD560,0),0)=0,"c","")))</f>
        <v/>
      </c>
      <c r="AF560" s="88" t="str">
        <f>IF($AB560&lt;&gt;"x","",IF(AND($I560&lt;&gt;AF$4, IFERROR(MATCH("c",$AB560:AE560,0),0)=0),"x", IF(IFERROR(MATCH("c",$AB560:AE560,0),0)=0,"c","")))</f>
        <v/>
      </c>
      <c r="AG560" s="88" t="str">
        <f>IF($AB560&lt;&gt;"x","",IF(AND($I560&lt;&gt;AG$4, IFERROR(MATCH("c",$AB560:AF560,0),0)=0),"x", IF(IFERROR(MATCH("c",$AB560:AF560,0),0)=0,"c","")))</f>
        <v/>
      </c>
      <c r="AH560" s="88" t="str">
        <f>IF($AB560&lt;&gt;"x","",IF(AND($I560&lt;&gt;AH$4, IFERROR(MATCH("c",$AB560:AG560,0),0)=0),"x", IF(IFERROR(MATCH("c",$AB560:AG560,0),0)=0,"c","")))</f>
        <v/>
      </c>
      <c r="AI560" s="88" t="str">
        <f>IF($AB560&lt;&gt;"x","",IF(AND($I560&lt;&gt;AI$4, IFERROR(MATCH("c",$AB560:AH560,0),0)=0),"x", IF(IFERROR(MATCH("c",$AB560:AH560,0),0)=0,"c","")))</f>
        <v/>
      </c>
      <c r="AJ560" s="88" t="str">
        <f>IF($AB560&lt;&gt;"x","",IF(AND($I560&lt;&gt;AJ$4, IFERROR(MATCH("c",$AB560:AI560,0),0)=0),"x", IF(IFERROR(MATCH("c",$AB560:AI560,0),0)=0,"c","")))</f>
        <v/>
      </c>
      <c r="AK560" s="88" t="str">
        <f>IF($AB560&lt;&gt;"x","",IF(AND($I560&lt;&gt;AK$4, IFERROR(MATCH("c",$AB560:AJ560,0),0)=0),"x", IF(IFERROR(MATCH("c",$AB560:AJ560,0),0)=0,"c","")))</f>
        <v/>
      </c>
      <c r="AL560" s="88" t="str">
        <f>IF($AB560&lt;&gt;"x","",IF(AND($I560&lt;&gt;AL$4, IFERROR(MATCH("c",$AB560:AK560,0),0)=0),"x", IF(IFERROR(MATCH("c",$AB560:AK560,0),0)=0,"c","")))</f>
        <v/>
      </c>
      <c r="AM560" s="88" t="str">
        <f>IF($AB560&lt;&gt;"x","",IF(AND($I560&lt;&gt;AM$4, IFERROR(MATCH("c",$AB560:AL560,0),0)=0),"x", IF(IFERROR(MATCH("c",$AB560:AL560,0),0)=0,"c","")))</f>
        <v/>
      </c>
      <c r="AN560" s="88" t="str">
        <f>IF($AB560&lt;&gt;"x","",IF(AND($I560&lt;&gt;AN$4, IFERROR(MATCH("c",$AB560:AM560,0),0)=0),"x", IF(IFERROR(MATCH("c",$AB560:AM560,0),0)=0,"c","")))</f>
        <v/>
      </c>
      <c r="AO560" s="88" t="str">
        <f>IF($AB560&lt;&gt;"x","",IF(AND($I560&lt;&gt;AO$4, IFERROR(MATCH("c",$AB560:AN560,0),0)=0),"x", IF(IFERROR(MATCH("c",$AB560:AN560,0),0)=0,"c","")))</f>
        <v/>
      </c>
      <c r="AP560" s="88" t="str">
        <f>IF($AB560&lt;&gt;"x","",IF(AND($I560&lt;&gt;AP$4, IFERROR(MATCH("c",$AB560:AO560,0),0)=0),"x", IF(IFERROR(MATCH("c",$AB560:AO560,0),0)=0,"c","")))</f>
        <v/>
      </c>
      <c r="AQ560" s="88" t="str">
        <f>IF($AB560&lt;&gt;"x","",IF(AND($I560&lt;&gt;AQ$4, IFERROR(MATCH("c",$AB560:AP560,0),0)=0),"x", IF(IFERROR(MATCH("c",$AB560:AP560,0),0)=0,"c","")))</f>
        <v/>
      </c>
    </row>
    <row r="561" spans="2:43" x14ac:dyDescent="0.25">
      <c r="B561" s="88">
        <f>IF(AND(OR(Pipeline!$F$5=H561,Pipeline!$F$5="",Pipeline!$F$5="All"), OR(Pipeline!$F$6=J561,Pipeline!$F$6="",Pipeline!$F$6="All"),  OR(Pipeline!$J$5&lt;=K561,Pipeline!$J$5=""), OR(Pipeline!$J$6&gt;=K561,Pipeline!$J$6=""),  OR(Pipeline!$N$5&lt;=O561,Pipeline!$N$5=""), OR(Pipeline!$N$6&gt;=O561,Pipeline!$N$6="")),1,0)</f>
        <v>1</v>
      </c>
      <c r="C561" s="99">
        <f>IF(B561&lt;&gt;1,"",COUNTIFS($I$6:I560,I561,$B$6:B560,1)+1)</f>
        <v>549</v>
      </c>
      <c r="D561" s="100" t="str">
        <f>IF(LEN(INDEX(Input!B$6:B$1005,ROW($C561)-ROW($C$5),1))=0,"-",INDEX(Input!B$6:B$1005,ROW($C561)-ROW($C$5),1))</f>
        <v>-</v>
      </c>
      <c r="E561" s="100" t="str">
        <f>IF(LEN(INDEX(Input!C$6:C$1005,ROW($C561)-ROW($C$5),1))=0,"-",INDEX(Input!C$6:C$1005,ROW($C561)-ROW($C$5),1))</f>
        <v>-</v>
      </c>
      <c r="F561" s="100" t="str">
        <f>IF(LEN(INDEX(Input!D$6:D$1005,ROW($C561)-ROW($C$5),1))=0,"-",INDEX(Input!D$6:D$1005,ROW($C561)-ROW($C$5),1))</f>
        <v>-</v>
      </c>
      <c r="G561" s="100" t="str">
        <f>IF(LEN(INDEX(Input!E$6:E$1005,ROW($C561)-ROW($C$5),1))=0,"-",INDEX(Input!E$6:E$1005,ROW($C561)-ROW($C$5),1))</f>
        <v>-</v>
      </c>
      <c r="H561" s="100" t="str">
        <f>IF(LEN(INDEX(Input!F$6:F$1005,ROW($C561)-ROW($C$5),1))=0,"-",INDEX(Input!F$6:F$1005,ROW($C561)-ROW($C$5),1))</f>
        <v>-</v>
      </c>
      <c r="I561" s="100" t="str">
        <f>IF(LEN(INDEX(Input!G$6:G$1005,ROW($C561)-ROW($C$5),1))=0,"",INDEX(Input!G$6:G$1005,ROW($C561)-ROW($C$5),1))</f>
        <v/>
      </c>
      <c r="J561" s="100" t="str">
        <f>IF(LEN(INDEX(Input!B$6:B$1005,ROW($C561)-ROW($C$5),1))=0,"-",IF(INDEX(Input!H$6:H$1005,ROW($C561)-ROW($C$5),1)="","Not set",INDEX(Input!H$6:H$1005,ROW($C561)-ROW($C$5),1)) )</f>
        <v>-</v>
      </c>
      <c r="K561" s="101" t="str">
        <f>IF(LEN(INDEX(Input!I$6:I$1005,ROW($C561)-ROW($C$5),1))=0,"",INDEX(Input!I$6:I$1005,ROW($C561)-ROW($C$5),1))</f>
        <v/>
      </c>
      <c r="L561" s="101" t="str">
        <f t="array" ref="L561">IFERROR(IF($AY$24=123,DAY(K561)&amp;connector&amp;IF($AZ$24="Extended",INDEX($AT$24:$AT$35,MONTH(K561),1),MONTH(K561))&amp;connector&amp;IF($AZ$24="Short", RIGHT(YEAR(K561),2),YEAR(K561)),IF($AY$24=213, MONTH(K561)&amp;connector&amp;DAY(K561)&amp;connector&amp;IF($AZ$24="Short", RIGHT(YEAR(K561),2),YEAR(K561)),IF($AZ$24="Short", RIGHT(YEAR(K561),2),YEAR(K561))&amp;connector&amp;MONTH(K561)&amp;connector&amp;DAY(K561))),"-")</f>
        <v>-</v>
      </c>
      <c r="M561" s="101" t="str">
        <f>IF(LEN(INDEX(Input!J$6:J$1005,ROW($C561)-ROW($C$5),1))=0,"",INDEX(Input!J$6:J$1005,ROW($C561)-ROW($C$5),1))</f>
        <v/>
      </c>
      <c r="N561" s="101" t="str">
        <f t="array" ref="N561">IFERROR(IF($AY$24=123,DAY(M561)&amp;connector&amp;IF($AZ$24="Extended",INDEX($AT$24:$AT$35,MONTH(M561),1),MONTH(M561))&amp;connector&amp;IF($AZ$24="Short", RIGHT(YEAR(M561),2),YEAR(M561)),IF($AY$24=213, MONTH(M561)&amp;connector&amp;DAY(M561)&amp;connector&amp;IF($AZ$24="Short", RIGHT(YEAR(M561),2),YEAR(M561)),IF($AZ$24="Short", RIGHT(YEAR(M561),2),YEAR(M561))&amp;connector&amp;MONTH(M561)&amp;connector&amp;DAY(M561))),"-")</f>
        <v>-</v>
      </c>
      <c r="O561" s="156" t="str">
        <f>IF(LEN(INDEX(Input!K$6:K$1005,ROW($C561)-ROW($C$5),1))=0,"",INDEX(Input!K$6:K$1005,ROW($C561)-ROW($C$5),1))</f>
        <v/>
      </c>
      <c r="P561" s="100" t="str">
        <f t="shared" si="68"/>
        <v>-</v>
      </c>
      <c r="Q561" s="156" t="str">
        <f>IF(LEN(INDEX(Input!L$6:L$1005,ROW($C561)-ROW($C$5),1))=0,"",INDEX(Input!L$6:L$1005,ROW($C561)-ROW($C$5),1))</f>
        <v/>
      </c>
      <c r="R561" s="100" t="str">
        <f t="shared" si="69"/>
        <v>-</v>
      </c>
      <c r="S561" s="156" t="str">
        <f>IF(LEN(INDEX(Input!M$6:M$1005,ROW($C561)-ROW($C$5),1))=0,"-",INDEX(Input!M$6:M$1005,ROW($C561)-ROW($C$5),1))</f>
        <v>-</v>
      </c>
      <c r="T561" s="156" t="str">
        <f t="shared" si="70"/>
        <v/>
      </c>
      <c r="U561" s="100" t="str">
        <f t="shared" si="71"/>
        <v>-</v>
      </c>
      <c r="V561" s="156" t="str">
        <f>IF(LEN(INDEX(Input!O$6:O$1005,ROW($C561)-ROW($C$5),1))=0,"",INDEX(Input!O$6:O$1005,ROW($C561)-ROW($C$5),1))</f>
        <v/>
      </c>
      <c r="W561" s="100" t="str">
        <f t="shared" si="72"/>
        <v>-</v>
      </c>
      <c r="X561" s="104" t="str">
        <f t="shared" si="73"/>
        <v/>
      </c>
      <c r="Y561" s="102" t="str">
        <f t="shared" si="74"/>
        <v/>
      </c>
      <c r="Z561" s="102" t="str">
        <f>IF(AND(OR(Dashboard!$D$7=J561,Dashboard!$D$7=""),  OR(Dashboard!$G$6&lt;=K561,Dashboard!$G$6=""), OR(Dashboard!$G$7&gt;=K561,Dashboard!$G$7=""),  OR(Dashboard!$J$6&lt;=O561,Dashboard!$J$6=""), OR(Dashboard!$J$7&gt;=O561,Dashboard!$J$7=""),D561&lt;&gt;""),"x","")</f>
        <v>x</v>
      </c>
      <c r="AA561" s="102" t="str">
        <f>IF(AND(OR(Dashboard!$D$6=H561,Dashboard!$D$6="",Dashboard!$D$6="All"), Z561="x"),"x","")</f>
        <v>x</v>
      </c>
      <c r="AB561" s="103" t="str">
        <f>IF(AND(OR(Dashboard!$D$6=H561,Dashboard!$D$6="",Dashboard!$D$6="All"), OR(Dashboard!$D$7=J561,Dashboard!$D$7=""),  OR(Dashboard!$G$6&lt;=K561,Dashboard!$G$6=""), OR(Dashboard!$G$7&gt;=K561,Dashboard!$G$7=""),  OR(Dashboard!$J$6&lt;=O561,Dashboard!$J$6=""), OR(Dashboard!$J$7&gt;=O561,Dashboard!$J$7=""),I561&lt;&gt;""),"x","")</f>
        <v/>
      </c>
      <c r="AC561" s="88" t="str">
        <f>IF($AB561&lt;&gt;"x","",IF(AND($I561&lt;&gt;AC$4, IFERROR(MATCH("c",$AB561:AB561,0),0)=0),"x", IF(IFERROR(MATCH("c",$AB561:AB561,0),0)=0,"c","")))</f>
        <v/>
      </c>
      <c r="AD561" s="88" t="str">
        <f>IF($AB561&lt;&gt;"x","",IF(AND($I561&lt;&gt;AD$4, IFERROR(MATCH("c",$AB561:AC561,0),0)=0),"x", IF(IFERROR(MATCH("c",$AB561:AC561,0),0)=0,"c","")))</f>
        <v/>
      </c>
      <c r="AE561" s="88" t="str">
        <f>IF($AB561&lt;&gt;"x","",IF(AND($I561&lt;&gt;AE$4, IFERROR(MATCH("c",$AB561:AD561,0),0)=0),"x", IF(IFERROR(MATCH("c",$AB561:AD561,0),0)=0,"c","")))</f>
        <v/>
      </c>
      <c r="AF561" s="88" t="str">
        <f>IF($AB561&lt;&gt;"x","",IF(AND($I561&lt;&gt;AF$4, IFERROR(MATCH("c",$AB561:AE561,0),0)=0),"x", IF(IFERROR(MATCH("c",$AB561:AE561,0),0)=0,"c","")))</f>
        <v/>
      </c>
      <c r="AG561" s="88" t="str">
        <f>IF($AB561&lt;&gt;"x","",IF(AND($I561&lt;&gt;AG$4, IFERROR(MATCH("c",$AB561:AF561,0),0)=0),"x", IF(IFERROR(MATCH("c",$AB561:AF561,0),0)=0,"c","")))</f>
        <v/>
      </c>
      <c r="AH561" s="88" t="str">
        <f>IF($AB561&lt;&gt;"x","",IF(AND($I561&lt;&gt;AH$4, IFERROR(MATCH("c",$AB561:AG561,0),0)=0),"x", IF(IFERROR(MATCH("c",$AB561:AG561,0),0)=0,"c","")))</f>
        <v/>
      </c>
      <c r="AI561" s="88" t="str">
        <f>IF($AB561&lt;&gt;"x","",IF(AND($I561&lt;&gt;AI$4, IFERROR(MATCH("c",$AB561:AH561,0),0)=0),"x", IF(IFERROR(MATCH("c",$AB561:AH561,0),0)=0,"c","")))</f>
        <v/>
      </c>
      <c r="AJ561" s="88" t="str">
        <f>IF($AB561&lt;&gt;"x","",IF(AND($I561&lt;&gt;AJ$4, IFERROR(MATCH("c",$AB561:AI561,0),0)=0),"x", IF(IFERROR(MATCH("c",$AB561:AI561,0),0)=0,"c","")))</f>
        <v/>
      </c>
      <c r="AK561" s="88" t="str">
        <f>IF($AB561&lt;&gt;"x","",IF(AND($I561&lt;&gt;AK$4, IFERROR(MATCH("c",$AB561:AJ561,0),0)=0),"x", IF(IFERROR(MATCH("c",$AB561:AJ561,0),0)=0,"c","")))</f>
        <v/>
      </c>
      <c r="AL561" s="88" t="str">
        <f>IF($AB561&lt;&gt;"x","",IF(AND($I561&lt;&gt;AL$4, IFERROR(MATCH("c",$AB561:AK561,0),0)=0),"x", IF(IFERROR(MATCH("c",$AB561:AK561,0),0)=0,"c","")))</f>
        <v/>
      </c>
      <c r="AM561" s="88" t="str">
        <f>IF($AB561&lt;&gt;"x","",IF(AND($I561&lt;&gt;AM$4, IFERROR(MATCH("c",$AB561:AL561,0),0)=0),"x", IF(IFERROR(MATCH("c",$AB561:AL561,0),0)=0,"c","")))</f>
        <v/>
      </c>
      <c r="AN561" s="88" t="str">
        <f>IF($AB561&lt;&gt;"x","",IF(AND($I561&lt;&gt;AN$4, IFERROR(MATCH("c",$AB561:AM561,0),0)=0),"x", IF(IFERROR(MATCH("c",$AB561:AM561,0),0)=0,"c","")))</f>
        <v/>
      </c>
      <c r="AO561" s="88" t="str">
        <f>IF($AB561&lt;&gt;"x","",IF(AND($I561&lt;&gt;AO$4, IFERROR(MATCH("c",$AB561:AN561,0),0)=0),"x", IF(IFERROR(MATCH("c",$AB561:AN561,0),0)=0,"c","")))</f>
        <v/>
      </c>
      <c r="AP561" s="88" t="str">
        <f>IF($AB561&lt;&gt;"x","",IF(AND($I561&lt;&gt;AP$4, IFERROR(MATCH("c",$AB561:AO561,0),0)=0),"x", IF(IFERROR(MATCH("c",$AB561:AO561,0),0)=0,"c","")))</f>
        <v/>
      </c>
      <c r="AQ561" s="88" t="str">
        <f>IF($AB561&lt;&gt;"x","",IF(AND($I561&lt;&gt;AQ$4, IFERROR(MATCH("c",$AB561:AP561,0),0)=0),"x", IF(IFERROR(MATCH("c",$AB561:AP561,0),0)=0,"c","")))</f>
        <v/>
      </c>
    </row>
    <row r="562" spans="2:43" x14ac:dyDescent="0.25">
      <c r="B562" s="88">
        <f>IF(AND(OR(Pipeline!$F$5=H562,Pipeline!$F$5="",Pipeline!$F$5="All"), OR(Pipeline!$F$6=J562,Pipeline!$F$6="",Pipeline!$F$6="All"),  OR(Pipeline!$J$5&lt;=K562,Pipeline!$J$5=""), OR(Pipeline!$J$6&gt;=K562,Pipeline!$J$6=""),  OR(Pipeline!$N$5&lt;=O562,Pipeline!$N$5=""), OR(Pipeline!$N$6&gt;=O562,Pipeline!$N$6="")),1,0)</f>
        <v>1</v>
      </c>
      <c r="C562" s="99">
        <f>IF(B562&lt;&gt;1,"",COUNTIFS($I$6:I561,I562,$B$6:B561,1)+1)</f>
        <v>550</v>
      </c>
      <c r="D562" s="100" t="str">
        <f>IF(LEN(INDEX(Input!B$6:B$1005,ROW($C562)-ROW($C$5),1))=0,"-",INDEX(Input!B$6:B$1005,ROW($C562)-ROW($C$5),1))</f>
        <v>-</v>
      </c>
      <c r="E562" s="100" t="str">
        <f>IF(LEN(INDEX(Input!C$6:C$1005,ROW($C562)-ROW($C$5),1))=0,"-",INDEX(Input!C$6:C$1005,ROW($C562)-ROW($C$5),1))</f>
        <v>-</v>
      </c>
      <c r="F562" s="100" t="str">
        <f>IF(LEN(INDEX(Input!D$6:D$1005,ROW($C562)-ROW($C$5),1))=0,"-",INDEX(Input!D$6:D$1005,ROW($C562)-ROW($C$5),1))</f>
        <v>-</v>
      </c>
      <c r="G562" s="100" t="str">
        <f>IF(LEN(INDEX(Input!E$6:E$1005,ROW($C562)-ROW($C$5),1))=0,"-",INDEX(Input!E$6:E$1005,ROW($C562)-ROW($C$5),1))</f>
        <v>-</v>
      </c>
      <c r="H562" s="100" t="str">
        <f>IF(LEN(INDEX(Input!F$6:F$1005,ROW($C562)-ROW($C$5),1))=0,"-",INDEX(Input!F$6:F$1005,ROW($C562)-ROW($C$5),1))</f>
        <v>-</v>
      </c>
      <c r="I562" s="100" t="str">
        <f>IF(LEN(INDEX(Input!G$6:G$1005,ROW($C562)-ROW($C$5),1))=0,"",INDEX(Input!G$6:G$1005,ROW($C562)-ROW($C$5),1))</f>
        <v/>
      </c>
      <c r="J562" s="100" t="str">
        <f>IF(LEN(INDEX(Input!B$6:B$1005,ROW($C562)-ROW($C$5),1))=0,"-",IF(INDEX(Input!H$6:H$1005,ROW($C562)-ROW($C$5),1)="","Not set",INDEX(Input!H$6:H$1005,ROW($C562)-ROW($C$5),1)) )</f>
        <v>-</v>
      </c>
      <c r="K562" s="101" t="str">
        <f>IF(LEN(INDEX(Input!I$6:I$1005,ROW($C562)-ROW($C$5),1))=0,"",INDEX(Input!I$6:I$1005,ROW($C562)-ROW($C$5),1))</f>
        <v/>
      </c>
      <c r="L562" s="101" t="str">
        <f t="array" ref="L562">IFERROR(IF($AY$24=123,DAY(K562)&amp;connector&amp;IF($AZ$24="Extended",INDEX($AT$24:$AT$35,MONTH(K562),1),MONTH(K562))&amp;connector&amp;IF($AZ$24="Short", RIGHT(YEAR(K562),2),YEAR(K562)),IF($AY$24=213, MONTH(K562)&amp;connector&amp;DAY(K562)&amp;connector&amp;IF($AZ$24="Short", RIGHT(YEAR(K562),2),YEAR(K562)),IF($AZ$24="Short", RIGHT(YEAR(K562),2),YEAR(K562))&amp;connector&amp;MONTH(K562)&amp;connector&amp;DAY(K562))),"-")</f>
        <v>-</v>
      </c>
      <c r="M562" s="101" t="str">
        <f>IF(LEN(INDEX(Input!J$6:J$1005,ROW($C562)-ROW($C$5),1))=0,"",INDEX(Input!J$6:J$1005,ROW($C562)-ROW($C$5),1))</f>
        <v/>
      </c>
      <c r="N562" s="101" t="str">
        <f t="array" ref="N562">IFERROR(IF($AY$24=123,DAY(M562)&amp;connector&amp;IF($AZ$24="Extended",INDEX($AT$24:$AT$35,MONTH(M562),1),MONTH(M562))&amp;connector&amp;IF($AZ$24="Short", RIGHT(YEAR(M562),2),YEAR(M562)),IF($AY$24=213, MONTH(M562)&amp;connector&amp;DAY(M562)&amp;connector&amp;IF($AZ$24="Short", RIGHT(YEAR(M562),2),YEAR(M562)),IF($AZ$24="Short", RIGHT(YEAR(M562),2),YEAR(M562))&amp;connector&amp;MONTH(M562)&amp;connector&amp;DAY(M562))),"-")</f>
        <v>-</v>
      </c>
      <c r="O562" s="156" t="str">
        <f>IF(LEN(INDEX(Input!K$6:K$1005,ROW($C562)-ROW($C$5),1))=0,"",INDEX(Input!K$6:K$1005,ROW($C562)-ROW($C$5),1))</f>
        <v/>
      </c>
      <c r="P562" s="100" t="str">
        <f t="shared" si="68"/>
        <v>-</v>
      </c>
      <c r="Q562" s="156" t="str">
        <f>IF(LEN(INDEX(Input!L$6:L$1005,ROW($C562)-ROW($C$5),1))=0,"",INDEX(Input!L$6:L$1005,ROW($C562)-ROW($C$5),1))</f>
        <v/>
      </c>
      <c r="R562" s="100" t="str">
        <f t="shared" si="69"/>
        <v>-</v>
      </c>
      <c r="S562" s="156" t="str">
        <f>IF(LEN(INDEX(Input!M$6:M$1005,ROW($C562)-ROW($C$5),1))=0,"-",INDEX(Input!M$6:M$1005,ROW($C562)-ROW($C$5),1))</f>
        <v>-</v>
      </c>
      <c r="T562" s="156" t="str">
        <f t="shared" si="70"/>
        <v/>
      </c>
      <c r="U562" s="100" t="str">
        <f t="shared" si="71"/>
        <v>-</v>
      </c>
      <c r="V562" s="156" t="str">
        <f>IF(LEN(INDEX(Input!O$6:O$1005,ROW($C562)-ROW($C$5),1))=0,"",INDEX(Input!O$6:O$1005,ROW($C562)-ROW($C$5),1))</f>
        <v/>
      </c>
      <c r="W562" s="100" t="str">
        <f t="shared" si="72"/>
        <v>-</v>
      </c>
      <c r="X562" s="104" t="str">
        <f t="shared" si="73"/>
        <v/>
      </c>
      <c r="Y562" s="102" t="str">
        <f t="shared" si="74"/>
        <v/>
      </c>
      <c r="Z562" s="102" t="str">
        <f>IF(AND(OR(Dashboard!$D$7=J562,Dashboard!$D$7=""),  OR(Dashboard!$G$6&lt;=K562,Dashboard!$G$6=""), OR(Dashboard!$G$7&gt;=K562,Dashboard!$G$7=""),  OR(Dashboard!$J$6&lt;=O562,Dashboard!$J$6=""), OR(Dashboard!$J$7&gt;=O562,Dashboard!$J$7=""),D562&lt;&gt;""),"x","")</f>
        <v>x</v>
      </c>
      <c r="AA562" s="102" t="str">
        <f>IF(AND(OR(Dashboard!$D$6=H562,Dashboard!$D$6="",Dashboard!$D$6="All"), Z562="x"),"x","")</f>
        <v>x</v>
      </c>
      <c r="AB562" s="103" t="str">
        <f>IF(AND(OR(Dashboard!$D$6=H562,Dashboard!$D$6="",Dashboard!$D$6="All"), OR(Dashboard!$D$7=J562,Dashboard!$D$7=""),  OR(Dashboard!$G$6&lt;=K562,Dashboard!$G$6=""), OR(Dashboard!$G$7&gt;=K562,Dashboard!$G$7=""),  OR(Dashboard!$J$6&lt;=O562,Dashboard!$J$6=""), OR(Dashboard!$J$7&gt;=O562,Dashboard!$J$7=""),I562&lt;&gt;""),"x","")</f>
        <v/>
      </c>
      <c r="AC562" s="88" t="str">
        <f>IF($AB562&lt;&gt;"x","",IF(AND($I562&lt;&gt;AC$4, IFERROR(MATCH("c",$AB562:AB562,0),0)=0),"x", IF(IFERROR(MATCH("c",$AB562:AB562,0),0)=0,"c","")))</f>
        <v/>
      </c>
      <c r="AD562" s="88" t="str">
        <f>IF($AB562&lt;&gt;"x","",IF(AND($I562&lt;&gt;AD$4, IFERROR(MATCH("c",$AB562:AC562,0),0)=0),"x", IF(IFERROR(MATCH("c",$AB562:AC562,0),0)=0,"c","")))</f>
        <v/>
      </c>
      <c r="AE562" s="88" t="str">
        <f>IF($AB562&lt;&gt;"x","",IF(AND($I562&lt;&gt;AE$4, IFERROR(MATCH("c",$AB562:AD562,0),0)=0),"x", IF(IFERROR(MATCH("c",$AB562:AD562,0),0)=0,"c","")))</f>
        <v/>
      </c>
      <c r="AF562" s="88" t="str">
        <f>IF($AB562&lt;&gt;"x","",IF(AND($I562&lt;&gt;AF$4, IFERROR(MATCH("c",$AB562:AE562,0),0)=0),"x", IF(IFERROR(MATCH("c",$AB562:AE562,0),0)=0,"c","")))</f>
        <v/>
      </c>
      <c r="AG562" s="88" t="str">
        <f>IF($AB562&lt;&gt;"x","",IF(AND($I562&lt;&gt;AG$4, IFERROR(MATCH("c",$AB562:AF562,0),0)=0),"x", IF(IFERROR(MATCH("c",$AB562:AF562,0),0)=0,"c","")))</f>
        <v/>
      </c>
      <c r="AH562" s="88" t="str">
        <f>IF($AB562&lt;&gt;"x","",IF(AND($I562&lt;&gt;AH$4, IFERROR(MATCH("c",$AB562:AG562,0),0)=0),"x", IF(IFERROR(MATCH("c",$AB562:AG562,0),0)=0,"c","")))</f>
        <v/>
      </c>
      <c r="AI562" s="88" t="str">
        <f>IF($AB562&lt;&gt;"x","",IF(AND($I562&lt;&gt;AI$4, IFERROR(MATCH("c",$AB562:AH562,0),0)=0),"x", IF(IFERROR(MATCH("c",$AB562:AH562,0),0)=0,"c","")))</f>
        <v/>
      </c>
      <c r="AJ562" s="88" t="str">
        <f>IF($AB562&lt;&gt;"x","",IF(AND($I562&lt;&gt;AJ$4, IFERROR(MATCH("c",$AB562:AI562,0),0)=0),"x", IF(IFERROR(MATCH("c",$AB562:AI562,0),0)=0,"c","")))</f>
        <v/>
      </c>
      <c r="AK562" s="88" t="str">
        <f>IF($AB562&lt;&gt;"x","",IF(AND($I562&lt;&gt;AK$4, IFERROR(MATCH("c",$AB562:AJ562,0),0)=0),"x", IF(IFERROR(MATCH("c",$AB562:AJ562,0),0)=0,"c","")))</f>
        <v/>
      </c>
      <c r="AL562" s="88" t="str">
        <f>IF($AB562&lt;&gt;"x","",IF(AND($I562&lt;&gt;AL$4, IFERROR(MATCH("c",$AB562:AK562,0),0)=0),"x", IF(IFERROR(MATCH("c",$AB562:AK562,0),0)=0,"c","")))</f>
        <v/>
      </c>
      <c r="AM562" s="88" t="str">
        <f>IF($AB562&lt;&gt;"x","",IF(AND($I562&lt;&gt;AM$4, IFERROR(MATCH("c",$AB562:AL562,0),0)=0),"x", IF(IFERROR(MATCH("c",$AB562:AL562,0),0)=0,"c","")))</f>
        <v/>
      </c>
      <c r="AN562" s="88" t="str">
        <f>IF($AB562&lt;&gt;"x","",IF(AND($I562&lt;&gt;AN$4, IFERROR(MATCH("c",$AB562:AM562,0),0)=0),"x", IF(IFERROR(MATCH("c",$AB562:AM562,0),0)=0,"c","")))</f>
        <v/>
      </c>
      <c r="AO562" s="88" t="str">
        <f>IF($AB562&lt;&gt;"x","",IF(AND($I562&lt;&gt;AO$4, IFERROR(MATCH("c",$AB562:AN562,0),0)=0),"x", IF(IFERROR(MATCH("c",$AB562:AN562,0),0)=0,"c","")))</f>
        <v/>
      </c>
      <c r="AP562" s="88" t="str">
        <f>IF($AB562&lt;&gt;"x","",IF(AND($I562&lt;&gt;AP$4, IFERROR(MATCH("c",$AB562:AO562,0),0)=0),"x", IF(IFERROR(MATCH("c",$AB562:AO562,0),0)=0,"c","")))</f>
        <v/>
      </c>
      <c r="AQ562" s="88" t="str">
        <f>IF($AB562&lt;&gt;"x","",IF(AND($I562&lt;&gt;AQ$4, IFERROR(MATCH("c",$AB562:AP562,0),0)=0),"x", IF(IFERROR(MATCH("c",$AB562:AP562,0),0)=0,"c","")))</f>
        <v/>
      </c>
    </row>
    <row r="563" spans="2:43" x14ac:dyDescent="0.25">
      <c r="B563" s="88">
        <f>IF(AND(OR(Pipeline!$F$5=H563,Pipeline!$F$5="",Pipeline!$F$5="All"), OR(Pipeline!$F$6=J563,Pipeline!$F$6="",Pipeline!$F$6="All"),  OR(Pipeline!$J$5&lt;=K563,Pipeline!$J$5=""), OR(Pipeline!$J$6&gt;=K563,Pipeline!$J$6=""),  OR(Pipeline!$N$5&lt;=O563,Pipeline!$N$5=""), OR(Pipeline!$N$6&gt;=O563,Pipeline!$N$6="")),1,0)</f>
        <v>1</v>
      </c>
      <c r="C563" s="99">
        <f>IF(B563&lt;&gt;1,"",COUNTIFS($I$6:I562,I563,$B$6:B562,1)+1)</f>
        <v>551</v>
      </c>
      <c r="D563" s="100" t="str">
        <f>IF(LEN(INDEX(Input!B$6:B$1005,ROW($C563)-ROW($C$5),1))=0,"-",INDEX(Input!B$6:B$1005,ROW($C563)-ROW($C$5),1))</f>
        <v>-</v>
      </c>
      <c r="E563" s="100" t="str">
        <f>IF(LEN(INDEX(Input!C$6:C$1005,ROW($C563)-ROW($C$5),1))=0,"-",INDEX(Input!C$6:C$1005,ROW($C563)-ROW($C$5),1))</f>
        <v>-</v>
      </c>
      <c r="F563" s="100" t="str">
        <f>IF(LEN(INDEX(Input!D$6:D$1005,ROW($C563)-ROW($C$5),1))=0,"-",INDEX(Input!D$6:D$1005,ROW($C563)-ROW($C$5),1))</f>
        <v>-</v>
      </c>
      <c r="G563" s="100" t="str">
        <f>IF(LEN(INDEX(Input!E$6:E$1005,ROW($C563)-ROW($C$5),1))=0,"-",INDEX(Input!E$6:E$1005,ROW($C563)-ROW($C$5),1))</f>
        <v>-</v>
      </c>
      <c r="H563" s="100" t="str">
        <f>IF(LEN(INDEX(Input!F$6:F$1005,ROW($C563)-ROW($C$5),1))=0,"-",INDEX(Input!F$6:F$1005,ROW($C563)-ROW($C$5),1))</f>
        <v>-</v>
      </c>
      <c r="I563" s="100" t="str">
        <f>IF(LEN(INDEX(Input!G$6:G$1005,ROW($C563)-ROW($C$5),1))=0,"",INDEX(Input!G$6:G$1005,ROW($C563)-ROW($C$5),1))</f>
        <v/>
      </c>
      <c r="J563" s="100" t="str">
        <f>IF(LEN(INDEX(Input!B$6:B$1005,ROW($C563)-ROW($C$5),1))=0,"-",IF(INDEX(Input!H$6:H$1005,ROW($C563)-ROW($C$5),1)="","Not set",INDEX(Input!H$6:H$1005,ROW($C563)-ROW($C$5),1)) )</f>
        <v>-</v>
      </c>
      <c r="K563" s="101" t="str">
        <f>IF(LEN(INDEX(Input!I$6:I$1005,ROW($C563)-ROW($C$5),1))=0,"",INDEX(Input!I$6:I$1005,ROW($C563)-ROW($C$5),1))</f>
        <v/>
      </c>
      <c r="L563" s="101" t="str">
        <f t="array" ref="L563">IFERROR(IF($AY$24=123,DAY(K563)&amp;connector&amp;IF($AZ$24="Extended",INDEX($AT$24:$AT$35,MONTH(K563),1),MONTH(K563))&amp;connector&amp;IF($AZ$24="Short", RIGHT(YEAR(K563),2),YEAR(K563)),IF($AY$24=213, MONTH(K563)&amp;connector&amp;DAY(K563)&amp;connector&amp;IF($AZ$24="Short", RIGHT(YEAR(K563),2),YEAR(K563)),IF($AZ$24="Short", RIGHT(YEAR(K563),2),YEAR(K563))&amp;connector&amp;MONTH(K563)&amp;connector&amp;DAY(K563))),"-")</f>
        <v>-</v>
      </c>
      <c r="M563" s="101" t="str">
        <f>IF(LEN(INDEX(Input!J$6:J$1005,ROW($C563)-ROW($C$5),1))=0,"",INDEX(Input!J$6:J$1005,ROW($C563)-ROW($C$5),1))</f>
        <v/>
      </c>
      <c r="N563" s="101" t="str">
        <f t="array" ref="N563">IFERROR(IF($AY$24=123,DAY(M563)&amp;connector&amp;IF($AZ$24="Extended",INDEX($AT$24:$AT$35,MONTH(M563),1),MONTH(M563))&amp;connector&amp;IF($AZ$24="Short", RIGHT(YEAR(M563),2),YEAR(M563)),IF($AY$24=213, MONTH(M563)&amp;connector&amp;DAY(M563)&amp;connector&amp;IF($AZ$24="Short", RIGHT(YEAR(M563),2),YEAR(M563)),IF($AZ$24="Short", RIGHT(YEAR(M563),2),YEAR(M563))&amp;connector&amp;MONTH(M563)&amp;connector&amp;DAY(M563))),"-")</f>
        <v>-</v>
      </c>
      <c r="O563" s="156" t="str">
        <f>IF(LEN(INDEX(Input!K$6:K$1005,ROW($C563)-ROW($C$5),1))=0,"",INDEX(Input!K$6:K$1005,ROW($C563)-ROW($C$5),1))</f>
        <v/>
      </c>
      <c r="P563" s="100" t="str">
        <f t="shared" si="68"/>
        <v>-</v>
      </c>
      <c r="Q563" s="156" t="str">
        <f>IF(LEN(INDEX(Input!L$6:L$1005,ROW($C563)-ROW($C$5),1))=0,"",INDEX(Input!L$6:L$1005,ROW($C563)-ROW($C$5),1))</f>
        <v/>
      </c>
      <c r="R563" s="100" t="str">
        <f t="shared" si="69"/>
        <v>-</v>
      </c>
      <c r="S563" s="156" t="str">
        <f>IF(LEN(INDEX(Input!M$6:M$1005,ROW($C563)-ROW($C$5),1))=0,"-",INDEX(Input!M$6:M$1005,ROW($C563)-ROW($C$5),1))</f>
        <v>-</v>
      </c>
      <c r="T563" s="156" t="str">
        <f t="shared" si="70"/>
        <v/>
      </c>
      <c r="U563" s="100" t="str">
        <f t="shared" si="71"/>
        <v>-</v>
      </c>
      <c r="V563" s="156" t="str">
        <f>IF(LEN(INDEX(Input!O$6:O$1005,ROW($C563)-ROW($C$5),1))=0,"",INDEX(Input!O$6:O$1005,ROW($C563)-ROW($C$5),1))</f>
        <v/>
      </c>
      <c r="W563" s="100" t="str">
        <f t="shared" si="72"/>
        <v>-</v>
      </c>
      <c r="X563" s="104" t="str">
        <f t="shared" si="73"/>
        <v/>
      </c>
      <c r="Y563" s="102" t="str">
        <f t="shared" si="74"/>
        <v/>
      </c>
      <c r="Z563" s="102" t="str">
        <f>IF(AND(OR(Dashboard!$D$7=J563,Dashboard!$D$7=""),  OR(Dashboard!$G$6&lt;=K563,Dashboard!$G$6=""), OR(Dashboard!$G$7&gt;=K563,Dashboard!$G$7=""),  OR(Dashboard!$J$6&lt;=O563,Dashboard!$J$6=""), OR(Dashboard!$J$7&gt;=O563,Dashboard!$J$7=""),D563&lt;&gt;""),"x","")</f>
        <v>x</v>
      </c>
      <c r="AA563" s="102" t="str">
        <f>IF(AND(OR(Dashboard!$D$6=H563,Dashboard!$D$6="",Dashboard!$D$6="All"), Z563="x"),"x","")</f>
        <v>x</v>
      </c>
      <c r="AB563" s="103" t="str">
        <f>IF(AND(OR(Dashboard!$D$6=H563,Dashboard!$D$6="",Dashboard!$D$6="All"), OR(Dashboard!$D$7=J563,Dashboard!$D$7=""),  OR(Dashboard!$G$6&lt;=K563,Dashboard!$G$6=""), OR(Dashboard!$G$7&gt;=K563,Dashboard!$G$7=""),  OR(Dashboard!$J$6&lt;=O563,Dashboard!$J$6=""), OR(Dashboard!$J$7&gt;=O563,Dashboard!$J$7=""),I563&lt;&gt;""),"x","")</f>
        <v/>
      </c>
      <c r="AC563" s="88" t="str">
        <f>IF($AB563&lt;&gt;"x","",IF(AND($I563&lt;&gt;AC$4, IFERROR(MATCH("c",$AB563:AB563,0),0)=0),"x", IF(IFERROR(MATCH("c",$AB563:AB563,0),0)=0,"c","")))</f>
        <v/>
      </c>
      <c r="AD563" s="88" t="str">
        <f>IF($AB563&lt;&gt;"x","",IF(AND($I563&lt;&gt;AD$4, IFERROR(MATCH("c",$AB563:AC563,0),0)=0),"x", IF(IFERROR(MATCH("c",$AB563:AC563,0),0)=0,"c","")))</f>
        <v/>
      </c>
      <c r="AE563" s="88" t="str">
        <f>IF($AB563&lt;&gt;"x","",IF(AND($I563&lt;&gt;AE$4, IFERROR(MATCH("c",$AB563:AD563,0),0)=0),"x", IF(IFERROR(MATCH("c",$AB563:AD563,0),0)=0,"c","")))</f>
        <v/>
      </c>
      <c r="AF563" s="88" t="str">
        <f>IF($AB563&lt;&gt;"x","",IF(AND($I563&lt;&gt;AF$4, IFERROR(MATCH("c",$AB563:AE563,0),0)=0),"x", IF(IFERROR(MATCH("c",$AB563:AE563,0),0)=0,"c","")))</f>
        <v/>
      </c>
      <c r="AG563" s="88" t="str">
        <f>IF($AB563&lt;&gt;"x","",IF(AND($I563&lt;&gt;AG$4, IFERROR(MATCH("c",$AB563:AF563,0),0)=0),"x", IF(IFERROR(MATCH("c",$AB563:AF563,0),0)=0,"c","")))</f>
        <v/>
      </c>
      <c r="AH563" s="88" t="str">
        <f>IF($AB563&lt;&gt;"x","",IF(AND($I563&lt;&gt;AH$4, IFERROR(MATCH("c",$AB563:AG563,0),0)=0),"x", IF(IFERROR(MATCH("c",$AB563:AG563,0),0)=0,"c","")))</f>
        <v/>
      </c>
      <c r="AI563" s="88" t="str">
        <f>IF($AB563&lt;&gt;"x","",IF(AND($I563&lt;&gt;AI$4, IFERROR(MATCH("c",$AB563:AH563,0),0)=0),"x", IF(IFERROR(MATCH("c",$AB563:AH563,0),0)=0,"c","")))</f>
        <v/>
      </c>
      <c r="AJ563" s="88" t="str">
        <f>IF($AB563&lt;&gt;"x","",IF(AND($I563&lt;&gt;AJ$4, IFERROR(MATCH("c",$AB563:AI563,0),0)=0),"x", IF(IFERROR(MATCH("c",$AB563:AI563,0),0)=0,"c","")))</f>
        <v/>
      </c>
      <c r="AK563" s="88" t="str">
        <f>IF($AB563&lt;&gt;"x","",IF(AND($I563&lt;&gt;AK$4, IFERROR(MATCH("c",$AB563:AJ563,0),0)=0),"x", IF(IFERROR(MATCH("c",$AB563:AJ563,0),0)=0,"c","")))</f>
        <v/>
      </c>
      <c r="AL563" s="88" t="str">
        <f>IF($AB563&lt;&gt;"x","",IF(AND($I563&lt;&gt;AL$4, IFERROR(MATCH("c",$AB563:AK563,0),0)=0),"x", IF(IFERROR(MATCH("c",$AB563:AK563,0),0)=0,"c","")))</f>
        <v/>
      </c>
      <c r="AM563" s="88" t="str">
        <f>IF($AB563&lt;&gt;"x","",IF(AND($I563&lt;&gt;AM$4, IFERROR(MATCH("c",$AB563:AL563,0),0)=0),"x", IF(IFERROR(MATCH("c",$AB563:AL563,0),0)=0,"c","")))</f>
        <v/>
      </c>
      <c r="AN563" s="88" t="str">
        <f>IF($AB563&lt;&gt;"x","",IF(AND($I563&lt;&gt;AN$4, IFERROR(MATCH("c",$AB563:AM563,0),0)=0),"x", IF(IFERROR(MATCH("c",$AB563:AM563,0),0)=0,"c","")))</f>
        <v/>
      </c>
      <c r="AO563" s="88" t="str">
        <f>IF($AB563&lt;&gt;"x","",IF(AND($I563&lt;&gt;AO$4, IFERROR(MATCH("c",$AB563:AN563,0),0)=0),"x", IF(IFERROR(MATCH("c",$AB563:AN563,0),0)=0,"c","")))</f>
        <v/>
      </c>
      <c r="AP563" s="88" t="str">
        <f>IF($AB563&lt;&gt;"x","",IF(AND($I563&lt;&gt;AP$4, IFERROR(MATCH("c",$AB563:AO563,0),0)=0),"x", IF(IFERROR(MATCH("c",$AB563:AO563,0),0)=0,"c","")))</f>
        <v/>
      </c>
      <c r="AQ563" s="88" t="str">
        <f>IF($AB563&lt;&gt;"x","",IF(AND($I563&lt;&gt;AQ$4, IFERROR(MATCH("c",$AB563:AP563,0),0)=0),"x", IF(IFERROR(MATCH("c",$AB563:AP563,0),0)=0,"c","")))</f>
        <v/>
      </c>
    </row>
    <row r="564" spans="2:43" x14ac:dyDescent="0.25">
      <c r="B564" s="88">
        <f>IF(AND(OR(Pipeline!$F$5=H564,Pipeline!$F$5="",Pipeline!$F$5="All"), OR(Pipeline!$F$6=J564,Pipeline!$F$6="",Pipeline!$F$6="All"),  OR(Pipeline!$J$5&lt;=K564,Pipeline!$J$5=""), OR(Pipeline!$J$6&gt;=K564,Pipeline!$J$6=""),  OR(Pipeline!$N$5&lt;=O564,Pipeline!$N$5=""), OR(Pipeline!$N$6&gt;=O564,Pipeline!$N$6="")),1,0)</f>
        <v>1</v>
      </c>
      <c r="C564" s="99">
        <f>IF(B564&lt;&gt;1,"",COUNTIFS($I$6:I563,I564,$B$6:B563,1)+1)</f>
        <v>552</v>
      </c>
      <c r="D564" s="100" t="str">
        <f>IF(LEN(INDEX(Input!B$6:B$1005,ROW($C564)-ROW($C$5),1))=0,"-",INDEX(Input!B$6:B$1005,ROW($C564)-ROW($C$5),1))</f>
        <v>-</v>
      </c>
      <c r="E564" s="100" t="str">
        <f>IF(LEN(INDEX(Input!C$6:C$1005,ROW($C564)-ROW($C$5),1))=0,"-",INDEX(Input!C$6:C$1005,ROW($C564)-ROW($C$5),1))</f>
        <v>-</v>
      </c>
      <c r="F564" s="100" t="str">
        <f>IF(LEN(INDEX(Input!D$6:D$1005,ROW($C564)-ROW($C$5),1))=0,"-",INDEX(Input!D$6:D$1005,ROW($C564)-ROW($C$5),1))</f>
        <v>-</v>
      </c>
      <c r="G564" s="100" t="str">
        <f>IF(LEN(INDEX(Input!E$6:E$1005,ROW($C564)-ROW($C$5),1))=0,"-",INDEX(Input!E$6:E$1005,ROW($C564)-ROW($C$5),1))</f>
        <v>-</v>
      </c>
      <c r="H564" s="100" t="str">
        <f>IF(LEN(INDEX(Input!F$6:F$1005,ROW($C564)-ROW($C$5),1))=0,"-",INDEX(Input!F$6:F$1005,ROW($C564)-ROW($C$5),1))</f>
        <v>-</v>
      </c>
      <c r="I564" s="100" t="str">
        <f>IF(LEN(INDEX(Input!G$6:G$1005,ROW($C564)-ROW($C$5),1))=0,"",INDEX(Input!G$6:G$1005,ROW($C564)-ROW($C$5),1))</f>
        <v/>
      </c>
      <c r="J564" s="100" t="str">
        <f>IF(LEN(INDEX(Input!B$6:B$1005,ROW($C564)-ROW($C$5),1))=0,"-",IF(INDEX(Input!H$6:H$1005,ROW($C564)-ROW($C$5),1)="","Not set",INDEX(Input!H$6:H$1005,ROW($C564)-ROW($C$5),1)) )</f>
        <v>-</v>
      </c>
      <c r="K564" s="101" t="str">
        <f>IF(LEN(INDEX(Input!I$6:I$1005,ROW($C564)-ROW($C$5),1))=0,"",INDEX(Input!I$6:I$1005,ROW($C564)-ROW($C$5),1))</f>
        <v/>
      </c>
      <c r="L564" s="101" t="str">
        <f t="array" ref="L564">IFERROR(IF($AY$24=123,DAY(K564)&amp;connector&amp;IF($AZ$24="Extended",INDEX($AT$24:$AT$35,MONTH(K564),1),MONTH(K564))&amp;connector&amp;IF($AZ$24="Short", RIGHT(YEAR(K564),2),YEAR(K564)),IF($AY$24=213, MONTH(K564)&amp;connector&amp;DAY(K564)&amp;connector&amp;IF($AZ$24="Short", RIGHT(YEAR(K564),2),YEAR(K564)),IF($AZ$24="Short", RIGHT(YEAR(K564),2),YEAR(K564))&amp;connector&amp;MONTH(K564)&amp;connector&amp;DAY(K564))),"-")</f>
        <v>-</v>
      </c>
      <c r="M564" s="101" t="str">
        <f>IF(LEN(INDEX(Input!J$6:J$1005,ROW($C564)-ROW($C$5),1))=0,"",INDEX(Input!J$6:J$1005,ROW($C564)-ROW($C$5),1))</f>
        <v/>
      </c>
      <c r="N564" s="101" t="str">
        <f t="array" ref="N564">IFERROR(IF($AY$24=123,DAY(M564)&amp;connector&amp;IF($AZ$24="Extended",INDEX($AT$24:$AT$35,MONTH(M564),1),MONTH(M564))&amp;connector&amp;IF($AZ$24="Short", RIGHT(YEAR(M564),2),YEAR(M564)),IF($AY$24=213, MONTH(M564)&amp;connector&amp;DAY(M564)&amp;connector&amp;IF($AZ$24="Short", RIGHT(YEAR(M564),2),YEAR(M564)),IF($AZ$24="Short", RIGHT(YEAR(M564),2),YEAR(M564))&amp;connector&amp;MONTH(M564)&amp;connector&amp;DAY(M564))),"-")</f>
        <v>-</v>
      </c>
      <c r="O564" s="156" t="str">
        <f>IF(LEN(INDEX(Input!K$6:K$1005,ROW($C564)-ROW($C$5),1))=0,"",INDEX(Input!K$6:K$1005,ROW($C564)-ROW($C$5),1))</f>
        <v/>
      </c>
      <c r="P564" s="100" t="str">
        <f t="shared" si="68"/>
        <v>-</v>
      </c>
      <c r="Q564" s="156" t="str">
        <f>IF(LEN(INDEX(Input!L$6:L$1005,ROW($C564)-ROW($C$5),1))=0,"",INDEX(Input!L$6:L$1005,ROW($C564)-ROW($C$5),1))</f>
        <v/>
      </c>
      <c r="R564" s="100" t="str">
        <f t="shared" si="69"/>
        <v>-</v>
      </c>
      <c r="S564" s="156" t="str">
        <f>IF(LEN(INDEX(Input!M$6:M$1005,ROW($C564)-ROW($C$5),1))=0,"-",INDEX(Input!M$6:M$1005,ROW($C564)-ROW($C$5),1))</f>
        <v>-</v>
      </c>
      <c r="T564" s="156" t="str">
        <f t="shared" si="70"/>
        <v/>
      </c>
      <c r="U564" s="100" t="str">
        <f t="shared" si="71"/>
        <v>-</v>
      </c>
      <c r="V564" s="156" t="str">
        <f>IF(LEN(INDEX(Input!O$6:O$1005,ROW($C564)-ROW($C$5),1))=0,"",INDEX(Input!O$6:O$1005,ROW($C564)-ROW($C$5),1))</f>
        <v/>
      </c>
      <c r="W564" s="100" t="str">
        <f t="shared" si="72"/>
        <v>-</v>
      </c>
      <c r="X564" s="104" t="str">
        <f t="shared" si="73"/>
        <v/>
      </c>
      <c r="Y564" s="102" t="str">
        <f t="shared" si="74"/>
        <v/>
      </c>
      <c r="Z564" s="102" t="str">
        <f>IF(AND(OR(Dashboard!$D$7=J564,Dashboard!$D$7=""),  OR(Dashboard!$G$6&lt;=K564,Dashboard!$G$6=""), OR(Dashboard!$G$7&gt;=K564,Dashboard!$G$7=""),  OR(Dashboard!$J$6&lt;=O564,Dashboard!$J$6=""), OR(Dashboard!$J$7&gt;=O564,Dashboard!$J$7=""),D564&lt;&gt;""),"x","")</f>
        <v>x</v>
      </c>
      <c r="AA564" s="102" t="str">
        <f>IF(AND(OR(Dashboard!$D$6=H564,Dashboard!$D$6="",Dashboard!$D$6="All"), Z564="x"),"x","")</f>
        <v>x</v>
      </c>
      <c r="AB564" s="103" t="str">
        <f>IF(AND(OR(Dashboard!$D$6=H564,Dashboard!$D$6="",Dashboard!$D$6="All"), OR(Dashboard!$D$7=J564,Dashboard!$D$7=""),  OR(Dashboard!$G$6&lt;=K564,Dashboard!$G$6=""), OR(Dashboard!$G$7&gt;=K564,Dashboard!$G$7=""),  OR(Dashboard!$J$6&lt;=O564,Dashboard!$J$6=""), OR(Dashboard!$J$7&gt;=O564,Dashboard!$J$7=""),I564&lt;&gt;""),"x","")</f>
        <v/>
      </c>
      <c r="AC564" s="88" t="str">
        <f>IF($AB564&lt;&gt;"x","",IF(AND($I564&lt;&gt;AC$4, IFERROR(MATCH("c",$AB564:AB564,0),0)=0),"x", IF(IFERROR(MATCH("c",$AB564:AB564,0),0)=0,"c","")))</f>
        <v/>
      </c>
      <c r="AD564" s="88" t="str">
        <f>IF($AB564&lt;&gt;"x","",IF(AND($I564&lt;&gt;AD$4, IFERROR(MATCH("c",$AB564:AC564,0),0)=0),"x", IF(IFERROR(MATCH("c",$AB564:AC564,0),0)=0,"c","")))</f>
        <v/>
      </c>
      <c r="AE564" s="88" t="str">
        <f>IF($AB564&lt;&gt;"x","",IF(AND($I564&lt;&gt;AE$4, IFERROR(MATCH("c",$AB564:AD564,0),0)=0),"x", IF(IFERROR(MATCH("c",$AB564:AD564,0),0)=0,"c","")))</f>
        <v/>
      </c>
      <c r="AF564" s="88" t="str">
        <f>IF($AB564&lt;&gt;"x","",IF(AND($I564&lt;&gt;AF$4, IFERROR(MATCH("c",$AB564:AE564,0),0)=0),"x", IF(IFERROR(MATCH("c",$AB564:AE564,0),0)=0,"c","")))</f>
        <v/>
      </c>
      <c r="AG564" s="88" t="str">
        <f>IF($AB564&lt;&gt;"x","",IF(AND($I564&lt;&gt;AG$4, IFERROR(MATCH("c",$AB564:AF564,0),0)=0),"x", IF(IFERROR(MATCH("c",$AB564:AF564,0),0)=0,"c","")))</f>
        <v/>
      </c>
      <c r="AH564" s="88" t="str">
        <f>IF($AB564&lt;&gt;"x","",IF(AND($I564&lt;&gt;AH$4, IFERROR(MATCH("c",$AB564:AG564,0),0)=0),"x", IF(IFERROR(MATCH("c",$AB564:AG564,0),0)=0,"c","")))</f>
        <v/>
      </c>
      <c r="AI564" s="88" t="str">
        <f>IF($AB564&lt;&gt;"x","",IF(AND($I564&lt;&gt;AI$4, IFERROR(MATCH("c",$AB564:AH564,0),0)=0),"x", IF(IFERROR(MATCH("c",$AB564:AH564,0),0)=0,"c","")))</f>
        <v/>
      </c>
      <c r="AJ564" s="88" t="str">
        <f>IF($AB564&lt;&gt;"x","",IF(AND($I564&lt;&gt;AJ$4, IFERROR(MATCH("c",$AB564:AI564,0),0)=0),"x", IF(IFERROR(MATCH("c",$AB564:AI564,0),0)=0,"c","")))</f>
        <v/>
      </c>
      <c r="AK564" s="88" t="str">
        <f>IF($AB564&lt;&gt;"x","",IF(AND($I564&lt;&gt;AK$4, IFERROR(MATCH("c",$AB564:AJ564,0),0)=0),"x", IF(IFERROR(MATCH("c",$AB564:AJ564,0),0)=0,"c","")))</f>
        <v/>
      </c>
      <c r="AL564" s="88" t="str">
        <f>IF($AB564&lt;&gt;"x","",IF(AND($I564&lt;&gt;AL$4, IFERROR(MATCH("c",$AB564:AK564,0),0)=0),"x", IF(IFERROR(MATCH("c",$AB564:AK564,0),0)=0,"c","")))</f>
        <v/>
      </c>
      <c r="AM564" s="88" t="str">
        <f>IF($AB564&lt;&gt;"x","",IF(AND($I564&lt;&gt;AM$4, IFERROR(MATCH("c",$AB564:AL564,0),0)=0),"x", IF(IFERROR(MATCH("c",$AB564:AL564,0),0)=0,"c","")))</f>
        <v/>
      </c>
      <c r="AN564" s="88" t="str">
        <f>IF($AB564&lt;&gt;"x","",IF(AND($I564&lt;&gt;AN$4, IFERROR(MATCH("c",$AB564:AM564,0),0)=0),"x", IF(IFERROR(MATCH("c",$AB564:AM564,0),0)=0,"c","")))</f>
        <v/>
      </c>
      <c r="AO564" s="88" t="str">
        <f>IF($AB564&lt;&gt;"x","",IF(AND($I564&lt;&gt;AO$4, IFERROR(MATCH("c",$AB564:AN564,0),0)=0),"x", IF(IFERROR(MATCH("c",$AB564:AN564,0),0)=0,"c","")))</f>
        <v/>
      </c>
      <c r="AP564" s="88" t="str">
        <f>IF($AB564&lt;&gt;"x","",IF(AND($I564&lt;&gt;AP$4, IFERROR(MATCH("c",$AB564:AO564,0),0)=0),"x", IF(IFERROR(MATCH("c",$AB564:AO564,0),0)=0,"c","")))</f>
        <v/>
      </c>
      <c r="AQ564" s="88" t="str">
        <f>IF($AB564&lt;&gt;"x","",IF(AND($I564&lt;&gt;AQ$4, IFERROR(MATCH("c",$AB564:AP564,0),0)=0),"x", IF(IFERROR(MATCH("c",$AB564:AP564,0),0)=0,"c","")))</f>
        <v/>
      </c>
    </row>
    <row r="565" spans="2:43" x14ac:dyDescent="0.25">
      <c r="B565" s="88">
        <f>IF(AND(OR(Pipeline!$F$5=H565,Pipeline!$F$5="",Pipeline!$F$5="All"), OR(Pipeline!$F$6=J565,Pipeline!$F$6="",Pipeline!$F$6="All"),  OR(Pipeline!$J$5&lt;=K565,Pipeline!$J$5=""), OR(Pipeline!$J$6&gt;=K565,Pipeline!$J$6=""),  OR(Pipeline!$N$5&lt;=O565,Pipeline!$N$5=""), OR(Pipeline!$N$6&gt;=O565,Pipeline!$N$6="")),1,0)</f>
        <v>1</v>
      </c>
      <c r="C565" s="99">
        <f>IF(B565&lt;&gt;1,"",COUNTIFS($I$6:I564,I565,$B$6:B564,1)+1)</f>
        <v>553</v>
      </c>
      <c r="D565" s="100" t="str">
        <f>IF(LEN(INDEX(Input!B$6:B$1005,ROW($C565)-ROW($C$5),1))=0,"-",INDEX(Input!B$6:B$1005,ROW($C565)-ROW($C$5),1))</f>
        <v>-</v>
      </c>
      <c r="E565" s="100" t="str">
        <f>IF(LEN(INDEX(Input!C$6:C$1005,ROW($C565)-ROW($C$5),1))=0,"-",INDEX(Input!C$6:C$1005,ROW($C565)-ROW($C$5),1))</f>
        <v>-</v>
      </c>
      <c r="F565" s="100" t="str">
        <f>IF(LEN(INDEX(Input!D$6:D$1005,ROW($C565)-ROW($C$5),1))=0,"-",INDEX(Input!D$6:D$1005,ROW($C565)-ROW($C$5),1))</f>
        <v>-</v>
      </c>
      <c r="G565" s="100" t="str">
        <f>IF(LEN(INDEX(Input!E$6:E$1005,ROW($C565)-ROW($C$5),1))=0,"-",INDEX(Input!E$6:E$1005,ROW($C565)-ROW($C$5),1))</f>
        <v>-</v>
      </c>
      <c r="H565" s="100" t="str">
        <f>IF(LEN(INDEX(Input!F$6:F$1005,ROW($C565)-ROW($C$5),1))=0,"-",INDEX(Input!F$6:F$1005,ROW($C565)-ROW($C$5),1))</f>
        <v>-</v>
      </c>
      <c r="I565" s="100" t="str">
        <f>IF(LEN(INDEX(Input!G$6:G$1005,ROW($C565)-ROW($C$5),1))=0,"",INDEX(Input!G$6:G$1005,ROW($C565)-ROW($C$5),1))</f>
        <v/>
      </c>
      <c r="J565" s="100" t="str">
        <f>IF(LEN(INDEX(Input!B$6:B$1005,ROW($C565)-ROW($C$5),1))=0,"-",IF(INDEX(Input!H$6:H$1005,ROW($C565)-ROW($C$5),1)="","Not set",INDEX(Input!H$6:H$1005,ROW($C565)-ROW($C$5),1)) )</f>
        <v>-</v>
      </c>
      <c r="K565" s="101" t="str">
        <f>IF(LEN(INDEX(Input!I$6:I$1005,ROW($C565)-ROW($C$5),1))=0,"",INDEX(Input!I$6:I$1005,ROW($C565)-ROW($C$5),1))</f>
        <v/>
      </c>
      <c r="L565" s="101" t="str">
        <f t="array" ref="L565">IFERROR(IF($AY$24=123,DAY(K565)&amp;connector&amp;IF($AZ$24="Extended",INDEX($AT$24:$AT$35,MONTH(K565),1),MONTH(K565))&amp;connector&amp;IF($AZ$24="Short", RIGHT(YEAR(K565),2),YEAR(K565)),IF($AY$24=213, MONTH(K565)&amp;connector&amp;DAY(K565)&amp;connector&amp;IF($AZ$24="Short", RIGHT(YEAR(K565),2),YEAR(K565)),IF($AZ$24="Short", RIGHT(YEAR(K565),2),YEAR(K565))&amp;connector&amp;MONTH(K565)&amp;connector&amp;DAY(K565))),"-")</f>
        <v>-</v>
      </c>
      <c r="M565" s="101" t="str">
        <f>IF(LEN(INDEX(Input!J$6:J$1005,ROW($C565)-ROW($C$5),1))=0,"",INDEX(Input!J$6:J$1005,ROW($C565)-ROW($C$5),1))</f>
        <v/>
      </c>
      <c r="N565" s="101" t="str">
        <f t="array" ref="N565">IFERROR(IF($AY$24=123,DAY(M565)&amp;connector&amp;IF($AZ$24="Extended",INDEX($AT$24:$AT$35,MONTH(M565),1),MONTH(M565))&amp;connector&amp;IF($AZ$24="Short", RIGHT(YEAR(M565),2),YEAR(M565)),IF($AY$24=213, MONTH(M565)&amp;connector&amp;DAY(M565)&amp;connector&amp;IF($AZ$24="Short", RIGHT(YEAR(M565),2),YEAR(M565)),IF($AZ$24="Short", RIGHT(YEAR(M565),2),YEAR(M565))&amp;connector&amp;MONTH(M565)&amp;connector&amp;DAY(M565))),"-")</f>
        <v>-</v>
      </c>
      <c r="O565" s="156" t="str">
        <f>IF(LEN(INDEX(Input!K$6:K$1005,ROW($C565)-ROW($C$5),1))=0,"",INDEX(Input!K$6:K$1005,ROW($C565)-ROW($C$5),1))</f>
        <v/>
      </c>
      <c r="P565" s="100" t="str">
        <f t="shared" si="68"/>
        <v>-</v>
      </c>
      <c r="Q565" s="156" t="str">
        <f>IF(LEN(INDEX(Input!L$6:L$1005,ROW($C565)-ROW($C$5),1))=0,"",INDEX(Input!L$6:L$1005,ROW($C565)-ROW($C$5),1))</f>
        <v/>
      </c>
      <c r="R565" s="100" t="str">
        <f t="shared" si="69"/>
        <v>-</v>
      </c>
      <c r="S565" s="156" t="str">
        <f>IF(LEN(INDEX(Input!M$6:M$1005,ROW($C565)-ROW($C$5),1))=0,"-",INDEX(Input!M$6:M$1005,ROW($C565)-ROW($C$5),1))</f>
        <v>-</v>
      </c>
      <c r="T565" s="156" t="str">
        <f t="shared" si="70"/>
        <v/>
      </c>
      <c r="U565" s="100" t="str">
        <f t="shared" si="71"/>
        <v>-</v>
      </c>
      <c r="V565" s="156" t="str">
        <f>IF(LEN(INDEX(Input!O$6:O$1005,ROW($C565)-ROW($C$5),1))=0,"",INDEX(Input!O$6:O$1005,ROW($C565)-ROW($C$5),1))</f>
        <v/>
      </c>
      <c r="W565" s="100" t="str">
        <f t="shared" si="72"/>
        <v>-</v>
      </c>
      <c r="X565" s="104" t="str">
        <f t="shared" si="73"/>
        <v/>
      </c>
      <c r="Y565" s="102" t="str">
        <f t="shared" si="74"/>
        <v/>
      </c>
      <c r="Z565" s="102" t="str">
        <f>IF(AND(OR(Dashboard!$D$7=J565,Dashboard!$D$7=""),  OR(Dashboard!$G$6&lt;=K565,Dashboard!$G$6=""), OR(Dashboard!$G$7&gt;=K565,Dashboard!$G$7=""),  OR(Dashboard!$J$6&lt;=O565,Dashboard!$J$6=""), OR(Dashboard!$J$7&gt;=O565,Dashboard!$J$7=""),D565&lt;&gt;""),"x","")</f>
        <v>x</v>
      </c>
      <c r="AA565" s="102" t="str">
        <f>IF(AND(OR(Dashboard!$D$6=H565,Dashboard!$D$6="",Dashboard!$D$6="All"), Z565="x"),"x","")</f>
        <v>x</v>
      </c>
      <c r="AB565" s="103" t="str">
        <f>IF(AND(OR(Dashboard!$D$6=H565,Dashboard!$D$6="",Dashboard!$D$6="All"), OR(Dashboard!$D$7=J565,Dashboard!$D$7=""),  OR(Dashboard!$G$6&lt;=K565,Dashboard!$G$6=""), OR(Dashboard!$G$7&gt;=K565,Dashboard!$G$7=""),  OR(Dashboard!$J$6&lt;=O565,Dashboard!$J$6=""), OR(Dashboard!$J$7&gt;=O565,Dashboard!$J$7=""),I565&lt;&gt;""),"x","")</f>
        <v/>
      </c>
      <c r="AC565" s="88" t="str">
        <f>IF($AB565&lt;&gt;"x","",IF(AND($I565&lt;&gt;AC$4, IFERROR(MATCH("c",$AB565:AB565,0),0)=0),"x", IF(IFERROR(MATCH("c",$AB565:AB565,0),0)=0,"c","")))</f>
        <v/>
      </c>
      <c r="AD565" s="88" t="str">
        <f>IF($AB565&lt;&gt;"x","",IF(AND($I565&lt;&gt;AD$4, IFERROR(MATCH("c",$AB565:AC565,0),0)=0),"x", IF(IFERROR(MATCH("c",$AB565:AC565,0),0)=0,"c","")))</f>
        <v/>
      </c>
      <c r="AE565" s="88" t="str">
        <f>IF($AB565&lt;&gt;"x","",IF(AND($I565&lt;&gt;AE$4, IFERROR(MATCH("c",$AB565:AD565,0),0)=0),"x", IF(IFERROR(MATCH("c",$AB565:AD565,0),0)=0,"c","")))</f>
        <v/>
      </c>
      <c r="AF565" s="88" t="str">
        <f>IF($AB565&lt;&gt;"x","",IF(AND($I565&lt;&gt;AF$4, IFERROR(MATCH("c",$AB565:AE565,0),0)=0),"x", IF(IFERROR(MATCH("c",$AB565:AE565,0),0)=0,"c","")))</f>
        <v/>
      </c>
      <c r="AG565" s="88" t="str">
        <f>IF($AB565&lt;&gt;"x","",IF(AND($I565&lt;&gt;AG$4, IFERROR(MATCH("c",$AB565:AF565,0),0)=0),"x", IF(IFERROR(MATCH("c",$AB565:AF565,0),0)=0,"c","")))</f>
        <v/>
      </c>
      <c r="AH565" s="88" t="str">
        <f>IF($AB565&lt;&gt;"x","",IF(AND($I565&lt;&gt;AH$4, IFERROR(MATCH("c",$AB565:AG565,0),0)=0),"x", IF(IFERROR(MATCH("c",$AB565:AG565,0),0)=0,"c","")))</f>
        <v/>
      </c>
      <c r="AI565" s="88" t="str">
        <f>IF($AB565&lt;&gt;"x","",IF(AND($I565&lt;&gt;AI$4, IFERROR(MATCH("c",$AB565:AH565,0),0)=0),"x", IF(IFERROR(MATCH("c",$AB565:AH565,0),0)=0,"c","")))</f>
        <v/>
      </c>
      <c r="AJ565" s="88" t="str">
        <f>IF($AB565&lt;&gt;"x","",IF(AND($I565&lt;&gt;AJ$4, IFERROR(MATCH("c",$AB565:AI565,0),0)=0),"x", IF(IFERROR(MATCH("c",$AB565:AI565,0),0)=0,"c","")))</f>
        <v/>
      </c>
      <c r="AK565" s="88" t="str">
        <f>IF($AB565&lt;&gt;"x","",IF(AND($I565&lt;&gt;AK$4, IFERROR(MATCH("c",$AB565:AJ565,0),0)=0),"x", IF(IFERROR(MATCH("c",$AB565:AJ565,0),0)=0,"c","")))</f>
        <v/>
      </c>
      <c r="AL565" s="88" t="str">
        <f>IF($AB565&lt;&gt;"x","",IF(AND($I565&lt;&gt;AL$4, IFERROR(MATCH("c",$AB565:AK565,0),0)=0),"x", IF(IFERROR(MATCH("c",$AB565:AK565,0),0)=0,"c","")))</f>
        <v/>
      </c>
      <c r="AM565" s="88" t="str">
        <f>IF($AB565&lt;&gt;"x","",IF(AND($I565&lt;&gt;AM$4, IFERROR(MATCH("c",$AB565:AL565,0),0)=0),"x", IF(IFERROR(MATCH("c",$AB565:AL565,0),0)=0,"c","")))</f>
        <v/>
      </c>
      <c r="AN565" s="88" t="str">
        <f>IF($AB565&lt;&gt;"x","",IF(AND($I565&lt;&gt;AN$4, IFERROR(MATCH("c",$AB565:AM565,0),0)=0),"x", IF(IFERROR(MATCH("c",$AB565:AM565,0),0)=0,"c","")))</f>
        <v/>
      </c>
      <c r="AO565" s="88" t="str">
        <f>IF($AB565&lt;&gt;"x","",IF(AND($I565&lt;&gt;AO$4, IFERROR(MATCH("c",$AB565:AN565,0),0)=0),"x", IF(IFERROR(MATCH("c",$AB565:AN565,0),0)=0,"c","")))</f>
        <v/>
      </c>
      <c r="AP565" s="88" t="str">
        <f>IF($AB565&lt;&gt;"x","",IF(AND($I565&lt;&gt;AP$4, IFERROR(MATCH("c",$AB565:AO565,0),0)=0),"x", IF(IFERROR(MATCH("c",$AB565:AO565,0),0)=0,"c","")))</f>
        <v/>
      </c>
      <c r="AQ565" s="88" t="str">
        <f>IF($AB565&lt;&gt;"x","",IF(AND($I565&lt;&gt;AQ$4, IFERROR(MATCH("c",$AB565:AP565,0),0)=0),"x", IF(IFERROR(MATCH("c",$AB565:AP565,0),0)=0,"c","")))</f>
        <v/>
      </c>
    </row>
    <row r="566" spans="2:43" x14ac:dyDescent="0.25">
      <c r="B566" s="88">
        <f>IF(AND(OR(Pipeline!$F$5=H566,Pipeline!$F$5="",Pipeline!$F$5="All"), OR(Pipeline!$F$6=J566,Pipeline!$F$6="",Pipeline!$F$6="All"),  OR(Pipeline!$J$5&lt;=K566,Pipeline!$J$5=""), OR(Pipeline!$J$6&gt;=K566,Pipeline!$J$6=""),  OR(Pipeline!$N$5&lt;=O566,Pipeline!$N$5=""), OR(Pipeline!$N$6&gt;=O566,Pipeline!$N$6="")),1,0)</f>
        <v>1</v>
      </c>
      <c r="C566" s="99">
        <f>IF(B566&lt;&gt;1,"",COUNTIFS($I$6:I565,I566,$B$6:B565,1)+1)</f>
        <v>554</v>
      </c>
      <c r="D566" s="100" t="str">
        <f>IF(LEN(INDEX(Input!B$6:B$1005,ROW($C566)-ROW($C$5),1))=0,"-",INDEX(Input!B$6:B$1005,ROW($C566)-ROW($C$5),1))</f>
        <v>-</v>
      </c>
      <c r="E566" s="100" t="str">
        <f>IF(LEN(INDEX(Input!C$6:C$1005,ROW($C566)-ROW($C$5),1))=0,"-",INDEX(Input!C$6:C$1005,ROW($C566)-ROW($C$5),1))</f>
        <v>-</v>
      </c>
      <c r="F566" s="100" t="str">
        <f>IF(LEN(INDEX(Input!D$6:D$1005,ROW($C566)-ROW($C$5),1))=0,"-",INDEX(Input!D$6:D$1005,ROW($C566)-ROW($C$5),1))</f>
        <v>-</v>
      </c>
      <c r="G566" s="100" t="str">
        <f>IF(LEN(INDEX(Input!E$6:E$1005,ROW($C566)-ROW($C$5),1))=0,"-",INDEX(Input!E$6:E$1005,ROW($C566)-ROW($C$5),1))</f>
        <v>-</v>
      </c>
      <c r="H566" s="100" t="str">
        <f>IF(LEN(INDEX(Input!F$6:F$1005,ROW($C566)-ROW($C$5),1))=0,"-",INDEX(Input!F$6:F$1005,ROW($C566)-ROW($C$5),1))</f>
        <v>-</v>
      </c>
      <c r="I566" s="100" t="str">
        <f>IF(LEN(INDEX(Input!G$6:G$1005,ROW($C566)-ROW($C$5),1))=0,"",INDEX(Input!G$6:G$1005,ROW($C566)-ROW($C$5),1))</f>
        <v/>
      </c>
      <c r="J566" s="100" t="str">
        <f>IF(LEN(INDEX(Input!B$6:B$1005,ROW($C566)-ROW($C$5),1))=0,"-",IF(INDEX(Input!H$6:H$1005,ROW($C566)-ROW($C$5),1)="","Not set",INDEX(Input!H$6:H$1005,ROW($C566)-ROW($C$5),1)) )</f>
        <v>-</v>
      </c>
      <c r="K566" s="101" t="str">
        <f>IF(LEN(INDEX(Input!I$6:I$1005,ROW($C566)-ROW($C$5),1))=0,"",INDEX(Input!I$6:I$1005,ROW($C566)-ROW($C$5),1))</f>
        <v/>
      </c>
      <c r="L566" s="101" t="str">
        <f t="array" ref="L566">IFERROR(IF($AY$24=123,DAY(K566)&amp;connector&amp;IF($AZ$24="Extended",INDEX($AT$24:$AT$35,MONTH(K566),1),MONTH(K566))&amp;connector&amp;IF($AZ$24="Short", RIGHT(YEAR(K566),2),YEAR(K566)),IF($AY$24=213, MONTH(K566)&amp;connector&amp;DAY(K566)&amp;connector&amp;IF($AZ$24="Short", RIGHT(YEAR(K566),2),YEAR(K566)),IF($AZ$24="Short", RIGHT(YEAR(K566),2),YEAR(K566))&amp;connector&amp;MONTH(K566)&amp;connector&amp;DAY(K566))),"-")</f>
        <v>-</v>
      </c>
      <c r="M566" s="101" t="str">
        <f>IF(LEN(INDEX(Input!J$6:J$1005,ROW($C566)-ROW($C$5),1))=0,"",INDEX(Input!J$6:J$1005,ROW($C566)-ROW($C$5),1))</f>
        <v/>
      </c>
      <c r="N566" s="101" t="str">
        <f t="array" ref="N566">IFERROR(IF($AY$24=123,DAY(M566)&amp;connector&amp;IF($AZ$24="Extended",INDEX($AT$24:$AT$35,MONTH(M566),1),MONTH(M566))&amp;connector&amp;IF($AZ$24="Short", RIGHT(YEAR(M566),2),YEAR(M566)),IF($AY$24=213, MONTH(M566)&amp;connector&amp;DAY(M566)&amp;connector&amp;IF($AZ$24="Short", RIGHT(YEAR(M566),2),YEAR(M566)),IF($AZ$24="Short", RIGHT(YEAR(M566),2),YEAR(M566))&amp;connector&amp;MONTH(M566)&amp;connector&amp;DAY(M566))),"-")</f>
        <v>-</v>
      </c>
      <c r="O566" s="156" t="str">
        <f>IF(LEN(INDEX(Input!K$6:K$1005,ROW($C566)-ROW($C$5),1))=0,"",INDEX(Input!K$6:K$1005,ROW($C566)-ROW($C$5),1))</f>
        <v/>
      </c>
      <c r="P566" s="100" t="str">
        <f t="shared" si="68"/>
        <v>-</v>
      </c>
      <c r="Q566" s="156" t="str">
        <f>IF(LEN(INDEX(Input!L$6:L$1005,ROW($C566)-ROW($C$5),1))=0,"",INDEX(Input!L$6:L$1005,ROW($C566)-ROW($C$5),1))</f>
        <v/>
      </c>
      <c r="R566" s="100" t="str">
        <f t="shared" si="69"/>
        <v>-</v>
      </c>
      <c r="S566" s="156" t="str">
        <f>IF(LEN(INDEX(Input!M$6:M$1005,ROW($C566)-ROW($C$5),1))=0,"-",INDEX(Input!M$6:M$1005,ROW($C566)-ROW($C$5),1))</f>
        <v>-</v>
      </c>
      <c r="T566" s="156" t="str">
        <f t="shared" si="70"/>
        <v/>
      </c>
      <c r="U566" s="100" t="str">
        <f t="shared" si="71"/>
        <v>-</v>
      </c>
      <c r="V566" s="156" t="str">
        <f>IF(LEN(INDEX(Input!O$6:O$1005,ROW($C566)-ROW($C$5),1))=0,"",INDEX(Input!O$6:O$1005,ROW($C566)-ROW($C$5),1))</f>
        <v/>
      </c>
      <c r="W566" s="100" t="str">
        <f t="shared" si="72"/>
        <v>-</v>
      </c>
      <c r="X566" s="104" t="str">
        <f t="shared" si="73"/>
        <v/>
      </c>
      <c r="Y566" s="102" t="str">
        <f t="shared" si="74"/>
        <v/>
      </c>
      <c r="Z566" s="102" t="str">
        <f>IF(AND(OR(Dashboard!$D$7=J566,Dashboard!$D$7=""),  OR(Dashboard!$G$6&lt;=K566,Dashboard!$G$6=""), OR(Dashboard!$G$7&gt;=K566,Dashboard!$G$7=""),  OR(Dashboard!$J$6&lt;=O566,Dashboard!$J$6=""), OR(Dashboard!$J$7&gt;=O566,Dashboard!$J$7=""),D566&lt;&gt;""),"x","")</f>
        <v>x</v>
      </c>
      <c r="AA566" s="102" t="str">
        <f>IF(AND(OR(Dashboard!$D$6=H566,Dashboard!$D$6="",Dashboard!$D$6="All"), Z566="x"),"x","")</f>
        <v>x</v>
      </c>
      <c r="AB566" s="103" t="str">
        <f>IF(AND(OR(Dashboard!$D$6=H566,Dashboard!$D$6="",Dashboard!$D$6="All"), OR(Dashboard!$D$7=J566,Dashboard!$D$7=""),  OR(Dashboard!$G$6&lt;=K566,Dashboard!$G$6=""), OR(Dashboard!$G$7&gt;=K566,Dashboard!$G$7=""),  OR(Dashboard!$J$6&lt;=O566,Dashboard!$J$6=""), OR(Dashboard!$J$7&gt;=O566,Dashboard!$J$7=""),I566&lt;&gt;""),"x","")</f>
        <v/>
      </c>
      <c r="AC566" s="88" t="str">
        <f>IF($AB566&lt;&gt;"x","",IF(AND($I566&lt;&gt;AC$4, IFERROR(MATCH("c",$AB566:AB566,0),0)=0),"x", IF(IFERROR(MATCH("c",$AB566:AB566,0),0)=0,"c","")))</f>
        <v/>
      </c>
      <c r="AD566" s="88" t="str">
        <f>IF($AB566&lt;&gt;"x","",IF(AND($I566&lt;&gt;AD$4, IFERROR(MATCH("c",$AB566:AC566,0),0)=0),"x", IF(IFERROR(MATCH("c",$AB566:AC566,0),0)=0,"c","")))</f>
        <v/>
      </c>
      <c r="AE566" s="88" t="str">
        <f>IF($AB566&lt;&gt;"x","",IF(AND($I566&lt;&gt;AE$4, IFERROR(MATCH("c",$AB566:AD566,0),0)=0),"x", IF(IFERROR(MATCH("c",$AB566:AD566,0),0)=0,"c","")))</f>
        <v/>
      </c>
      <c r="AF566" s="88" t="str">
        <f>IF($AB566&lt;&gt;"x","",IF(AND($I566&lt;&gt;AF$4, IFERROR(MATCH("c",$AB566:AE566,0),0)=0),"x", IF(IFERROR(MATCH("c",$AB566:AE566,0),0)=0,"c","")))</f>
        <v/>
      </c>
      <c r="AG566" s="88" t="str">
        <f>IF($AB566&lt;&gt;"x","",IF(AND($I566&lt;&gt;AG$4, IFERROR(MATCH("c",$AB566:AF566,0),0)=0),"x", IF(IFERROR(MATCH("c",$AB566:AF566,0),0)=0,"c","")))</f>
        <v/>
      </c>
      <c r="AH566" s="88" t="str">
        <f>IF($AB566&lt;&gt;"x","",IF(AND($I566&lt;&gt;AH$4, IFERROR(MATCH("c",$AB566:AG566,0),0)=0),"x", IF(IFERROR(MATCH("c",$AB566:AG566,0),0)=0,"c","")))</f>
        <v/>
      </c>
      <c r="AI566" s="88" t="str">
        <f>IF($AB566&lt;&gt;"x","",IF(AND($I566&lt;&gt;AI$4, IFERROR(MATCH("c",$AB566:AH566,0),0)=0),"x", IF(IFERROR(MATCH("c",$AB566:AH566,0),0)=0,"c","")))</f>
        <v/>
      </c>
      <c r="AJ566" s="88" t="str">
        <f>IF($AB566&lt;&gt;"x","",IF(AND($I566&lt;&gt;AJ$4, IFERROR(MATCH("c",$AB566:AI566,0),0)=0),"x", IF(IFERROR(MATCH("c",$AB566:AI566,0),0)=0,"c","")))</f>
        <v/>
      </c>
      <c r="AK566" s="88" t="str">
        <f>IF($AB566&lt;&gt;"x","",IF(AND($I566&lt;&gt;AK$4, IFERROR(MATCH("c",$AB566:AJ566,0),0)=0),"x", IF(IFERROR(MATCH("c",$AB566:AJ566,0),0)=0,"c","")))</f>
        <v/>
      </c>
      <c r="AL566" s="88" t="str">
        <f>IF($AB566&lt;&gt;"x","",IF(AND($I566&lt;&gt;AL$4, IFERROR(MATCH("c",$AB566:AK566,0),0)=0),"x", IF(IFERROR(MATCH("c",$AB566:AK566,0),0)=0,"c","")))</f>
        <v/>
      </c>
      <c r="AM566" s="88" t="str">
        <f>IF($AB566&lt;&gt;"x","",IF(AND($I566&lt;&gt;AM$4, IFERROR(MATCH("c",$AB566:AL566,0),0)=0),"x", IF(IFERROR(MATCH("c",$AB566:AL566,0),0)=0,"c","")))</f>
        <v/>
      </c>
      <c r="AN566" s="88" t="str">
        <f>IF($AB566&lt;&gt;"x","",IF(AND($I566&lt;&gt;AN$4, IFERROR(MATCH("c",$AB566:AM566,0),0)=0),"x", IF(IFERROR(MATCH("c",$AB566:AM566,0),0)=0,"c","")))</f>
        <v/>
      </c>
      <c r="AO566" s="88" t="str">
        <f>IF($AB566&lt;&gt;"x","",IF(AND($I566&lt;&gt;AO$4, IFERROR(MATCH("c",$AB566:AN566,0),0)=0),"x", IF(IFERROR(MATCH("c",$AB566:AN566,0),0)=0,"c","")))</f>
        <v/>
      </c>
      <c r="AP566" s="88" t="str">
        <f>IF($AB566&lt;&gt;"x","",IF(AND($I566&lt;&gt;AP$4, IFERROR(MATCH("c",$AB566:AO566,0),0)=0),"x", IF(IFERROR(MATCH("c",$AB566:AO566,0),0)=0,"c","")))</f>
        <v/>
      </c>
      <c r="AQ566" s="88" t="str">
        <f>IF($AB566&lt;&gt;"x","",IF(AND($I566&lt;&gt;AQ$4, IFERROR(MATCH("c",$AB566:AP566,0),0)=0),"x", IF(IFERROR(MATCH("c",$AB566:AP566,0),0)=0,"c","")))</f>
        <v/>
      </c>
    </row>
    <row r="567" spans="2:43" x14ac:dyDescent="0.25">
      <c r="B567" s="88">
        <f>IF(AND(OR(Pipeline!$F$5=H567,Pipeline!$F$5="",Pipeline!$F$5="All"), OR(Pipeline!$F$6=J567,Pipeline!$F$6="",Pipeline!$F$6="All"),  OR(Pipeline!$J$5&lt;=K567,Pipeline!$J$5=""), OR(Pipeline!$J$6&gt;=K567,Pipeline!$J$6=""),  OR(Pipeline!$N$5&lt;=O567,Pipeline!$N$5=""), OR(Pipeline!$N$6&gt;=O567,Pipeline!$N$6="")),1,0)</f>
        <v>1</v>
      </c>
      <c r="C567" s="99">
        <f>IF(B567&lt;&gt;1,"",COUNTIFS($I$6:I566,I567,$B$6:B566,1)+1)</f>
        <v>555</v>
      </c>
      <c r="D567" s="100" t="str">
        <f>IF(LEN(INDEX(Input!B$6:B$1005,ROW($C567)-ROW($C$5),1))=0,"-",INDEX(Input!B$6:B$1005,ROW($C567)-ROW($C$5),1))</f>
        <v>-</v>
      </c>
      <c r="E567" s="100" t="str">
        <f>IF(LEN(INDEX(Input!C$6:C$1005,ROW($C567)-ROW($C$5),1))=0,"-",INDEX(Input!C$6:C$1005,ROW($C567)-ROW($C$5),1))</f>
        <v>-</v>
      </c>
      <c r="F567" s="100" t="str">
        <f>IF(LEN(INDEX(Input!D$6:D$1005,ROW($C567)-ROW($C$5),1))=0,"-",INDEX(Input!D$6:D$1005,ROW($C567)-ROW($C$5),1))</f>
        <v>-</v>
      </c>
      <c r="G567" s="100" t="str">
        <f>IF(LEN(INDEX(Input!E$6:E$1005,ROW($C567)-ROW($C$5),1))=0,"-",INDEX(Input!E$6:E$1005,ROW($C567)-ROW($C$5),1))</f>
        <v>-</v>
      </c>
      <c r="H567" s="100" t="str">
        <f>IF(LEN(INDEX(Input!F$6:F$1005,ROW($C567)-ROW($C$5),1))=0,"-",INDEX(Input!F$6:F$1005,ROW($C567)-ROW($C$5),1))</f>
        <v>-</v>
      </c>
      <c r="I567" s="100" t="str">
        <f>IF(LEN(INDEX(Input!G$6:G$1005,ROW($C567)-ROW($C$5),1))=0,"",INDEX(Input!G$6:G$1005,ROW($C567)-ROW($C$5),1))</f>
        <v/>
      </c>
      <c r="J567" s="100" t="str">
        <f>IF(LEN(INDEX(Input!B$6:B$1005,ROW($C567)-ROW($C$5),1))=0,"-",IF(INDEX(Input!H$6:H$1005,ROW($C567)-ROW($C$5),1)="","Not set",INDEX(Input!H$6:H$1005,ROW($C567)-ROW($C$5),1)) )</f>
        <v>-</v>
      </c>
      <c r="K567" s="101" t="str">
        <f>IF(LEN(INDEX(Input!I$6:I$1005,ROW($C567)-ROW($C$5),1))=0,"",INDEX(Input!I$6:I$1005,ROW($C567)-ROW($C$5),1))</f>
        <v/>
      </c>
      <c r="L567" s="101" t="str">
        <f t="array" ref="L567">IFERROR(IF($AY$24=123,DAY(K567)&amp;connector&amp;IF($AZ$24="Extended",INDEX($AT$24:$AT$35,MONTH(K567),1),MONTH(K567))&amp;connector&amp;IF($AZ$24="Short", RIGHT(YEAR(K567),2),YEAR(K567)),IF($AY$24=213, MONTH(K567)&amp;connector&amp;DAY(K567)&amp;connector&amp;IF($AZ$24="Short", RIGHT(YEAR(K567),2),YEAR(K567)),IF($AZ$24="Short", RIGHT(YEAR(K567),2),YEAR(K567))&amp;connector&amp;MONTH(K567)&amp;connector&amp;DAY(K567))),"-")</f>
        <v>-</v>
      </c>
      <c r="M567" s="101" t="str">
        <f>IF(LEN(INDEX(Input!J$6:J$1005,ROW($C567)-ROW($C$5),1))=0,"",INDEX(Input!J$6:J$1005,ROW($C567)-ROW($C$5),1))</f>
        <v/>
      </c>
      <c r="N567" s="101" t="str">
        <f t="array" ref="N567">IFERROR(IF($AY$24=123,DAY(M567)&amp;connector&amp;IF($AZ$24="Extended",INDEX($AT$24:$AT$35,MONTH(M567),1),MONTH(M567))&amp;connector&amp;IF($AZ$24="Short", RIGHT(YEAR(M567),2),YEAR(M567)),IF($AY$24=213, MONTH(M567)&amp;connector&amp;DAY(M567)&amp;connector&amp;IF($AZ$24="Short", RIGHT(YEAR(M567),2),YEAR(M567)),IF($AZ$24="Short", RIGHT(YEAR(M567),2),YEAR(M567))&amp;connector&amp;MONTH(M567)&amp;connector&amp;DAY(M567))),"-")</f>
        <v>-</v>
      </c>
      <c r="O567" s="156" t="str">
        <f>IF(LEN(INDEX(Input!K$6:K$1005,ROW($C567)-ROW($C$5),1))=0,"",INDEX(Input!K$6:K$1005,ROW($C567)-ROW($C$5),1))</f>
        <v/>
      </c>
      <c r="P567" s="100" t="str">
        <f t="shared" si="68"/>
        <v>-</v>
      </c>
      <c r="Q567" s="156" t="str">
        <f>IF(LEN(INDEX(Input!L$6:L$1005,ROW($C567)-ROW($C$5),1))=0,"",INDEX(Input!L$6:L$1005,ROW($C567)-ROW($C$5),1))</f>
        <v/>
      </c>
      <c r="R567" s="100" t="str">
        <f t="shared" si="69"/>
        <v>-</v>
      </c>
      <c r="S567" s="156" t="str">
        <f>IF(LEN(INDEX(Input!M$6:M$1005,ROW($C567)-ROW($C$5),1))=0,"-",INDEX(Input!M$6:M$1005,ROW($C567)-ROW($C$5),1))</f>
        <v>-</v>
      </c>
      <c r="T567" s="156" t="str">
        <f t="shared" si="70"/>
        <v/>
      </c>
      <c r="U567" s="100" t="str">
        <f t="shared" si="71"/>
        <v>-</v>
      </c>
      <c r="V567" s="156" t="str">
        <f>IF(LEN(INDEX(Input!O$6:O$1005,ROW($C567)-ROW($C$5),1))=0,"",INDEX(Input!O$6:O$1005,ROW($C567)-ROW($C$5),1))</f>
        <v/>
      </c>
      <c r="W567" s="100" t="str">
        <f t="shared" si="72"/>
        <v>-</v>
      </c>
      <c r="X567" s="104" t="str">
        <f t="shared" si="73"/>
        <v/>
      </c>
      <c r="Y567" s="102" t="str">
        <f t="shared" si="74"/>
        <v/>
      </c>
      <c r="Z567" s="102" t="str">
        <f>IF(AND(OR(Dashboard!$D$7=J567,Dashboard!$D$7=""),  OR(Dashboard!$G$6&lt;=K567,Dashboard!$G$6=""), OR(Dashboard!$G$7&gt;=K567,Dashboard!$G$7=""),  OR(Dashboard!$J$6&lt;=O567,Dashboard!$J$6=""), OR(Dashboard!$J$7&gt;=O567,Dashboard!$J$7=""),D567&lt;&gt;""),"x","")</f>
        <v>x</v>
      </c>
      <c r="AA567" s="102" t="str">
        <f>IF(AND(OR(Dashboard!$D$6=H567,Dashboard!$D$6="",Dashboard!$D$6="All"), Z567="x"),"x","")</f>
        <v>x</v>
      </c>
      <c r="AB567" s="103" t="str">
        <f>IF(AND(OR(Dashboard!$D$6=H567,Dashboard!$D$6="",Dashboard!$D$6="All"), OR(Dashboard!$D$7=J567,Dashboard!$D$7=""),  OR(Dashboard!$G$6&lt;=K567,Dashboard!$G$6=""), OR(Dashboard!$G$7&gt;=K567,Dashboard!$G$7=""),  OR(Dashboard!$J$6&lt;=O567,Dashboard!$J$6=""), OR(Dashboard!$J$7&gt;=O567,Dashboard!$J$7=""),I567&lt;&gt;""),"x","")</f>
        <v/>
      </c>
      <c r="AC567" s="88" t="str">
        <f>IF($AB567&lt;&gt;"x","",IF(AND($I567&lt;&gt;AC$4, IFERROR(MATCH("c",$AB567:AB567,0),0)=0),"x", IF(IFERROR(MATCH("c",$AB567:AB567,0),0)=0,"c","")))</f>
        <v/>
      </c>
      <c r="AD567" s="88" t="str">
        <f>IF($AB567&lt;&gt;"x","",IF(AND($I567&lt;&gt;AD$4, IFERROR(MATCH("c",$AB567:AC567,0),0)=0),"x", IF(IFERROR(MATCH("c",$AB567:AC567,0),0)=0,"c","")))</f>
        <v/>
      </c>
      <c r="AE567" s="88" t="str">
        <f>IF($AB567&lt;&gt;"x","",IF(AND($I567&lt;&gt;AE$4, IFERROR(MATCH("c",$AB567:AD567,0),0)=0),"x", IF(IFERROR(MATCH("c",$AB567:AD567,0),0)=0,"c","")))</f>
        <v/>
      </c>
      <c r="AF567" s="88" t="str">
        <f>IF($AB567&lt;&gt;"x","",IF(AND($I567&lt;&gt;AF$4, IFERROR(MATCH("c",$AB567:AE567,0),0)=0),"x", IF(IFERROR(MATCH("c",$AB567:AE567,0),0)=0,"c","")))</f>
        <v/>
      </c>
      <c r="AG567" s="88" t="str">
        <f>IF($AB567&lt;&gt;"x","",IF(AND($I567&lt;&gt;AG$4, IFERROR(MATCH("c",$AB567:AF567,0),0)=0),"x", IF(IFERROR(MATCH("c",$AB567:AF567,0),0)=0,"c","")))</f>
        <v/>
      </c>
      <c r="AH567" s="88" t="str">
        <f>IF($AB567&lt;&gt;"x","",IF(AND($I567&lt;&gt;AH$4, IFERROR(MATCH("c",$AB567:AG567,0),0)=0),"x", IF(IFERROR(MATCH("c",$AB567:AG567,0),0)=0,"c","")))</f>
        <v/>
      </c>
      <c r="AI567" s="88" t="str">
        <f>IF($AB567&lt;&gt;"x","",IF(AND($I567&lt;&gt;AI$4, IFERROR(MATCH("c",$AB567:AH567,0),0)=0),"x", IF(IFERROR(MATCH("c",$AB567:AH567,0),0)=0,"c","")))</f>
        <v/>
      </c>
      <c r="AJ567" s="88" t="str">
        <f>IF($AB567&lt;&gt;"x","",IF(AND($I567&lt;&gt;AJ$4, IFERROR(MATCH("c",$AB567:AI567,0),0)=0),"x", IF(IFERROR(MATCH("c",$AB567:AI567,0),0)=0,"c","")))</f>
        <v/>
      </c>
      <c r="AK567" s="88" t="str">
        <f>IF($AB567&lt;&gt;"x","",IF(AND($I567&lt;&gt;AK$4, IFERROR(MATCH("c",$AB567:AJ567,0),0)=0),"x", IF(IFERROR(MATCH("c",$AB567:AJ567,0),0)=0,"c","")))</f>
        <v/>
      </c>
      <c r="AL567" s="88" t="str">
        <f>IF($AB567&lt;&gt;"x","",IF(AND($I567&lt;&gt;AL$4, IFERROR(MATCH("c",$AB567:AK567,0),0)=0),"x", IF(IFERROR(MATCH("c",$AB567:AK567,0),0)=0,"c","")))</f>
        <v/>
      </c>
      <c r="AM567" s="88" t="str">
        <f>IF($AB567&lt;&gt;"x","",IF(AND($I567&lt;&gt;AM$4, IFERROR(MATCH("c",$AB567:AL567,0),0)=0),"x", IF(IFERROR(MATCH("c",$AB567:AL567,0),0)=0,"c","")))</f>
        <v/>
      </c>
      <c r="AN567" s="88" t="str">
        <f>IF($AB567&lt;&gt;"x","",IF(AND($I567&lt;&gt;AN$4, IFERROR(MATCH("c",$AB567:AM567,0),0)=0),"x", IF(IFERROR(MATCH("c",$AB567:AM567,0),0)=0,"c","")))</f>
        <v/>
      </c>
      <c r="AO567" s="88" t="str">
        <f>IF($AB567&lt;&gt;"x","",IF(AND($I567&lt;&gt;AO$4, IFERROR(MATCH("c",$AB567:AN567,0),0)=0),"x", IF(IFERROR(MATCH("c",$AB567:AN567,0),0)=0,"c","")))</f>
        <v/>
      </c>
      <c r="AP567" s="88" t="str">
        <f>IF($AB567&lt;&gt;"x","",IF(AND($I567&lt;&gt;AP$4, IFERROR(MATCH("c",$AB567:AO567,0),0)=0),"x", IF(IFERROR(MATCH("c",$AB567:AO567,0),0)=0,"c","")))</f>
        <v/>
      </c>
      <c r="AQ567" s="88" t="str">
        <f>IF($AB567&lt;&gt;"x","",IF(AND($I567&lt;&gt;AQ$4, IFERROR(MATCH("c",$AB567:AP567,0),0)=0),"x", IF(IFERROR(MATCH("c",$AB567:AP567,0),0)=0,"c","")))</f>
        <v/>
      </c>
    </row>
    <row r="568" spans="2:43" x14ac:dyDescent="0.25">
      <c r="B568" s="88">
        <f>IF(AND(OR(Pipeline!$F$5=H568,Pipeline!$F$5="",Pipeline!$F$5="All"), OR(Pipeline!$F$6=J568,Pipeline!$F$6="",Pipeline!$F$6="All"),  OR(Pipeline!$J$5&lt;=K568,Pipeline!$J$5=""), OR(Pipeline!$J$6&gt;=K568,Pipeline!$J$6=""),  OR(Pipeline!$N$5&lt;=O568,Pipeline!$N$5=""), OR(Pipeline!$N$6&gt;=O568,Pipeline!$N$6="")),1,0)</f>
        <v>1</v>
      </c>
      <c r="C568" s="99">
        <f>IF(B568&lt;&gt;1,"",COUNTIFS($I$6:I567,I568,$B$6:B567,1)+1)</f>
        <v>556</v>
      </c>
      <c r="D568" s="100" t="str">
        <f>IF(LEN(INDEX(Input!B$6:B$1005,ROW($C568)-ROW($C$5),1))=0,"-",INDEX(Input!B$6:B$1005,ROW($C568)-ROW($C$5),1))</f>
        <v>-</v>
      </c>
      <c r="E568" s="100" t="str">
        <f>IF(LEN(INDEX(Input!C$6:C$1005,ROW($C568)-ROW($C$5),1))=0,"-",INDEX(Input!C$6:C$1005,ROW($C568)-ROW($C$5),1))</f>
        <v>-</v>
      </c>
      <c r="F568" s="100" t="str">
        <f>IF(LEN(INDEX(Input!D$6:D$1005,ROW($C568)-ROW($C$5),1))=0,"-",INDEX(Input!D$6:D$1005,ROW($C568)-ROW($C$5),1))</f>
        <v>-</v>
      </c>
      <c r="G568" s="100" t="str">
        <f>IF(LEN(INDEX(Input!E$6:E$1005,ROW($C568)-ROW($C$5),1))=0,"-",INDEX(Input!E$6:E$1005,ROW($C568)-ROW($C$5),1))</f>
        <v>-</v>
      </c>
      <c r="H568" s="100" t="str">
        <f>IF(LEN(INDEX(Input!F$6:F$1005,ROW($C568)-ROW($C$5),1))=0,"-",INDEX(Input!F$6:F$1005,ROW($C568)-ROW($C$5),1))</f>
        <v>-</v>
      </c>
      <c r="I568" s="100" t="str">
        <f>IF(LEN(INDEX(Input!G$6:G$1005,ROW($C568)-ROW($C$5),1))=0,"",INDEX(Input!G$6:G$1005,ROW($C568)-ROW($C$5),1))</f>
        <v/>
      </c>
      <c r="J568" s="100" t="str">
        <f>IF(LEN(INDEX(Input!B$6:B$1005,ROW($C568)-ROW($C$5),1))=0,"-",IF(INDEX(Input!H$6:H$1005,ROW($C568)-ROW($C$5),1)="","Not set",INDEX(Input!H$6:H$1005,ROW($C568)-ROW($C$5),1)) )</f>
        <v>-</v>
      </c>
      <c r="K568" s="101" t="str">
        <f>IF(LEN(INDEX(Input!I$6:I$1005,ROW($C568)-ROW($C$5),1))=0,"",INDEX(Input!I$6:I$1005,ROW($C568)-ROW($C$5),1))</f>
        <v/>
      </c>
      <c r="L568" s="101" t="str">
        <f t="array" ref="L568">IFERROR(IF($AY$24=123,DAY(K568)&amp;connector&amp;IF($AZ$24="Extended",INDEX($AT$24:$AT$35,MONTH(K568),1),MONTH(K568))&amp;connector&amp;IF($AZ$24="Short", RIGHT(YEAR(K568),2),YEAR(K568)),IF($AY$24=213, MONTH(K568)&amp;connector&amp;DAY(K568)&amp;connector&amp;IF($AZ$24="Short", RIGHT(YEAR(K568),2),YEAR(K568)),IF($AZ$24="Short", RIGHT(YEAR(K568),2),YEAR(K568))&amp;connector&amp;MONTH(K568)&amp;connector&amp;DAY(K568))),"-")</f>
        <v>-</v>
      </c>
      <c r="M568" s="101" t="str">
        <f>IF(LEN(INDEX(Input!J$6:J$1005,ROW($C568)-ROW($C$5),1))=0,"",INDEX(Input!J$6:J$1005,ROW($C568)-ROW($C$5),1))</f>
        <v/>
      </c>
      <c r="N568" s="101" t="str">
        <f t="array" ref="N568">IFERROR(IF($AY$24=123,DAY(M568)&amp;connector&amp;IF($AZ$24="Extended",INDEX($AT$24:$AT$35,MONTH(M568),1),MONTH(M568))&amp;connector&amp;IF($AZ$24="Short", RIGHT(YEAR(M568),2),YEAR(M568)),IF($AY$24=213, MONTH(M568)&amp;connector&amp;DAY(M568)&amp;connector&amp;IF($AZ$24="Short", RIGHT(YEAR(M568),2),YEAR(M568)),IF($AZ$24="Short", RIGHT(YEAR(M568),2),YEAR(M568))&amp;connector&amp;MONTH(M568)&amp;connector&amp;DAY(M568))),"-")</f>
        <v>-</v>
      </c>
      <c r="O568" s="156" t="str">
        <f>IF(LEN(INDEX(Input!K$6:K$1005,ROW($C568)-ROW($C$5),1))=0,"",INDEX(Input!K$6:K$1005,ROW($C568)-ROW($C$5),1))</f>
        <v/>
      </c>
      <c r="P568" s="100" t="str">
        <f t="shared" si="68"/>
        <v>-</v>
      </c>
      <c r="Q568" s="156" t="str">
        <f>IF(LEN(INDEX(Input!L$6:L$1005,ROW($C568)-ROW($C$5),1))=0,"",INDEX(Input!L$6:L$1005,ROW($C568)-ROW($C$5),1))</f>
        <v/>
      </c>
      <c r="R568" s="100" t="str">
        <f t="shared" si="69"/>
        <v>-</v>
      </c>
      <c r="S568" s="156" t="str">
        <f>IF(LEN(INDEX(Input!M$6:M$1005,ROW($C568)-ROW($C$5),1))=0,"-",INDEX(Input!M$6:M$1005,ROW($C568)-ROW($C$5),1))</f>
        <v>-</v>
      </c>
      <c r="T568" s="156" t="str">
        <f t="shared" si="70"/>
        <v/>
      </c>
      <c r="U568" s="100" t="str">
        <f t="shared" si="71"/>
        <v>-</v>
      </c>
      <c r="V568" s="156" t="str">
        <f>IF(LEN(INDEX(Input!O$6:O$1005,ROW($C568)-ROW($C$5),1))=0,"",INDEX(Input!O$6:O$1005,ROW($C568)-ROW($C$5),1))</f>
        <v/>
      </c>
      <c r="W568" s="100" t="str">
        <f t="shared" si="72"/>
        <v>-</v>
      </c>
      <c r="X568" s="104" t="str">
        <f t="shared" si="73"/>
        <v/>
      </c>
      <c r="Y568" s="102" t="str">
        <f t="shared" si="74"/>
        <v/>
      </c>
      <c r="Z568" s="102" t="str">
        <f>IF(AND(OR(Dashboard!$D$7=J568,Dashboard!$D$7=""),  OR(Dashboard!$G$6&lt;=K568,Dashboard!$G$6=""), OR(Dashboard!$G$7&gt;=K568,Dashboard!$G$7=""),  OR(Dashboard!$J$6&lt;=O568,Dashboard!$J$6=""), OR(Dashboard!$J$7&gt;=O568,Dashboard!$J$7=""),D568&lt;&gt;""),"x","")</f>
        <v>x</v>
      </c>
      <c r="AA568" s="102" t="str">
        <f>IF(AND(OR(Dashboard!$D$6=H568,Dashboard!$D$6="",Dashboard!$D$6="All"), Z568="x"),"x","")</f>
        <v>x</v>
      </c>
      <c r="AB568" s="103" t="str">
        <f>IF(AND(OR(Dashboard!$D$6=H568,Dashboard!$D$6="",Dashboard!$D$6="All"), OR(Dashboard!$D$7=J568,Dashboard!$D$7=""),  OR(Dashboard!$G$6&lt;=K568,Dashboard!$G$6=""), OR(Dashboard!$G$7&gt;=K568,Dashboard!$G$7=""),  OR(Dashboard!$J$6&lt;=O568,Dashboard!$J$6=""), OR(Dashboard!$J$7&gt;=O568,Dashboard!$J$7=""),I568&lt;&gt;""),"x","")</f>
        <v/>
      </c>
      <c r="AC568" s="88" t="str">
        <f>IF($AB568&lt;&gt;"x","",IF(AND($I568&lt;&gt;AC$4, IFERROR(MATCH("c",$AB568:AB568,0),0)=0),"x", IF(IFERROR(MATCH("c",$AB568:AB568,0),0)=0,"c","")))</f>
        <v/>
      </c>
      <c r="AD568" s="88" t="str">
        <f>IF($AB568&lt;&gt;"x","",IF(AND($I568&lt;&gt;AD$4, IFERROR(MATCH("c",$AB568:AC568,0),0)=0),"x", IF(IFERROR(MATCH("c",$AB568:AC568,0),0)=0,"c","")))</f>
        <v/>
      </c>
      <c r="AE568" s="88" t="str">
        <f>IF($AB568&lt;&gt;"x","",IF(AND($I568&lt;&gt;AE$4, IFERROR(MATCH("c",$AB568:AD568,0),0)=0),"x", IF(IFERROR(MATCH("c",$AB568:AD568,0),0)=0,"c","")))</f>
        <v/>
      </c>
      <c r="AF568" s="88" t="str">
        <f>IF($AB568&lt;&gt;"x","",IF(AND($I568&lt;&gt;AF$4, IFERROR(MATCH("c",$AB568:AE568,0),0)=0),"x", IF(IFERROR(MATCH("c",$AB568:AE568,0),0)=0,"c","")))</f>
        <v/>
      </c>
      <c r="AG568" s="88" t="str">
        <f>IF($AB568&lt;&gt;"x","",IF(AND($I568&lt;&gt;AG$4, IFERROR(MATCH("c",$AB568:AF568,0),0)=0),"x", IF(IFERROR(MATCH("c",$AB568:AF568,0),0)=0,"c","")))</f>
        <v/>
      </c>
      <c r="AH568" s="88" t="str">
        <f>IF($AB568&lt;&gt;"x","",IF(AND($I568&lt;&gt;AH$4, IFERROR(MATCH("c",$AB568:AG568,0),0)=0),"x", IF(IFERROR(MATCH("c",$AB568:AG568,0),0)=0,"c","")))</f>
        <v/>
      </c>
      <c r="AI568" s="88" t="str">
        <f>IF($AB568&lt;&gt;"x","",IF(AND($I568&lt;&gt;AI$4, IFERROR(MATCH("c",$AB568:AH568,0),0)=0),"x", IF(IFERROR(MATCH("c",$AB568:AH568,0),0)=0,"c","")))</f>
        <v/>
      </c>
      <c r="AJ568" s="88" t="str">
        <f>IF($AB568&lt;&gt;"x","",IF(AND($I568&lt;&gt;AJ$4, IFERROR(MATCH("c",$AB568:AI568,0),0)=0),"x", IF(IFERROR(MATCH("c",$AB568:AI568,0),0)=0,"c","")))</f>
        <v/>
      </c>
      <c r="AK568" s="88" t="str">
        <f>IF($AB568&lt;&gt;"x","",IF(AND($I568&lt;&gt;AK$4, IFERROR(MATCH("c",$AB568:AJ568,0),0)=0),"x", IF(IFERROR(MATCH("c",$AB568:AJ568,0),0)=0,"c","")))</f>
        <v/>
      </c>
      <c r="AL568" s="88" t="str">
        <f>IF($AB568&lt;&gt;"x","",IF(AND($I568&lt;&gt;AL$4, IFERROR(MATCH("c",$AB568:AK568,0),0)=0),"x", IF(IFERROR(MATCH("c",$AB568:AK568,0),0)=0,"c","")))</f>
        <v/>
      </c>
      <c r="AM568" s="88" t="str">
        <f>IF($AB568&lt;&gt;"x","",IF(AND($I568&lt;&gt;AM$4, IFERROR(MATCH("c",$AB568:AL568,0),0)=0),"x", IF(IFERROR(MATCH("c",$AB568:AL568,0),0)=0,"c","")))</f>
        <v/>
      </c>
      <c r="AN568" s="88" t="str">
        <f>IF($AB568&lt;&gt;"x","",IF(AND($I568&lt;&gt;AN$4, IFERROR(MATCH("c",$AB568:AM568,0),0)=0),"x", IF(IFERROR(MATCH("c",$AB568:AM568,0),0)=0,"c","")))</f>
        <v/>
      </c>
      <c r="AO568" s="88" t="str">
        <f>IF($AB568&lt;&gt;"x","",IF(AND($I568&lt;&gt;AO$4, IFERROR(MATCH("c",$AB568:AN568,0),0)=0),"x", IF(IFERROR(MATCH("c",$AB568:AN568,0),0)=0,"c","")))</f>
        <v/>
      </c>
      <c r="AP568" s="88" t="str">
        <f>IF($AB568&lt;&gt;"x","",IF(AND($I568&lt;&gt;AP$4, IFERROR(MATCH("c",$AB568:AO568,0),0)=0),"x", IF(IFERROR(MATCH("c",$AB568:AO568,0),0)=0,"c","")))</f>
        <v/>
      </c>
      <c r="AQ568" s="88" t="str">
        <f>IF($AB568&lt;&gt;"x","",IF(AND($I568&lt;&gt;AQ$4, IFERROR(MATCH("c",$AB568:AP568,0),0)=0),"x", IF(IFERROR(MATCH("c",$AB568:AP568,0),0)=0,"c","")))</f>
        <v/>
      </c>
    </row>
    <row r="569" spans="2:43" x14ac:dyDescent="0.25">
      <c r="B569" s="88">
        <f>IF(AND(OR(Pipeline!$F$5=H569,Pipeline!$F$5="",Pipeline!$F$5="All"), OR(Pipeline!$F$6=J569,Pipeline!$F$6="",Pipeline!$F$6="All"),  OR(Pipeline!$J$5&lt;=K569,Pipeline!$J$5=""), OR(Pipeline!$J$6&gt;=K569,Pipeline!$J$6=""),  OR(Pipeline!$N$5&lt;=O569,Pipeline!$N$5=""), OR(Pipeline!$N$6&gt;=O569,Pipeline!$N$6="")),1,0)</f>
        <v>1</v>
      </c>
      <c r="C569" s="99">
        <f>IF(B569&lt;&gt;1,"",COUNTIFS($I$6:I568,I569,$B$6:B568,1)+1)</f>
        <v>557</v>
      </c>
      <c r="D569" s="100" t="str">
        <f>IF(LEN(INDEX(Input!B$6:B$1005,ROW($C569)-ROW($C$5),1))=0,"-",INDEX(Input!B$6:B$1005,ROW($C569)-ROW($C$5),1))</f>
        <v>-</v>
      </c>
      <c r="E569" s="100" t="str">
        <f>IF(LEN(INDEX(Input!C$6:C$1005,ROW($C569)-ROW($C$5),1))=0,"-",INDEX(Input!C$6:C$1005,ROW($C569)-ROW($C$5),1))</f>
        <v>-</v>
      </c>
      <c r="F569" s="100" t="str">
        <f>IF(LEN(INDEX(Input!D$6:D$1005,ROW($C569)-ROW($C$5),1))=0,"-",INDEX(Input!D$6:D$1005,ROW($C569)-ROW($C$5),1))</f>
        <v>-</v>
      </c>
      <c r="G569" s="100" t="str">
        <f>IF(LEN(INDEX(Input!E$6:E$1005,ROW($C569)-ROW($C$5),1))=0,"-",INDEX(Input!E$6:E$1005,ROW($C569)-ROW($C$5),1))</f>
        <v>-</v>
      </c>
      <c r="H569" s="100" t="str">
        <f>IF(LEN(INDEX(Input!F$6:F$1005,ROW($C569)-ROW($C$5),1))=0,"-",INDEX(Input!F$6:F$1005,ROW($C569)-ROW($C$5),1))</f>
        <v>-</v>
      </c>
      <c r="I569" s="100" t="str">
        <f>IF(LEN(INDEX(Input!G$6:G$1005,ROW($C569)-ROW($C$5),1))=0,"",INDEX(Input!G$6:G$1005,ROW($C569)-ROW($C$5),1))</f>
        <v/>
      </c>
      <c r="J569" s="100" t="str">
        <f>IF(LEN(INDEX(Input!B$6:B$1005,ROW($C569)-ROW($C$5),1))=0,"-",IF(INDEX(Input!H$6:H$1005,ROW($C569)-ROW($C$5),1)="","Not set",INDEX(Input!H$6:H$1005,ROW($C569)-ROW($C$5),1)) )</f>
        <v>-</v>
      </c>
      <c r="K569" s="101" t="str">
        <f>IF(LEN(INDEX(Input!I$6:I$1005,ROW($C569)-ROW($C$5),1))=0,"",INDEX(Input!I$6:I$1005,ROW($C569)-ROW($C$5),1))</f>
        <v/>
      </c>
      <c r="L569" s="101" t="str">
        <f t="array" ref="L569">IFERROR(IF($AY$24=123,DAY(K569)&amp;connector&amp;IF($AZ$24="Extended",INDEX($AT$24:$AT$35,MONTH(K569),1),MONTH(K569))&amp;connector&amp;IF($AZ$24="Short", RIGHT(YEAR(K569),2),YEAR(K569)),IF($AY$24=213, MONTH(K569)&amp;connector&amp;DAY(K569)&amp;connector&amp;IF($AZ$24="Short", RIGHT(YEAR(K569),2),YEAR(K569)),IF($AZ$24="Short", RIGHT(YEAR(K569),2),YEAR(K569))&amp;connector&amp;MONTH(K569)&amp;connector&amp;DAY(K569))),"-")</f>
        <v>-</v>
      </c>
      <c r="M569" s="101" t="str">
        <f>IF(LEN(INDEX(Input!J$6:J$1005,ROW($C569)-ROW($C$5),1))=0,"",INDEX(Input!J$6:J$1005,ROW($C569)-ROW($C$5),1))</f>
        <v/>
      </c>
      <c r="N569" s="101" t="str">
        <f t="array" ref="N569">IFERROR(IF($AY$24=123,DAY(M569)&amp;connector&amp;IF($AZ$24="Extended",INDEX($AT$24:$AT$35,MONTH(M569),1),MONTH(M569))&amp;connector&amp;IF($AZ$24="Short", RIGHT(YEAR(M569),2),YEAR(M569)),IF($AY$24=213, MONTH(M569)&amp;connector&amp;DAY(M569)&amp;connector&amp;IF($AZ$24="Short", RIGHT(YEAR(M569),2),YEAR(M569)),IF($AZ$24="Short", RIGHT(YEAR(M569),2),YEAR(M569))&amp;connector&amp;MONTH(M569)&amp;connector&amp;DAY(M569))),"-")</f>
        <v>-</v>
      </c>
      <c r="O569" s="156" t="str">
        <f>IF(LEN(INDEX(Input!K$6:K$1005,ROW($C569)-ROW($C$5),1))=0,"",INDEX(Input!K$6:K$1005,ROW($C569)-ROW($C$5),1))</f>
        <v/>
      </c>
      <c r="P569" s="100" t="str">
        <f t="shared" si="68"/>
        <v>-</v>
      </c>
      <c r="Q569" s="156" t="str">
        <f>IF(LEN(INDEX(Input!L$6:L$1005,ROW($C569)-ROW($C$5),1))=0,"",INDEX(Input!L$6:L$1005,ROW($C569)-ROW($C$5),1))</f>
        <v/>
      </c>
      <c r="R569" s="100" t="str">
        <f t="shared" si="69"/>
        <v>-</v>
      </c>
      <c r="S569" s="156" t="str">
        <f>IF(LEN(INDEX(Input!M$6:M$1005,ROW($C569)-ROW($C$5),1))=0,"-",INDEX(Input!M$6:M$1005,ROW($C569)-ROW($C$5),1))</f>
        <v>-</v>
      </c>
      <c r="T569" s="156" t="str">
        <f t="shared" si="70"/>
        <v/>
      </c>
      <c r="U569" s="100" t="str">
        <f t="shared" si="71"/>
        <v>-</v>
      </c>
      <c r="V569" s="156" t="str">
        <f>IF(LEN(INDEX(Input!O$6:O$1005,ROW($C569)-ROW($C$5),1))=0,"",INDEX(Input!O$6:O$1005,ROW($C569)-ROW($C$5),1))</f>
        <v/>
      </c>
      <c r="W569" s="100" t="str">
        <f t="shared" si="72"/>
        <v>-</v>
      </c>
      <c r="X569" s="104" t="str">
        <f t="shared" si="73"/>
        <v/>
      </c>
      <c r="Y569" s="102" t="str">
        <f t="shared" si="74"/>
        <v/>
      </c>
      <c r="Z569" s="102" t="str">
        <f>IF(AND(OR(Dashboard!$D$7=J569,Dashboard!$D$7=""),  OR(Dashboard!$G$6&lt;=K569,Dashboard!$G$6=""), OR(Dashboard!$G$7&gt;=K569,Dashboard!$G$7=""),  OR(Dashboard!$J$6&lt;=O569,Dashboard!$J$6=""), OR(Dashboard!$J$7&gt;=O569,Dashboard!$J$7=""),D569&lt;&gt;""),"x","")</f>
        <v>x</v>
      </c>
      <c r="AA569" s="102" t="str">
        <f>IF(AND(OR(Dashboard!$D$6=H569,Dashboard!$D$6="",Dashboard!$D$6="All"), Z569="x"),"x","")</f>
        <v>x</v>
      </c>
      <c r="AB569" s="103" t="str">
        <f>IF(AND(OR(Dashboard!$D$6=H569,Dashboard!$D$6="",Dashboard!$D$6="All"), OR(Dashboard!$D$7=J569,Dashboard!$D$7=""),  OR(Dashboard!$G$6&lt;=K569,Dashboard!$G$6=""), OR(Dashboard!$G$7&gt;=K569,Dashboard!$G$7=""),  OR(Dashboard!$J$6&lt;=O569,Dashboard!$J$6=""), OR(Dashboard!$J$7&gt;=O569,Dashboard!$J$7=""),I569&lt;&gt;""),"x","")</f>
        <v/>
      </c>
      <c r="AC569" s="88" t="str">
        <f>IF($AB569&lt;&gt;"x","",IF(AND($I569&lt;&gt;AC$4, IFERROR(MATCH("c",$AB569:AB569,0),0)=0),"x", IF(IFERROR(MATCH("c",$AB569:AB569,0),0)=0,"c","")))</f>
        <v/>
      </c>
      <c r="AD569" s="88" t="str">
        <f>IF($AB569&lt;&gt;"x","",IF(AND($I569&lt;&gt;AD$4, IFERROR(MATCH("c",$AB569:AC569,0),0)=0),"x", IF(IFERROR(MATCH("c",$AB569:AC569,0),0)=0,"c","")))</f>
        <v/>
      </c>
      <c r="AE569" s="88" t="str">
        <f>IF($AB569&lt;&gt;"x","",IF(AND($I569&lt;&gt;AE$4, IFERROR(MATCH("c",$AB569:AD569,0),0)=0),"x", IF(IFERROR(MATCH("c",$AB569:AD569,0),0)=0,"c","")))</f>
        <v/>
      </c>
      <c r="AF569" s="88" t="str">
        <f>IF($AB569&lt;&gt;"x","",IF(AND($I569&lt;&gt;AF$4, IFERROR(MATCH("c",$AB569:AE569,0),0)=0),"x", IF(IFERROR(MATCH("c",$AB569:AE569,0),0)=0,"c","")))</f>
        <v/>
      </c>
      <c r="AG569" s="88" t="str">
        <f>IF($AB569&lt;&gt;"x","",IF(AND($I569&lt;&gt;AG$4, IFERROR(MATCH("c",$AB569:AF569,0),0)=0),"x", IF(IFERROR(MATCH("c",$AB569:AF569,0),0)=0,"c","")))</f>
        <v/>
      </c>
      <c r="AH569" s="88" t="str">
        <f>IF($AB569&lt;&gt;"x","",IF(AND($I569&lt;&gt;AH$4, IFERROR(MATCH("c",$AB569:AG569,0),0)=0),"x", IF(IFERROR(MATCH("c",$AB569:AG569,0),0)=0,"c","")))</f>
        <v/>
      </c>
      <c r="AI569" s="88" t="str">
        <f>IF($AB569&lt;&gt;"x","",IF(AND($I569&lt;&gt;AI$4, IFERROR(MATCH("c",$AB569:AH569,0),0)=0),"x", IF(IFERROR(MATCH("c",$AB569:AH569,0),0)=0,"c","")))</f>
        <v/>
      </c>
      <c r="AJ569" s="88" t="str">
        <f>IF($AB569&lt;&gt;"x","",IF(AND($I569&lt;&gt;AJ$4, IFERROR(MATCH("c",$AB569:AI569,0),0)=0),"x", IF(IFERROR(MATCH("c",$AB569:AI569,0),0)=0,"c","")))</f>
        <v/>
      </c>
      <c r="AK569" s="88" t="str">
        <f>IF($AB569&lt;&gt;"x","",IF(AND($I569&lt;&gt;AK$4, IFERROR(MATCH("c",$AB569:AJ569,0),0)=0),"x", IF(IFERROR(MATCH("c",$AB569:AJ569,0),0)=0,"c","")))</f>
        <v/>
      </c>
      <c r="AL569" s="88" t="str">
        <f>IF($AB569&lt;&gt;"x","",IF(AND($I569&lt;&gt;AL$4, IFERROR(MATCH("c",$AB569:AK569,0),0)=0),"x", IF(IFERROR(MATCH("c",$AB569:AK569,0),0)=0,"c","")))</f>
        <v/>
      </c>
      <c r="AM569" s="88" t="str">
        <f>IF($AB569&lt;&gt;"x","",IF(AND($I569&lt;&gt;AM$4, IFERROR(MATCH("c",$AB569:AL569,0),0)=0),"x", IF(IFERROR(MATCH("c",$AB569:AL569,0),0)=0,"c","")))</f>
        <v/>
      </c>
      <c r="AN569" s="88" t="str">
        <f>IF($AB569&lt;&gt;"x","",IF(AND($I569&lt;&gt;AN$4, IFERROR(MATCH("c",$AB569:AM569,0),0)=0),"x", IF(IFERROR(MATCH("c",$AB569:AM569,0),0)=0,"c","")))</f>
        <v/>
      </c>
      <c r="AO569" s="88" t="str">
        <f>IF($AB569&lt;&gt;"x","",IF(AND($I569&lt;&gt;AO$4, IFERROR(MATCH("c",$AB569:AN569,0),0)=0),"x", IF(IFERROR(MATCH("c",$AB569:AN569,0),0)=0,"c","")))</f>
        <v/>
      </c>
      <c r="AP569" s="88" t="str">
        <f>IF($AB569&lt;&gt;"x","",IF(AND($I569&lt;&gt;AP$4, IFERROR(MATCH("c",$AB569:AO569,0),0)=0),"x", IF(IFERROR(MATCH("c",$AB569:AO569,0),0)=0,"c","")))</f>
        <v/>
      </c>
      <c r="AQ569" s="88" t="str">
        <f>IF($AB569&lt;&gt;"x","",IF(AND($I569&lt;&gt;AQ$4, IFERROR(MATCH("c",$AB569:AP569,0),0)=0),"x", IF(IFERROR(MATCH("c",$AB569:AP569,0),0)=0,"c","")))</f>
        <v/>
      </c>
    </row>
    <row r="570" spans="2:43" x14ac:dyDescent="0.25">
      <c r="B570" s="88">
        <f>IF(AND(OR(Pipeline!$F$5=H570,Pipeline!$F$5="",Pipeline!$F$5="All"), OR(Pipeline!$F$6=J570,Pipeline!$F$6="",Pipeline!$F$6="All"),  OR(Pipeline!$J$5&lt;=K570,Pipeline!$J$5=""), OR(Pipeline!$J$6&gt;=K570,Pipeline!$J$6=""),  OR(Pipeline!$N$5&lt;=O570,Pipeline!$N$5=""), OR(Pipeline!$N$6&gt;=O570,Pipeline!$N$6="")),1,0)</f>
        <v>1</v>
      </c>
      <c r="C570" s="99">
        <f>IF(B570&lt;&gt;1,"",COUNTIFS($I$6:I569,I570,$B$6:B569,1)+1)</f>
        <v>558</v>
      </c>
      <c r="D570" s="100" t="str">
        <f>IF(LEN(INDEX(Input!B$6:B$1005,ROW($C570)-ROW($C$5),1))=0,"-",INDEX(Input!B$6:B$1005,ROW($C570)-ROW($C$5),1))</f>
        <v>-</v>
      </c>
      <c r="E570" s="100" t="str">
        <f>IF(LEN(INDEX(Input!C$6:C$1005,ROW($C570)-ROW($C$5),1))=0,"-",INDEX(Input!C$6:C$1005,ROW($C570)-ROW($C$5),1))</f>
        <v>-</v>
      </c>
      <c r="F570" s="100" t="str">
        <f>IF(LEN(INDEX(Input!D$6:D$1005,ROW($C570)-ROW($C$5),1))=0,"-",INDEX(Input!D$6:D$1005,ROW($C570)-ROW($C$5),1))</f>
        <v>-</v>
      </c>
      <c r="G570" s="100" t="str">
        <f>IF(LEN(INDEX(Input!E$6:E$1005,ROW($C570)-ROW($C$5),1))=0,"-",INDEX(Input!E$6:E$1005,ROW($C570)-ROW($C$5),1))</f>
        <v>-</v>
      </c>
      <c r="H570" s="100" t="str">
        <f>IF(LEN(INDEX(Input!F$6:F$1005,ROW($C570)-ROW($C$5),1))=0,"-",INDEX(Input!F$6:F$1005,ROW($C570)-ROW($C$5),1))</f>
        <v>-</v>
      </c>
      <c r="I570" s="100" t="str">
        <f>IF(LEN(INDEX(Input!G$6:G$1005,ROW($C570)-ROW($C$5),1))=0,"",INDEX(Input!G$6:G$1005,ROW($C570)-ROW($C$5),1))</f>
        <v/>
      </c>
      <c r="J570" s="100" t="str">
        <f>IF(LEN(INDEX(Input!B$6:B$1005,ROW($C570)-ROW($C$5),1))=0,"-",IF(INDEX(Input!H$6:H$1005,ROW($C570)-ROW($C$5),1)="","Not set",INDEX(Input!H$6:H$1005,ROW($C570)-ROW($C$5),1)) )</f>
        <v>-</v>
      </c>
      <c r="K570" s="101" t="str">
        <f>IF(LEN(INDEX(Input!I$6:I$1005,ROW($C570)-ROW($C$5),1))=0,"",INDEX(Input!I$6:I$1005,ROW($C570)-ROW($C$5),1))</f>
        <v/>
      </c>
      <c r="L570" s="101" t="str">
        <f t="array" ref="L570">IFERROR(IF($AY$24=123,DAY(K570)&amp;connector&amp;IF($AZ$24="Extended",INDEX($AT$24:$AT$35,MONTH(K570),1),MONTH(K570))&amp;connector&amp;IF($AZ$24="Short", RIGHT(YEAR(K570),2),YEAR(K570)),IF($AY$24=213, MONTH(K570)&amp;connector&amp;DAY(K570)&amp;connector&amp;IF($AZ$24="Short", RIGHT(YEAR(K570),2),YEAR(K570)),IF($AZ$24="Short", RIGHT(YEAR(K570),2),YEAR(K570))&amp;connector&amp;MONTH(K570)&amp;connector&amp;DAY(K570))),"-")</f>
        <v>-</v>
      </c>
      <c r="M570" s="101" t="str">
        <f>IF(LEN(INDEX(Input!J$6:J$1005,ROW($C570)-ROW($C$5),1))=0,"",INDEX(Input!J$6:J$1005,ROW($C570)-ROW($C$5),1))</f>
        <v/>
      </c>
      <c r="N570" s="101" t="str">
        <f t="array" ref="N570">IFERROR(IF($AY$24=123,DAY(M570)&amp;connector&amp;IF($AZ$24="Extended",INDEX($AT$24:$AT$35,MONTH(M570),1),MONTH(M570))&amp;connector&amp;IF($AZ$24="Short", RIGHT(YEAR(M570),2),YEAR(M570)),IF($AY$24=213, MONTH(M570)&amp;connector&amp;DAY(M570)&amp;connector&amp;IF($AZ$24="Short", RIGHT(YEAR(M570),2),YEAR(M570)),IF($AZ$24="Short", RIGHT(YEAR(M570),2),YEAR(M570))&amp;connector&amp;MONTH(M570)&amp;connector&amp;DAY(M570))),"-")</f>
        <v>-</v>
      </c>
      <c r="O570" s="156" t="str">
        <f>IF(LEN(INDEX(Input!K$6:K$1005,ROW($C570)-ROW($C$5),1))=0,"",INDEX(Input!K$6:K$1005,ROW($C570)-ROW($C$5),1))</f>
        <v/>
      </c>
      <c r="P570" s="100" t="str">
        <f t="shared" si="68"/>
        <v>-</v>
      </c>
      <c r="Q570" s="156" t="str">
        <f>IF(LEN(INDEX(Input!L$6:L$1005,ROW($C570)-ROW($C$5),1))=0,"",INDEX(Input!L$6:L$1005,ROW($C570)-ROW($C$5),1))</f>
        <v/>
      </c>
      <c r="R570" s="100" t="str">
        <f t="shared" si="69"/>
        <v>-</v>
      </c>
      <c r="S570" s="156" t="str">
        <f>IF(LEN(INDEX(Input!M$6:M$1005,ROW($C570)-ROW($C$5),1))=0,"-",INDEX(Input!M$6:M$1005,ROW($C570)-ROW($C$5),1))</f>
        <v>-</v>
      </c>
      <c r="T570" s="156" t="str">
        <f t="shared" si="70"/>
        <v/>
      </c>
      <c r="U570" s="100" t="str">
        <f t="shared" si="71"/>
        <v>-</v>
      </c>
      <c r="V570" s="156" t="str">
        <f>IF(LEN(INDEX(Input!O$6:O$1005,ROW($C570)-ROW($C$5),1))=0,"",INDEX(Input!O$6:O$1005,ROW($C570)-ROW($C$5),1))</f>
        <v/>
      </c>
      <c r="W570" s="100" t="str">
        <f t="shared" si="72"/>
        <v>-</v>
      </c>
      <c r="X570" s="104" t="str">
        <f t="shared" si="73"/>
        <v/>
      </c>
      <c r="Y570" s="102" t="str">
        <f t="shared" si="74"/>
        <v/>
      </c>
      <c r="Z570" s="102" t="str">
        <f>IF(AND(OR(Dashboard!$D$7=J570,Dashboard!$D$7=""),  OR(Dashboard!$G$6&lt;=K570,Dashboard!$G$6=""), OR(Dashboard!$G$7&gt;=K570,Dashboard!$G$7=""),  OR(Dashboard!$J$6&lt;=O570,Dashboard!$J$6=""), OR(Dashboard!$J$7&gt;=O570,Dashboard!$J$7=""),D570&lt;&gt;""),"x","")</f>
        <v>x</v>
      </c>
      <c r="AA570" s="102" t="str">
        <f>IF(AND(OR(Dashboard!$D$6=H570,Dashboard!$D$6="",Dashboard!$D$6="All"), Z570="x"),"x","")</f>
        <v>x</v>
      </c>
      <c r="AB570" s="103" t="str">
        <f>IF(AND(OR(Dashboard!$D$6=H570,Dashboard!$D$6="",Dashboard!$D$6="All"), OR(Dashboard!$D$7=J570,Dashboard!$D$7=""),  OR(Dashboard!$G$6&lt;=K570,Dashboard!$G$6=""), OR(Dashboard!$G$7&gt;=K570,Dashboard!$G$7=""),  OR(Dashboard!$J$6&lt;=O570,Dashboard!$J$6=""), OR(Dashboard!$J$7&gt;=O570,Dashboard!$J$7=""),I570&lt;&gt;""),"x","")</f>
        <v/>
      </c>
      <c r="AC570" s="88" t="str">
        <f>IF($AB570&lt;&gt;"x","",IF(AND($I570&lt;&gt;AC$4, IFERROR(MATCH("c",$AB570:AB570,0),0)=0),"x", IF(IFERROR(MATCH("c",$AB570:AB570,0),0)=0,"c","")))</f>
        <v/>
      </c>
      <c r="AD570" s="88" t="str">
        <f>IF($AB570&lt;&gt;"x","",IF(AND($I570&lt;&gt;AD$4, IFERROR(MATCH("c",$AB570:AC570,0),0)=0),"x", IF(IFERROR(MATCH("c",$AB570:AC570,0),0)=0,"c","")))</f>
        <v/>
      </c>
      <c r="AE570" s="88" t="str">
        <f>IF($AB570&lt;&gt;"x","",IF(AND($I570&lt;&gt;AE$4, IFERROR(MATCH("c",$AB570:AD570,0),0)=0),"x", IF(IFERROR(MATCH("c",$AB570:AD570,0),0)=0,"c","")))</f>
        <v/>
      </c>
      <c r="AF570" s="88" t="str">
        <f>IF($AB570&lt;&gt;"x","",IF(AND($I570&lt;&gt;AF$4, IFERROR(MATCH("c",$AB570:AE570,0),0)=0),"x", IF(IFERROR(MATCH("c",$AB570:AE570,0),0)=0,"c","")))</f>
        <v/>
      </c>
      <c r="AG570" s="88" t="str">
        <f>IF($AB570&lt;&gt;"x","",IF(AND($I570&lt;&gt;AG$4, IFERROR(MATCH("c",$AB570:AF570,0),0)=0),"x", IF(IFERROR(MATCH("c",$AB570:AF570,0),0)=0,"c","")))</f>
        <v/>
      </c>
      <c r="AH570" s="88" t="str">
        <f>IF($AB570&lt;&gt;"x","",IF(AND($I570&lt;&gt;AH$4, IFERROR(MATCH("c",$AB570:AG570,0),0)=0),"x", IF(IFERROR(MATCH("c",$AB570:AG570,0),0)=0,"c","")))</f>
        <v/>
      </c>
      <c r="AI570" s="88" t="str">
        <f>IF($AB570&lt;&gt;"x","",IF(AND($I570&lt;&gt;AI$4, IFERROR(MATCH("c",$AB570:AH570,0),0)=0),"x", IF(IFERROR(MATCH("c",$AB570:AH570,0),0)=0,"c","")))</f>
        <v/>
      </c>
      <c r="AJ570" s="88" t="str">
        <f>IF($AB570&lt;&gt;"x","",IF(AND($I570&lt;&gt;AJ$4, IFERROR(MATCH("c",$AB570:AI570,0),0)=0),"x", IF(IFERROR(MATCH("c",$AB570:AI570,0),0)=0,"c","")))</f>
        <v/>
      </c>
      <c r="AK570" s="88" t="str">
        <f>IF($AB570&lt;&gt;"x","",IF(AND($I570&lt;&gt;AK$4, IFERROR(MATCH("c",$AB570:AJ570,0),0)=0),"x", IF(IFERROR(MATCH("c",$AB570:AJ570,0),0)=0,"c","")))</f>
        <v/>
      </c>
      <c r="AL570" s="88" t="str">
        <f>IF($AB570&lt;&gt;"x","",IF(AND($I570&lt;&gt;AL$4, IFERROR(MATCH("c",$AB570:AK570,0),0)=0),"x", IF(IFERROR(MATCH("c",$AB570:AK570,0),0)=0,"c","")))</f>
        <v/>
      </c>
      <c r="AM570" s="88" t="str">
        <f>IF($AB570&lt;&gt;"x","",IF(AND($I570&lt;&gt;AM$4, IFERROR(MATCH("c",$AB570:AL570,0),0)=0),"x", IF(IFERROR(MATCH("c",$AB570:AL570,0),0)=0,"c","")))</f>
        <v/>
      </c>
      <c r="AN570" s="88" t="str">
        <f>IF($AB570&lt;&gt;"x","",IF(AND($I570&lt;&gt;AN$4, IFERROR(MATCH("c",$AB570:AM570,0),0)=0),"x", IF(IFERROR(MATCH("c",$AB570:AM570,0),0)=0,"c","")))</f>
        <v/>
      </c>
      <c r="AO570" s="88" t="str">
        <f>IF($AB570&lt;&gt;"x","",IF(AND($I570&lt;&gt;AO$4, IFERROR(MATCH("c",$AB570:AN570,0),0)=0),"x", IF(IFERROR(MATCH("c",$AB570:AN570,0),0)=0,"c","")))</f>
        <v/>
      </c>
      <c r="AP570" s="88" t="str">
        <f>IF($AB570&lt;&gt;"x","",IF(AND($I570&lt;&gt;AP$4, IFERROR(MATCH("c",$AB570:AO570,0),0)=0),"x", IF(IFERROR(MATCH("c",$AB570:AO570,0),0)=0,"c","")))</f>
        <v/>
      </c>
      <c r="AQ570" s="88" t="str">
        <f>IF($AB570&lt;&gt;"x","",IF(AND($I570&lt;&gt;AQ$4, IFERROR(MATCH("c",$AB570:AP570,0),0)=0),"x", IF(IFERROR(MATCH("c",$AB570:AP570,0),0)=0,"c","")))</f>
        <v/>
      </c>
    </row>
    <row r="571" spans="2:43" x14ac:dyDescent="0.25">
      <c r="B571" s="88">
        <f>IF(AND(OR(Pipeline!$F$5=H571,Pipeline!$F$5="",Pipeline!$F$5="All"), OR(Pipeline!$F$6=J571,Pipeline!$F$6="",Pipeline!$F$6="All"),  OR(Pipeline!$J$5&lt;=K571,Pipeline!$J$5=""), OR(Pipeline!$J$6&gt;=K571,Pipeline!$J$6=""),  OR(Pipeline!$N$5&lt;=O571,Pipeline!$N$5=""), OR(Pipeline!$N$6&gt;=O571,Pipeline!$N$6="")),1,0)</f>
        <v>1</v>
      </c>
      <c r="C571" s="99">
        <f>IF(B571&lt;&gt;1,"",COUNTIFS($I$6:I570,I571,$B$6:B570,1)+1)</f>
        <v>559</v>
      </c>
      <c r="D571" s="100" t="str">
        <f>IF(LEN(INDEX(Input!B$6:B$1005,ROW($C571)-ROW($C$5),1))=0,"-",INDEX(Input!B$6:B$1005,ROW($C571)-ROW($C$5),1))</f>
        <v>-</v>
      </c>
      <c r="E571" s="100" t="str">
        <f>IF(LEN(INDEX(Input!C$6:C$1005,ROW($C571)-ROW($C$5),1))=0,"-",INDEX(Input!C$6:C$1005,ROW($C571)-ROW($C$5),1))</f>
        <v>-</v>
      </c>
      <c r="F571" s="100" t="str">
        <f>IF(LEN(INDEX(Input!D$6:D$1005,ROW($C571)-ROW($C$5),1))=0,"-",INDEX(Input!D$6:D$1005,ROW($C571)-ROW($C$5),1))</f>
        <v>-</v>
      </c>
      <c r="G571" s="100" t="str">
        <f>IF(LEN(INDEX(Input!E$6:E$1005,ROW($C571)-ROW($C$5),1))=0,"-",INDEX(Input!E$6:E$1005,ROW($C571)-ROW($C$5),1))</f>
        <v>-</v>
      </c>
      <c r="H571" s="100" t="str">
        <f>IF(LEN(INDEX(Input!F$6:F$1005,ROW($C571)-ROW($C$5),1))=0,"-",INDEX(Input!F$6:F$1005,ROW($C571)-ROW($C$5),1))</f>
        <v>-</v>
      </c>
      <c r="I571" s="100" t="str">
        <f>IF(LEN(INDEX(Input!G$6:G$1005,ROW($C571)-ROW($C$5),1))=0,"",INDEX(Input!G$6:G$1005,ROW($C571)-ROW($C$5),1))</f>
        <v/>
      </c>
      <c r="J571" s="100" t="str">
        <f>IF(LEN(INDEX(Input!B$6:B$1005,ROW($C571)-ROW($C$5),1))=0,"-",IF(INDEX(Input!H$6:H$1005,ROW($C571)-ROW($C$5),1)="","Not set",INDEX(Input!H$6:H$1005,ROW($C571)-ROW($C$5),1)) )</f>
        <v>-</v>
      </c>
      <c r="K571" s="101" t="str">
        <f>IF(LEN(INDEX(Input!I$6:I$1005,ROW($C571)-ROW($C$5),1))=0,"",INDEX(Input!I$6:I$1005,ROW($C571)-ROW($C$5),1))</f>
        <v/>
      </c>
      <c r="L571" s="101" t="str">
        <f t="array" ref="L571">IFERROR(IF($AY$24=123,DAY(K571)&amp;connector&amp;IF($AZ$24="Extended",INDEX($AT$24:$AT$35,MONTH(K571),1),MONTH(K571))&amp;connector&amp;IF($AZ$24="Short", RIGHT(YEAR(K571),2),YEAR(K571)),IF($AY$24=213, MONTH(K571)&amp;connector&amp;DAY(K571)&amp;connector&amp;IF($AZ$24="Short", RIGHT(YEAR(K571),2),YEAR(K571)),IF($AZ$24="Short", RIGHT(YEAR(K571),2),YEAR(K571))&amp;connector&amp;MONTH(K571)&amp;connector&amp;DAY(K571))),"-")</f>
        <v>-</v>
      </c>
      <c r="M571" s="101" t="str">
        <f>IF(LEN(INDEX(Input!J$6:J$1005,ROW($C571)-ROW($C$5),1))=0,"",INDEX(Input!J$6:J$1005,ROW($C571)-ROW($C$5),1))</f>
        <v/>
      </c>
      <c r="N571" s="101" t="str">
        <f t="array" ref="N571">IFERROR(IF($AY$24=123,DAY(M571)&amp;connector&amp;IF($AZ$24="Extended",INDEX($AT$24:$AT$35,MONTH(M571),1),MONTH(M571))&amp;connector&amp;IF($AZ$24="Short", RIGHT(YEAR(M571),2),YEAR(M571)),IF($AY$24=213, MONTH(M571)&amp;connector&amp;DAY(M571)&amp;connector&amp;IF($AZ$24="Short", RIGHT(YEAR(M571),2),YEAR(M571)),IF($AZ$24="Short", RIGHT(YEAR(M571),2),YEAR(M571))&amp;connector&amp;MONTH(M571)&amp;connector&amp;DAY(M571))),"-")</f>
        <v>-</v>
      </c>
      <c r="O571" s="156" t="str">
        <f>IF(LEN(INDEX(Input!K$6:K$1005,ROW($C571)-ROW($C$5),1))=0,"",INDEX(Input!K$6:K$1005,ROW($C571)-ROW($C$5),1))</f>
        <v/>
      </c>
      <c r="P571" s="100" t="str">
        <f t="shared" si="68"/>
        <v>-</v>
      </c>
      <c r="Q571" s="156" t="str">
        <f>IF(LEN(INDEX(Input!L$6:L$1005,ROW($C571)-ROW($C$5),1))=0,"",INDEX(Input!L$6:L$1005,ROW($C571)-ROW($C$5),1))</f>
        <v/>
      </c>
      <c r="R571" s="100" t="str">
        <f t="shared" si="69"/>
        <v>-</v>
      </c>
      <c r="S571" s="156" t="str">
        <f>IF(LEN(INDEX(Input!M$6:M$1005,ROW($C571)-ROW($C$5),1))=0,"-",INDEX(Input!M$6:M$1005,ROW($C571)-ROW($C$5),1))</f>
        <v>-</v>
      </c>
      <c r="T571" s="156" t="str">
        <f t="shared" si="70"/>
        <v/>
      </c>
      <c r="U571" s="100" t="str">
        <f t="shared" si="71"/>
        <v>-</v>
      </c>
      <c r="V571" s="156" t="str">
        <f>IF(LEN(INDEX(Input!O$6:O$1005,ROW($C571)-ROW($C$5),1))=0,"",INDEX(Input!O$6:O$1005,ROW($C571)-ROW($C$5),1))</f>
        <v/>
      </c>
      <c r="W571" s="100" t="str">
        <f t="shared" si="72"/>
        <v>-</v>
      </c>
      <c r="X571" s="104" t="str">
        <f t="shared" si="73"/>
        <v/>
      </c>
      <c r="Y571" s="102" t="str">
        <f t="shared" si="74"/>
        <v/>
      </c>
      <c r="Z571" s="102" t="str">
        <f>IF(AND(OR(Dashboard!$D$7=J571,Dashboard!$D$7=""),  OR(Dashboard!$G$6&lt;=K571,Dashboard!$G$6=""), OR(Dashboard!$G$7&gt;=K571,Dashboard!$G$7=""),  OR(Dashboard!$J$6&lt;=O571,Dashboard!$J$6=""), OR(Dashboard!$J$7&gt;=O571,Dashboard!$J$7=""),D571&lt;&gt;""),"x","")</f>
        <v>x</v>
      </c>
      <c r="AA571" s="102" t="str">
        <f>IF(AND(OR(Dashboard!$D$6=H571,Dashboard!$D$6="",Dashboard!$D$6="All"), Z571="x"),"x","")</f>
        <v>x</v>
      </c>
      <c r="AB571" s="103" t="str">
        <f>IF(AND(OR(Dashboard!$D$6=H571,Dashboard!$D$6="",Dashboard!$D$6="All"), OR(Dashboard!$D$7=J571,Dashboard!$D$7=""),  OR(Dashboard!$G$6&lt;=K571,Dashboard!$G$6=""), OR(Dashboard!$G$7&gt;=K571,Dashboard!$G$7=""),  OR(Dashboard!$J$6&lt;=O571,Dashboard!$J$6=""), OR(Dashboard!$J$7&gt;=O571,Dashboard!$J$7=""),I571&lt;&gt;""),"x","")</f>
        <v/>
      </c>
      <c r="AC571" s="88" t="str">
        <f>IF($AB571&lt;&gt;"x","",IF(AND($I571&lt;&gt;AC$4, IFERROR(MATCH("c",$AB571:AB571,0),0)=0),"x", IF(IFERROR(MATCH("c",$AB571:AB571,0),0)=0,"c","")))</f>
        <v/>
      </c>
      <c r="AD571" s="88" t="str">
        <f>IF($AB571&lt;&gt;"x","",IF(AND($I571&lt;&gt;AD$4, IFERROR(MATCH("c",$AB571:AC571,0),0)=0),"x", IF(IFERROR(MATCH("c",$AB571:AC571,0),0)=0,"c","")))</f>
        <v/>
      </c>
      <c r="AE571" s="88" t="str">
        <f>IF($AB571&lt;&gt;"x","",IF(AND($I571&lt;&gt;AE$4, IFERROR(MATCH("c",$AB571:AD571,0),0)=0),"x", IF(IFERROR(MATCH("c",$AB571:AD571,0),0)=0,"c","")))</f>
        <v/>
      </c>
      <c r="AF571" s="88" t="str">
        <f>IF($AB571&lt;&gt;"x","",IF(AND($I571&lt;&gt;AF$4, IFERROR(MATCH("c",$AB571:AE571,0),0)=0),"x", IF(IFERROR(MATCH("c",$AB571:AE571,0),0)=0,"c","")))</f>
        <v/>
      </c>
      <c r="AG571" s="88" t="str">
        <f>IF($AB571&lt;&gt;"x","",IF(AND($I571&lt;&gt;AG$4, IFERROR(MATCH("c",$AB571:AF571,0),0)=0),"x", IF(IFERROR(MATCH("c",$AB571:AF571,0),0)=0,"c","")))</f>
        <v/>
      </c>
      <c r="AH571" s="88" t="str">
        <f>IF($AB571&lt;&gt;"x","",IF(AND($I571&lt;&gt;AH$4, IFERROR(MATCH("c",$AB571:AG571,0),0)=0),"x", IF(IFERROR(MATCH("c",$AB571:AG571,0),0)=0,"c","")))</f>
        <v/>
      </c>
      <c r="AI571" s="88" t="str">
        <f>IF($AB571&lt;&gt;"x","",IF(AND($I571&lt;&gt;AI$4, IFERROR(MATCH("c",$AB571:AH571,0),0)=0),"x", IF(IFERROR(MATCH("c",$AB571:AH571,0),0)=0,"c","")))</f>
        <v/>
      </c>
      <c r="AJ571" s="88" t="str">
        <f>IF($AB571&lt;&gt;"x","",IF(AND($I571&lt;&gt;AJ$4, IFERROR(MATCH("c",$AB571:AI571,0),0)=0),"x", IF(IFERROR(MATCH("c",$AB571:AI571,0),0)=0,"c","")))</f>
        <v/>
      </c>
      <c r="AK571" s="88" t="str">
        <f>IF($AB571&lt;&gt;"x","",IF(AND($I571&lt;&gt;AK$4, IFERROR(MATCH("c",$AB571:AJ571,0),0)=0),"x", IF(IFERROR(MATCH("c",$AB571:AJ571,0),0)=0,"c","")))</f>
        <v/>
      </c>
      <c r="AL571" s="88" t="str">
        <f>IF($AB571&lt;&gt;"x","",IF(AND($I571&lt;&gt;AL$4, IFERROR(MATCH("c",$AB571:AK571,0),0)=0),"x", IF(IFERROR(MATCH("c",$AB571:AK571,0),0)=0,"c","")))</f>
        <v/>
      </c>
      <c r="AM571" s="88" t="str">
        <f>IF($AB571&lt;&gt;"x","",IF(AND($I571&lt;&gt;AM$4, IFERROR(MATCH("c",$AB571:AL571,0),0)=0),"x", IF(IFERROR(MATCH("c",$AB571:AL571,0),0)=0,"c","")))</f>
        <v/>
      </c>
      <c r="AN571" s="88" t="str">
        <f>IF($AB571&lt;&gt;"x","",IF(AND($I571&lt;&gt;AN$4, IFERROR(MATCH("c",$AB571:AM571,0),0)=0),"x", IF(IFERROR(MATCH("c",$AB571:AM571,0),0)=0,"c","")))</f>
        <v/>
      </c>
      <c r="AO571" s="88" t="str">
        <f>IF($AB571&lt;&gt;"x","",IF(AND($I571&lt;&gt;AO$4, IFERROR(MATCH("c",$AB571:AN571,0),0)=0),"x", IF(IFERROR(MATCH("c",$AB571:AN571,0),0)=0,"c","")))</f>
        <v/>
      </c>
      <c r="AP571" s="88" t="str">
        <f>IF($AB571&lt;&gt;"x","",IF(AND($I571&lt;&gt;AP$4, IFERROR(MATCH("c",$AB571:AO571,0),0)=0),"x", IF(IFERROR(MATCH("c",$AB571:AO571,0),0)=0,"c","")))</f>
        <v/>
      </c>
      <c r="AQ571" s="88" t="str">
        <f>IF($AB571&lt;&gt;"x","",IF(AND($I571&lt;&gt;AQ$4, IFERROR(MATCH("c",$AB571:AP571,0),0)=0),"x", IF(IFERROR(MATCH("c",$AB571:AP571,0),0)=0,"c","")))</f>
        <v/>
      </c>
    </row>
    <row r="572" spans="2:43" x14ac:dyDescent="0.25">
      <c r="B572" s="88">
        <f>IF(AND(OR(Pipeline!$F$5=H572,Pipeline!$F$5="",Pipeline!$F$5="All"), OR(Pipeline!$F$6=J572,Pipeline!$F$6="",Pipeline!$F$6="All"),  OR(Pipeline!$J$5&lt;=K572,Pipeline!$J$5=""), OR(Pipeline!$J$6&gt;=K572,Pipeline!$J$6=""),  OR(Pipeline!$N$5&lt;=O572,Pipeline!$N$5=""), OR(Pipeline!$N$6&gt;=O572,Pipeline!$N$6="")),1,0)</f>
        <v>1</v>
      </c>
      <c r="C572" s="99">
        <f>IF(B572&lt;&gt;1,"",COUNTIFS($I$6:I571,I572,$B$6:B571,1)+1)</f>
        <v>560</v>
      </c>
      <c r="D572" s="100" t="str">
        <f>IF(LEN(INDEX(Input!B$6:B$1005,ROW($C572)-ROW($C$5),1))=0,"-",INDEX(Input!B$6:B$1005,ROW($C572)-ROW($C$5),1))</f>
        <v>-</v>
      </c>
      <c r="E572" s="100" t="str">
        <f>IF(LEN(INDEX(Input!C$6:C$1005,ROW($C572)-ROW($C$5),1))=0,"-",INDEX(Input!C$6:C$1005,ROW($C572)-ROW($C$5),1))</f>
        <v>-</v>
      </c>
      <c r="F572" s="100" t="str">
        <f>IF(LEN(INDEX(Input!D$6:D$1005,ROW($C572)-ROW($C$5),1))=0,"-",INDEX(Input!D$6:D$1005,ROW($C572)-ROW($C$5),1))</f>
        <v>-</v>
      </c>
      <c r="G572" s="100" t="str">
        <f>IF(LEN(INDEX(Input!E$6:E$1005,ROW($C572)-ROW($C$5),1))=0,"-",INDEX(Input!E$6:E$1005,ROW($C572)-ROW($C$5),1))</f>
        <v>-</v>
      </c>
      <c r="H572" s="100" t="str">
        <f>IF(LEN(INDEX(Input!F$6:F$1005,ROW($C572)-ROW($C$5),1))=0,"-",INDEX(Input!F$6:F$1005,ROW($C572)-ROW($C$5),1))</f>
        <v>-</v>
      </c>
      <c r="I572" s="100" t="str">
        <f>IF(LEN(INDEX(Input!G$6:G$1005,ROW($C572)-ROW($C$5),1))=0,"",INDEX(Input!G$6:G$1005,ROW($C572)-ROW($C$5),1))</f>
        <v/>
      </c>
      <c r="J572" s="100" t="str">
        <f>IF(LEN(INDEX(Input!B$6:B$1005,ROW($C572)-ROW($C$5),1))=0,"-",IF(INDEX(Input!H$6:H$1005,ROW($C572)-ROW($C$5),1)="","Not set",INDEX(Input!H$6:H$1005,ROW($C572)-ROW($C$5),1)) )</f>
        <v>-</v>
      </c>
      <c r="K572" s="101" t="str">
        <f>IF(LEN(INDEX(Input!I$6:I$1005,ROW($C572)-ROW($C$5),1))=0,"",INDEX(Input!I$6:I$1005,ROW($C572)-ROW($C$5),1))</f>
        <v/>
      </c>
      <c r="L572" s="101" t="str">
        <f t="array" ref="L572">IFERROR(IF($AY$24=123,DAY(K572)&amp;connector&amp;IF($AZ$24="Extended",INDEX($AT$24:$AT$35,MONTH(K572),1),MONTH(K572))&amp;connector&amp;IF($AZ$24="Short", RIGHT(YEAR(K572),2),YEAR(K572)),IF($AY$24=213, MONTH(K572)&amp;connector&amp;DAY(K572)&amp;connector&amp;IF($AZ$24="Short", RIGHT(YEAR(K572),2),YEAR(K572)),IF($AZ$24="Short", RIGHT(YEAR(K572),2),YEAR(K572))&amp;connector&amp;MONTH(K572)&amp;connector&amp;DAY(K572))),"-")</f>
        <v>-</v>
      </c>
      <c r="M572" s="101" t="str">
        <f>IF(LEN(INDEX(Input!J$6:J$1005,ROW($C572)-ROW($C$5),1))=0,"",INDEX(Input!J$6:J$1005,ROW($C572)-ROW($C$5),1))</f>
        <v/>
      </c>
      <c r="N572" s="101" t="str">
        <f t="array" ref="N572">IFERROR(IF($AY$24=123,DAY(M572)&amp;connector&amp;IF($AZ$24="Extended",INDEX($AT$24:$AT$35,MONTH(M572),1),MONTH(M572))&amp;connector&amp;IF($AZ$24="Short", RIGHT(YEAR(M572),2),YEAR(M572)),IF($AY$24=213, MONTH(M572)&amp;connector&amp;DAY(M572)&amp;connector&amp;IF($AZ$24="Short", RIGHT(YEAR(M572),2),YEAR(M572)),IF($AZ$24="Short", RIGHT(YEAR(M572),2),YEAR(M572))&amp;connector&amp;MONTH(M572)&amp;connector&amp;DAY(M572))),"-")</f>
        <v>-</v>
      </c>
      <c r="O572" s="156" t="str">
        <f>IF(LEN(INDEX(Input!K$6:K$1005,ROW($C572)-ROW($C$5),1))=0,"",INDEX(Input!K$6:K$1005,ROW($C572)-ROW($C$5),1))</f>
        <v/>
      </c>
      <c r="P572" s="100" t="str">
        <f t="shared" si="68"/>
        <v>-</v>
      </c>
      <c r="Q572" s="156" t="str">
        <f>IF(LEN(INDEX(Input!L$6:L$1005,ROW($C572)-ROW($C$5),1))=0,"",INDEX(Input!L$6:L$1005,ROW($C572)-ROW($C$5),1))</f>
        <v/>
      </c>
      <c r="R572" s="100" t="str">
        <f t="shared" si="69"/>
        <v>-</v>
      </c>
      <c r="S572" s="156" t="str">
        <f>IF(LEN(INDEX(Input!M$6:M$1005,ROW($C572)-ROW($C$5),1))=0,"-",INDEX(Input!M$6:M$1005,ROW($C572)-ROW($C$5),1))</f>
        <v>-</v>
      </c>
      <c r="T572" s="156" t="str">
        <f t="shared" si="70"/>
        <v/>
      </c>
      <c r="U572" s="100" t="str">
        <f t="shared" si="71"/>
        <v>-</v>
      </c>
      <c r="V572" s="156" t="str">
        <f>IF(LEN(INDEX(Input!O$6:O$1005,ROW($C572)-ROW($C$5),1))=0,"",INDEX(Input!O$6:O$1005,ROW($C572)-ROW($C$5),1))</f>
        <v/>
      </c>
      <c r="W572" s="100" t="str">
        <f t="shared" si="72"/>
        <v>-</v>
      </c>
      <c r="X572" s="104" t="str">
        <f t="shared" si="73"/>
        <v/>
      </c>
      <c r="Y572" s="102" t="str">
        <f t="shared" si="74"/>
        <v/>
      </c>
      <c r="Z572" s="102" t="str">
        <f>IF(AND(OR(Dashboard!$D$7=J572,Dashboard!$D$7=""),  OR(Dashboard!$G$6&lt;=K572,Dashboard!$G$6=""), OR(Dashboard!$G$7&gt;=K572,Dashboard!$G$7=""),  OR(Dashboard!$J$6&lt;=O572,Dashboard!$J$6=""), OR(Dashboard!$J$7&gt;=O572,Dashboard!$J$7=""),D572&lt;&gt;""),"x","")</f>
        <v>x</v>
      </c>
      <c r="AA572" s="102" t="str">
        <f>IF(AND(OR(Dashboard!$D$6=H572,Dashboard!$D$6="",Dashboard!$D$6="All"), Z572="x"),"x","")</f>
        <v>x</v>
      </c>
      <c r="AB572" s="103" t="str">
        <f>IF(AND(OR(Dashboard!$D$6=H572,Dashboard!$D$6="",Dashboard!$D$6="All"), OR(Dashboard!$D$7=J572,Dashboard!$D$7=""),  OR(Dashboard!$G$6&lt;=K572,Dashboard!$G$6=""), OR(Dashboard!$G$7&gt;=K572,Dashboard!$G$7=""),  OR(Dashboard!$J$6&lt;=O572,Dashboard!$J$6=""), OR(Dashboard!$J$7&gt;=O572,Dashboard!$J$7=""),I572&lt;&gt;""),"x","")</f>
        <v/>
      </c>
      <c r="AC572" s="88" t="str">
        <f>IF($AB572&lt;&gt;"x","",IF(AND($I572&lt;&gt;AC$4, IFERROR(MATCH("c",$AB572:AB572,0),0)=0),"x", IF(IFERROR(MATCH("c",$AB572:AB572,0),0)=0,"c","")))</f>
        <v/>
      </c>
      <c r="AD572" s="88" t="str">
        <f>IF($AB572&lt;&gt;"x","",IF(AND($I572&lt;&gt;AD$4, IFERROR(MATCH("c",$AB572:AC572,0),0)=0),"x", IF(IFERROR(MATCH("c",$AB572:AC572,0),0)=0,"c","")))</f>
        <v/>
      </c>
      <c r="AE572" s="88" t="str">
        <f>IF($AB572&lt;&gt;"x","",IF(AND($I572&lt;&gt;AE$4, IFERROR(MATCH("c",$AB572:AD572,0),0)=0),"x", IF(IFERROR(MATCH("c",$AB572:AD572,0),0)=0,"c","")))</f>
        <v/>
      </c>
      <c r="AF572" s="88" t="str">
        <f>IF($AB572&lt;&gt;"x","",IF(AND($I572&lt;&gt;AF$4, IFERROR(MATCH("c",$AB572:AE572,0),0)=0),"x", IF(IFERROR(MATCH("c",$AB572:AE572,0),0)=0,"c","")))</f>
        <v/>
      </c>
      <c r="AG572" s="88" t="str">
        <f>IF($AB572&lt;&gt;"x","",IF(AND($I572&lt;&gt;AG$4, IFERROR(MATCH("c",$AB572:AF572,0),0)=0),"x", IF(IFERROR(MATCH("c",$AB572:AF572,0),0)=0,"c","")))</f>
        <v/>
      </c>
      <c r="AH572" s="88" t="str">
        <f>IF($AB572&lt;&gt;"x","",IF(AND($I572&lt;&gt;AH$4, IFERROR(MATCH("c",$AB572:AG572,0),0)=0),"x", IF(IFERROR(MATCH("c",$AB572:AG572,0),0)=0,"c","")))</f>
        <v/>
      </c>
      <c r="AI572" s="88" t="str">
        <f>IF($AB572&lt;&gt;"x","",IF(AND($I572&lt;&gt;AI$4, IFERROR(MATCH("c",$AB572:AH572,0),0)=0),"x", IF(IFERROR(MATCH("c",$AB572:AH572,0),0)=0,"c","")))</f>
        <v/>
      </c>
      <c r="AJ572" s="88" t="str">
        <f>IF($AB572&lt;&gt;"x","",IF(AND($I572&lt;&gt;AJ$4, IFERROR(MATCH("c",$AB572:AI572,0),0)=0),"x", IF(IFERROR(MATCH("c",$AB572:AI572,0),0)=0,"c","")))</f>
        <v/>
      </c>
      <c r="AK572" s="88" t="str">
        <f>IF($AB572&lt;&gt;"x","",IF(AND($I572&lt;&gt;AK$4, IFERROR(MATCH("c",$AB572:AJ572,0),0)=0),"x", IF(IFERROR(MATCH("c",$AB572:AJ572,0),0)=0,"c","")))</f>
        <v/>
      </c>
      <c r="AL572" s="88" t="str">
        <f>IF($AB572&lt;&gt;"x","",IF(AND($I572&lt;&gt;AL$4, IFERROR(MATCH("c",$AB572:AK572,0),0)=0),"x", IF(IFERROR(MATCH("c",$AB572:AK572,0),0)=0,"c","")))</f>
        <v/>
      </c>
      <c r="AM572" s="88" t="str">
        <f>IF($AB572&lt;&gt;"x","",IF(AND($I572&lt;&gt;AM$4, IFERROR(MATCH("c",$AB572:AL572,0),0)=0),"x", IF(IFERROR(MATCH("c",$AB572:AL572,0),0)=0,"c","")))</f>
        <v/>
      </c>
      <c r="AN572" s="88" t="str">
        <f>IF($AB572&lt;&gt;"x","",IF(AND($I572&lt;&gt;AN$4, IFERROR(MATCH("c",$AB572:AM572,0),0)=0),"x", IF(IFERROR(MATCH("c",$AB572:AM572,0),0)=0,"c","")))</f>
        <v/>
      </c>
      <c r="AO572" s="88" t="str">
        <f>IF($AB572&lt;&gt;"x","",IF(AND($I572&lt;&gt;AO$4, IFERROR(MATCH("c",$AB572:AN572,0),0)=0),"x", IF(IFERROR(MATCH("c",$AB572:AN572,0),0)=0,"c","")))</f>
        <v/>
      </c>
      <c r="AP572" s="88" t="str">
        <f>IF($AB572&lt;&gt;"x","",IF(AND($I572&lt;&gt;AP$4, IFERROR(MATCH("c",$AB572:AO572,0),0)=0),"x", IF(IFERROR(MATCH("c",$AB572:AO572,0),0)=0,"c","")))</f>
        <v/>
      </c>
      <c r="AQ572" s="88" t="str">
        <f>IF($AB572&lt;&gt;"x","",IF(AND($I572&lt;&gt;AQ$4, IFERROR(MATCH("c",$AB572:AP572,0),0)=0),"x", IF(IFERROR(MATCH("c",$AB572:AP572,0),0)=0,"c","")))</f>
        <v/>
      </c>
    </row>
    <row r="573" spans="2:43" x14ac:dyDescent="0.25">
      <c r="B573" s="88">
        <f>IF(AND(OR(Pipeline!$F$5=H573,Pipeline!$F$5="",Pipeline!$F$5="All"), OR(Pipeline!$F$6=J573,Pipeline!$F$6="",Pipeline!$F$6="All"),  OR(Pipeline!$J$5&lt;=K573,Pipeline!$J$5=""), OR(Pipeline!$J$6&gt;=K573,Pipeline!$J$6=""),  OR(Pipeline!$N$5&lt;=O573,Pipeline!$N$5=""), OR(Pipeline!$N$6&gt;=O573,Pipeline!$N$6="")),1,0)</f>
        <v>1</v>
      </c>
      <c r="C573" s="99">
        <f>IF(B573&lt;&gt;1,"",COUNTIFS($I$6:I572,I573,$B$6:B572,1)+1)</f>
        <v>561</v>
      </c>
      <c r="D573" s="100" t="str">
        <f>IF(LEN(INDEX(Input!B$6:B$1005,ROW($C573)-ROW($C$5),1))=0,"-",INDEX(Input!B$6:B$1005,ROW($C573)-ROW($C$5),1))</f>
        <v>-</v>
      </c>
      <c r="E573" s="100" t="str">
        <f>IF(LEN(INDEX(Input!C$6:C$1005,ROW($C573)-ROW($C$5),1))=0,"-",INDEX(Input!C$6:C$1005,ROW($C573)-ROW($C$5),1))</f>
        <v>-</v>
      </c>
      <c r="F573" s="100" t="str">
        <f>IF(LEN(INDEX(Input!D$6:D$1005,ROW($C573)-ROW($C$5),1))=0,"-",INDEX(Input!D$6:D$1005,ROW($C573)-ROW($C$5),1))</f>
        <v>-</v>
      </c>
      <c r="G573" s="100" t="str">
        <f>IF(LEN(INDEX(Input!E$6:E$1005,ROW($C573)-ROW($C$5),1))=0,"-",INDEX(Input!E$6:E$1005,ROW($C573)-ROW($C$5),1))</f>
        <v>-</v>
      </c>
      <c r="H573" s="100" t="str">
        <f>IF(LEN(INDEX(Input!F$6:F$1005,ROW($C573)-ROW($C$5),1))=0,"-",INDEX(Input!F$6:F$1005,ROW($C573)-ROW($C$5),1))</f>
        <v>-</v>
      </c>
      <c r="I573" s="100" t="str">
        <f>IF(LEN(INDEX(Input!G$6:G$1005,ROW($C573)-ROW($C$5),1))=0,"",INDEX(Input!G$6:G$1005,ROW($C573)-ROW($C$5),1))</f>
        <v/>
      </c>
      <c r="J573" s="100" t="str">
        <f>IF(LEN(INDEX(Input!B$6:B$1005,ROW($C573)-ROW($C$5),1))=0,"-",IF(INDEX(Input!H$6:H$1005,ROW($C573)-ROW($C$5),1)="","Not set",INDEX(Input!H$6:H$1005,ROW($C573)-ROW($C$5),1)) )</f>
        <v>-</v>
      </c>
      <c r="K573" s="101" t="str">
        <f>IF(LEN(INDEX(Input!I$6:I$1005,ROW($C573)-ROW($C$5),1))=0,"",INDEX(Input!I$6:I$1005,ROW($C573)-ROW($C$5),1))</f>
        <v/>
      </c>
      <c r="L573" s="101" t="str">
        <f t="array" ref="L573">IFERROR(IF($AY$24=123,DAY(K573)&amp;connector&amp;IF($AZ$24="Extended",INDEX($AT$24:$AT$35,MONTH(K573),1),MONTH(K573))&amp;connector&amp;IF($AZ$24="Short", RIGHT(YEAR(K573),2),YEAR(K573)),IF($AY$24=213, MONTH(K573)&amp;connector&amp;DAY(K573)&amp;connector&amp;IF($AZ$24="Short", RIGHT(YEAR(K573),2),YEAR(K573)),IF($AZ$24="Short", RIGHT(YEAR(K573),2),YEAR(K573))&amp;connector&amp;MONTH(K573)&amp;connector&amp;DAY(K573))),"-")</f>
        <v>-</v>
      </c>
      <c r="M573" s="101" t="str">
        <f>IF(LEN(INDEX(Input!J$6:J$1005,ROW($C573)-ROW($C$5),1))=0,"",INDEX(Input!J$6:J$1005,ROW($C573)-ROW($C$5),1))</f>
        <v/>
      </c>
      <c r="N573" s="101" t="str">
        <f t="array" ref="N573">IFERROR(IF($AY$24=123,DAY(M573)&amp;connector&amp;IF($AZ$24="Extended",INDEX($AT$24:$AT$35,MONTH(M573),1),MONTH(M573))&amp;connector&amp;IF($AZ$24="Short", RIGHT(YEAR(M573),2),YEAR(M573)),IF($AY$24=213, MONTH(M573)&amp;connector&amp;DAY(M573)&amp;connector&amp;IF($AZ$24="Short", RIGHT(YEAR(M573),2),YEAR(M573)),IF($AZ$24="Short", RIGHT(YEAR(M573),2),YEAR(M573))&amp;connector&amp;MONTH(M573)&amp;connector&amp;DAY(M573))),"-")</f>
        <v>-</v>
      </c>
      <c r="O573" s="156" t="str">
        <f>IF(LEN(INDEX(Input!K$6:K$1005,ROW($C573)-ROW($C$5),1))=0,"",INDEX(Input!K$6:K$1005,ROW($C573)-ROW($C$5),1))</f>
        <v/>
      </c>
      <c r="P573" s="100" t="str">
        <f t="shared" si="68"/>
        <v>-</v>
      </c>
      <c r="Q573" s="156" t="str">
        <f>IF(LEN(INDEX(Input!L$6:L$1005,ROW($C573)-ROW($C$5),1))=0,"",INDEX(Input!L$6:L$1005,ROW($C573)-ROW($C$5),1))</f>
        <v/>
      </c>
      <c r="R573" s="100" t="str">
        <f t="shared" si="69"/>
        <v>-</v>
      </c>
      <c r="S573" s="156" t="str">
        <f>IF(LEN(INDEX(Input!M$6:M$1005,ROW($C573)-ROW($C$5),1))=0,"-",INDEX(Input!M$6:M$1005,ROW($C573)-ROW($C$5),1))</f>
        <v>-</v>
      </c>
      <c r="T573" s="156" t="str">
        <f t="shared" si="70"/>
        <v/>
      </c>
      <c r="U573" s="100" t="str">
        <f t="shared" si="71"/>
        <v>-</v>
      </c>
      <c r="V573" s="156" t="str">
        <f>IF(LEN(INDEX(Input!O$6:O$1005,ROW($C573)-ROW($C$5),1))=0,"",INDEX(Input!O$6:O$1005,ROW($C573)-ROW($C$5),1))</f>
        <v/>
      </c>
      <c r="W573" s="100" t="str">
        <f t="shared" si="72"/>
        <v>-</v>
      </c>
      <c r="X573" s="104" t="str">
        <f t="shared" si="73"/>
        <v/>
      </c>
      <c r="Y573" s="102" t="str">
        <f t="shared" si="74"/>
        <v/>
      </c>
      <c r="Z573" s="102" t="str">
        <f>IF(AND(OR(Dashboard!$D$7=J573,Dashboard!$D$7=""),  OR(Dashboard!$G$6&lt;=K573,Dashboard!$G$6=""), OR(Dashboard!$G$7&gt;=K573,Dashboard!$G$7=""),  OR(Dashboard!$J$6&lt;=O573,Dashboard!$J$6=""), OR(Dashboard!$J$7&gt;=O573,Dashboard!$J$7=""),D573&lt;&gt;""),"x","")</f>
        <v>x</v>
      </c>
      <c r="AA573" s="102" t="str">
        <f>IF(AND(OR(Dashboard!$D$6=H573,Dashboard!$D$6="",Dashboard!$D$6="All"), Z573="x"),"x","")</f>
        <v>x</v>
      </c>
      <c r="AB573" s="103" t="str">
        <f>IF(AND(OR(Dashboard!$D$6=H573,Dashboard!$D$6="",Dashboard!$D$6="All"), OR(Dashboard!$D$7=J573,Dashboard!$D$7=""),  OR(Dashboard!$G$6&lt;=K573,Dashboard!$G$6=""), OR(Dashboard!$G$7&gt;=K573,Dashboard!$G$7=""),  OR(Dashboard!$J$6&lt;=O573,Dashboard!$J$6=""), OR(Dashboard!$J$7&gt;=O573,Dashboard!$J$7=""),I573&lt;&gt;""),"x","")</f>
        <v/>
      </c>
      <c r="AC573" s="88" t="str">
        <f>IF($AB573&lt;&gt;"x","",IF(AND($I573&lt;&gt;AC$4, IFERROR(MATCH("c",$AB573:AB573,0),0)=0),"x", IF(IFERROR(MATCH("c",$AB573:AB573,0),0)=0,"c","")))</f>
        <v/>
      </c>
      <c r="AD573" s="88" t="str">
        <f>IF($AB573&lt;&gt;"x","",IF(AND($I573&lt;&gt;AD$4, IFERROR(MATCH("c",$AB573:AC573,0),0)=0),"x", IF(IFERROR(MATCH("c",$AB573:AC573,0),0)=0,"c","")))</f>
        <v/>
      </c>
      <c r="AE573" s="88" t="str">
        <f>IF($AB573&lt;&gt;"x","",IF(AND($I573&lt;&gt;AE$4, IFERROR(MATCH("c",$AB573:AD573,0),0)=0),"x", IF(IFERROR(MATCH("c",$AB573:AD573,0),0)=0,"c","")))</f>
        <v/>
      </c>
      <c r="AF573" s="88" t="str">
        <f>IF($AB573&lt;&gt;"x","",IF(AND($I573&lt;&gt;AF$4, IFERROR(MATCH("c",$AB573:AE573,0),0)=0),"x", IF(IFERROR(MATCH("c",$AB573:AE573,0),0)=0,"c","")))</f>
        <v/>
      </c>
      <c r="AG573" s="88" t="str">
        <f>IF($AB573&lt;&gt;"x","",IF(AND($I573&lt;&gt;AG$4, IFERROR(MATCH("c",$AB573:AF573,0),0)=0),"x", IF(IFERROR(MATCH("c",$AB573:AF573,0),0)=0,"c","")))</f>
        <v/>
      </c>
      <c r="AH573" s="88" t="str">
        <f>IF($AB573&lt;&gt;"x","",IF(AND($I573&lt;&gt;AH$4, IFERROR(MATCH("c",$AB573:AG573,0),0)=0),"x", IF(IFERROR(MATCH("c",$AB573:AG573,0),0)=0,"c","")))</f>
        <v/>
      </c>
      <c r="AI573" s="88" t="str">
        <f>IF($AB573&lt;&gt;"x","",IF(AND($I573&lt;&gt;AI$4, IFERROR(MATCH("c",$AB573:AH573,0),0)=0),"x", IF(IFERROR(MATCH("c",$AB573:AH573,0),0)=0,"c","")))</f>
        <v/>
      </c>
      <c r="AJ573" s="88" t="str">
        <f>IF($AB573&lt;&gt;"x","",IF(AND($I573&lt;&gt;AJ$4, IFERROR(MATCH("c",$AB573:AI573,0),0)=0),"x", IF(IFERROR(MATCH("c",$AB573:AI573,0),0)=0,"c","")))</f>
        <v/>
      </c>
      <c r="AK573" s="88" t="str">
        <f>IF($AB573&lt;&gt;"x","",IF(AND($I573&lt;&gt;AK$4, IFERROR(MATCH("c",$AB573:AJ573,0),0)=0),"x", IF(IFERROR(MATCH("c",$AB573:AJ573,0),0)=0,"c","")))</f>
        <v/>
      </c>
      <c r="AL573" s="88" t="str">
        <f>IF($AB573&lt;&gt;"x","",IF(AND($I573&lt;&gt;AL$4, IFERROR(MATCH("c",$AB573:AK573,0),0)=0),"x", IF(IFERROR(MATCH("c",$AB573:AK573,0),0)=0,"c","")))</f>
        <v/>
      </c>
      <c r="AM573" s="88" t="str">
        <f>IF($AB573&lt;&gt;"x","",IF(AND($I573&lt;&gt;AM$4, IFERROR(MATCH("c",$AB573:AL573,0),0)=0),"x", IF(IFERROR(MATCH("c",$AB573:AL573,0),0)=0,"c","")))</f>
        <v/>
      </c>
      <c r="AN573" s="88" t="str">
        <f>IF($AB573&lt;&gt;"x","",IF(AND($I573&lt;&gt;AN$4, IFERROR(MATCH("c",$AB573:AM573,0),0)=0),"x", IF(IFERROR(MATCH("c",$AB573:AM573,0),0)=0,"c","")))</f>
        <v/>
      </c>
      <c r="AO573" s="88" t="str">
        <f>IF($AB573&lt;&gt;"x","",IF(AND($I573&lt;&gt;AO$4, IFERROR(MATCH("c",$AB573:AN573,0),0)=0),"x", IF(IFERROR(MATCH("c",$AB573:AN573,0),0)=0,"c","")))</f>
        <v/>
      </c>
      <c r="AP573" s="88" t="str">
        <f>IF($AB573&lt;&gt;"x","",IF(AND($I573&lt;&gt;AP$4, IFERROR(MATCH("c",$AB573:AO573,0),0)=0),"x", IF(IFERROR(MATCH("c",$AB573:AO573,0),0)=0,"c","")))</f>
        <v/>
      </c>
      <c r="AQ573" s="88" t="str">
        <f>IF($AB573&lt;&gt;"x","",IF(AND($I573&lt;&gt;AQ$4, IFERROR(MATCH("c",$AB573:AP573,0),0)=0),"x", IF(IFERROR(MATCH("c",$AB573:AP573,0),0)=0,"c","")))</f>
        <v/>
      </c>
    </row>
    <row r="574" spans="2:43" x14ac:dyDescent="0.25">
      <c r="B574" s="88">
        <f>IF(AND(OR(Pipeline!$F$5=H574,Pipeline!$F$5="",Pipeline!$F$5="All"), OR(Pipeline!$F$6=J574,Pipeline!$F$6="",Pipeline!$F$6="All"),  OR(Pipeline!$J$5&lt;=K574,Pipeline!$J$5=""), OR(Pipeline!$J$6&gt;=K574,Pipeline!$J$6=""),  OR(Pipeline!$N$5&lt;=O574,Pipeline!$N$5=""), OR(Pipeline!$N$6&gt;=O574,Pipeline!$N$6="")),1,0)</f>
        <v>1</v>
      </c>
      <c r="C574" s="99">
        <f>IF(B574&lt;&gt;1,"",COUNTIFS($I$6:I573,I574,$B$6:B573,1)+1)</f>
        <v>562</v>
      </c>
      <c r="D574" s="100" t="str">
        <f>IF(LEN(INDEX(Input!B$6:B$1005,ROW($C574)-ROW($C$5),1))=0,"-",INDEX(Input!B$6:B$1005,ROW($C574)-ROW($C$5),1))</f>
        <v>-</v>
      </c>
      <c r="E574" s="100" t="str">
        <f>IF(LEN(INDEX(Input!C$6:C$1005,ROW($C574)-ROW($C$5),1))=0,"-",INDEX(Input!C$6:C$1005,ROW($C574)-ROW($C$5),1))</f>
        <v>-</v>
      </c>
      <c r="F574" s="100" t="str">
        <f>IF(LEN(INDEX(Input!D$6:D$1005,ROW($C574)-ROW($C$5),1))=0,"-",INDEX(Input!D$6:D$1005,ROW($C574)-ROW($C$5),1))</f>
        <v>-</v>
      </c>
      <c r="G574" s="100" t="str">
        <f>IF(LEN(INDEX(Input!E$6:E$1005,ROW($C574)-ROW($C$5),1))=0,"-",INDEX(Input!E$6:E$1005,ROW($C574)-ROW($C$5),1))</f>
        <v>-</v>
      </c>
      <c r="H574" s="100" t="str">
        <f>IF(LEN(INDEX(Input!F$6:F$1005,ROW($C574)-ROW($C$5),1))=0,"-",INDEX(Input!F$6:F$1005,ROW($C574)-ROW($C$5),1))</f>
        <v>-</v>
      </c>
      <c r="I574" s="100" t="str">
        <f>IF(LEN(INDEX(Input!G$6:G$1005,ROW($C574)-ROW($C$5),1))=0,"",INDEX(Input!G$6:G$1005,ROW($C574)-ROW($C$5),1))</f>
        <v/>
      </c>
      <c r="J574" s="100" t="str">
        <f>IF(LEN(INDEX(Input!B$6:B$1005,ROW($C574)-ROW($C$5),1))=0,"-",IF(INDEX(Input!H$6:H$1005,ROW($C574)-ROW($C$5),1)="","Not set",INDEX(Input!H$6:H$1005,ROW($C574)-ROW($C$5),1)) )</f>
        <v>-</v>
      </c>
      <c r="K574" s="101" t="str">
        <f>IF(LEN(INDEX(Input!I$6:I$1005,ROW($C574)-ROW($C$5),1))=0,"",INDEX(Input!I$6:I$1005,ROW($C574)-ROW($C$5),1))</f>
        <v/>
      </c>
      <c r="L574" s="101" t="str">
        <f t="array" ref="L574">IFERROR(IF($AY$24=123,DAY(K574)&amp;connector&amp;IF($AZ$24="Extended",INDEX($AT$24:$AT$35,MONTH(K574),1),MONTH(K574))&amp;connector&amp;IF($AZ$24="Short", RIGHT(YEAR(K574),2),YEAR(K574)),IF($AY$24=213, MONTH(K574)&amp;connector&amp;DAY(K574)&amp;connector&amp;IF($AZ$24="Short", RIGHT(YEAR(K574),2),YEAR(K574)),IF($AZ$24="Short", RIGHT(YEAR(K574),2),YEAR(K574))&amp;connector&amp;MONTH(K574)&amp;connector&amp;DAY(K574))),"-")</f>
        <v>-</v>
      </c>
      <c r="M574" s="101" t="str">
        <f>IF(LEN(INDEX(Input!J$6:J$1005,ROW($C574)-ROW($C$5),1))=0,"",INDEX(Input!J$6:J$1005,ROW($C574)-ROW($C$5),1))</f>
        <v/>
      </c>
      <c r="N574" s="101" t="str">
        <f t="array" ref="N574">IFERROR(IF($AY$24=123,DAY(M574)&amp;connector&amp;IF($AZ$24="Extended",INDEX($AT$24:$AT$35,MONTH(M574),1),MONTH(M574))&amp;connector&amp;IF($AZ$24="Short", RIGHT(YEAR(M574),2),YEAR(M574)),IF($AY$24=213, MONTH(M574)&amp;connector&amp;DAY(M574)&amp;connector&amp;IF($AZ$24="Short", RIGHT(YEAR(M574),2),YEAR(M574)),IF($AZ$24="Short", RIGHT(YEAR(M574),2),YEAR(M574))&amp;connector&amp;MONTH(M574)&amp;connector&amp;DAY(M574))),"-")</f>
        <v>-</v>
      </c>
      <c r="O574" s="156" t="str">
        <f>IF(LEN(INDEX(Input!K$6:K$1005,ROW($C574)-ROW($C$5),1))=0,"",INDEX(Input!K$6:K$1005,ROW($C574)-ROW($C$5),1))</f>
        <v/>
      </c>
      <c r="P574" s="100" t="str">
        <f t="shared" si="68"/>
        <v>-</v>
      </c>
      <c r="Q574" s="156" t="str">
        <f>IF(LEN(INDEX(Input!L$6:L$1005,ROW($C574)-ROW($C$5),1))=0,"",INDEX(Input!L$6:L$1005,ROW($C574)-ROW($C$5),1))</f>
        <v/>
      </c>
      <c r="R574" s="100" t="str">
        <f t="shared" si="69"/>
        <v>-</v>
      </c>
      <c r="S574" s="156" t="str">
        <f>IF(LEN(INDEX(Input!M$6:M$1005,ROW($C574)-ROW($C$5),1))=0,"-",INDEX(Input!M$6:M$1005,ROW($C574)-ROW($C$5),1))</f>
        <v>-</v>
      </c>
      <c r="T574" s="156" t="str">
        <f t="shared" si="70"/>
        <v/>
      </c>
      <c r="U574" s="100" t="str">
        <f t="shared" si="71"/>
        <v>-</v>
      </c>
      <c r="V574" s="156" t="str">
        <f>IF(LEN(INDEX(Input!O$6:O$1005,ROW($C574)-ROW($C$5),1))=0,"",INDEX(Input!O$6:O$1005,ROW($C574)-ROW($C$5),1))</f>
        <v/>
      </c>
      <c r="W574" s="100" t="str">
        <f t="shared" si="72"/>
        <v>-</v>
      </c>
      <c r="X574" s="104" t="str">
        <f t="shared" si="73"/>
        <v/>
      </c>
      <c r="Y574" s="102" t="str">
        <f t="shared" si="74"/>
        <v/>
      </c>
      <c r="Z574" s="102" t="str">
        <f>IF(AND(OR(Dashboard!$D$7=J574,Dashboard!$D$7=""),  OR(Dashboard!$G$6&lt;=K574,Dashboard!$G$6=""), OR(Dashboard!$G$7&gt;=K574,Dashboard!$G$7=""),  OR(Dashboard!$J$6&lt;=O574,Dashboard!$J$6=""), OR(Dashboard!$J$7&gt;=O574,Dashboard!$J$7=""),D574&lt;&gt;""),"x","")</f>
        <v>x</v>
      </c>
      <c r="AA574" s="102" t="str">
        <f>IF(AND(OR(Dashboard!$D$6=H574,Dashboard!$D$6="",Dashboard!$D$6="All"), Z574="x"),"x","")</f>
        <v>x</v>
      </c>
      <c r="AB574" s="103" t="str">
        <f>IF(AND(OR(Dashboard!$D$6=H574,Dashboard!$D$6="",Dashboard!$D$6="All"), OR(Dashboard!$D$7=J574,Dashboard!$D$7=""),  OR(Dashboard!$G$6&lt;=K574,Dashboard!$G$6=""), OR(Dashboard!$G$7&gt;=K574,Dashboard!$G$7=""),  OR(Dashboard!$J$6&lt;=O574,Dashboard!$J$6=""), OR(Dashboard!$J$7&gt;=O574,Dashboard!$J$7=""),I574&lt;&gt;""),"x","")</f>
        <v/>
      </c>
      <c r="AC574" s="88" t="str">
        <f>IF($AB574&lt;&gt;"x","",IF(AND($I574&lt;&gt;AC$4, IFERROR(MATCH("c",$AB574:AB574,0),0)=0),"x", IF(IFERROR(MATCH("c",$AB574:AB574,0),0)=0,"c","")))</f>
        <v/>
      </c>
      <c r="AD574" s="88" t="str">
        <f>IF($AB574&lt;&gt;"x","",IF(AND($I574&lt;&gt;AD$4, IFERROR(MATCH("c",$AB574:AC574,0),0)=0),"x", IF(IFERROR(MATCH("c",$AB574:AC574,0),0)=0,"c","")))</f>
        <v/>
      </c>
      <c r="AE574" s="88" t="str">
        <f>IF($AB574&lt;&gt;"x","",IF(AND($I574&lt;&gt;AE$4, IFERROR(MATCH("c",$AB574:AD574,0),0)=0),"x", IF(IFERROR(MATCH("c",$AB574:AD574,0),0)=0,"c","")))</f>
        <v/>
      </c>
      <c r="AF574" s="88" t="str">
        <f>IF($AB574&lt;&gt;"x","",IF(AND($I574&lt;&gt;AF$4, IFERROR(MATCH("c",$AB574:AE574,0),0)=0),"x", IF(IFERROR(MATCH("c",$AB574:AE574,0),0)=0,"c","")))</f>
        <v/>
      </c>
      <c r="AG574" s="88" t="str">
        <f>IF($AB574&lt;&gt;"x","",IF(AND($I574&lt;&gt;AG$4, IFERROR(MATCH("c",$AB574:AF574,0),0)=0),"x", IF(IFERROR(MATCH("c",$AB574:AF574,0),0)=0,"c","")))</f>
        <v/>
      </c>
      <c r="AH574" s="88" t="str">
        <f>IF($AB574&lt;&gt;"x","",IF(AND($I574&lt;&gt;AH$4, IFERROR(MATCH("c",$AB574:AG574,0),0)=0),"x", IF(IFERROR(MATCH("c",$AB574:AG574,0),0)=0,"c","")))</f>
        <v/>
      </c>
      <c r="AI574" s="88" t="str">
        <f>IF($AB574&lt;&gt;"x","",IF(AND($I574&lt;&gt;AI$4, IFERROR(MATCH("c",$AB574:AH574,0),0)=0),"x", IF(IFERROR(MATCH("c",$AB574:AH574,0),0)=0,"c","")))</f>
        <v/>
      </c>
      <c r="AJ574" s="88" t="str">
        <f>IF($AB574&lt;&gt;"x","",IF(AND($I574&lt;&gt;AJ$4, IFERROR(MATCH("c",$AB574:AI574,0),0)=0),"x", IF(IFERROR(MATCH("c",$AB574:AI574,0),0)=0,"c","")))</f>
        <v/>
      </c>
      <c r="AK574" s="88" t="str">
        <f>IF($AB574&lt;&gt;"x","",IF(AND($I574&lt;&gt;AK$4, IFERROR(MATCH("c",$AB574:AJ574,0),0)=0),"x", IF(IFERROR(MATCH("c",$AB574:AJ574,0),0)=0,"c","")))</f>
        <v/>
      </c>
      <c r="AL574" s="88" t="str">
        <f>IF($AB574&lt;&gt;"x","",IF(AND($I574&lt;&gt;AL$4, IFERROR(MATCH("c",$AB574:AK574,0),0)=0),"x", IF(IFERROR(MATCH("c",$AB574:AK574,0),0)=0,"c","")))</f>
        <v/>
      </c>
      <c r="AM574" s="88" t="str">
        <f>IF($AB574&lt;&gt;"x","",IF(AND($I574&lt;&gt;AM$4, IFERROR(MATCH("c",$AB574:AL574,0),0)=0),"x", IF(IFERROR(MATCH("c",$AB574:AL574,0),0)=0,"c","")))</f>
        <v/>
      </c>
      <c r="AN574" s="88" t="str">
        <f>IF($AB574&lt;&gt;"x","",IF(AND($I574&lt;&gt;AN$4, IFERROR(MATCH("c",$AB574:AM574,0),0)=0),"x", IF(IFERROR(MATCH("c",$AB574:AM574,0),0)=0,"c","")))</f>
        <v/>
      </c>
      <c r="AO574" s="88" t="str">
        <f>IF($AB574&lt;&gt;"x","",IF(AND($I574&lt;&gt;AO$4, IFERROR(MATCH("c",$AB574:AN574,0),0)=0),"x", IF(IFERROR(MATCH("c",$AB574:AN574,0),0)=0,"c","")))</f>
        <v/>
      </c>
      <c r="AP574" s="88" t="str">
        <f>IF($AB574&lt;&gt;"x","",IF(AND($I574&lt;&gt;AP$4, IFERROR(MATCH("c",$AB574:AO574,0),0)=0),"x", IF(IFERROR(MATCH("c",$AB574:AO574,0),0)=0,"c","")))</f>
        <v/>
      </c>
      <c r="AQ574" s="88" t="str">
        <f>IF($AB574&lt;&gt;"x","",IF(AND($I574&lt;&gt;AQ$4, IFERROR(MATCH("c",$AB574:AP574,0),0)=0),"x", IF(IFERROR(MATCH("c",$AB574:AP574,0),0)=0,"c","")))</f>
        <v/>
      </c>
    </row>
    <row r="575" spans="2:43" x14ac:dyDescent="0.25">
      <c r="B575" s="88">
        <f>IF(AND(OR(Pipeline!$F$5=H575,Pipeline!$F$5="",Pipeline!$F$5="All"), OR(Pipeline!$F$6=J575,Pipeline!$F$6="",Pipeline!$F$6="All"),  OR(Pipeline!$J$5&lt;=K575,Pipeline!$J$5=""), OR(Pipeline!$J$6&gt;=K575,Pipeline!$J$6=""),  OR(Pipeline!$N$5&lt;=O575,Pipeline!$N$5=""), OR(Pipeline!$N$6&gt;=O575,Pipeline!$N$6="")),1,0)</f>
        <v>1</v>
      </c>
      <c r="C575" s="99">
        <f>IF(B575&lt;&gt;1,"",COUNTIFS($I$6:I574,I575,$B$6:B574,1)+1)</f>
        <v>563</v>
      </c>
      <c r="D575" s="100" t="str">
        <f>IF(LEN(INDEX(Input!B$6:B$1005,ROW($C575)-ROW($C$5),1))=0,"-",INDEX(Input!B$6:B$1005,ROW($C575)-ROW($C$5),1))</f>
        <v>-</v>
      </c>
      <c r="E575" s="100" t="str">
        <f>IF(LEN(INDEX(Input!C$6:C$1005,ROW($C575)-ROW($C$5),1))=0,"-",INDEX(Input!C$6:C$1005,ROW($C575)-ROW($C$5),1))</f>
        <v>-</v>
      </c>
      <c r="F575" s="100" t="str">
        <f>IF(LEN(INDEX(Input!D$6:D$1005,ROW($C575)-ROW($C$5),1))=0,"-",INDEX(Input!D$6:D$1005,ROW($C575)-ROW($C$5),1))</f>
        <v>-</v>
      </c>
      <c r="G575" s="100" t="str">
        <f>IF(LEN(INDEX(Input!E$6:E$1005,ROW($C575)-ROW($C$5),1))=0,"-",INDEX(Input!E$6:E$1005,ROW($C575)-ROW($C$5),1))</f>
        <v>-</v>
      </c>
      <c r="H575" s="100" t="str">
        <f>IF(LEN(INDEX(Input!F$6:F$1005,ROW($C575)-ROW($C$5),1))=0,"-",INDEX(Input!F$6:F$1005,ROW($C575)-ROW($C$5),1))</f>
        <v>-</v>
      </c>
      <c r="I575" s="100" t="str">
        <f>IF(LEN(INDEX(Input!G$6:G$1005,ROW($C575)-ROW($C$5),1))=0,"",INDEX(Input!G$6:G$1005,ROW($C575)-ROW($C$5),1))</f>
        <v/>
      </c>
      <c r="J575" s="100" t="str">
        <f>IF(LEN(INDEX(Input!B$6:B$1005,ROW($C575)-ROW($C$5),1))=0,"-",IF(INDEX(Input!H$6:H$1005,ROW($C575)-ROW($C$5),1)="","Not set",INDEX(Input!H$6:H$1005,ROW($C575)-ROW($C$5),1)) )</f>
        <v>-</v>
      </c>
      <c r="K575" s="101" t="str">
        <f>IF(LEN(INDEX(Input!I$6:I$1005,ROW($C575)-ROW($C$5),1))=0,"",INDEX(Input!I$6:I$1005,ROW($C575)-ROW($C$5),1))</f>
        <v/>
      </c>
      <c r="L575" s="101" t="str">
        <f t="array" ref="L575">IFERROR(IF($AY$24=123,DAY(K575)&amp;connector&amp;IF($AZ$24="Extended",INDEX($AT$24:$AT$35,MONTH(K575),1),MONTH(K575))&amp;connector&amp;IF($AZ$24="Short", RIGHT(YEAR(K575),2),YEAR(K575)),IF($AY$24=213, MONTH(K575)&amp;connector&amp;DAY(K575)&amp;connector&amp;IF($AZ$24="Short", RIGHT(YEAR(K575),2),YEAR(K575)),IF($AZ$24="Short", RIGHT(YEAR(K575),2),YEAR(K575))&amp;connector&amp;MONTH(K575)&amp;connector&amp;DAY(K575))),"-")</f>
        <v>-</v>
      </c>
      <c r="M575" s="101" t="str">
        <f>IF(LEN(INDEX(Input!J$6:J$1005,ROW($C575)-ROW($C$5),1))=0,"",INDEX(Input!J$6:J$1005,ROW($C575)-ROW($C$5),1))</f>
        <v/>
      </c>
      <c r="N575" s="101" t="str">
        <f t="array" ref="N575">IFERROR(IF($AY$24=123,DAY(M575)&amp;connector&amp;IF($AZ$24="Extended",INDEX($AT$24:$AT$35,MONTH(M575),1),MONTH(M575))&amp;connector&amp;IF($AZ$24="Short", RIGHT(YEAR(M575),2),YEAR(M575)),IF($AY$24=213, MONTH(M575)&amp;connector&amp;DAY(M575)&amp;connector&amp;IF($AZ$24="Short", RIGHT(YEAR(M575),2),YEAR(M575)),IF($AZ$24="Short", RIGHT(YEAR(M575),2),YEAR(M575))&amp;connector&amp;MONTH(M575)&amp;connector&amp;DAY(M575))),"-")</f>
        <v>-</v>
      </c>
      <c r="O575" s="156" t="str">
        <f>IF(LEN(INDEX(Input!K$6:K$1005,ROW($C575)-ROW($C$5),1))=0,"",INDEX(Input!K$6:K$1005,ROW($C575)-ROW($C$5),1))</f>
        <v/>
      </c>
      <c r="P575" s="100" t="str">
        <f t="shared" si="68"/>
        <v>-</v>
      </c>
      <c r="Q575" s="156" t="str">
        <f>IF(LEN(INDEX(Input!L$6:L$1005,ROW($C575)-ROW($C$5),1))=0,"",INDEX(Input!L$6:L$1005,ROW($C575)-ROW($C$5),1))</f>
        <v/>
      </c>
      <c r="R575" s="100" t="str">
        <f t="shared" si="69"/>
        <v>-</v>
      </c>
      <c r="S575" s="156" t="str">
        <f>IF(LEN(INDEX(Input!M$6:M$1005,ROW($C575)-ROW($C$5),1))=0,"-",INDEX(Input!M$6:M$1005,ROW($C575)-ROW($C$5),1))</f>
        <v>-</v>
      </c>
      <c r="T575" s="156" t="str">
        <f t="shared" si="70"/>
        <v/>
      </c>
      <c r="U575" s="100" t="str">
        <f t="shared" si="71"/>
        <v>-</v>
      </c>
      <c r="V575" s="156" t="str">
        <f>IF(LEN(INDEX(Input!O$6:O$1005,ROW($C575)-ROW($C$5),1))=0,"",INDEX(Input!O$6:O$1005,ROW($C575)-ROW($C$5),1))</f>
        <v/>
      </c>
      <c r="W575" s="100" t="str">
        <f t="shared" si="72"/>
        <v>-</v>
      </c>
      <c r="X575" s="104" t="str">
        <f t="shared" si="73"/>
        <v/>
      </c>
      <c r="Y575" s="102" t="str">
        <f t="shared" si="74"/>
        <v/>
      </c>
      <c r="Z575" s="102" t="str">
        <f>IF(AND(OR(Dashboard!$D$7=J575,Dashboard!$D$7=""),  OR(Dashboard!$G$6&lt;=K575,Dashboard!$G$6=""), OR(Dashboard!$G$7&gt;=K575,Dashboard!$G$7=""),  OR(Dashboard!$J$6&lt;=O575,Dashboard!$J$6=""), OR(Dashboard!$J$7&gt;=O575,Dashboard!$J$7=""),D575&lt;&gt;""),"x","")</f>
        <v>x</v>
      </c>
      <c r="AA575" s="102" t="str">
        <f>IF(AND(OR(Dashboard!$D$6=H575,Dashboard!$D$6="",Dashboard!$D$6="All"), Z575="x"),"x","")</f>
        <v>x</v>
      </c>
      <c r="AB575" s="103" t="str">
        <f>IF(AND(OR(Dashboard!$D$6=H575,Dashboard!$D$6="",Dashboard!$D$6="All"), OR(Dashboard!$D$7=J575,Dashboard!$D$7=""),  OR(Dashboard!$G$6&lt;=K575,Dashboard!$G$6=""), OR(Dashboard!$G$7&gt;=K575,Dashboard!$G$7=""),  OR(Dashboard!$J$6&lt;=O575,Dashboard!$J$6=""), OR(Dashboard!$J$7&gt;=O575,Dashboard!$J$7=""),I575&lt;&gt;""),"x","")</f>
        <v/>
      </c>
      <c r="AC575" s="88" t="str">
        <f>IF($AB575&lt;&gt;"x","",IF(AND($I575&lt;&gt;AC$4, IFERROR(MATCH("c",$AB575:AB575,0),0)=0),"x", IF(IFERROR(MATCH("c",$AB575:AB575,0),0)=0,"c","")))</f>
        <v/>
      </c>
      <c r="AD575" s="88" t="str">
        <f>IF($AB575&lt;&gt;"x","",IF(AND($I575&lt;&gt;AD$4, IFERROR(MATCH("c",$AB575:AC575,0),0)=0),"x", IF(IFERROR(MATCH("c",$AB575:AC575,0),0)=0,"c","")))</f>
        <v/>
      </c>
      <c r="AE575" s="88" t="str">
        <f>IF($AB575&lt;&gt;"x","",IF(AND($I575&lt;&gt;AE$4, IFERROR(MATCH("c",$AB575:AD575,0),0)=0),"x", IF(IFERROR(MATCH("c",$AB575:AD575,0),0)=0,"c","")))</f>
        <v/>
      </c>
      <c r="AF575" s="88" t="str">
        <f>IF($AB575&lt;&gt;"x","",IF(AND($I575&lt;&gt;AF$4, IFERROR(MATCH("c",$AB575:AE575,0),0)=0),"x", IF(IFERROR(MATCH("c",$AB575:AE575,0),0)=0,"c","")))</f>
        <v/>
      </c>
      <c r="AG575" s="88" t="str">
        <f>IF($AB575&lt;&gt;"x","",IF(AND($I575&lt;&gt;AG$4, IFERROR(MATCH("c",$AB575:AF575,0),0)=0),"x", IF(IFERROR(MATCH("c",$AB575:AF575,0),0)=0,"c","")))</f>
        <v/>
      </c>
      <c r="AH575" s="88" t="str">
        <f>IF($AB575&lt;&gt;"x","",IF(AND($I575&lt;&gt;AH$4, IFERROR(MATCH("c",$AB575:AG575,0),0)=0),"x", IF(IFERROR(MATCH("c",$AB575:AG575,0),0)=0,"c","")))</f>
        <v/>
      </c>
      <c r="AI575" s="88" t="str">
        <f>IF($AB575&lt;&gt;"x","",IF(AND($I575&lt;&gt;AI$4, IFERROR(MATCH("c",$AB575:AH575,0),0)=0),"x", IF(IFERROR(MATCH("c",$AB575:AH575,0),0)=0,"c","")))</f>
        <v/>
      </c>
      <c r="AJ575" s="88" t="str">
        <f>IF($AB575&lt;&gt;"x","",IF(AND($I575&lt;&gt;AJ$4, IFERROR(MATCH("c",$AB575:AI575,0),0)=0),"x", IF(IFERROR(MATCH("c",$AB575:AI575,0),0)=0,"c","")))</f>
        <v/>
      </c>
      <c r="AK575" s="88" t="str">
        <f>IF($AB575&lt;&gt;"x","",IF(AND($I575&lt;&gt;AK$4, IFERROR(MATCH("c",$AB575:AJ575,0),0)=0),"x", IF(IFERROR(MATCH("c",$AB575:AJ575,0),0)=0,"c","")))</f>
        <v/>
      </c>
      <c r="AL575" s="88" t="str">
        <f>IF($AB575&lt;&gt;"x","",IF(AND($I575&lt;&gt;AL$4, IFERROR(MATCH("c",$AB575:AK575,0),0)=0),"x", IF(IFERROR(MATCH("c",$AB575:AK575,0),0)=0,"c","")))</f>
        <v/>
      </c>
      <c r="AM575" s="88" t="str">
        <f>IF($AB575&lt;&gt;"x","",IF(AND($I575&lt;&gt;AM$4, IFERROR(MATCH("c",$AB575:AL575,0),0)=0),"x", IF(IFERROR(MATCH("c",$AB575:AL575,0),0)=0,"c","")))</f>
        <v/>
      </c>
      <c r="AN575" s="88" t="str">
        <f>IF($AB575&lt;&gt;"x","",IF(AND($I575&lt;&gt;AN$4, IFERROR(MATCH("c",$AB575:AM575,0),0)=0),"x", IF(IFERROR(MATCH("c",$AB575:AM575,0),0)=0,"c","")))</f>
        <v/>
      </c>
      <c r="AO575" s="88" t="str">
        <f>IF($AB575&lt;&gt;"x","",IF(AND($I575&lt;&gt;AO$4, IFERROR(MATCH("c",$AB575:AN575,0),0)=0),"x", IF(IFERROR(MATCH("c",$AB575:AN575,0),0)=0,"c","")))</f>
        <v/>
      </c>
      <c r="AP575" s="88" t="str">
        <f>IF($AB575&lt;&gt;"x","",IF(AND($I575&lt;&gt;AP$4, IFERROR(MATCH("c",$AB575:AO575,0),0)=0),"x", IF(IFERROR(MATCH("c",$AB575:AO575,0),0)=0,"c","")))</f>
        <v/>
      </c>
      <c r="AQ575" s="88" t="str">
        <f>IF($AB575&lt;&gt;"x","",IF(AND($I575&lt;&gt;AQ$4, IFERROR(MATCH("c",$AB575:AP575,0),0)=0),"x", IF(IFERROR(MATCH("c",$AB575:AP575,0),0)=0,"c","")))</f>
        <v/>
      </c>
    </row>
    <row r="576" spans="2:43" x14ac:dyDescent="0.25">
      <c r="B576" s="88">
        <f>IF(AND(OR(Pipeline!$F$5=H576,Pipeline!$F$5="",Pipeline!$F$5="All"), OR(Pipeline!$F$6=J576,Pipeline!$F$6="",Pipeline!$F$6="All"),  OR(Pipeline!$J$5&lt;=K576,Pipeline!$J$5=""), OR(Pipeline!$J$6&gt;=K576,Pipeline!$J$6=""),  OR(Pipeline!$N$5&lt;=O576,Pipeline!$N$5=""), OR(Pipeline!$N$6&gt;=O576,Pipeline!$N$6="")),1,0)</f>
        <v>1</v>
      </c>
      <c r="C576" s="99">
        <f>IF(B576&lt;&gt;1,"",COUNTIFS($I$6:I575,I576,$B$6:B575,1)+1)</f>
        <v>564</v>
      </c>
      <c r="D576" s="100" t="str">
        <f>IF(LEN(INDEX(Input!B$6:B$1005,ROW($C576)-ROW($C$5),1))=0,"-",INDEX(Input!B$6:B$1005,ROW($C576)-ROW($C$5),1))</f>
        <v>-</v>
      </c>
      <c r="E576" s="100" t="str">
        <f>IF(LEN(INDEX(Input!C$6:C$1005,ROW($C576)-ROW($C$5),1))=0,"-",INDEX(Input!C$6:C$1005,ROW($C576)-ROW($C$5),1))</f>
        <v>-</v>
      </c>
      <c r="F576" s="100" t="str">
        <f>IF(LEN(INDEX(Input!D$6:D$1005,ROW($C576)-ROW($C$5),1))=0,"-",INDEX(Input!D$6:D$1005,ROW($C576)-ROW($C$5),1))</f>
        <v>-</v>
      </c>
      <c r="G576" s="100" t="str">
        <f>IF(LEN(INDEX(Input!E$6:E$1005,ROW($C576)-ROW($C$5),1))=0,"-",INDEX(Input!E$6:E$1005,ROW($C576)-ROW($C$5),1))</f>
        <v>-</v>
      </c>
      <c r="H576" s="100" t="str">
        <f>IF(LEN(INDEX(Input!F$6:F$1005,ROW($C576)-ROW($C$5),1))=0,"-",INDEX(Input!F$6:F$1005,ROW($C576)-ROW($C$5),1))</f>
        <v>-</v>
      </c>
      <c r="I576" s="100" t="str">
        <f>IF(LEN(INDEX(Input!G$6:G$1005,ROW($C576)-ROW($C$5),1))=0,"",INDEX(Input!G$6:G$1005,ROW($C576)-ROW($C$5),1))</f>
        <v/>
      </c>
      <c r="J576" s="100" t="str">
        <f>IF(LEN(INDEX(Input!B$6:B$1005,ROW($C576)-ROW($C$5),1))=0,"-",IF(INDEX(Input!H$6:H$1005,ROW($C576)-ROW($C$5),1)="","Not set",INDEX(Input!H$6:H$1005,ROW($C576)-ROW($C$5),1)) )</f>
        <v>-</v>
      </c>
      <c r="K576" s="101" t="str">
        <f>IF(LEN(INDEX(Input!I$6:I$1005,ROW($C576)-ROW($C$5),1))=0,"",INDEX(Input!I$6:I$1005,ROW($C576)-ROW($C$5),1))</f>
        <v/>
      </c>
      <c r="L576" s="101" t="str">
        <f t="array" ref="L576">IFERROR(IF($AY$24=123,DAY(K576)&amp;connector&amp;IF($AZ$24="Extended",INDEX($AT$24:$AT$35,MONTH(K576),1),MONTH(K576))&amp;connector&amp;IF($AZ$24="Short", RIGHT(YEAR(K576),2),YEAR(K576)),IF($AY$24=213, MONTH(K576)&amp;connector&amp;DAY(K576)&amp;connector&amp;IF($AZ$24="Short", RIGHT(YEAR(K576),2),YEAR(K576)),IF($AZ$24="Short", RIGHT(YEAR(K576),2),YEAR(K576))&amp;connector&amp;MONTH(K576)&amp;connector&amp;DAY(K576))),"-")</f>
        <v>-</v>
      </c>
      <c r="M576" s="101" t="str">
        <f>IF(LEN(INDEX(Input!J$6:J$1005,ROW($C576)-ROW($C$5),1))=0,"",INDEX(Input!J$6:J$1005,ROW($C576)-ROW($C$5),1))</f>
        <v/>
      </c>
      <c r="N576" s="101" t="str">
        <f t="array" ref="N576">IFERROR(IF($AY$24=123,DAY(M576)&amp;connector&amp;IF($AZ$24="Extended",INDEX($AT$24:$AT$35,MONTH(M576),1),MONTH(M576))&amp;connector&amp;IF($AZ$24="Short", RIGHT(YEAR(M576),2),YEAR(M576)),IF($AY$24=213, MONTH(M576)&amp;connector&amp;DAY(M576)&amp;connector&amp;IF($AZ$24="Short", RIGHT(YEAR(M576),2),YEAR(M576)),IF($AZ$24="Short", RIGHT(YEAR(M576),2),YEAR(M576))&amp;connector&amp;MONTH(M576)&amp;connector&amp;DAY(M576))),"-")</f>
        <v>-</v>
      </c>
      <c r="O576" s="156" t="str">
        <f>IF(LEN(INDEX(Input!K$6:K$1005,ROW($C576)-ROW($C$5),1))=0,"",INDEX(Input!K$6:K$1005,ROW($C576)-ROW($C$5),1))</f>
        <v/>
      </c>
      <c r="P576" s="100" t="str">
        <f t="shared" si="68"/>
        <v>-</v>
      </c>
      <c r="Q576" s="156" t="str">
        <f>IF(LEN(INDEX(Input!L$6:L$1005,ROW($C576)-ROW($C$5),1))=0,"",INDEX(Input!L$6:L$1005,ROW($C576)-ROW($C$5),1))</f>
        <v/>
      </c>
      <c r="R576" s="100" t="str">
        <f t="shared" si="69"/>
        <v>-</v>
      </c>
      <c r="S576" s="156" t="str">
        <f>IF(LEN(INDEX(Input!M$6:M$1005,ROW($C576)-ROW($C$5),1))=0,"-",INDEX(Input!M$6:M$1005,ROW($C576)-ROW($C$5),1))</f>
        <v>-</v>
      </c>
      <c r="T576" s="156" t="str">
        <f t="shared" si="70"/>
        <v/>
      </c>
      <c r="U576" s="100" t="str">
        <f t="shared" si="71"/>
        <v>-</v>
      </c>
      <c r="V576" s="156" t="str">
        <f>IF(LEN(INDEX(Input!O$6:O$1005,ROW($C576)-ROW($C$5),1))=0,"",INDEX(Input!O$6:O$1005,ROW($C576)-ROW($C$5),1))</f>
        <v/>
      </c>
      <c r="W576" s="100" t="str">
        <f t="shared" si="72"/>
        <v>-</v>
      </c>
      <c r="X576" s="104" t="str">
        <f t="shared" si="73"/>
        <v/>
      </c>
      <c r="Y576" s="102" t="str">
        <f t="shared" si="74"/>
        <v/>
      </c>
      <c r="Z576" s="102" t="str">
        <f>IF(AND(OR(Dashboard!$D$7=J576,Dashboard!$D$7=""),  OR(Dashboard!$G$6&lt;=K576,Dashboard!$G$6=""), OR(Dashboard!$G$7&gt;=K576,Dashboard!$G$7=""),  OR(Dashboard!$J$6&lt;=O576,Dashboard!$J$6=""), OR(Dashboard!$J$7&gt;=O576,Dashboard!$J$7=""),D576&lt;&gt;""),"x","")</f>
        <v>x</v>
      </c>
      <c r="AA576" s="102" t="str">
        <f>IF(AND(OR(Dashboard!$D$6=H576,Dashboard!$D$6="",Dashboard!$D$6="All"), Z576="x"),"x","")</f>
        <v>x</v>
      </c>
      <c r="AB576" s="103" t="str">
        <f>IF(AND(OR(Dashboard!$D$6=H576,Dashboard!$D$6="",Dashboard!$D$6="All"), OR(Dashboard!$D$7=J576,Dashboard!$D$7=""),  OR(Dashboard!$G$6&lt;=K576,Dashboard!$G$6=""), OR(Dashboard!$G$7&gt;=K576,Dashboard!$G$7=""),  OR(Dashboard!$J$6&lt;=O576,Dashboard!$J$6=""), OR(Dashboard!$J$7&gt;=O576,Dashboard!$J$7=""),I576&lt;&gt;""),"x","")</f>
        <v/>
      </c>
      <c r="AC576" s="88" t="str">
        <f>IF($AB576&lt;&gt;"x","",IF(AND($I576&lt;&gt;AC$4, IFERROR(MATCH("c",$AB576:AB576,0),0)=0),"x", IF(IFERROR(MATCH("c",$AB576:AB576,0),0)=0,"c","")))</f>
        <v/>
      </c>
      <c r="AD576" s="88" t="str">
        <f>IF($AB576&lt;&gt;"x","",IF(AND($I576&lt;&gt;AD$4, IFERROR(MATCH("c",$AB576:AC576,0),0)=0),"x", IF(IFERROR(MATCH("c",$AB576:AC576,0),0)=0,"c","")))</f>
        <v/>
      </c>
      <c r="AE576" s="88" t="str">
        <f>IF($AB576&lt;&gt;"x","",IF(AND($I576&lt;&gt;AE$4, IFERROR(MATCH("c",$AB576:AD576,0),0)=0),"x", IF(IFERROR(MATCH("c",$AB576:AD576,0),0)=0,"c","")))</f>
        <v/>
      </c>
      <c r="AF576" s="88" t="str">
        <f>IF($AB576&lt;&gt;"x","",IF(AND($I576&lt;&gt;AF$4, IFERROR(MATCH("c",$AB576:AE576,0),0)=0),"x", IF(IFERROR(MATCH("c",$AB576:AE576,0),0)=0,"c","")))</f>
        <v/>
      </c>
      <c r="AG576" s="88" t="str">
        <f>IF($AB576&lt;&gt;"x","",IF(AND($I576&lt;&gt;AG$4, IFERROR(MATCH("c",$AB576:AF576,0),0)=0),"x", IF(IFERROR(MATCH("c",$AB576:AF576,0),0)=0,"c","")))</f>
        <v/>
      </c>
      <c r="AH576" s="88" t="str">
        <f>IF($AB576&lt;&gt;"x","",IF(AND($I576&lt;&gt;AH$4, IFERROR(MATCH("c",$AB576:AG576,0),0)=0),"x", IF(IFERROR(MATCH("c",$AB576:AG576,0),0)=0,"c","")))</f>
        <v/>
      </c>
      <c r="AI576" s="88" t="str">
        <f>IF($AB576&lt;&gt;"x","",IF(AND($I576&lt;&gt;AI$4, IFERROR(MATCH("c",$AB576:AH576,0),0)=0),"x", IF(IFERROR(MATCH("c",$AB576:AH576,0),0)=0,"c","")))</f>
        <v/>
      </c>
      <c r="AJ576" s="88" t="str">
        <f>IF($AB576&lt;&gt;"x","",IF(AND($I576&lt;&gt;AJ$4, IFERROR(MATCH("c",$AB576:AI576,0),0)=0),"x", IF(IFERROR(MATCH("c",$AB576:AI576,0),0)=0,"c","")))</f>
        <v/>
      </c>
      <c r="AK576" s="88" t="str">
        <f>IF($AB576&lt;&gt;"x","",IF(AND($I576&lt;&gt;AK$4, IFERROR(MATCH("c",$AB576:AJ576,0),0)=0),"x", IF(IFERROR(MATCH("c",$AB576:AJ576,0),0)=0,"c","")))</f>
        <v/>
      </c>
      <c r="AL576" s="88" t="str">
        <f>IF($AB576&lt;&gt;"x","",IF(AND($I576&lt;&gt;AL$4, IFERROR(MATCH("c",$AB576:AK576,0),0)=0),"x", IF(IFERROR(MATCH("c",$AB576:AK576,0),0)=0,"c","")))</f>
        <v/>
      </c>
      <c r="AM576" s="88" t="str">
        <f>IF($AB576&lt;&gt;"x","",IF(AND($I576&lt;&gt;AM$4, IFERROR(MATCH("c",$AB576:AL576,0),0)=0),"x", IF(IFERROR(MATCH("c",$AB576:AL576,0),0)=0,"c","")))</f>
        <v/>
      </c>
      <c r="AN576" s="88" t="str">
        <f>IF($AB576&lt;&gt;"x","",IF(AND($I576&lt;&gt;AN$4, IFERROR(MATCH("c",$AB576:AM576,0),0)=0),"x", IF(IFERROR(MATCH("c",$AB576:AM576,0),0)=0,"c","")))</f>
        <v/>
      </c>
      <c r="AO576" s="88" t="str">
        <f>IF($AB576&lt;&gt;"x","",IF(AND($I576&lt;&gt;AO$4, IFERROR(MATCH("c",$AB576:AN576,0),0)=0),"x", IF(IFERROR(MATCH("c",$AB576:AN576,0),0)=0,"c","")))</f>
        <v/>
      </c>
      <c r="AP576" s="88" t="str">
        <f>IF($AB576&lt;&gt;"x","",IF(AND($I576&lt;&gt;AP$4, IFERROR(MATCH("c",$AB576:AO576,0),0)=0),"x", IF(IFERROR(MATCH("c",$AB576:AO576,0),0)=0,"c","")))</f>
        <v/>
      </c>
      <c r="AQ576" s="88" t="str">
        <f>IF($AB576&lt;&gt;"x","",IF(AND($I576&lt;&gt;AQ$4, IFERROR(MATCH("c",$AB576:AP576,0),0)=0),"x", IF(IFERROR(MATCH("c",$AB576:AP576,0),0)=0,"c","")))</f>
        <v/>
      </c>
    </row>
    <row r="577" spans="2:43" x14ac:dyDescent="0.25">
      <c r="B577" s="88">
        <f>IF(AND(OR(Pipeline!$F$5=H577,Pipeline!$F$5="",Pipeline!$F$5="All"), OR(Pipeline!$F$6=J577,Pipeline!$F$6="",Pipeline!$F$6="All"),  OR(Pipeline!$J$5&lt;=K577,Pipeline!$J$5=""), OR(Pipeline!$J$6&gt;=K577,Pipeline!$J$6=""),  OR(Pipeline!$N$5&lt;=O577,Pipeline!$N$5=""), OR(Pipeline!$N$6&gt;=O577,Pipeline!$N$6="")),1,0)</f>
        <v>1</v>
      </c>
      <c r="C577" s="99">
        <f>IF(B577&lt;&gt;1,"",COUNTIFS($I$6:I576,I577,$B$6:B576,1)+1)</f>
        <v>565</v>
      </c>
      <c r="D577" s="100" t="str">
        <f>IF(LEN(INDEX(Input!B$6:B$1005,ROW($C577)-ROW($C$5),1))=0,"-",INDEX(Input!B$6:B$1005,ROW($C577)-ROW($C$5),1))</f>
        <v>-</v>
      </c>
      <c r="E577" s="100" t="str">
        <f>IF(LEN(INDEX(Input!C$6:C$1005,ROW($C577)-ROW($C$5),1))=0,"-",INDEX(Input!C$6:C$1005,ROW($C577)-ROW($C$5),1))</f>
        <v>-</v>
      </c>
      <c r="F577" s="100" t="str">
        <f>IF(LEN(INDEX(Input!D$6:D$1005,ROW($C577)-ROW($C$5),1))=0,"-",INDEX(Input!D$6:D$1005,ROW($C577)-ROW($C$5),1))</f>
        <v>-</v>
      </c>
      <c r="G577" s="100" t="str">
        <f>IF(LEN(INDEX(Input!E$6:E$1005,ROW($C577)-ROW($C$5),1))=0,"-",INDEX(Input!E$6:E$1005,ROW($C577)-ROW($C$5),1))</f>
        <v>-</v>
      </c>
      <c r="H577" s="100" t="str">
        <f>IF(LEN(INDEX(Input!F$6:F$1005,ROW($C577)-ROW($C$5),1))=0,"-",INDEX(Input!F$6:F$1005,ROW($C577)-ROW($C$5),1))</f>
        <v>-</v>
      </c>
      <c r="I577" s="100" t="str">
        <f>IF(LEN(INDEX(Input!G$6:G$1005,ROW($C577)-ROW($C$5),1))=0,"",INDEX(Input!G$6:G$1005,ROW($C577)-ROW($C$5),1))</f>
        <v/>
      </c>
      <c r="J577" s="100" t="str">
        <f>IF(LEN(INDEX(Input!B$6:B$1005,ROW($C577)-ROW($C$5),1))=0,"-",IF(INDEX(Input!H$6:H$1005,ROW($C577)-ROW($C$5),1)="","Not set",INDEX(Input!H$6:H$1005,ROW($C577)-ROW($C$5),1)) )</f>
        <v>-</v>
      </c>
      <c r="K577" s="101" t="str">
        <f>IF(LEN(INDEX(Input!I$6:I$1005,ROW($C577)-ROW($C$5),1))=0,"",INDEX(Input!I$6:I$1005,ROW($C577)-ROW($C$5),1))</f>
        <v/>
      </c>
      <c r="L577" s="101" t="str">
        <f t="array" ref="L577">IFERROR(IF($AY$24=123,DAY(K577)&amp;connector&amp;IF($AZ$24="Extended",INDEX($AT$24:$AT$35,MONTH(K577),1),MONTH(K577))&amp;connector&amp;IF($AZ$24="Short", RIGHT(YEAR(K577),2),YEAR(K577)),IF($AY$24=213, MONTH(K577)&amp;connector&amp;DAY(K577)&amp;connector&amp;IF($AZ$24="Short", RIGHT(YEAR(K577),2),YEAR(K577)),IF($AZ$24="Short", RIGHT(YEAR(K577),2),YEAR(K577))&amp;connector&amp;MONTH(K577)&amp;connector&amp;DAY(K577))),"-")</f>
        <v>-</v>
      </c>
      <c r="M577" s="101" t="str">
        <f>IF(LEN(INDEX(Input!J$6:J$1005,ROW($C577)-ROW($C$5),1))=0,"",INDEX(Input!J$6:J$1005,ROW($C577)-ROW($C$5),1))</f>
        <v/>
      </c>
      <c r="N577" s="101" t="str">
        <f t="array" ref="N577">IFERROR(IF($AY$24=123,DAY(M577)&amp;connector&amp;IF($AZ$24="Extended",INDEX($AT$24:$AT$35,MONTH(M577),1),MONTH(M577))&amp;connector&amp;IF($AZ$24="Short", RIGHT(YEAR(M577),2),YEAR(M577)),IF($AY$24=213, MONTH(M577)&amp;connector&amp;DAY(M577)&amp;connector&amp;IF($AZ$24="Short", RIGHT(YEAR(M577),2),YEAR(M577)),IF($AZ$24="Short", RIGHT(YEAR(M577),2),YEAR(M577))&amp;connector&amp;MONTH(M577)&amp;connector&amp;DAY(M577))),"-")</f>
        <v>-</v>
      </c>
      <c r="O577" s="156" t="str">
        <f>IF(LEN(INDEX(Input!K$6:K$1005,ROW($C577)-ROW($C$5),1))=0,"",INDEX(Input!K$6:K$1005,ROW($C577)-ROW($C$5),1))</f>
        <v/>
      </c>
      <c r="P577" s="100" t="str">
        <f t="shared" si="68"/>
        <v>-</v>
      </c>
      <c r="Q577" s="156" t="str">
        <f>IF(LEN(INDEX(Input!L$6:L$1005,ROW($C577)-ROW($C$5),1))=0,"",INDEX(Input!L$6:L$1005,ROW($C577)-ROW($C$5),1))</f>
        <v/>
      </c>
      <c r="R577" s="100" t="str">
        <f t="shared" si="69"/>
        <v>-</v>
      </c>
      <c r="S577" s="156" t="str">
        <f>IF(LEN(INDEX(Input!M$6:M$1005,ROW($C577)-ROW($C$5),1))=0,"-",INDEX(Input!M$6:M$1005,ROW($C577)-ROW($C$5),1))</f>
        <v>-</v>
      </c>
      <c r="T577" s="156" t="str">
        <f t="shared" si="70"/>
        <v/>
      </c>
      <c r="U577" s="100" t="str">
        <f t="shared" si="71"/>
        <v>-</v>
      </c>
      <c r="V577" s="156" t="str">
        <f>IF(LEN(INDEX(Input!O$6:O$1005,ROW($C577)-ROW($C$5),1))=0,"",INDEX(Input!O$6:O$1005,ROW($C577)-ROW($C$5),1))</f>
        <v/>
      </c>
      <c r="W577" s="100" t="str">
        <f t="shared" si="72"/>
        <v>-</v>
      </c>
      <c r="X577" s="104" t="str">
        <f t="shared" si="73"/>
        <v/>
      </c>
      <c r="Y577" s="102" t="str">
        <f t="shared" si="74"/>
        <v/>
      </c>
      <c r="Z577" s="102" t="str">
        <f>IF(AND(OR(Dashboard!$D$7=J577,Dashboard!$D$7=""),  OR(Dashboard!$G$6&lt;=K577,Dashboard!$G$6=""), OR(Dashboard!$G$7&gt;=K577,Dashboard!$G$7=""),  OR(Dashboard!$J$6&lt;=O577,Dashboard!$J$6=""), OR(Dashboard!$J$7&gt;=O577,Dashboard!$J$7=""),D577&lt;&gt;""),"x","")</f>
        <v>x</v>
      </c>
      <c r="AA577" s="102" t="str">
        <f>IF(AND(OR(Dashboard!$D$6=H577,Dashboard!$D$6="",Dashboard!$D$6="All"), Z577="x"),"x","")</f>
        <v>x</v>
      </c>
      <c r="AB577" s="103" t="str">
        <f>IF(AND(OR(Dashboard!$D$6=H577,Dashboard!$D$6="",Dashboard!$D$6="All"), OR(Dashboard!$D$7=J577,Dashboard!$D$7=""),  OR(Dashboard!$G$6&lt;=K577,Dashboard!$G$6=""), OR(Dashboard!$G$7&gt;=K577,Dashboard!$G$7=""),  OR(Dashboard!$J$6&lt;=O577,Dashboard!$J$6=""), OR(Dashboard!$J$7&gt;=O577,Dashboard!$J$7=""),I577&lt;&gt;""),"x","")</f>
        <v/>
      </c>
      <c r="AC577" s="88" t="str">
        <f>IF($AB577&lt;&gt;"x","",IF(AND($I577&lt;&gt;AC$4, IFERROR(MATCH("c",$AB577:AB577,0),0)=0),"x", IF(IFERROR(MATCH("c",$AB577:AB577,0),0)=0,"c","")))</f>
        <v/>
      </c>
      <c r="AD577" s="88" t="str">
        <f>IF($AB577&lt;&gt;"x","",IF(AND($I577&lt;&gt;AD$4, IFERROR(MATCH("c",$AB577:AC577,0),0)=0),"x", IF(IFERROR(MATCH("c",$AB577:AC577,0),0)=0,"c","")))</f>
        <v/>
      </c>
      <c r="AE577" s="88" t="str">
        <f>IF($AB577&lt;&gt;"x","",IF(AND($I577&lt;&gt;AE$4, IFERROR(MATCH("c",$AB577:AD577,0),0)=0),"x", IF(IFERROR(MATCH("c",$AB577:AD577,0),0)=0,"c","")))</f>
        <v/>
      </c>
      <c r="AF577" s="88" t="str">
        <f>IF($AB577&lt;&gt;"x","",IF(AND($I577&lt;&gt;AF$4, IFERROR(MATCH("c",$AB577:AE577,0),0)=0),"x", IF(IFERROR(MATCH("c",$AB577:AE577,0),0)=0,"c","")))</f>
        <v/>
      </c>
      <c r="AG577" s="88" t="str">
        <f>IF($AB577&lt;&gt;"x","",IF(AND($I577&lt;&gt;AG$4, IFERROR(MATCH("c",$AB577:AF577,0),0)=0),"x", IF(IFERROR(MATCH("c",$AB577:AF577,0),0)=0,"c","")))</f>
        <v/>
      </c>
      <c r="AH577" s="88" t="str">
        <f>IF($AB577&lt;&gt;"x","",IF(AND($I577&lt;&gt;AH$4, IFERROR(MATCH("c",$AB577:AG577,0),0)=0),"x", IF(IFERROR(MATCH("c",$AB577:AG577,0),0)=0,"c","")))</f>
        <v/>
      </c>
      <c r="AI577" s="88" t="str">
        <f>IF($AB577&lt;&gt;"x","",IF(AND($I577&lt;&gt;AI$4, IFERROR(MATCH("c",$AB577:AH577,0),0)=0),"x", IF(IFERROR(MATCH("c",$AB577:AH577,0),0)=0,"c","")))</f>
        <v/>
      </c>
      <c r="AJ577" s="88" t="str">
        <f>IF($AB577&lt;&gt;"x","",IF(AND($I577&lt;&gt;AJ$4, IFERROR(MATCH("c",$AB577:AI577,0),0)=0),"x", IF(IFERROR(MATCH("c",$AB577:AI577,0),0)=0,"c","")))</f>
        <v/>
      </c>
      <c r="AK577" s="88" t="str">
        <f>IF($AB577&lt;&gt;"x","",IF(AND($I577&lt;&gt;AK$4, IFERROR(MATCH("c",$AB577:AJ577,0),0)=0),"x", IF(IFERROR(MATCH("c",$AB577:AJ577,0),0)=0,"c","")))</f>
        <v/>
      </c>
      <c r="AL577" s="88" t="str">
        <f>IF($AB577&lt;&gt;"x","",IF(AND($I577&lt;&gt;AL$4, IFERROR(MATCH("c",$AB577:AK577,0),0)=0),"x", IF(IFERROR(MATCH("c",$AB577:AK577,0),0)=0,"c","")))</f>
        <v/>
      </c>
      <c r="AM577" s="88" t="str">
        <f>IF($AB577&lt;&gt;"x","",IF(AND($I577&lt;&gt;AM$4, IFERROR(MATCH("c",$AB577:AL577,0),0)=0),"x", IF(IFERROR(MATCH("c",$AB577:AL577,0),0)=0,"c","")))</f>
        <v/>
      </c>
      <c r="AN577" s="88" t="str">
        <f>IF($AB577&lt;&gt;"x","",IF(AND($I577&lt;&gt;AN$4, IFERROR(MATCH("c",$AB577:AM577,0),0)=0),"x", IF(IFERROR(MATCH("c",$AB577:AM577,0),0)=0,"c","")))</f>
        <v/>
      </c>
      <c r="AO577" s="88" t="str">
        <f>IF($AB577&lt;&gt;"x","",IF(AND($I577&lt;&gt;AO$4, IFERROR(MATCH("c",$AB577:AN577,0),0)=0),"x", IF(IFERROR(MATCH("c",$AB577:AN577,0),0)=0,"c","")))</f>
        <v/>
      </c>
      <c r="AP577" s="88" t="str">
        <f>IF($AB577&lt;&gt;"x","",IF(AND($I577&lt;&gt;AP$4, IFERROR(MATCH("c",$AB577:AO577,0),0)=0),"x", IF(IFERROR(MATCH("c",$AB577:AO577,0),0)=0,"c","")))</f>
        <v/>
      </c>
      <c r="AQ577" s="88" t="str">
        <f>IF($AB577&lt;&gt;"x","",IF(AND($I577&lt;&gt;AQ$4, IFERROR(MATCH("c",$AB577:AP577,0),0)=0),"x", IF(IFERROR(MATCH("c",$AB577:AP577,0),0)=0,"c","")))</f>
        <v/>
      </c>
    </row>
    <row r="578" spans="2:43" x14ac:dyDescent="0.25">
      <c r="B578" s="88">
        <f>IF(AND(OR(Pipeline!$F$5=H578,Pipeline!$F$5="",Pipeline!$F$5="All"), OR(Pipeline!$F$6=J578,Pipeline!$F$6="",Pipeline!$F$6="All"),  OR(Pipeline!$J$5&lt;=K578,Pipeline!$J$5=""), OR(Pipeline!$J$6&gt;=K578,Pipeline!$J$6=""),  OR(Pipeline!$N$5&lt;=O578,Pipeline!$N$5=""), OR(Pipeline!$N$6&gt;=O578,Pipeline!$N$6="")),1,0)</f>
        <v>1</v>
      </c>
      <c r="C578" s="99">
        <f>IF(B578&lt;&gt;1,"",COUNTIFS($I$6:I577,I578,$B$6:B577,1)+1)</f>
        <v>566</v>
      </c>
      <c r="D578" s="100" t="str">
        <f>IF(LEN(INDEX(Input!B$6:B$1005,ROW($C578)-ROW($C$5),1))=0,"-",INDEX(Input!B$6:B$1005,ROW($C578)-ROW($C$5),1))</f>
        <v>-</v>
      </c>
      <c r="E578" s="100" t="str">
        <f>IF(LEN(INDEX(Input!C$6:C$1005,ROW($C578)-ROW($C$5),1))=0,"-",INDEX(Input!C$6:C$1005,ROW($C578)-ROW($C$5),1))</f>
        <v>-</v>
      </c>
      <c r="F578" s="100" t="str">
        <f>IF(LEN(INDEX(Input!D$6:D$1005,ROW($C578)-ROW($C$5),1))=0,"-",INDEX(Input!D$6:D$1005,ROW($C578)-ROW($C$5),1))</f>
        <v>-</v>
      </c>
      <c r="G578" s="100" t="str">
        <f>IF(LEN(INDEX(Input!E$6:E$1005,ROW($C578)-ROW($C$5),1))=0,"-",INDEX(Input!E$6:E$1005,ROW($C578)-ROW($C$5),1))</f>
        <v>-</v>
      </c>
      <c r="H578" s="100" t="str">
        <f>IF(LEN(INDEX(Input!F$6:F$1005,ROW($C578)-ROW($C$5),1))=0,"-",INDEX(Input!F$6:F$1005,ROW($C578)-ROW($C$5),1))</f>
        <v>-</v>
      </c>
      <c r="I578" s="100" t="str">
        <f>IF(LEN(INDEX(Input!G$6:G$1005,ROW($C578)-ROW($C$5),1))=0,"",INDEX(Input!G$6:G$1005,ROW($C578)-ROW($C$5),1))</f>
        <v/>
      </c>
      <c r="J578" s="100" t="str">
        <f>IF(LEN(INDEX(Input!B$6:B$1005,ROW($C578)-ROW($C$5),1))=0,"-",IF(INDEX(Input!H$6:H$1005,ROW($C578)-ROW($C$5),1)="","Not set",INDEX(Input!H$6:H$1005,ROW($C578)-ROW($C$5),1)) )</f>
        <v>-</v>
      </c>
      <c r="K578" s="101" t="str">
        <f>IF(LEN(INDEX(Input!I$6:I$1005,ROW($C578)-ROW($C$5),1))=0,"",INDEX(Input!I$6:I$1005,ROW($C578)-ROW($C$5),1))</f>
        <v/>
      </c>
      <c r="L578" s="101" t="str">
        <f t="array" ref="L578">IFERROR(IF($AY$24=123,DAY(K578)&amp;connector&amp;IF($AZ$24="Extended",INDEX($AT$24:$AT$35,MONTH(K578),1),MONTH(K578))&amp;connector&amp;IF($AZ$24="Short", RIGHT(YEAR(K578),2),YEAR(K578)),IF($AY$24=213, MONTH(K578)&amp;connector&amp;DAY(K578)&amp;connector&amp;IF($AZ$24="Short", RIGHT(YEAR(K578),2),YEAR(K578)),IF($AZ$24="Short", RIGHT(YEAR(K578),2),YEAR(K578))&amp;connector&amp;MONTH(K578)&amp;connector&amp;DAY(K578))),"-")</f>
        <v>-</v>
      </c>
      <c r="M578" s="101" t="str">
        <f>IF(LEN(INDEX(Input!J$6:J$1005,ROW($C578)-ROW($C$5),1))=0,"",INDEX(Input!J$6:J$1005,ROW($C578)-ROW($C$5),1))</f>
        <v/>
      </c>
      <c r="N578" s="101" t="str">
        <f t="array" ref="N578">IFERROR(IF($AY$24=123,DAY(M578)&amp;connector&amp;IF($AZ$24="Extended",INDEX($AT$24:$AT$35,MONTH(M578),1),MONTH(M578))&amp;connector&amp;IF($AZ$24="Short", RIGHT(YEAR(M578),2),YEAR(M578)),IF($AY$24=213, MONTH(M578)&amp;connector&amp;DAY(M578)&amp;connector&amp;IF($AZ$24="Short", RIGHT(YEAR(M578),2),YEAR(M578)),IF($AZ$24="Short", RIGHT(YEAR(M578),2),YEAR(M578))&amp;connector&amp;MONTH(M578)&amp;connector&amp;DAY(M578))),"-")</f>
        <v>-</v>
      </c>
      <c r="O578" s="156" t="str">
        <f>IF(LEN(INDEX(Input!K$6:K$1005,ROW($C578)-ROW($C$5),1))=0,"",INDEX(Input!K$6:K$1005,ROW($C578)-ROW($C$5),1))</f>
        <v/>
      </c>
      <c r="P578" s="100" t="str">
        <f t="shared" si="68"/>
        <v>-</v>
      </c>
      <c r="Q578" s="156" t="str">
        <f>IF(LEN(INDEX(Input!L$6:L$1005,ROW($C578)-ROW($C$5),1))=0,"",INDEX(Input!L$6:L$1005,ROW($C578)-ROW($C$5),1))</f>
        <v/>
      </c>
      <c r="R578" s="100" t="str">
        <f t="shared" si="69"/>
        <v>-</v>
      </c>
      <c r="S578" s="156" t="str">
        <f>IF(LEN(INDEX(Input!M$6:M$1005,ROW($C578)-ROW($C$5),1))=0,"-",INDEX(Input!M$6:M$1005,ROW($C578)-ROW($C$5),1))</f>
        <v>-</v>
      </c>
      <c r="T578" s="156" t="str">
        <f t="shared" si="70"/>
        <v/>
      </c>
      <c r="U578" s="100" t="str">
        <f t="shared" si="71"/>
        <v>-</v>
      </c>
      <c r="V578" s="156" t="str">
        <f>IF(LEN(INDEX(Input!O$6:O$1005,ROW($C578)-ROW($C$5),1))=0,"",INDEX(Input!O$6:O$1005,ROW($C578)-ROW($C$5),1))</f>
        <v/>
      </c>
      <c r="W578" s="100" t="str">
        <f t="shared" si="72"/>
        <v>-</v>
      </c>
      <c r="X578" s="104" t="str">
        <f t="shared" si="73"/>
        <v/>
      </c>
      <c r="Y578" s="102" t="str">
        <f t="shared" si="74"/>
        <v/>
      </c>
      <c r="Z578" s="102" t="str">
        <f>IF(AND(OR(Dashboard!$D$7=J578,Dashboard!$D$7=""),  OR(Dashboard!$G$6&lt;=K578,Dashboard!$G$6=""), OR(Dashboard!$G$7&gt;=K578,Dashboard!$G$7=""),  OR(Dashboard!$J$6&lt;=O578,Dashboard!$J$6=""), OR(Dashboard!$J$7&gt;=O578,Dashboard!$J$7=""),D578&lt;&gt;""),"x","")</f>
        <v>x</v>
      </c>
      <c r="AA578" s="102" t="str">
        <f>IF(AND(OR(Dashboard!$D$6=H578,Dashboard!$D$6="",Dashboard!$D$6="All"), Z578="x"),"x","")</f>
        <v>x</v>
      </c>
      <c r="AB578" s="103" t="str">
        <f>IF(AND(OR(Dashboard!$D$6=H578,Dashboard!$D$6="",Dashboard!$D$6="All"), OR(Dashboard!$D$7=J578,Dashboard!$D$7=""),  OR(Dashboard!$G$6&lt;=K578,Dashboard!$G$6=""), OR(Dashboard!$G$7&gt;=K578,Dashboard!$G$7=""),  OR(Dashboard!$J$6&lt;=O578,Dashboard!$J$6=""), OR(Dashboard!$J$7&gt;=O578,Dashboard!$J$7=""),I578&lt;&gt;""),"x","")</f>
        <v/>
      </c>
      <c r="AC578" s="88" t="str">
        <f>IF($AB578&lt;&gt;"x","",IF(AND($I578&lt;&gt;AC$4, IFERROR(MATCH("c",$AB578:AB578,0),0)=0),"x", IF(IFERROR(MATCH("c",$AB578:AB578,0),0)=0,"c","")))</f>
        <v/>
      </c>
      <c r="AD578" s="88" t="str">
        <f>IF($AB578&lt;&gt;"x","",IF(AND($I578&lt;&gt;AD$4, IFERROR(MATCH("c",$AB578:AC578,0),0)=0),"x", IF(IFERROR(MATCH("c",$AB578:AC578,0),0)=0,"c","")))</f>
        <v/>
      </c>
      <c r="AE578" s="88" t="str">
        <f>IF($AB578&lt;&gt;"x","",IF(AND($I578&lt;&gt;AE$4, IFERROR(MATCH("c",$AB578:AD578,0),0)=0),"x", IF(IFERROR(MATCH("c",$AB578:AD578,0),0)=0,"c","")))</f>
        <v/>
      </c>
      <c r="AF578" s="88" t="str">
        <f>IF($AB578&lt;&gt;"x","",IF(AND($I578&lt;&gt;AF$4, IFERROR(MATCH("c",$AB578:AE578,0),0)=0),"x", IF(IFERROR(MATCH("c",$AB578:AE578,0),0)=0,"c","")))</f>
        <v/>
      </c>
      <c r="AG578" s="88" t="str">
        <f>IF($AB578&lt;&gt;"x","",IF(AND($I578&lt;&gt;AG$4, IFERROR(MATCH("c",$AB578:AF578,0),0)=0),"x", IF(IFERROR(MATCH("c",$AB578:AF578,0),0)=0,"c","")))</f>
        <v/>
      </c>
      <c r="AH578" s="88" t="str">
        <f>IF($AB578&lt;&gt;"x","",IF(AND($I578&lt;&gt;AH$4, IFERROR(MATCH("c",$AB578:AG578,0),0)=0),"x", IF(IFERROR(MATCH("c",$AB578:AG578,0),0)=0,"c","")))</f>
        <v/>
      </c>
      <c r="AI578" s="88" t="str">
        <f>IF($AB578&lt;&gt;"x","",IF(AND($I578&lt;&gt;AI$4, IFERROR(MATCH("c",$AB578:AH578,0),0)=0),"x", IF(IFERROR(MATCH("c",$AB578:AH578,0),0)=0,"c","")))</f>
        <v/>
      </c>
      <c r="AJ578" s="88" t="str">
        <f>IF($AB578&lt;&gt;"x","",IF(AND($I578&lt;&gt;AJ$4, IFERROR(MATCH("c",$AB578:AI578,0),0)=0),"x", IF(IFERROR(MATCH("c",$AB578:AI578,0),0)=0,"c","")))</f>
        <v/>
      </c>
      <c r="AK578" s="88" t="str">
        <f>IF($AB578&lt;&gt;"x","",IF(AND($I578&lt;&gt;AK$4, IFERROR(MATCH("c",$AB578:AJ578,0),0)=0),"x", IF(IFERROR(MATCH("c",$AB578:AJ578,0),0)=0,"c","")))</f>
        <v/>
      </c>
      <c r="AL578" s="88" t="str">
        <f>IF($AB578&lt;&gt;"x","",IF(AND($I578&lt;&gt;AL$4, IFERROR(MATCH("c",$AB578:AK578,0),0)=0),"x", IF(IFERROR(MATCH("c",$AB578:AK578,0),0)=0,"c","")))</f>
        <v/>
      </c>
      <c r="AM578" s="88" t="str">
        <f>IF($AB578&lt;&gt;"x","",IF(AND($I578&lt;&gt;AM$4, IFERROR(MATCH("c",$AB578:AL578,0),0)=0),"x", IF(IFERROR(MATCH("c",$AB578:AL578,0),0)=0,"c","")))</f>
        <v/>
      </c>
      <c r="AN578" s="88" t="str">
        <f>IF($AB578&lt;&gt;"x","",IF(AND($I578&lt;&gt;AN$4, IFERROR(MATCH("c",$AB578:AM578,0),0)=0),"x", IF(IFERROR(MATCH("c",$AB578:AM578,0),0)=0,"c","")))</f>
        <v/>
      </c>
      <c r="AO578" s="88" t="str">
        <f>IF($AB578&lt;&gt;"x","",IF(AND($I578&lt;&gt;AO$4, IFERROR(MATCH("c",$AB578:AN578,0),0)=0),"x", IF(IFERROR(MATCH("c",$AB578:AN578,0),0)=0,"c","")))</f>
        <v/>
      </c>
      <c r="AP578" s="88" t="str">
        <f>IF($AB578&lt;&gt;"x","",IF(AND($I578&lt;&gt;AP$4, IFERROR(MATCH("c",$AB578:AO578,0),0)=0),"x", IF(IFERROR(MATCH("c",$AB578:AO578,0),0)=0,"c","")))</f>
        <v/>
      </c>
      <c r="AQ578" s="88" t="str">
        <f>IF($AB578&lt;&gt;"x","",IF(AND($I578&lt;&gt;AQ$4, IFERROR(MATCH("c",$AB578:AP578,0),0)=0),"x", IF(IFERROR(MATCH("c",$AB578:AP578,0),0)=0,"c","")))</f>
        <v/>
      </c>
    </row>
    <row r="579" spans="2:43" x14ac:dyDescent="0.25">
      <c r="B579" s="88">
        <f>IF(AND(OR(Pipeline!$F$5=H579,Pipeline!$F$5="",Pipeline!$F$5="All"), OR(Pipeline!$F$6=J579,Pipeline!$F$6="",Pipeline!$F$6="All"),  OR(Pipeline!$J$5&lt;=K579,Pipeline!$J$5=""), OR(Pipeline!$J$6&gt;=K579,Pipeline!$J$6=""),  OR(Pipeline!$N$5&lt;=O579,Pipeline!$N$5=""), OR(Pipeline!$N$6&gt;=O579,Pipeline!$N$6="")),1,0)</f>
        <v>1</v>
      </c>
      <c r="C579" s="99">
        <f>IF(B579&lt;&gt;1,"",COUNTIFS($I$6:I578,I579,$B$6:B578,1)+1)</f>
        <v>567</v>
      </c>
      <c r="D579" s="100" t="str">
        <f>IF(LEN(INDEX(Input!B$6:B$1005,ROW($C579)-ROW($C$5),1))=0,"-",INDEX(Input!B$6:B$1005,ROW($C579)-ROW($C$5),1))</f>
        <v>-</v>
      </c>
      <c r="E579" s="100" t="str">
        <f>IF(LEN(INDEX(Input!C$6:C$1005,ROW($C579)-ROW($C$5),1))=0,"-",INDEX(Input!C$6:C$1005,ROW($C579)-ROW($C$5),1))</f>
        <v>-</v>
      </c>
      <c r="F579" s="100" t="str">
        <f>IF(LEN(INDEX(Input!D$6:D$1005,ROW($C579)-ROW($C$5),1))=0,"-",INDEX(Input!D$6:D$1005,ROW($C579)-ROW($C$5),1))</f>
        <v>-</v>
      </c>
      <c r="G579" s="100" t="str">
        <f>IF(LEN(INDEX(Input!E$6:E$1005,ROW($C579)-ROW($C$5),1))=0,"-",INDEX(Input!E$6:E$1005,ROW($C579)-ROW($C$5),1))</f>
        <v>-</v>
      </c>
      <c r="H579" s="100" t="str">
        <f>IF(LEN(INDEX(Input!F$6:F$1005,ROW($C579)-ROW($C$5),1))=0,"-",INDEX(Input!F$6:F$1005,ROW($C579)-ROW($C$5),1))</f>
        <v>-</v>
      </c>
      <c r="I579" s="100" t="str">
        <f>IF(LEN(INDEX(Input!G$6:G$1005,ROW($C579)-ROW($C$5),1))=0,"",INDEX(Input!G$6:G$1005,ROW($C579)-ROW($C$5),1))</f>
        <v/>
      </c>
      <c r="J579" s="100" t="str">
        <f>IF(LEN(INDEX(Input!B$6:B$1005,ROW($C579)-ROW($C$5),1))=0,"-",IF(INDEX(Input!H$6:H$1005,ROW($C579)-ROW($C$5),1)="","Not set",INDEX(Input!H$6:H$1005,ROW($C579)-ROW($C$5),1)) )</f>
        <v>-</v>
      </c>
      <c r="K579" s="101" t="str">
        <f>IF(LEN(INDEX(Input!I$6:I$1005,ROW($C579)-ROW($C$5),1))=0,"",INDEX(Input!I$6:I$1005,ROW($C579)-ROW($C$5),1))</f>
        <v/>
      </c>
      <c r="L579" s="101" t="str">
        <f t="array" ref="L579">IFERROR(IF($AY$24=123,DAY(K579)&amp;connector&amp;IF($AZ$24="Extended",INDEX($AT$24:$AT$35,MONTH(K579),1),MONTH(K579))&amp;connector&amp;IF($AZ$24="Short", RIGHT(YEAR(K579),2),YEAR(K579)),IF($AY$24=213, MONTH(K579)&amp;connector&amp;DAY(K579)&amp;connector&amp;IF($AZ$24="Short", RIGHT(YEAR(K579),2),YEAR(K579)),IF($AZ$24="Short", RIGHT(YEAR(K579),2),YEAR(K579))&amp;connector&amp;MONTH(K579)&amp;connector&amp;DAY(K579))),"-")</f>
        <v>-</v>
      </c>
      <c r="M579" s="101" t="str">
        <f>IF(LEN(INDEX(Input!J$6:J$1005,ROW($C579)-ROW($C$5),1))=0,"",INDEX(Input!J$6:J$1005,ROW($C579)-ROW($C$5),1))</f>
        <v/>
      </c>
      <c r="N579" s="101" t="str">
        <f t="array" ref="N579">IFERROR(IF($AY$24=123,DAY(M579)&amp;connector&amp;IF($AZ$24="Extended",INDEX($AT$24:$AT$35,MONTH(M579),1),MONTH(M579))&amp;connector&amp;IF($AZ$24="Short", RIGHT(YEAR(M579),2),YEAR(M579)),IF($AY$24=213, MONTH(M579)&amp;connector&amp;DAY(M579)&amp;connector&amp;IF($AZ$24="Short", RIGHT(YEAR(M579),2),YEAR(M579)),IF($AZ$24="Short", RIGHT(YEAR(M579),2),YEAR(M579))&amp;connector&amp;MONTH(M579)&amp;connector&amp;DAY(M579))),"-")</f>
        <v>-</v>
      </c>
      <c r="O579" s="156" t="str">
        <f>IF(LEN(INDEX(Input!K$6:K$1005,ROW($C579)-ROW($C$5),1))=0,"",INDEX(Input!K$6:K$1005,ROW($C579)-ROW($C$5),1))</f>
        <v/>
      </c>
      <c r="P579" s="100" t="str">
        <f t="shared" si="68"/>
        <v>-</v>
      </c>
      <c r="Q579" s="156" t="str">
        <f>IF(LEN(INDEX(Input!L$6:L$1005,ROW($C579)-ROW($C$5),1))=0,"",INDEX(Input!L$6:L$1005,ROW($C579)-ROW($C$5),1))</f>
        <v/>
      </c>
      <c r="R579" s="100" t="str">
        <f t="shared" si="69"/>
        <v>-</v>
      </c>
      <c r="S579" s="156" t="str">
        <f>IF(LEN(INDEX(Input!M$6:M$1005,ROW($C579)-ROW($C$5),1))=0,"-",INDEX(Input!M$6:M$1005,ROW($C579)-ROW($C$5),1))</f>
        <v>-</v>
      </c>
      <c r="T579" s="156" t="str">
        <f t="shared" si="70"/>
        <v/>
      </c>
      <c r="U579" s="100" t="str">
        <f t="shared" si="71"/>
        <v>-</v>
      </c>
      <c r="V579" s="156" t="str">
        <f>IF(LEN(INDEX(Input!O$6:O$1005,ROW($C579)-ROW($C$5),1))=0,"",INDEX(Input!O$6:O$1005,ROW($C579)-ROW($C$5),1))</f>
        <v/>
      </c>
      <c r="W579" s="100" t="str">
        <f t="shared" si="72"/>
        <v>-</v>
      </c>
      <c r="X579" s="104" t="str">
        <f t="shared" si="73"/>
        <v/>
      </c>
      <c r="Y579" s="102" t="str">
        <f t="shared" si="74"/>
        <v/>
      </c>
      <c r="Z579" s="102" t="str">
        <f>IF(AND(OR(Dashboard!$D$7=J579,Dashboard!$D$7=""),  OR(Dashboard!$G$6&lt;=K579,Dashboard!$G$6=""), OR(Dashboard!$G$7&gt;=K579,Dashboard!$G$7=""),  OR(Dashboard!$J$6&lt;=O579,Dashboard!$J$6=""), OR(Dashboard!$J$7&gt;=O579,Dashboard!$J$7=""),D579&lt;&gt;""),"x","")</f>
        <v>x</v>
      </c>
      <c r="AA579" s="102" t="str">
        <f>IF(AND(OR(Dashboard!$D$6=H579,Dashboard!$D$6="",Dashboard!$D$6="All"), Z579="x"),"x","")</f>
        <v>x</v>
      </c>
      <c r="AB579" s="103" t="str">
        <f>IF(AND(OR(Dashboard!$D$6=H579,Dashboard!$D$6="",Dashboard!$D$6="All"), OR(Dashboard!$D$7=J579,Dashboard!$D$7=""),  OR(Dashboard!$G$6&lt;=K579,Dashboard!$G$6=""), OR(Dashboard!$G$7&gt;=K579,Dashboard!$G$7=""),  OR(Dashboard!$J$6&lt;=O579,Dashboard!$J$6=""), OR(Dashboard!$J$7&gt;=O579,Dashboard!$J$7=""),I579&lt;&gt;""),"x","")</f>
        <v/>
      </c>
      <c r="AC579" s="88" t="str">
        <f>IF($AB579&lt;&gt;"x","",IF(AND($I579&lt;&gt;AC$4, IFERROR(MATCH("c",$AB579:AB579,0),0)=0),"x", IF(IFERROR(MATCH("c",$AB579:AB579,0),0)=0,"c","")))</f>
        <v/>
      </c>
      <c r="AD579" s="88" t="str">
        <f>IF($AB579&lt;&gt;"x","",IF(AND($I579&lt;&gt;AD$4, IFERROR(MATCH("c",$AB579:AC579,0),0)=0),"x", IF(IFERROR(MATCH("c",$AB579:AC579,0),0)=0,"c","")))</f>
        <v/>
      </c>
      <c r="AE579" s="88" t="str">
        <f>IF($AB579&lt;&gt;"x","",IF(AND($I579&lt;&gt;AE$4, IFERROR(MATCH("c",$AB579:AD579,0),0)=0),"x", IF(IFERROR(MATCH("c",$AB579:AD579,0),0)=0,"c","")))</f>
        <v/>
      </c>
      <c r="AF579" s="88" t="str">
        <f>IF($AB579&lt;&gt;"x","",IF(AND($I579&lt;&gt;AF$4, IFERROR(MATCH("c",$AB579:AE579,0),0)=0),"x", IF(IFERROR(MATCH("c",$AB579:AE579,0),0)=0,"c","")))</f>
        <v/>
      </c>
      <c r="AG579" s="88" t="str">
        <f>IF($AB579&lt;&gt;"x","",IF(AND($I579&lt;&gt;AG$4, IFERROR(MATCH("c",$AB579:AF579,0),0)=0),"x", IF(IFERROR(MATCH("c",$AB579:AF579,0),0)=0,"c","")))</f>
        <v/>
      </c>
      <c r="AH579" s="88" t="str">
        <f>IF($AB579&lt;&gt;"x","",IF(AND($I579&lt;&gt;AH$4, IFERROR(MATCH("c",$AB579:AG579,0),0)=0),"x", IF(IFERROR(MATCH("c",$AB579:AG579,0),0)=0,"c","")))</f>
        <v/>
      </c>
      <c r="AI579" s="88" t="str">
        <f>IF($AB579&lt;&gt;"x","",IF(AND($I579&lt;&gt;AI$4, IFERROR(MATCH("c",$AB579:AH579,0),0)=0),"x", IF(IFERROR(MATCH("c",$AB579:AH579,0),0)=0,"c","")))</f>
        <v/>
      </c>
      <c r="AJ579" s="88" t="str">
        <f>IF($AB579&lt;&gt;"x","",IF(AND($I579&lt;&gt;AJ$4, IFERROR(MATCH("c",$AB579:AI579,0),0)=0),"x", IF(IFERROR(MATCH("c",$AB579:AI579,0),0)=0,"c","")))</f>
        <v/>
      </c>
      <c r="AK579" s="88" t="str">
        <f>IF($AB579&lt;&gt;"x","",IF(AND($I579&lt;&gt;AK$4, IFERROR(MATCH("c",$AB579:AJ579,0),0)=0),"x", IF(IFERROR(MATCH("c",$AB579:AJ579,0),0)=0,"c","")))</f>
        <v/>
      </c>
      <c r="AL579" s="88" t="str">
        <f>IF($AB579&lt;&gt;"x","",IF(AND($I579&lt;&gt;AL$4, IFERROR(MATCH("c",$AB579:AK579,0),0)=0),"x", IF(IFERROR(MATCH("c",$AB579:AK579,0),0)=0,"c","")))</f>
        <v/>
      </c>
      <c r="AM579" s="88" t="str">
        <f>IF($AB579&lt;&gt;"x","",IF(AND($I579&lt;&gt;AM$4, IFERROR(MATCH("c",$AB579:AL579,0),0)=0),"x", IF(IFERROR(MATCH("c",$AB579:AL579,0),0)=0,"c","")))</f>
        <v/>
      </c>
      <c r="AN579" s="88" t="str">
        <f>IF($AB579&lt;&gt;"x","",IF(AND($I579&lt;&gt;AN$4, IFERROR(MATCH("c",$AB579:AM579,0),0)=0),"x", IF(IFERROR(MATCH("c",$AB579:AM579,0),0)=0,"c","")))</f>
        <v/>
      </c>
      <c r="AO579" s="88" t="str">
        <f>IF($AB579&lt;&gt;"x","",IF(AND($I579&lt;&gt;AO$4, IFERROR(MATCH("c",$AB579:AN579,0),0)=0),"x", IF(IFERROR(MATCH("c",$AB579:AN579,0),0)=0,"c","")))</f>
        <v/>
      </c>
      <c r="AP579" s="88" t="str">
        <f>IF($AB579&lt;&gt;"x","",IF(AND($I579&lt;&gt;AP$4, IFERROR(MATCH("c",$AB579:AO579,0),0)=0),"x", IF(IFERROR(MATCH("c",$AB579:AO579,0),0)=0,"c","")))</f>
        <v/>
      </c>
      <c r="AQ579" s="88" t="str">
        <f>IF($AB579&lt;&gt;"x","",IF(AND($I579&lt;&gt;AQ$4, IFERROR(MATCH("c",$AB579:AP579,0),0)=0),"x", IF(IFERROR(MATCH("c",$AB579:AP579,0),0)=0,"c","")))</f>
        <v/>
      </c>
    </row>
    <row r="580" spans="2:43" x14ac:dyDescent="0.25">
      <c r="B580" s="88">
        <f>IF(AND(OR(Pipeline!$F$5=H580,Pipeline!$F$5="",Pipeline!$F$5="All"), OR(Pipeline!$F$6=J580,Pipeline!$F$6="",Pipeline!$F$6="All"),  OR(Pipeline!$J$5&lt;=K580,Pipeline!$J$5=""), OR(Pipeline!$J$6&gt;=K580,Pipeline!$J$6=""),  OR(Pipeline!$N$5&lt;=O580,Pipeline!$N$5=""), OR(Pipeline!$N$6&gt;=O580,Pipeline!$N$6="")),1,0)</f>
        <v>1</v>
      </c>
      <c r="C580" s="99">
        <f>IF(B580&lt;&gt;1,"",COUNTIFS($I$6:I579,I580,$B$6:B579,1)+1)</f>
        <v>568</v>
      </c>
      <c r="D580" s="100" t="str">
        <f>IF(LEN(INDEX(Input!B$6:B$1005,ROW($C580)-ROW($C$5),1))=0,"-",INDEX(Input!B$6:B$1005,ROW($C580)-ROW($C$5),1))</f>
        <v>-</v>
      </c>
      <c r="E580" s="100" t="str">
        <f>IF(LEN(INDEX(Input!C$6:C$1005,ROW($C580)-ROW($C$5),1))=0,"-",INDEX(Input!C$6:C$1005,ROW($C580)-ROW($C$5),1))</f>
        <v>-</v>
      </c>
      <c r="F580" s="100" t="str">
        <f>IF(LEN(INDEX(Input!D$6:D$1005,ROW($C580)-ROW($C$5),1))=0,"-",INDEX(Input!D$6:D$1005,ROW($C580)-ROW($C$5),1))</f>
        <v>-</v>
      </c>
      <c r="G580" s="100" t="str">
        <f>IF(LEN(INDEX(Input!E$6:E$1005,ROW($C580)-ROW($C$5),1))=0,"-",INDEX(Input!E$6:E$1005,ROW($C580)-ROW($C$5),1))</f>
        <v>-</v>
      </c>
      <c r="H580" s="100" t="str">
        <f>IF(LEN(INDEX(Input!F$6:F$1005,ROW($C580)-ROW($C$5),1))=0,"-",INDEX(Input!F$6:F$1005,ROW($C580)-ROW($C$5),1))</f>
        <v>-</v>
      </c>
      <c r="I580" s="100" t="str">
        <f>IF(LEN(INDEX(Input!G$6:G$1005,ROW($C580)-ROW($C$5),1))=0,"",INDEX(Input!G$6:G$1005,ROW($C580)-ROW($C$5),1))</f>
        <v/>
      </c>
      <c r="J580" s="100" t="str">
        <f>IF(LEN(INDEX(Input!B$6:B$1005,ROW($C580)-ROW($C$5),1))=0,"-",IF(INDEX(Input!H$6:H$1005,ROW($C580)-ROW($C$5),1)="","Not set",INDEX(Input!H$6:H$1005,ROW($C580)-ROW($C$5),1)) )</f>
        <v>-</v>
      </c>
      <c r="K580" s="101" t="str">
        <f>IF(LEN(INDEX(Input!I$6:I$1005,ROW($C580)-ROW($C$5),1))=0,"",INDEX(Input!I$6:I$1005,ROW($C580)-ROW($C$5),1))</f>
        <v/>
      </c>
      <c r="L580" s="101" t="str">
        <f t="array" ref="L580">IFERROR(IF($AY$24=123,DAY(K580)&amp;connector&amp;IF($AZ$24="Extended",INDEX($AT$24:$AT$35,MONTH(K580),1),MONTH(K580))&amp;connector&amp;IF($AZ$24="Short", RIGHT(YEAR(K580),2),YEAR(K580)),IF($AY$24=213, MONTH(K580)&amp;connector&amp;DAY(K580)&amp;connector&amp;IF($AZ$24="Short", RIGHT(YEAR(K580),2),YEAR(K580)),IF($AZ$24="Short", RIGHT(YEAR(K580),2),YEAR(K580))&amp;connector&amp;MONTH(K580)&amp;connector&amp;DAY(K580))),"-")</f>
        <v>-</v>
      </c>
      <c r="M580" s="101" t="str">
        <f>IF(LEN(INDEX(Input!J$6:J$1005,ROW($C580)-ROW($C$5),1))=0,"",INDEX(Input!J$6:J$1005,ROW($C580)-ROW($C$5),1))</f>
        <v/>
      </c>
      <c r="N580" s="101" t="str">
        <f t="array" ref="N580">IFERROR(IF($AY$24=123,DAY(M580)&amp;connector&amp;IF($AZ$24="Extended",INDEX($AT$24:$AT$35,MONTH(M580),1),MONTH(M580))&amp;connector&amp;IF($AZ$24="Short", RIGHT(YEAR(M580),2),YEAR(M580)),IF($AY$24=213, MONTH(M580)&amp;connector&amp;DAY(M580)&amp;connector&amp;IF($AZ$24="Short", RIGHT(YEAR(M580),2),YEAR(M580)),IF($AZ$24="Short", RIGHT(YEAR(M580),2),YEAR(M580))&amp;connector&amp;MONTH(M580)&amp;connector&amp;DAY(M580))),"-")</f>
        <v>-</v>
      </c>
      <c r="O580" s="156" t="str">
        <f>IF(LEN(INDEX(Input!K$6:K$1005,ROW($C580)-ROW($C$5),1))=0,"",INDEX(Input!K$6:K$1005,ROW($C580)-ROW($C$5),1))</f>
        <v/>
      </c>
      <c r="P580" s="100" t="str">
        <f t="shared" si="68"/>
        <v>-</v>
      </c>
      <c r="Q580" s="156" t="str">
        <f>IF(LEN(INDEX(Input!L$6:L$1005,ROW($C580)-ROW($C$5),1))=0,"",INDEX(Input!L$6:L$1005,ROW($C580)-ROW($C$5),1))</f>
        <v/>
      </c>
      <c r="R580" s="100" t="str">
        <f t="shared" si="69"/>
        <v>-</v>
      </c>
      <c r="S580" s="156" t="str">
        <f>IF(LEN(INDEX(Input!M$6:M$1005,ROW($C580)-ROW($C$5),1))=0,"-",INDEX(Input!M$6:M$1005,ROW($C580)-ROW($C$5),1))</f>
        <v>-</v>
      </c>
      <c r="T580" s="156" t="str">
        <f t="shared" si="70"/>
        <v/>
      </c>
      <c r="U580" s="100" t="str">
        <f t="shared" si="71"/>
        <v>-</v>
      </c>
      <c r="V580" s="156" t="str">
        <f>IF(LEN(INDEX(Input!O$6:O$1005,ROW($C580)-ROW($C$5),1))=0,"",INDEX(Input!O$6:O$1005,ROW($C580)-ROW($C$5),1))</f>
        <v/>
      </c>
      <c r="W580" s="100" t="str">
        <f t="shared" si="72"/>
        <v>-</v>
      </c>
      <c r="X580" s="104" t="str">
        <f t="shared" si="73"/>
        <v/>
      </c>
      <c r="Y580" s="102" t="str">
        <f t="shared" si="74"/>
        <v/>
      </c>
      <c r="Z580" s="102" t="str">
        <f>IF(AND(OR(Dashboard!$D$7=J580,Dashboard!$D$7=""),  OR(Dashboard!$G$6&lt;=K580,Dashboard!$G$6=""), OR(Dashboard!$G$7&gt;=K580,Dashboard!$G$7=""),  OR(Dashboard!$J$6&lt;=O580,Dashboard!$J$6=""), OR(Dashboard!$J$7&gt;=O580,Dashboard!$J$7=""),D580&lt;&gt;""),"x","")</f>
        <v>x</v>
      </c>
      <c r="AA580" s="102" t="str">
        <f>IF(AND(OR(Dashboard!$D$6=H580,Dashboard!$D$6="",Dashboard!$D$6="All"), Z580="x"),"x","")</f>
        <v>x</v>
      </c>
      <c r="AB580" s="103" t="str">
        <f>IF(AND(OR(Dashboard!$D$6=H580,Dashboard!$D$6="",Dashboard!$D$6="All"), OR(Dashboard!$D$7=J580,Dashboard!$D$7=""),  OR(Dashboard!$G$6&lt;=K580,Dashboard!$G$6=""), OR(Dashboard!$G$7&gt;=K580,Dashboard!$G$7=""),  OR(Dashboard!$J$6&lt;=O580,Dashboard!$J$6=""), OR(Dashboard!$J$7&gt;=O580,Dashboard!$J$7=""),I580&lt;&gt;""),"x","")</f>
        <v/>
      </c>
      <c r="AC580" s="88" t="str">
        <f>IF($AB580&lt;&gt;"x","",IF(AND($I580&lt;&gt;AC$4, IFERROR(MATCH("c",$AB580:AB580,0),0)=0),"x", IF(IFERROR(MATCH("c",$AB580:AB580,0),0)=0,"c","")))</f>
        <v/>
      </c>
      <c r="AD580" s="88" t="str">
        <f>IF($AB580&lt;&gt;"x","",IF(AND($I580&lt;&gt;AD$4, IFERROR(MATCH("c",$AB580:AC580,0),0)=0),"x", IF(IFERROR(MATCH("c",$AB580:AC580,0),0)=0,"c","")))</f>
        <v/>
      </c>
      <c r="AE580" s="88" t="str">
        <f>IF($AB580&lt;&gt;"x","",IF(AND($I580&lt;&gt;AE$4, IFERROR(MATCH("c",$AB580:AD580,0),0)=0),"x", IF(IFERROR(MATCH("c",$AB580:AD580,0),0)=0,"c","")))</f>
        <v/>
      </c>
      <c r="AF580" s="88" t="str">
        <f>IF($AB580&lt;&gt;"x","",IF(AND($I580&lt;&gt;AF$4, IFERROR(MATCH("c",$AB580:AE580,0),0)=0),"x", IF(IFERROR(MATCH("c",$AB580:AE580,0),0)=0,"c","")))</f>
        <v/>
      </c>
      <c r="AG580" s="88" t="str">
        <f>IF($AB580&lt;&gt;"x","",IF(AND($I580&lt;&gt;AG$4, IFERROR(MATCH("c",$AB580:AF580,0),0)=0),"x", IF(IFERROR(MATCH("c",$AB580:AF580,0),0)=0,"c","")))</f>
        <v/>
      </c>
      <c r="AH580" s="88" t="str">
        <f>IF($AB580&lt;&gt;"x","",IF(AND($I580&lt;&gt;AH$4, IFERROR(MATCH("c",$AB580:AG580,0),0)=0),"x", IF(IFERROR(MATCH("c",$AB580:AG580,0),0)=0,"c","")))</f>
        <v/>
      </c>
      <c r="AI580" s="88" t="str">
        <f>IF($AB580&lt;&gt;"x","",IF(AND($I580&lt;&gt;AI$4, IFERROR(MATCH("c",$AB580:AH580,0),0)=0),"x", IF(IFERROR(MATCH("c",$AB580:AH580,0),0)=0,"c","")))</f>
        <v/>
      </c>
      <c r="AJ580" s="88" t="str">
        <f>IF($AB580&lt;&gt;"x","",IF(AND($I580&lt;&gt;AJ$4, IFERROR(MATCH("c",$AB580:AI580,0),0)=0),"x", IF(IFERROR(MATCH("c",$AB580:AI580,0),0)=0,"c","")))</f>
        <v/>
      </c>
      <c r="AK580" s="88" t="str">
        <f>IF($AB580&lt;&gt;"x","",IF(AND($I580&lt;&gt;AK$4, IFERROR(MATCH("c",$AB580:AJ580,0),0)=0),"x", IF(IFERROR(MATCH("c",$AB580:AJ580,0),0)=0,"c","")))</f>
        <v/>
      </c>
      <c r="AL580" s="88" t="str">
        <f>IF($AB580&lt;&gt;"x","",IF(AND($I580&lt;&gt;AL$4, IFERROR(MATCH("c",$AB580:AK580,0),0)=0),"x", IF(IFERROR(MATCH("c",$AB580:AK580,0),0)=0,"c","")))</f>
        <v/>
      </c>
      <c r="AM580" s="88" t="str">
        <f>IF($AB580&lt;&gt;"x","",IF(AND($I580&lt;&gt;AM$4, IFERROR(MATCH("c",$AB580:AL580,0),0)=0),"x", IF(IFERROR(MATCH("c",$AB580:AL580,0),0)=0,"c","")))</f>
        <v/>
      </c>
      <c r="AN580" s="88" t="str">
        <f>IF($AB580&lt;&gt;"x","",IF(AND($I580&lt;&gt;AN$4, IFERROR(MATCH("c",$AB580:AM580,0),0)=0),"x", IF(IFERROR(MATCH("c",$AB580:AM580,0),0)=0,"c","")))</f>
        <v/>
      </c>
      <c r="AO580" s="88" t="str">
        <f>IF($AB580&lt;&gt;"x","",IF(AND($I580&lt;&gt;AO$4, IFERROR(MATCH("c",$AB580:AN580,0),0)=0),"x", IF(IFERROR(MATCH("c",$AB580:AN580,0),0)=0,"c","")))</f>
        <v/>
      </c>
      <c r="AP580" s="88" t="str">
        <f>IF($AB580&lt;&gt;"x","",IF(AND($I580&lt;&gt;AP$4, IFERROR(MATCH("c",$AB580:AO580,0),0)=0),"x", IF(IFERROR(MATCH("c",$AB580:AO580,0),0)=0,"c","")))</f>
        <v/>
      </c>
      <c r="AQ580" s="88" t="str">
        <f>IF($AB580&lt;&gt;"x","",IF(AND($I580&lt;&gt;AQ$4, IFERROR(MATCH("c",$AB580:AP580,0),0)=0),"x", IF(IFERROR(MATCH("c",$AB580:AP580,0),0)=0,"c","")))</f>
        <v/>
      </c>
    </row>
    <row r="581" spans="2:43" x14ac:dyDescent="0.25">
      <c r="B581" s="88">
        <f>IF(AND(OR(Pipeline!$F$5=H581,Pipeline!$F$5="",Pipeline!$F$5="All"), OR(Pipeline!$F$6=J581,Pipeline!$F$6="",Pipeline!$F$6="All"),  OR(Pipeline!$J$5&lt;=K581,Pipeline!$J$5=""), OR(Pipeline!$J$6&gt;=K581,Pipeline!$J$6=""),  OR(Pipeline!$N$5&lt;=O581,Pipeline!$N$5=""), OR(Pipeline!$N$6&gt;=O581,Pipeline!$N$6="")),1,0)</f>
        <v>1</v>
      </c>
      <c r="C581" s="99">
        <f>IF(B581&lt;&gt;1,"",COUNTIFS($I$6:I580,I581,$B$6:B580,1)+1)</f>
        <v>569</v>
      </c>
      <c r="D581" s="100" t="str">
        <f>IF(LEN(INDEX(Input!B$6:B$1005,ROW($C581)-ROW($C$5),1))=0,"-",INDEX(Input!B$6:B$1005,ROW($C581)-ROW($C$5),1))</f>
        <v>-</v>
      </c>
      <c r="E581" s="100" t="str">
        <f>IF(LEN(INDEX(Input!C$6:C$1005,ROW($C581)-ROW($C$5),1))=0,"-",INDEX(Input!C$6:C$1005,ROW($C581)-ROW($C$5),1))</f>
        <v>-</v>
      </c>
      <c r="F581" s="100" t="str">
        <f>IF(LEN(INDEX(Input!D$6:D$1005,ROW($C581)-ROW($C$5),1))=0,"-",INDEX(Input!D$6:D$1005,ROW($C581)-ROW($C$5),1))</f>
        <v>-</v>
      </c>
      <c r="G581" s="100" t="str">
        <f>IF(LEN(INDEX(Input!E$6:E$1005,ROW($C581)-ROW($C$5),1))=0,"-",INDEX(Input!E$6:E$1005,ROW($C581)-ROW($C$5),1))</f>
        <v>-</v>
      </c>
      <c r="H581" s="100" t="str">
        <f>IF(LEN(INDEX(Input!F$6:F$1005,ROW($C581)-ROW($C$5),1))=0,"-",INDEX(Input!F$6:F$1005,ROW($C581)-ROW($C$5),1))</f>
        <v>-</v>
      </c>
      <c r="I581" s="100" t="str">
        <f>IF(LEN(INDEX(Input!G$6:G$1005,ROW($C581)-ROW($C$5),1))=0,"",INDEX(Input!G$6:G$1005,ROW($C581)-ROW($C$5),1))</f>
        <v/>
      </c>
      <c r="J581" s="100" t="str">
        <f>IF(LEN(INDEX(Input!B$6:B$1005,ROW($C581)-ROW($C$5),1))=0,"-",IF(INDEX(Input!H$6:H$1005,ROW($C581)-ROW($C$5),1)="","Not set",INDEX(Input!H$6:H$1005,ROW($C581)-ROW($C$5),1)) )</f>
        <v>-</v>
      </c>
      <c r="K581" s="101" t="str">
        <f>IF(LEN(INDEX(Input!I$6:I$1005,ROW($C581)-ROW($C$5),1))=0,"",INDEX(Input!I$6:I$1005,ROW($C581)-ROW($C$5),1))</f>
        <v/>
      </c>
      <c r="L581" s="101" t="str">
        <f t="array" ref="L581">IFERROR(IF($AY$24=123,DAY(K581)&amp;connector&amp;IF($AZ$24="Extended",INDEX($AT$24:$AT$35,MONTH(K581),1),MONTH(K581))&amp;connector&amp;IF($AZ$24="Short", RIGHT(YEAR(K581),2),YEAR(K581)),IF($AY$24=213, MONTH(K581)&amp;connector&amp;DAY(K581)&amp;connector&amp;IF($AZ$24="Short", RIGHT(YEAR(K581),2),YEAR(K581)),IF($AZ$24="Short", RIGHT(YEAR(K581),2),YEAR(K581))&amp;connector&amp;MONTH(K581)&amp;connector&amp;DAY(K581))),"-")</f>
        <v>-</v>
      </c>
      <c r="M581" s="101" t="str">
        <f>IF(LEN(INDEX(Input!J$6:J$1005,ROW($C581)-ROW($C$5),1))=0,"",INDEX(Input!J$6:J$1005,ROW($C581)-ROW($C$5),1))</f>
        <v/>
      </c>
      <c r="N581" s="101" t="str">
        <f t="array" ref="N581">IFERROR(IF($AY$24=123,DAY(M581)&amp;connector&amp;IF($AZ$24="Extended",INDEX($AT$24:$AT$35,MONTH(M581),1),MONTH(M581))&amp;connector&amp;IF($AZ$24="Short", RIGHT(YEAR(M581),2),YEAR(M581)),IF($AY$24=213, MONTH(M581)&amp;connector&amp;DAY(M581)&amp;connector&amp;IF($AZ$24="Short", RIGHT(YEAR(M581),2),YEAR(M581)),IF($AZ$24="Short", RIGHT(YEAR(M581),2),YEAR(M581))&amp;connector&amp;MONTH(M581)&amp;connector&amp;DAY(M581))),"-")</f>
        <v>-</v>
      </c>
      <c r="O581" s="156" t="str">
        <f>IF(LEN(INDEX(Input!K$6:K$1005,ROW($C581)-ROW($C$5),1))=0,"",INDEX(Input!K$6:K$1005,ROW($C581)-ROW($C$5),1))</f>
        <v/>
      </c>
      <c r="P581" s="100" t="str">
        <f t="shared" si="68"/>
        <v>-</v>
      </c>
      <c r="Q581" s="156" t="str">
        <f>IF(LEN(INDEX(Input!L$6:L$1005,ROW($C581)-ROW($C$5),1))=0,"",INDEX(Input!L$6:L$1005,ROW($C581)-ROW($C$5),1))</f>
        <v/>
      </c>
      <c r="R581" s="100" t="str">
        <f t="shared" si="69"/>
        <v>-</v>
      </c>
      <c r="S581" s="156" t="str">
        <f>IF(LEN(INDEX(Input!M$6:M$1005,ROW($C581)-ROW($C$5),1))=0,"-",INDEX(Input!M$6:M$1005,ROW($C581)-ROW($C$5),1))</f>
        <v>-</v>
      </c>
      <c r="T581" s="156" t="str">
        <f t="shared" si="70"/>
        <v/>
      </c>
      <c r="U581" s="100" t="str">
        <f t="shared" si="71"/>
        <v>-</v>
      </c>
      <c r="V581" s="156" t="str">
        <f>IF(LEN(INDEX(Input!O$6:O$1005,ROW($C581)-ROW($C$5),1))=0,"",INDEX(Input!O$6:O$1005,ROW($C581)-ROW($C$5),1))</f>
        <v/>
      </c>
      <c r="W581" s="100" t="str">
        <f t="shared" si="72"/>
        <v>-</v>
      </c>
      <c r="X581" s="104" t="str">
        <f t="shared" si="73"/>
        <v/>
      </c>
      <c r="Y581" s="102" t="str">
        <f t="shared" si="74"/>
        <v/>
      </c>
      <c r="Z581" s="102" t="str">
        <f>IF(AND(OR(Dashboard!$D$7=J581,Dashboard!$D$7=""),  OR(Dashboard!$G$6&lt;=K581,Dashboard!$G$6=""), OR(Dashboard!$G$7&gt;=K581,Dashboard!$G$7=""),  OR(Dashboard!$J$6&lt;=O581,Dashboard!$J$6=""), OR(Dashboard!$J$7&gt;=O581,Dashboard!$J$7=""),D581&lt;&gt;""),"x","")</f>
        <v>x</v>
      </c>
      <c r="AA581" s="102" t="str">
        <f>IF(AND(OR(Dashboard!$D$6=H581,Dashboard!$D$6="",Dashboard!$D$6="All"), Z581="x"),"x","")</f>
        <v>x</v>
      </c>
      <c r="AB581" s="103" t="str">
        <f>IF(AND(OR(Dashboard!$D$6=H581,Dashboard!$D$6="",Dashboard!$D$6="All"), OR(Dashboard!$D$7=J581,Dashboard!$D$7=""),  OR(Dashboard!$G$6&lt;=K581,Dashboard!$G$6=""), OR(Dashboard!$G$7&gt;=K581,Dashboard!$G$7=""),  OR(Dashboard!$J$6&lt;=O581,Dashboard!$J$6=""), OR(Dashboard!$J$7&gt;=O581,Dashboard!$J$7=""),I581&lt;&gt;""),"x","")</f>
        <v/>
      </c>
      <c r="AC581" s="88" t="str">
        <f>IF($AB581&lt;&gt;"x","",IF(AND($I581&lt;&gt;AC$4, IFERROR(MATCH("c",$AB581:AB581,0),0)=0),"x", IF(IFERROR(MATCH("c",$AB581:AB581,0),0)=0,"c","")))</f>
        <v/>
      </c>
      <c r="AD581" s="88" t="str">
        <f>IF($AB581&lt;&gt;"x","",IF(AND($I581&lt;&gt;AD$4, IFERROR(MATCH("c",$AB581:AC581,0),0)=0),"x", IF(IFERROR(MATCH("c",$AB581:AC581,0),0)=0,"c","")))</f>
        <v/>
      </c>
      <c r="AE581" s="88" t="str">
        <f>IF($AB581&lt;&gt;"x","",IF(AND($I581&lt;&gt;AE$4, IFERROR(MATCH("c",$AB581:AD581,0),0)=0),"x", IF(IFERROR(MATCH("c",$AB581:AD581,0),0)=0,"c","")))</f>
        <v/>
      </c>
      <c r="AF581" s="88" t="str">
        <f>IF($AB581&lt;&gt;"x","",IF(AND($I581&lt;&gt;AF$4, IFERROR(MATCH("c",$AB581:AE581,0),0)=0),"x", IF(IFERROR(MATCH("c",$AB581:AE581,0),0)=0,"c","")))</f>
        <v/>
      </c>
      <c r="AG581" s="88" t="str">
        <f>IF($AB581&lt;&gt;"x","",IF(AND($I581&lt;&gt;AG$4, IFERROR(MATCH("c",$AB581:AF581,0),0)=0),"x", IF(IFERROR(MATCH("c",$AB581:AF581,0),0)=0,"c","")))</f>
        <v/>
      </c>
      <c r="AH581" s="88" t="str">
        <f>IF($AB581&lt;&gt;"x","",IF(AND($I581&lt;&gt;AH$4, IFERROR(MATCH("c",$AB581:AG581,0),0)=0),"x", IF(IFERROR(MATCH("c",$AB581:AG581,0),0)=0,"c","")))</f>
        <v/>
      </c>
      <c r="AI581" s="88" t="str">
        <f>IF($AB581&lt;&gt;"x","",IF(AND($I581&lt;&gt;AI$4, IFERROR(MATCH("c",$AB581:AH581,0),0)=0),"x", IF(IFERROR(MATCH("c",$AB581:AH581,0),0)=0,"c","")))</f>
        <v/>
      </c>
      <c r="AJ581" s="88" t="str">
        <f>IF($AB581&lt;&gt;"x","",IF(AND($I581&lt;&gt;AJ$4, IFERROR(MATCH("c",$AB581:AI581,0),0)=0),"x", IF(IFERROR(MATCH("c",$AB581:AI581,0),0)=0,"c","")))</f>
        <v/>
      </c>
      <c r="AK581" s="88" t="str">
        <f>IF($AB581&lt;&gt;"x","",IF(AND($I581&lt;&gt;AK$4, IFERROR(MATCH("c",$AB581:AJ581,0),0)=0),"x", IF(IFERROR(MATCH("c",$AB581:AJ581,0),0)=0,"c","")))</f>
        <v/>
      </c>
      <c r="AL581" s="88" t="str">
        <f>IF($AB581&lt;&gt;"x","",IF(AND($I581&lt;&gt;AL$4, IFERROR(MATCH("c",$AB581:AK581,0),0)=0),"x", IF(IFERROR(MATCH("c",$AB581:AK581,0),0)=0,"c","")))</f>
        <v/>
      </c>
      <c r="AM581" s="88" t="str">
        <f>IF($AB581&lt;&gt;"x","",IF(AND($I581&lt;&gt;AM$4, IFERROR(MATCH("c",$AB581:AL581,0),0)=0),"x", IF(IFERROR(MATCH("c",$AB581:AL581,0),0)=0,"c","")))</f>
        <v/>
      </c>
      <c r="AN581" s="88" t="str">
        <f>IF($AB581&lt;&gt;"x","",IF(AND($I581&lt;&gt;AN$4, IFERROR(MATCH("c",$AB581:AM581,0),0)=0),"x", IF(IFERROR(MATCH("c",$AB581:AM581,0),0)=0,"c","")))</f>
        <v/>
      </c>
      <c r="AO581" s="88" t="str">
        <f>IF($AB581&lt;&gt;"x","",IF(AND($I581&lt;&gt;AO$4, IFERROR(MATCH("c",$AB581:AN581,0),0)=0),"x", IF(IFERROR(MATCH("c",$AB581:AN581,0),0)=0,"c","")))</f>
        <v/>
      </c>
      <c r="AP581" s="88" t="str">
        <f>IF($AB581&lt;&gt;"x","",IF(AND($I581&lt;&gt;AP$4, IFERROR(MATCH("c",$AB581:AO581,0),0)=0),"x", IF(IFERROR(MATCH("c",$AB581:AO581,0),0)=0,"c","")))</f>
        <v/>
      </c>
      <c r="AQ581" s="88" t="str">
        <f>IF($AB581&lt;&gt;"x","",IF(AND($I581&lt;&gt;AQ$4, IFERROR(MATCH("c",$AB581:AP581,0),0)=0),"x", IF(IFERROR(MATCH("c",$AB581:AP581,0),0)=0,"c","")))</f>
        <v/>
      </c>
    </row>
    <row r="582" spans="2:43" x14ac:dyDescent="0.25">
      <c r="B582" s="88">
        <f>IF(AND(OR(Pipeline!$F$5=H582,Pipeline!$F$5="",Pipeline!$F$5="All"), OR(Pipeline!$F$6=J582,Pipeline!$F$6="",Pipeline!$F$6="All"),  OR(Pipeline!$J$5&lt;=K582,Pipeline!$J$5=""), OR(Pipeline!$J$6&gt;=K582,Pipeline!$J$6=""),  OR(Pipeline!$N$5&lt;=O582,Pipeline!$N$5=""), OR(Pipeline!$N$6&gt;=O582,Pipeline!$N$6="")),1,0)</f>
        <v>1</v>
      </c>
      <c r="C582" s="99">
        <f>IF(B582&lt;&gt;1,"",COUNTIFS($I$6:I581,I582,$B$6:B581,1)+1)</f>
        <v>570</v>
      </c>
      <c r="D582" s="100" t="str">
        <f>IF(LEN(INDEX(Input!B$6:B$1005,ROW($C582)-ROW($C$5),1))=0,"-",INDEX(Input!B$6:B$1005,ROW($C582)-ROW($C$5),1))</f>
        <v>-</v>
      </c>
      <c r="E582" s="100" t="str">
        <f>IF(LEN(INDEX(Input!C$6:C$1005,ROW($C582)-ROW($C$5),1))=0,"-",INDEX(Input!C$6:C$1005,ROW($C582)-ROW($C$5),1))</f>
        <v>-</v>
      </c>
      <c r="F582" s="100" t="str">
        <f>IF(LEN(INDEX(Input!D$6:D$1005,ROW($C582)-ROW($C$5),1))=0,"-",INDEX(Input!D$6:D$1005,ROW($C582)-ROW($C$5),1))</f>
        <v>-</v>
      </c>
      <c r="G582" s="100" t="str">
        <f>IF(LEN(INDEX(Input!E$6:E$1005,ROW($C582)-ROW($C$5),1))=0,"-",INDEX(Input!E$6:E$1005,ROW($C582)-ROW($C$5),1))</f>
        <v>-</v>
      </c>
      <c r="H582" s="100" t="str">
        <f>IF(LEN(INDEX(Input!F$6:F$1005,ROW($C582)-ROW($C$5),1))=0,"-",INDEX(Input!F$6:F$1005,ROW($C582)-ROW($C$5),1))</f>
        <v>-</v>
      </c>
      <c r="I582" s="100" t="str">
        <f>IF(LEN(INDEX(Input!G$6:G$1005,ROW($C582)-ROW($C$5),1))=0,"",INDEX(Input!G$6:G$1005,ROW($C582)-ROW($C$5),1))</f>
        <v/>
      </c>
      <c r="J582" s="100" t="str">
        <f>IF(LEN(INDEX(Input!B$6:B$1005,ROW($C582)-ROW($C$5),1))=0,"-",IF(INDEX(Input!H$6:H$1005,ROW($C582)-ROW($C$5),1)="","Not set",INDEX(Input!H$6:H$1005,ROW($C582)-ROW($C$5),1)) )</f>
        <v>-</v>
      </c>
      <c r="K582" s="101" t="str">
        <f>IF(LEN(INDEX(Input!I$6:I$1005,ROW($C582)-ROW($C$5),1))=0,"",INDEX(Input!I$6:I$1005,ROW($C582)-ROW($C$5),1))</f>
        <v/>
      </c>
      <c r="L582" s="101" t="str">
        <f t="array" ref="L582">IFERROR(IF($AY$24=123,DAY(K582)&amp;connector&amp;IF($AZ$24="Extended",INDEX($AT$24:$AT$35,MONTH(K582),1),MONTH(K582))&amp;connector&amp;IF($AZ$24="Short", RIGHT(YEAR(K582),2),YEAR(K582)),IF($AY$24=213, MONTH(K582)&amp;connector&amp;DAY(K582)&amp;connector&amp;IF($AZ$24="Short", RIGHT(YEAR(K582),2),YEAR(K582)),IF($AZ$24="Short", RIGHT(YEAR(K582),2),YEAR(K582))&amp;connector&amp;MONTH(K582)&amp;connector&amp;DAY(K582))),"-")</f>
        <v>-</v>
      </c>
      <c r="M582" s="101" t="str">
        <f>IF(LEN(INDEX(Input!J$6:J$1005,ROW($C582)-ROW($C$5),1))=0,"",INDEX(Input!J$6:J$1005,ROW($C582)-ROW($C$5),1))</f>
        <v/>
      </c>
      <c r="N582" s="101" t="str">
        <f t="array" ref="N582">IFERROR(IF($AY$24=123,DAY(M582)&amp;connector&amp;IF($AZ$24="Extended",INDEX($AT$24:$AT$35,MONTH(M582),1),MONTH(M582))&amp;connector&amp;IF($AZ$24="Short", RIGHT(YEAR(M582),2),YEAR(M582)),IF($AY$24=213, MONTH(M582)&amp;connector&amp;DAY(M582)&amp;connector&amp;IF($AZ$24="Short", RIGHT(YEAR(M582),2),YEAR(M582)),IF($AZ$24="Short", RIGHT(YEAR(M582),2),YEAR(M582))&amp;connector&amp;MONTH(M582)&amp;connector&amp;DAY(M582))),"-")</f>
        <v>-</v>
      </c>
      <c r="O582" s="156" t="str">
        <f>IF(LEN(INDEX(Input!K$6:K$1005,ROW($C582)-ROW($C$5),1))=0,"",INDEX(Input!K$6:K$1005,ROW($C582)-ROW($C$5),1))</f>
        <v/>
      </c>
      <c r="P582" s="100" t="str">
        <f t="shared" ref="P582:P645" si="75">IF(O582="","-","Value: " &amp;O582&amp;"$")</f>
        <v>-</v>
      </c>
      <c r="Q582" s="156" t="str">
        <f>IF(LEN(INDEX(Input!L$6:L$1005,ROW($C582)-ROW($C$5),1))=0,"",INDEX(Input!L$6:L$1005,ROW($C582)-ROW($C$5),1))</f>
        <v/>
      </c>
      <c r="R582" s="100" t="str">
        <f t="shared" ref="R582:R645" si="76">IFERROR("Win Probability: "&amp;Q582*100&amp;"%","-")</f>
        <v>-</v>
      </c>
      <c r="S582" s="156" t="str">
        <f>IF(LEN(INDEX(Input!M$6:M$1005,ROW($C582)-ROW($C$5),1))=0,"-",INDEX(Input!M$6:M$1005,ROW($C582)-ROW($C$5),1))</f>
        <v>-</v>
      </c>
      <c r="T582" s="156" t="str">
        <f t="shared" ref="T582:T645" si="77">IFERROR(O582*Q582,"")</f>
        <v/>
      </c>
      <c r="U582" s="100" t="str">
        <f t="shared" ref="U582:U645" si="78">IF(T582="","-","Forecast: "&amp;T582&amp; " " &amp;currency)</f>
        <v>-</v>
      </c>
      <c r="V582" s="156" t="str">
        <f>IF(LEN(INDEX(Input!O$6:O$1005,ROW($C582)-ROW($C$5),1))=0,"",INDEX(Input!O$6:O$1005,ROW($C582)-ROW($C$5),1))</f>
        <v/>
      </c>
      <c r="W582" s="100" t="str">
        <f t="shared" ref="W582:W645" si="79">IF(V582="","-","Earned: " &amp;V582)</f>
        <v>-</v>
      </c>
      <c r="X582" s="104" t="str">
        <f t="shared" ref="X582:X645" si="80">IFERROR(IF(K582&lt;&gt;"",MONTH(K582),""),"")</f>
        <v/>
      </c>
      <c r="Y582" s="102" t="str">
        <f t="shared" si="74"/>
        <v/>
      </c>
      <c r="Z582" s="102" t="str">
        <f>IF(AND(OR(Dashboard!$D$7=J582,Dashboard!$D$7=""),  OR(Dashboard!$G$6&lt;=K582,Dashboard!$G$6=""), OR(Dashboard!$G$7&gt;=K582,Dashboard!$G$7=""),  OR(Dashboard!$J$6&lt;=O582,Dashboard!$J$6=""), OR(Dashboard!$J$7&gt;=O582,Dashboard!$J$7=""),D582&lt;&gt;""),"x","")</f>
        <v>x</v>
      </c>
      <c r="AA582" s="102" t="str">
        <f>IF(AND(OR(Dashboard!$D$6=H582,Dashboard!$D$6="",Dashboard!$D$6="All"), Z582="x"),"x","")</f>
        <v>x</v>
      </c>
      <c r="AB582" s="103" t="str">
        <f>IF(AND(OR(Dashboard!$D$6=H582,Dashboard!$D$6="",Dashboard!$D$6="All"), OR(Dashboard!$D$7=J582,Dashboard!$D$7=""),  OR(Dashboard!$G$6&lt;=K582,Dashboard!$G$6=""), OR(Dashboard!$G$7&gt;=K582,Dashboard!$G$7=""),  OR(Dashboard!$J$6&lt;=O582,Dashboard!$J$6=""), OR(Dashboard!$J$7&gt;=O582,Dashboard!$J$7=""),I582&lt;&gt;""),"x","")</f>
        <v/>
      </c>
      <c r="AC582" s="88" t="str">
        <f>IF($AB582&lt;&gt;"x","",IF(AND($I582&lt;&gt;AC$4, IFERROR(MATCH("c",$AB582:AB582,0),0)=0),"x", IF(IFERROR(MATCH("c",$AB582:AB582,0),0)=0,"c","")))</f>
        <v/>
      </c>
      <c r="AD582" s="88" t="str">
        <f>IF($AB582&lt;&gt;"x","",IF(AND($I582&lt;&gt;AD$4, IFERROR(MATCH("c",$AB582:AC582,0),0)=0),"x", IF(IFERROR(MATCH("c",$AB582:AC582,0),0)=0,"c","")))</f>
        <v/>
      </c>
      <c r="AE582" s="88" t="str">
        <f>IF($AB582&lt;&gt;"x","",IF(AND($I582&lt;&gt;AE$4, IFERROR(MATCH("c",$AB582:AD582,0),0)=0),"x", IF(IFERROR(MATCH("c",$AB582:AD582,0),0)=0,"c","")))</f>
        <v/>
      </c>
      <c r="AF582" s="88" t="str">
        <f>IF($AB582&lt;&gt;"x","",IF(AND($I582&lt;&gt;AF$4, IFERROR(MATCH("c",$AB582:AE582,0),0)=0),"x", IF(IFERROR(MATCH("c",$AB582:AE582,0),0)=0,"c","")))</f>
        <v/>
      </c>
      <c r="AG582" s="88" t="str">
        <f>IF($AB582&lt;&gt;"x","",IF(AND($I582&lt;&gt;AG$4, IFERROR(MATCH("c",$AB582:AF582,0),0)=0),"x", IF(IFERROR(MATCH("c",$AB582:AF582,0),0)=0,"c","")))</f>
        <v/>
      </c>
      <c r="AH582" s="88" t="str">
        <f>IF($AB582&lt;&gt;"x","",IF(AND($I582&lt;&gt;AH$4, IFERROR(MATCH("c",$AB582:AG582,0),0)=0),"x", IF(IFERROR(MATCH("c",$AB582:AG582,0),0)=0,"c","")))</f>
        <v/>
      </c>
      <c r="AI582" s="88" t="str">
        <f>IF($AB582&lt;&gt;"x","",IF(AND($I582&lt;&gt;AI$4, IFERROR(MATCH("c",$AB582:AH582,0),0)=0),"x", IF(IFERROR(MATCH("c",$AB582:AH582,0),0)=0,"c","")))</f>
        <v/>
      </c>
      <c r="AJ582" s="88" t="str">
        <f>IF($AB582&lt;&gt;"x","",IF(AND($I582&lt;&gt;AJ$4, IFERROR(MATCH("c",$AB582:AI582,0),0)=0),"x", IF(IFERROR(MATCH("c",$AB582:AI582,0),0)=0,"c","")))</f>
        <v/>
      </c>
      <c r="AK582" s="88" t="str">
        <f>IF($AB582&lt;&gt;"x","",IF(AND($I582&lt;&gt;AK$4, IFERROR(MATCH("c",$AB582:AJ582,0),0)=0),"x", IF(IFERROR(MATCH("c",$AB582:AJ582,0),0)=0,"c","")))</f>
        <v/>
      </c>
      <c r="AL582" s="88" t="str">
        <f>IF($AB582&lt;&gt;"x","",IF(AND($I582&lt;&gt;AL$4, IFERROR(MATCH("c",$AB582:AK582,0),0)=0),"x", IF(IFERROR(MATCH("c",$AB582:AK582,0),0)=0,"c","")))</f>
        <v/>
      </c>
      <c r="AM582" s="88" t="str">
        <f>IF($AB582&lt;&gt;"x","",IF(AND($I582&lt;&gt;AM$4, IFERROR(MATCH("c",$AB582:AL582,0),0)=0),"x", IF(IFERROR(MATCH("c",$AB582:AL582,0),0)=0,"c","")))</f>
        <v/>
      </c>
      <c r="AN582" s="88" t="str">
        <f>IF($AB582&lt;&gt;"x","",IF(AND($I582&lt;&gt;AN$4, IFERROR(MATCH("c",$AB582:AM582,0),0)=0),"x", IF(IFERROR(MATCH("c",$AB582:AM582,0),0)=0,"c","")))</f>
        <v/>
      </c>
      <c r="AO582" s="88" t="str">
        <f>IF($AB582&lt;&gt;"x","",IF(AND($I582&lt;&gt;AO$4, IFERROR(MATCH("c",$AB582:AN582,0),0)=0),"x", IF(IFERROR(MATCH("c",$AB582:AN582,0),0)=0,"c","")))</f>
        <v/>
      </c>
      <c r="AP582" s="88" t="str">
        <f>IF($AB582&lt;&gt;"x","",IF(AND($I582&lt;&gt;AP$4, IFERROR(MATCH("c",$AB582:AO582,0),0)=0),"x", IF(IFERROR(MATCH("c",$AB582:AO582,0),0)=0,"c","")))</f>
        <v/>
      </c>
      <c r="AQ582" s="88" t="str">
        <f>IF($AB582&lt;&gt;"x","",IF(AND($I582&lt;&gt;AQ$4, IFERROR(MATCH("c",$AB582:AP582,0),0)=0),"x", IF(IFERROR(MATCH("c",$AB582:AP582,0),0)=0,"c","")))</f>
        <v/>
      </c>
    </row>
    <row r="583" spans="2:43" x14ac:dyDescent="0.25">
      <c r="B583" s="88">
        <f>IF(AND(OR(Pipeline!$F$5=H583,Pipeline!$F$5="",Pipeline!$F$5="All"), OR(Pipeline!$F$6=J583,Pipeline!$F$6="",Pipeline!$F$6="All"),  OR(Pipeline!$J$5&lt;=K583,Pipeline!$J$5=""), OR(Pipeline!$J$6&gt;=K583,Pipeline!$J$6=""),  OR(Pipeline!$N$5&lt;=O583,Pipeline!$N$5=""), OR(Pipeline!$N$6&gt;=O583,Pipeline!$N$6="")),1,0)</f>
        <v>1</v>
      </c>
      <c r="C583" s="99">
        <f>IF(B583&lt;&gt;1,"",COUNTIFS($I$6:I582,I583,$B$6:B582,1)+1)</f>
        <v>571</v>
      </c>
      <c r="D583" s="100" t="str">
        <f>IF(LEN(INDEX(Input!B$6:B$1005,ROW($C583)-ROW($C$5),1))=0,"-",INDEX(Input!B$6:B$1005,ROW($C583)-ROW($C$5),1))</f>
        <v>-</v>
      </c>
      <c r="E583" s="100" t="str">
        <f>IF(LEN(INDEX(Input!C$6:C$1005,ROW($C583)-ROW($C$5),1))=0,"-",INDEX(Input!C$6:C$1005,ROW($C583)-ROW($C$5),1))</f>
        <v>-</v>
      </c>
      <c r="F583" s="100" t="str">
        <f>IF(LEN(INDEX(Input!D$6:D$1005,ROW($C583)-ROW($C$5),1))=0,"-",INDEX(Input!D$6:D$1005,ROW($C583)-ROW($C$5),1))</f>
        <v>-</v>
      </c>
      <c r="G583" s="100" t="str">
        <f>IF(LEN(INDEX(Input!E$6:E$1005,ROW($C583)-ROW($C$5),1))=0,"-",INDEX(Input!E$6:E$1005,ROW($C583)-ROW($C$5),1))</f>
        <v>-</v>
      </c>
      <c r="H583" s="100" t="str">
        <f>IF(LEN(INDEX(Input!F$6:F$1005,ROW($C583)-ROW($C$5),1))=0,"-",INDEX(Input!F$6:F$1005,ROW($C583)-ROW($C$5),1))</f>
        <v>-</v>
      </c>
      <c r="I583" s="100" t="str">
        <f>IF(LEN(INDEX(Input!G$6:G$1005,ROW($C583)-ROW($C$5),1))=0,"",INDEX(Input!G$6:G$1005,ROW($C583)-ROW($C$5),1))</f>
        <v/>
      </c>
      <c r="J583" s="100" t="str">
        <f>IF(LEN(INDEX(Input!B$6:B$1005,ROW($C583)-ROW($C$5),1))=0,"-",IF(INDEX(Input!H$6:H$1005,ROW($C583)-ROW($C$5),1)="","Not set",INDEX(Input!H$6:H$1005,ROW($C583)-ROW($C$5),1)) )</f>
        <v>-</v>
      </c>
      <c r="K583" s="101" t="str">
        <f>IF(LEN(INDEX(Input!I$6:I$1005,ROW($C583)-ROW($C$5),1))=0,"",INDEX(Input!I$6:I$1005,ROW($C583)-ROW($C$5),1))</f>
        <v/>
      </c>
      <c r="L583" s="101" t="str">
        <f t="array" ref="L583">IFERROR(IF($AY$24=123,DAY(K583)&amp;connector&amp;IF($AZ$24="Extended",INDEX($AT$24:$AT$35,MONTH(K583),1),MONTH(K583))&amp;connector&amp;IF($AZ$24="Short", RIGHT(YEAR(K583),2),YEAR(K583)),IF($AY$24=213, MONTH(K583)&amp;connector&amp;DAY(K583)&amp;connector&amp;IF($AZ$24="Short", RIGHT(YEAR(K583),2),YEAR(K583)),IF($AZ$24="Short", RIGHT(YEAR(K583),2),YEAR(K583))&amp;connector&amp;MONTH(K583)&amp;connector&amp;DAY(K583))),"-")</f>
        <v>-</v>
      </c>
      <c r="M583" s="101" t="str">
        <f>IF(LEN(INDEX(Input!J$6:J$1005,ROW($C583)-ROW($C$5),1))=0,"",INDEX(Input!J$6:J$1005,ROW($C583)-ROW($C$5),1))</f>
        <v/>
      </c>
      <c r="N583" s="101" t="str">
        <f t="array" ref="N583">IFERROR(IF($AY$24=123,DAY(M583)&amp;connector&amp;IF($AZ$24="Extended",INDEX($AT$24:$AT$35,MONTH(M583),1),MONTH(M583))&amp;connector&amp;IF($AZ$24="Short", RIGHT(YEAR(M583),2),YEAR(M583)),IF($AY$24=213, MONTH(M583)&amp;connector&amp;DAY(M583)&amp;connector&amp;IF($AZ$24="Short", RIGHT(YEAR(M583),2),YEAR(M583)),IF($AZ$24="Short", RIGHT(YEAR(M583),2),YEAR(M583))&amp;connector&amp;MONTH(M583)&amp;connector&amp;DAY(M583))),"-")</f>
        <v>-</v>
      </c>
      <c r="O583" s="156" t="str">
        <f>IF(LEN(INDEX(Input!K$6:K$1005,ROW($C583)-ROW($C$5),1))=0,"",INDEX(Input!K$6:K$1005,ROW($C583)-ROW($C$5),1))</f>
        <v/>
      </c>
      <c r="P583" s="100" t="str">
        <f t="shared" si="75"/>
        <v>-</v>
      </c>
      <c r="Q583" s="156" t="str">
        <f>IF(LEN(INDEX(Input!L$6:L$1005,ROW($C583)-ROW($C$5),1))=0,"",INDEX(Input!L$6:L$1005,ROW($C583)-ROW($C$5),1))</f>
        <v/>
      </c>
      <c r="R583" s="100" t="str">
        <f t="shared" si="76"/>
        <v>-</v>
      </c>
      <c r="S583" s="156" t="str">
        <f>IF(LEN(INDEX(Input!M$6:M$1005,ROW($C583)-ROW($C$5),1))=0,"-",INDEX(Input!M$6:M$1005,ROW($C583)-ROW($C$5),1))</f>
        <v>-</v>
      </c>
      <c r="T583" s="156" t="str">
        <f t="shared" si="77"/>
        <v/>
      </c>
      <c r="U583" s="100" t="str">
        <f t="shared" si="78"/>
        <v>-</v>
      </c>
      <c r="V583" s="156" t="str">
        <f>IF(LEN(INDEX(Input!O$6:O$1005,ROW($C583)-ROW($C$5),1))=0,"",INDEX(Input!O$6:O$1005,ROW($C583)-ROW($C$5),1))</f>
        <v/>
      </c>
      <c r="W583" s="100" t="str">
        <f t="shared" si="79"/>
        <v>-</v>
      </c>
      <c r="X583" s="104" t="str">
        <f t="shared" si="80"/>
        <v/>
      </c>
      <c r="Y583" s="102" t="str">
        <f t="shared" si="74"/>
        <v/>
      </c>
      <c r="Z583" s="102" t="str">
        <f>IF(AND(OR(Dashboard!$D$7=J583,Dashboard!$D$7=""),  OR(Dashboard!$G$6&lt;=K583,Dashboard!$G$6=""), OR(Dashboard!$G$7&gt;=K583,Dashboard!$G$7=""),  OR(Dashboard!$J$6&lt;=O583,Dashboard!$J$6=""), OR(Dashboard!$J$7&gt;=O583,Dashboard!$J$7=""),D583&lt;&gt;""),"x","")</f>
        <v>x</v>
      </c>
      <c r="AA583" s="102" t="str">
        <f>IF(AND(OR(Dashboard!$D$6=H583,Dashboard!$D$6="",Dashboard!$D$6="All"), Z583="x"),"x","")</f>
        <v>x</v>
      </c>
      <c r="AB583" s="103" t="str">
        <f>IF(AND(OR(Dashboard!$D$6=H583,Dashboard!$D$6="",Dashboard!$D$6="All"), OR(Dashboard!$D$7=J583,Dashboard!$D$7=""),  OR(Dashboard!$G$6&lt;=K583,Dashboard!$G$6=""), OR(Dashboard!$G$7&gt;=K583,Dashboard!$G$7=""),  OR(Dashboard!$J$6&lt;=O583,Dashboard!$J$6=""), OR(Dashboard!$J$7&gt;=O583,Dashboard!$J$7=""),I583&lt;&gt;""),"x","")</f>
        <v/>
      </c>
      <c r="AC583" s="88" t="str">
        <f>IF($AB583&lt;&gt;"x","",IF(AND($I583&lt;&gt;AC$4, IFERROR(MATCH("c",$AB583:AB583,0),0)=0),"x", IF(IFERROR(MATCH("c",$AB583:AB583,0),0)=0,"c","")))</f>
        <v/>
      </c>
      <c r="AD583" s="88" t="str">
        <f>IF($AB583&lt;&gt;"x","",IF(AND($I583&lt;&gt;AD$4, IFERROR(MATCH("c",$AB583:AC583,0),0)=0),"x", IF(IFERROR(MATCH("c",$AB583:AC583,0),0)=0,"c","")))</f>
        <v/>
      </c>
      <c r="AE583" s="88" t="str">
        <f>IF($AB583&lt;&gt;"x","",IF(AND($I583&lt;&gt;AE$4, IFERROR(MATCH("c",$AB583:AD583,0),0)=0),"x", IF(IFERROR(MATCH("c",$AB583:AD583,0),0)=0,"c","")))</f>
        <v/>
      </c>
      <c r="AF583" s="88" t="str">
        <f>IF($AB583&lt;&gt;"x","",IF(AND($I583&lt;&gt;AF$4, IFERROR(MATCH("c",$AB583:AE583,0),0)=0),"x", IF(IFERROR(MATCH("c",$AB583:AE583,0),0)=0,"c","")))</f>
        <v/>
      </c>
      <c r="AG583" s="88" t="str">
        <f>IF($AB583&lt;&gt;"x","",IF(AND($I583&lt;&gt;AG$4, IFERROR(MATCH("c",$AB583:AF583,0),0)=0),"x", IF(IFERROR(MATCH("c",$AB583:AF583,0),0)=0,"c","")))</f>
        <v/>
      </c>
      <c r="AH583" s="88" t="str">
        <f>IF($AB583&lt;&gt;"x","",IF(AND($I583&lt;&gt;AH$4, IFERROR(MATCH("c",$AB583:AG583,0),0)=0),"x", IF(IFERROR(MATCH("c",$AB583:AG583,0),0)=0,"c","")))</f>
        <v/>
      </c>
      <c r="AI583" s="88" t="str">
        <f>IF($AB583&lt;&gt;"x","",IF(AND($I583&lt;&gt;AI$4, IFERROR(MATCH("c",$AB583:AH583,0),0)=0),"x", IF(IFERROR(MATCH("c",$AB583:AH583,0),0)=0,"c","")))</f>
        <v/>
      </c>
      <c r="AJ583" s="88" t="str">
        <f>IF($AB583&lt;&gt;"x","",IF(AND($I583&lt;&gt;AJ$4, IFERROR(MATCH("c",$AB583:AI583,0),0)=0),"x", IF(IFERROR(MATCH("c",$AB583:AI583,0),0)=0,"c","")))</f>
        <v/>
      </c>
      <c r="AK583" s="88" t="str">
        <f>IF($AB583&lt;&gt;"x","",IF(AND($I583&lt;&gt;AK$4, IFERROR(MATCH("c",$AB583:AJ583,0),0)=0),"x", IF(IFERROR(MATCH("c",$AB583:AJ583,0),0)=0,"c","")))</f>
        <v/>
      </c>
      <c r="AL583" s="88" t="str">
        <f>IF($AB583&lt;&gt;"x","",IF(AND($I583&lt;&gt;AL$4, IFERROR(MATCH("c",$AB583:AK583,0),0)=0),"x", IF(IFERROR(MATCH("c",$AB583:AK583,0),0)=0,"c","")))</f>
        <v/>
      </c>
      <c r="AM583" s="88" t="str">
        <f>IF($AB583&lt;&gt;"x","",IF(AND($I583&lt;&gt;AM$4, IFERROR(MATCH("c",$AB583:AL583,0),0)=0),"x", IF(IFERROR(MATCH("c",$AB583:AL583,0),0)=0,"c","")))</f>
        <v/>
      </c>
      <c r="AN583" s="88" t="str">
        <f>IF($AB583&lt;&gt;"x","",IF(AND($I583&lt;&gt;AN$4, IFERROR(MATCH("c",$AB583:AM583,0),0)=0),"x", IF(IFERROR(MATCH("c",$AB583:AM583,0),0)=0,"c","")))</f>
        <v/>
      </c>
      <c r="AO583" s="88" t="str">
        <f>IF($AB583&lt;&gt;"x","",IF(AND($I583&lt;&gt;AO$4, IFERROR(MATCH("c",$AB583:AN583,0),0)=0),"x", IF(IFERROR(MATCH("c",$AB583:AN583,0),0)=0,"c","")))</f>
        <v/>
      </c>
      <c r="AP583" s="88" t="str">
        <f>IF($AB583&lt;&gt;"x","",IF(AND($I583&lt;&gt;AP$4, IFERROR(MATCH("c",$AB583:AO583,0),0)=0),"x", IF(IFERROR(MATCH("c",$AB583:AO583,0),0)=0,"c","")))</f>
        <v/>
      </c>
      <c r="AQ583" s="88" t="str">
        <f>IF($AB583&lt;&gt;"x","",IF(AND($I583&lt;&gt;AQ$4, IFERROR(MATCH("c",$AB583:AP583,0),0)=0),"x", IF(IFERROR(MATCH("c",$AB583:AP583,0),0)=0,"c","")))</f>
        <v/>
      </c>
    </row>
    <row r="584" spans="2:43" x14ac:dyDescent="0.25">
      <c r="B584" s="88">
        <f>IF(AND(OR(Pipeline!$F$5=H584,Pipeline!$F$5="",Pipeline!$F$5="All"), OR(Pipeline!$F$6=J584,Pipeline!$F$6="",Pipeline!$F$6="All"),  OR(Pipeline!$J$5&lt;=K584,Pipeline!$J$5=""), OR(Pipeline!$J$6&gt;=K584,Pipeline!$J$6=""),  OR(Pipeline!$N$5&lt;=O584,Pipeline!$N$5=""), OR(Pipeline!$N$6&gt;=O584,Pipeline!$N$6="")),1,0)</f>
        <v>1</v>
      </c>
      <c r="C584" s="99">
        <f>IF(B584&lt;&gt;1,"",COUNTIFS($I$6:I583,I584,$B$6:B583,1)+1)</f>
        <v>572</v>
      </c>
      <c r="D584" s="100" t="str">
        <f>IF(LEN(INDEX(Input!B$6:B$1005,ROW($C584)-ROW($C$5),1))=0,"-",INDEX(Input!B$6:B$1005,ROW($C584)-ROW($C$5),1))</f>
        <v>-</v>
      </c>
      <c r="E584" s="100" t="str">
        <f>IF(LEN(INDEX(Input!C$6:C$1005,ROW($C584)-ROW($C$5),1))=0,"-",INDEX(Input!C$6:C$1005,ROW($C584)-ROW($C$5),1))</f>
        <v>-</v>
      </c>
      <c r="F584" s="100" t="str">
        <f>IF(LEN(INDEX(Input!D$6:D$1005,ROW($C584)-ROW($C$5),1))=0,"-",INDEX(Input!D$6:D$1005,ROW($C584)-ROW($C$5),1))</f>
        <v>-</v>
      </c>
      <c r="G584" s="100" t="str">
        <f>IF(LEN(INDEX(Input!E$6:E$1005,ROW($C584)-ROW($C$5),1))=0,"-",INDEX(Input!E$6:E$1005,ROW($C584)-ROW($C$5),1))</f>
        <v>-</v>
      </c>
      <c r="H584" s="100" t="str">
        <f>IF(LEN(INDEX(Input!F$6:F$1005,ROW($C584)-ROW($C$5),1))=0,"-",INDEX(Input!F$6:F$1005,ROW($C584)-ROW($C$5),1))</f>
        <v>-</v>
      </c>
      <c r="I584" s="100" t="str">
        <f>IF(LEN(INDEX(Input!G$6:G$1005,ROW($C584)-ROW($C$5),1))=0,"",INDEX(Input!G$6:G$1005,ROW($C584)-ROW($C$5),1))</f>
        <v/>
      </c>
      <c r="J584" s="100" t="str">
        <f>IF(LEN(INDEX(Input!B$6:B$1005,ROW($C584)-ROW($C$5),1))=0,"-",IF(INDEX(Input!H$6:H$1005,ROW($C584)-ROW($C$5),1)="","Not set",INDEX(Input!H$6:H$1005,ROW($C584)-ROW($C$5),1)) )</f>
        <v>-</v>
      </c>
      <c r="K584" s="101" t="str">
        <f>IF(LEN(INDEX(Input!I$6:I$1005,ROW($C584)-ROW($C$5),1))=0,"",INDEX(Input!I$6:I$1005,ROW($C584)-ROW($C$5),1))</f>
        <v/>
      </c>
      <c r="L584" s="101" t="str">
        <f t="array" ref="L584">IFERROR(IF($AY$24=123,DAY(K584)&amp;connector&amp;IF($AZ$24="Extended",INDEX($AT$24:$AT$35,MONTH(K584),1),MONTH(K584))&amp;connector&amp;IF($AZ$24="Short", RIGHT(YEAR(K584),2),YEAR(K584)),IF($AY$24=213, MONTH(K584)&amp;connector&amp;DAY(K584)&amp;connector&amp;IF($AZ$24="Short", RIGHT(YEAR(K584),2),YEAR(K584)),IF($AZ$24="Short", RIGHT(YEAR(K584),2),YEAR(K584))&amp;connector&amp;MONTH(K584)&amp;connector&amp;DAY(K584))),"-")</f>
        <v>-</v>
      </c>
      <c r="M584" s="101" t="str">
        <f>IF(LEN(INDEX(Input!J$6:J$1005,ROW($C584)-ROW($C$5),1))=0,"",INDEX(Input!J$6:J$1005,ROW($C584)-ROW($C$5),1))</f>
        <v/>
      </c>
      <c r="N584" s="101" t="str">
        <f t="array" ref="N584">IFERROR(IF($AY$24=123,DAY(M584)&amp;connector&amp;IF($AZ$24="Extended",INDEX($AT$24:$AT$35,MONTH(M584),1),MONTH(M584))&amp;connector&amp;IF($AZ$24="Short", RIGHT(YEAR(M584),2),YEAR(M584)),IF($AY$24=213, MONTH(M584)&amp;connector&amp;DAY(M584)&amp;connector&amp;IF($AZ$24="Short", RIGHT(YEAR(M584),2),YEAR(M584)),IF($AZ$24="Short", RIGHT(YEAR(M584),2),YEAR(M584))&amp;connector&amp;MONTH(M584)&amp;connector&amp;DAY(M584))),"-")</f>
        <v>-</v>
      </c>
      <c r="O584" s="156" t="str">
        <f>IF(LEN(INDEX(Input!K$6:K$1005,ROW($C584)-ROW($C$5),1))=0,"",INDEX(Input!K$6:K$1005,ROW($C584)-ROW($C$5),1))</f>
        <v/>
      </c>
      <c r="P584" s="100" t="str">
        <f t="shared" si="75"/>
        <v>-</v>
      </c>
      <c r="Q584" s="156" t="str">
        <f>IF(LEN(INDEX(Input!L$6:L$1005,ROW($C584)-ROW($C$5),1))=0,"",INDEX(Input!L$6:L$1005,ROW($C584)-ROW($C$5),1))</f>
        <v/>
      </c>
      <c r="R584" s="100" t="str">
        <f t="shared" si="76"/>
        <v>-</v>
      </c>
      <c r="S584" s="156" t="str">
        <f>IF(LEN(INDEX(Input!M$6:M$1005,ROW($C584)-ROW($C$5),1))=0,"-",INDEX(Input!M$6:M$1005,ROW($C584)-ROW($C$5),1))</f>
        <v>-</v>
      </c>
      <c r="T584" s="156" t="str">
        <f t="shared" si="77"/>
        <v/>
      </c>
      <c r="U584" s="100" t="str">
        <f t="shared" si="78"/>
        <v>-</v>
      </c>
      <c r="V584" s="156" t="str">
        <f>IF(LEN(INDEX(Input!O$6:O$1005,ROW($C584)-ROW($C$5),1))=0,"",INDEX(Input!O$6:O$1005,ROW($C584)-ROW($C$5),1))</f>
        <v/>
      </c>
      <c r="W584" s="100" t="str">
        <f t="shared" si="79"/>
        <v>-</v>
      </c>
      <c r="X584" s="104" t="str">
        <f t="shared" si="80"/>
        <v/>
      </c>
      <c r="Y584" s="102" t="str">
        <f t="shared" si="74"/>
        <v/>
      </c>
      <c r="Z584" s="102" t="str">
        <f>IF(AND(OR(Dashboard!$D$7=J584,Dashboard!$D$7=""),  OR(Dashboard!$G$6&lt;=K584,Dashboard!$G$6=""), OR(Dashboard!$G$7&gt;=K584,Dashboard!$G$7=""),  OR(Dashboard!$J$6&lt;=O584,Dashboard!$J$6=""), OR(Dashboard!$J$7&gt;=O584,Dashboard!$J$7=""),D584&lt;&gt;""),"x","")</f>
        <v>x</v>
      </c>
      <c r="AA584" s="102" t="str">
        <f>IF(AND(OR(Dashboard!$D$6=H584,Dashboard!$D$6="",Dashboard!$D$6="All"), Z584="x"),"x","")</f>
        <v>x</v>
      </c>
      <c r="AB584" s="103" t="str">
        <f>IF(AND(OR(Dashboard!$D$6=H584,Dashboard!$D$6="",Dashboard!$D$6="All"), OR(Dashboard!$D$7=J584,Dashboard!$D$7=""),  OR(Dashboard!$G$6&lt;=K584,Dashboard!$G$6=""), OR(Dashboard!$G$7&gt;=K584,Dashboard!$G$7=""),  OR(Dashboard!$J$6&lt;=O584,Dashboard!$J$6=""), OR(Dashboard!$J$7&gt;=O584,Dashboard!$J$7=""),I584&lt;&gt;""),"x","")</f>
        <v/>
      </c>
      <c r="AC584" s="88" t="str">
        <f>IF($AB584&lt;&gt;"x","",IF(AND($I584&lt;&gt;AC$4, IFERROR(MATCH("c",$AB584:AB584,0),0)=0),"x", IF(IFERROR(MATCH("c",$AB584:AB584,0),0)=0,"c","")))</f>
        <v/>
      </c>
      <c r="AD584" s="88" t="str">
        <f>IF($AB584&lt;&gt;"x","",IF(AND($I584&lt;&gt;AD$4, IFERROR(MATCH("c",$AB584:AC584,0),0)=0),"x", IF(IFERROR(MATCH("c",$AB584:AC584,0),0)=0,"c","")))</f>
        <v/>
      </c>
      <c r="AE584" s="88" t="str">
        <f>IF($AB584&lt;&gt;"x","",IF(AND($I584&lt;&gt;AE$4, IFERROR(MATCH("c",$AB584:AD584,0),0)=0),"x", IF(IFERROR(MATCH("c",$AB584:AD584,0),0)=0,"c","")))</f>
        <v/>
      </c>
      <c r="AF584" s="88" t="str">
        <f>IF($AB584&lt;&gt;"x","",IF(AND($I584&lt;&gt;AF$4, IFERROR(MATCH("c",$AB584:AE584,0),0)=0),"x", IF(IFERROR(MATCH("c",$AB584:AE584,0),0)=0,"c","")))</f>
        <v/>
      </c>
      <c r="AG584" s="88" t="str">
        <f>IF($AB584&lt;&gt;"x","",IF(AND($I584&lt;&gt;AG$4, IFERROR(MATCH("c",$AB584:AF584,0),0)=0),"x", IF(IFERROR(MATCH("c",$AB584:AF584,0),0)=0,"c","")))</f>
        <v/>
      </c>
      <c r="AH584" s="88" t="str">
        <f>IF($AB584&lt;&gt;"x","",IF(AND($I584&lt;&gt;AH$4, IFERROR(MATCH("c",$AB584:AG584,0),0)=0),"x", IF(IFERROR(MATCH("c",$AB584:AG584,0),0)=0,"c","")))</f>
        <v/>
      </c>
      <c r="AI584" s="88" t="str">
        <f>IF($AB584&lt;&gt;"x","",IF(AND($I584&lt;&gt;AI$4, IFERROR(MATCH("c",$AB584:AH584,0),0)=0),"x", IF(IFERROR(MATCH("c",$AB584:AH584,0),0)=0,"c","")))</f>
        <v/>
      </c>
      <c r="AJ584" s="88" t="str">
        <f>IF($AB584&lt;&gt;"x","",IF(AND($I584&lt;&gt;AJ$4, IFERROR(MATCH("c",$AB584:AI584,0),0)=0),"x", IF(IFERROR(MATCH("c",$AB584:AI584,0),0)=0,"c","")))</f>
        <v/>
      </c>
      <c r="AK584" s="88" t="str">
        <f>IF($AB584&lt;&gt;"x","",IF(AND($I584&lt;&gt;AK$4, IFERROR(MATCH("c",$AB584:AJ584,0),0)=0),"x", IF(IFERROR(MATCH("c",$AB584:AJ584,0),0)=0,"c","")))</f>
        <v/>
      </c>
      <c r="AL584" s="88" t="str">
        <f>IF($AB584&lt;&gt;"x","",IF(AND($I584&lt;&gt;AL$4, IFERROR(MATCH("c",$AB584:AK584,0),0)=0),"x", IF(IFERROR(MATCH("c",$AB584:AK584,0),0)=0,"c","")))</f>
        <v/>
      </c>
      <c r="AM584" s="88" t="str">
        <f>IF($AB584&lt;&gt;"x","",IF(AND($I584&lt;&gt;AM$4, IFERROR(MATCH("c",$AB584:AL584,0),0)=0),"x", IF(IFERROR(MATCH("c",$AB584:AL584,0),0)=0,"c","")))</f>
        <v/>
      </c>
      <c r="AN584" s="88" t="str">
        <f>IF($AB584&lt;&gt;"x","",IF(AND($I584&lt;&gt;AN$4, IFERROR(MATCH("c",$AB584:AM584,0),0)=0),"x", IF(IFERROR(MATCH("c",$AB584:AM584,0),0)=0,"c","")))</f>
        <v/>
      </c>
      <c r="AO584" s="88" t="str">
        <f>IF($AB584&lt;&gt;"x","",IF(AND($I584&lt;&gt;AO$4, IFERROR(MATCH("c",$AB584:AN584,0),0)=0),"x", IF(IFERROR(MATCH("c",$AB584:AN584,0),0)=0,"c","")))</f>
        <v/>
      </c>
      <c r="AP584" s="88" t="str">
        <f>IF($AB584&lt;&gt;"x","",IF(AND($I584&lt;&gt;AP$4, IFERROR(MATCH("c",$AB584:AO584,0),0)=0),"x", IF(IFERROR(MATCH("c",$AB584:AO584,0),0)=0,"c","")))</f>
        <v/>
      </c>
      <c r="AQ584" s="88" t="str">
        <f>IF($AB584&lt;&gt;"x","",IF(AND($I584&lt;&gt;AQ$4, IFERROR(MATCH("c",$AB584:AP584,0),0)=0),"x", IF(IFERROR(MATCH("c",$AB584:AP584,0),0)=0,"c","")))</f>
        <v/>
      </c>
    </row>
    <row r="585" spans="2:43" x14ac:dyDescent="0.25">
      <c r="B585" s="88">
        <f>IF(AND(OR(Pipeline!$F$5=H585,Pipeline!$F$5="",Pipeline!$F$5="All"), OR(Pipeline!$F$6=J585,Pipeline!$F$6="",Pipeline!$F$6="All"),  OR(Pipeline!$J$5&lt;=K585,Pipeline!$J$5=""), OR(Pipeline!$J$6&gt;=K585,Pipeline!$J$6=""),  OR(Pipeline!$N$5&lt;=O585,Pipeline!$N$5=""), OR(Pipeline!$N$6&gt;=O585,Pipeline!$N$6="")),1,0)</f>
        <v>1</v>
      </c>
      <c r="C585" s="99">
        <f>IF(B585&lt;&gt;1,"",COUNTIFS($I$6:I584,I585,$B$6:B584,1)+1)</f>
        <v>573</v>
      </c>
      <c r="D585" s="100" t="str">
        <f>IF(LEN(INDEX(Input!B$6:B$1005,ROW($C585)-ROW($C$5),1))=0,"-",INDEX(Input!B$6:B$1005,ROW($C585)-ROW($C$5),1))</f>
        <v>-</v>
      </c>
      <c r="E585" s="100" t="str">
        <f>IF(LEN(INDEX(Input!C$6:C$1005,ROW($C585)-ROW($C$5),1))=0,"-",INDEX(Input!C$6:C$1005,ROW($C585)-ROW($C$5),1))</f>
        <v>-</v>
      </c>
      <c r="F585" s="100" t="str">
        <f>IF(LEN(INDEX(Input!D$6:D$1005,ROW($C585)-ROW($C$5),1))=0,"-",INDEX(Input!D$6:D$1005,ROW($C585)-ROW($C$5),1))</f>
        <v>-</v>
      </c>
      <c r="G585" s="100" t="str">
        <f>IF(LEN(INDEX(Input!E$6:E$1005,ROW($C585)-ROW($C$5),1))=0,"-",INDEX(Input!E$6:E$1005,ROW($C585)-ROW($C$5),1))</f>
        <v>-</v>
      </c>
      <c r="H585" s="100" t="str">
        <f>IF(LEN(INDEX(Input!F$6:F$1005,ROW($C585)-ROW($C$5),1))=0,"-",INDEX(Input!F$6:F$1005,ROW($C585)-ROW($C$5),1))</f>
        <v>-</v>
      </c>
      <c r="I585" s="100" t="str">
        <f>IF(LEN(INDEX(Input!G$6:G$1005,ROW($C585)-ROW($C$5),1))=0,"",INDEX(Input!G$6:G$1005,ROW($C585)-ROW($C$5),1))</f>
        <v/>
      </c>
      <c r="J585" s="100" t="str">
        <f>IF(LEN(INDEX(Input!B$6:B$1005,ROW($C585)-ROW($C$5),1))=0,"-",IF(INDEX(Input!H$6:H$1005,ROW($C585)-ROW($C$5),1)="","Not set",INDEX(Input!H$6:H$1005,ROW($C585)-ROW($C$5),1)) )</f>
        <v>-</v>
      </c>
      <c r="K585" s="101" t="str">
        <f>IF(LEN(INDEX(Input!I$6:I$1005,ROW($C585)-ROW($C$5),1))=0,"",INDEX(Input!I$6:I$1005,ROW($C585)-ROW($C$5),1))</f>
        <v/>
      </c>
      <c r="L585" s="101" t="str">
        <f t="array" ref="L585">IFERROR(IF($AY$24=123,DAY(K585)&amp;connector&amp;IF($AZ$24="Extended",INDEX($AT$24:$AT$35,MONTH(K585),1),MONTH(K585))&amp;connector&amp;IF($AZ$24="Short", RIGHT(YEAR(K585),2),YEAR(K585)),IF($AY$24=213, MONTH(K585)&amp;connector&amp;DAY(K585)&amp;connector&amp;IF($AZ$24="Short", RIGHT(YEAR(K585),2),YEAR(K585)),IF($AZ$24="Short", RIGHT(YEAR(K585),2),YEAR(K585))&amp;connector&amp;MONTH(K585)&amp;connector&amp;DAY(K585))),"-")</f>
        <v>-</v>
      </c>
      <c r="M585" s="101" t="str">
        <f>IF(LEN(INDEX(Input!J$6:J$1005,ROW($C585)-ROW($C$5),1))=0,"",INDEX(Input!J$6:J$1005,ROW($C585)-ROW($C$5),1))</f>
        <v/>
      </c>
      <c r="N585" s="101" t="str">
        <f t="array" ref="N585">IFERROR(IF($AY$24=123,DAY(M585)&amp;connector&amp;IF($AZ$24="Extended",INDEX($AT$24:$AT$35,MONTH(M585),1),MONTH(M585))&amp;connector&amp;IF($AZ$24="Short", RIGHT(YEAR(M585),2),YEAR(M585)),IF($AY$24=213, MONTH(M585)&amp;connector&amp;DAY(M585)&amp;connector&amp;IF($AZ$24="Short", RIGHT(YEAR(M585),2),YEAR(M585)),IF($AZ$24="Short", RIGHT(YEAR(M585),2),YEAR(M585))&amp;connector&amp;MONTH(M585)&amp;connector&amp;DAY(M585))),"-")</f>
        <v>-</v>
      </c>
      <c r="O585" s="156" t="str">
        <f>IF(LEN(INDEX(Input!K$6:K$1005,ROW($C585)-ROW($C$5),1))=0,"",INDEX(Input!K$6:K$1005,ROW($C585)-ROW($C$5),1))</f>
        <v/>
      </c>
      <c r="P585" s="100" t="str">
        <f t="shared" si="75"/>
        <v>-</v>
      </c>
      <c r="Q585" s="156" t="str">
        <f>IF(LEN(INDEX(Input!L$6:L$1005,ROW($C585)-ROW($C$5),1))=0,"",INDEX(Input!L$6:L$1005,ROW($C585)-ROW($C$5),1))</f>
        <v/>
      </c>
      <c r="R585" s="100" t="str">
        <f t="shared" si="76"/>
        <v>-</v>
      </c>
      <c r="S585" s="156" t="str">
        <f>IF(LEN(INDEX(Input!M$6:M$1005,ROW($C585)-ROW($C$5),1))=0,"-",INDEX(Input!M$6:M$1005,ROW($C585)-ROW($C$5),1))</f>
        <v>-</v>
      </c>
      <c r="T585" s="156" t="str">
        <f t="shared" si="77"/>
        <v/>
      </c>
      <c r="U585" s="100" t="str">
        <f t="shared" si="78"/>
        <v>-</v>
      </c>
      <c r="V585" s="156" t="str">
        <f>IF(LEN(INDEX(Input!O$6:O$1005,ROW($C585)-ROW($C$5),1))=0,"",INDEX(Input!O$6:O$1005,ROW($C585)-ROW($C$5),1))</f>
        <v/>
      </c>
      <c r="W585" s="100" t="str">
        <f t="shared" si="79"/>
        <v>-</v>
      </c>
      <c r="X585" s="104" t="str">
        <f t="shared" si="80"/>
        <v/>
      </c>
      <c r="Y585" s="102" t="str">
        <f t="shared" si="74"/>
        <v/>
      </c>
      <c r="Z585" s="102" t="str">
        <f>IF(AND(OR(Dashboard!$D$7=J585,Dashboard!$D$7=""),  OR(Dashboard!$G$6&lt;=K585,Dashboard!$G$6=""), OR(Dashboard!$G$7&gt;=K585,Dashboard!$G$7=""),  OR(Dashboard!$J$6&lt;=O585,Dashboard!$J$6=""), OR(Dashboard!$J$7&gt;=O585,Dashboard!$J$7=""),D585&lt;&gt;""),"x","")</f>
        <v>x</v>
      </c>
      <c r="AA585" s="102" t="str">
        <f>IF(AND(OR(Dashboard!$D$6=H585,Dashboard!$D$6="",Dashboard!$D$6="All"), Z585="x"),"x","")</f>
        <v>x</v>
      </c>
      <c r="AB585" s="103" t="str">
        <f>IF(AND(OR(Dashboard!$D$6=H585,Dashboard!$D$6="",Dashboard!$D$6="All"), OR(Dashboard!$D$7=J585,Dashboard!$D$7=""),  OR(Dashboard!$G$6&lt;=K585,Dashboard!$G$6=""), OR(Dashboard!$G$7&gt;=K585,Dashboard!$G$7=""),  OR(Dashboard!$J$6&lt;=O585,Dashboard!$J$6=""), OR(Dashboard!$J$7&gt;=O585,Dashboard!$J$7=""),I585&lt;&gt;""),"x","")</f>
        <v/>
      </c>
      <c r="AC585" s="88" t="str">
        <f>IF($AB585&lt;&gt;"x","",IF(AND($I585&lt;&gt;AC$4, IFERROR(MATCH("c",$AB585:AB585,0),0)=0),"x", IF(IFERROR(MATCH("c",$AB585:AB585,0),0)=0,"c","")))</f>
        <v/>
      </c>
      <c r="AD585" s="88" t="str">
        <f>IF($AB585&lt;&gt;"x","",IF(AND($I585&lt;&gt;AD$4, IFERROR(MATCH("c",$AB585:AC585,0),0)=0),"x", IF(IFERROR(MATCH("c",$AB585:AC585,0),0)=0,"c","")))</f>
        <v/>
      </c>
      <c r="AE585" s="88" t="str">
        <f>IF($AB585&lt;&gt;"x","",IF(AND($I585&lt;&gt;AE$4, IFERROR(MATCH("c",$AB585:AD585,0),0)=0),"x", IF(IFERROR(MATCH("c",$AB585:AD585,0),0)=0,"c","")))</f>
        <v/>
      </c>
      <c r="AF585" s="88" t="str">
        <f>IF($AB585&lt;&gt;"x","",IF(AND($I585&lt;&gt;AF$4, IFERROR(MATCH("c",$AB585:AE585,0),0)=0),"x", IF(IFERROR(MATCH("c",$AB585:AE585,0),0)=0,"c","")))</f>
        <v/>
      </c>
      <c r="AG585" s="88" t="str">
        <f>IF($AB585&lt;&gt;"x","",IF(AND($I585&lt;&gt;AG$4, IFERROR(MATCH("c",$AB585:AF585,0),0)=0),"x", IF(IFERROR(MATCH("c",$AB585:AF585,0),0)=0,"c","")))</f>
        <v/>
      </c>
      <c r="AH585" s="88" t="str">
        <f>IF($AB585&lt;&gt;"x","",IF(AND($I585&lt;&gt;AH$4, IFERROR(MATCH("c",$AB585:AG585,0),0)=0),"x", IF(IFERROR(MATCH("c",$AB585:AG585,0),0)=0,"c","")))</f>
        <v/>
      </c>
      <c r="AI585" s="88" t="str">
        <f>IF($AB585&lt;&gt;"x","",IF(AND($I585&lt;&gt;AI$4, IFERROR(MATCH("c",$AB585:AH585,0),0)=0),"x", IF(IFERROR(MATCH("c",$AB585:AH585,0),0)=0,"c","")))</f>
        <v/>
      </c>
      <c r="AJ585" s="88" t="str">
        <f>IF($AB585&lt;&gt;"x","",IF(AND($I585&lt;&gt;AJ$4, IFERROR(MATCH("c",$AB585:AI585,0),0)=0),"x", IF(IFERROR(MATCH("c",$AB585:AI585,0),0)=0,"c","")))</f>
        <v/>
      </c>
      <c r="AK585" s="88" t="str">
        <f>IF($AB585&lt;&gt;"x","",IF(AND($I585&lt;&gt;AK$4, IFERROR(MATCH("c",$AB585:AJ585,0),0)=0),"x", IF(IFERROR(MATCH("c",$AB585:AJ585,0),0)=0,"c","")))</f>
        <v/>
      </c>
      <c r="AL585" s="88" t="str">
        <f>IF($AB585&lt;&gt;"x","",IF(AND($I585&lt;&gt;AL$4, IFERROR(MATCH("c",$AB585:AK585,0),0)=0),"x", IF(IFERROR(MATCH("c",$AB585:AK585,0),0)=0,"c","")))</f>
        <v/>
      </c>
      <c r="AM585" s="88" t="str">
        <f>IF($AB585&lt;&gt;"x","",IF(AND($I585&lt;&gt;AM$4, IFERROR(MATCH("c",$AB585:AL585,0),0)=0),"x", IF(IFERROR(MATCH("c",$AB585:AL585,0),0)=0,"c","")))</f>
        <v/>
      </c>
      <c r="AN585" s="88" t="str">
        <f>IF($AB585&lt;&gt;"x","",IF(AND($I585&lt;&gt;AN$4, IFERROR(MATCH("c",$AB585:AM585,0),0)=0),"x", IF(IFERROR(MATCH("c",$AB585:AM585,0),0)=0,"c","")))</f>
        <v/>
      </c>
      <c r="AO585" s="88" t="str">
        <f>IF($AB585&lt;&gt;"x","",IF(AND($I585&lt;&gt;AO$4, IFERROR(MATCH("c",$AB585:AN585,0),0)=0),"x", IF(IFERROR(MATCH("c",$AB585:AN585,0),0)=0,"c","")))</f>
        <v/>
      </c>
      <c r="AP585" s="88" t="str">
        <f>IF($AB585&lt;&gt;"x","",IF(AND($I585&lt;&gt;AP$4, IFERROR(MATCH("c",$AB585:AO585,0),0)=0),"x", IF(IFERROR(MATCH("c",$AB585:AO585,0),0)=0,"c","")))</f>
        <v/>
      </c>
      <c r="AQ585" s="88" t="str">
        <f>IF($AB585&lt;&gt;"x","",IF(AND($I585&lt;&gt;AQ$4, IFERROR(MATCH("c",$AB585:AP585,0),0)=0),"x", IF(IFERROR(MATCH("c",$AB585:AP585,0),0)=0,"c","")))</f>
        <v/>
      </c>
    </row>
    <row r="586" spans="2:43" x14ac:dyDescent="0.25">
      <c r="B586" s="88">
        <f>IF(AND(OR(Pipeline!$F$5=H586,Pipeline!$F$5="",Pipeline!$F$5="All"), OR(Pipeline!$F$6=J586,Pipeline!$F$6="",Pipeline!$F$6="All"),  OR(Pipeline!$J$5&lt;=K586,Pipeline!$J$5=""), OR(Pipeline!$J$6&gt;=K586,Pipeline!$J$6=""),  OR(Pipeline!$N$5&lt;=O586,Pipeline!$N$5=""), OR(Pipeline!$N$6&gt;=O586,Pipeline!$N$6="")),1,0)</f>
        <v>1</v>
      </c>
      <c r="C586" s="99">
        <f>IF(B586&lt;&gt;1,"",COUNTIFS($I$6:I585,I586,$B$6:B585,1)+1)</f>
        <v>574</v>
      </c>
      <c r="D586" s="100" t="str">
        <f>IF(LEN(INDEX(Input!B$6:B$1005,ROW($C586)-ROW($C$5),1))=0,"-",INDEX(Input!B$6:B$1005,ROW($C586)-ROW($C$5),1))</f>
        <v>-</v>
      </c>
      <c r="E586" s="100" t="str">
        <f>IF(LEN(INDEX(Input!C$6:C$1005,ROW($C586)-ROW($C$5),1))=0,"-",INDEX(Input!C$6:C$1005,ROW($C586)-ROW($C$5),1))</f>
        <v>-</v>
      </c>
      <c r="F586" s="100" t="str">
        <f>IF(LEN(INDEX(Input!D$6:D$1005,ROW($C586)-ROW($C$5),1))=0,"-",INDEX(Input!D$6:D$1005,ROW($C586)-ROW($C$5),1))</f>
        <v>-</v>
      </c>
      <c r="G586" s="100" t="str">
        <f>IF(LEN(INDEX(Input!E$6:E$1005,ROW($C586)-ROW($C$5),1))=0,"-",INDEX(Input!E$6:E$1005,ROW($C586)-ROW($C$5),1))</f>
        <v>-</v>
      </c>
      <c r="H586" s="100" t="str">
        <f>IF(LEN(INDEX(Input!F$6:F$1005,ROW($C586)-ROW($C$5),1))=0,"-",INDEX(Input!F$6:F$1005,ROW($C586)-ROW($C$5),1))</f>
        <v>-</v>
      </c>
      <c r="I586" s="100" t="str">
        <f>IF(LEN(INDEX(Input!G$6:G$1005,ROW($C586)-ROW($C$5),1))=0,"",INDEX(Input!G$6:G$1005,ROW($C586)-ROW($C$5),1))</f>
        <v/>
      </c>
      <c r="J586" s="100" t="str">
        <f>IF(LEN(INDEX(Input!B$6:B$1005,ROW($C586)-ROW($C$5),1))=0,"-",IF(INDEX(Input!H$6:H$1005,ROW($C586)-ROW($C$5),1)="","Not set",INDEX(Input!H$6:H$1005,ROW($C586)-ROW($C$5),1)) )</f>
        <v>-</v>
      </c>
      <c r="K586" s="101" t="str">
        <f>IF(LEN(INDEX(Input!I$6:I$1005,ROW($C586)-ROW($C$5),1))=0,"",INDEX(Input!I$6:I$1005,ROW($C586)-ROW($C$5),1))</f>
        <v/>
      </c>
      <c r="L586" s="101" t="str">
        <f t="array" ref="L586">IFERROR(IF($AY$24=123,DAY(K586)&amp;connector&amp;IF($AZ$24="Extended",INDEX($AT$24:$AT$35,MONTH(K586),1),MONTH(K586))&amp;connector&amp;IF($AZ$24="Short", RIGHT(YEAR(K586),2),YEAR(K586)),IF($AY$24=213, MONTH(K586)&amp;connector&amp;DAY(K586)&amp;connector&amp;IF($AZ$24="Short", RIGHT(YEAR(K586),2),YEAR(K586)),IF($AZ$24="Short", RIGHT(YEAR(K586),2),YEAR(K586))&amp;connector&amp;MONTH(K586)&amp;connector&amp;DAY(K586))),"-")</f>
        <v>-</v>
      </c>
      <c r="M586" s="101" t="str">
        <f>IF(LEN(INDEX(Input!J$6:J$1005,ROW($C586)-ROW($C$5),1))=0,"",INDEX(Input!J$6:J$1005,ROW($C586)-ROW($C$5),1))</f>
        <v/>
      </c>
      <c r="N586" s="101" t="str">
        <f t="array" ref="N586">IFERROR(IF($AY$24=123,DAY(M586)&amp;connector&amp;IF($AZ$24="Extended",INDEX($AT$24:$AT$35,MONTH(M586),1),MONTH(M586))&amp;connector&amp;IF($AZ$24="Short", RIGHT(YEAR(M586),2),YEAR(M586)),IF($AY$24=213, MONTH(M586)&amp;connector&amp;DAY(M586)&amp;connector&amp;IF($AZ$24="Short", RIGHT(YEAR(M586),2),YEAR(M586)),IF($AZ$24="Short", RIGHT(YEAR(M586),2),YEAR(M586))&amp;connector&amp;MONTH(M586)&amp;connector&amp;DAY(M586))),"-")</f>
        <v>-</v>
      </c>
      <c r="O586" s="156" t="str">
        <f>IF(LEN(INDEX(Input!K$6:K$1005,ROW($C586)-ROW($C$5),1))=0,"",INDEX(Input!K$6:K$1005,ROW($C586)-ROW($C$5),1))</f>
        <v/>
      </c>
      <c r="P586" s="100" t="str">
        <f t="shared" si="75"/>
        <v>-</v>
      </c>
      <c r="Q586" s="156" t="str">
        <f>IF(LEN(INDEX(Input!L$6:L$1005,ROW($C586)-ROW($C$5),1))=0,"",INDEX(Input!L$6:L$1005,ROW($C586)-ROW($C$5),1))</f>
        <v/>
      </c>
      <c r="R586" s="100" t="str">
        <f t="shared" si="76"/>
        <v>-</v>
      </c>
      <c r="S586" s="156" t="str">
        <f>IF(LEN(INDEX(Input!M$6:M$1005,ROW($C586)-ROW($C$5),1))=0,"-",INDEX(Input!M$6:M$1005,ROW($C586)-ROW($C$5),1))</f>
        <v>-</v>
      </c>
      <c r="T586" s="156" t="str">
        <f t="shared" si="77"/>
        <v/>
      </c>
      <c r="U586" s="100" t="str">
        <f t="shared" si="78"/>
        <v>-</v>
      </c>
      <c r="V586" s="156" t="str">
        <f>IF(LEN(INDEX(Input!O$6:O$1005,ROW($C586)-ROW($C$5),1))=0,"",INDEX(Input!O$6:O$1005,ROW($C586)-ROW($C$5),1))</f>
        <v/>
      </c>
      <c r="W586" s="100" t="str">
        <f t="shared" si="79"/>
        <v>-</v>
      </c>
      <c r="X586" s="104" t="str">
        <f t="shared" si="80"/>
        <v/>
      </c>
      <c r="Y586" s="102" t="str">
        <f t="shared" si="74"/>
        <v/>
      </c>
      <c r="Z586" s="102" t="str">
        <f>IF(AND(OR(Dashboard!$D$7=J586,Dashboard!$D$7=""),  OR(Dashboard!$G$6&lt;=K586,Dashboard!$G$6=""), OR(Dashboard!$G$7&gt;=K586,Dashboard!$G$7=""),  OR(Dashboard!$J$6&lt;=O586,Dashboard!$J$6=""), OR(Dashboard!$J$7&gt;=O586,Dashboard!$J$7=""),D586&lt;&gt;""),"x","")</f>
        <v>x</v>
      </c>
      <c r="AA586" s="102" t="str">
        <f>IF(AND(OR(Dashboard!$D$6=H586,Dashboard!$D$6="",Dashboard!$D$6="All"), Z586="x"),"x","")</f>
        <v>x</v>
      </c>
      <c r="AB586" s="103" t="str">
        <f>IF(AND(OR(Dashboard!$D$6=H586,Dashboard!$D$6="",Dashboard!$D$6="All"), OR(Dashboard!$D$7=J586,Dashboard!$D$7=""),  OR(Dashboard!$G$6&lt;=K586,Dashboard!$G$6=""), OR(Dashboard!$G$7&gt;=K586,Dashboard!$G$7=""),  OR(Dashboard!$J$6&lt;=O586,Dashboard!$J$6=""), OR(Dashboard!$J$7&gt;=O586,Dashboard!$J$7=""),I586&lt;&gt;""),"x","")</f>
        <v/>
      </c>
      <c r="AC586" s="88" t="str">
        <f>IF($AB586&lt;&gt;"x","",IF(AND($I586&lt;&gt;AC$4, IFERROR(MATCH("c",$AB586:AB586,0),0)=0),"x", IF(IFERROR(MATCH("c",$AB586:AB586,0),0)=0,"c","")))</f>
        <v/>
      </c>
      <c r="AD586" s="88" t="str">
        <f>IF($AB586&lt;&gt;"x","",IF(AND($I586&lt;&gt;AD$4, IFERROR(MATCH("c",$AB586:AC586,0),0)=0),"x", IF(IFERROR(MATCH("c",$AB586:AC586,0),0)=0,"c","")))</f>
        <v/>
      </c>
      <c r="AE586" s="88" t="str">
        <f>IF($AB586&lt;&gt;"x","",IF(AND($I586&lt;&gt;AE$4, IFERROR(MATCH("c",$AB586:AD586,0),0)=0),"x", IF(IFERROR(MATCH("c",$AB586:AD586,0),0)=0,"c","")))</f>
        <v/>
      </c>
      <c r="AF586" s="88" t="str">
        <f>IF($AB586&lt;&gt;"x","",IF(AND($I586&lt;&gt;AF$4, IFERROR(MATCH("c",$AB586:AE586,0),0)=0),"x", IF(IFERROR(MATCH("c",$AB586:AE586,0),0)=0,"c","")))</f>
        <v/>
      </c>
      <c r="AG586" s="88" t="str">
        <f>IF($AB586&lt;&gt;"x","",IF(AND($I586&lt;&gt;AG$4, IFERROR(MATCH("c",$AB586:AF586,0),0)=0),"x", IF(IFERROR(MATCH("c",$AB586:AF586,0),0)=0,"c","")))</f>
        <v/>
      </c>
      <c r="AH586" s="88" t="str">
        <f>IF($AB586&lt;&gt;"x","",IF(AND($I586&lt;&gt;AH$4, IFERROR(MATCH("c",$AB586:AG586,0),0)=0),"x", IF(IFERROR(MATCH("c",$AB586:AG586,0),0)=0,"c","")))</f>
        <v/>
      </c>
      <c r="AI586" s="88" t="str">
        <f>IF($AB586&lt;&gt;"x","",IF(AND($I586&lt;&gt;AI$4, IFERROR(MATCH("c",$AB586:AH586,0),0)=0),"x", IF(IFERROR(MATCH("c",$AB586:AH586,0),0)=0,"c","")))</f>
        <v/>
      </c>
      <c r="AJ586" s="88" t="str">
        <f>IF($AB586&lt;&gt;"x","",IF(AND($I586&lt;&gt;AJ$4, IFERROR(MATCH("c",$AB586:AI586,0),0)=0),"x", IF(IFERROR(MATCH("c",$AB586:AI586,0),0)=0,"c","")))</f>
        <v/>
      </c>
      <c r="AK586" s="88" t="str">
        <f>IF($AB586&lt;&gt;"x","",IF(AND($I586&lt;&gt;AK$4, IFERROR(MATCH("c",$AB586:AJ586,0),0)=0),"x", IF(IFERROR(MATCH("c",$AB586:AJ586,0),0)=0,"c","")))</f>
        <v/>
      </c>
      <c r="AL586" s="88" t="str">
        <f>IF($AB586&lt;&gt;"x","",IF(AND($I586&lt;&gt;AL$4, IFERROR(MATCH("c",$AB586:AK586,0),0)=0),"x", IF(IFERROR(MATCH("c",$AB586:AK586,0),0)=0,"c","")))</f>
        <v/>
      </c>
      <c r="AM586" s="88" t="str">
        <f>IF($AB586&lt;&gt;"x","",IF(AND($I586&lt;&gt;AM$4, IFERROR(MATCH("c",$AB586:AL586,0),0)=0),"x", IF(IFERROR(MATCH("c",$AB586:AL586,0),0)=0,"c","")))</f>
        <v/>
      </c>
      <c r="AN586" s="88" t="str">
        <f>IF($AB586&lt;&gt;"x","",IF(AND($I586&lt;&gt;AN$4, IFERROR(MATCH("c",$AB586:AM586,0),0)=0),"x", IF(IFERROR(MATCH("c",$AB586:AM586,0),0)=0,"c","")))</f>
        <v/>
      </c>
      <c r="AO586" s="88" t="str">
        <f>IF($AB586&lt;&gt;"x","",IF(AND($I586&lt;&gt;AO$4, IFERROR(MATCH("c",$AB586:AN586,0),0)=0),"x", IF(IFERROR(MATCH("c",$AB586:AN586,0),0)=0,"c","")))</f>
        <v/>
      </c>
      <c r="AP586" s="88" t="str">
        <f>IF($AB586&lt;&gt;"x","",IF(AND($I586&lt;&gt;AP$4, IFERROR(MATCH("c",$AB586:AO586,0),0)=0),"x", IF(IFERROR(MATCH("c",$AB586:AO586,0),0)=0,"c","")))</f>
        <v/>
      </c>
      <c r="AQ586" s="88" t="str">
        <f>IF($AB586&lt;&gt;"x","",IF(AND($I586&lt;&gt;AQ$4, IFERROR(MATCH("c",$AB586:AP586,0),0)=0),"x", IF(IFERROR(MATCH("c",$AB586:AP586,0),0)=0,"c","")))</f>
        <v/>
      </c>
    </row>
    <row r="587" spans="2:43" x14ac:dyDescent="0.25">
      <c r="B587" s="88">
        <f>IF(AND(OR(Pipeline!$F$5=H587,Pipeline!$F$5="",Pipeline!$F$5="All"), OR(Pipeline!$F$6=J587,Pipeline!$F$6="",Pipeline!$F$6="All"),  OR(Pipeline!$J$5&lt;=K587,Pipeline!$J$5=""), OR(Pipeline!$J$6&gt;=K587,Pipeline!$J$6=""),  OR(Pipeline!$N$5&lt;=O587,Pipeline!$N$5=""), OR(Pipeline!$N$6&gt;=O587,Pipeline!$N$6="")),1,0)</f>
        <v>1</v>
      </c>
      <c r="C587" s="99">
        <f>IF(B587&lt;&gt;1,"",COUNTIFS($I$6:I586,I587,$B$6:B586,1)+1)</f>
        <v>575</v>
      </c>
      <c r="D587" s="100" t="str">
        <f>IF(LEN(INDEX(Input!B$6:B$1005,ROW($C587)-ROW($C$5),1))=0,"-",INDEX(Input!B$6:B$1005,ROW($C587)-ROW($C$5),1))</f>
        <v>-</v>
      </c>
      <c r="E587" s="100" t="str">
        <f>IF(LEN(INDEX(Input!C$6:C$1005,ROW($C587)-ROW($C$5),1))=0,"-",INDEX(Input!C$6:C$1005,ROW($C587)-ROW($C$5),1))</f>
        <v>-</v>
      </c>
      <c r="F587" s="100" t="str">
        <f>IF(LEN(INDEX(Input!D$6:D$1005,ROW($C587)-ROW($C$5),1))=0,"-",INDEX(Input!D$6:D$1005,ROW($C587)-ROW($C$5),1))</f>
        <v>-</v>
      </c>
      <c r="G587" s="100" t="str">
        <f>IF(LEN(INDEX(Input!E$6:E$1005,ROW($C587)-ROW($C$5),1))=0,"-",INDEX(Input!E$6:E$1005,ROW($C587)-ROW($C$5),1))</f>
        <v>-</v>
      </c>
      <c r="H587" s="100" t="str">
        <f>IF(LEN(INDEX(Input!F$6:F$1005,ROW($C587)-ROW($C$5),1))=0,"-",INDEX(Input!F$6:F$1005,ROW($C587)-ROW($C$5),1))</f>
        <v>-</v>
      </c>
      <c r="I587" s="100" t="str">
        <f>IF(LEN(INDEX(Input!G$6:G$1005,ROW($C587)-ROW($C$5),1))=0,"",INDEX(Input!G$6:G$1005,ROW($C587)-ROW($C$5),1))</f>
        <v/>
      </c>
      <c r="J587" s="100" t="str">
        <f>IF(LEN(INDEX(Input!B$6:B$1005,ROW($C587)-ROW($C$5),1))=0,"-",IF(INDEX(Input!H$6:H$1005,ROW($C587)-ROW($C$5),1)="","Not set",INDEX(Input!H$6:H$1005,ROW($C587)-ROW($C$5),1)) )</f>
        <v>-</v>
      </c>
      <c r="K587" s="101" t="str">
        <f>IF(LEN(INDEX(Input!I$6:I$1005,ROW($C587)-ROW($C$5),1))=0,"",INDEX(Input!I$6:I$1005,ROW($C587)-ROW($C$5),1))</f>
        <v/>
      </c>
      <c r="L587" s="101" t="str">
        <f t="array" ref="L587">IFERROR(IF($AY$24=123,DAY(K587)&amp;connector&amp;IF($AZ$24="Extended",INDEX($AT$24:$AT$35,MONTH(K587),1),MONTH(K587))&amp;connector&amp;IF($AZ$24="Short", RIGHT(YEAR(K587),2),YEAR(K587)),IF($AY$24=213, MONTH(K587)&amp;connector&amp;DAY(K587)&amp;connector&amp;IF($AZ$24="Short", RIGHT(YEAR(K587),2),YEAR(K587)),IF($AZ$24="Short", RIGHT(YEAR(K587),2),YEAR(K587))&amp;connector&amp;MONTH(K587)&amp;connector&amp;DAY(K587))),"-")</f>
        <v>-</v>
      </c>
      <c r="M587" s="101" t="str">
        <f>IF(LEN(INDEX(Input!J$6:J$1005,ROW($C587)-ROW($C$5),1))=0,"",INDEX(Input!J$6:J$1005,ROW($C587)-ROW($C$5),1))</f>
        <v/>
      </c>
      <c r="N587" s="101" t="str">
        <f t="array" ref="N587">IFERROR(IF($AY$24=123,DAY(M587)&amp;connector&amp;IF($AZ$24="Extended",INDEX($AT$24:$AT$35,MONTH(M587),1),MONTH(M587))&amp;connector&amp;IF($AZ$24="Short", RIGHT(YEAR(M587),2),YEAR(M587)),IF($AY$24=213, MONTH(M587)&amp;connector&amp;DAY(M587)&amp;connector&amp;IF($AZ$24="Short", RIGHT(YEAR(M587),2),YEAR(M587)),IF($AZ$24="Short", RIGHT(YEAR(M587),2),YEAR(M587))&amp;connector&amp;MONTH(M587)&amp;connector&amp;DAY(M587))),"-")</f>
        <v>-</v>
      </c>
      <c r="O587" s="156" t="str">
        <f>IF(LEN(INDEX(Input!K$6:K$1005,ROW($C587)-ROW($C$5),1))=0,"",INDEX(Input!K$6:K$1005,ROW($C587)-ROW($C$5),1))</f>
        <v/>
      </c>
      <c r="P587" s="100" t="str">
        <f t="shared" si="75"/>
        <v>-</v>
      </c>
      <c r="Q587" s="156" t="str">
        <f>IF(LEN(INDEX(Input!L$6:L$1005,ROW($C587)-ROW($C$5),1))=0,"",INDEX(Input!L$6:L$1005,ROW($C587)-ROW($C$5),1))</f>
        <v/>
      </c>
      <c r="R587" s="100" t="str">
        <f t="shared" si="76"/>
        <v>-</v>
      </c>
      <c r="S587" s="156" t="str">
        <f>IF(LEN(INDEX(Input!M$6:M$1005,ROW($C587)-ROW($C$5),1))=0,"-",INDEX(Input!M$6:M$1005,ROW($C587)-ROW($C$5),1))</f>
        <v>-</v>
      </c>
      <c r="T587" s="156" t="str">
        <f t="shared" si="77"/>
        <v/>
      </c>
      <c r="U587" s="100" t="str">
        <f t="shared" si="78"/>
        <v>-</v>
      </c>
      <c r="V587" s="156" t="str">
        <f>IF(LEN(INDEX(Input!O$6:O$1005,ROW($C587)-ROW($C$5),1))=0,"",INDEX(Input!O$6:O$1005,ROW($C587)-ROW($C$5),1))</f>
        <v/>
      </c>
      <c r="W587" s="100" t="str">
        <f t="shared" si="79"/>
        <v>-</v>
      </c>
      <c r="X587" s="104" t="str">
        <f t="shared" si="80"/>
        <v/>
      </c>
      <c r="Y587" s="102" t="str">
        <f t="shared" si="74"/>
        <v/>
      </c>
      <c r="Z587" s="102" t="str">
        <f>IF(AND(OR(Dashboard!$D$7=J587,Dashboard!$D$7=""),  OR(Dashboard!$G$6&lt;=K587,Dashboard!$G$6=""), OR(Dashboard!$G$7&gt;=K587,Dashboard!$G$7=""),  OR(Dashboard!$J$6&lt;=O587,Dashboard!$J$6=""), OR(Dashboard!$J$7&gt;=O587,Dashboard!$J$7=""),D587&lt;&gt;""),"x","")</f>
        <v>x</v>
      </c>
      <c r="AA587" s="102" t="str">
        <f>IF(AND(OR(Dashboard!$D$6=H587,Dashboard!$D$6="",Dashboard!$D$6="All"), Z587="x"),"x","")</f>
        <v>x</v>
      </c>
      <c r="AB587" s="103" t="str">
        <f>IF(AND(OR(Dashboard!$D$6=H587,Dashboard!$D$6="",Dashboard!$D$6="All"), OR(Dashboard!$D$7=J587,Dashboard!$D$7=""),  OR(Dashboard!$G$6&lt;=K587,Dashboard!$G$6=""), OR(Dashboard!$G$7&gt;=K587,Dashboard!$G$7=""),  OR(Dashboard!$J$6&lt;=O587,Dashboard!$J$6=""), OR(Dashboard!$J$7&gt;=O587,Dashboard!$J$7=""),I587&lt;&gt;""),"x","")</f>
        <v/>
      </c>
      <c r="AC587" s="88" t="str">
        <f>IF($AB587&lt;&gt;"x","",IF(AND($I587&lt;&gt;AC$4, IFERROR(MATCH("c",$AB587:AB587,0),0)=0),"x", IF(IFERROR(MATCH("c",$AB587:AB587,0),0)=0,"c","")))</f>
        <v/>
      </c>
      <c r="AD587" s="88" t="str">
        <f>IF($AB587&lt;&gt;"x","",IF(AND($I587&lt;&gt;AD$4, IFERROR(MATCH("c",$AB587:AC587,0),0)=0),"x", IF(IFERROR(MATCH("c",$AB587:AC587,0),0)=0,"c","")))</f>
        <v/>
      </c>
      <c r="AE587" s="88" t="str">
        <f>IF($AB587&lt;&gt;"x","",IF(AND($I587&lt;&gt;AE$4, IFERROR(MATCH("c",$AB587:AD587,0),0)=0),"x", IF(IFERROR(MATCH("c",$AB587:AD587,0),0)=0,"c","")))</f>
        <v/>
      </c>
      <c r="AF587" s="88" t="str">
        <f>IF($AB587&lt;&gt;"x","",IF(AND($I587&lt;&gt;AF$4, IFERROR(MATCH("c",$AB587:AE587,0),0)=0),"x", IF(IFERROR(MATCH("c",$AB587:AE587,0),0)=0,"c","")))</f>
        <v/>
      </c>
      <c r="AG587" s="88" t="str">
        <f>IF($AB587&lt;&gt;"x","",IF(AND($I587&lt;&gt;AG$4, IFERROR(MATCH("c",$AB587:AF587,0),0)=0),"x", IF(IFERROR(MATCH("c",$AB587:AF587,0),0)=0,"c","")))</f>
        <v/>
      </c>
      <c r="AH587" s="88" t="str">
        <f>IF($AB587&lt;&gt;"x","",IF(AND($I587&lt;&gt;AH$4, IFERROR(MATCH("c",$AB587:AG587,0),0)=0),"x", IF(IFERROR(MATCH("c",$AB587:AG587,0),0)=0,"c","")))</f>
        <v/>
      </c>
      <c r="AI587" s="88" t="str">
        <f>IF($AB587&lt;&gt;"x","",IF(AND($I587&lt;&gt;AI$4, IFERROR(MATCH("c",$AB587:AH587,0),0)=0),"x", IF(IFERROR(MATCH("c",$AB587:AH587,0),0)=0,"c","")))</f>
        <v/>
      </c>
      <c r="AJ587" s="88" t="str">
        <f>IF($AB587&lt;&gt;"x","",IF(AND($I587&lt;&gt;AJ$4, IFERROR(MATCH("c",$AB587:AI587,0),0)=0),"x", IF(IFERROR(MATCH("c",$AB587:AI587,0),0)=0,"c","")))</f>
        <v/>
      </c>
      <c r="AK587" s="88" t="str">
        <f>IF($AB587&lt;&gt;"x","",IF(AND($I587&lt;&gt;AK$4, IFERROR(MATCH("c",$AB587:AJ587,0),0)=0),"x", IF(IFERROR(MATCH("c",$AB587:AJ587,0),0)=0,"c","")))</f>
        <v/>
      </c>
      <c r="AL587" s="88" t="str">
        <f>IF($AB587&lt;&gt;"x","",IF(AND($I587&lt;&gt;AL$4, IFERROR(MATCH("c",$AB587:AK587,0),0)=0),"x", IF(IFERROR(MATCH("c",$AB587:AK587,0),0)=0,"c","")))</f>
        <v/>
      </c>
      <c r="AM587" s="88" t="str">
        <f>IF($AB587&lt;&gt;"x","",IF(AND($I587&lt;&gt;AM$4, IFERROR(MATCH("c",$AB587:AL587,0),0)=0),"x", IF(IFERROR(MATCH("c",$AB587:AL587,0),0)=0,"c","")))</f>
        <v/>
      </c>
      <c r="AN587" s="88" t="str">
        <f>IF($AB587&lt;&gt;"x","",IF(AND($I587&lt;&gt;AN$4, IFERROR(MATCH("c",$AB587:AM587,0),0)=0),"x", IF(IFERROR(MATCH("c",$AB587:AM587,0),0)=0,"c","")))</f>
        <v/>
      </c>
      <c r="AO587" s="88" t="str">
        <f>IF($AB587&lt;&gt;"x","",IF(AND($I587&lt;&gt;AO$4, IFERROR(MATCH("c",$AB587:AN587,0),0)=0),"x", IF(IFERROR(MATCH("c",$AB587:AN587,0),0)=0,"c","")))</f>
        <v/>
      </c>
      <c r="AP587" s="88" t="str">
        <f>IF($AB587&lt;&gt;"x","",IF(AND($I587&lt;&gt;AP$4, IFERROR(MATCH("c",$AB587:AO587,0),0)=0),"x", IF(IFERROR(MATCH("c",$AB587:AO587,0),0)=0,"c","")))</f>
        <v/>
      </c>
      <c r="AQ587" s="88" t="str">
        <f>IF($AB587&lt;&gt;"x","",IF(AND($I587&lt;&gt;AQ$4, IFERROR(MATCH("c",$AB587:AP587,0),0)=0),"x", IF(IFERROR(MATCH("c",$AB587:AP587,0),0)=0,"c","")))</f>
        <v/>
      </c>
    </row>
    <row r="588" spans="2:43" x14ac:dyDescent="0.25">
      <c r="B588" s="88">
        <f>IF(AND(OR(Pipeline!$F$5=H588,Pipeline!$F$5="",Pipeline!$F$5="All"), OR(Pipeline!$F$6=J588,Pipeline!$F$6="",Pipeline!$F$6="All"),  OR(Pipeline!$J$5&lt;=K588,Pipeline!$J$5=""), OR(Pipeline!$J$6&gt;=K588,Pipeline!$J$6=""),  OR(Pipeline!$N$5&lt;=O588,Pipeline!$N$5=""), OR(Pipeline!$N$6&gt;=O588,Pipeline!$N$6="")),1,0)</f>
        <v>1</v>
      </c>
      <c r="C588" s="99">
        <f>IF(B588&lt;&gt;1,"",COUNTIFS($I$6:I587,I588,$B$6:B587,1)+1)</f>
        <v>576</v>
      </c>
      <c r="D588" s="100" t="str">
        <f>IF(LEN(INDEX(Input!B$6:B$1005,ROW($C588)-ROW($C$5),1))=0,"-",INDEX(Input!B$6:B$1005,ROW($C588)-ROW($C$5),1))</f>
        <v>-</v>
      </c>
      <c r="E588" s="100" t="str">
        <f>IF(LEN(INDEX(Input!C$6:C$1005,ROW($C588)-ROW($C$5),1))=0,"-",INDEX(Input!C$6:C$1005,ROW($C588)-ROW($C$5),1))</f>
        <v>-</v>
      </c>
      <c r="F588" s="100" t="str">
        <f>IF(LEN(INDEX(Input!D$6:D$1005,ROW($C588)-ROW($C$5),1))=0,"-",INDEX(Input!D$6:D$1005,ROW($C588)-ROW($C$5),1))</f>
        <v>-</v>
      </c>
      <c r="G588" s="100" t="str">
        <f>IF(LEN(INDEX(Input!E$6:E$1005,ROW($C588)-ROW($C$5),1))=0,"-",INDEX(Input!E$6:E$1005,ROW($C588)-ROW($C$5),1))</f>
        <v>-</v>
      </c>
      <c r="H588" s="100" t="str">
        <f>IF(LEN(INDEX(Input!F$6:F$1005,ROW($C588)-ROW($C$5),1))=0,"-",INDEX(Input!F$6:F$1005,ROW($C588)-ROW($C$5),1))</f>
        <v>-</v>
      </c>
      <c r="I588" s="100" t="str">
        <f>IF(LEN(INDEX(Input!G$6:G$1005,ROW($C588)-ROW($C$5),1))=0,"",INDEX(Input!G$6:G$1005,ROW($C588)-ROW($C$5),1))</f>
        <v/>
      </c>
      <c r="J588" s="100" t="str">
        <f>IF(LEN(INDEX(Input!B$6:B$1005,ROW($C588)-ROW($C$5),1))=0,"-",IF(INDEX(Input!H$6:H$1005,ROW($C588)-ROW($C$5),1)="","Not set",INDEX(Input!H$6:H$1005,ROW($C588)-ROW($C$5),1)) )</f>
        <v>-</v>
      </c>
      <c r="K588" s="101" t="str">
        <f>IF(LEN(INDEX(Input!I$6:I$1005,ROW($C588)-ROW($C$5),1))=0,"",INDEX(Input!I$6:I$1005,ROW($C588)-ROW($C$5),1))</f>
        <v/>
      </c>
      <c r="L588" s="101" t="str">
        <f t="array" ref="L588">IFERROR(IF($AY$24=123,DAY(K588)&amp;connector&amp;IF($AZ$24="Extended",INDEX($AT$24:$AT$35,MONTH(K588),1),MONTH(K588))&amp;connector&amp;IF($AZ$24="Short", RIGHT(YEAR(K588),2),YEAR(K588)),IF($AY$24=213, MONTH(K588)&amp;connector&amp;DAY(K588)&amp;connector&amp;IF($AZ$24="Short", RIGHT(YEAR(K588),2),YEAR(K588)),IF($AZ$24="Short", RIGHT(YEAR(K588),2),YEAR(K588))&amp;connector&amp;MONTH(K588)&amp;connector&amp;DAY(K588))),"-")</f>
        <v>-</v>
      </c>
      <c r="M588" s="101" t="str">
        <f>IF(LEN(INDEX(Input!J$6:J$1005,ROW($C588)-ROW($C$5),1))=0,"",INDEX(Input!J$6:J$1005,ROW($C588)-ROW($C$5),1))</f>
        <v/>
      </c>
      <c r="N588" s="101" t="str">
        <f t="array" ref="N588">IFERROR(IF($AY$24=123,DAY(M588)&amp;connector&amp;IF($AZ$24="Extended",INDEX($AT$24:$AT$35,MONTH(M588),1),MONTH(M588))&amp;connector&amp;IF($AZ$24="Short", RIGHT(YEAR(M588),2),YEAR(M588)),IF($AY$24=213, MONTH(M588)&amp;connector&amp;DAY(M588)&amp;connector&amp;IF($AZ$24="Short", RIGHT(YEAR(M588),2),YEAR(M588)),IF($AZ$24="Short", RIGHT(YEAR(M588),2),YEAR(M588))&amp;connector&amp;MONTH(M588)&amp;connector&amp;DAY(M588))),"-")</f>
        <v>-</v>
      </c>
      <c r="O588" s="156" t="str">
        <f>IF(LEN(INDEX(Input!K$6:K$1005,ROW($C588)-ROW($C$5),1))=0,"",INDEX(Input!K$6:K$1005,ROW($C588)-ROW($C$5),1))</f>
        <v/>
      </c>
      <c r="P588" s="100" t="str">
        <f t="shared" si="75"/>
        <v>-</v>
      </c>
      <c r="Q588" s="156" t="str">
        <f>IF(LEN(INDEX(Input!L$6:L$1005,ROW($C588)-ROW($C$5),1))=0,"",INDEX(Input!L$6:L$1005,ROW($C588)-ROW($C$5),1))</f>
        <v/>
      </c>
      <c r="R588" s="100" t="str">
        <f t="shared" si="76"/>
        <v>-</v>
      </c>
      <c r="S588" s="156" t="str">
        <f>IF(LEN(INDEX(Input!M$6:M$1005,ROW($C588)-ROW($C$5),1))=0,"-",INDEX(Input!M$6:M$1005,ROW($C588)-ROW($C$5),1))</f>
        <v>-</v>
      </c>
      <c r="T588" s="156" t="str">
        <f t="shared" si="77"/>
        <v/>
      </c>
      <c r="U588" s="100" t="str">
        <f t="shared" si="78"/>
        <v>-</v>
      </c>
      <c r="V588" s="156" t="str">
        <f>IF(LEN(INDEX(Input!O$6:O$1005,ROW($C588)-ROW($C$5),1))=0,"",INDEX(Input!O$6:O$1005,ROW($C588)-ROW($C$5),1))</f>
        <v/>
      </c>
      <c r="W588" s="100" t="str">
        <f t="shared" si="79"/>
        <v>-</v>
      </c>
      <c r="X588" s="104" t="str">
        <f t="shared" si="80"/>
        <v/>
      </c>
      <c r="Y588" s="102" t="str">
        <f t="shared" si="74"/>
        <v/>
      </c>
      <c r="Z588" s="102" t="str">
        <f>IF(AND(OR(Dashboard!$D$7=J588,Dashboard!$D$7=""),  OR(Dashboard!$G$6&lt;=K588,Dashboard!$G$6=""), OR(Dashboard!$G$7&gt;=K588,Dashboard!$G$7=""),  OR(Dashboard!$J$6&lt;=O588,Dashboard!$J$6=""), OR(Dashboard!$J$7&gt;=O588,Dashboard!$J$7=""),D588&lt;&gt;""),"x","")</f>
        <v>x</v>
      </c>
      <c r="AA588" s="102" t="str">
        <f>IF(AND(OR(Dashboard!$D$6=H588,Dashboard!$D$6="",Dashboard!$D$6="All"), Z588="x"),"x","")</f>
        <v>x</v>
      </c>
      <c r="AB588" s="103" t="str">
        <f>IF(AND(OR(Dashboard!$D$6=H588,Dashboard!$D$6="",Dashboard!$D$6="All"), OR(Dashboard!$D$7=J588,Dashboard!$D$7=""),  OR(Dashboard!$G$6&lt;=K588,Dashboard!$G$6=""), OR(Dashboard!$G$7&gt;=K588,Dashboard!$G$7=""),  OR(Dashboard!$J$6&lt;=O588,Dashboard!$J$6=""), OR(Dashboard!$J$7&gt;=O588,Dashboard!$J$7=""),I588&lt;&gt;""),"x","")</f>
        <v/>
      </c>
      <c r="AC588" s="88" t="str">
        <f>IF($AB588&lt;&gt;"x","",IF(AND($I588&lt;&gt;AC$4, IFERROR(MATCH("c",$AB588:AB588,0),0)=0),"x", IF(IFERROR(MATCH("c",$AB588:AB588,0),0)=0,"c","")))</f>
        <v/>
      </c>
      <c r="AD588" s="88" t="str">
        <f>IF($AB588&lt;&gt;"x","",IF(AND($I588&lt;&gt;AD$4, IFERROR(MATCH("c",$AB588:AC588,0),0)=0),"x", IF(IFERROR(MATCH("c",$AB588:AC588,0),0)=0,"c","")))</f>
        <v/>
      </c>
      <c r="AE588" s="88" t="str">
        <f>IF($AB588&lt;&gt;"x","",IF(AND($I588&lt;&gt;AE$4, IFERROR(MATCH("c",$AB588:AD588,0),0)=0),"x", IF(IFERROR(MATCH("c",$AB588:AD588,0),0)=0,"c","")))</f>
        <v/>
      </c>
      <c r="AF588" s="88" t="str">
        <f>IF($AB588&lt;&gt;"x","",IF(AND($I588&lt;&gt;AF$4, IFERROR(MATCH("c",$AB588:AE588,0),0)=0),"x", IF(IFERROR(MATCH("c",$AB588:AE588,0),0)=0,"c","")))</f>
        <v/>
      </c>
      <c r="AG588" s="88" t="str">
        <f>IF($AB588&lt;&gt;"x","",IF(AND($I588&lt;&gt;AG$4, IFERROR(MATCH("c",$AB588:AF588,0),0)=0),"x", IF(IFERROR(MATCH("c",$AB588:AF588,0),0)=0,"c","")))</f>
        <v/>
      </c>
      <c r="AH588" s="88" t="str">
        <f>IF($AB588&lt;&gt;"x","",IF(AND($I588&lt;&gt;AH$4, IFERROR(MATCH("c",$AB588:AG588,0),0)=0),"x", IF(IFERROR(MATCH("c",$AB588:AG588,0),0)=0,"c","")))</f>
        <v/>
      </c>
      <c r="AI588" s="88" t="str">
        <f>IF($AB588&lt;&gt;"x","",IF(AND($I588&lt;&gt;AI$4, IFERROR(MATCH("c",$AB588:AH588,0),0)=0),"x", IF(IFERROR(MATCH("c",$AB588:AH588,0),0)=0,"c","")))</f>
        <v/>
      </c>
      <c r="AJ588" s="88" t="str">
        <f>IF($AB588&lt;&gt;"x","",IF(AND($I588&lt;&gt;AJ$4, IFERROR(MATCH("c",$AB588:AI588,0),0)=0),"x", IF(IFERROR(MATCH("c",$AB588:AI588,0),0)=0,"c","")))</f>
        <v/>
      </c>
      <c r="AK588" s="88" t="str">
        <f>IF($AB588&lt;&gt;"x","",IF(AND($I588&lt;&gt;AK$4, IFERROR(MATCH("c",$AB588:AJ588,0),0)=0),"x", IF(IFERROR(MATCH("c",$AB588:AJ588,0),0)=0,"c","")))</f>
        <v/>
      </c>
      <c r="AL588" s="88" t="str">
        <f>IF($AB588&lt;&gt;"x","",IF(AND($I588&lt;&gt;AL$4, IFERROR(MATCH("c",$AB588:AK588,0),0)=0),"x", IF(IFERROR(MATCH("c",$AB588:AK588,0),0)=0,"c","")))</f>
        <v/>
      </c>
      <c r="AM588" s="88" t="str">
        <f>IF($AB588&lt;&gt;"x","",IF(AND($I588&lt;&gt;AM$4, IFERROR(MATCH("c",$AB588:AL588,0),0)=0),"x", IF(IFERROR(MATCH("c",$AB588:AL588,0),0)=0,"c","")))</f>
        <v/>
      </c>
      <c r="AN588" s="88" t="str">
        <f>IF($AB588&lt;&gt;"x","",IF(AND($I588&lt;&gt;AN$4, IFERROR(MATCH("c",$AB588:AM588,0),0)=0),"x", IF(IFERROR(MATCH("c",$AB588:AM588,0),0)=0,"c","")))</f>
        <v/>
      </c>
      <c r="AO588" s="88" t="str">
        <f>IF($AB588&lt;&gt;"x","",IF(AND($I588&lt;&gt;AO$4, IFERROR(MATCH("c",$AB588:AN588,0),0)=0),"x", IF(IFERROR(MATCH("c",$AB588:AN588,0),0)=0,"c","")))</f>
        <v/>
      </c>
      <c r="AP588" s="88" t="str">
        <f>IF($AB588&lt;&gt;"x","",IF(AND($I588&lt;&gt;AP$4, IFERROR(MATCH("c",$AB588:AO588,0),0)=0),"x", IF(IFERROR(MATCH("c",$AB588:AO588,0),0)=0,"c","")))</f>
        <v/>
      </c>
      <c r="AQ588" s="88" t="str">
        <f>IF($AB588&lt;&gt;"x","",IF(AND($I588&lt;&gt;AQ$4, IFERROR(MATCH("c",$AB588:AP588,0),0)=0),"x", IF(IFERROR(MATCH("c",$AB588:AP588,0),0)=0,"c","")))</f>
        <v/>
      </c>
    </row>
    <row r="589" spans="2:43" x14ac:dyDescent="0.25">
      <c r="B589" s="88">
        <f>IF(AND(OR(Pipeline!$F$5=H589,Pipeline!$F$5="",Pipeline!$F$5="All"), OR(Pipeline!$F$6=J589,Pipeline!$F$6="",Pipeline!$F$6="All"),  OR(Pipeline!$J$5&lt;=K589,Pipeline!$J$5=""), OR(Pipeline!$J$6&gt;=K589,Pipeline!$J$6=""),  OR(Pipeline!$N$5&lt;=O589,Pipeline!$N$5=""), OR(Pipeline!$N$6&gt;=O589,Pipeline!$N$6="")),1,0)</f>
        <v>1</v>
      </c>
      <c r="C589" s="99">
        <f>IF(B589&lt;&gt;1,"",COUNTIFS($I$6:I588,I589,$B$6:B588,1)+1)</f>
        <v>577</v>
      </c>
      <c r="D589" s="100" t="str">
        <f>IF(LEN(INDEX(Input!B$6:B$1005,ROW($C589)-ROW($C$5),1))=0,"-",INDEX(Input!B$6:B$1005,ROW($C589)-ROW($C$5),1))</f>
        <v>-</v>
      </c>
      <c r="E589" s="100" t="str">
        <f>IF(LEN(INDEX(Input!C$6:C$1005,ROW($C589)-ROW($C$5),1))=0,"-",INDEX(Input!C$6:C$1005,ROW($C589)-ROW($C$5),1))</f>
        <v>-</v>
      </c>
      <c r="F589" s="100" t="str">
        <f>IF(LEN(INDEX(Input!D$6:D$1005,ROW($C589)-ROW($C$5),1))=0,"-",INDEX(Input!D$6:D$1005,ROW($C589)-ROW($C$5),1))</f>
        <v>-</v>
      </c>
      <c r="G589" s="100" t="str">
        <f>IF(LEN(INDEX(Input!E$6:E$1005,ROW($C589)-ROW($C$5),1))=0,"-",INDEX(Input!E$6:E$1005,ROW($C589)-ROW($C$5),1))</f>
        <v>-</v>
      </c>
      <c r="H589" s="100" t="str">
        <f>IF(LEN(INDEX(Input!F$6:F$1005,ROW($C589)-ROW($C$5),1))=0,"-",INDEX(Input!F$6:F$1005,ROW($C589)-ROW($C$5),1))</f>
        <v>-</v>
      </c>
      <c r="I589" s="100" t="str">
        <f>IF(LEN(INDEX(Input!G$6:G$1005,ROW($C589)-ROW($C$5),1))=0,"",INDEX(Input!G$6:G$1005,ROW($C589)-ROW($C$5),1))</f>
        <v/>
      </c>
      <c r="J589" s="100" t="str">
        <f>IF(LEN(INDEX(Input!B$6:B$1005,ROW($C589)-ROW($C$5),1))=0,"-",IF(INDEX(Input!H$6:H$1005,ROW($C589)-ROW($C$5),1)="","Not set",INDEX(Input!H$6:H$1005,ROW($C589)-ROW($C$5),1)) )</f>
        <v>-</v>
      </c>
      <c r="K589" s="101" t="str">
        <f>IF(LEN(INDEX(Input!I$6:I$1005,ROW($C589)-ROW($C$5),1))=0,"",INDEX(Input!I$6:I$1005,ROW($C589)-ROW($C$5),1))</f>
        <v/>
      </c>
      <c r="L589" s="101" t="str">
        <f t="array" ref="L589">IFERROR(IF($AY$24=123,DAY(K589)&amp;connector&amp;IF($AZ$24="Extended",INDEX($AT$24:$AT$35,MONTH(K589),1),MONTH(K589))&amp;connector&amp;IF($AZ$24="Short", RIGHT(YEAR(K589),2),YEAR(K589)),IF($AY$24=213, MONTH(K589)&amp;connector&amp;DAY(K589)&amp;connector&amp;IF($AZ$24="Short", RIGHT(YEAR(K589),2),YEAR(K589)),IF($AZ$24="Short", RIGHT(YEAR(K589),2),YEAR(K589))&amp;connector&amp;MONTH(K589)&amp;connector&amp;DAY(K589))),"-")</f>
        <v>-</v>
      </c>
      <c r="M589" s="101" t="str">
        <f>IF(LEN(INDEX(Input!J$6:J$1005,ROW($C589)-ROW($C$5),1))=0,"",INDEX(Input!J$6:J$1005,ROW($C589)-ROW($C$5),1))</f>
        <v/>
      </c>
      <c r="N589" s="101" t="str">
        <f t="array" ref="N589">IFERROR(IF($AY$24=123,DAY(M589)&amp;connector&amp;IF($AZ$24="Extended",INDEX($AT$24:$AT$35,MONTH(M589),1),MONTH(M589))&amp;connector&amp;IF($AZ$24="Short", RIGHT(YEAR(M589),2),YEAR(M589)),IF($AY$24=213, MONTH(M589)&amp;connector&amp;DAY(M589)&amp;connector&amp;IF($AZ$24="Short", RIGHT(YEAR(M589),2),YEAR(M589)),IF($AZ$24="Short", RIGHT(YEAR(M589),2),YEAR(M589))&amp;connector&amp;MONTH(M589)&amp;connector&amp;DAY(M589))),"-")</f>
        <v>-</v>
      </c>
      <c r="O589" s="156" t="str">
        <f>IF(LEN(INDEX(Input!K$6:K$1005,ROW($C589)-ROW($C$5),1))=0,"",INDEX(Input!K$6:K$1005,ROW($C589)-ROW($C$5),1))</f>
        <v/>
      </c>
      <c r="P589" s="100" t="str">
        <f t="shared" si="75"/>
        <v>-</v>
      </c>
      <c r="Q589" s="156" t="str">
        <f>IF(LEN(INDEX(Input!L$6:L$1005,ROW($C589)-ROW($C$5),1))=0,"",INDEX(Input!L$6:L$1005,ROW($C589)-ROW($C$5),1))</f>
        <v/>
      </c>
      <c r="R589" s="100" t="str">
        <f t="shared" si="76"/>
        <v>-</v>
      </c>
      <c r="S589" s="156" t="str">
        <f>IF(LEN(INDEX(Input!M$6:M$1005,ROW($C589)-ROW($C$5),1))=0,"-",INDEX(Input!M$6:M$1005,ROW($C589)-ROW($C$5),1))</f>
        <v>-</v>
      </c>
      <c r="T589" s="156" t="str">
        <f t="shared" si="77"/>
        <v/>
      </c>
      <c r="U589" s="100" t="str">
        <f t="shared" si="78"/>
        <v>-</v>
      </c>
      <c r="V589" s="156" t="str">
        <f>IF(LEN(INDEX(Input!O$6:O$1005,ROW($C589)-ROW($C$5),1))=0,"",INDEX(Input!O$6:O$1005,ROW($C589)-ROW($C$5),1))</f>
        <v/>
      </c>
      <c r="W589" s="100" t="str">
        <f t="shared" si="79"/>
        <v>-</v>
      </c>
      <c r="X589" s="104" t="str">
        <f t="shared" si="80"/>
        <v/>
      </c>
      <c r="Y589" s="102" t="str">
        <f t="shared" si="74"/>
        <v/>
      </c>
      <c r="Z589" s="102" t="str">
        <f>IF(AND(OR(Dashboard!$D$7=J589,Dashboard!$D$7=""),  OR(Dashboard!$G$6&lt;=K589,Dashboard!$G$6=""), OR(Dashboard!$G$7&gt;=K589,Dashboard!$G$7=""),  OR(Dashboard!$J$6&lt;=O589,Dashboard!$J$6=""), OR(Dashboard!$J$7&gt;=O589,Dashboard!$J$7=""),D589&lt;&gt;""),"x","")</f>
        <v>x</v>
      </c>
      <c r="AA589" s="102" t="str">
        <f>IF(AND(OR(Dashboard!$D$6=H589,Dashboard!$D$6="",Dashboard!$D$6="All"), Z589="x"),"x","")</f>
        <v>x</v>
      </c>
      <c r="AB589" s="103" t="str">
        <f>IF(AND(OR(Dashboard!$D$6=H589,Dashboard!$D$6="",Dashboard!$D$6="All"), OR(Dashboard!$D$7=J589,Dashboard!$D$7=""),  OR(Dashboard!$G$6&lt;=K589,Dashboard!$G$6=""), OR(Dashboard!$G$7&gt;=K589,Dashboard!$G$7=""),  OR(Dashboard!$J$6&lt;=O589,Dashboard!$J$6=""), OR(Dashboard!$J$7&gt;=O589,Dashboard!$J$7=""),I589&lt;&gt;""),"x","")</f>
        <v/>
      </c>
      <c r="AC589" s="88" t="str">
        <f>IF($AB589&lt;&gt;"x","",IF(AND($I589&lt;&gt;AC$4, IFERROR(MATCH("c",$AB589:AB589,0),0)=0),"x", IF(IFERROR(MATCH("c",$AB589:AB589,0),0)=0,"c","")))</f>
        <v/>
      </c>
      <c r="AD589" s="88" t="str">
        <f>IF($AB589&lt;&gt;"x","",IF(AND($I589&lt;&gt;AD$4, IFERROR(MATCH("c",$AB589:AC589,0),0)=0),"x", IF(IFERROR(MATCH("c",$AB589:AC589,0),0)=0,"c","")))</f>
        <v/>
      </c>
      <c r="AE589" s="88" t="str">
        <f>IF($AB589&lt;&gt;"x","",IF(AND($I589&lt;&gt;AE$4, IFERROR(MATCH("c",$AB589:AD589,0),0)=0),"x", IF(IFERROR(MATCH("c",$AB589:AD589,0),0)=0,"c","")))</f>
        <v/>
      </c>
      <c r="AF589" s="88" t="str">
        <f>IF($AB589&lt;&gt;"x","",IF(AND($I589&lt;&gt;AF$4, IFERROR(MATCH("c",$AB589:AE589,0),0)=0),"x", IF(IFERROR(MATCH("c",$AB589:AE589,0),0)=0,"c","")))</f>
        <v/>
      </c>
      <c r="AG589" s="88" t="str">
        <f>IF($AB589&lt;&gt;"x","",IF(AND($I589&lt;&gt;AG$4, IFERROR(MATCH("c",$AB589:AF589,0),0)=0),"x", IF(IFERROR(MATCH("c",$AB589:AF589,0),0)=0,"c","")))</f>
        <v/>
      </c>
      <c r="AH589" s="88" t="str">
        <f>IF($AB589&lt;&gt;"x","",IF(AND($I589&lt;&gt;AH$4, IFERROR(MATCH("c",$AB589:AG589,0),0)=0),"x", IF(IFERROR(MATCH("c",$AB589:AG589,0),0)=0,"c","")))</f>
        <v/>
      </c>
      <c r="AI589" s="88" t="str">
        <f>IF($AB589&lt;&gt;"x","",IF(AND($I589&lt;&gt;AI$4, IFERROR(MATCH("c",$AB589:AH589,0),0)=0),"x", IF(IFERROR(MATCH("c",$AB589:AH589,0),0)=0,"c","")))</f>
        <v/>
      </c>
      <c r="AJ589" s="88" t="str">
        <f>IF($AB589&lt;&gt;"x","",IF(AND($I589&lt;&gt;AJ$4, IFERROR(MATCH("c",$AB589:AI589,0),0)=0),"x", IF(IFERROR(MATCH("c",$AB589:AI589,0),0)=0,"c","")))</f>
        <v/>
      </c>
      <c r="AK589" s="88" t="str">
        <f>IF($AB589&lt;&gt;"x","",IF(AND($I589&lt;&gt;AK$4, IFERROR(MATCH("c",$AB589:AJ589,0),0)=0),"x", IF(IFERROR(MATCH("c",$AB589:AJ589,0),0)=0,"c","")))</f>
        <v/>
      </c>
      <c r="AL589" s="88" t="str">
        <f>IF($AB589&lt;&gt;"x","",IF(AND($I589&lt;&gt;AL$4, IFERROR(MATCH("c",$AB589:AK589,0),0)=0),"x", IF(IFERROR(MATCH("c",$AB589:AK589,0),0)=0,"c","")))</f>
        <v/>
      </c>
      <c r="AM589" s="88" t="str">
        <f>IF($AB589&lt;&gt;"x","",IF(AND($I589&lt;&gt;AM$4, IFERROR(MATCH("c",$AB589:AL589,0),0)=0),"x", IF(IFERROR(MATCH("c",$AB589:AL589,0),0)=0,"c","")))</f>
        <v/>
      </c>
      <c r="AN589" s="88" t="str">
        <f>IF($AB589&lt;&gt;"x","",IF(AND($I589&lt;&gt;AN$4, IFERROR(MATCH("c",$AB589:AM589,0),0)=0),"x", IF(IFERROR(MATCH("c",$AB589:AM589,0),0)=0,"c","")))</f>
        <v/>
      </c>
      <c r="AO589" s="88" t="str">
        <f>IF($AB589&lt;&gt;"x","",IF(AND($I589&lt;&gt;AO$4, IFERROR(MATCH("c",$AB589:AN589,0),0)=0),"x", IF(IFERROR(MATCH("c",$AB589:AN589,0),0)=0,"c","")))</f>
        <v/>
      </c>
      <c r="AP589" s="88" t="str">
        <f>IF($AB589&lt;&gt;"x","",IF(AND($I589&lt;&gt;AP$4, IFERROR(MATCH("c",$AB589:AO589,0),0)=0),"x", IF(IFERROR(MATCH("c",$AB589:AO589,0),0)=0,"c","")))</f>
        <v/>
      </c>
      <c r="AQ589" s="88" t="str">
        <f>IF($AB589&lt;&gt;"x","",IF(AND($I589&lt;&gt;AQ$4, IFERROR(MATCH("c",$AB589:AP589,0),0)=0),"x", IF(IFERROR(MATCH("c",$AB589:AP589,0),0)=0,"c","")))</f>
        <v/>
      </c>
    </row>
    <row r="590" spans="2:43" x14ac:dyDescent="0.25">
      <c r="B590" s="88">
        <f>IF(AND(OR(Pipeline!$F$5=H590,Pipeline!$F$5="",Pipeline!$F$5="All"), OR(Pipeline!$F$6=J590,Pipeline!$F$6="",Pipeline!$F$6="All"),  OR(Pipeline!$J$5&lt;=K590,Pipeline!$J$5=""), OR(Pipeline!$J$6&gt;=K590,Pipeline!$J$6=""),  OR(Pipeline!$N$5&lt;=O590,Pipeline!$N$5=""), OR(Pipeline!$N$6&gt;=O590,Pipeline!$N$6="")),1,0)</f>
        <v>1</v>
      </c>
      <c r="C590" s="99">
        <f>IF(B590&lt;&gt;1,"",COUNTIFS($I$6:I589,I590,$B$6:B589,1)+1)</f>
        <v>578</v>
      </c>
      <c r="D590" s="100" t="str">
        <f>IF(LEN(INDEX(Input!B$6:B$1005,ROW($C590)-ROW($C$5),1))=0,"-",INDEX(Input!B$6:B$1005,ROW($C590)-ROW($C$5),1))</f>
        <v>-</v>
      </c>
      <c r="E590" s="100" t="str">
        <f>IF(LEN(INDEX(Input!C$6:C$1005,ROW($C590)-ROW($C$5),1))=0,"-",INDEX(Input!C$6:C$1005,ROW($C590)-ROW($C$5),1))</f>
        <v>-</v>
      </c>
      <c r="F590" s="100" t="str">
        <f>IF(LEN(INDEX(Input!D$6:D$1005,ROW($C590)-ROW($C$5),1))=0,"-",INDEX(Input!D$6:D$1005,ROW($C590)-ROW($C$5),1))</f>
        <v>-</v>
      </c>
      <c r="G590" s="100" t="str">
        <f>IF(LEN(INDEX(Input!E$6:E$1005,ROW($C590)-ROW($C$5),1))=0,"-",INDEX(Input!E$6:E$1005,ROW($C590)-ROW($C$5),1))</f>
        <v>-</v>
      </c>
      <c r="H590" s="100" t="str">
        <f>IF(LEN(INDEX(Input!F$6:F$1005,ROW($C590)-ROW($C$5),1))=0,"-",INDEX(Input!F$6:F$1005,ROW($C590)-ROW($C$5),1))</f>
        <v>-</v>
      </c>
      <c r="I590" s="100" t="str">
        <f>IF(LEN(INDEX(Input!G$6:G$1005,ROW($C590)-ROW($C$5),1))=0,"",INDEX(Input!G$6:G$1005,ROW($C590)-ROW($C$5),1))</f>
        <v/>
      </c>
      <c r="J590" s="100" t="str">
        <f>IF(LEN(INDEX(Input!B$6:B$1005,ROW($C590)-ROW($C$5),1))=0,"-",IF(INDEX(Input!H$6:H$1005,ROW($C590)-ROW($C$5),1)="","Not set",INDEX(Input!H$6:H$1005,ROW($C590)-ROW($C$5),1)) )</f>
        <v>-</v>
      </c>
      <c r="K590" s="101" t="str">
        <f>IF(LEN(INDEX(Input!I$6:I$1005,ROW($C590)-ROW($C$5),1))=0,"",INDEX(Input!I$6:I$1005,ROW($C590)-ROW($C$5),1))</f>
        <v/>
      </c>
      <c r="L590" s="101" t="str">
        <f t="array" ref="L590">IFERROR(IF($AY$24=123,DAY(K590)&amp;connector&amp;IF($AZ$24="Extended",INDEX($AT$24:$AT$35,MONTH(K590),1),MONTH(K590))&amp;connector&amp;IF($AZ$24="Short", RIGHT(YEAR(K590),2),YEAR(K590)),IF($AY$24=213, MONTH(K590)&amp;connector&amp;DAY(K590)&amp;connector&amp;IF($AZ$24="Short", RIGHT(YEAR(K590),2),YEAR(K590)),IF($AZ$24="Short", RIGHT(YEAR(K590),2),YEAR(K590))&amp;connector&amp;MONTH(K590)&amp;connector&amp;DAY(K590))),"-")</f>
        <v>-</v>
      </c>
      <c r="M590" s="101" t="str">
        <f>IF(LEN(INDEX(Input!J$6:J$1005,ROW($C590)-ROW($C$5),1))=0,"",INDEX(Input!J$6:J$1005,ROW($C590)-ROW($C$5),1))</f>
        <v/>
      </c>
      <c r="N590" s="101" t="str">
        <f t="array" ref="N590">IFERROR(IF($AY$24=123,DAY(M590)&amp;connector&amp;IF($AZ$24="Extended",INDEX($AT$24:$AT$35,MONTH(M590),1),MONTH(M590))&amp;connector&amp;IF($AZ$24="Short", RIGHT(YEAR(M590),2),YEAR(M590)),IF($AY$24=213, MONTH(M590)&amp;connector&amp;DAY(M590)&amp;connector&amp;IF($AZ$24="Short", RIGHT(YEAR(M590),2),YEAR(M590)),IF($AZ$24="Short", RIGHT(YEAR(M590),2),YEAR(M590))&amp;connector&amp;MONTH(M590)&amp;connector&amp;DAY(M590))),"-")</f>
        <v>-</v>
      </c>
      <c r="O590" s="156" t="str">
        <f>IF(LEN(INDEX(Input!K$6:K$1005,ROW($C590)-ROW($C$5),1))=0,"",INDEX(Input!K$6:K$1005,ROW($C590)-ROW($C$5),1))</f>
        <v/>
      </c>
      <c r="P590" s="100" t="str">
        <f t="shared" si="75"/>
        <v>-</v>
      </c>
      <c r="Q590" s="156" t="str">
        <f>IF(LEN(INDEX(Input!L$6:L$1005,ROW($C590)-ROW($C$5),1))=0,"",INDEX(Input!L$6:L$1005,ROW($C590)-ROW($C$5),1))</f>
        <v/>
      </c>
      <c r="R590" s="100" t="str">
        <f t="shared" si="76"/>
        <v>-</v>
      </c>
      <c r="S590" s="156" t="str">
        <f>IF(LEN(INDEX(Input!M$6:M$1005,ROW($C590)-ROW($C$5),1))=0,"-",INDEX(Input!M$6:M$1005,ROW($C590)-ROW($C$5),1))</f>
        <v>-</v>
      </c>
      <c r="T590" s="156" t="str">
        <f t="shared" si="77"/>
        <v/>
      </c>
      <c r="U590" s="100" t="str">
        <f t="shared" si="78"/>
        <v>-</v>
      </c>
      <c r="V590" s="156" t="str">
        <f>IF(LEN(INDEX(Input!O$6:O$1005,ROW($C590)-ROW($C$5),1))=0,"",INDEX(Input!O$6:O$1005,ROW($C590)-ROW($C$5),1))</f>
        <v/>
      </c>
      <c r="W590" s="100" t="str">
        <f t="shared" si="79"/>
        <v>-</v>
      </c>
      <c r="X590" s="104" t="str">
        <f t="shared" si="80"/>
        <v/>
      </c>
      <c r="Y590" s="102" t="str">
        <f t="shared" si="74"/>
        <v/>
      </c>
      <c r="Z590" s="102" t="str">
        <f>IF(AND(OR(Dashboard!$D$7=J590,Dashboard!$D$7=""),  OR(Dashboard!$G$6&lt;=K590,Dashboard!$G$6=""), OR(Dashboard!$G$7&gt;=K590,Dashboard!$G$7=""),  OR(Dashboard!$J$6&lt;=O590,Dashboard!$J$6=""), OR(Dashboard!$J$7&gt;=O590,Dashboard!$J$7=""),D590&lt;&gt;""),"x","")</f>
        <v>x</v>
      </c>
      <c r="AA590" s="102" t="str">
        <f>IF(AND(OR(Dashboard!$D$6=H590,Dashboard!$D$6="",Dashboard!$D$6="All"), Z590="x"),"x","")</f>
        <v>x</v>
      </c>
      <c r="AB590" s="103" t="str">
        <f>IF(AND(OR(Dashboard!$D$6=H590,Dashboard!$D$6="",Dashboard!$D$6="All"), OR(Dashboard!$D$7=J590,Dashboard!$D$7=""),  OR(Dashboard!$G$6&lt;=K590,Dashboard!$G$6=""), OR(Dashboard!$G$7&gt;=K590,Dashboard!$G$7=""),  OR(Dashboard!$J$6&lt;=O590,Dashboard!$J$6=""), OR(Dashboard!$J$7&gt;=O590,Dashboard!$J$7=""),I590&lt;&gt;""),"x","")</f>
        <v/>
      </c>
      <c r="AC590" s="88" t="str">
        <f>IF($AB590&lt;&gt;"x","",IF(AND($I590&lt;&gt;AC$4, IFERROR(MATCH("c",$AB590:AB590,0),0)=0),"x", IF(IFERROR(MATCH("c",$AB590:AB590,0),0)=0,"c","")))</f>
        <v/>
      </c>
      <c r="AD590" s="88" t="str">
        <f>IF($AB590&lt;&gt;"x","",IF(AND($I590&lt;&gt;AD$4, IFERROR(MATCH("c",$AB590:AC590,0),0)=0),"x", IF(IFERROR(MATCH("c",$AB590:AC590,0),0)=0,"c","")))</f>
        <v/>
      </c>
      <c r="AE590" s="88" t="str">
        <f>IF($AB590&lt;&gt;"x","",IF(AND($I590&lt;&gt;AE$4, IFERROR(MATCH("c",$AB590:AD590,0),0)=0),"x", IF(IFERROR(MATCH("c",$AB590:AD590,0),0)=0,"c","")))</f>
        <v/>
      </c>
      <c r="AF590" s="88" t="str">
        <f>IF($AB590&lt;&gt;"x","",IF(AND($I590&lt;&gt;AF$4, IFERROR(MATCH("c",$AB590:AE590,0),0)=0),"x", IF(IFERROR(MATCH("c",$AB590:AE590,0),0)=0,"c","")))</f>
        <v/>
      </c>
      <c r="AG590" s="88" t="str">
        <f>IF($AB590&lt;&gt;"x","",IF(AND($I590&lt;&gt;AG$4, IFERROR(MATCH("c",$AB590:AF590,0),0)=0),"x", IF(IFERROR(MATCH("c",$AB590:AF590,0),0)=0,"c","")))</f>
        <v/>
      </c>
      <c r="AH590" s="88" t="str">
        <f>IF($AB590&lt;&gt;"x","",IF(AND($I590&lt;&gt;AH$4, IFERROR(MATCH("c",$AB590:AG590,0),0)=0),"x", IF(IFERROR(MATCH("c",$AB590:AG590,0),0)=0,"c","")))</f>
        <v/>
      </c>
      <c r="AI590" s="88" t="str">
        <f>IF($AB590&lt;&gt;"x","",IF(AND($I590&lt;&gt;AI$4, IFERROR(MATCH("c",$AB590:AH590,0),0)=0),"x", IF(IFERROR(MATCH("c",$AB590:AH590,0),0)=0,"c","")))</f>
        <v/>
      </c>
      <c r="AJ590" s="88" t="str">
        <f>IF($AB590&lt;&gt;"x","",IF(AND($I590&lt;&gt;AJ$4, IFERROR(MATCH("c",$AB590:AI590,0),0)=0),"x", IF(IFERROR(MATCH("c",$AB590:AI590,0),0)=0,"c","")))</f>
        <v/>
      </c>
      <c r="AK590" s="88" t="str">
        <f>IF($AB590&lt;&gt;"x","",IF(AND($I590&lt;&gt;AK$4, IFERROR(MATCH("c",$AB590:AJ590,0),0)=0),"x", IF(IFERROR(MATCH("c",$AB590:AJ590,0),0)=0,"c","")))</f>
        <v/>
      </c>
      <c r="AL590" s="88" t="str">
        <f>IF($AB590&lt;&gt;"x","",IF(AND($I590&lt;&gt;AL$4, IFERROR(MATCH("c",$AB590:AK590,0),0)=0),"x", IF(IFERROR(MATCH("c",$AB590:AK590,0),0)=0,"c","")))</f>
        <v/>
      </c>
      <c r="AM590" s="88" t="str">
        <f>IF($AB590&lt;&gt;"x","",IF(AND($I590&lt;&gt;AM$4, IFERROR(MATCH("c",$AB590:AL590,0),0)=0),"x", IF(IFERROR(MATCH("c",$AB590:AL590,0),0)=0,"c","")))</f>
        <v/>
      </c>
      <c r="AN590" s="88" t="str">
        <f>IF($AB590&lt;&gt;"x","",IF(AND($I590&lt;&gt;AN$4, IFERROR(MATCH("c",$AB590:AM590,0),0)=0),"x", IF(IFERROR(MATCH("c",$AB590:AM590,0),0)=0,"c","")))</f>
        <v/>
      </c>
      <c r="AO590" s="88" t="str">
        <f>IF($AB590&lt;&gt;"x","",IF(AND($I590&lt;&gt;AO$4, IFERROR(MATCH("c",$AB590:AN590,0),0)=0),"x", IF(IFERROR(MATCH("c",$AB590:AN590,0),0)=0,"c","")))</f>
        <v/>
      </c>
      <c r="AP590" s="88" t="str">
        <f>IF($AB590&lt;&gt;"x","",IF(AND($I590&lt;&gt;AP$4, IFERROR(MATCH("c",$AB590:AO590,0),0)=0),"x", IF(IFERROR(MATCH("c",$AB590:AO590,0),0)=0,"c","")))</f>
        <v/>
      </c>
      <c r="AQ590" s="88" t="str">
        <f>IF($AB590&lt;&gt;"x","",IF(AND($I590&lt;&gt;AQ$4, IFERROR(MATCH("c",$AB590:AP590,0),0)=0),"x", IF(IFERROR(MATCH("c",$AB590:AP590,0),0)=0,"c","")))</f>
        <v/>
      </c>
    </row>
    <row r="591" spans="2:43" x14ac:dyDescent="0.25">
      <c r="B591" s="88">
        <f>IF(AND(OR(Pipeline!$F$5=H591,Pipeline!$F$5="",Pipeline!$F$5="All"), OR(Pipeline!$F$6=J591,Pipeline!$F$6="",Pipeline!$F$6="All"),  OR(Pipeline!$J$5&lt;=K591,Pipeline!$J$5=""), OR(Pipeline!$J$6&gt;=K591,Pipeline!$J$6=""),  OR(Pipeline!$N$5&lt;=O591,Pipeline!$N$5=""), OR(Pipeline!$N$6&gt;=O591,Pipeline!$N$6="")),1,0)</f>
        <v>1</v>
      </c>
      <c r="C591" s="99">
        <f>IF(B591&lt;&gt;1,"",COUNTIFS($I$6:I590,I591,$B$6:B590,1)+1)</f>
        <v>579</v>
      </c>
      <c r="D591" s="100" t="str">
        <f>IF(LEN(INDEX(Input!B$6:B$1005,ROW($C591)-ROW($C$5),1))=0,"-",INDEX(Input!B$6:B$1005,ROW($C591)-ROW($C$5),1))</f>
        <v>-</v>
      </c>
      <c r="E591" s="100" t="str">
        <f>IF(LEN(INDEX(Input!C$6:C$1005,ROW($C591)-ROW($C$5),1))=0,"-",INDEX(Input!C$6:C$1005,ROW($C591)-ROW($C$5),1))</f>
        <v>-</v>
      </c>
      <c r="F591" s="100" t="str">
        <f>IF(LEN(INDEX(Input!D$6:D$1005,ROW($C591)-ROW($C$5),1))=0,"-",INDEX(Input!D$6:D$1005,ROW($C591)-ROW($C$5),1))</f>
        <v>-</v>
      </c>
      <c r="G591" s="100" t="str">
        <f>IF(LEN(INDEX(Input!E$6:E$1005,ROW($C591)-ROW($C$5),1))=0,"-",INDEX(Input!E$6:E$1005,ROW($C591)-ROW($C$5),1))</f>
        <v>-</v>
      </c>
      <c r="H591" s="100" t="str">
        <f>IF(LEN(INDEX(Input!F$6:F$1005,ROW($C591)-ROW($C$5),1))=0,"-",INDEX(Input!F$6:F$1005,ROW($C591)-ROW($C$5),1))</f>
        <v>-</v>
      </c>
      <c r="I591" s="100" t="str">
        <f>IF(LEN(INDEX(Input!G$6:G$1005,ROW($C591)-ROW($C$5),1))=0,"",INDEX(Input!G$6:G$1005,ROW($C591)-ROW($C$5),1))</f>
        <v/>
      </c>
      <c r="J591" s="100" t="str">
        <f>IF(LEN(INDEX(Input!B$6:B$1005,ROW($C591)-ROW($C$5),1))=0,"-",IF(INDEX(Input!H$6:H$1005,ROW($C591)-ROW($C$5),1)="","Not set",INDEX(Input!H$6:H$1005,ROW($C591)-ROW($C$5),1)) )</f>
        <v>-</v>
      </c>
      <c r="K591" s="101" t="str">
        <f>IF(LEN(INDEX(Input!I$6:I$1005,ROW($C591)-ROW($C$5),1))=0,"",INDEX(Input!I$6:I$1005,ROW($C591)-ROW($C$5),1))</f>
        <v/>
      </c>
      <c r="L591" s="101" t="str">
        <f t="array" ref="L591">IFERROR(IF($AY$24=123,DAY(K591)&amp;connector&amp;IF($AZ$24="Extended",INDEX($AT$24:$AT$35,MONTH(K591),1),MONTH(K591))&amp;connector&amp;IF($AZ$24="Short", RIGHT(YEAR(K591),2),YEAR(K591)),IF($AY$24=213, MONTH(K591)&amp;connector&amp;DAY(K591)&amp;connector&amp;IF($AZ$24="Short", RIGHT(YEAR(K591),2),YEAR(K591)),IF($AZ$24="Short", RIGHT(YEAR(K591),2),YEAR(K591))&amp;connector&amp;MONTH(K591)&amp;connector&amp;DAY(K591))),"-")</f>
        <v>-</v>
      </c>
      <c r="M591" s="101" t="str">
        <f>IF(LEN(INDEX(Input!J$6:J$1005,ROW($C591)-ROW($C$5),1))=0,"",INDEX(Input!J$6:J$1005,ROW($C591)-ROW($C$5),1))</f>
        <v/>
      </c>
      <c r="N591" s="101" t="str">
        <f t="array" ref="N591">IFERROR(IF($AY$24=123,DAY(M591)&amp;connector&amp;IF($AZ$24="Extended",INDEX($AT$24:$AT$35,MONTH(M591),1),MONTH(M591))&amp;connector&amp;IF($AZ$24="Short", RIGHT(YEAR(M591),2),YEAR(M591)),IF($AY$24=213, MONTH(M591)&amp;connector&amp;DAY(M591)&amp;connector&amp;IF($AZ$24="Short", RIGHT(YEAR(M591),2),YEAR(M591)),IF($AZ$24="Short", RIGHT(YEAR(M591),2),YEAR(M591))&amp;connector&amp;MONTH(M591)&amp;connector&amp;DAY(M591))),"-")</f>
        <v>-</v>
      </c>
      <c r="O591" s="156" t="str">
        <f>IF(LEN(INDEX(Input!K$6:K$1005,ROW($C591)-ROW($C$5),1))=0,"",INDEX(Input!K$6:K$1005,ROW($C591)-ROW($C$5),1))</f>
        <v/>
      </c>
      <c r="P591" s="100" t="str">
        <f t="shared" si="75"/>
        <v>-</v>
      </c>
      <c r="Q591" s="156" t="str">
        <f>IF(LEN(INDEX(Input!L$6:L$1005,ROW($C591)-ROW($C$5),1))=0,"",INDEX(Input!L$6:L$1005,ROW($C591)-ROW($C$5),1))</f>
        <v/>
      </c>
      <c r="R591" s="100" t="str">
        <f t="shared" si="76"/>
        <v>-</v>
      </c>
      <c r="S591" s="156" t="str">
        <f>IF(LEN(INDEX(Input!M$6:M$1005,ROW($C591)-ROW($C$5),1))=0,"-",INDEX(Input!M$6:M$1005,ROW($C591)-ROW($C$5),1))</f>
        <v>-</v>
      </c>
      <c r="T591" s="156" t="str">
        <f t="shared" si="77"/>
        <v/>
      </c>
      <c r="U591" s="100" t="str">
        <f t="shared" si="78"/>
        <v>-</v>
      </c>
      <c r="V591" s="156" t="str">
        <f>IF(LEN(INDEX(Input!O$6:O$1005,ROW($C591)-ROW($C$5),1))=0,"",INDEX(Input!O$6:O$1005,ROW($C591)-ROW($C$5),1))</f>
        <v/>
      </c>
      <c r="W591" s="100" t="str">
        <f t="shared" si="79"/>
        <v>-</v>
      </c>
      <c r="X591" s="104" t="str">
        <f t="shared" si="80"/>
        <v/>
      </c>
      <c r="Y591" s="102" t="str">
        <f t="shared" si="74"/>
        <v/>
      </c>
      <c r="Z591" s="102" t="str">
        <f>IF(AND(OR(Dashboard!$D$7=J591,Dashboard!$D$7=""),  OR(Dashboard!$G$6&lt;=K591,Dashboard!$G$6=""), OR(Dashboard!$G$7&gt;=K591,Dashboard!$G$7=""),  OR(Dashboard!$J$6&lt;=O591,Dashboard!$J$6=""), OR(Dashboard!$J$7&gt;=O591,Dashboard!$J$7=""),D591&lt;&gt;""),"x","")</f>
        <v>x</v>
      </c>
      <c r="AA591" s="102" t="str">
        <f>IF(AND(OR(Dashboard!$D$6=H591,Dashboard!$D$6="",Dashboard!$D$6="All"), Z591="x"),"x","")</f>
        <v>x</v>
      </c>
      <c r="AB591" s="103" t="str">
        <f>IF(AND(OR(Dashboard!$D$6=H591,Dashboard!$D$6="",Dashboard!$D$6="All"), OR(Dashboard!$D$7=J591,Dashboard!$D$7=""),  OR(Dashboard!$G$6&lt;=K591,Dashboard!$G$6=""), OR(Dashboard!$G$7&gt;=K591,Dashboard!$G$7=""),  OR(Dashboard!$J$6&lt;=O591,Dashboard!$J$6=""), OR(Dashboard!$J$7&gt;=O591,Dashboard!$J$7=""),I591&lt;&gt;""),"x","")</f>
        <v/>
      </c>
      <c r="AC591" s="88" t="str">
        <f>IF($AB591&lt;&gt;"x","",IF(AND($I591&lt;&gt;AC$4, IFERROR(MATCH("c",$AB591:AB591,0),0)=0),"x", IF(IFERROR(MATCH("c",$AB591:AB591,0),0)=0,"c","")))</f>
        <v/>
      </c>
      <c r="AD591" s="88" t="str">
        <f>IF($AB591&lt;&gt;"x","",IF(AND($I591&lt;&gt;AD$4, IFERROR(MATCH("c",$AB591:AC591,0),0)=0),"x", IF(IFERROR(MATCH("c",$AB591:AC591,0),0)=0,"c","")))</f>
        <v/>
      </c>
      <c r="AE591" s="88" t="str">
        <f>IF($AB591&lt;&gt;"x","",IF(AND($I591&lt;&gt;AE$4, IFERROR(MATCH("c",$AB591:AD591,0),0)=0),"x", IF(IFERROR(MATCH("c",$AB591:AD591,0),0)=0,"c","")))</f>
        <v/>
      </c>
      <c r="AF591" s="88" t="str">
        <f>IF($AB591&lt;&gt;"x","",IF(AND($I591&lt;&gt;AF$4, IFERROR(MATCH("c",$AB591:AE591,0),0)=0),"x", IF(IFERROR(MATCH("c",$AB591:AE591,0),0)=0,"c","")))</f>
        <v/>
      </c>
      <c r="AG591" s="88" t="str">
        <f>IF($AB591&lt;&gt;"x","",IF(AND($I591&lt;&gt;AG$4, IFERROR(MATCH("c",$AB591:AF591,0),0)=0),"x", IF(IFERROR(MATCH("c",$AB591:AF591,0),0)=0,"c","")))</f>
        <v/>
      </c>
      <c r="AH591" s="88" t="str">
        <f>IF($AB591&lt;&gt;"x","",IF(AND($I591&lt;&gt;AH$4, IFERROR(MATCH("c",$AB591:AG591,0),0)=0),"x", IF(IFERROR(MATCH("c",$AB591:AG591,0),0)=0,"c","")))</f>
        <v/>
      </c>
      <c r="AI591" s="88" t="str">
        <f>IF($AB591&lt;&gt;"x","",IF(AND($I591&lt;&gt;AI$4, IFERROR(MATCH("c",$AB591:AH591,0),0)=0),"x", IF(IFERROR(MATCH("c",$AB591:AH591,0),0)=0,"c","")))</f>
        <v/>
      </c>
      <c r="AJ591" s="88" t="str">
        <f>IF($AB591&lt;&gt;"x","",IF(AND($I591&lt;&gt;AJ$4, IFERROR(MATCH("c",$AB591:AI591,0),0)=0),"x", IF(IFERROR(MATCH("c",$AB591:AI591,0),0)=0,"c","")))</f>
        <v/>
      </c>
      <c r="AK591" s="88" t="str">
        <f>IF($AB591&lt;&gt;"x","",IF(AND($I591&lt;&gt;AK$4, IFERROR(MATCH("c",$AB591:AJ591,0),0)=0),"x", IF(IFERROR(MATCH("c",$AB591:AJ591,0),0)=0,"c","")))</f>
        <v/>
      </c>
      <c r="AL591" s="88" t="str">
        <f>IF($AB591&lt;&gt;"x","",IF(AND($I591&lt;&gt;AL$4, IFERROR(MATCH("c",$AB591:AK591,0),0)=0),"x", IF(IFERROR(MATCH("c",$AB591:AK591,0),0)=0,"c","")))</f>
        <v/>
      </c>
      <c r="AM591" s="88" t="str">
        <f>IF($AB591&lt;&gt;"x","",IF(AND($I591&lt;&gt;AM$4, IFERROR(MATCH("c",$AB591:AL591,0),0)=0),"x", IF(IFERROR(MATCH("c",$AB591:AL591,0),0)=0,"c","")))</f>
        <v/>
      </c>
      <c r="AN591" s="88" t="str">
        <f>IF($AB591&lt;&gt;"x","",IF(AND($I591&lt;&gt;AN$4, IFERROR(MATCH("c",$AB591:AM591,0),0)=0),"x", IF(IFERROR(MATCH("c",$AB591:AM591,0),0)=0,"c","")))</f>
        <v/>
      </c>
      <c r="AO591" s="88" t="str">
        <f>IF($AB591&lt;&gt;"x","",IF(AND($I591&lt;&gt;AO$4, IFERROR(MATCH("c",$AB591:AN591,0),0)=0),"x", IF(IFERROR(MATCH("c",$AB591:AN591,0),0)=0,"c","")))</f>
        <v/>
      </c>
      <c r="AP591" s="88" t="str">
        <f>IF($AB591&lt;&gt;"x","",IF(AND($I591&lt;&gt;AP$4, IFERROR(MATCH("c",$AB591:AO591,0),0)=0),"x", IF(IFERROR(MATCH("c",$AB591:AO591,0),0)=0,"c","")))</f>
        <v/>
      </c>
      <c r="AQ591" s="88" t="str">
        <f>IF($AB591&lt;&gt;"x","",IF(AND($I591&lt;&gt;AQ$4, IFERROR(MATCH("c",$AB591:AP591,0),0)=0),"x", IF(IFERROR(MATCH("c",$AB591:AP591,0),0)=0,"c","")))</f>
        <v/>
      </c>
    </row>
    <row r="592" spans="2:43" x14ac:dyDescent="0.25">
      <c r="B592" s="88">
        <f>IF(AND(OR(Pipeline!$F$5=H592,Pipeline!$F$5="",Pipeline!$F$5="All"), OR(Pipeline!$F$6=J592,Pipeline!$F$6="",Pipeline!$F$6="All"),  OR(Pipeline!$J$5&lt;=K592,Pipeline!$J$5=""), OR(Pipeline!$J$6&gt;=K592,Pipeline!$J$6=""),  OR(Pipeline!$N$5&lt;=O592,Pipeline!$N$5=""), OR(Pipeline!$N$6&gt;=O592,Pipeline!$N$6="")),1,0)</f>
        <v>1</v>
      </c>
      <c r="C592" s="99">
        <f>IF(B592&lt;&gt;1,"",COUNTIFS($I$6:I591,I592,$B$6:B591,1)+1)</f>
        <v>580</v>
      </c>
      <c r="D592" s="100" t="str">
        <f>IF(LEN(INDEX(Input!B$6:B$1005,ROW($C592)-ROW($C$5),1))=0,"-",INDEX(Input!B$6:B$1005,ROW($C592)-ROW($C$5),1))</f>
        <v>-</v>
      </c>
      <c r="E592" s="100" t="str">
        <f>IF(LEN(INDEX(Input!C$6:C$1005,ROW($C592)-ROW($C$5),1))=0,"-",INDEX(Input!C$6:C$1005,ROW($C592)-ROW($C$5),1))</f>
        <v>-</v>
      </c>
      <c r="F592" s="100" t="str">
        <f>IF(LEN(INDEX(Input!D$6:D$1005,ROW($C592)-ROW($C$5),1))=0,"-",INDEX(Input!D$6:D$1005,ROW($C592)-ROW($C$5),1))</f>
        <v>-</v>
      </c>
      <c r="G592" s="100" t="str">
        <f>IF(LEN(INDEX(Input!E$6:E$1005,ROW($C592)-ROW($C$5),1))=0,"-",INDEX(Input!E$6:E$1005,ROW($C592)-ROW($C$5),1))</f>
        <v>-</v>
      </c>
      <c r="H592" s="100" t="str">
        <f>IF(LEN(INDEX(Input!F$6:F$1005,ROW($C592)-ROW($C$5),1))=0,"-",INDEX(Input!F$6:F$1005,ROW($C592)-ROW($C$5),1))</f>
        <v>-</v>
      </c>
      <c r="I592" s="100" t="str">
        <f>IF(LEN(INDEX(Input!G$6:G$1005,ROW($C592)-ROW($C$5),1))=0,"",INDEX(Input!G$6:G$1005,ROW($C592)-ROW($C$5),1))</f>
        <v/>
      </c>
      <c r="J592" s="100" t="str">
        <f>IF(LEN(INDEX(Input!B$6:B$1005,ROW($C592)-ROW($C$5),1))=0,"-",IF(INDEX(Input!H$6:H$1005,ROW($C592)-ROW($C$5),1)="","Not set",INDEX(Input!H$6:H$1005,ROW($C592)-ROW($C$5),1)) )</f>
        <v>-</v>
      </c>
      <c r="K592" s="101" t="str">
        <f>IF(LEN(INDEX(Input!I$6:I$1005,ROW($C592)-ROW($C$5),1))=0,"",INDEX(Input!I$6:I$1005,ROW($C592)-ROW($C$5),1))</f>
        <v/>
      </c>
      <c r="L592" s="101" t="str">
        <f t="array" ref="L592">IFERROR(IF($AY$24=123,DAY(K592)&amp;connector&amp;IF($AZ$24="Extended",INDEX($AT$24:$AT$35,MONTH(K592),1),MONTH(K592))&amp;connector&amp;IF($AZ$24="Short", RIGHT(YEAR(K592),2),YEAR(K592)),IF($AY$24=213, MONTH(K592)&amp;connector&amp;DAY(K592)&amp;connector&amp;IF($AZ$24="Short", RIGHT(YEAR(K592),2),YEAR(K592)),IF($AZ$24="Short", RIGHT(YEAR(K592),2),YEAR(K592))&amp;connector&amp;MONTH(K592)&amp;connector&amp;DAY(K592))),"-")</f>
        <v>-</v>
      </c>
      <c r="M592" s="101" t="str">
        <f>IF(LEN(INDEX(Input!J$6:J$1005,ROW($C592)-ROW($C$5),1))=0,"",INDEX(Input!J$6:J$1005,ROW($C592)-ROW($C$5),1))</f>
        <v/>
      </c>
      <c r="N592" s="101" t="str">
        <f t="array" ref="N592">IFERROR(IF($AY$24=123,DAY(M592)&amp;connector&amp;IF($AZ$24="Extended",INDEX($AT$24:$AT$35,MONTH(M592),1),MONTH(M592))&amp;connector&amp;IF($AZ$24="Short", RIGHT(YEAR(M592),2),YEAR(M592)),IF($AY$24=213, MONTH(M592)&amp;connector&amp;DAY(M592)&amp;connector&amp;IF($AZ$24="Short", RIGHT(YEAR(M592),2),YEAR(M592)),IF($AZ$24="Short", RIGHT(YEAR(M592),2),YEAR(M592))&amp;connector&amp;MONTH(M592)&amp;connector&amp;DAY(M592))),"-")</f>
        <v>-</v>
      </c>
      <c r="O592" s="156" t="str">
        <f>IF(LEN(INDEX(Input!K$6:K$1005,ROW($C592)-ROW($C$5),1))=0,"",INDEX(Input!K$6:K$1005,ROW($C592)-ROW($C$5),1))</f>
        <v/>
      </c>
      <c r="P592" s="100" t="str">
        <f t="shared" si="75"/>
        <v>-</v>
      </c>
      <c r="Q592" s="156" t="str">
        <f>IF(LEN(INDEX(Input!L$6:L$1005,ROW($C592)-ROW($C$5),1))=0,"",INDEX(Input!L$6:L$1005,ROW($C592)-ROW($C$5),1))</f>
        <v/>
      </c>
      <c r="R592" s="100" t="str">
        <f t="shared" si="76"/>
        <v>-</v>
      </c>
      <c r="S592" s="156" t="str">
        <f>IF(LEN(INDEX(Input!M$6:M$1005,ROW($C592)-ROW($C$5),1))=0,"-",INDEX(Input!M$6:M$1005,ROW($C592)-ROW($C$5),1))</f>
        <v>-</v>
      </c>
      <c r="T592" s="156" t="str">
        <f t="shared" si="77"/>
        <v/>
      </c>
      <c r="U592" s="100" t="str">
        <f t="shared" si="78"/>
        <v>-</v>
      </c>
      <c r="V592" s="156" t="str">
        <f>IF(LEN(INDEX(Input!O$6:O$1005,ROW($C592)-ROW($C$5),1))=0,"",INDEX(Input!O$6:O$1005,ROW($C592)-ROW($C$5),1))</f>
        <v/>
      </c>
      <c r="W592" s="100" t="str">
        <f t="shared" si="79"/>
        <v>-</v>
      </c>
      <c r="X592" s="104" t="str">
        <f t="shared" si="80"/>
        <v/>
      </c>
      <c r="Y592" s="102" t="str">
        <f t="shared" si="74"/>
        <v/>
      </c>
      <c r="Z592" s="102" t="str">
        <f>IF(AND(OR(Dashboard!$D$7=J592,Dashboard!$D$7=""),  OR(Dashboard!$G$6&lt;=K592,Dashboard!$G$6=""), OR(Dashboard!$G$7&gt;=K592,Dashboard!$G$7=""),  OR(Dashboard!$J$6&lt;=O592,Dashboard!$J$6=""), OR(Dashboard!$J$7&gt;=O592,Dashboard!$J$7=""),D592&lt;&gt;""),"x","")</f>
        <v>x</v>
      </c>
      <c r="AA592" s="102" t="str">
        <f>IF(AND(OR(Dashboard!$D$6=H592,Dashboard!$D$6="",Dashboard!$D$6="All"), Z592="x"),"x","")</f>
        <v>x</v>
      </c>
      <c r="AB592" s="103" t="str">
        <f>IF(AND(OR(Dashboard!$D$6=H592,Dashboard!$D$6="",Dashboard!$D$6="All"), OR(Dashboard!$D$7=J592,Dashboard!$D$7=""),  OR(Dashboard!$G$6&lt;=K592,Dashboard!$G$6=""), OR(Dashboard!$G$7&gt;=K592,Dashboard!$G$7=""),  OR(Dashboard!$J$6&lt;=O592,Dashboard!$J$6=""), OR(Dashboard!$J$7&gt;=O592,Dashboard!$J$7=""),I592&lt;&gt;""),"x","")</f>
        <v/>
      </c>
      <c r="AC592" s="88" t="str">
        <f>IF($AB592&lt;&gt;"x","",IF(AND($I592&lt;&gt;AC$4, IFERROR(MATCH("c",$AB592:AB592,0),0)=0),"x", IF(IFERROR(MATCH("c",$AB592:AB592,0),0)=0,"c","")))</f>
        <v/>
      </c>
      <c r="AD592" s="88" t="str">
        <f>IF($AB592&lt;&gt;"x","",IF(AND($I592&lt;&gt;AD$4, IFERROR(MATCH("c",$AB592:AC592,0),0)=0),"x", IF(IFERROR(MATCH("c",$AB592:AC592,0),0)=0,"c","")))</f>
        <v/>
      </c>
      <c r="AE592" s="88" t="str">
        <f>IF($AB592&lt;&gt;"x","",IF(AND($I592&lt;&gt;AE$4, IFERROR(MATCH("c",$AB592:AD592,0),0)=0),"x", IF(IFERROR(MATCH("c",$AB592:AD592,0),0)=0,"c","")))</f>
        <v/>
      </c>
      <c r="AF592" s="88" t="str">
        <f>IF($AB592&lt;&gt;"x","",IF(AND($I592&lt;&gt;AF$4, IFERROR(MATCH("c",$AB592:AE592,0),0)=0),"x", IF(IFERROR(MATCH("c",$AB592:AE592,0),0)=0,"c","")))</f>
        <v/>
      </c>
      <c r="AG592" s="88" t="str">
        <f>IF($AB592&lt;&gt;"x","",IF(AND($I592&lt;&gt;AG$4, IFERROR(MATCH("c",$AB592:AF592,0),0)=0),"x", IF(IFERROR(MATCH("c",$AB592:AF592,0),0)=0,"c","")))</f>
        <v/>
      </c>
      <c r="AH592" s="88" t="str">
        <f>IF($AB592&lt;&gt;"x","",IF(AND($I592&lt;&gt;AH$4, IFERROR(MATCH("c",$AB592:AG592,0),0)=0),"x", IF(IFERROR(MATCH("c",$AB592:AG592,0),0)=0,"c","")))</f>
        <v/>
      </c>
      <c r="AI592" s="88" t="str">
        <f>IF($AB592&lt;&gt;"x","",IF(AND($I592&lt;&gt;AI$4, IFERROR(MATCH("c",$AB592:AH592,0),0)=0),"x", IF(IFERROR(MATCH("c",$AB592:AH592,0),0)=0,"c","")))</f>
        <v/>
      </c>
      <c r="AJ592" s="88" t="str">
        <f>IF($AB592&lt;&gt;"x","",IF(AND($I592&lt;&gt;AJ$4, IFERROR(MATCH("c",$AB592:AI592,0),0)=0),"x", IF(IFERROR(MATCH("c",$AB592:AI592,0),0)=0,"c","")))</f>
        <v/>
      </c>
      <c r="AK592" s="88" t="str">
        <f>IF($AB592&lt;&gt;"x","",IF(AND($I592&lt;&gt;AK$4, IFERROR(MATCH("c",$AB592:AJ592,0),0)=0),"x", IF(IFERROR(MATCH("c",$AB592:AJ592,0),0)=0,"c","")))</f>
        <v/>
      </c>
      <c r="AL592" s="88" t="str">
        <f>IF($AB592&lt;&gt;"x","",IF(AND($I592&lt;&gt;AL$4, IFERROR(MATCH("c",$AB592:AK592,0),0)=0),"x", IF(IFERROR(MATCH("c",$AB592:AK592,0),0)=0,"c","")))</f>
        <v/>
      </c>
      <c r="AM592" s="88" t="str">
        <f>IF($AB592&lt;&gt;"x","",IF(AND($I592&lt;&gt;AM$4, IFERROR(MATCH("c",$AB592:AL592,0),0)=0),"x", IF(IFERROR(MATCH("c",$AB592:AL592,0),0)=0,"c","")))</f>
        <v/>
      </c>
      <c r="AN592" s="88" t="str">
        <f>IF($AB592&lt;&gt;"x","",IF(AND($I592&lt;&gt;AN$4, IFERROR(MATCH("c",$AB592:AM592,0),0)=0),"x", IF(IFERROR(MATCH("c",$AB592:AM592,0),0)=0,"c","")))</f>
        <v/>
      </c>
      <c r="AO592" s="88" t="str">
        <f>IF($AB592&lt;&gt;"x","",IF(AND($I592&lt;&gt;AO$4, IFERROR(MATCH("c",$AB592:AN592,0),0)=0),"x", IF(IFERROR(MATCH("c",$AB592:AN592,0),0)=0,"c","")))</f>
        <v/>
      </c>
      <c r="AP592" s="88" t="str">
        <f>IF($AB592&lt;&gt;"x","",IF(AND($I592&lt;&gt;AP$4, IFERROR(MATCH("c",$AB592:AO592,0),0)=0),"x", IF(IFERROR(MATCH("c",$AB592:AO592,0),0)=0,"c","")))</f>
        <v/>
      </c>
      <c r="AQ592" s="88" t="str">
        <f>IF($AB592&lt;&gt;"x","",IF(AND($I592&lt;&gt;AQ$4, IFERROR(MATCH("c",$AB592:AP592,0),0)=0),"x", IF(IFERROR(MATCH("c",$AB592:AP592,0),0)=0,"c","")))</f>
        <v/>
      </c>
    </row>
    <row r="593" spans="2:43" x14ac:dyDescent="0.25">
      <c r="B593" s="88">
        <f>IF(AND(OR(Pipeline!$F$5=H593,Pipeline!$F$5="",Pipeline!$F$5="All"), OR(Pipeline!$F$6=J593,Pipeline!$F$6="",Pipeline!$F$6="All"),  OR(Pipeline!$J$5&lt;=K593,Pipeline!$J$5=""), OR(Pipeline!$J$6&gt;=K593,Pipeline!$J$6=""),  OR(Pipeline!$N$5&lt;=O593,Pipeline!$N$5=""), OR(Pipeline!$N$6&gt;=O593,Pipeline!$N$6="")),1,0)</f>
        <v>1</v>
      </c>
      <c r="C593" s="99">
        <f>IF(B593&lt;&gt;1,"",COUNTIFS($I$6:I592,I593,$B$6:B592,1)+1)</f>
        <v>581</v>
      </c>
      <c r="D593" s="100" t="str">
        <f>IF(LEN(INDEX(Input!B$6:B$1005,ROW($C593)-ROW($C$5),1))=0,"-",INDEX(Input!B$6:B$1005,ROW($C593)-ROW($C$5),1))</f>
        <v>-</v>
      </c>
      <c r="E593" s="100" t="str">
        <f>IF(LEN(INDEX(Input!C$6:C$1005,ROW($C593)-ROW($C$5),1))=0,"-",INDEX(Input!C$6:C$1005,ROW($C593)-ROW($C$5),1))</f>
        <v>-</v>
      </c>
      <c r="F593" s="100" t="str">
        <f>IF(LEN(INDEX(Input!D$6:D$1005,ROW($C593)-ROW($C$5),1))=0,"-",INDEX(Input!D$6:D$1005,ROW($C593)-ROW($C$5),1))</f>
        <v>-</v>
      </c>
      <c r="G593" s="100" t="str">
        <f>IF(LEN(INDEX(Input!E$6:E$1005,ROW($C593)-ROW($C$5),1))=0,"-",INDEX(Input!E$6:E$1005,ROW($C593)-ROW($C$5),1))</f>
        <v>-</v>
      </c>
      <c r="H593" s="100" t="str">
        <f>IF(LEN(INDEX(Input!F$6:F$1005,ROW($C593)-ROW($C$5),1))=0,"-",INDEX(Input!F$6:F$1005,ROW($C593)-ROW($C$5),1))</f>
        <v>-</v>
      </c>
      <c r="I593" s="100" t="str">
        <f>IF(LEN(INDEX(Input!G$6:G$1005,ROW($C593)-ROW($C$5),1))=0,"",INDEX(Input!G$6:G$1005,ROW($C593)-ROW($C$5),1))</f>
        <v/>
      </c>
      <c r="J593" s="100" t="str">
        <f>IF(LEN(INDEX(Input!B$6:B$1005,ROW($C593)-ROW($C$5),1))=0,"-",IF(INDEX(Input!H$6:H$1005,ROW($C593)-ROW($C$5),1)="","Not set",INDEX(Input!H$6:H$1005,ROW($C593)-ROW($C$5),1)) )</f>
        <v>-</v>
      </c>
      <c r="K593" s="101" t="str">
        <f>IF(LEN(INDEX(Input!I$6:I$1005,ROW($C593)-ROW($C$5),1))=0,"",INDEX(Input!I$6:I$1005,ROW($C593)-ROW($C$5),1))</f>
        <v/>
      </c>
      <c r="L593" s="101" t="str">
        <f t="array" ref="L593">IFERROR(IF($AY$24=123,DAY(K593)&amp;connector&amp;IF($AZ$24="Extended",INDEX($AT$24:$AT$35,MONTH(K593),1),MONTH(K593))&amp;connector&amp;IF($AZ$24="Short", RIGHT(YEAR(K593),2),YEAR(K593)),IF($AY$24=213, MONTH(K593)&amp;connector&amp;DAY(K593)&amp;connector&amp;IF($AZ$24="Short", RIGHT(YEAR(K593),2),YEAR(K593)),IF($AZ$24="Short", RIGHT(YEAR(K593),2),YEAR(K593))&amp;connector&amp;MONTH(K593)&amp;connector&amp;DAY(K593))),"-")</f>
        <v>-</v>
      </c>
      <c r="M593" s="101" t="str">
        <f>IF(LEN(INDEX(Input!J$6:J$1005,ROW($C593)-ROW($C$5),1))=0,"",INDEX(Input!J$6:J$1005,ROW($C593)-ROW($C$5),1))</f>
        <v/>
      </c>
      <c r="N593" s="101" t="str">
        <f t="array" ref="N593">IFERROR(IF($AY$24=123,DAY(M593)&amp;connector&amp;IF($AZ$24="Extended",INDEX($AT$24:$AT$35,MONTH(M593),1),MONTH(M593))&amp;connector&amp;IF($AZ$24="Short", RIGHT(YEAR(M593),2),YEAR(M593)),IF($AY$24=213, MONTH(M593)&amp;connector&amp;DAY(M593)&amp;connector&amp;IF($AZ$24="Short", RIGHT(YEAR(M593),2),YEAR(M593)),IF($AZ$24="Short", RIGHT(YEAR(M593),2),YEAR(M593))&amp;connector&amp;MONTH(M593)&amp;connector&amp;DAY(M593))),"-")</f>
        <v>-</v>
      </c>
      <c r="O593" s="156" t="str">
        <f>IF(LEN(INDEX(Input!K$6:K$1005,ROW($C593)-ROW($C$5),1))=0,"",INDEX(Input!K$6:K$1005,ROW($C593)-ROW($C$5),1))</f>
        <v/>
      </c>
      <c r="P593" s="100" t="str">
        <f t="shared" si="75"/>
        <v>-</v>
      </c>
      <c r="Q593" s="156" t="str">
        <f>IF(LEN(INDEX(Input!L$6:L$1005,ROW($C593)-ROW($C$5),1))=0,"",INDEX(Input!L$6:L$1005,ROW($C593)-ROW($C$5),1))</f>
        <v/>
      </c>
      <c r="R593" s="100" t="str">
        <f t="shared" si="76"/>
        <v>-</v>
      </c>
      <c r="S593" s="156" t="str">
        <f>IF(LEN(INDEX(Input!M$6:M$1005,ROW($C593)-ROW($C$5),1))=0,"-",INDEX(Input!M$6:M$1005,ROW($C593)-ROW($C$5),1))</f>
        <v>-</v>
      </c>
      <c r="T593" s="156" t="str">
        <f t="shared" si="77"/>
        <v/>
      </c>
      <c r="U593" s="100" t="str">
        <f t="shared" si="78"/>
        <v>-</v>
      </c>
      <c r="V593" s="156" t="str">
        <f>IF(LEN(INDEX(Input!O$6:O$1005,ROW($C593)-ROW($C$5),1))=0,"",INDEX(Input!O$6:O$1005,ROW($C593)-ROW($C$5),1))</f>
        <v/>
      </c>
      <c r="W593" s="100" t="str">
        <f t="shared" si="79"/>
        <v>-</v>
      </c>
      <c r="X593" s="104" t="str">
        <f t="shared" si="80"/>
        <v/>
      </c>
      <c r="Y593" s="102" t="str">
        <f t="shared" si="74"/>
        <v/>
      </c>
      <c r="Z593" s="102" t="str">
        <f>IF(AND(OR(Dashboard!$D$7=J593,Dashboard!$D$7=""),  OR(Dashboard!$G$6&lt;=K593,Dashboard!$G$6=""), OR(Dashboard!$G$7&gt;=K593,Dashboard!$G$7=""),  OR(Dashboard!$J$6&lt;=O593,Dashboard!$J$6=""), OR(Dashboard!$J$7&gt;=O593,Dashboard!$J$7=""),D593&lt;&gt;""),"x","")</f>
        <v>x</v>
      </c>
      <c r="AA593" s="102" t="str">
        <f>IF(AND(OR(Dashboard!$D$6=H593,Dashboard!$D$6="",Dashboard!$D$6="All"), Z593="x"),"x","")</f>
        <v>x</v>
      </c>
      <c r="AB593" s="103" t="str">
        <f>IF(AND(OR(Dashboard!$D$6=H593,Dashboard!$D$6="",Dashboard!$D$6="All"), OR(Dashboard!$D$7=J593,Dashboard!$D$7=""),  OR(Dashboard!$G$6&lt;=K593,Dashboard!$G$6=""), OR(Dashboard!$G$7&gt;=K593,Dashboard!$G$7=""),  OR(Dashboard!$J$6&lt;=O593,Dashboard!$J$6=""), OR(Dashboard!$J$7&gt;=O593,Dashboard!$J$7=""),I593&lt;&gt;""),"x","")</f>
        <v/>
      </c>
      <c r="AC593" s="88" t="str">
        <f>IF($AB593&lt;&gt;"x","",IF(AND($I593&lt;&gt;AC$4, IFERROR(MATCH("c",$AB593:AB593,0),0)=0),"x", IF(IFERROR(MATCH("c",$AB593:AB593,0),0)=0,"c","")))</f>
        <v/>
      </c>
      <c r="AD593" s="88" t="str">
        <f>IF($AB593&lt;&gt;"x","",IF(AND($I593&lt;&gt;AD$4, IFERROR(MATCH("c",$AB593:AC593,0),0)=0),"x", IF(IFERROR(MATCH("c",$AB593:AC593,0),0)=0,"c","")))</f>
        <v/>
      </c>
      <c r="AE593" s="88" t="str">
        <f>IF($AB593&lt;&gt;"x","",IF(AND($I593&lt;&gt;AE$4, IFERROR(MATCH("c",$AB593:AD593,0),0)=0),"x", IF(IFERROR(MATCH("c",$AB593:AD593,0),0)=0,"c","")))</f>
        <v/>
      </c>
      <c r="AF593" s="88" t="str">
        <f>IF($AB593&lt;&gt;"x","",IF(AND($I593&lt;&gt;AF$4, IFERROR(MATCH("c",$AB593:AE593,0),0)=0),"x", IF(IFERROR(MATCH("c",$AB593:AE593,0),0)=0,"c","")))</f>
        <v/>
      </c>
      <c r="AG593" s="88" t="str">
        <f>IF($AB593&lt;&gt;"x","",IF(AND($I593&lt;&gt;AG$4, IFERROR(MATCH("c",$AB593:AF593,0),0)=0),"x", IF(IFERROR(MATCH("c",$AB593:AF593,0),0)=0,"c","")))</f>
        <v/>
      </c>
      <c r="AH593" s="88" t="str">
        <f>IF($AB593&lt;&gt;"x","",IF(AND($I593&lt;&gt;AH$4, IFERROR(MATCH("c",$AB593:AG593,0),0)=0),"x", IF(IFERROR(MATCH("c",$AB593:AG593,0),0)=0,"c","")))</f>
        <v/>
      </c>
      <c r="AI593" s="88" t="str">
        <f>IF($AB593&lt;&gt;"x","",IF(AND($I593&lt;&gt;AI$4, IFERROR(MATCH("c",$AB593:AH593,0),0)=0),"x", IF(IFERROR(MATCH("c",$AB593:AH593,0),0)=0,"c","")))</f>
        <v/>
      </c>
      <c r="AJ593" s="88" t="str">
        <f>IF($AB593&lt;&gt;"x","",IF(AND($I593&lt;&gt;AJ$4, IFERROR(MATCH("c",$AB593:AI593,0),0)=0),"x", IF(IFERROR(MATCH("c",$AB593:AI593,0),0)=0,"c","")))</f>
        <v/>
      </c>
      <c r="AK593" s="88" t="str">
        <f>IF($AB593&lt;&gt;"x","",IF(AND($I593&lt;&gt;AK$4, IFERROR(MATCH("c",$AB593:AJ593,0),0)=0),"x", IF(IFERROR(MATCH("c",$AB593:AJ593,0),0)=0,"c","")))</f>
        <v/>
      </c>
      <c r="AL593" s="88" t="str">
        <f>IF($AB593&lt;&gt;"x","",IF(AND($I593&lt;&gt;AL$4, IFERROR(MATCH("c",$AB593:AK593,0),0)=0),"x", IF(IFERROR(MATCH("c",$AB593:AK593,0),0)=0,"c","")))</f>
        <v/>
      </c>
      <c r="AM593" s="88" t="str">
        <f>IF($AB593&lt;&gt;"x","",IF(AND($I593&lt;&gt;AM$4, IFERROR(MATCH("c",$AB593:AL593,0),0)=0),"x", IF(IFERROR(MATCH("c",$AB593:AL593,0),0)=0,"c","")))</f>
        <v/>
      </c>
      <c r="AN593" s="88" t="str">
        <f>IF($AB593&lt;&gt;"x","",IF(AND($I593&lt;&gt;AN$4, IFERROR(MATCH("c",$AB593:AM593,0),0)=0),"x", IF(IFERROR(MATCH("c",$AB593:AM593,0),0)=0,"c","")))</f>
        <v/>
      </c>
      <c r="AO593" s="88" t="str">
        <f>IF($AB593&lt;&gt;"x","",IF(AND($I593&lt;&gt;AO$4, IFERROR(MATCH("c",$AB593:AN593,0),0)=0),"x", IF(IFERROR(MATCH("c",$AB593:AN593,0),0)=0,"c","")))</f>
        <v/>
      </c>
      <c r="AP593" s="88" t="str">
        <f>IF($AB593&lt;&gt;"x","",IF(AND($I593&lt;&gt;AP$4, IFERROR(MATCH("c",$AB593:AO593,0),0)=0),"x", IF(IFERROR(MATCH("c",$AB593:AO593,0),0)=0,"c","")))</f>
        <v/>
      </c>
      <c r="AQ593" s="88" t="str">
        <f>IF($AB593&lt;&gt;"x","",IF(AND($I593&lt;&gt;AQ$4, IFERROR(MATCH("c",$AB593:AP593,0),0)=0),"x", IF(IFERROR(MATCH("c",$AB593:AP593,0),0)=0,"c","")))</f>
        <v/>
      </c>
    </row>
    <row r="594" spans="2:43" x14ac:dyDescent="0.25">
      <c r="B594" s="88">
        <f>IF(AND(OR(Pipeline!$F$5=H594,Pipeline!$F$5="",Pipeline!$F$5="All"), OR(Pipeline!$F$6=J594,Pipeline!$F$6="",Pipeline!$F$6="All"),  OR(Pipeline!$J$5&lt;=K594,Pipeline!$J$5=""), OR(Pipeline!$J$6&gt;=K594,Pipeline!$J$6=""),  OR(Pipeline!$N$5&lt;=O594,Pipeline!$N$5=""), OR(Pipeline!$N$6&gt;=O594,Pipeline!$N$6="")),1,0)</f>
        <v>1</v>
      </c>
      <c r="C594" s="99">
        <f>IF(B594&lt;&gt;1,"",COUNTIFS($I$6:I593,I594,$B$6:B593,1)+1)</f>
        <v>582</v>
      </c>
      <c r="D594" s="100" t="str">
        <f>IF(LEN(INDEX(Input!B$6:B$1005,ROW($C594)-ROW($C$5),1))=0,"-",INDEX(Input!B$6:B$1005,ROW($C594)-ROW($C$5),1))</f>
        <v>-</v>
      </c>
      <c r="E594" s="100" t="str">
        <f>IF(LEN(INDEX(Input!C$6:C$1005,ROW($C594)-ROW($C$5),1))=0,"-",INDEX(Input!C$6:C$1005,ROW($C594)-ROW($C$5),1))</f>
        <v>-</v>
      </c>
      <c r="F594" s="100" t="str">
        <f>IF(LEN(INDEX(Input!D$6:D$1005,ROW($C594)-ROW($C$5),1))=0,"-",INDEX(Input!D$6:D$1005,ROW($C594)-ROW($C$5),1))</f>
        <v>-</v>
      </c>
      <c r="G594" s="100" t="str">
        <f>IF(LEN(INDEX(Input!E$6:E$1005,ROW($C594)-ROW($C$5),1))=0,"-",INDEX(Input!E$6:E$1005,ROW($C594)-ROW($C$5),1))</f>
        <v>-</v>
      </c>
      <c r="H594" s="100" t="str">
        <f>IF(LEN(INDEX(Input!F$6:F$1005,ROW($C594)-ROW($C$5),1))=0,"-",INDEX(Input!F$6:F$1005,ROW($C594)-ROW($C$5),1))</f>
        <v>-</v>
      </c>
      <c r="I594" s="100" t="str">
        <f>IF(LEN(INDEX(Input!G$6:G$1005,ROW($C594)-ROW($C$5),1))=0,"",INDEX(Input!G$6:G$1005,ROW($C594)-ROW($C$5),1))</f>
        <v/>
      </c>
      <c r="J594" s="100" t="str">
        <f>IF(LEN(INDEX(Input!B$6:B$1005,ROW($C594)-ROW($C$5),1))=0,"-",IF(INDEX(Input!H$6:H$1005,ROW($C594)-ROW($C$5),1)="","Not set",INDEX(Input!H$6:H$1005,ROW($C594)-ROW($C$5),1)) )</f>
        <v>-</v>
      </c>
      <c r="K594" s="101" t="str">
        <f>IF(LEN(INDEX(Input!I$6:I$1005,ROW($C594)-ROW($C$5),1))=0,"",INDEX(Input!I$6:I$1005,ROW($C594)-ROW($C$5),1))</f>
        <v/>
      </c>
      <c r="L594" s="101" t="str">
        <f t="array" ref="L594">IFERROR(IF($AY$24=123,DAY(K594)&amp;connector&amp;IF($AZ$24="Extended",INDEX($AT$24:$AT$35,MONTH(K594),1),MONTH(K594))&amp;connector&amp;IF($AZ$24="Short", RIGHT(YEAR(K594),2),YEAR(K594)),IF($AY$24=213, MONTH(K594)&amp;connector&amp;DAY(K594)&amp;connector&amp;IF($AZ$24="Short", RIGHT(YEAR(K594),2),YEAR(K594)),IF($AZ$24="Short", RIGHT(YEAR(K594),2),YEAR(K594))&amp;connector&amp;MONTH(K594)&amp;connector&amp;DAY(K594))),"-")</f>
        <v>-</v>
      </c>
      <c r="M594" s="101" t="str">
        <f>IF(LEN(INDEX(Input!J$6:J$1005,ROW($C594)-ROW($C$5),1))=0,"",INDEX(Input!J$6:J$1005,ROW($C594)-ROW($C$5),1))</f>
        <v/>
      </c>
      <c r="N594" s="101" t="str">
        <f t="array" ref="N594">IFERROR(IF($AY$24=123,DAY(M594)&amp;connector&amp;IF($AZ$24="Extended",INDEX($AT$24:$AT$35,MONTH(M594),1),MONTH(M594))&amp;connector&amp;IF($AZ$24="Short", RIGHT(YEAR(M594),2),YEAR(M594)),IF($AY$24=213, MONTH(M594)&amp;connector&amp;DAY(M594)&amp;connector&amp;IF($AZ$24="Short", RIGHT(YEAR(M594),2),YEAR(M594)),IF($AZ$24="Short", RIGHT(YEAR(M594),2),YEAR(M594))&amp;connector&amp;MONTH(M594)&amp;connector&amp;DAY(M594))),"-")</f>
        <v>-</v>
      </c>
      <c r="O594" s="156" t="str">
        <f>IF(LEN(INDEX(Input!K$6:K$1005,ROW($C594)-ROW($C$5),1))=0,"",INDEX(Input!K$6:K$1005,ROW($C594)-ROW($C$5),1))</f>
        <v/>
      </c>
      <c r="P594" s="100" t="str">
        <f t="shared" si="75"/>
        <v>-</v>
      </c>
      <c r="Q594" s="156" t="str">
        <f>IF(LEN(INDEX(Input!L$6:L$1005,ROW($C594)-ROW($C$5),1))=0,"",INDEX(Input!L$6:L$1005,ROW($C594)-ROW($C$5),1))</f>
        <v/>
      </c>
      <c r="R594" s="100" t="str">
        <f t="shared" si="76"/>
        <v>-</v>
      </c>
      <c r="S594" s="156" t="str">
        <f>IF(LEN(INDEX(Input!M$6:M$1005,ROW($C594)-ROW($C$5),1))=0,"-",INDEX(Input!M$6:M$1005,ROW($C594)-ROW($C$5),1))</f>
        <v>-</v>
      </c>
      <c r="T594" s="156" t="str">
        <f t="shared" si="77"/>
        <v/>
      </c>
      <c r="U594" s="100" t="str">
        <f t="shared" si="78"/>
        <v>-</v>
      </c>
      <c r="V594" s="156" t="str">
        <f>IF(LEN(INDEX(Input!O$6:O$1005,ROW($C594)-ROW($C$5),1))=0,"",INDEX(Input!O$6:O$1005,ROW($C594)-ROW($C$5),1))</f>
        <v/>
      </c>
      <c r="W594" s="100" t="str">
        <f t="shared" si="79"/>
        <v>-</v>
      </c>
      <c r="X594" s="104" t="str">
        <f t="shared" si="80"/>
        <v/>
      </c>
      <c r="Y594" s="102" t="str">
        <f t="shared" si="74"/>
        <v/>
      </c>
      <c r="Z594" s="102" t="str">
        <f>IF(AND(OR(Dashboard!$D$7=J594,Dashboard!$D$7=""),  OR(Dashboard!$G$6&lt;=K594,Dashboard!$G$6=""), OR(Dashboard!$G$7&gt;=K594,Dashboard!$G$7=""),  OR(Dashboard!$J$6&lt;=O594,Dashboard!$J$6=""), OR(Dashboard!$J$7&gt;=O594,Dashboard!$J$7=""),D594&lt;&gt;""),"x","")</f>
        <v>x</v>
      </c>
      <c r="AA594" s="102" t="str">
        <f>IF(AND(OR(Dashboard!$D$6=H594,Dashboard!$D$6="",Dashboard!$D$6="All"), Z594="x"),"x","")</f>
        <v>x</v>
      </c>
      <c r="AB594" s="103" t="str">
        <f>IF(AND(OR(Dashboard!$D$6=H594,Dashboard!$D$6="",Dashboard!$D$6="All"), OR(Dashboard!$D$7=J594,Dashboard!$D$7=""),  OR(Dashboard!$G$6&lt;=K594,Dashboard!$G$6=""), OR(Dashboard!$G$7&gt;=K594,Dashboard!$G$7=""),  OR(Dashboard!$J$6&lt;=O594,Dashboard!$J$6=""), OR(Dashboard!$J$7&gt;=O594,Dashboard!$J$7=""),I594&lt;&gt;""),"x","")</f>
        <v/>
      </c>
      <c r="AC594" s="88" t="str">
        <f>IF($AB594&lt;&gt;"x","",IF(AND($I594&lt;&gt;AC$4, IFERROR(MATCH("c",$AB594:AB594,0),0)=0),"x", IF(IFERROR(MATCH("c",$AB594:AB594,0),0)=0,"c","")))</f>
        <v/>
      </c>
      <c r="AD594" s="88" t="str">
        <f>IF($AB594&lt;&gt;"x","",IF(AND($I594&lt;&gt;AD$4, IFERROR(MATCH("c",$AB594:AC594,0),0)=0),"x", IF(IFERROR(MATCH("c",$AB594:AC594,0),0)=0,"c","")))</f>
        <v/>
      </c>
      <c r="AE594" s="88" t="str">
        <f>IF($AB594&lt;&gt;"x","",IF(AND($I594&lt;&gt;AE$4, IFERROR(MATCH("c",$AB594:AD594,0),0)=0),"x", IF(IFERROR(MATCH("c",$AB594:AD594,0),0)=0,"c","")))</f>
        <v/>
      </c>
      <c r="AF594" s="88" t="str">
        <f>IF($AB594&lt;&gt;"x","",IF(AND($I594&lt;&gt;AF$4, IFERROR(MATCH("c",$AB594:AE594,0),0)=0),"x", IF(IFERROR(MATCH("c",$AB594:AE594,0),0)=0,"c","")))</f>
        <v/>
      </c>
      <c r="AG594" s="88" t="str">
        <f>IF($AB594&lt;&gt;"x","",IF(AND($I594&lt;&gt;AG$4, IFERROR(MATCH("c",$AB594:AF594,0),0)=0),"x", IF(IFERROR(MATCH("c",$AB594:AF594,0),0)=0,"c","")))</f>
        <v/>
      </c>
      <c r="AH594" s="88" t="str">
        <f>IF($AB594&lt;&gt;"x","",IF(AND($I594&lt;&gt;AH$4, IFERROR(MATCH("c",$AB594:AG594,0),0)=0),"x", IF(IFERROR(MATCH("c",$AB594:AG594,0),0)=0,"c","")))</f>
        <v/>
      </c>
      <c r="AI594" s="88" t="str">
        <f>IF($AB594&lt;&gt;"x","",IF(AND($I594&lt;&gt;AI$4, IFERROR(MATCH("c",$AB594:AH594,0),0)=0),"x", IF(IFERROR(MATCH("c",$AB594:AH594,0),0)=0,"c","")))</f>
        <v/>
      </c>
      <c r="AJ594" s="88" t="str">
        <f>IF($AB594&lt;&gt;"x","",IF(AND($I594&lt;&gt;AJ$4, IFERROR(MATCH("c",$AB594:AI594,0),0)=0),"x", IF(IFERROR(MATCH("c",$AB594:AI594,0),0)=0,"c","")))</f>
        <v/>
      </c>
      <c r="AK594" s="88" t="str">
        <f>IF($AB594&lt;&gt;"x","",IF(AND($I594&lt;&gt;AK$4, IFERROR(MATCH("c",$AB594:AJ594,0),0)=0),"x", IF(IFERROR(MATCH("c",$AB594:AJ594,0),0)=0,"c","")))</f>
        <v/>
      </c>
      <c r="AL594" s="88" t="str">
        <f>IF($AB594&lt;&gt;"x","",IF(AND($I594&lt;&gt;AL$4, IFERROR(MATCH("c",$AB594:AK594,0),0)=0),"x", IF(IFERROR(MATCH("c",$AB594:AK594,0),0)=0,"c","")))</f>
        <v/>
      </c>
      <c r="AM594" s="88" t="str">
        <f>IF($AB594&lt;&gt;"x","",IF(AND($I594&lt;&gt;AM$4, IFERROR(MATCH("c",$AB594:AL594,0),0)=0),"x", IF(IFERROR(MATCH("c",$AB594:AL594,0),0)=0,"c","")))</f>
        <v/>
      </c>
      <c r="AN594" s="88" t="str">
        <f>IF($AB594&lt;&gt;"x","",IF(AND($I594&lt;&gt;AN$4, IFERROR(MATCH("c",$AB594:AM594,0),0)=0),"x", IF(IFERROR(MATCH("c",$AB594:AM594,0),0)=0,"c","")))</f>
        <v/>
      </c>
      <c r="AO594" s="88" t="str">
        <f>IF($AB594&lt;&gt;"x","",IF(AND($I594&lt;&gt;AO$4, IFERROR(MATCH("c",$AB594:AN594,0),0)=0),"x", IF(IFERROR(MATCH("c",$AB594:AN594,0),0)=0,"c","")))</f>
        <v/>
      </c>
      <c r="AP594" s="88" t="str">
        <f>IF($AB594&lt;&gt;"x","",IF(AND($I594&lt;&gt;AP$4, IFERROR(MATCH("c",$AB594:AO594,0),0)=0),"x", IF(IFERROR(MATCH("c",$AB594:AO594,0),0)=0,"c","")))</f>
        <v/>
      </c>
      <c r="AQ594" s="88" t="str">
        <f>IF($AB594&lt;&gt;"x","",IF(AND($I594&lt;&gt;AQ$4, IFERROR(MATCH("c",$AB594:AP594,0),0)=0),"x", IF(IFERROR(MATCH("c",$AB594:AP594,0),0)=0,"c","")))</f>
        <v/>
      </c>
    </row>
    <row r="595" spans="2:43" x14ac:dyDescent="0.25">
      <c r="B595" s="88">
        <f>IF(AND(OR(Pipeline!$F$5=H595,Pipeline!$F$5="",Pipeline!$F$5="All"), OR(Pipeline!$F$6=J595,Pipeline!$F$6="",Pipeline!$F$6="All"),  OR(Pipeline!$J$5&lt;=K595,Pipeline!$J$5=""), OR(Pipeline!$J$6&gt;=K595,Pipeline!$J$6=""),  OR(Pipeline!$N$5&lt;=O595,Pipeline!$N$5=""), OR(Pipeline!$N$6&gt;=O595,Pipeline!$N$6="")),1,0)</f>
        <v>1</v>
      </c>
      <c r="C595" s="99">
        <f>IF(B595&lt;&gt;1,"",COUNTIFS($I$6:I594,I595,$B$6:B594,1)+1)</f>
        <v>583</v>
      </c>
      <c r="D595" s="100" t="str">
        <f>IF(LEN(INDEX(Input!B$6:B$1005,ROW($C595)-ROW($C$5),1))=0,"-",INDEX(Input!B$6:B$1005,ROW($C595)-ROW($C$5),1))</f>
        <v>-</v>
      </c>
      <c r="E595" s="100" t="str">
        <f>IF(LEN(INDEX(Input!C$6:C$1005,ROW($C595)-ROW($C$5),1))=0,"-",INDEX(Input!C$6:C$1005,ROW($C595)-ROW($C$5),1))</f>
        <v>-</v>
      </c>
      <c r="F595" s="100" t="str">
        <f>IF(LEN(INDEX(Input!D$6:D$1005,ROW($C595)-ROW($C$5),1))=0,"-",INDEX(Input!D$6:D$1005,ROW($C595)-ROW($C$5),1))</f>
        <v>-</v>
      </c>
      <c r="G595" s="100" t="str">
        <f>IF(LEN(INDEX(Input!E$6:E$1005,ROW($C595)-ROW($C$5),1))=0,"-",INDEX(Input!E$6:E$1005,ROW($C595)-ROW($C$5),1))</f>
        <v>-</v>
      </c>
      <c r="H595" s="100" t="str">
        <f>IF(LEN(INDEX(Input!F$6:F$1005,ROW($C595)-ROW($C$5),1))=0,"-",INDEX(Input!F$6:F$1005,ROW($C595)-ROW($C$5),1))</f>
        <v>-</v>
      </c>
      <c r="I595" s="100" t="str">
        <f>IF(LEN(INDEX(Input!G$6:G$1005,ROW($C595)-ROW($C$5),1))=0,"",INDEX(Input!G$6:G$1005,ROW($C595)-ROW($C$5),1))</f>
        <v/>
      </c>
      <c r="J595" s="100" t="str">
        <f>IF(LEN(INDEX(Input!B$6:B$1005,ROW($C595)-ROW($C$5),1))=0,"-",IF(INDEX(Input!H$6:H$1005,ROW($C595)-ROW($C$5),1)="","Not set",INDEX(Input!H$6:H$1005,ROW($C595)-ROW($C$5),1)) )</f>
        <v>-</v>
      </c>
      <c r="K595" s="101" t="str">
        <f>IF(LEN(INDEX(Input!I$6:I$1005,ROW($C595)-ROW($C$5),1))=0,"",INDEX(Input!I$6:I$1005,ROW($C595)-ROW($C$5),1))</f>
        <v/>
      </c>
      <c r="L595" s="101" t="str">
        <f t="array" ref="L595">IFERROR(IF($AY$24=123,DAY(K595)&amp;connector&amp;IF($AZ$24="Extended",INDEX($AT$24:$AT$35,MONTH(K595),1),MONTH(K595))&amp;connector&amp;IF($AZ$24="Short", RIGHT(YEAR(K595),2),YEAR(K595)),IF($AY$24=213, MONTH(K595)&amp;connector&amp;DAY(K595)&amp;connector&amp;IF($AZ$24="Short", RIGHT(YEAR(K595),2),YEAR(K595)),IF($AZ$24="Short", RIGHT(YEAR(K595),2),YEAR(K595))&amp;connector&amp;MONTH(K595)&amp;connector&amp;DAY(K595))),"-")</f>
        <v>-</v>
      </c>
      <c r="M595" s="101" t="str">
        <f>IF(LEN(INDEX(Input!J$6:J$1005,ROW($C595)-ROW($C$5),1))=0,"",INDEX(Input!J$6:J$1005,ROW($C595)-ROW($C$5),1))</f>
        <v/>
      </c>
      <c r="N595" s="101" t="str">
        <f t="array" ref="N595">IFERROR(IF($AY$24=123,DAY(M595)&amp;connector&amp;IF($AZ$24="Extended",INDEX($AT$24:$AT$35,MONTH(M595),1),MONTH(M595))&amp;connector&amp;IF($AZ$24="Short", RIGHT(YEAR(M595),2),YEAR(M595)),IF($AY$24=213, MONTH(M595)&amp;connector&amp;DAY(M595)&amp;connector&amp;IF($AZ$24="Short", RIGHT(YEAR(M595),2),YEAR(M595)),IF($AZ$24="Short", RIGHT(YEAR(M595),2),YEAR(M595))&amp;connector&amp;MONTH(M595)&amp;connector&amp;DAY(M595))),"-")</f>
        <v>-</v>
      </c>
      <c r="O595" s="156" t="str">
        <f>IF(LEN(INDEX(Input!K$6:K$1005,ROW($C595)-ROW($C$5),1))=0,"",INDEX(Input!K$6:K$1005,ROW($C595)-ROW($C$5),1))</f>
        <v/>
      </c>
      <c r="P595" s="100" t="str">
        <f t="shared" si="75"/>
        <v>-</v>
      </c>
      <c r="Q595" s="156" t="str">
        <f>IF(LEN(INDEX(Input!L$6:L$1005,ROW($C595)-ROW($C$5),1))=0,"",INDEX(Input!L$6:L$1005,ROW($C595)-ROW($C$5),1))</f>
        <v/>
      </c>
      <c r="R595" s="100" t="str">
        <f t="shared" si="76"/>
        <v>-</v>
      </c>
      <c r="S595" s="156" t="str">
        <f>IF(LEN(INDEX(Input!M$6:M$1005,ROW($C595)-ROW($C$5),1))=0,"-",INDEX(Input!M$6:M$1005,ROW($C595)-ROW($C$5),1))</f>
        <v>-</v>
      </c>
      <c r="T595" s="156" t="str">
        <f t="shared" si="77"/>
        <v/>
      </c>
      <c r="U595" s="100" t="str">
        <f t="shared" si="78"/>
        <v>-</v>
      </c>
      <c r="V595" s="156" t="str">
        <f>IF(LEN(INDEX(Input!O$6:O$1005,ROW($C595)-ROW($C$5),1))=0,"",INDEX(Input!O$6:O$1005,ROW($C595)-ROW($C$5),1))</f>
        <v/>
      </c>
      <c r="W595" s="100" t="str">
        <f t="shared" si="79"/>
        <v>-</v>
      </c>
      <c r="X595" s="104" t="str">
        <f t="shared" si="80"/>
        <v/>
      </c>
      <c r="Y595" s="102" t="str">
        <f t="shared" si="74"/>
        <v/>
      </c>
      <c r="Z595" s="102" t="str">
        <f>IF(AND(OR(Dashboard!$D$7=J595,Dashboard!$D$7=""),  OR(Dashboard!$G$6&lt;=K595,Dashboard!$G$6=""), OR(Dashboard!$G$7&gt;=K595,Dashboard!$G$7=""),  OR(Dashboard!$J$6&lt;=O595,Dashboard!$J$6=""), OR(Dashboard!$J$7&gt;=O595,Dashboard!$J$7=""),D595&lt;&gt;""),"x","")</f>
        <v>x</v>
      </c>
      <c r="AA595" s="102" t="str">
        <f>IF(AND(OR(Dashboard!$D$6=H595,Dashboard!$D$6="",Dashboard!$D$6="All"), Z595="x"),"x","")</f>
        <v>x</v>
      </c>
      <c r="AB595" s="103" t="str">
        <f>IF(AND(OR(Dashboard!$D$6=H595,Dashboard!$D$6="",Dashboard!$D$6="All"), OR(Dashboard!$D$7=J595,Dashboard!$D$7=""),  OR(Dashboard!$G$6&lt;=K595,Dashboard!$G$6=""), OR(Dashboard!$G$7&gt;=K595,Dashboard!$G$7=""),  OR(Dashboard!$J$6&lt;=O595,Dashboard!$J$6=""), OR(Dashboard!$J$7&gt;=O595,Dashboard!$J$7=""),I595&lt;&gt;""),"x","")</f>
        <v/>
      </c>
      <c r="AC595" s="88" t="str">
        <f>IF($AB595&lt;&gt;"x","",IF(AND($I595&lt;&gt;AC$4, IFERROR(MATCH("c",$AB595:AB595,0),0)=0),"x", IF(IFERROR(MATCH("c",$AB595:AB595,0),0)=0,"c","")))</f>
        <v/>
      </c>
      <c r="AD595" s="88" t="str">
        <f>IF($AB595&lt;&gt;"x","",IF(AND($I595&lt;&gt;AD$4, IFERROR(MATCH("c",$AB595:AC595,0),0)=0),"x", IF(IFERROR(MATCH("c",$AB595:AC595,0),0)=0,"c","")))</f>
        <v/>
      </c>
      <c r="AE595" s="88" t="str">
        <f>IF($AB595&lt;&gt;"x","",IF(AND($I595&lt;&gt;AE$4, IFERROR(MATCH("c",$AB595:AD595,0),0)=0),"x", IF(IFERROR(MATCH("c",$AB595:AD595,0),0)=0,"c","")))</f>
        <v/>
      </c>
      <c r="AF595" s="88" t="str">
        <f>IF($AB595&lt;&gt;"x","",IF(AND($I595&lt;&gt;AF$4, IFERROR(MATCH("c",$AB595:AE595,0),0)=0),"x", IF(IFERROR(MATCH("c",$AB595:AE595,0),0)=0,"c","")))</f>
        <v/>
      </c>
      <c r="AG595" s="88" t="str">
        <f>IF($AB595&lt;&gt;"x","",IF(AND($I595&lt;&gt;AG$4, IFERROR(MATCH("c",$AB595:AF595,0),0)=0),"x", IF(IFERROR(MATCH("c",$AB595:AF595,0),0)=0,"c","")))</f>
        <v/>
      </c>
      <c r="AH595" s="88" t="str">
        <f>IF($AB595&lt;&gt;"x","",IF(AND($I595&lt;&gt;AH$4, IFERROR(MATCH("c",$AB595:AG595,0),0)=0),"x", IF(IFERROR(MATCH("c",$AB595:AG595,0),0)=0,"c","")))</f>
        <v/>
      </c>
      <c r="AI595" s="88" t="str">
        <f>IF($AB595&lt;&gt;"x","",IF(AND($I595&lt;&gt;AI$4, IFERROR(MATCH("c",$AB595:AH595,0),0)=0),"x", IF(IFERROR(MATCH("c",$AB595:AH595,0),0)=0,"c","")))</f>
        <v/>
      </c>
      <c r="AJ595" s="88" t="str">
        <f>IF($AB595&lt;&gt;"x","",IF(AND($I595&lt;&gt;AJ$4, IFERROR(MATCH("c",$AB595:AI595,0),0)=0),"x", IF(IFERROR(MATCH("c",$AB595:AI595,0),0)=0,"c","")))</f>
        <v/>
      </c>
      <c r="AK595" s="88" t="str">
        <f>IF($AB595&lt;&gt;"x","",IF(AND($I595&lt;&gt;AK$4, IFERROR(MATCH("c",$AB595:AJ595,0),0)=0),"x", IF(IFERROR(MATCH("c",$AB595:AJ595,0),0)=0,"c","")))</f>
        <v/>
      </c>
      <c r="AL595" s="88" t="str">
        <f>IF($AB595&lt;&gt;"x","",IF(AND($I595&lt;&gt;AL$4, IFERROR(MATCH("c",$AB595:AK595,0),0)=0),"x", IF(IFERROR(MATCH("c",$AB595:AK595,0),0)=0,"c","")))</f>
        <v/>
      </c>
      <c r="AM595" s="88" t="str">
        <f>IF($AB595&lt;&gt;"x","",IF(AND($I595&lt;&gt;AM$4, IFERROR(MATCH("c",$AB595:AL595,0),0)=0),"x", IF(IFERROR(MATCH("c",$AB595:AL595,0),0)=0,"c","")))</f>
        <v/>
      </c>
      <c r="AN595" s="88" t="str">
        <f>IF($AB595&lt;&gt;"x","",IF(AND($I595&lt;&gt;AN$4, IFERROR(MATCH("c",$AB595:AM595,0),0)=0),"x", IF(IFERROR(MATCH("c",$AB595:AM595,0),0)=0,"c","")))</f>
        <v/>
      </c>
      <c r="AO595" s="88" t="str">
        <f>IF($AB595&lt;&gt;"x","",IF(AND($I595&lt;&gt;AO$4, IFERROR(MATCH("c",$AB595:AN595,0),0)=0),"x", IF(IFERROR(MATCH("c",$AB595:AN595,0),0)=0,"c","")))</f>
        <v/>
      </c>
      <c r="AP595" s="88" t="str">
        <f>IF($AB595&lt;&gt;"x","",IF(AND($I595&lt;&gt;AP$4, IFERROR(MATCH("c",$AB595:AO595,0),0)=0),"x", IF(IFERROR(MATCH("c",$AB595:AO595,0),0)=0,"c","")))</f>
        <v/>
      </c>
      <c r="AQ595" s="88" t="str">
        <f>IF($AB595&lt;&gt;"x","",IF(AND($I595&lt;&gt;AQ$4, IFERROR(MATCH("c",$AB595:AP595,0),0)=0),"x", IF(IFERROR(MATCH("c",$AB595:AP595,0),0)=0,"c","")))</f>
        <v/>
      </c>
    </row>
    <row r="596" spans="2:43" x14ac:dyDescent="0.25">
      <c r="B596" s="88">
        <f>IF(AND(OR(Pipeline!$F$5=H596,Pipeline!$F$5="",Pipeline!$F$5="All"), OR(Pipeline!$F$6=J596,Pipeline!$F$6="",Pipeline!$F$6="All"),  OR(Pipeline!$J$5&lt;=K596,Pipeline!$J$5=""), OR(Pipeline!$J$6&gt;=K596,Pipeline!$J$6=""),  OR(Pipeline!$N$5&lt;=O596,Pipeline!$N$5=""), OR(Pipeline!$N$6&gt;=O596,Pipeline!$N$6="")),1,0)</f>
        <v>1</v>
      </c>
      <c r="C596" s="99">
        <f>IF(B596&lt;&gt;1,"",COUNTIFS($I$6:I595,I596,$B$6:B595,1)+1)</f>
        <v>584</v>
      </c>
      <c r="D596" s="100" t="str">
        <f>IF(LEN(INDEX(Input!B$6:B$1005,ROW($C596)-ROW($C$5),1))=0,"-",INDEX(Input!B$6:B$1005,ROW($C596)-ROW($C$5),1))</f>
        <v>-</v>
      </c>
      <c r="E596" s="100" t="str">
        <f>IF(LEN(INDEX(Input!C$6:C$1005,ROW($C596)-ROW($C$5),1))=0,"-",INDEX(Input!C$6:C$1005,ROW($C596)-ROW($C$5),1))</f>
        <v>-</v>
      </c>
      <c r="F596" s="100" t="str">
        <f>IF(LEN(INDEX(Input!D$6:D$1005,ROW($C596)-ROW($C$5),1))=0,"-",INDEX(Input!D$6:D$1005,ROW($C596)-ROW($C$5),1))</f>
        <v>-</v>
      </c>
      <c r="G596" s="100" t="str">
        <f>IF(LEN(INDEX(Input!E$6:E$1005,ROW($C596)-ROW($C$5),1))=0,"-",INDEX(Input!E$6:E$1005,ROW($C596)-ROW($C$5),1))</f>
        <v>-</v>
      </c>
      <c r="H596" s="100" t="str">
        <f>IF(LEN(INDEX(Input!F$6:F$1005,ROW($C596)-ROW($C$5),1))=0,"-",INDEX(Input!F$6:F$1005,ROW($C596)-ROW($C$5),1))</f>
        <v>-</v>
      </c>
      <c r="I596" s="100" t="str">
        <f>IF(LEN(INDEX(Input!G$6:G$1005,ROW($C596)-ROW($C$5),1))=0,"",INDEX(Input!G$6:G$1005,ROW($C596)-ROW($C$5),1))</f>
        <v/>
      </c>
      <c r="J596" s="100" t="str">
        <f>IF(LEN(INDEX(Input!B$6:B$1005,ROW($C596)-ROW($C$5),1))=0,"-",IF(INDEX(Input!H$6:H$1005,ROW($C596)-ROW($C$5),1)="","Not set",INDEX(Input!H$6:H$1005,ROW($C596)-ROW($C$5),1)) )</f>
        <v>-</v>
      </c>
      <c r="K596" s="101" t="str">
        <f>IF(LEN(INDEX(Input!I$6:I$1005,ROW($C596)-ROW($C$5),1))=0,"",INDEX(Input!I$6:I$1005,ROW($C596)-ROW($C$5),1))</f>
        <v/>
      </c>
      <c r="L596" s="101" t="str">
        <f t="array" ref="L596">IFERROR(IF($AY$24=123,DAY(K596)&amp;connector&amp;IF($AZ$24="Extended",INDEX($AT$24:$AT$35,MONTH(K596),1),MONTH(K596))&amp;connector&amp;IF($AZ$24="Short", RIGHT(YEAR(K596),2),YEAR(K596)),IF($AY$24=213, MONTH(K596)&amp;connector&amp;DAY(K596)&amp;connector&amp;IF($AZ$24="Short", RIGHT(YEAR(K596),2),YEAR(K596)),IF($AZ$24="Short", RIGHT(YEAR(K596),2),YEAR(K596))&amp;connector&amp;MONTH(K596)&amp;connector&amp;DAY(K596))),"-")</f>
        <v>-</v>
      </c>
      <c r="M596" s="101" t="str">
        <f>IF(LEN(INDEX(Input!J$6:J$1005,ROW($C596)-ROW($C$5),1))=0,"",INDEX(Input!J$6:J$1005,ROW($C596)-ROW($C$5),1))</f>
        <v/>
      </c>
      <c r="N596" s="101" t="str">
        <f t="array" ref="N596">IFERROR(IF($AY$24=123,DAY(M596)&amp;connector&amp;IF($AZ$24="Extended",INDEX($AT$24:$AT$35,MONTH(M596),1),MONTH(M596))&amp;connector&amp;IF($AZ$24="Short", RIGHT(YEAR(M596),2),YEAR(M596)),IF($AY$24=213, MONTH(M596)&amp;connector&amp;DAY(M596)&amp;connector&amp;IF($AZ$24="Short", RIGHT(YEAR(M596),2),YEAR(M596)),IF($AZ$24="Short", RIGHT(YEAR(M596),2),YEAR(M596))&amp;connector&amp;MONTH(M596)&amp;connector&amp;DAY(M596))),"-")</f>
        <v>-</v>
      </c>
      <c r="O596" s="156" t="str">
        <f>IF(LEN(INDEX(Input!K$6:K$1005,ROW($C596)-ROW($C$5),1))=0,"",INDEX(Input!K$6:K$1005,ROW($C596)-ROW($C$5),1))</f>
        <v/>
      </c>
      <c r="P596" s="100" t="str">
        <f t="shared" si="75"/>
        <v>-</v>
      </c>
      <c r="Q596" s="156" t="str">
        <f>IF(LEN(INDEX(Input!L$6:L$1005,ROW($C596)-ROW($C$5),1))=0,"",INDEX(Input!L$6:L$1005,ROW($C596)-ROW($C$5),1))</f>
        <v/>
      </c>
      <c r="R596" s="100" t="str">
        <f t="shared" si="76"/>
        <v>-</v>
      </c>
      <c r="S596" s="156" t="str">
        <f>IF(LEN(INDEX(Input!M$6:M$1005,ROW($C596)-ROW($C$5),1))=0,"-",INDEX(Input!M$6:M$1005,ROW($C596)-ROW($C$5),1))</f>
        <v>-</v>
      </c>
      <c r="T596" s="156" t="str">
        <f t="shared" si="77"/>
        <v/>
      </c>
      <c r="U596" s="100" t="str">
        <f t="shared" si="78"/>
        <v>-</v>
      </c>
      <c r="V596" s="156" t="str">
        <f>IF(LEN(INDEX(Input!O$6:O$1005,ROW($C596)-ROW($C$5),1))=0,"",INDEX(Input!O$6:O$1005,ROW($C596)-ROW($C$5),1))</f>
        <v/>
      </c>
      <c r="W596" s="100" t="str">
        <f t="shared" si="79"/>
        <v>-</v>
      </c>
      <c r="X596" s="104" t="str">
        <f t="shared" si="80"/>
        <v/>
      </c>
      <c r="Y596" s="102" t="str">
        <f t="shared" si="74"/>
        <v/>
      </c>
      <c r="Z596" s="102" t="str">
        <f>IF(AND(OR(Dashboard!$D$7=J596,Dashboard!$D$7=""),  OR(Dashboard!$G$6&lt;=K596,Dashboard!$G$6=""), OR(Dashboard!$G$7&gt;=K596,Dashboard!$G$7=""),  OR(Dashboard!$J$6&lt;=O596,Dashboard!$J$6=""), OR(Dashboard!$J$7&gt;=O596,Dashboard!$J$7=""),D596&lt;&gt;""),"x","")</f>
        <v>x</v>
      </c>
      <c r="AA596" s="102" t="str">
        <f>IF(AND(OR(Dashboard!$D$6=H596,Dashboard!$D$6="",Dashboard!$D$6="All"), Z596="x"),"x","")</f>
        <v>x</v>
      </c>
      <c r="AB596" s="103" t="str">
        <f>IF(AND(OR(Dashboard!$D$6=H596,Dashboard!$D$6="",Dashboard!$D$6="All"), OR(Dashboard!$D$7=J596,Dashboard!$D$7=""),  OR(Dashboard!$G$6&lt;=K596,Dashboard!$G$6=""), OR(Dashboard!$G$7&gt;=K596,Dashboard!$G$7=""),  OR(Dashboard!$J$6&lt;=O596,Dashboard!$J$6=""), OR(Dashboard!$J$7&gt;=O596,Dashboard!$J$7=""),I596&lt;&gt;""),"x","")</f>
        <v/>
      </c>
      <c r="AC596" s="88" t="str">
        <f>IF($AB596&lt;&gt;"x","",IF(AND($I596&lt;&gt;AC$4, IFERROR(MATCH("c",$AB596:AB596,0),0)=0),"x", IF(IFERROR(MATCH("c",$AB596:AB596,0),0)=0,"c","")))</f>
        <v/>
      </c>
      <c r="AD596" s="88" t="str">
        <f>IF($AB596&lt;&gt;"x","",IF(AND($I596&lt;&gt;AD$4, IFERROR(MATCH("c",$AB596:AC596,0),0)=0),"x", IF(IFERROR(MATCH("c",$AB596:AC596,0),0)=0,"c","")))</f>
        <v/>
      </c>
      <c r="AE596" s="88" t="str">
        <f>IF($AB596&lt;&gt;"x","",IF(AND($I596&lt;&gt;AE$4, IFERROR(MATCH("c",$AB596:AD596,0),0)=0),"x", IF(IFERROR(MATCH("c",$AB596:AD596,0),0)=0,"c","")))</f>
        <v/>
      </c>
      <c r="AF596" s="88" t="str">
        <f>IF($AB596&lt;&gt;"x","",IF(AND($I596&lt;&gt;AF$4, IFERROR(MATCH("c",$AB596:AE596,0),0)=0),"x", IF(IFERROR(MATCH("c",$AB596:AE596,0),0)=0,"c","")))</f>
        <v/>
      </c>
      <c r="AG596" s="88" t="str">
        <f>IF($AB596&lt;&gt;"x","",IF(AND($I596&lt;&gt;AG$4, IFERROR(MATCH("c",$AB596:AF596,0),0)=0),"x", IF(IFERROR(MATCH("c",$AB596:AF596,0),0)=0,"c","")))</f>
        <v/>
      </c>
      <c r="AH596" s="88" t="str">
        <f>IF($AB596&lt;&gt;"x","",IF(AND($I596&lt;&gt;AH$4, IFERROR(MATCH("c",$AB596:AG596,0),0)=0),"x", IF(IFERROR(MATCH("c",$AB596:AG596,0),0)=0,"c","")))</f>
        <v/>
      </c>
      <c r="AI596" s="88" t="str">
        <f>IF($AB596&lt;&gt;"x","",IF(AND($I596&lt;&gt;AI$4, IFERROR(MATCH("c",$AB596:AH596,0),0)=0),"x", IF(IFERROR(MATCH("c",$AB596:AH596,0),0)=0,"c","")))</f>
        <v/>
      </c>
      <c r="AJ596" s="88" t="str">
        <f>IF($AB596&lt;&gt;"x","",IF(AND($I596&lt;&gt;AJ$4, IFERROR(MATCH("c",$AB596:AI596,0),0)=0),"x", IF(IFERROR(MATCH("c",$AB596:AI596,0),0)=0,"c","")))</f>
        <v/>
      </c>
      <c r="AK596" s="88" t="str">
        <f>IF($AB596&lt;&gt;"x","",IF(AND($I596&lt;&gt;AK$4, IFERROR(MATCH("c",$AB596:AJ596,0),0)=0),"x", IF(IFERROR(MATCH("c",$AB596:AJ596,0),0)=0,"c","")))</f>
        <v/>
      </c>
      <c r="AL596" s="88" t="str">
        <f>IF($AB596&lt;&gt;"x","",IF(AND($I596&lt;&gt;AL$4, IFERROR(MATCH("c",$AB596:AK596,0),0)=0),"x", IF(IFERROR(MATCH("c",$AB596:AK596,0),0)=0,"c","")))</f>
        <v/>
      </c>
      <c r="AM596" s="88" t="str">
        <f>IF($AB596&lt;&gt;"x","",IF(AND($I596&lt;&gt;AM$4, IFERROR(MATCH("c",$AB596:AL596,0),0)=0),"x", IF(IFERROR(MATCH("c",$AB596:AL596,0),0)=0,"c","")))</f>
        <v/>
      </c>
      <c r="AN596" s="88" t="str">
        <f>IF($AB596&lt;&gt;"x","",IF(AND($I596&lt;&gt;AN$4, IFERROR(MATCH("c",$AB596:AM596,0),0)=0),"x", IF(IFERROR(MATCH("c",$AB596:AM596,0),0)=0,"c","")))</f>
        <v/>
      </c>
      <c r="AO596" s="88" t="str">
        <f>IF($AB596&lt;&gt;"x","",IF(AND($I596&lt;&gt;AO$4, IFERROR(MATCH("c",$AB596:AN596,0),0)=0),"x", IF(IFERROR(MATCH("c",$AB596:AN596,0),0)=0,"c","")))</f>
        <v/>
      </c>
      <c r="AP596" s="88" t="str">
        <f>IF($AB596&lt;&gt;"x","",IF(AND($I596&lt;&gt;AP$4, IFERROR(MATCH("c",$AB596:AO596,0),0)=0),"x", IF(IFERROR(MATCH("c",$AB596:AO596,0),0)=0,"c","")))</f>
        <v/>
      </c>
      <c r="AQ596" s="88" t="str">
        <f>IF($AB596&lt;&gt;"x","",IF(AND($I596&lt;&gt;AQ$4, IFERROR(MATCH("c",$AB596:AP596,0),0)=0),"x", IF(IFERROR(MATCH("c",$AB596:AP596,0),0)=0,"c","")))</f>
        <v/>
      </c>
    </row>
    <row r="597" spans="2:43" x14ac:dyDescent="0.25">
      <c r="B597" s="88">
        <f>IF(AND(OR(Pipeline!$F$5=H597,Pipeline!$F$5="",Pipeline!$F$5="All"), OR(Pipeline!$F$6=J597,Pipeline!$F$6="",Pipeline!$F$6="All"),  OR(Pipeline!$J$5&lt;=K597,Pipeline!$J$5=""), OR(Pipeline!$J$6&gt;=K597,Pipeline!$J$6=""),  OR(Pipeline!$N$5&lt;=O597,Pipeline!$N$5=""), OR(Pipeline!$N$6&gt;=O597,Pipeline!$N$6="")),1,0)</f>
        <v>1</v>
      </c>
      <c r="C597" s="99">
        <f>IF(B597&lt;&gt;1,"",COUNTIFS($I$6:I596,I597,$B$6:B596,1)+1)</f>
        <v>585</v>
      </c>
      <c r="D597" s="100" t="str">
        <f>IF(LEN(INDEX(Input!B$6:B$1005,ROW($C597)-ROW($C$5),1))=0,"-",INDEX(Input!B$6:B$1005,ROW($C597)-ROW($C$5),1))</f>
        <v>-</v>
      </c>
      <c r="E597" s="100" t="str">
        <f>IF(LEN(INDEX(Input!C$6:C$1005,ROW($C597)-ROW($C$5),1))=0,"-",INDEX(Input!C$6:C$1005,ROW($C597)-ROW($C$5),1))</f>
        <v>-</v>
      </c>
      <c r="F597" s="100" t="str">
        <f>IF(LEN(INDEX(Input!D$6:D$1005,ROW($C597)-ROW($C$5),1))=0,"-",INDEX(Input!D$6:D$1005,ROW($C597)-ROW($C$5),1))</f>
        <v>-</v>
      </c>
      <c r="G597" s="100" t="str">
        <f>IF(LEN(INDEX(Input!E$6:E$1005,ROW($C597)-ROW($C$5),1))=0,"-",INDEX(Input!E$6:E$1005,ROW($C597)-ROW($C$5),1))</f>
        <v>-</v>
      </c>
      <c r="H597" s="100" t="str">
        <f>IF(LEN(INDEX(Input!F$6:F$1005,ROW($C597)-ROW($C$5),1))=0,"-",INDEX(Input!F$6:F$1005,ROW($C597)-ROW($C$5),1))</f>
        <v>-</v>
      </c>
      <c r="I597" s="100" t="str">
        <f>IF(LEN(INDEX(Input!G$6:G$1005,ROW($C597)-ROW($C$5),1))=0,"",INDEX(Input!G$6:G$1005,ROW($C597)-ROW($C$5),1))</f>
        <v/>
      </c>
      <c r="J597" s="100" t="str">
        <f>IF(LEN(INDEX(Input!B$6:B$1005,ROW($C597)-ROW($C$5),1))=0,"-",IF(INDEX(Input!H$6:H$1005,ROW($C597)-ROW($C$5),1)="","Not set",INDEX(Input!H$6:H$1005,ROW($C597)-ROW($C$5),1)) )</f>
        <v>-</v>
      </c>
      <c r="K597" s="101" t="str">
        <f>IF(LEN(INDEX(Input!I$6:I$1005,ROW($C597)-ROW($C$5),1))=0,"",INDEX(Input!I$6:I$1005,ROW($C597)-ROW($C$5),1))</f>
        <v/>
      </c>
      <c r="L597" s="101" t="str">
        <f t="array" ref="L597">IFERROR(IF($AY$24=123,DAY(K597)&amp;connector&amp;IF($AZ$24="Extended",INDEX($AT$24:$AT$35,MONTH(K597),1),MONTH(K597))&amp;connector&amp;IF($AZ$24="Short", RIGHT(YEAR(K597),2),YEAR(K597)),IF($AY$24=213, MONTH(K597)&amp;connector&amp;DAY(K597)&amp;connector&amp;IF($AZ$24="Short", RIGHT(YEAR(K597),2),YEAR(K597)),IF($AZ$24="Short", RIGHT(YEAR(K597),2),YEAR(K597))&amp;connector&amp;MONTH(K597)&amp;connector&amp;DAY(K597))),"-")</f>
        <v>-</v>
      </c>
      <c r="M597" s="101" t="str">
        <f>IF(LEN(INDEX(Input!J$6:J$1005,ROW($C597)-ROW($C$5),1))=0,"",INDEX(Input!J$6:J$1005,ROW($C597)-ROW($C$5),1))</f>
        <v/>
      </c>
      <c r="N597" s="101" t="str">
        <f t="array" ref="N597">IFERROR(IF($AY$24=123,DAY(M597)&amp;connector&amp;IF($AZ$24="Extended",INDEX($AT$24:$AT$35,MONTH(M597),1),MONTH(M597))&amp;connector&amp;IF($AZ$24="Short", RIGHT(YEAR(M597),2),YEAR(M597)),IF($AY$24=213, MONTH(M597)&amp;connector&amp;DAY(M597)&amp;connector&amp;IF($AZ$24="Short", RIGHT(YEAR(M597),2),YEAR(M597)),IF($AZ$24="Short", RIGHT(YEAR(M597),2),YEAR(M597))&amp;connector&amp;MONTH(M597)&amp;connector&amp;DAY(M597))),"-")</f>
        <v>-</v>
      </c>
      <c r="O597" s="156" t="str">
        <f>IF(LEN(INDEX(Input!K$6:K$1005,ROW($C597)-ROW($C$5),1))=0,"",INDEX(Input!K$6:K$1005,ROW($C597)-ROW($C$5),1))</f>
        <v/>
      </c>
      <c r="P597" s="100" t="str">
        <f t="shared" si="75"/>
        <v>-</v>
      </c>
      <c r="Q597" s="156" t="str">
        <f>IF(LEN(INDEX(Input!L$6:L$1005,ROW($C597)-ROW($C$5),1))=0,"",INDEX(Input!L$6:L$1005,ROW($C597)-ROW($C$5),1))</f>
        <v/>
      </c>
      <c r="R597" s="100" t="str">
        <f t="shared" si="76"/>
        <v>-</v>
      </c>
      <c r="S597" s="156" t="str">
        <f>IF(LEN(INDEX(Input!M$6:M$1005,ROW($C597)-ROW($C$5),1))=0,"-",INDEX(Input!M$6:M$1005,ROW($C597)-ROW($C$5),1))</f>
        <v>-</v>
      </c>
      <c r="T597" s="156" t="str">
        <f t="shared" si="77"/>
        <v/>
      </c>
      <c r="U597" s="100" t="str">
        <f t="shared" si="78"/>
        <v>-</v>
      </c>
      <c r="V597" s="156" t="str">
        <f>IF(LEN(INDEX(Input!O$6:O$1005,ROW($C597)-ROW($C$5),1))=0,"",INDEX(Input!O$6:O$1005,ROW($C597)-ROW($C$5),1))</f>
        <v/>
      </c>
      <c r="W597" s="100" t="str">
        <f t="shared" si="79"/>
        <v>-</v>
      </c>
      <c r="X597" s="104" t="str">
        <f t="shared" si="80"/>
        <v/>
      </c>
      <c r="Y597" s="102" t="str">
        <f t="shared" si="74"/>
        <v/>
      </c>
      <c r="Z597" s="102" t="str">
        <f>IF(AND(OR(Dashboard!$D$7=J597,Dashboard!$D$7=""),  OR(Dashboard!$G$6&lt;=K597,Dashboard!$G$6=""), OR(Dashboard!$G$7&gt;=K597,Dashboard!$G$7=""),  OR(Dashboard!$J$6&lt;=O597,Dashboard!$J$6=""), OR(Dashboard!$J$7&gt;=O597,Dashboard!$J$7=""),D597&lt;&gt;""),"x","")</f>
        <v>x</v>
      </c>
      <c r="AA597" s="102" t="str">
        <f>IF(AND(OR(Dashboard!$D$6=H597,Dashboard!$D$6="",Dashboard!$D$6="All"), Z597="x"),"x","")</f>
        <v>x</v>
      </c>
      <c r="AB597" s="103" t="str">
        <f>IF(AND(OR(Dashboard!$D$6=H597,Dashboard!$D$6="",Dashboard!$D$6="All"), OR(Dashboard!$D$7=J597,Dashboard!$D$7=""),  OR(Dashboard!$G$6&lt;=K597,Dashboard!$G$6=""), OR(Dashboard!$G$7&gt;=K597,Dashboard!$G$7=""),  OR(Dashboard!$J$6&lt;=O597,Dashboard!$J$6=""), OR(Dashboard!$J$7&gt;=O597,Dashboard!$J$7=""),I597&lt;&gt;""),"x","")</f>
        <v/>
      </c>
      <c r="AC597" s="88" t="str">
        <f>IF($AB597&lt;&gt;"x","",IF(AND($I597&lt;&gt;AC$4, IFERROR(MATCH("c",$AB597:AB597,0),0)=0),"x", IF(IFERROR(MATCH("c",$AB597:AB597,0),0)=0,"c","")))</f>
        <v/>
      </c>
      <c r="AD597" s="88" t="str">
        <f>IF($AB597&lt;&gt;"x","",IF(AND($I597&lt;&gt;AD$4, IFERROR(MATCH("c",$AB597:AC597,0),0)=0),"x", IF(IFERROR(MATCH("c",$AB597:AC597,0),0)=0,"c","")))</f>
        <v/>
      </c>
      <c r="AE597" s="88" t="str">
        <f>IF($AB597&lt;&gt;"x","",IF(AND($I597&lt;&gt;AE$4, IFERROR(MATCH("c",$AB597:AD597,0),0)=0),"x", IF(IFERROR(MATCH("c",$AB597:AD597,0),0)=0,"c","")))</f>
        <v/>
      </c>
      <c r="AF597" s="88" t="str">
        <f>IF($AB597&lt;&gt;"x","",IF(AND($I597&lt;&gt;AF$4, IFERROR(MATCH("c",$AB597:AE597,0),0)=0),"x", IF(IFERROR(MATCH("c",$AB597:AE597,0),0)=0,"c","")))</f>
        <v/>
      </c>
      <c r="AG597" s="88" t="str">
        <f>IF($AB597&lt;&gt;"x","",IF(AND($I597&lt;&gt;AG$4, IFERROR(MATCH("c",$AB597:AF597,0),0)=0),"x", IF(IFERROR(MATCH("c",$AB597:AF597,0),0)=0,"c","")))</f>
        <v/>
      </c>
      <c r="AH597" s="88" t="str">
        <f>IF($AB597&lt;&gt;"x","",IF(AND($I597&lt;&gt;AH$4, IFERROR(MATCH("c",$AB597:AG597,0),0)=0),"x", IF(IFERROR(MATCH("c",$AB597:AG597,0),0)=0,"c","")))</f>
        <v/>
      </c>
      <c r="AI597" s="88" t="str">
        <f>IF($AB597&lt;&gt;"x","",IF(AND($I597&lt;&gt;AI$4, IFERROR(MATCH("c",$AB597:AH597,0),0)=0),"x", IF(IFERROR(MATCH("c",$AB597:AH597,0),0)=0,"c","")))</f>
        <v/>
      </c>
      <c r="AJ597" s="88" t="str">
        <f>IF($AB597&lt;&gt;"x","",IF(AND($I597&lt;&gt;AJ$4, IFERROR(MATCH("c",$AB597:AI597,0),0)=0),"x", IF(IFERROR(MATCH("c",$AB597:AI597,0),0)=0,"c","")))</f>
        <v/>
      </c>
      <c r="AK597" s="88" t="str">
        <f>IF($AB597&lt;&gt;"x","",IF(AND($I597&lt;&gt;AK$4, IFERROR(MATCH("c",$AB597:AJ597,0),0)=0),"x", IF(IFERROR(MATCH("c",$AB597:AJ597,0),0)=0,"c","")))</f>
        <v/>
      </c>
      <c r="AL597" s="88" t="str">
        <f>IF($AB597&lt;&gt;"x","",IF(AND($I597&lt;&gt;AL$4, IFERROR(MATCH("c",$AB597:AK597,0),0)=0),"x", IF(IFERROR(MATCH("c",$AB597:AK597,0),0)=0,"c","")))</f>
        <v/>
      </c>
      <c r="AM597" s="88" t="str">
        <f>IF($AB597&lt;&gt;"x","",IF(AND($I597&lt;&gt;AM$4, IFERROR(MATCH("c",$AB597:AL597,0),0)=0),"x", IF(IFERROR(MATCH("c",$AB597:AL597,0),0)=0,"c","")))</f>
        <v/>
      </c>
      <c r="AN597" s="88" t="str">
        <f>IF($AB597&lt;&gt;"x","",IF(AND($I597&lt;&gt;AN$4, IFERROR(MATCH("c",$AB597:AM597,0),0)=0),"x", IF(IFERROR(MATCH("c",$AB597:AM597,0),0)=0,"c","")))</f>
        <v/>
      </c>
      <c r="AO597" s="88" t="str">
        <f>IF($AB597&lt;&gt;"x","",IF(AND($I597&lt;&gt;AO$4, IFERROR(MATCH("c",$AB597:AN597,0),0)=0),"x", IF(IFERROR(MATCH("c",$AB597:AN597,0),0)=0,"c","")))</f>
        <v/>
      </c>
      <c r="AP597" s="88" t="str">
        <f>IF($AB597&lt;&gt;"x","",IF(AND($I597&lt;&gt;AP$4, IFERROR(MATCH("c",$AB597:AO597,0),0)=0),"x", IF(IFERROR(MATCH("c",$AB597:AO597,0),0)=0,"c","")))</f>
        <v/>
      </c>
      <c r="AQ597" s="88" t="str">
        <f>IF($AB597&lt;&gt;"x","",IF(AND($I597&lt;&gt;AQ$4, IFERROR(MATCH("c",$AB597:AP597,0),0)=0),"x", IF(IFERROR(MATCH("c",$AB597:AP597,0),0)=0,"c","")))</f>
        <v/>
      </c>
    </row>
    <row r="598" spans="2:43" x14ac:dyDescent="0.25">
      <c r="B598" s="88">
        <f>IF(AND(OR(Pipeline!$F$5=H598,Pipeline!$F$5="",Pipeline!$F$5="All"), OR(Pipeline!$F$6=J598,Pipeline!$F$6="",Pipeline!$F$6="All"),  OR(Pipeline!$J$5&lt;=K598,Pipeline!$J$5=""), OR(Pipeline!$J$6&gt;=K598,Pipeline!$J$6=""),  OR(Pipeline!$N$5&lt;=O598,Pipeline!$N$5=""), OR(Pipeline!$N$6&gt;=O598,Pipeline!$N$6="")),1,0)</f>
        <v>1</v>
      </c>
      <c r="C598" s="99">
        <f>IF(B598&lt;&gt;1,"",COUNTIFS($I$6:I597,I598,$B$6:B597,1)+1)</f>
        <v>586</v>
      </c>
      <c r="D598" s="100" t="str">
        <f>IF(LEN(INDEX(Input!B$6:B$1005,ROW($C598)-ROW($C$5),1))=0,"-",INDEX(Input!B$6:B$1005,ROW($C598)-ROW($C$5),1))</f>
        <v>-</v>
      </c>
      <c r="E598" s="100" t="str">
        <f>IF(LEN(INDEX(Input!C$6:C$1005,ROW($C598)-ROW($C$5),1))=0,"-",INDEX(Input!C$6:C$1005,ROW($C598)-ROW($C$5),1))</f>
        <v>-</v>
      </c>
      <c r="F598" s="100" t="str">
        <f>IF(LEN(INDEX(Input!D$6:D$1005,ROW($C598)-ROW($C$5),1))=0,"-",INDEX(Input!D$6:D$1005,ROW($C598)-ROW($C$5),1))</f>
        <v>-</v>
      </c>
      <c r="G598" s="100" t="str">
        <f>IF(LEN(INDEX(Input!E$6:E$1005,ROW($C598)-ROW($C$5),1))=0,"-",INDEX(Input!E$6:E$1005,ROW($C598)-ROW($C$5),1))</f>
        <v>-</v>
      </c>
      <c r="H598" s="100" t="str">
        <f>IF(LEN(INDEX(Input!F$6:F$1005,ROW($C598)-ROW($C$5),1))=0,"-",INDEX(Input!F$6:F$1005,ROW($C598)-ROW($C$5),1))</f>
        <v>-</v>
      </c>
      <c r="I598" s="100" t="str">
        <f>IF(LEN(INDEX(Input!G$6:G$1005,ROW($C598)-ROW($C$5),1))=0,"",INDEX(Input!G$6:G$1005,ROW($C598)-ROW($C$5),1))</f>
        <v/>
      </c>
      <c r="J598" s="100" t="str">
        <f>IF(LEN(INDEX(Input!B$6:B$1005,ROW($C598)-ROW($C$5),1))=0,"-",IF(INDEX(Input!H$6:H$1005,ROW($C598)-ROW($C$5),1)="","Not set",INDEX(Input!H$6:H$1005,ROW($C598)-ROW($C$5),1)) )</f>
        <v>-</v>
      </c>
      <c r="K598" s="101" t="str">
        <f>IF(LEN(INDEX(Input!I$6:I$1005,ROW($C598)-ROW($C$5),1))=0,"",INDEX(Input!I$6:I$1005,ROW($C598)-ROW($C$5),1))</f>
        <v/>
      </c>
      <c r="L598" s="101" t="str">
        <f t="array" ref="L598">IFERROR(IF($AY$24=123,DAY(K598)&amp;connector&amp;IF($AZ$24="Extended",INDEX($AT$24:$AT$35,MONTH(K598),1),MONTH(K598))&amp;connector&amp;IF($AZ$24="Short", RIGHT(YEAR(K598),2),YEAR(K598)),IF($AY$24=213, MONTH(K598)&amp;connector&amp;DAY(K598)&amp;connector&amp;IF($AZ$24="Short", RIGHT(YEAR(K598),2),YEAR(K598)),IF($AZ$24="Short", RIGHT(YEAR(K598),2),YEAR(K598))&amp;connector&amp;MONTH(K598)&amp;connector&amp;DAY(K598))),"-")</f>
        <v>-</v>
      </c>
      <c r="M598" s="101" t="str">
        <f>IF(LEN(INDEX(Input!J$6:J$1005,ROW($C598)-ROW($C$5),1))=0,"",INDEX(Input!J$6:J$1005,ROW($C598)-ROW($C$5),1))</f>
        <v/>
      </c>
      <c r="N598" s="101" t="str">
        <f t="array" ref="N598">IFERROR(IF($AY$24=123,DAY(M598)&amp;connector&amp;IF($AZ$24="Extended",INDEX($AT$24:$AT$35,MONTH(M598),1),MONTH(M598))&amp;connector&amp;IF($AZ$24="Short", RIGHT(YEAR(M598),2),YEAR(M598)),IF($AY$24=213, MONTH(M598)&amp;connector&amp;DAY(M598)&amp;connector&amp;IF($AZ$24="Short", RIGHT(YEAR(M598),2),YEAR(M598)),IF($AZ$24="Short", RIGHT(YEAR(M598),2),YEAR(M598))&amp;connector&amp;MONTH(M598)&amp;connector&amp;DAY(M598))),"-")</f>
        <v>-</v>
      </c>
      <c r="O598" s="156" t="str">
        <f>IF(LEN(INDEX(Input!K$6:K$1005,ROW($C598)-ROW($C$5),1))=0,"",INDEX(Input!K$6:K$1005,ROW($C598)-ROW($C$5),1))</f>
        <v/>
      </c>
      <c r="P598" s="100" t="str">
        <f t="shared" si="75"/>
        <v>-</v>
      </c>
      <c r="Q598" s="156" t="str">
        <f>IF(LEN(INDEX(Input!L$6:L$1005,ROW($C598)-ROW($C$5),1))=0,"",INDEX(Input!L$6:L$1005,ROW($C598)-ROW($C$5),1))</f>
        <v/>
      </c>
      <c r="R598" s="100" t="str">
        <f t="shared" si="76"/>
        <v>-</v>
      </c>
      <c r="S598" s="156" t="str">
        <f>IF(LEN(INDEX(Input!M$6:M$1005,ROW($C598)-ROW($C$5),1))=0,"-",INDEX(Input!M$6:M$1005,ROW($C598)-ROW($C$5),1))</f>
        <v>-</v>
      </c>
      <c r="T598" s="156" t="str">
        <f t="shared" si="77"/>
        <v/>
      </c>
      <c r="U598" s="100" t="str">
        <f t="shared" si="78"/>
        <v>-</v>
      </c>
      <c r="V598" s="156" t="str">
        <f>IF(LEN(INDEX(Input!O$6:O$1005,ROW($C598)-ROW($C$5),1))=0,"",INDEX(Input!O$6:O$1005,ROW($C598)-ROW($C$5),1))</f>
        <v/>
      </c>
      <c r="W598" s="100" t="str">
        <f t="shared" si="79"/>
        <v>-</v>
      </c>
      <c r="X598" s="104" t="str">
        <f t="shared" si="80"/>
        <v/>
      </c>
      <c r="Y598" s="102" t="str">
        <f t="shared" si="74"/>
        <v/>
      </c>
      <c r="Z598" s="102" t="str">
        <f>IF(AND(OR(Dashboard!$D$7=J598,Dashboard!$D$7=""),  OR(Dashboard!$G$6&lt;=K598,Dashboard!$G$6=""), OR(Dashboard!$G$7&gt;=K598,Dashboard!$G$7=""),  OR(Dashboard!$J$6&lt;=O598,Dashboard!$J$6=""), OR(Dashboard!$J$7&gt;=O598,Dashboard!$J$7=""),D598&lt;&gt;""),"x","")</f>
        <v>x</v>
      </c>
      <c r="AA598" s="102" t="str">
        <f>IF(AND(OR(Dashboard!$D$6=H598,Dashboard!$D$6="",Dashboard!$D$6="All"), Z598="x"),"x","")</f>
        <v>x</v>
      </c>
      <c r="AB598" s="103" t="str">
        <f>IF(AND(OR(Dashboard!$D$6=H598,Dashboard!$D$6="",Dashboard!$D$6="All"), OR(Dashboard!$D$7=J598,Dashboard!$D$7=""),  OR(Dashboard!$G$6&lt;=K598,Dashboard!$G$6=""), OR(Dashboard!$G$7&gt;=K598,Dashboard!$G$7=""),  OR(Dashboard!$J$6&lt;=O598,Dashboard!$J$6=""), OR(Dashboard!$J$7&gt;=O598,Dashboard!$J$7=""),I598&lt;&gt;""),"x","")</f>
        <v/>
      </c>
      <c r="AC598" s="88" t="str">
        <f>IF($AB598&lt;&gt;"x","",IF(AND($I598&lt;&gt;AC$4, IFERROR(MATCH("c",$AB598:AB598,0),0)=0),"x", IF(IFERROR(MATCH("c",$AB598:AB598,0),0)=0,"c","")))</f>
        <v/>
      </c>
      <c r="AD598" s="88" t="str">
        <f>IF($AB598&lt;&gt;"x","",IF(AND($I598&lt;&gt;AD$4, IFERROR(MATCH("c",$AB598:AC598,0),0)=0),"x", IF(IFERROR(MATCH("c",$AB598:AC598,0),0)=0,"c","")))</f>
        <v/>
      </c>
      <c r="AE598" s="88" t="str">
        <f>IF($AB598&lt;&gt;"x","",IF(AND($I598&lt;&gt;AE$4, IFERROR(MATCH("c",$AB598:AD598,0),0)=0),"x", IF(IFERROR(MATCH("c",$AB598:AD598,0),0)=0,"c","")))</f>
        <v/>
      </c>
      <c r="AF598" s="88" t="str">
        <f>IF($AB598&lt;&gt;"x","",IF(AND($I598&lt;&gt;AF$4, IFERROR(MATCH("c",$AB598:AE598,0),0)=0),"x", IF(IFERROR(MATCH("c",$AB598:AE598,0),0)=0,"c","")))</f>
        <v/>
      </c>
      <c r="AG598" s="88" t="str">
        <f>IF($AB598&lt;&gt;"x","",IF(AND($I598&lt;&gt;AG$4, IFERROR(MATCH("c",$AB598:AF598,0),0)=0),"x", IF(IFERROR(MATCH("c",$AB598:AF598,0),0)=0,"c","")))</f>
        <v/>
      </c>
      <c r="AH598" s="88" t="str">
        <f>IF($AB598&lt;&gt;"x","",IF(AND($I598&lt;&gt;AH$4, IFERROR(MATCH("c",$AB598:AG598,0),0)=0),"x", IF(IFERROR(MATCH("c",$AB598:AG598,0),0)=0,"c","")))</f>
        <v/>
      </c>
      <c r="AI598" s="88" t="str">
        <f>IF($AB598&lt;&gt;"x","",IF(AND($I598&lt;&gt;AI$4, IFERROR(MATCH("c",$AB598:AH598,0),0)=0),"x", IF(IFERROR(MATCH("c",$AB598:AH598,0),0)=0,"c","")))</f>
        <v/>
      </c>
      <c r="AJ598" s="88" t="str">
        <f>IF($AB598&lt;&gt;"x","",IF(AND($I598&lt;&gt;AJ$4, IFERROR(MATCH("c",$AB598:AI598,0),0)=0),"x", IF(IFERROR(MATCH("c",$AB598:AI598,0),0)=0,"c","")))</f>
        <v/>
      </c>
      <c r="AK598" s="88" t="str">
        <f>IF($AB598&lt;&gt;"x","",IF(AND($I598&lt;&gt;AK$4, IFERROR(MATCH("c",$AB598:AJ598,0),0)=0),"x", IF(IFERROR(MATCH("c",$AB598:AJ598,0),0)=0,"c","")))</f>
        <v/>
      </c>
      <c r="AL598" s="88" t="str">
        <f>IF($AB598&lt;&gt;"x","",IF(AND($I598&lt;&gt;AL$4, IFERROR(MATCH("c",$AB598:AK598,0),0)=0),"x", IF(IFERROR(MATCH("c",$AB598:AK598,0),0)=0,"c","")))</f>
        <v/>
      </c>
      <c r="AM598" s="88" t="str">
        <f>IF($AB598&lt;&gt;"x","",IF(AND($I598&lt;&gt;AM$4, IFERROR(MATCH("c",$AB598:AL598,0),0)=0),"x", IF(IFERROR(MATCH("c",$AB598:AL598,0),0)=0,"c","")))</f>
        <v/>
      </c>
      <c r="AN598" s="88" t="str">
        <f>IF($AB598&lt;&gt;"x","",IF(AND($I598&lt;&gt;AN$4, IFERROR(MATCH("c",$AB598:AM598,0),0)=0),"x", IF(IFERROR(MATCH("c",$AB598:AM598,0),0)=0,"c","")))</f>
        <v/>
      </c>
      <c r="AO598" s="88" t="str">
        <f>IF($AB598&lt;&gt;"x","",IF(AND($I598&lt;&gt;AO$4, IFERROR(MATCH("c",$AB598:AN598,0),0)=0),"x", IF(IFERROR(MATCH("c",$AB598:AN598,0),0)=0,"c","")))</f>
        <v/>
      </c>
      <c r="AP598" s="88" t="str">
        <f>IF($AB598&lt;&gt;"x","",IF(AND($I598&lt;&gt;AP$4, IFERROR(MATCH("c",$AB598:AO598,0),0)=0),"x", IF(IFERROR(MATCH("c",$AB598:AO598,0),0)=0,"c","")))</f>
        <v/>
      </c>
      <c r="AQ598" s="88" t="str">
        <f>IF($AB598&lt;&gt;"x","",IF(AND($I598&lt;&gt;AQ$4, IFERROR(MATCH("c",$AB598:AP598,0),0)=0),"x", IF(IFERROR(MATCH("c",$AB598:AP598,0),0)=0,"c","")))</f>
        <v/>
      </c>
    </row>
    <row r="599" spans="2:43" x14ac:dyDescent="0.25">
      <c r="B599" s="88">
        <f>IF(AND(OR(Pipeline!$F$5=H599,Pipeline!$F$5="",Pipeline!$F$5="All"), OR(Pipeline!$F$6=J599,Pipeline!$F$6="",Pipeline!$F$6="All"),  OR(Pipeline!$J$5&lt;=K599,Pipeline!$J$5=""), OR(Pipeline!$J$6&gt;=K599,Pipeline!$J$6=""),  OR(Pipeline!$N$5&lt;=O599,Pipeline!$N$5=""), OR(Pipeline!$N$6&gt;=O599,Pipeline!$N$6="")),1,0)</f>
        <v>1</v>
      </c>
      <c r="C599" s="99">
        <f>IF(B599&lt;&gt;1,"",COUNTIFS($I$6:I598,I599,$B$6:B598,1)+1)</f>
        <v>587</v>
      </c>
      <c r="D599" s="100" t="str">
        <f>IF(LEN(INDEX(Input!B$6:B$1005,ROW($C599)-ROW($C$5),1))=0,"-",INDEX(Input!B$6:B$1005,ROW($C599)-ROW($C$5),1))</f>
        <v>-</v>
      </c>
      <c r="E599" s="100" t="str">
        <f>IF(LEN(INDEX(Input!C$6:C$1005,ROW($C599)-ROW($C$5),1))=0,"-",INDEX(Input!C$6:C$1005,ROW($C599)-ROW($C$5),1))</f>
        <v>-</v>
      </c>
      <c r="F599" s="100" t="str">
        <f>IF(LEN(INDEX(Input!D$6:D$1005,ROW($C599)-ROW($C$5),1))=0,"-",INDEX(Input!D$6:D$1005,ROW($C599)-ROW($C$5),1))</f>
        <v>-</v>
      </c>
      <c r="G599" s="100" t="str">
        <f>IF(LEN(INDEX(Input!E$6:E$1005,ROW($C599)-ROW($C$5),1))=0,"-",INDEX(Input!E$6:E$1005,ROW($C599)-ROW($C$5),1))</f>
        <v>-</v>
      </c>
      <c r="H599" s="100" t="str">
        <f>IF(LEN(INDEX(Input!F$6:F$1005,ROW($C599)-ROW($C$5),1))=0,"-",INDEX(Input!F$6:F$1005,ROW($C599)-ROW($C$5),1))</f>
        <v>-</v>
      </c>
      <c r="I599" s="100" t="str">
        <f>IF(LEN(INDEX(Input!G$6:G$1005,ROW($C599)-ROW($C$5),1))=0,"",INDEX(Input!G$6:G$1005,ROW($C599)-ROW($C$5),1))</f>
        <v/>
      </c>
      <c r="J599" s="100" t="str">
        <f>IF(LEN(INDEX(Input!B$6:B$1005,ROW($C599)-ROW($C$5),1))=0,"-",IF(INDEX(Input!H$6:H$1005,ROW($C599)-ROW($C$5),1)="","Not set",INDEX(Input!H$6:H$1005,ROW($C599)-ROW($C$5),1)) )</f>
        <v>-</v>
      </c>
      <c r="K599" s="101" t="str">
        <f>IF(LEN(INDEX(Input!I$6:I$1005,ROW($C599)-ROW($C$5),1))=0,"",INDEX(Input!I$6:I$1005,ROW($C599)-ROW($C$5),1))</f>
        <v/>
      </c>
      <c r="L599" s="101" t="str">
        <f t="array" ref="L599">IFERROR(IF($AY$24=123,DAY(K599)&amp;connector&amp;IF($AZ$24="Extended",INDEX($AT$24:$AT$35,MONTH(K599),1),MONTH(K599))&amp;connector&amp;IF($AZ$24="Short", RIGHT(YEAR(K599),2),YEAR(K599)),IF($AY$24=213, MONTH(K599)&amp;connector&amp;DAY(K599)&amp;connector&amp;IF($AZ$24="Short", RIGHT(YEAR(K599),2),YEAR(K599)),IF($AZ$24="Short", RIGHT(YEAR(K599),2),YEAR(K599))&amp;connector&amp;MONTH(K599)&amp;connector&amp;DAY(K599))),"-")</f>
        <v>-</v>
      </c>
      <c r="M599" s="101" t="str">
        <f>IF(LEN(INDEX(Input!J$6:J$1005,ROW($C599)-ROW($C$5),1))=0,"",INDEX(Input!J$6:J$1005,ROW($C599)-ROW($C$5),1))</f>
        <v/>
      </c>
      <c r="N599" s="101" t="str">
        <f t="array" ref="N599">IFERROR(IF($AY$24=123,DAY(M599)&amp;connector&amp;IF($AZ$24="Extended",INDEX($AT$24:$AT$35,MONTH(M599),1),MONTH(M599))&amp;connector&amp;IF($AZ$24="Short", RIGHT(YEAR(M599),2),YEAR(M599)),IF($AY$24=213, MONTH(M599)&amp;connector&amp;DAY(M599)&amp;connector&amp;IF($AZ$24="Short", RIGHT(YEAR(M599),2),YEAR(M599)),IF($AZ$24="Short", RIGHT(YEAR(M599),2),YEAR(M599))&amp;connector&amp;MONTH(M599)&amp;connector&amp;DAY(M599))),"-")</f>
        <v>-</v>
      </c>
      <c r="O599" s="156" t="str">
        <f>IF(LEN(INDEX(Input!K$6:K$1005,ROW($C599)-ROW($C$5),1))=0,"",INDEX(Input!K$6:K$1005,ROW($C599)-ROW($C$5),1))</f>
        <v/>
      </c>
      <c r="P599" s="100" t="str">
        <f t="shared" si="75"/>
        <v>-</v>
      </c>
      <c r="Q599" s="156" t="str">
        <f>IF(LEN(INDEX(Input!L$6:L$1005,ROW($C599)-ROW($C$5),1))=0,"",INDEX(Input!L$6:L$1005,ROW($C599)-ROW($C$5),1))</f>
        <v/>
      </c>
      <c r="R599" s="100" t="str">
        <f t="shared" si="76"/>
        <v>-</v>
      </c>
      <c r="S599" s="156" t="str">
        <f>IF(LEN(INDEX(Input!M$6:M$1005,ROW($C599)-ROW($C$5),1))=0,"-",INDEX(Input!M$6:M$1005,ROW($C599)-ROW($C$5),1))</f>
        <v>-</v>
      </c>
      <c r="T599" s="156" t="str">
        <f t="shared" si="77"/>
        <v/>
      </c>
      <c r="U599" s="100" t="str">
        <f t="shared" si="78"/>
        <v>-</v>
      </c>
      <c r="V599" s="156" t="str">
        <f>IF(LEN(INDEX(Input!O$6:O$1005,ROW($C599)-ROW($C$5),1))=0,"",INDEX(Input!O$6:O$1005,ROW($C599)-ROW($C$5),1))</f>
        <v/>
      </c>
      <c r="W599" s="100" t="str">
        <f t="shared" si="79"/>
        <v>-</v>
      </c>
      <c r="X599" s="104" t="str">
        <f t="shared" si="80"/>
        <v/>
      </c>
      <c r="Y599" s="102" t="str">
        <f t="shared" si="74"/>
        <v/>
      </c>
      <c r="Z599" s="102" t="str">
        <f>IF(AND(OR(Dashboard!$D$7=J599,Dashboard!$D$7=""),  OR(Dashboard!$G$6&lt;=K599,Dashboard!$G$6=""), OR(Dashboard!$G$7&gt;=K599,Dashboard!$G$7=""),  OR(Dashboard!$J$6&lt;=O599,Dashboard!$J$6=""), OR(Dashboard!$J$7&gt;=O599,Dashboard!$J$7=""),D599&lt;&gt;""),"x","")</f>
        <v>x</v>
      </c>
      <c r="AA599" s="102" t="str">
        <f>IF(AND(OR(Dashboard!$D$6=H599,Dashboard!$D$6="",Dashboard!$D$6="All"), Z599="x"),"x","")</f>
        <v>x</v>
      </c>
      <c r="AB599" s="103" t="str">
        <f>IF(AND(OR(Dashboard!$D$6=H599,Dashboard!$D$6="",Dashboard!$D$6="All"), OR(Dashboard!$D$7=J599,Dashboard!$D$7=""),  OR(Dashboard!$G$6&lt;=K599,Dashboard!$G$6=""), OR(Dashboard!$G$7&gt;=K599,Dashboard!$G$7=""),  OR(Dashboard!$J$6&lt;=O599,Dashboard!$J$6=""), OR(Dashboard!$J$7&gt;=O599,Dashboard!$J$7=""),I599&lt;&gt;""),"x","")</f>
        <v/>
      </c>
      <c r="AC599" s="88" t="str">
        <f>IF($AB599&lt;&gt;"x","",IF(AND($I599&lt;&gt;AC$4, IFERROR(MATCH("c",$AB599:AB599,0),0)=0),"x", IF(IFERROR(MATCH("c",$AB599:AB599,0),0)=0,"c","")))</f>
        <v/>
      </c>
      <c r="AD599" s="88" t="str">
        <f>IF($AB599&lt;&gt;"x","",IF(AND($I599&lt;&gt;AD$4, IFERROR(MATCH("c",$AB599:AC599,0),0)=0),"x", IF(IFERROR(MATCH("c",$AB599:AC599,0),0)=0,"c","")))</f>
        <v/>
      </c>
      <c r="AE599" s="88" t="str">
        <f>IF($AB599&lt;&gt;"x","",IF(AND($I599&lt;&gt;AE$4, IFERROR(MATCH("c",$AB599:AD599,0),0)=0),"x", IF(IFERROR(MATCH("c",$AB599:AD599,0),0)=0,"c","")))</f>
        <v/>
      </c>
      <c r="AF599" s="88" t="str">
        <f>IF($AB599&lt;&gt;"x","",IF(AND($I599&lt;&gt;AF$4, IFERROR(MATCH("c",$AB599:AE599,0),0)=0),"x", IF(IFERROR(MATCH("c",$AB599:AE599,0),0)=0,"c","")))</f>
        <v/>
      </c>
      <c r="AG599" s="88" t="str">
        <f>IF($AB599&lt;&gt;"x","",IF(AND($I599&lt;&gt;AG$4, IFERROR(MATCH("c",$AB599:AF599,0),0)=0),"x", IF(IFERROR(MATCH("c",$AB599:AF599,0),0)=0,"c","")))</f>
        <v/>
      </c>
      <c r="AH599" s="88" t="str">
        <f>IF($AB599&lt;&gt;"x","",IF(AND($I599&lt;&gt;AH$4, IFERROR(MATCH("c",$AB599:AG599,0),0)=0),"x", IF(IFERROR(MATCH("c",$AB599:AG599,0),0)=0,"c","")))</f>
        <v/>
      </c>
      <c r="AI599" s="88" t="str">
        <f>IF($AB599&lt;&gt;"x","",IF(AND($I599&lt;&gt;AI$4, IFERROR(MATCH("c",$AB599:AH599,0),0)=0),"x", IF(IFERROR(MATCH("c",$AB599:AH599,0),0)=0,"c","")))</f>
        <v/>
      </c>
      <c r="AJ599" s="88" t="str">
        <f>IF($AB599&lt;&gt;"x","",IF(AND($I599&lt;&gt;AJ$4, IFERROR(MATCH("c",$AB599:AI599,0),0)=0),"x", IF(IFERROR(MATCH("c",$AB599:AI599,0),0)=0,"c","")))</f>
        <v/>
      </c>
      <c r="AK599" s="88" t="str">
        <f>IF($AB599&lt;&gt;"x","",IF(AND($I599&lt;&gt;AK$4, IFERROR(MATCH("c",$AB599:AJ599,0),0)=0),"x", IF(IFERROR(MATCH("c",$AB599:AJ599,0),0)=0,"c","")))</f>
        <v/>
      </c>
      <c r="AL599" s="88" t="str">
        <f>IF($AB599&lt;&gt;"x","",IF(AND($I599&lt;&gt;AL$4, IFERROR(MATCH("c",$AB599:AK599,0),0)=0),"x", IF(IFERROR(MATCH("c",$AB599:AK599,0),0)=0,"c","")))</f>
        <v/>
      </c>
      <c r="AM599" s="88" t="str">
        <f>IF($AB599&lt;&gt;"x","",IF(AND($I599&lt;&gt;AM$4, IFERROR(MATCH("c",$AB599:AL599,0),0)=0),"x", IF(IFERROR(MATCH("c",$AB599:AL599,0),0)=0,"c","")))</f>
        <v/>
      </c>
      <c r="AN599" s="88" t="str">
        <f>IF($AB599&lt;&gt;"x","",IF(AND($I599&lt;&gt;AN$4, IFERROR(MATCH("c",$AB599:AM599,0),0)=0),"x", IF(IFERROR(MATCH("c",$AB599:AM599,0),0)=0,"c","")))</f>
        <v/>
      </c>
      <c r="AO599" s="88" t="str">
        <f>IF($AB599&lt;&gt;"x","",IF(AND($I599&lt;&gt;AO$4, IFERROR(MATCH("c",$AB599:AN599,0),0)=0),"x", IF(IFERROR(MATCH("c",$AB599:AN599,0),0)=0,"c","")))</f>
        <v/>
      </c>
      <c r="AP599" s="88" t="str">
        <f>IF($AB599&lt;&gt;"x","",IF(AND($I599&lt;&gt;AP$4, IFERROR(MATCH("c",$AB599:AO599,0),0)=0),"x", IF(IFERROR(MATCH("c",$AB599:AO599,0),0)=0,"c","")))</f>
        <v/>
      </c>
      <c r="AQ599" s="88" t="str">
        <f>IF($AB599&lt;&gt;"x","",IF(AND($I599&lt;&gt;AQ$4, IFERROR(MATCH("c",$AB599:AP599,0),0)=0),"x", IF(IFERROR(MATCH("c",$AB599:AP599,0),0)=0,"c","")))</f>
        <v/>
      </c>
    </row>
    <row r="600" spans="2:43" x14ac:dyDescent="0.25">
      <c r="B600" s="88">
        <f>IF(AND(OR(Pipeline!$F$5=H600,Pipeline!$F$5="",Pipeline!$F$5="All"), OR(Pipeline!$F$6=J600,Pipeline!$F$6="",Pipeline!$F$6="All"),  OR(Pipeline!$J$5&lt;=K600,Pipeline!$J$5=""), OR(Pipeline!$J$6&gt;=K600,Pipeline!$J$6=""),  OR(Pipeline!$N$5&lt;=O600,Pipeline!$N$5=""), OR(Pipeline!$N$6&gt;=O600,Pipeline!$N$6="")),1,0)</f>
        <v>1</v>
      </c>
      <c r="C600" s="99">
        <f>IF(B600&lt;&gt;1,"",COUNTIFS($I$6:I599,I600,$B$6:B599,1)+1)</f>
        <v>588</v>
      </c>
      <c r="D600" s="100" t="str">
        <f>IF(LEN(INDEX(Input!B$6:B$1005,ROW($C600)-ROW($C$5),1))=0,"-",INDEX(Input!B$6:B$1005,ROW($C600)-ROW($C$5),1))</f>
        <v>-</v>
      </c>
      <c r="E600" s="100" t="str">
        <f>IF(LEN(INDEX(Input!C$6:C$1005,ROW($C600)-ROW($C$5),1))=0,"-",INDEX(Input!C$6:C$1005,ROW($C600)-ROW($C$5),1))</f>
        <v>-</v>
      </c>
      <c r="F600" s="100" t="str">
        <f>IF(LEN(INDEX(Input!D$6:D$1005,ROW($C600)-ROW($C$5),1))=0,"-",INDEX(Input!D$6:D$1005,ROW($C600)-ROW($C$5),1))</f>
        <v>-</v>
      </c>
      <c r="G600" s="100" t="str">
        <f>IF(LEN(INDEX(Input!E$6:E$1005,ROW($C600)-ROW($C$5),1))=0,"-",INDEX(Input!E$6:E$1005,ROW($C600)-ROW($C$5),1))</f>
        <v>-</v>
      </c>
      <c r="H600" s="100" t="str">
        <f>IF(LEN(INDEX(Input!F$6:F$1005,ROW($C600)-ROW($C$5),1))=0,"-",INDEX(Input!F$6:F$1005,ROW($C600)-ROW($C$5),1))</f>
        <v>-</v>
      </c>
      <c r="I600" s="100" t="str">
        <f>IF(LEN(INDEX(Input!G$6:G$1005,ROW($C600)-ROW($C$5),1))=0,"",INDEX(Input!G$6:G$1005,ROW($C600)-ROW($C$5),1))</f>
        <v/>
      </c>
      <c r="J600" s="100" t="str">
        <f>IF(LEN(INDEX(Input!B$6:B$1005,ROW($C600)-ROW($C$5),1))=0,"-",IF(INDEX(Input!H$6:H$1005,ROW($C600)-ROW($C$5),1)="","Not set",INDEX(Input!H$6:H$1005,ROW($C600)-ROW($C$5),1)) )</f>
        <v>-</v>
      </c>
      <c r="K600" s="101" t="str">
        <f>IF(LEN(INDEX(Input!I$6:I$1005,ROW($C600)-ROW($C$5),1))=0,"",INDEX(Input!I$6:I$1005,ROW($C600)-ROW($C$5),1))</f>
        <v/>
      </c>
      <c r="L600" s="101" t="str">
        <f t="array" ref="L600">IFERROR(IF($AY$24=123,DAY(K600)&amp;connector&amp;IF($AZ$24="Extended",INDEX($AT$24:$AT$35,MONTH(K600),1),MONTH(K600))&amp;connector&amp;IF($AZ$24="Short", RIGHT(YEAR(K600),2),YEAR(K600)),IF($AY$24=213, MONTH(K600)&amp;connector&amp;DAY(K600)&amp;connector&amp;IF($AZ$24="Short", RIGHT(YEAR(K600),2),YEAR(K600)),IF($AZ$24="Short", RIGHT(YEAR(K600),2),YEAR(K600))&amp;connector&amp;MONTH(K600)&amp;connector&amp;DAY(K600))),"-")</f>
        <v>-</v>
      </c>
      <c r="M600" s="101" t="str">
        <f>IF(LEN(INDEX(Input!J$6:J$1005,ROW($C600)-ROW($C$5),1))=0,"",INDEX(Input!J$6:J$1005,ROW($C600)-ROW($C$5),1))</f>
        <v/>
      </c>
      <c r="N600" s="101" t="str">
        <f t="array" ref="N600">IFERROR(IF($AY$24=123,DAY(M600)&amp;connector&amp;IF($AZ$24="Extended",INDEX($AT$24:$AT$35,MONTH(M600),1),MONTH(M600))&amp;connector&amp;IF($AZ$24="Short", RIGHT(YEAR(M600),2),YEAR(M600)),IF($AY$24=213, MONTH(M600)&amp;connector&amp;DAY(M600)&amp;connector&amp;IF($AZ$24="Short", RIGHT(YEAR(M600),2),YEAR(M600)),IF($AZ$24="Short", RIGHT(YEAR(M600),2),YEAR(M600))&amp;connector&amp;MONTH(M600)&amp;connector&amp;DAY(M600))),"-")</f>
        <v>-</v>
      </c>
      <c r="O600" s="156" t="str">
        <f>IF(LEN(INDEX(Input!K$6:K$1005,ROW($C600)-ROW($C$5),1))=0,"",INDEX(Input!K$6:K$1005,ROW($C600)-ROW($C$5),1))</f>
        <v/>
      </c>
      <c r="P600" s="100" t="str">
        <f t="shared" si="75"/>
        <v>-</v>
      </c>
      <c r="Q600" s="156" t="str">
        <f>IF(LEN(INDEX(Input!L$6:L$1005,ROW($C600)-ROW($C$5),1))=0,"",INDEX(Input!L$6:L$1005,ROW($C600)-ROW($C$5),1))</f>
        <v/>
      </c>
      <c r="R600" s="100" t="str">
        <f t="shared" si="76"/>
        <v>-</v>
      </c>
      <c r="S600" s="156" t="str">
        <f>IF(LEN(INDEX(Input!M$6:M$1005,ROW($C600)-ROW($C$5),1))=0,"-",INDEX(Input!M$6:M$1005,ROW($C600)-ROW($C$5),1))</f>
        <v>-</v>
      </c>
      <c r="T600" s="156" t="str">
        <f t="shared" si="77"/>
        <v/>
      </c>
      <c r="U600" s="100" t="str">
        <f t="shared" si="78"/>
        <v>-</v>
      </c>
      <c r="V600" s="156" t="str">
        <f>IF(LEN(INDEX(Input!O$6:O$1005,ROW($C600)-ROW($C$5),1))=0,"",INDEX(Input!O$6:O$1005,ROW($C600)-ROW($C$5),1))</f>
        <v/>
      </c>
      <c r="W600" s="100" t="str">
        <f t="shared" si="79"/>
        <v>-</v>
      </c>
      <c r="X600" s="104" t="str">
        <f t="shared" si="80"/>
        <v/>
      </c>
      <c r="Y600" s="102" t="str">
        <f t="shared" si="74"/>
        <v/>
      </c>
      <c r="Z600" s="102" t="str">
        <f>IF(AND(OR(Dashboard!$D$7=J600,Dashboard!$D$7=""),  OR(Dashboard!$G$6&lt;=K600,Dashboard!$G$6=""), OR(Dashboard!$G$7&gt;=K600,Dashboard!$G$7=""),  OR(Dashboard!$J$6&lt;=O600,Dashboard!$J$6=""), OR(Dashboard!$J$7&gt;=O600,Dashboard!$J$7=""),D600&lt;&gt;""),"x","")</f>
        <v>x</v>
      </c>
      <c r="AA600" s="102" t="str">
        <f>IF(AND(OR(Dashboard!$D$6=H600,Dashboard!$D$6="",Dashboard!$D$6="All"), Z600="x"),"x","")</f>
        <v>x</v>
      </c>
      <c r="AB600" s="103" t="str">
        <f>IF(AND(OR(Dashboard!$D$6=H600,Dashboard!$D$6="",Dashboard!$D$6="All"), OR(Dashboard!$D$7=J600,Dashboard!$D$7=""),  OR(Dashboard!$G$6&lt;=K600,Dashboard!$G$6=""), OR(Dashboard!$G$7&gt;=K600,Dashboard!$G$7=""),  OR(Dashboard!$J$6&lt;=O600,Dashboard!$J$6=""), OR(Dashboard!$J$7&gt;=O600,Dashboard!$J$7=""),I600&lt;&gt;""),"x","")</f>
        <v/>
      </c>
      <c r="AC600" s="88" t="str">
        <f>IF($AB600&lt;&gt;"x","",IF(AND($I600&lt;&gt;AC$4, IFERROR(MATCH("c",$AB600:AB600,0),0)=0),"x", IF(IFERROR(MATCH("c",$AB600:AB600,0),0)=0,"c","")))</f>
        <v/>
      </c>
      <c r="AD600" s="88" t="str">
        <f>IF($AB600&lt;&gt;"x","",IF(AND($I600&lt;&gt;AD$4, IFERROR(MATCH("c",$AB600:AC600,0),0)=0),"x", IF(IFERROR(MATCH("c",$AB600:AC600,0),0)=0,"c","")))</f>
        <v/>
      </c>
      <c r="AE600" s="88" t="str">
        <f>IF($AB600&lt;&gt;"x","",IF(AND($I600&lt;&gt;AE$4, IFERROR(MATCH("c",$AB600:AD600,0),0)=0),"x", IF(IFERROR(MATCH("c",$AB600:AD600,0),0)=0,"c","")))</f>
        <v/>
      </c>
      <c r="AF600" s="88" t="str">
        <f>IF($AB600&lt;&gt;"x","",IF(AND($I600&lt;&gt;AF$4, IFERROR(MATCH("c",$AB600:AE600,0),0)=0),"x", IF(IFERROR(MATCH("c",$AB600:AE600,0),0)=0,"c","")))</f>
        <v/>
      </c>
      <c r="AG600" s="88" t="str">
        <f>IF($AB600&lt;&gt;"x","",IF(AND($I600&lt;&gt;AG$4, IFERROR(MATCH("c",$AB600:AF600,0),0)=0),"x", IF(IFERROR(MATCH("c",$AB600:AF600,0),0)=0,"c","")))</f>
        <v/>
      </c>
      <c r="AH600" s="88" t="str">
        <f>IF($AB600&lt;&gt;"x","",IF(AND($I600&lt;&gt;AH$4, IFERROR(MATCH("c",$AB600:AG600,0),0)=0),"x", IF(IFERROR(MATCH("c",$AB600:AG600,0),0)=0,"c","")))</f>
        <v/>
      </c>
      <c r="AI600" s="88" t="str">
        <f>IF($AB600&lt;&gt;"x","",IF(AND($I600&lt;&gt;AI$4, IFERROR(MATCH("c",$AB600:AH600,0),0)=0),"x", IF(IFERROR(MATCH("c",$AB600:AH600,0),0)=0,"c","")))</f>
        <v/>
      </c>
      <c r="AJ600" s="88" t="str">
        <f>IF($AB600&lt;&gt;"x","",IF(AND($I600&lt;&gt;AJ$4, IFERROR(MATCH("c",$AB600:AI600,0),0)=0),"x", IF(IFERROR(MATCH("c",$AB600:AI600,0),0)=0,"c","")))</f>
        <v/>
      </c>
      <c r="AK600" s="88" t="str">
        <f>IF($AB600&lt;&gt;"x","",IF(AND($I600&lt;&gt;AK$4, IFERROR(MATCH("c",$AB600:AJ600,0),0)=0),"x", IF(IFERROR(MATCH("c",$AB600:AJ600,0),0)=0,"c","")))</f>
        <v/>
      </c>
      <c r="AL600" s="88" t="str">
        <f>IF($AB600&lt;&gt;"x","",IF(AND($I600&lt;&gt;AL$4, IFERROR(MATCH("c",$AB600:AK600,0),0)=0),"x", IF(IFERROR(MATCH("c",$AB600:AK600,0),0)=0,"c","")))</f>
        <v/>
      </c>
      <c r="AM600" s="88" t="str">
        <f>IF($AB600&lt;&gt;"x","",IF(AND($I600&lt;&gt;AM$4, IFERROR(MATCH("c",$AB600:AL600,0),0)=0),"x", IF(IFERROR(MATCH("c",$AB600:AL600,0),0)=0,"c","")))</f>
        <v/>
      </c>
      <c r="AN600" s="88" t="str">
        <f>IF($AB600&lt;&gt;"x","",IF(AND($I600&lt;&gt;AN$4, IFERROR(MATCH("c",$AB600:AM600,0),0)=0),"x", IF(IFERROR(MATCH("c",$AB600:AM600,0),0)=0,"c","")))</f>
        <v/>
      </c>
      <c r="AO600" s="88" t="str">
        <f>IF($AB600&lt;&gt;"x","",IF(AND($I600&lt;&gt;AO$4, IFERROR(MATCH("c",$AB600:AN600,0),0)=0),"x", IF(IFERROR(MATCH("c",$AB600:AN600,0),0)=0,"c","")))</f>
        <v/>
      </c>
      <c r="AP600" s="88" t="str">
        <f>IF($AB600&lt;&gt;"x","",IF(AND($I600&lt;&gt;AP$4, IFERROR(MATCH("c",$AB600:AO600,0),0)=0),"x", IF(IFERROR(MATCH("c",$AB600:AO600,0),0)=0,"c","")))</f>
        <v/>
      </c>
      <c r="AQ600" s="88" t="str">
        <f>IF($AB600&lt;&gt;"x","",IF(AND($I600&lt;&gt;AQ$4, IFERROR(MATCH("c",$AB600:AP600,0),0)=0),"x", IF(IFERROR(MATCH("c",$AB600:AP600,0),0)=0,"c","")))</f>
        <v/>
      </c>
    </row>
    <row r="601" spans="2:43" x14ac:dyDescent="0.25">
      <c r="B601" s="88">
        <f>IF(AND(OR(Pipeline!$F$5=H601,Pipeline!$F$5="",Pipeline!$F$5="All"), OR(Pipeline!$F$6=J601,Pipeline!$F$6="",Pipeline!$F$6="All"),  OR(Pipeline!$J$5&lt;=K601,Pipeline!$J$5=""), OR(Pipeline!$J$6&gt;=K601,Pipeline!$J$6=""),  OR(Pipeline!$N$5&lt;=O601,Pipeline!$N$5=""), OR(Pipeline!$N$6&gt;=O601,Pipeline!$N$6="")),1,0)</f>
        <v>1</v>
      </c>
      <c r="C601" s="99">
        <f>IF(B601&lt;&gt;1,"",COUNTIFS($I$6:I600,I601,$B$6:B600,1)+1)</f>
        <v>589</v>
      </c>
      <c r="D601" s="100" t="str">
        <f>IF(LEN(INDEX(Input!B$6:B$1005,ROW($C601)-ROW($C$5),1))=0,"-",INDEX(Input!B$6:B$1005,ROW($C601)-ROW($C$5),1))</f>
        <v>-</v>
      </c>
      <c r="E601" s="100" t="str">
        <f>IF(LEN(INDEX(Input!C$6:C$1005,ROW($C601)-ROW($C$5),1))=0,"-",INDEX(Input!C$6:C$1005,ROW($C601)-ROW($C$5),1))</f>
        <v>-</v>
      </c>
      <c r="F601" s="100" t="str">
        <f>IF(LEN(INDEX(Input!D$6:D$1005,ROW($C601)-ROW($C$5),1))=0,"-",INDEX(Input!D$6:D$1005,ROW($C601)-ROW($C$5),1))</f>
        <v>-</v>
      </c>
      <c r="G601" s="100" t="str">
        <f>IF(LEN(INDEX(Input!E$6:E$1005,ROW($C601)-ROW($C$5),1))=0,"-",INDEX(Input!E$6:E$1005,ROW($C601)-ROW($C$5),1))</f>
        <v>-</v>
      </c>
      <c r="H601" s="100" t="str">
        <f>IF(LEN(INDEX(Input!F$6:F$1005,ROW($C601)-ROW($C$5),1))=0,"-",INDEX(Input!F$6:F$1005,ROW($C601)-ROW($C$5),1))</f>
        <v>-</v>
      </c>
      <c r="I601" s="100" t="str">
        <f>IF(LEN(INDEX(Input!G$6:G$1005,ROW($C601)-ROW($C$5),1))=0,"",INDEX(Input!G$6:G$1005,ROW($C601)-ROW($C$5),1))</f>
        <v/>
      </c>
      <c r="J601" s="100" t="str">
        <f>IF(LEN(INDEX(Input!B$6:B$1005,ROW($C601)-ROW($C$5),1))=0,"-",IF(INDEX(Input!H$6:H$1005,ROW($C601)-ROW($C$5),1)="","Not set",INDEX(Input!H$6:H$1005,ROW($C601)-ROW($C$5),1)) )</f>
        <v>-</v>
      </c>
      <c r="K601" s="101" t="str">
        <f>IF(LEN(INDEX(Input!I$6:I$1005,ROW($C601)-ROW($C$5),1))=0,"",INDEX(Input!I$6:I$1005,ROW($C601)-ROW($C$5),1))</f>
        <v/>
      </c>
      <c r="L601" s="101" t="str">
        <f t="array" ref="L601">IFERROR(IF($AY$24=123,DAY(K601)&amp;connector&amp;IF($AZ$24="Extended",INDEX($AT$24:$AT$35,MONTH(K601),1),MONTH(K601))&amp;connector&amp;IF($AZ$24="Short", RIGHT(YEAR(K601),2),YEAR(K601)),IF($AY$24=213, MONTH(K601)&amp;connector&amp;DAY(K601)&amp;connector&amp;IF($AZ$24="Short", RIGHT(YEAR(K601),2),YEAR(K601)),IF($AZ$24="Short", RIGHT(YEAR(K601),2),YEAR(K601))&amp;connector&amp;MONTH(K601)&amp;connector&amp;DAY(K601))),"-")</f>
        <v>-</v>
      </c>
      <c r="M601" s="101" t="str">
        <f>IF(LEN(INDEX(Input!J$6:J$1005,ROW($C601)-ROW($C$5),1))=0,"",INDEX(Input!J$6:J$1005,ROW($C601)-ROW($C$5),1))</f>
        <v/>
      </c>
      <c r="N601" s="101" t="str">
        <f t="array" ref="N601">IFERROR(IF($AY$24=123,DAY(M601)&amp;connector&amp;IF($AZ$24="Extended",INDEX($AT$24:$AT$35,MONTH(M601),1),MONTH(M601))&amp;connector&amp;IF($AZ$24="Short", RIGHT(YEAR(M601),2),YEAR(M601)),IF($AY$24=213, MONTH(M601)&amp;connector&amp;DAY(M601)&amp;connector&amp;IF($AZ$24="Short", RIGHT(YEAR(M601),2),YEAR(M601)),IF($AZ$24="Short", RIGHT(YEAR(M601),2),YEAR(M601))&amp;connector&amp;MONTH(M601)&amp;connector&amp;DAY(M601))),"-")</f>
        <v>-</v>
      </c>
      <c r="O601" s="156" t="str">
        <f>IF(LEN(INDEX(Input!K$6:K$1005,ROW($C601)-ROW($C$5),1))=0,"",INDEX(Input!K$6:K$1005,ROW($C601)-ROW($C$5),1))</f>
        <v/>
      </c>
      <c r="P601" s="100" t="str">
        <f t="shared" si="75"/>
        <v>-</v>
      </c>
      <c r="Q601" s="156" t="str">
        <f>IF(LEN(INDEX(Input!L$6:L$1005,ROW($C601)-ROW($C$5),1))=0,"",INDEX(Input!L$6:L$1005,ROW($C601)-ROW($C$5),1))</f>
        <v/>
      </c>
      <c r="R601" s="100" t="str">
        <f t="shared" si="76"/>
        <v>-</v>
      </c>
      <c r="S601" s="156" t="str">
        <f>IF(LEN(INDEX(Input!M$6:M$1005,ROW($C601)-ROW($C$5),1))=0,"-",INDEX(Input!M$6:M$1005,ROW($C601)-ROW($C$5),1))</f>
        <v>-</v>
      </c>
      <c r="T601" s="156" t="str">
        <f t="shared" si="77"/>
        <v/>
      </c>
      <c r="U601" s="100" t="str">
        <f t="shared" si="78"/>
        <v>-</v>
      </c>
      <c r="V601" s="156" t="str">
        <f>IF(LEN(INDEX(Input!O$6:O$1005,ROW($C601)-ROW($C$5),1))=0,"",INDEX(Input!O$6:O$1005,ROW($C601)-ROW($C$5),1))</f>
        <v/>
      </c>
      <c r="W601" s="100" t="str">
        <f t="shared" si="79"/>
        <v>-</v>
      </c>
      <c r="X601" s="104" t="str">
        <f t="shared" si="80"/>
        <v/>
      </c>
      <c r="Y601" s="102" t="str">
        <f t="shared" si="74"/>
        <v/>
      </c>
      <c r="Z601" s="102" t="str">
        <f>IF(AND(OR(Dashboard!$D$7=J601,Dashboard!$D$7=""),  OR(Dashboard!$G$6&lt;=K601,Dashboard!$G$6=""), OR(Dashboard!$G$7&gt;=K601,Dashboard!$G$7=""),  OR(Dashboard!$J$6&lt;=O601,Dashboard!$J$6=""), OR(Dashboard!$J$7&gt;=O601,Dashboard!$J$7=""),D601&lt;&gt;""),"x","")</f>
        <v>x</v>
      </c>
      <c r="AA601" s="102" t="str">
        <f>IF(AND(OR(Dashboard!$D$6=H601,Dashboard!$D$6="",Dashboard!$D$6="All"), Z601="x"),"x","")</f>
        <v>x</v>
      </c>
      <c r="AB601" s="103" t="str">
        <f>IF(AND(OR(Dashboard!$D$6=H601,Dashboard!$D$6="",Dashboard!$D$6="All"), OR(Dashboard!$D$7=J601,Dashboard!$D$7=""),  OR(Dashboard!$G$6&lt;=K601,Dashboard!$G$6=""), OR(Dashboard!$G$7&gt;=K601,Dashboard!$G$7=""),  OR(Dashboard!$J$6&lt;=O601,Dashboard!$J$6=""), OR(Dashboard!$J$7&gt;=O601,Dashboard!$J$7=""),I601&lt;&gt;""),"x","")</f>
        <v/>
      </c>
      <c r="AC601" s="88" t="str">
        <f>IF($AB601&lt;&gt;"x","",IF(AND($I601&lt;&gt;AC$4, IFERROR(MATCH("c",$AB601:AB601,0),0)=0),"x", IF(IFERROR(MATCH("c",$AB601:AB601,0),0)=0,"c","")))</f>
        <v/>
      </c>
      <c r="AD601" s="88" t="str">
        <f>IF($AB601&lt;&gt;"x","",IF(AND($I601&lt;&gt;AD$4, IFERROR(MATCH("c",$AB601:AC601,0),0)=0),"x", IF(IFERROR(MATCH("c",$AB601:AC601,0),0)=0,"c","")))</f>
        <v/>
      </c>
      <c r="AE601" s="88" t="str">
        <f>IF($AB601&lt;&gt;"x","",IF(AND($I601&lt;&gt;AE$4, IFERROR(MATCH("c",$AB601:AD601,0),0)=0),"x", IF(IFERROR(MATCH("c",$AB601:AD601,0),0)=0,"c","")))</f>
        <v/>
      </c>
      <c r="AF601" s="88" t="str">
        <f>IF($AB601&lt;&gt;"x","",IF(AND($I601&lt;&gt;AF$4, IFERROR(MATCH("c",$AB601:AE601,0),0)=0),"x", IF(IFERROR(MATCH("c",$AB601:AE601,0),0)=0,"c","")))</f>
        <v/>
      </c>
      <c r="AG601" s="88" t="str">
        <f>IF($AB601&lt;&gt;"x","",IF(AND($I601&lt;&gt;AG$4, IFERROR(MATCH("c",$AB601:AF601,0),0)=0),"x", IF(IFERROR(MATCH("c",$AB601:AF601,0),0)=0,"c","")))</f>
        <v/>
      </c>
      <c r="AH601" s="88" t="str">
        <f>IF($AB601&lt;&gt;"x","",IF(AND($I601&lt;&gt;AH$4, IFERROR(MATCH("c",$AB601:AG601,0),0)=0),"x", IF(IFERROR(MATCH("c",$AB601:AG601,0),0)=0,"c","")))</f>
        <v/>
      </c>
      <c r="AI601" s="88" t="str">
        <f>IF($AB601&lt;&gt;"x","",IF(AND($I601&lt;&gt;AI$4, IFERROR(MATCH("c",$AB601:AH601,0),0)=0),"x", IF(IFERROR(MATCH("c",$AB601:AH601,0),0)=0,"c","")))</f>
        <v/>
      </c>
      <c r="AJ601" s="88" t="str">
        <f>IF($AB601&lt;&gt;"x","",IF(AND($I601&lt;&gt;AJ$4, IFERROR(MATCH("c",$AB601:AI601,0),0)=0),"x", IF(IFERROR(MATCH("c",$AB601:AI601,0),0)=0,"c","")))</f>
        <v/>
      </c>
      <c r="AK601" s="88" t="str">
        <f>IF($AB601&lt;&gt;"x","",IF(AND($I601&lt;&gt;AK$4, IFERROR(MATCH("c",$AB601:AJ601,0),0)=0),"x", IF(IFERROR(MATCH("c",$AB601:AJ601,0),0)=0,"c","")))</f>
        <v/>
      </c>
      <c r="AL601" s="88" t="str">
        <f>IF($AB601&lt;&gt;"x","",IF(AND($I601&lt;&gt;AL$4, IFERROR(MATCH("c",$AB601:AK601,0),0)=0),"x", IF(IFERROR(MATCH("c",$AB601:AK601,0),0)=0,"c","")))</f>
        <v/>
      </c>
      <c r="AM601" s="88" t="str">
        <f>IF($AB601&lt;&gt;"x","",IF(AND($I601&lt;&gt;AM$4, IFERROR(MATCH("c",$AB601:AL601,0),0)=0),"x", IF(IFERROR(MATCH("c",$AB601:AL601,0),0)=0,"c","")))</f>
        <v/>
      </c>
      <c r="AN601" s="88" t="str">
        <f>IF($AB601&lt;&gt;"x","",IF(AND($I601&lt;&gt;AN$4, IFERROR(MATCH("c",$AB601:AM601,0),0)=0),"x", IF(IFERROR(MATCH("c",$AB601:AM601,0),0)=0,"c","")))</f>
        <v/>
      </c>
      <c r="AO601" s="88" t="str">
        <f>IF($AB601&lt;&gt;"x","",IF(AND($I601&lt;&gt;AO$4, IFERROR(MATCH("c",$AB601:AN601,0),0)=0),"x", IF(IFERROR(MATCH("c",$AB601:AN601,0),0)=0,"c","")))</f>
        <v/>
      </c>
      <c r="AP601" s="88" t="str">
        <f>IF($AB601&lt;&gt;"x","",IF(AND($I601&lt;&gt;AP$4, IFERROR(MATCH("c",$AB601:AO601,0),0)=0),"x", IF(IFERROR(MATCH("c",$AB601:AO601,0),0)=0,"c","")))</f>
        <v/>
      </c>
      <c r="AQ601" s="88" t="str">
        <f>IF($AB601&lt;&gt;"x","",IF(AND($I601&lt;&gt;AQ$4, IFERROR(MATCH("c",$AB601:AP601,0),0)=0),"x", IF(IFERROR(MATCH("c",$AB601:AP601,0),0)=0,"c","")))</f>
        <v/>
      </c>
    </row>
    <row r="602" spans="2:43" x14ac:dyDescent="0.25">
      <c r="B602" s="88">
        <f>IF(AND(OR(Pipeline!$F$5=H602,Pipeline!$F$5="",Pipeline!$F$5="All"), OR(Pipeline!$F$6=J602,Pipeline!$F$6="",Pipeline!$F$6="All"),  OR(Pipeline!$J$5&lt;=K602,Pipeline!$J$5=""), OR(Pipeline!$J$6&gt;=K602,Pipeline!$J$6=""),  OR(Pipeline!$N$5&lt;=O602,Pipeline!$N$5=""), OR(Pipeline!$N$6&gt;=O602,Pipeline!$N$6="")),1,0)</f>
        <v>1</v>
      </c>
      <c r="C602" s="99">
        <f>IF(B602&lt;&gt;1,"",COUNTIFS($I$6:I601,I602,$B$6:B601,1)+1)</f>
        <v>590</v>
      </c>
      <c r="D602" s="100" t="str">
        <f>IF(LEN(INDEX(Input!B$6:B$1005,ROW($C602)-ROW($C$5),1))=0,"-",INDEX(Input!B$6:B$1005,ROW($C602)-ROW($C$5),1))</f>
        <v>-</v>
      </c>
      <c r="E602" s="100" t="str">
        <f>IF(LEN(INDEX(Input!C$6:C$1005,ROW($C602)-ROW($C$5),1))=0,"-",INDEX(Input!C$6:C$1005,ROW($C602)-ROW($C$5),1))</f>
        <v>-</v>
      </c>
      <c r="F602" s="100" t="str">
        <f>IF(LEN(INDEX(Input!D$6:D$1005,ROW($C602)-ROW($C$5),1))=0,"-",INDEX(Input!D$6:D$1005,ROW($C602)-ROW($C$5),1))</f>
        <v>-</v>
      </c>
      <c r="G602" s="100" t="str">
        <f>IF(LEN(INDEX(Input!E$6:E$1005,ROW($C602)-ROW($C$5),1))=0,"-",INDEX(Input!E$6:E$1005,ROW($C602)-ROW($C$5),1))</f>
        <v>-</v>
      </c>
      <c r="H602" s="100" t="str">
        <f>IF(LEN(INDEX(Input!F$6:F$1005,ROW($C602)-ROW($C$5),1))=0,"-",INDEX(Input!F$6:F$1005,ROW($C602)-ROW($C$5),1))</f>
        <v>-</v>
      </c>
      <c r="I602" s="100" t="str">
        <f>IF(LEN(INDEX(Input!G$6:G$1005,ROW($C602)-ROW($C$5),1))=0,"",INDEX(Input!G$6:G$1005,ROW($C602)-ROW($C$5),1))</f>
        <v/>
      </c>
      <c r="J602" s="100" t="str">
        <f>IF(LEN(INDEX(Input!B$6:B$1005,ROW($C602)-ROW($C$5),1))=0,"-",IF(INDEX(Input!H$6:H$1005,ROW($C602)-ROW($C$5),1)="","Not set",INDEX(Input!H$6:H$1005,ROW($C602)-ROW($C$5),1)) )</f>
        <v>-</v>
      </c>
      <c r="K602" s="101" t="str">
        <f>IF(LEN(INDEX(Input!I$6:I$1005,ROW($C602)-ROW($C$5),1))=0,"",INDEX(Input!I$6:I$1005,ROW($C602)-ROW($C$5),1))</f>
        <v/>
      </c>
      <c r="L602" s="101" t="str">
        <f t="array" ref="L602">IFERROR(IF($AY$24=123,DAY(K602)&amp;connector&amp;IF($AZ$24="Extended",INDEX($AT$24:$AT$35,MONTH(K602),1),MONTH(K602))&amp;connector&amp;IF($AZ$24="Short", RIGHT(YEAR(K602),2),YEAR(K602)),IF($AY$24=213, MONTH(K602)&amp;connector&amp;DAY(K602)&amp;connector&amp;IF($AZ$24="Short", RIGHT(YEAR(K602),2),YEAR(K602)),IF($AZ$24="Short", RIGHT(YEAR(K602),2),YEAR(K602))&amp;connector&amp;MONTH(K602)&amp;connector&amp;DAY(K602))),"-")</f>
        <v>-</v>
      </c>
      <c r="M602" s="101" t="str">
        <f>IF(LEN(INDEX(Input!J$6:J$1005,ROW($C602)-ROW($C$5),1))=0,"",INDEX(Input!J$6:J$1005,ROW($C602)-ROW($C$5),1))</f>
        <v/>
      </c>
      <c r="N602" s="101" t="str">
        <f t="array" ref="N602">IFERROR(IF($AY$24=123,DAY(M602)&amp;connector&amp;IF($AZ$24="Extended",INDEX($AT$24:$AT$35,MONTH(M602),1),MONTH(M602))&amp;connector&amp;IF($AZ$24="Short", RIGHT(YEAR(M602),2),YEAR(M602)),IF($AY$24=213, MONTH(M602)&amp;connector&amp;DAY(M602)&amp;connector&amp;IF($AZ$24="Short", RIGHT(YEAR(M602),2),YEAR(M602)),IF($AZ$24="Short", RIGHT(YEAR(M602),2),YEAR(M602))&amp;connector&amp;MONTH(M602)&amp;connector&amp;DAY(M602))),"-")</f>
        <v>-</v>
      </c>
      <c r="O602" s="156" t="str">
        <f>IF(LEN(INDEX(Input!K$6:K$1005,ROW($C602)-ROW($C$5),1))=0,"",INDEX(Input!K$6:K$1005,ROW($C602)-ROW($C$5),1))</f>
        <v/>
      </c>
      <c r="P602" s="100" t="str">
        <f t="shared" si="75"/>
        <v>-</v>
      </c>
      <c r="Q602" s="156" t="str">
        <f>IF(LEN(INDEX(Input!L$6:L$1005,ROW($C602)-ROW($C$5),1))=0,"",INDEX(Input!L$6:L$1005,ROW($C602)-ROW($C$5),1))</f>
        <v/>
      </c>
      <c r="R602" s="100" t="str">
        <f t="shared" si="76"/>
        <v>-</v>
      </c>
      <c r="S602" s="156" t="str">
        <f>IF(LEN(INDEX(Input!M$6:M$1005,ROW($C602)-ROW($C$5),1))=0,"-",INDEX(Input!M$6:M$1005,ROW($C602)-ROW($C$5),1))</f>
        <v>-</v>
      </c>
      <c r="T602" s="156" t="str">
        <f t="shared" si="77"/>
        <v/>
      </c>
      <c r="U602" s="100" t="str">
        <f t="shared" si="78"/>
        <v>-</v>
      </c>
      <c r="V602" s="156" t="str">
        <f>IF(LEN(INDEX(Input!O$6:O$1005,ROW($C602)-ROW($C$5),1))=0,"",INDEX(Input!O$6:O$1005,ROW($C602)-ROW($C$5),1))</f>
        <v/>
      </c>
      <c r="W602" s="100" t="str">
        <f t="shared" si="79"/>
        <v>-</v>
      </c>
      <c r="X602" s="104" t="str">
        <f t="shared" si="80"/>
        <v/>
      </c>
      <c r="Y602" s="102" t="str">
        <f t="shared" si="74"/>
        <v/>
      </c>
      <c r="Z602" s="102" t="str">
        <f>IF(AND(OR(Dashboard!$D$7=J602,Dashboard!$D$7=""),  OR(Dashboard!$G$6&lt;=K602,Dashboard!$G$6=""), OR(Dashboard!$G$7&gt;=K602,Dashboard!$G$7=""),  OR(Dashboard!$J$6&lt;=O602,Dashboard!$J$6=""), OR(Dashboard!$J$7&gt;=O602,Dashboard!$J$7=""),D602&lt;&gt;""),"x","")</f>
        <v>x</v>
      </c>
      <c r="AA602" s="102" t="str">
        <f>IF(AND(OR(Dashboard!$D$6=H602,Dashboard!$D$6="",Dashboard!$D$6="All"), Z602="x"),"x","")</f>
        <v>x</v>
      </c>
      <c r="AB602" s="103" t="str">
        <f>IF(AND(OR(Dashboard!$D$6=H602,Dashboard!$D$6="",Dashboard!$D$6="All"), OR(Dashboard!$D$7=J602,Dashboard!$D$7=""),  OR(Dashboard!$G$6&lt;=K602,Dashboard!$G$6=""), OR(Dashboard!$G$7&gt;=K602,Dashboard!$G$7=""),  OR(Dashboard!$J$6&lt;=O602,Dashboard!$J$6=""), OR(Dashboard!$J$7&gt;=O602,Dashboard!$J$7=""),I602&lt;&gt;""),"x","")</f>
        <v/>
      </c>
      <c r="AC602" s="88" t="str">
        <f>IF($AB602&lt;&gt;"x","",IF(AND($I602&lt;&gt;AC$4, IFERROR(MATCH("c",$AB602:AB602,0),0)=0),"x", IF(IFERROR(MATCH("c",$AB602:AB602,0),0)=0,"c","")))</f>
        <v/>
      </c>
      <c r="AD602" s="88" t="str">
        <f>IF($AB602&lt;&gt;"x","",IF(AND($I602&lt;&gt;AD$4, IFERROR(MATCH("c",$AB602:AC602,0),0)=0),"x", IF(IFERROR(MATCH("c",$AB602:AC602,0),0)=0,"c","")))</f>
        <v/>
      </c>
      <c r="AE602" s="88" t="str">
        <f>IF($AB602&lt;&gt;"x","",IF(AND($I602&lt;&gt;AE$4, IFERROR(MATCH("c",$AB602:AD602,0),0)=0),"x", IF(IFERROR(MATCH("c",$AB602:AD602,0),0)=0,"c","")))</f>
        <v/>
      </c>
      <c r="AF602" s="88" t="str">
        <f>IF($AB602&lt;&gt;"x","",IF(AND($I602&lt;&gt;AF$4, IFERROR(MATCH("c",$AB602:AE602,0),0)=0),"x", IF(IFERROR(MATCH("c",$AB602:AE602,0),0)=0,"c","")))</f>
        <v/>
      </c>
      <c r="AG602" s="88" t="str">
        <f>IF($AB602&lt;&gt;"x","",IF(AND($I602&lt;&gt;AG$4, IFERROR(MATCH("c",$AB602:AF602,0),0)=0),"x", IF(IFERROR(MATCH("c",$AB602:AF602,0),0)=0,"c","")))</f>
        <v/>
      </c>
      <c r="AH602" s="88" t="str">
        <f>IF($AB602&lt;&gt;"x","",IF(AND($I602&lt;&gt;AH$4, IFERROR(MATCH("c",$AB602:AG602,0),0)=0),"x", IF(IFERROR(MATCH("c",$AB602:AG602,0),0)=0,"c","")))</f>
        <v/>
      </c>
      <c r="AI602" s="88" t="str">
        <f>IF($AB602&lt;&gt;"x","",IF(AND($I602&lt;&gt;AI$4, IFERROR(MATCH("c",$AB602:AH602,0),0)=0),"x", IF(IFERROR(MATCH("c",$AB602:AH602,0),0)=0,"c","")))</f>
        <v/>
      </c>
      <c r="AJ602" s="88" t="str">
        <f>IF($AB602&lt;&gt;"x","",IF(AND($I602&lt;&gt;AJ$4, IFERROR(MATCH("c",$AB602:AI602,0),0)=0),"x", IF(IFERROR(MATCH("c",$AB602:AI602,0),0)=0,"c","")))</f>
        <v/>
      </c>
      <c r="AK602" s="88" t="str">
        <f>IF($AB602&lt;&gt;"x","",IF(AND($I602&lt;&gt;AK$4, IFERROR(MATCH("c",$AB602:AJ602,0),0)=0),"x", IF(IFERROR(MATCH("c",$AB602:AJ602,0),0)=0,"c","")))</f>
        <v/>
      </c>
      <c r="AL602" s="88" t="str">
        <f>IF($AB602&lt;&gt;"x","",IF(AND($I602&lt;&gt;AL$4, IFERROR(MATCH("c",$AB602:AK602,0),0)=0),"x", IF(IFERROR(MATCH("c",$AB602:AK602,0),0)=0,"c","")))</f>
        <v/>
      </c>
      <c r="AM602" s="88" t="str">
        <f>IF($AB602&lt;&gt;"x","",IF(AND($I602&lt;&gt;AM$4, IFERROR(MATCH("c",$AB602:AL602,0),0)=0),"x", IF(IFERROR(MATCH("c",$AB602:AL602,0),0)=0,"c","")))</f>
        <v/>
      </c>
      <c r="AN602" s="88" t="str">
        <f>IF($AB602&lt;&gt;"x","",IF(AND($I602&lt;&gt;AN$4, IFERROR(MATCH("c",$AB602:AM602,0),0)=0),"x", IF(IFERROR(MATCH("c",$AB602:AM602,0),0)=0,"c","")))</f>
        <v/>
      </c>
      <c r="AO602" s="88" t="str">
        <f>IF($AB602&lt;&gt;"x","",IF(AND($I602&lt;&gt;AO$4, IFERROR(MATCH("c",$AB602:AN602,0),0)=0),"x", IF(IFERROR(MATCH("c",$AB602:AN602,0),0)=0,"c","")))</f>
        <v/>
      </c>
      <c r="AP602" s="88" t="str">
        <f>IF($AB602&lt;&gt;"x","",IF(AND($I602&lt;&gt;AP$4, IFERROR(MATCH("c",$AB602:AO602,0),0)=0),"x", IF(IFERROR(MATCH("c",$AB602:AO602,0),0)=0,"c","")))</f>
        <v/>
      </c>
      <c r="AQ602" s="88" t="str">
        <f>IF($AB602&lt;&gt;"x","",IF(AND($I602&lt;&gt;AQ$4, IFERROR(MATCH("c",$AB602:AP602,0),0)=0),"x", IF(IFERROR(MATCH("c",$AB602:AP602,0),0)=0,"c","")))</f>
        <v/>
      </c>
    </row>
    <row r="603" spans="2:43" x14ac:dyDescent="0.25">
      <c r="B603" s="88">
        <f>IF(AND(OR(Pipeline!$F$5=H603,Pipeline!$F$5="",Pipeline!$F$5="All"), OR(Pipeline!$F$6=J603,Pipeline!$F$6="",Pipeline!$F$6="All"),  OR(Pipeline!$J$5&lt;=K603,Pipeline!$J$5=""), OR(Pipeline!$J$6&gt;=K603,Pipeline!$J$6=""),  OR(Pipeline!$N$5&lt;=O603,Pipeline!$N$5=""), OR(Pipeline!$N$6&gt;=O603,Pipeline!$N$6="")),1,0)</f>
        <v>1</v>
      </c>
      <c r="C603" s="99">
        <f>IF(B603&lt;&gt;1,"",COUNTIFS($I$6:I602,I603,$B$6:B602,1)+1)</f>
        <v>591</v>
      </c>
      <c r="D603" s="100" t="str">
        <f>IF(LEN(INDEX(Input!B$6:B$1005,ROW($C603)-ROW($C$5),1))=0,"-",INDEX(Input!B$6:B$1005,ROW($C603)-ROW($C$5),1))</f>
        <v>-</v>
      </c>
      <c r="E603" s="100" t="str">
        <f>IF(LEN(INDEX(Input!C$6:C$1005,ROW($C603)-ROW($C$5),1))=0,"-",INDEX(Input!C$6:C$1005,ROW($C603)-ROW($C$5),1))</f>
        <v>-</v>
      </c>
      <c r="F603" s="100" t="str">
        <f>IF(LEN(INDEX(Input!D$6:D$1005,ROW($C603)-ROW($C$5),1))=0,"-",INDEX(Input!D$6:D$1005,ROW($C603)-ROW($C$5),1))</f>
        <v>-</v>
      </c>
      <c r="G603" s="100" t="str">
        <f>IF(LEN(INDEX(Input!E$6:E$1005,ROW($C603)-ROW($C$5),1))=0,"-",INDEX(Input!E$6:E$1005,ROW($C603)-ROW($C$5),1))</f>
        <v>-</v>
      </c>
      <c r="H603" s="100" t="str">
        <f>IF(LEN(INDEX(Input!F$6:F$1005,ROW($C603)-ROW($C$5),1))=0,"-",INDEX(Input!F$6:F$1005,ROW($C603)-ROW($C$5),1))</f>
        <v>-</v>
      </c>
      <c r="I603" s="100" t="str">
        <f>IF(LEN(INDEX(Input!G$6:G$1005,ROW($C603)-ROW($C$5),1))=0,"",INDEX(Input!G$6:G$1005,ROW($C603)-ROW($C$5),1))</f>
        <v/>
      </c>
      <c r="J603" s="100" t="str">
        <f>IF(LEN(INDEX(Input!B$6:B$1005,ROW($C603)-ROW($C$5),1))=0,"-",IF(INDEX(Input!H$6:H$1005,ROW($C603)-ROW($C$5),1)="","Not set",INDEX(Input!H$6:H$1005,ROW($C603)-ROW($C$5),1)) )</f>
        <v>-</v>
      </c>
      <c r="K603" s="101" t="str">
        <f>IF(LEN(INDEX(Input!I$6:I$1005,ROW($C603)-ROW($C$5),1))=0,"",INDEX(Input!I$6:I$1005,ROW($C603)-ROW($C$5),1))</f>
        <v/>
      </c>
      <c r="L603" s="101" t="str">
        <f t="array" ref="L603">IFERROR(IF($AY$24=123,DAY(K603)&amp;connector&amp;IF($AZ$24="Extended",INDEX($AT$24:$AT$35,MONTH(K603),1),MONTH(K603))&amp;connector&amp;IF($AZ$24="Short", RIGHT(YEAR(K603),2),YEAR(K603)),IF($AY$24=213, MONTH(K603)&amp;connector&amp;DAY(K603)&amp;connector&amp;IF($AZ$24="Short", RIGHT(YEAR(K603),2),YEAR(K603)),IF($AZ$24="Short", RIGHT(YEAR(K603),2),YEAR(K603))&amp;connector&amp;MONTH(K603)&amp;connector&amp;DAY(K603))),"-")</f>
        <v>-</v>
      </c>
      <c r="M603" s="101" t="str">
        <f>IF(LEN(INDEX(Input!J$6:J$1005,ROW($C603)-ROW($C$5),1))=0,"",INDEX(Input!J$6:J$1005,ROW($C603)-ROW($C$5),1))</f>
        <v/>
      </c>
      <c r="N603" s="101" t="str">
        <f t="array" ref="N603">IFERROR(IF($AY$24=123,DAY(M603)&amp;connector&amp;IF($AZ$24="Extended",INDEX($AT$24:$AT$35,MONTH(M603),1),MONTH(M603))&amp;connector&amp;IF($AZ$24="Short", RIGHT(YEAR(M603),2),YEAR(M603)),IF($AY$24=213, MONTH(M603)&amp;connector&amp;DAY(M603)&amp;connector&amp;IF($AZ$24="Short", RIGHT(YEAR(M603),2),YEAR(M603)),IF($AZ$24="Short", RIGHT(YEAR(M603),2),YEAR(M603))&amp;connector&amp;MONTH(M603)&amp;connector&amp;DAY(M603))),"-")</f>
        <v>-</v>
      </c>
      <c r="O603" s="156" t="str">
        <f>IF(LEN(INDEX(Input!K$6:K$1005,ROW($C603)-ROW($C$5),1))=0,"",INDEX(Input!K$6:K$1005,ROW($C603)-ROW($C$5),1))</f>
        <v/>
      </c>
      <c r="P603" s="100" t="str">
        <f t="shared" si="75"/>
        <v>-</v>
      </c>
      <c r="Q603" s="156" t="str">
        <f>IF(LEN(INDEX(Input!L$6:L$1005,ROW($C603)-ROW($C$5),1))=0,"",INDEX(Input!L$6:L$1005,ROW($C603)-ROW($C$5),1))</f>
        <v/>
      </c>
      <c r="R603" s="100" t="str">
        <f t="shared" si="76"/>
        <v>-</v>
      </c>
      <c r="S603" s="156" t="str">
        <f>IF(LEN(INDEX(Input!M$6:M$1005,ROW($C603)-ROW($C$5),1))=0,"-",INDEX(Input!M$6:M$1005,ROW($C603)-ROW($C$5),1))</f>
        <v>-</v>
      </c>
      <c r="T603" s="156" t="str">
        <f t="shared" si="77"/>
        <v/>
      </c>
      <c r="U603" s="100" t="str">
        <f t="shared" si="78"/>
        <v>-</v>
      </c>
      <c r="V603" s="156" t="str">
        <f>IF(LEN(INDEX(Input!O$6:O$1005,ROW($C603)-ROW($C$5),1))=0,"",INDEX(Input!O$6:O$1005,ROW($C603)-ROW($C$5),1))</f>
        <v/>
      </c>
      <c r="W603" s="100" t="str">
        <f t="shared" si="79"/>
        <v>-</v>
      </c>
      <c r="X603" s="104" t="str">
        <f t="shared" si="80"/>
        <v/>
      </c>
      <c r="Y603" s="102" t="str">
        <f t="shared" si="74"/>
        <v/>
      </c>
      <c r="Z603" s="102" t="str">
        <f>IF(AND(OR(Dashboard!$D$7=J603,Dashboard!$D$7=""),  OR(Dashboard!$G$6&lt;=K603,Dashboard!$G$6=""), OR(Dashboard!$G$7&gt;=K603,Dashboard!$G$7=""),  OR(Dashboard!$J$6&lt;=O603,Dashboard!$J$6=""), OR(Dashboard!$J$7&gt;=O603,Dashboard!$J$7=""),D603&lt;&gt;""),"x","")</f>
        <v>x</v>
      </c>
      <c r="AA603" s="102" t="str">
        <f>IF(AND(OR(Dashboard!$D$6=H603,Dashboard!$D$6="",Dashboard!$D$6="All"), Z603="x"),"x","")</f>
        <v>x</v>
      </c>
      <c r="AB603" s="103" t="str">
        <f>IF(AND(OR(Dashboard!$D$6=H603,Dashboard!$D$6="",Dashboard!$D$6="All"), OR(Dashboard!$D$7=J603,Dashboard!$D$7=""),  OR(Dashboard!$G$6&lt;=K603,Dashboard!$G$6=""), OR(Dashboard!$G$7&gt;=K603,Dashboard!$G$7=""),  OR(Dashboard!$J$6&lt;=O603,Dashboard!$J$6=""), OR(Dashboard!$J$7&gt;=O603,Dashboard!$J$7=""),I603&lt;&gt;""),"x","")</f>
        <v/>
      </c>
      <c r="AC603" s="88" t="str">
        <f>IF($AB603&lt;&gt;"x","",IF(AND($I603&lt;&gt;AC$4, IFERROR(MATCH("c",$AB603:AB603,0),0)=0),"x", IF(IFERROR(MATCH("c",$AB603:AB603,0),0)=0,"c","")))</f>
        <v/>
      </c>
      <c r="AD603" s="88" t="str">
        <f>IF($AB603&lt;&gt;"x","",IF(AND($I603&lt;&gt;AD$4, IFERROR(MATCH("c",$AB603:AC603,0),0)=0),"x", IF(IFERROR(MATCH("c",$AB603:AC603,0),0)=0,"c","")))</f>
        <v/>
      </c>
      <c r="AE603" s="88" t="str">
        <f>IF($AB603&lt;&gt;"x","",IF(AND($I603&lt;&gt;AE$4, IFERROR(MATCH("c",$AB603:AD603,0),0)=0),"x", IF(IFERROR(MATCH("c",$AB603:AD603,0),0)=0,"c","")))</f>
        <v/>
      </c>
      <c r="AF603" s="88" t="str">
        <f>IF($AB603&lt;&gt;"x","",IF(AND($I603&lt;&gt;AF$4, IFERROR(MATCH("c",$AB603:AE603,0),0)=0),"x", IF(IFERROR(MATCH("c",$AB603:AE603,0),0)=0,"c","")))</f>
        <v/>
      </c>
      <c r="AG603" s="88" t="str">
        <f>IF($AB603&lt;&gt;"x","",IF(AND($I603&lt;&gt;AG$4, IFERROR(MATCH("c",$AB603:AF603,0),0)=0),"x", IF(IFERROR(MATCH("c",$AB603:AF603,0),0)=0,"c","")))</f>
        <v/>
      </c>
      <c r="AH603" s="88" t="str">
        <f>IF($AB603&lt;&gt;"x","",IF(AND($I603&lt;&gt;AH$4, IFERROR(MATCH("c",$AB603:AG603,0),0)=0),"x", IF(IFERROR(MATCH("c",$AB603:AG603,0),0)=0,"c","")))</f>
        <v/>
      </c>
      <c r="AI603" s="88" t="str">
        <f>IF($AB603&lt;&gt;"x","",IF(AND($I603&lt;&gt;AI$4, IFERROR(MATCH("c",$AB603:AH603,0),0)=0),"x", IF(IFERROR(MATCH("c",$AB603:AH603,0),0)=0,"c","")))</f>
        <v/>
      </c>
      <c r="AJ603" s="88" t="str">
        <f>IF($AB603&lt;&gt;"x","",IF(AND($I603&lt;&gt;AJ$4, IFERROR(MATCH("c",$AB603:AI603,0),0)=0),"x", IF(IFERROR(MATCH("c",$AB603:AI603,0),0)=0,"c","")))</f>
        <v/>
      </c>
      <c r="AK603" s="88" t="str">
        <f>IF($AB603&lt;&gt;"x","",IF(AND($I603&lt;&gt;AK$4, IFERROR(MATCH("c",$AB603:AJ603,0),0)=0),"x", IF(IFERROR(MATCH("c",$AB603:AJ603,0),0)=0,"c","")))</f>
        <v/>
      </c>
      <c r="AL603" s="88" t="str">
        <f>IF($AB603&lt;&gt;"x","",IF(AND($I603&lt;&gt;AL$4, IFERROR(MATCH("c",$AB603:AK603,0),0)=0),"x", IF(IFERROR(MATCH("c",$AB603:AK603,0),0)=0,"c","")))</f>
        <v/>
      </c>
      <c r="AM603" s="88" t="str">
        <f>IF($AB603&lt;&gt;"x","",IF(AND($I603&lt;&gt;AM$4, IFERROR(MATCH("c",$AB603:AL603,0),0)=0),"x", IF(IFERROR(MATCH("c",$AB603:AL603,0),0)=0,"c","")))</f>
        <v/>
      </c>
      <c r="AN603" s="88" t="str">
        <f>IF($AB603&lt;&gt;"x","",IF(AND($I603&lt;&gt;AN$4, IFERROR(MATCH("c",$AB603:AM603,0),0)=0),"x", IF(IFERROR(MATCH("c",$AB603:AM603,0),0)=0,"c","")))</f>
        <v/>
      </c>
      <c r="AO603" s="88" t="str">
        <f>IF($AB603&lt;&gt;"x","",IF(AND($I603&lt;&gt;AO$4, IFERROR(MATCH("c",$AB603:AN603,0),0)=0),"x", IF(IFERROR(MATCH("c",$AB603:AN603,0),0)=0,"c","")))</f>
        <v/>
      </c>
      <c r="AP603" s="88" t="str">
        <f>IF($AB603&lt;&gt;"x","",IF(AND($I603&lt;&gt;AP$4, IFERROR(MATCH("c",$AB603:AO603,0),0)=0),"x", IF(IFERROR(MATCH("c",$AB603:AO603,0),0)=0,"c","")))</f>
        <v/>
      </c>
      <c r="AQ603" s="88" t="str">
        <f>IF($AB603&lt;&gt;"x","",IF(AND($I603&lt;&gt;AQ$4, IFERROR(MATCH("c",$AB603:AP603,0),0)=0),"x", IF(IFERROR(MATCH("c",$AB603:AP603,0),0)=0,"c","")))</f>
        <v/>
      </c>
    </row>
    <row r="604" spans="2:43" x14ac:dyDescent="0.25">
      <c r="B604" s="88">
        <f>IF(AND(OR(Pipeline!$F$5=H604,Pipeline!$F$5="",Pipeline!$F$5="All"), OR(Pipeline!$F$6=J604,Pipeline!$F$6="",Pipeline!$F$6="All"),  OR(Pipeline!$J$5&lt;=K604,Pipeline!$J$5=""), OR(Pipeline!$J$6&gt;=K604,Pipeline!$J$6=""),  OR(Pipeline!$N$5&lt;=O604,Pipeline!$N$5=""), OR(Pipeline!$N$6&gt;=O604,Pipeline!$N$6="")),1,0)</f>
        <v>1</v>
      </c>
      <c r="C604" s="99">
        <f>IF(B604&lt;&gt;1,"",COUNTIFS($I$6:I603,I604,$B$6:B603,1)+1)</f>
        <v>592</v>
      </c>
      <c r="D604" s="100" t="str">
        <f>IF(LEN(INDEX(Input!B$6:B$1005,ROW($C604)-ROW($C$5),1))=0,"-",INDEX(Input!B$6:B$1005,ROW($C604)-ROW($C$5),1))</f>
        <v>-</v>
      </c>
      <c r="E604" s="100" t="str">
        <f>IF(LEN(INDEX(Input!C$6:C$1005,ROW($C604)-ROW($C$5),1))=0,"-",INDEX(Input!C$6:C$1005,ROW($C604)-ROW($C$5),1))</f>
        <v>-</v>
      </c>
      <c r="F604" s="100" t="str">
        <f>IF(LEN(INDEX(Input!D$6:D$1005,ROW($C604)-ROW($C$5),1))=0,"-",INDEX(Input!D$6:D$1005,ROW($C604)-ROW($C$5),1))</f>
        <v>-</v>
      </c>
      <c r="G604" s="100" t="str">
        <f>IF(LEN(INDEX(Input!E$6:E$1005,ROW($C604)-ROW($C$5),1))=0,"-",INDEX(Input!E$6:E$1005,ROW($C604)-ROW($C$5),1))</f>
        <v>-</v>
      </c>
      <c r="H604" s="100" t="str">
        <f>IF(LEN(INDEX(Input!F$6:F$1005,ROW($C604)-ROW($C$5),1))=0,"-",INDEX(Input!F$6:F$1005,ROW($C604)-ROW($C$5),1))</f>
        <v>-</v>
      </c>
      <c r="I604" s="100" t="str">
        <f>IF(LEN(INDEX(Input!G$6:G$1005,ROW($C604)-ROW($C$5),1))=0,"",INDEX(Input!G$6:G$1005,ROW($C604)-ROW($C$5),1))</f>
        <v/>
      </c>
      <c r="J604" s="100" t="str">
        <f>IF(LEN(INDEX(Input!B$6:B$1005,ROW($C604)-ROW($C$5),1))=0,"-",IF(INDEX(Input!H$6:H$1005,ROW($C604)-ROW($C$5),1)="","Not set",INDEX(Input!H$6:H$1005,ROW($C604)-ROW($C$5),1)) )</f>
        <v>-</v>
      </c>
      <c r="K604" s="101" t="str">
        <f>IF(LEN(INDEX(Input!I$6:I$1005,ROW($C604)-ROW($C$5),1))=0,"",INDEX(Input!I$6:I$1005,ROW($C604)-ROW($C$5),1))</f>
        <v/>
      </c>
      <c r="L604" s="101" t="str">
        <f t="array" ref="L604">IFERROR(IF($AY$24=123,DAY(K604)&amp;connector&amp;IF($AZ$24="Extended",INDEX($AT$24:$AT$35,MONTH(K604),1),MONTH(K604))&amp;connector&amp;IF($AZ$24="Short", RIGHT(YEAR(K604),2),YEAR(K604)),IF($AY$24=213, MONTH(K604)&amp;connector&amp;DAY(K604)&amp;connector&amp;IF($AZ$24="Short", RIGHT(YEAR(K604),2),YEAR(K604)),IF($AZ$24="Short", RIGHT(YEAR(K604),2),YEAR(K604))&amp;connector&amp;MONTH(K604)&amp;connector&amp;DAY(K604))),"-")</f>
        <v>-</v>
      </c>
      <c r="M604" s="101" t="str">
        <f>IF(LEN(INDEX(Input!J$6:J$1005,ROW($C604)-ROW($C$5),1))=0,"",INDEX(Input!J$6:J$1005,ROW($C604)-ROW($C$5),1))</f>
        <v/>
      </c>
      <c r="N604" s="101" t="str">
        <f t="array" ref="N604">IFERROR(IF($AY$24=123,DAY(M604)&amp;connector&amp;IF($AZ$24="Extended",INDEX($AT$24:$AT$35,MONTH(M604),1),MONTH(M604))&amp;connector&amp;IF($AZ$24="Short", RIGHT(YEAR(M604),2),YEAR(M604)),IF($AY$24=213, MONTH(M604)&amp;connector&amp;DAY(M604)&amp;connector&amp;IF($AZ$24="Short", RIGHT(YEAR(M604),2),YEAR(M604)),IF($AZ$24="Short", RIGHT(YEAR(M604),2),YEAR(M604))&amp;connector&amp;MONTH(M604)&amp;connector&amp;DAY(M604))),"-")</f>
        <v>-</v>
      </c>
      <c r="O604" s="156" t="str">
        <f>IF(LEN(INDEX(Input!K$6:K$1005,ROW($C604)-ROW($C$5),1))=0,"",INDEX(Input!K$6:K$1005,ROW($C604)-ROW($C$5),1))</f>
        <v/>
      </c>
      <c r="P604" s="100" t="str">
        <f t="shared" si="75"/>
        <v>-</v>
      </c>
      <c r="Q604" s="156" t="str">
        <f>IF(LEN(INDEX(Input!L$6:L$1005,ROW($C604)-ROW($C$5),1))=0,"",INDEX(Input!L$6:L$1005,ROW($C604)-ROW($C$5),1))</f>
        <v/>
      </c>
      <c r="R604" s="100" t="str">
        <f t="shared" si="76"/>
        <v>-</v>
      </c>
      <c r="S604" s="156" t="str">
        <f>IF(LEN(INDEX(Input!M$6:M$1005,ROW($C604)-ROW($C$5),1))=0,"-",INDEX(Input!M$6:M$1005,ROW($C604)-ROW($C$5),1))</f>
        <v>-</v>
      </c>
      <c r="T604" s="156" t="str">
        <f t="shared" si="77"/>
        <v/>
      </c>
      <c r="U604" s="100" t="str">
        <f t="shared" si="78"/>
        <v>-</v>
      </c>
      <c r="V604" s="156" t="str">
        <f>IF(LEN(INDEX(Input!O$6:O$1005,ROW($C604)-ROW($C$5),1))=0,"",INDEX(Input!O$6:O$1005,ROW($C604)-ROW($C$5),1))</f>
        <v/>
      </c>
      <c r="W604" s="100" t="str">
        <f t="shared" si="79"/>
        <v>-</v>
      </c>
      <c r="X604" s="104" t="str">
        <f t="shared" si="80"/>
        <v/>
      </c>
      <c r="Y604" s="102" t="str">
        <f t="shared" si="74"/>
        <v/>
      </c>
      <c r="Z604" s="102" t="str">
        <f>IF(AND(OR(Dashboard!$D$7=J604,Dashboard!$D$7=""),  OR(Dashboard!$G$6&lt;=K604,Dashboard!$G$6=""), OR(Dashboard!$G$7&gt;=K604,Dashboard!$G$7=""),  OR(Dashboard!$J$6&lt;=O604,Dashboard!$J$6=""), OR(Dashboard!$J$7&gt;=O604,Dashboard!$J$7=""),D604&lt;&gt;""),"x","")</f>
        <v>x</v>
      </c>
      <c r="AA604" s="102" t="str">
        <f>IF(AND(OR(Dashboard!$D$6=H604,Dashboard!$D$6="",Dashboard!$D$6="All"), Z604="x"),"x","")</f>
        <v>x</v>
      </c>
      <c r="AB604" s="103" t="str">
        <f>IF(AND(OR(Dashboard!$D$6=H604,Dashboard!$D$6="",Dashboard!$D$6="All"), OR(Dashboard!$D$7=J604,Dashboard!$D$7=""),  OR(Dashboard!$G$6&lt;=K604,Dashboard!$G$6=""), OR(Dashboard!$G$7&gt;=K604,Dashboard!$G$7=""),  OR(Dashboard!$J$6&lt;=O604,Dashboard!$J$6=""), OR(Dashboard!$J$7&gt;=O604,Dashboard!$J$7=""),I604&lt;&gt;""),"x","")</f>
        <v/>
      </c>
      <c r="AC604" s="88" t="str">
        <f>IF($AB604&lt;&gt;"x","",IF(AND($I604&lt;&gt;AC$4, IFERROR(MATCH("c",$AB604:AB604,0),0)=0),"x", IF(IFERROR(MATCH("c",$AB604:AB604,0),0)=0,"c","")))</f>
        <v/>
      </c>
      <c r="AD604" s="88" t="str">
        <f>IF($AB604&lt;&gt;"x","",IF(AND($I604&lt;&gt;AD$4, IFERROR(MATCH("c",$AB604:AC604,0),0)=0),"x", IF(IFERROR(MATCH("c",$AB604:AC604,0),0)=0,"c","")))</f>
        <v/>
      </c>
      <c r="AE604" s="88" t="str">
        <f>IF($AB604&lt;&gt;"x","",IF(AND($I604&lt;&gt;AE$4, IFERROR(MATCH("c",$AB604:AD604,0),0)=0),"x", IF(IFERROR(MATCH("c",$AB604:AD604,0),0)=0,"c","")))</f>
        <v/>
      </c>
      <c r="AF604" s="88" t="str">
        <f>IF($AB604&lt;&gt;"x","",IF(AND($I604&lt;&gt;AF$4, IFERROR(MATCH("c",$AB604:AE604,0),0)=0),"x", IF(IFERROR(MATCH("c",$AB604:AE604,0),0)=0,"c","")))</f>
        <v/>
      </c>
      <c r="AG604" s="88" t="str">
        <f>IF($AB604&lt;&gt;"x","",IF(AND($I604&lt;&gt;AG$4, IFERROR(MATCH("c",$AB604:AF604,0),0)=0),"x", IF(IFERROR(MATCH("c",$AB604:AF604,0),0)=0,"c","")))</f>
        <v/>
      </c>
      <c r="AH604" s="88" t="str">
        <f>IF($AB604&lt;&gt;"x","",IF(AND($I604&lt;&gt;AH$4, IFERROR(MATCH("c",$AB604:AG604,0),0)=0),"x", IF(IFERROR(MATCH("c",$AB604:AG604,0),0)=0,"c","")))</f>
        <v/>
      </c>
      <c r="AI604" s="88" t="str">
        <f>IF($AB604&lt;&gt;"x","",IF(AND($I604&lt;&gt;AI$4, IFERROR(MATCH("c",$AB604:AH604,0),0)=0),"x", IF(IFERROR(MATCH("c",$AB604:AH604,0),0)=0,"c","")))</f>
        <v/>
      </c>
      <c r="AJ604" s="88" t="str">
        <f>IF($AB604&lt;&gt;"x","",IF(AND($I604&lt;&gt;AJ$4, IFERROR(MATCH("c",$AB604:AI604,0),0)=0),"x", IF(IFERROR(MATCH("c",$AB604:AI604,0),0)=0,"c","")))</f>
        <v/>
      </c>
      <c r="AK604" s="88" t="str">
        <f>IF($AB604&lt;&gt;"x","",IF(AND($I604&lt;&gt;AK$4, IFERROR(MATCH("c",$AB604:AJ604,0),0)=0),"x", IF(IFERROR(MATCH("c",$AB604:AJ604,0),0)=0,"c","")))</f>
        <v/>
      </c>
      <c r="AL604" s="88" t="str">
        <f>IF($AB604&lt;&gt;"x","",IF(AND($I604&lt;&gt;AL$4, IFERROR(MATCH("c",$AB604:AK604,0),0)=0),"x", IF(IFERROR(MATCH("c",$AB604:AK604,0),0)=0,"c","")))</f>
        <v/>
      </c>
      <c r="AM604" s="88" t="str">
        <f>IF($AB604&lt;&gt;"x","",IF(AND($I604&lt;&gt;AM$4, IFERROR(MATCH("c",$AB604:AL604,0),0)=0),"x", IF(IFERROR(MATCH("c",$AB604:AL604,0),0)=0,"c","")))</f>
        <v/>
      </c>
      <c r="AN604" s="88" t="str">
        <f>IF($AB604&lt;&gt;"x","",IF(AND($I604&lt;&gt;AN$4, IFERROR(MATCH("c",$AB604:AM604,0),0)=0),"x", IF(IFERROR(MATCH("c",$AB604:AM604,0),0)=0,"c","")))</f>
        <v/>
      </c>
      <c r="AO604" s="88" t="str">
        <f>IF($AB604&lt;&gt;"x","",IF(AND($I604&lt;&gt;AO$4, IFERROR(MATCH("c",$AB604:AN604,0),0)=0),"x", IF(IFERROR(MATCH("c",$AB604:AN604,0),0)=0,"c","")))</f>
        <v/>
      </c>
      <c r="AP604" s="88" t="str">
        <f>IF($AB604&lt;&gt;"x","",IF(AND($I604&lt;&gt;AP$4, IFERROR(MATCH("c",$AB604:AO604,0),0)=0),"x", IF(IFERROR(MATCH("c",$AB604:AO604,0),0)=0,"c","")))</f>
        <v/>
      </c>
      <c r="AQ604" s="88" t="str">
        <f>IF($AB604&lt;&gt;"x","",IF(AND($I604&lt;&gt;AQ$4, IFERROR(MATCH("c",$AB604:AP604,0),0)=0),"x", IF(IFERROR(MATCH("c",$AB604:AP604,0),0)=0,"c","")))</f>
        <v/>
      </c>
    </row>
    <row r="605" spans="2:43" x14ac:dyDescent="0.25">
      <c r="B605" s="88">
        <f>IF(AND(OR(Pipeline!$F$5=H605,Pipeline!$F$5="",Pipeline!$F$5="All"), OR(Pipeline!$F$6=J605,Pipeline!$F$6="",Pipeline!$F$6="All"),  OR(Pipeline!$J$5&lt;=K605,Pipeline!$J$5=""), OR(Pipeline!$J$6&gt;=K605,Pipeline!$J$6=""),  OR(Pipeline!$N$5&lt;=O605,Pipeline!$N$5=""), OR(Pipeline!$N$6&gt;=O605,Pipeline!$N$6="")),1,0)</f>
        <v>1</v>
      </c>
      <c r="C605" s="99">
        <f>IF(B605&lt;&gt;1,"",COUNTIFS($I$6:I604,I605,$B$6:B604,1)+1)</f>
        <v>593</v>
      </c>
      <c r="D605" s="100" t="str">
        <f>IF(LEN(INDEX(Input!B$6:B$1005,ROW($C605)-ROW($C$5),1))=0,"-",INDEX(Input!B$6:B$1005,ROW($C605)-ROW($C$5),1))</f>
        <v>-</v>
      </c>
      <c r="E605" s="100" t="str">
        <f>IF(LEN(INDEX(Input!C$6:C$1005,ROW($C605)-ROW($C$5),1))=0,"-",INDEX(Input!C$6:C$1005,ROW($C605)-ROW($C$5),1))</f>
        <v>-</v>
      </c>
      <c r="F605" s="100" t="str">
        <f>IF(LEN(INDEX(Input!D$6:D$1005,ROW($C605)-ROW($C$5),1))=0,"-",INDEX(Input!D$6:D$1005,ROW($C605)-ROW($C$5),1))</f>
        <v>-</v>
      </c>
      <c r="G605" s="100" t="str">
        <f>IF(LEN(INDEX(Input!E$6:E$1005,ROW($C605)-ROW($C$5),1))=0,"-",INDEX(Input!E$6:E$1005,ROW($C605)-ROW($C$5),1))</f>
        <v>-</v>
      </c>
      <c r="H605" s="100" t="str">
        <f>IF(LEN(INDEX(Input!F$6:F$1005,ROW($C605)-ROW($C$5),1))=0,"-",INDEX(Input!F$6:F$1005,ROW($C605)-ROW($C$5),1))</f>
        <v>-</v>
      </c>
      <c r="I605" s="100" t="str">
        <f>IF(LEN(INDEX(Input!G$6:G$1005,ROW($C605)-ROW($C$5),1))=0,"",INDEX(Input!G$6:G$1005,ROW($C605)-ROW($C$5),1))</f>
        <v/>
      </c>
      <c r="J605" s="100" t="str">
        <f>IF(LEN(INDEX(Input!B$6:B$1005,ROW($C605)-ROW($C$5),1))=0,"-",IF(INDEX(Input!H$6:H$1005,ROW($C605)-ROW($C$5),1)="","Not set",INDEX(Input!H$6:H$1005,ROW($C605)-ROW($C$5),1)) )</f>
        <v>-</v>
      </c>
      <c r="K605" s="101" t="str">
        <f>IF(LEN(INDEX(Input!I$6:I$1005,ROW($C605)-ROW($C$5),1))=0,"",INDEX(Input!I$6:I$1005,ROW($C605)-ROW($C$5),1))</f>
        <v/>
      </c>
      <c r="L605" s="101" t="str">
        <f t="array" ref="L605">IFERROR(IF($AY$24=123,DAY(K605)&amp;connector&amp;IF($AZ$24="Extended",INDEX($AT$24:$AT$35,MONTH(K605),1),MONTH(K605))&amp;connector&amp;IF($AZ$24="Short", RIGHT(YEAR(K605),2),YEAR(K605)),IF($AY$24=213, MONTH(K605)&amp;connector&amp;DAY(K605)&amp;connector&amp;IF($AZ$24="Short", RIGHT(YEAR(K605),2),YEAR(K605)),IF($AZ$24="Short", RIGHT(YEAR(K605),2),YEAR(K605))&amp;connector&amp;MONTH(K605)&amp;connector&amp;DAY(K605))),"-")</f>
        <v>-</v>
      </c>
      <c r="M605" s="101" t="str">
        <f>IF(LEN(INDEX(Input!J$6:J$1005,ROW($C605)-ROW($C$5),1))=0,"",INDEX(Input!J$6:J$1005,ROW($C605)-ROW($C$5),1))</f>
        <v/>
      </c>
      <c r="N605" s="101" t="str">
        <f t="array" ref="N605">IFERROR(IF($AY$24=123,DAY(M605)&amp;connector&amp;IF($AZ$24="Extended",INDEX($AT$24:$AT$35,MONTH(M605),1),MONTH(M605))&amp;connector&amp;IF($AZ$24="Short", RIGHT(YEAR(M605),2),YEAR(M605)),IF($AY$24=213, MONTH(M605)&amp;connector&amp;DAY(M605)&amp;connector&amp;IF($AZ$24="Short", RIGHT(YEAR(M605),2),YEAR(M605)),IF($AZ$24="Short", RIGHT(YEAR(M605),2),YEAR(M605))&amp;connector&amp;MONTH(M605)&amp;connector&amp;DAY(M605))),"-")</f>
        <v>-</v>
      </c>
      <c r="O605" s="156" t="str">
        <f>IF(LEN(INDEX(Input!K$6:K$1005,ROW($C605)-ROW($C$5),1))=0,"",INDEX(Input!K$6:K$1005,ROW($C605)-ROW($C$5),1))</f>
        <v/>
      </c>
      <c r="P605" s="100" t="str">
        <f t="shared" si="75"/>
        <v>-</v>
      </c>
      <c r="Q605" s="156" t="str">
        <f>IF(LEN(INDEX(Input!L$6:L$1005,ROW($C605)-ROW($C$5),1))=0,"",INDEX(Input!L$6:L$1005,ROW($C605)-ROW($C$5),1))</f>
        <v/>
      </c>
      <c r="R605" s="100" t="str">
        <f t="shared" si="76"/>
        <v>-</v>
      </c>
      <c r="S605" s="156" t="str">
        <f>IF(LEN(INDEX(Input!M$6:M$1005,ROW($C605)-ROW($C$5),1))=0,"-",INDEX(Input!M$6:M$1005,ROW($C605)-ROW($C$5),1))</f>
        <v>-</v>
      </c>
      <c r="T605" s="156" t="str">
        <f t="shared" si="77"/>
        <v/>
      </c>
      <c r="U605" s="100" t="str">
        <f t="shared" si="78"/>
        <v>-</v>
      </c>
      <c r="V605" s="156" t="str">
        <f>IF(LEN(INDEX(Input!O$6:O$1005,ROW($C605)-ROW($C$5),1))=0,"",INDEX(Input!O$6:O$1005,ROW($C605)-ROW($C$5),1))</f>
        <v/>
      </c>
      <c r="W605" s="100" t="str">
        <f t="shared" si="79"/>
        <v>-</v>
      </c>
      <c r="X605" s="104" t="str">
        <f t="shared" si="80"/>
        <v/>
      </c>
      <c r="Y605" s="102" t="str">
        <f t="shared" si="74"/>
        <v/>
      </c>
      <c r="Z605" s="102" t="str">
        <f>IF(AND(OR(Dashboard!$D$7=J605,Dashboard!$D$7=""),  OR(Dashboard!$G$6&lt;=K605,Dashboard!$G$6=""), OR(Dashboard!$G$7&gt;=K605,Dashboard!$G$7=""),  OR(Dashboard!$J$6&lt;=O605,Dashboard!$J$6=""), OR(Dashboard!$J$7&gt;=O605,Dashboard!$J$7=""),D605&lt;&gt;""),"x","")</f>
        <v>x</v>
      </c>
      <c r="AA605" s="102" t="str">
        <f>IF(AND(OR(Dashboard!$D$6=H605,Dashboard!$D$6="",Dashboard!$D$6="All"), Z605="x"),"x","")</f>
        <v>x</v>
      </c>
      <c r="AB605" s="103" t="str">
        <f>IF(AND(OR(Dashboard!$D$6=H605,Dashboard!$D$6="",Dashboard!$D$6="All"), OR(Dashboard!$D$7=J605,Dashboard!$D$7=""),  OR(Dashboard!$G$6&lt;=K605,Dashboard!$G$6=""), OR(Dashboard!$G$7&gt;=K605,Dashboard!$G$7=""),  OR(Dashboard!$J$6&lt;=O605,Dashboard!$J$6=""), OR(Dashboard!$J$7&gt;=O605,Dashboard!$J$7=""),I605&lt;&gt;""),"x","")</f>
        <v/>
      </c>
      <c r="AC605" s="88" t="str">
        <f>IF($AB605&lt;&gt;"x","",IF(AND($I605&lt;&gt;AC$4, IFERROR(MATCH("c",$AB605:AB605,0),0)=0),"x", IF(IFERROR(MATCH("c",$AB605:AB605,0),0)=0,"c","")))</f>
        <v/>
      </c>
      <c r="AD605" s="88" t="str">
        <f>IF($AB605&lt;&gt;"x","",IF(AND($I605&lt;&gt;AD$4, IFERROR(MATCH("c",$AB605:AC605,0),0)=0),"x", IF(IFERROR(MATCH("c",$AB605:AC605,0),0)=0,"c","")))</f>
        <v/>
      </c>
      <c r="AE605" s="88" t="str">
        <f>IF($AB605&lt;&gt;"x","",IF(AND($I605&lt;&gt;AE$4, IFERROR(MATCH("c",$AB605:AD605,0),0)=0),"x", IF(IFERROR(MATCH("c",$AB605:AD605,0),0)=0,"c","")))</f>
        <v/>
      </c>
      <c r="AF605" s="88" t="str">
        <f>IF($AB605&lt;&gt;"x","",IF(AND($I605&lt;&gt;AF$4, IFERROR(MATCH("c",$AB605:AE605,0),0)=0),"x", IF(IFERROR(MATCH("c",$AB605:AE605,0),0)=0,"c","")))</f>
        <v/>
      </c>
      <c r="AG605" s="88" t="str">
        <f>IF($AB605&lt;&gt;"x","",IF(AND($I605&lt;&gt;AG$4, IFERROR(MATCH("c",$AB605:AF605,0),0)=0),"x", IF(IFERROR(MATCH("c",$AB605:AF605,0),0)=0,"c","")))</f>
        <v/>
      </c>
      <c r="AH605" s="88" t="str">
        <f>IF($AB605&lt;&gt;"x","",IF(AND($I605&lt;&gt;AH$4, IFERROR(MATCH("c",$AB605:AG605,0),0)=0),"x", IF(IFERROR(MATCH("c",$AB605:AG605,0),0)=0,"c","")))</f>
        <v/>
      </c>
      <c r="AI605" s="88" t="str">
        <f>IF($AB605&lt;&gt;"x","",IF(AND($I605&lt;&gt;AI$4, IFERROR(MATCH("c",$AB605:AH605,0),0)=0),"x", IF(IFERROR(MATCH("c",$AB605:AH605,0),0)=0,"c","")))</f>
        <v/>
      </c>
      <c r="AJ605" s="88" t="str">
        <f>IF($AB605&lt;&gt;"x","",IF(AND($I605&lt;&gt;AJ$4, IFERROR(MATCH("c",$AB605:AI605,0),0)=0),"x", IF(IFERROR(MATCH("c",$AB605:AI605,0),0)=0,"c","")))</f>
        <v/>
      </c>
      <c r="AK605" s="88" t="str">
        <f>IF($AB605&lt;&gt;"x","",IF(AND($I605&lt;&gt;AK$4, IFERROR(MATCH("c",$AB605:AJ605,0),0)=0),"x", IF(IFERROR(MATCH("c",$AB605:AJ605,0),0)=0,"c","")))</f>
        <v/>
      </c>
      <c r="AL605" s="88" t="str">
        <f>IF($AB605&lt;&gt;"x","",IF(AND($I605&lt;&gt;AL$4, IFERROR(MATCH("c",$AB605:AK605,0),0)=0),"x", IF(IFERROR(MATCH("c",$AB605:AK605,0),0)=0,"c","")))</f>
        <v/>
      </c>
      <c r="AM605" s="88" t="str">
        <f>IF($AB605&lt;&gt;"x","",IF(AND($I605&lt;&gt;AM$4, IFERROR(MATCH("c",$AB605:AL605,0),0)=0),"x", IF(IFERROR(MATCH("c",$AB605:AL605,0),0)=0,"c","")))</f>
        <v/>
      </c>
      <c r="AN605" s="88" t="str">
        <f>IF($AB605&lt;&gt;"x","",IF(AND($I605&lt;&gt;AN$4, IFERROR(MATCH("c",$AB605:AM605,0),0)=0),"x", IF(IFERROR(MATCH("c",$AB605:AM605,0),0)=0,"c","")))</f>
        <v/>
      </c>
      <c r="AO605" s="88" t="str">
        <f>IF($AB605&lt;&gt;"x","",IF(AND($I605&lt;&gt;AO$4, IFERROR(MATCH("c",$AB605:AN605,0),0)=0),"x", IF(IFERROR(MATCH("c",$AB605:AN605,0),0)=0,"c","")))</f>
        <v/>
      </c>
      <c r="AP605" s="88" t="str">
        <f>IF($AB605&lt;&gt;"x","",IF(AND($I605&lt;&gt;AP$4, IFERROR(MATCH("c",$AB605:AO605,0),0)=0),"x", IF(IFERROR(MATCH("c",$AB605:AO605,0),0)=0,"c","")))</f>
        <v/>
      </c>
      <c r="AQ605" s="88" t="str">
        <f>IF($AB605&lt;&gt;"x","",IF(AND($I605&lt;&gt;AQ$4, IFERROR(MATCH("c",$AB605:AP605,0),0)=0),"x", IF(IFERROR(MATCH("c",$AB605:AP605,0),0)=0,"c","")))</f>
        <v/>
      </c>
    </row>
    <row r="606" spans="2:43" x14ac:dyDescent="0.25">
      <c r="B606" s="88">
        <f>IF(AND(OR(Pipeline!$F$5=H606,Pipeline!$F$5="",Pipeline!$F$5="All"), OR(Pipeline!$F$6=J606,Pipeline!$F$6="",Pipeline!$F$6="All"),  OR(Pipeline!$J$5&lt;=K606,Pipeline!$J$5=""), OR(Pipeline!$J$6&gt;=K606,Pipeline!$J$6=""),  OR(Pipeline!$N$5&lt;=O606,Pipeline!$N$5=""), OR(Pipeline!$N$6&gt;=O606,Pipeline!$N$6="")),1,0)</f>
        <v>1</v>
      </c>
      <c r="C606" s="99">
        <f>IF(B606&lt;&gt;1,"",COUNTIFS($I$6:I605,I606,$B$6:B605,1)+1)</f>
        <v>594</v>
      </c>
      <c r="D606" s="100" t="str">
        <f>IF(LEN(INDEX(Input!B$6:B$1005,ROW($C606)-ROW($C$5),1))=0,"-",INDEX(Input!B$6:B$1005,ROW($C606)-ROW($C$5),1))</f>
        <v>-</v>
      </c>
      <c r="E606" s="100" t="str">
        <f>IF(LEN(INDEX(Input!C$6:C$1005,ROW($C606)-ROW($C$5),1))=0,"-",INDEX(Input!C$6:C$1005,ROW($C606)-ROW($C$5),1))</f>
        <v>-</v>
      </c>
      <c r="F606" s="100" t="str">
        <f>IF(LEN(INDEX(Input!D$6:D$1005,ROW($C606)-ROW($C$5),1))=0,"-",INDEX(Input!D$6:D$1005,ROW($C606)-ROW($C$5),1))</f>
        <v>-</v>
      </c>
      <c r="G606" s="100" t="str">
        <f>IF(LEN(INDEX(Input!E$6:E$1005,ROW($C606)-ROW($C$5),1))=0,"-",INDEX(Input!E$6:E$1005,ROW($C606)-ROW($C$5),1))</f>
        <v>-</v>
      </c>
      <c r="H606" s="100" t="str">
        <f>IF(LEN(INDEX(Input!F$6:F$1005,ROW($C606)-ROW($C$5),1))=0,"-",INDEX(Input!F$6:F$1005,ROW($C606)-ROW($C$5),1))</f>
        <v>-</v>
      </c>
      <c r="I606" s="100" t="str">
        <f>IF(LEN(INDEX(Input!G$6:G$1005,ROW($C606)-ROW($C$5),1))=0,"",INDEX(Input!G$6:G$1005,ROW($C606)-ROW($C$5),1))</f>
        <v/>
      </c>
      <c r="J606" s="100" t="str">
        <f>IF(LEN(INDEX(Input!B$6:B$1005,ROW($C606)-ROW($C$5),1))=0,"-",IF(INDEX(Input!H$6:H$1005,ROW($C606)-ROW($C$5),1)="","Not set",INDEX(Input!H$6:H$1005,ROW($C606)-ROW($C$5),1)) )</f>
        <v>-</v>
      </c>
      <c r="K606" s="101" t="str">
        <f>IF(LEN(INDEX(Input!I$6:I$1005,ROW($C606)-ROW($C$5),1))=0,"",INDEX(Input!I$6:I$1005,ROW($C606)-ROW($C$5),1))</f>
        <v/>
      </c>
      <c r="L606" s="101" t="str">
        <f t="array" ref="L606">IFERROR(IF($AY$24=123,DAY(K606)&amp;connector&amp;IF($AZ$24="Extended",INDEX($AT$24:$AT$35,MONTH(K606),1),MONTH(K606))&amp;connector&amp;IF($AZ$24="Short", RIGHT(YEAR(K606),2),YEAR(K606)),IF($AY$24=213, MONTH(K606)&amp;connector&amp;DAY(K606)&amp;connector&amp;IF($AZ$24="Short", RIGHT(YEAR(K606),2),YEAR(K606)),IF($AZ$24="Short", RIGHT(YEAR(K606),2),YEAR(K606))&amp;connector&amp;MONTH(K606)&amp;connector&amp;DAY(K606))),"-")</f>
        <v>-</v>
      </c>
      <c r="M606" s="101" t="str">
        <f>IF(LEN(INDEX(Input!J$6:J$1005,ROW($C606)-ROW($C$5),1))=0,"",INDEX(Input!J$6:J$1005,ROW($C606)-ROW($C$5),1))</f>
        <v/>
      </c>
      <c r="N606" s="101" t="str">
        <f t="array" ref="N606">IFERROR(IF($AY$24=123,DAY(M606)&amp;connector&amp;IF($AZ$24="Extended",INDEX($AT$24:$AT$35,MONTH(M606),1),MONTH(M606))&amp;connector&amp;IF($AZ$24="Short", RIGHT(YEAR(M606),2),YEAR(M606)),IF($AY$24=213, MONTH(M606)&amp;connector&amp;DAY(M606)&amp;connector&amp;IF($AZ$24="Short", RIGHT(YEAR(M606),2),YEAR(M606)),IF($AZ$24="Short", RIGHT(YEAR(M606),2),YEAR(M606))&amp;connector&amp;MONTH(M606)&amp;connector&amp;DAY(M606))),"-")</f>
        <v>-</v>
      </c>
      <c r="O606" s="156" t="str">
        <f>IF(LEN(INDEX(Input!K$6:K$1005,ROW($C606)-ROW($C$5),1))=0,"",INDEX(Input!K$6:K$1005,ROW($C606)-ROW($C$5),1))</f>
        <v/>
      </c>
      <c r="P606" s="100" t="str">
        <f t="shared" si="75"/>
        <v>-</v>
      </c>
      <c r="Q606" s="156" t="str">
        <f>IF(LEN(INDEX(Input!L$6:L$1005,ROW($C606)-ROW($C$5),1))=0,"",INDEX(Input!L$6:L$1005,ROW($C606)-ROW($C$5),1))</f>
        <v/>
      </c>
      <c r="R606" s="100" t="str">
        <f t="shared" si="76"/>
        <v>-</v>
      </c>
      <c r="S606" s="156" t="str">
        <f>IF(LEN(INDEX(Input!M$6:M$1005,ROW($C606)-ROW($C$5),1))=0,"-",INDEX(Input!M$6:M$1005,ROW($C606)-ROW($C$5),1))</f>
        <v>-</v>
      </c>
      <c r="T606" s="156" t="str">
        <f t="shared" si="77"/>
        <v/>
      </c>
      <c r="U606" s="100" t="str">
        <f t="shared" si="78"/>
        <v>-</v>
      </c>
      <c r="V606" s="156" t="str">
        <f>IF(LEN(INDEX(Input!O$6:O$1005,ROW($C606)-ROW($C$5),1))=0,"",INDEX(Input!O$6:O$1005,ROW($C606)-ROW($C$5),1))</f>
        <v/>
      </c>
      <c r="W606" s="100" t="str">
        <f t="shared" si="79"/>
        <v>-</v>
      </c>
      <c r="X606" s="104" t="str">
        <f t="shared" si="80"/>
        <v/>
      </c>
      <c r="Y606" s="102" t="str">
        <f t="shared" si="74"/>
        <v/>
      </c>
      <c r="Z606" s="102" t="str">
        <f>IF(AND(OR(Dashboard!$D$7=J606,Dashboard!$D$7=""),  OR(Dashboard!$G$6&lt;=K606,Dashboard!$G$6=""), OR(Dashboard!$G$7&gt;=K606,Dashboard!$G$7=""),  OR(Dashboard!$J$6&lt;=O606,Dashboard!$J$6=""), OR(Dashboard!$J$7&gt;=O606,Dashboard!$J$7=""),D606&lt;&gt;""),"x","")</f>
        <v>x</v>
      </c>
      <c r="AA606" s="102" t="str">
        <f>IF(AND(OR(Dashboard!$D$6=H606,Dashboard!$D$6="",Dashboard!$D$6="All"), Z606="x"),"x","")</f>
        <v>x</v>
      </c>
      <c r="AB606" s="103" t="str">
        <f>IF(AND(OR(Dashboard!$D$6=H606,Dashboard!$D$6="",Dashboard!$D$6="All"), OR(Dashboard!$D$7=J606,Dashboard!$D$7=""),  OR(Dashboard!$G$6&lt;=K606,Dashboard!$G$6=""), OR(Dashboard!$G$7&gt;=K606,Dashboard!$G$7=""),  OR(Dashboard!$J$6&lt;=O606,Dashboard!$J$6=""), OR(Dashboard!$J$7&gt;=O606,Dashboard!$J$7=""),I606&lt;&gt;""),"x","")</f>
        <v/>
      </c>
      <c r="AC606" s="88" t="str">
        <f>IF($AB606&lt;&gt;"x","",IF(AND($I606&lt;&gt;AC$4, IFERROR(MATCH("c",$AB606:AB606,0),0)=0),"x", IF(IFERROR(MATCH("c",$AB606:AB606,0),0)=0,"c","")))</f>
        <v/>
      </c>
      <c r="AD606" s="88" t="str">
        <f>IF($AB606&lt;&gt;"x","",IF(AND($I606&lt;&gt;AD$4, IFERROR(MATCH("c",$AB606:AC606,0),0)=0),"x", IF(IFERROR(MATCH("c",$AB606:AC606,0),0)=0,"c","")))</f>
        <v/>
      </c>
      <c r="AE606" s="88" t="str">
        <f>IF($AB606&lt;&gt;"x","",IF(AND($I606&lt;&gt;AE$4, IFERROR(MATCH("c",$AB606:AD606,0),0)=0),"x", IF(IFERROR(MATCH("c",$AB606:AD606,0),0)=0,"c","")))</f>
        <v/>
      </c>
      <c r="AF606" s="88" t="str">
        <f>IF($AB606&lt;&gt;"x","",IF(AND($I606&lt;&gt;AF$4, IFERROR(MATCH("c",$AB606:AE606,0),0)=0),"x", IF(IFERROR(MATCH("c",$AB606:AE606,0),0)=0,"c","")))</f>
        <v/>
      </c>
      <c r="AG606" s="88" t="str">
        <f>IF($AB606&lt;&gt;"x","",IF(AND($I606&lt;&gt;AG$4, IFERROR(MATCH("c",$AB606:AF606,0),0)=0),"x", IF(IFERROR(MATCH("c",$AB606:AF606,0),0)=0,"c","")))</f>
        <v/>
      </c>
      <c r="AH606" s="88" t="str">
        <f>IF($AB606&lt;&gt;"x","",IF(AND($I606&lt;&gt;AH$4, IFERROR(MATCH("c",$AB606:AG606,0),0)=0),"x", IF(IFERROR(MATCH("c",$AB606:AG606,0),0)=0,"c","")))</f>
        <v/>
      </c>
      <c r="AI606" s="88" t="str">
        <f>IF($AB606&lt;&gt;"x","",IF(AND($I606&lt;&gt;AI$4, IFERROR(MATCH("c",$AB606:AH606,0),0)=0),"x", IF(IFERROR(MATCH("c",$AB606:AH606,0),0)=0,"c","")))</f>
        <v/>
      </c>
      <c r="AJ606" s="88" t="str">
        <f>IF($AB606&lt;&gt;"x","",IF(AND($I606&lt;&gt;AJ$4, IFERROR(MATCH("c",$AB606:AI606,0),0)=0),"x", IF(IFERROR(MATCH("c",$AB606:AI606,0),0)=0,"c","")))</f>
        <v/>
      </c>
      <c r="AK606" s="88" t="str">
        <f>IF($AB606&lt;&gt;"x","",IF(AND($I606&lt;&gt;AK$4, IFERROR(MATCH("c",$AB606:AJ606,0),0)=0),"x", IF(IFERROR(MATCH("c",$AB606:AJ606,0),0)=0,"c","")))</f>
        <v/>
      </c>
      <c r="AL606" s="88" t="str">
        <f>IF($AB606&lt;&gt;"x","",IF(AND($I606&lt;&gt;AL$4, IFERROR(MATCH("c",$AB606:AK606,0),0)=0),"x", IF(IFERROR(MATCH("c",$AB606:AK606,0),0)=0,"c","")))</f>
        <v/>
      </c>
      <c r="AM606" s="88" t="str">
        <f>IF($AB606&lt;&gt;"x","",IF(AND($I606&lt;&gt;AM$4, IFERROR(MATCH("c",$AB606:AL606,0),0)=0),"x", IF(IFERROR(MATCH("c",$AB606:AL606,0),0)=0,"c","")))</f>
        <v/>
      </c>
      <c r="AN606" s="88" t="str">
        <f>IF($AB606&lt;&gt;"x","",IF(AND($I606&lt;&gt;AN$4, IFERROR(MATCH("c",$AB606:AM606,0),0)=0),"x", IF(IFERROR(MATCH("c",$AB606:AM606,0),0)=0,"c","")))</f>
        <v/>
      </c>
      <c r="AO606" s="88" t="str">
        <f>IF($AB606&lt;&gt;"x","",IF(AND($I606&lt;&gt;AO$4, IFERROR(MATCH("c",$AB606:AN606,0),0)=0),"x", IF(IFERROR(MATCH("c",$AB606:AN606,0),0)=0,"c","")))</f>
        <v/>
      </c>
      <c r="AP606" s="88" t="str">
        <f>IF($AB606&lt;&gt;"x","",IF(AND($I606&lt;&gt;AP$4, IFERROR(MATCH("c",$AB606:AO606,0),0)=0),"x", IF(IFERROR(MATCH("c",$AB606:AO606,0),0)=0,"c","")))</f>
        <v/>
      </c>
      <c r="AQ606" s="88" t="str">
        <f>IF($AB606&lt;&gt;"x","",IF(AND($I606&lt;&gt;AQ$4, IFERROR(MATCH("c",$AB606:AP606,0),0)=0),"x", IF(IFERROR(MATCH("c",$AB606:AP606,0),0)=0,"c","")))</f>
        <v/>
      </c>
    </row>
    <row r="607" spans="2:43" x14ac:dyDescent="0.25">
      <c r="B607" s="88">
        <f>IF(AND(OR(Pipeline!$F$5=H607,Pipeline!$F$5="",Pipeline!$F$5="All"), OR(Pipeline!$F$6=J607,Pipeline!$F$6="",Pipeline!$F$6="All"),  OR(Pipeline!$J$5&lt;=K607,Pipeline!$J$5=""), OR(Pipeline!$J$6&gt;=K607,Pipeline!$J$6=""),  OR(Pipeline!$N$5&lt;=O607,Pipeline!$N$5=""), OR(Pipeline!$N$6&gt;=O607,Pipeline!$N$6="")),1,0)</f>
        <v>1</v>
      </c>
      <c r="C607" s="99">
        <f>IF(B607&lt;&gt;1,"",COUNTIFS($I$6:I606,I607,$B$6:B606,1)+1)</f>
        <v>595</v>
      </c>
      <c r="D607" s="100" t="str">
        <f>IF(LEN(INDEX(Input!B$6:B$1005,ROW($C607)-ROW($C$5),1))=0,"-",INDEX(Input!B$6:B$1005,ROW($C607)-ROW($C$5),1))</f>
        <v>-</v>
      </c>
      <c r="E607" s="100" t="str">
        <f>IF(LEN(INDEX(Input!C$6:C$1005,ROW($C607)-ROW($C$5),1))=0,"-",INDEX(Input!C$6:C$1005,ROW($C607)-ROW($C$5),1))</f>
        <v>-</v>
      </c>
      <c r="F607" s="100" t="str">
        <f>IF(LEN(INDEX(Input!D$6:D$1005,ROW($C607)-ROW($C$5),1))=0,"-",INDEX(Input!D$6:D$1005,ROW($C607)-ROW($C$5),1))</f>
        <v>-</v>
      </c>
      <c r="G607" s="100" t="str">
        <f>IF(LEN(INDEX(Input!E$6:E$1005,ROW($C607)-ROW($C$5),1))=0,"-",INDEX(Input!E$6:E$1005,ROW($C607)-ROW($C$5),1))</f>
        <v>-</v>
      </c>
      <c r="H607" s="100" t="str">
        <f>IF(LEN(INDEX(Input!F$6:F$1005,ROW($C607)-ROW($C$5),1))=0,"-",INDEX(Input!F$6:F$1005,ROW($C607)-ROW($C$5),1))</f>
        <v>-</v>
      </c>
      <c r="I607" s="100" t="str">
        <f>IF(LEN(INDEX(Input!G$6:G$1005,ROW($C607)-ROW($C$5),1))=0,"",INDEX(Input!G$6:G$1005,ROW($C607)-ROW($C$5),1))</f>
        <v/>
      </c>
      <c r="J607" s="100" t="str">
        <f>IF(LEN(INDEX(Input!B$6:B$1005,ROW($C607)-ROW($C$5),1))=0,"-",IF(INDEX(Input!H$6:H$1005,ROW($C607)-ROW($C$5),1)="","Not set",INDEX(Input!H$6:H$1005,ROW($C607)-ROW($C$5),1)) )</f>
        <v>-</v>
      </c>
      <c r="K607" s="101" t="str">
        <f>IF(LEN(INDEX(Input!I$6:I$1005,ROW($C607)-ROW($C$5),1))=0,"",INDEX(Input!I$6:I$1005,ROW($C607)-ROW($C$5),1))</f>
        <v/>
      </c>
      <c r="L607" s="101" t="str">
        <f t="array" ref="L607">IFERROR(IF($AY$24=123,DAY(K607)&amp;connector&amp;IF($AZ$24="Extended",INDEX($AT$24:$AT$35,MONTH(K607),1),MONTH(K607))&amp;connector&amp;IF($AZ$24="Short", RIGHT(YEAR(K607),2),YEAR(K607)),IF($AY$24=213, MONTH(K607)&amp;connector&amp;DAY(K607)&amp;connector&amp;IF($AZ$24="Short", RIGHT(YEAR(K607),2),YEAR(K607)),IF($AZ$24="Short", RIGHT(YEAR(K607),2),YEAR(K607))&amp;connector&amp;MONTH(K607)&amp;connector&amp;DAY(K607))),"-")</f>
        <v>-</v>
      </c>
      <c r="M607" s="101" t="str">
        <f>IF(LEN(INDEX(Input!J$6:J$1005,ROW($C607)-ROW($C$5),1))=0,"",INDEX(Input!J$6:J$1005,ROW($C607)-ROW($C$5),1))</f>
        <v/>
      </c>
      <c r="N607" s="101" t="str">
        <f t="array" ref="N607">IFERROR(IF($AY$24=123,DAY(M607)&amp;connector&amp;IF($AZ$24="Extended",INDEX($AT$24:$AT$35,MONTH(M607),1),MONTH(M607))&amp;connector&amp;IF($AZ$24="Short", RIGHT(YEAR(M607),2),YEAR(M607)),IF($AY$24=213, MONTH(M607)&amp;connector&amp;DAY(M607)&amp;connector&amp;IF($AZ$24="Short", RIGHT(YEAR(M607),2),YEAR(M607)),IF($AZ$24="Short", RIGHT(YEAR(M607),2),YEAR(M607))&amp;connector&amp;MONTH(M607)&amp;connector&amp;DAY(M607))),"-")</f>
        <v>-</v>
      </c>
      <c r="O607" s="156" t="str">
        <f>IF(LEN(INDEX(Input!K$6:K$1005,ROW($C607)-ROW($C$5),1))=0,"",INDEX(Input!K$6:K$1005,ROW($C607)-ROW($C$5),1))</f>
        <v/>
      </c>
      <c r="P607" s="100" t="str">
        <f t="shared" si="75"/>
        <v>-</v>
      </c>
      <c r="Q607" s="156" t="str">
        <f>IF(LEN(INDEX(Input!L$6:L$1005,ROW($C607)-ROW($C$5),1))=0,"",INDEX(Input!L$6:L$1005,ROW($C607)-ROW($C$5),1))</f>
        <v/>
      </c>
      <c r="R607" s="100" t="str">
        <f t="shared" si="76"/>
        <v>-</v>
      </c>
      <c r="S607" s="156" t="str">
        <f>IF(LEN(INDEX(Input!M$6:M$1005,ROW($C607)-ROW($C$5),1))=0,"-",INDEX(Input!M$6:M$1005,ROW($C607)-ROW($C$5),1))</f>
        <v>-</v>
      </c>
      <c r="T607" s="156" t="str">
        <f t="shared" si="77"/>
        <v/>
      </c>
      <c r="U607" s="100" t="str">
        <f t="shared" si="78"/>
        <v>-</v>
      </c>
      <c r="V607" s="156" t="str">
        <f>IF(LEN(INDEX(Input!O$6:O$1005,ROW($C607)-ROW($C$5),1))=0,"",INDEX(Input!O$6:O$1005,ROW($C607)-ROW($C$5),1))</f>
        <v/>
      </c>
      <c r="W607" s="100" t="str">
        <f t="shared" si="79"/>
        <v>-</v>
      </c>
      <c r="X607" s="104" t="str">
        <f t="shared" si="80"/>
        <v/>
      </c>
      <c r="Y607" s="102" t="str">
        <f t="shared" ref="Y607:Y670" si="81">IFERROR(MONTH(IF(M607&lt;&gt;"",M607,K607)),"")</f>
        <v/>
      </c>
      <c r="Z607" s="102" t="str">
        <f>IF(AND(OR(Dashboard!$D$7=J607,Dashboard!$D$7=""),  OR(Dashboard!$G$6&lt;=K607,Dashboard!$G$6=""), OR(Dashboard!$G$7&gt;=K607,Dashboard!$G$7=""),  OR(Dashboard!$J$6&lt;=O607,Dashboard!$J$6=""), OR(Dashboard!$J$7&gt;=O607,Dashboard!$J$7=""),D607&lt;&gt;""),"x","")</f>
        <v>x</v>
      </c>
      <c r="AA607" s="102" t="str">
        <f>IF(AND(OR(Dashboard!$D$6=H607,Dashboard!$D$6="",Dashboard!$D$6="All"), Z607="x"),"x","")</f>
        <v>x</v>
      </c>
      <c r="AB607" s="103" t="str">
        <f>IF(AND(OR(Dashboard!$D$6=H607,Dashboard!$D$6="",Dashboard!$D$6="All"), OR(Dashboard!$D$7=J607,Dashboard!$D$7=""),  OR(Dashboard!$G$6&lt;=K607,Dashboard!$G$6=""), OR(Dashboard!$G$7&gt;=K607,Dashboard!$G$7=""),  OR(Dashboard!$J$6&lt;=O607,Dashboard!$J$6=""), OR(Dashboard!$J$7&gt;=O607,Dashboard!$J$7=""),I607&lt;&gt;""),"x","")</f>
        <v/>
      </c>
      <c r="AC607" s="88" t="str">
        <f>IF($AB607&lt;&gt;"x","",IF(AND($I607&lt;&gt;AC$4, IFERROR(MATCH("c",$AB607:AB607,0),0)=0),"x", IF(IFERROR(MATCH("c",$AB607:AB607,0),0)=0,"c","")))</f>
        <v/>
      </c>
      <c r="AD607" s="88" t="str">
        <f>IF($AB607&lt;&gt;"x","",IF(AND($I607&lt;&gt;AD$4, IFERROR(MATCH("c",$AB607:AC607,0),0)=0),"x", IF(IFERROR(MATCH("c",$AB607:AC607,0),0)=0,"c","")))</f>
        <v/>
      </c>
      <c r="AE607" s="88" t="str">
        <f>IF($AB607&lt;&gt;"x","",IF(AND($I607&lt;&gt;AE$4, IFERROR(MATCH("c",$AB607:AD607,0),0)=0),"x", IF(IFERROR(MATCH("c",$AB607:AD607,0),0)=0,"c","")))</f>
        <v/>
      </c>
      <c r="AF607" s="88" t="str">
        <f>IF($AB607&lt;&gt;"x","",IF(AND($I607&lt;&gt;AF$4, IFERROR(MATCH("c",$AB607:AE607,0),0)=0),"x", IF(IFERROR(MATCH("c",$AB607:AE607,0),0)=0,"c","")))</f>
        <v/>
      </c>
      <c r="AG607" s="88" t="str">
        <f>IF($AB607&lt;&gt;"x","",IF(AND($I607&lt;&gt;AG$4, IFERROR(MATCH("c",$AB607:AF607,0),0)=0),"x", IF(IFERROR(MATCH("c",$AB607:AF607,0),0)=0,"c","")))</f>
        <v/>
      </c>
      <c r="AH607" s="88" t="str">
        <f>IF($AB607&lt;&gt;"x","",IF(AND($I607&lt;&gt;AH$4, IFERROR(MATCH("c",$AB607:AG607,0),0)=0),"x", IF(IFERROR(MATCH("c",$AB607:AG607,0),0)=0,"c","")))</f>
        <v/>
      </c>
      <c r="AI607" s="88" t="str">
        <f>IF($AB607&lt;&gt;"x","",IF(AND($I607&lt;&gt;AI$4, IFERROR(MATCH("c",$AB607:AH607,0),0)=0),"x", IF(IFERROR(MATCH("c",$AB607:AH607,0),0)=0,"c","")))</f>
        <v/>
      </c>
      <c r="AJ607" s="88" t="str">
        <f>IF($AB607&lt;&gt;"x","",IF(AND($I607&lt;&gt;AJ$4, IFERROR(MATCH("c",$AB607:AI607,0),0)=0),"x", IF(IFERROR(MATCH("c",$AB607:AI607,0),0)=0,"c","")))</f>
        <v/>
      </c>
      <c r="AK607" s="88" t="str">
        <f>IF($AB607&lt;&gt;"x","",IF(AND($I607&lt;&gt;AK$4, IFERROR(MATCH("c",$AB607:AJ607,0),0)=0),"x", IF(IFERROR(MATCH("c",$AB607:AJ607,0),0)=0,"c","")))</f>
        <v/>
      </c>
      <c r="AL607" s="88" t="str">
        <f>IF($AB607&lt;&gt;"x","",IF(AND($I607&lt;&gt;AL$4, IFERROR(MATCH("c",$AB607:AK607,0),0)=0),"x", IF(IFERROR(MATCH("c",$AB607:AK607,0),0)=0,"c","")))</f>
        <v/>
      </c>
      <c r="AM607" s="88" t="str">
        <f>IF($AB607&lt;&gt;"x","",IF(AND($I607&lt;&gt;AM$4, IFERROR(MATCH("c",$AB607:AL607,0),0)=0),"x", IF(IFERROR(MATCH("c",$AB607:AL607,0),0)=0,"c","")))</f>
        <v/>
      </c>
      <c r="AN607" s="88" t="str">
        <f>IF($AB607&lt;&gt;"x","",IF(AND($I607&lt;&gt;AN$4, IFERROR(MATCH("c",$AB607:AM607,0),0)=0),"x", IF(IFERROR(MATCH("c",$AB607:AM607,0),0)=0,"c","")))</f>
        <v/>
      </c>
      <c r="AO607" s="88" t="str">
        <f>IF($AB607&lt;&gt;"x","",IF(AND($I607&lt;&gt;AO$4, IFERROR(MATCH("c",$AB607:AN607,0),0)=0),"x", IF(IFERROR(MATCH("c",$AB607:AN607,0),0)=0,"c","")))</f>
        <v/>
      </c>
      <c r="AP607" s="88" t="str">
        <f>IF($AB607&lt;&gt;"x","",IF(AND($I607&lt;&gt;AP$4, IFERROR(MATCH("c",$AB607:AO607,0),0)=0),"x", IF(IFERROR(MATCH("c",$AB607:AO607,0),0)=0,"c","")))</f>
        <v/>
      </c>
      <c r="AQ607" s="88" t="str">
        <f>IF($AB607&lt;&gt;"x","",IF(AND($I607&lt;&gt;AQ$4, IFERROR(MATCH("c",$AB607:AP607,0),0)=0),"x", IF(IFERROR(MATCH("c",$AB607:AP607,0),0)=0,"c","")))</f>
        <v/>
      </c>
    </row>
    <row r="608" spans="2:43" x14ac:dyDescent="0.25">
      <c r="B608" s="88">
        <f>IF(AND(OR(Pipeline!$F$5=H608,Pipeline!$F$5="",Pipeline!$F$5="All"), OR(Pipeline!$F$6=J608,Pipeline!$F$6="",Pipeline!$F$6="All"),  OR(Pipeline!$J$5&lt;=K608,Pipeline!$J$5=""), OR(Pipeline!$J$6&gt;=K608,Pipeline!$J$6=""),  OR(Pipeline!$N$5&lt;=O608,Pipeline!$N$5=""), OR(Pipeline!$N$6&gt;=O608,Pipeline!$N$6="")),1,0)</f>
        <v>1</v>
      </c>
      <c r="C608" s="99">
        <f>IF(B608&lt;&gt;1,"",COUNTIFS($I$6:I607,I608,$B$6:B607,1)+1)</f>
        <v>596</v>
      </c>
      <c r="D608" s="100" t="str">
        <f>IF(LEN(INDEX(Input!B$6:B$1005,ROW($C608)-ROW($C$5),1))=0,"-",INDEX(Input!B$6:B$1005,ROW($C608)-ROW($C$5),1))</f>
        <v>-</v>
      </c>
      <c r="E608" s="100" t="str">
        <f>IF(LEN(INDEX(Input!C$6:C$1005,ROW($C608)-ROW($C$5),1))=0,"-",INDEX(Input!C$6:C$1005,ROW($C608)-ROW($C$5),1))</f>
        <v>-</v>
      </c>
      <c r="F608" s="100" t="str">
        <f>IF(LEN(INDEX(Input!D$6:D$1005,ROW($C608)-ROW($C$5),1))=0,"-",INDEX(Input!D$6:D$1005,ROW($C608)-ROW($C$5),1))</f>
        <v>-</v>
      </c>
      <c r="G608" s="100" t="str">
        <f>IF(LEN(INDEX(Input!E$6:E$1005,ROW($C608)-ROW($C$5),1))=0,"-",INDEX(Input!E$6:E$1005,ROW($C608)-ROW($C$5),1))</f>
        <v>-</v>
      </c>
      <c r="H608" s="100" t="str">
        <f>IF(LEN(INDEX(Input!F$6:F$1005,ROW($C608)-ROW($C$5),1))=0,"-",INDEX(Input!F$6:F$1005,ROW($C608)-ROW($C$5),1))</f>
        <v>-</v>
      </c>
      <c r="I608" s="100" t="str">
        <f>IF(LEN(INDEX(Input!G$6:G$1005,ROW($C608)-ROW($C$5),1))=0,"",INDEX(Input!G$6:G$1005,ROW($C608)-ROW($C$5),1))</f>
        <v/>
      </c>
      <c r="J608" s="100" t="str">
        <f>IF(LEN(INDEX(Input!B$6:B$1005,ROW($C608)-ROW($C$5),1))=0,"-",IF(INDEX(Input!H$6:H$1005,ROW($C608)-ROW($C$5),1)="","Not set",INDEX(Input!H$6:H$1005,ROW($C608)-ROW($C$5),1)) )</f>
        <v>-</v>
      </c>
      <c r="K608" s="101" t="str">
        <f>IF(LEN(INDEX(Input!I$6:I$1005,ROW($C608)-ROW($C$5),1))=0,"",INDEX(Input!I$6:I$1005,ROW($C608)-ROW($C$5),1))</f>
        <v/>
      </c>
      <c r="L608" s="101" t="str">
        <f t="array" ref="L608">IFERROR(IF($AY$24=123,DAY(K608)&amp;connector&amp;IF($AZ$24="Extended",INDEX($AT$24:$AT$35,MONTH(K608),1),MONTH(K608))&amp;connector&amp;IF($AZ$24="Short", RIGHT(YEAR(K608),2),YEAR(K608)),IF($AY$24=213, MONTH(K608)&amp;connector&amp;DAY(K608)&amp;connector&amp;IF($AZ$24="Short", RIGHT(YEAR(K608),2),YEAR(K608)),IF($AZ$24="Short", RIGHT(YEAR(K608),2),YEAR(K608))&amp;connector&amp;MONTH(K608)&amp;connector&amp;DAY(K608))),"-")</f>
        <v>-</v>
      </c>
      <c r="M608" s="101" t="str">
        <f>IF(LEN(INDEX(Input!J$6:J$1005,ROW($C608)-ROW($C$5),1))=0,"",INDEX(Input!J$6:J$1005,ROW($C608)-ROW($C$5),1))</f>
        <v/>
      </c>
      <c r="N608" s="101" t="str">
        <f t="array" ref="N608">IFERROR(IF($AY$24=123,DAY(M608)&amp;connector&amp;IF($AZ$24="Extended",INDEX($AT$24:$AT$35,MONTH(M608),1),MONTH(M608))&amp;connector&amp;IF($AZ$24="Short", RIGHT(YEAR(M608),2),YEAR(M608)),IF($AY$24=213, MONTH(M608)&amp;connector&amp;DAY(M608)&amp;connector&amp;IF($AZ$24="Short", RIGHT(YEAR(M608),2),YEAR(M608)),IF($AZ$24="Short", RIGHT(YEAR(M608),2),YEAR(M608))&amp;connector&amp;MONTH(M608)&amp;connector&amp;DAY(M608))),"-")</f>
        <v>-</v>
      </c>
      <c r="O608" s="156" t="str">
        <f>IF(LEN(INDEX(Input!K$6:K$1005,ROW($C608)-ROW($C$5),1))=0,"",INDEX(Input!K$6:K$1005,ROW($C608)-ROW($C$5),1))</f>
        <v/>
      </c>
      <c r="P608" s="100" t="str">
        <f t="shared" si="75"/>
        <v>-</v>
      </c>
      <c r="Q608" s="156" t="str">
        <f>IF(LEN(INDEX(Input!L$6:L$1005,ROW($C608)-ROW($C$5),1))=0,"",INDEX(Input!L$6:L$1005,ROW($C608)-ROW($C$5),1))</f>
        <v/>
      </c>
      <c r="R608" s="100" t="str">
        <f t="shared" si="76"/>
        <v>-</v>
      </c>
      <c r="S608" s="156" t="str">
        <f>IF(LEN(INDEX(Input!M$6:M$1005,ROW($C608)-ROW($C$5),1))=0,"-",INDEX(Input!M$6:M$1005,ROW($C608)-ROW($C$5),1))</f>
        <v>-</v>
      </c>
      <c r="T608" s="156" t="str">
        <f t="shared" si="77"/>
        <v/>
      </c>
      <c r="U608" s="100" t="str">
        <f t="shared" si="78"/>
        <v>-</v>
      </c>
      <c r="V608" s="156" t="str">
        <f>IF(LEN(INDEX(Input!O$6:O$1005,ROW($C608)-ROW($C$5),1))=0,"",INDEX(Input!O$6:O$1005,ROW($C608)-ROW($C$5),1))</f>
        <v/>
      </c>
      <c r="W608" s="100" t="str">
        <f t="shared" si="79"/>
        <v>-</v>
      </c>
      <c r="X608" s="104" t="str">
        <f t="shared" si="80"/>
        <v/>
      </c>
      <c r="Y608" s="102" t="str">
        <f t="shared" si="81"/>
        <v/>
      </c>
      <c r="Z608" s="102" t="str">
        <f>IF(AND(OR(Dashboard!$D$7=J608,Dashboard!$D$7=""),  OR(Dashboard!$G$6&lt;=K608,Dashboard!$G$6=""), OR(Dashboard!$G$7&gt;=K608,Dashboard!$G$7=""),  OR(Dashboard!$J$6&lt;=O608,Dashboard!$J$6=""), OR(Dashboard!$J$7&gt;=O608,Dashboard!$J$7=""),D608&lt;&gt;""),"x","")</f>
        <v>x</v>
      </c>
      <c r="AA608" s="102" t="str">
        <f>IF(AND(OR(Dashboard!$D$6=H608,Dashboard!$D$6="",Dashboard!$D$6="All"), Z608="x"),"x","")</f>
        <v>x</v>
      </c>
      <c r="AB608" s="103" t="str">
        <f>IF(AND(OR(Dashboard!$D$6=H608,Dashboard!$D$6="",Dashboard!$D$6="All"), OR(Dashboard!$D$7=J608,Dashboard!$D$7=""),  OR(Dashboard!$G$6&lt;=K608,Dashboard!$G$6=""), OR(Dashboard!$G$7&gt;=K608,Dashboard!$G$7=""),  OR(Dashboard!$J$6&lt;=O608,Dashboard!$J$6=""), OR(Dashboard!$J$7&gt;=O608,Dashboard!$J$7=""),I608&lt;&gt;""),"x","")</f>
        <v/>
      </c>
      <c r="AC608" s="88" t="str">
        <f>IF($AB608&lt;&gt;"x","",IF(AND($I608&lt;&gt;AC$4, IFERROR(MATCH("c",$AB608:AB608,0),0)=0),"x", IF(IFERROR(MATCH("c",$AB608:AB608,0),0)=0,"c","")))</f>
        <v/>
      </c>
      <c r="AD608" s="88" t="str">
        <f>IF($AB608&lt;&gt;"x","",IF(AND($I608&lt;&gt;AD$4, IFERROR(MATCH("c",$AB608:AC608,0),0)=0),"x", IF(IFERROR(MATCH("c",$AB608:AC608,0),0)=0,"c","")))</f>
        <v/>
      </c>
      <c r="AE608" s="88" t="str">
        <f>IF($AB608&lt;&gt;"x","",IF(AND($I608&lt;&gt;AE$4, IFERROR(MATCH("c",$AB608:AD608,0),0)=0),"x", IF(IFERROR(MATCH("c",$AB608:AD608,0),0)=0,"c","")))</f>
        <v/>
      </c>
      <c r="AF608" s="88" t="str">
        <f>IF($AB608&lt;&gt;"x","",IF(AND($I608&lt;&gt;AF$4, IFERROR(MATCH("c",$AB608:AE608,0),0)=0),"x", IF(IFERROR(MATCH("c",$AB608:AE608,0),0)=0,"c","")))</f>
        <v/>
      </c>
      <c r="AG608" s="88" t="str">
        <f>IF($AB608&lt;&gt;"x","",IF(AND($I608&lt;&gt;AG$4, IFERROR(MATCH("c",$AB608:AF608,0),0)=0),"x", IF(IFERROR(MATCH("c",$AB608:AF608,0),0)=0,"c","")))</f>
        <v/>
      </c>
      <c r="AH608" s="88" t="str">
        <f>IF($AB608&lt;&gt;"x","",IF(AND($I608&lt;&gt;AH$4, IFERROR(MATCH("c",$AB608:AG608,0),0)=0),"x", IF(IFERROR(MATCH("c",$AB608:AG608,0),0)=0,"c","")))</f>
        <v/>
      </c>
      <c r="AI608" s="88" t="str">
        <f>IF($AB608&lt;&gt;"x","",IF(AND($I608&lt;&gt;AI$4, IFERROR(MATCH("c",$AB608:AH608,0),0)=0),"x", IF(IFERROR(MATCH("c",$AB608:AH608,0),0)=0,"c","")))</f>
        <v/>
      </c>
      <c r="AJ608" s="88" t="str">
        <f>IF($AB608&lt;&gt;"x","",IF(AND($I608&lt;&gt;AJ$4, IFERROR(MATCH("c",$AB608:AI608,0),0)=0),"x", IF(IFERROR(MATCH("c",$AB608:AI608,0),0)=0,"c","")))</f>
        <v/>
      </c>
      <c r="AK608" s="88" t="str">
        <f>IF($AB608&lt;&gt;"x","",IF(AND($I608&lt;&gt;AK$4, IFERROR(MATCH("c",$AB608:AJ608,0),0)=0),"x", IF(IFERROR(MATCH("c",$AB608:AJ608,0),0)=0,"c","")))</f>
        <v/>
      </c>
      <c r="AL608" s="88" t="str">
        <f>IF($AB608&lt;&gt;"x","",IF(AND($I608&lt;&gt;AL$4, IFERROR(MATCH("c",$AB608:AK608,0),0)=0),"x", IF(IFERROR(MATCH("c",$AB608:AK608,0),0)=0,"c","")))</f>
        <v/>
      </c>
      <c r="AM608" s="88" t="str">
        <f>IF($AB608&lt;&gt;"x","",IF(AND($I608&lt;&gt;AM$4, IFERROR(MATCH("c",$AB608:AL608,0),0)=0),"x", IF(IFERROR(MATCH("c",$AB608:AL608,0),0)=0,"c","")))</f>
        <v/>
      </c>
      <c r="AN608" s="88" t="str">
        <f>IF($AB608&lt;&gt;"x","",IF(AND($I608&lt;&gt;AN$4, IFERROR(MATCH("c",$AB608:AM608,0),0)=0),"x", IF(IFERROR(MATCH("c",$AB608:AM608,0),0)=0,"c","")))</f>
        <v/>
      </c>
      <c r="AO608" s="88" t="str">
        <f>IF($AB608&lt;&gt;"x","",IF(AND($I608&lt;&gt;AO$4, IFERROR(MATCH("c",$AB608:AN608,0),0)=0),"x", IF(IFERROR(MATCH("c",$AB608:AN608,0),0)=0,"c","")))</f>
        <v/>
      </c>
      <c r="AP608" s="88" t="str">
        <f>IF($AB608&lt;&gt;"x","",IF(AND($I608&lt;&gt;AP$4, IFERROR(MATCH("c",$AB608:AO608,0),0)=0),"x", IF(IFERROR(MATCH("c",$AB608:AO608,0),0)=0,"c","")))</f>
        <v/>
      </c>
      <c r="AQ608" s="88" t="str">
        <f>IF($AB608&lt;&gt;"x","",IF(AND($I608&lt;&gt;AQ$4, IFERROR(MATCH("c",$AB608:AP608,0),0)=0),"x", IF(IFERROR(MATCH("c",$AB608:AP608,0),0)=0,"c","")))</f>
        <v/>
      </c>
    </row>
    <row r="609" spans="2:43" x14ac:dyDescent="0.25">
      <c r="B609" s="88">
        <f>IF(AND(OR(Pipeline!$F$5=H609,Pipeline!$F$5="",Pipeline!$F$5="All"), OR(Pipeline!$F$6=J609,Pipeline!$F$6="",Pipeline!$F$6="All"),  OR(Pipeline!$J$5&lt;=K609,Pipeline!$J$5=""), OR(Pipeline!$J$6&gt;=K609,Pipeline!$J$6=""),  OR(Pipeline!$N$5&lt;=O609,Pipeline!$N$5=""), OR(Pipeline!$N$6&gt;=O609,Pipeline!$N$6="")),1,0)</f>
        <v>1</v>
      </c>
      <c r="C609" s="99">
        <f>IF(B609&lt;&gt;1,"",COUNTIFS($I$6:I608,I609,$B$6:B608,1)+1)</f>
        <v>597</v>
      </c>
      <c r="D609" s="100" t="str">
        <f>IF(LEN(INDEX(Input!B$6:B$1005,ROW($C609)-ROW($C$5),1))=0,"-",INDEX(Input!B$6:B$1005,ROW($C609)-ROW($C$5),1))</f>
        <v>-</v>
      </c>
      <c r="E609" s="100" t="str">
        <f>IF(LEN(INDEX(Input!C$6:C$1005,ROW($C609)-ROW($C$5),1))=0,"-",INDEX(Input!C$6:C$1005,ROW($C609)-ROW($C$5),1))</f>
        <v>-</v>
      </c>
      <c r="F609" s="100" t="str">
        <f>IF(LEN(INDEX(Input!D$6:D$1005,ROW($C609)-ROW($C$5),1))=0,"-",INDEX(Input!D$6:D$1005,ROW($C609)-ROW($C$5),1))</f>
        <v>-</v>
      </c>
      <c r="G609" s="100" t="str">
        <f>IF(LEN(INDEX(Input!E$6:E$1005,ROW($C609)-ROW($C$5),1))=0,"-",INDEX(Input!E$6:E$1005,ROW($C609)-ROW($C$5),1))</f>
        <v>-</v>
      </c>
      <c r="H609" s="100" t="str">
        <f>IF(LEN(INDEX(Input!F$6:F$1005,ROW($C609)-ROW($C$5),1))=0,"-",INDEX(Input!F$6:F$1005,ROW($C609)-ROW($C$5),1))</f>
        <v>-</v>
      </c>
      <c r="I609" s="100" t="str">
        <f>IF(LEN(INDEX(Input!G$6:G$1005,ROW($C609)-ROW($C$5),1))=0,"",INDEX(Input!G$6:G$1005,ROW($C609)-ROW($C$5),1))</f>
        <v/>
      </c>
      <c r="J609" s="100" t="str">
        <f>IF(LEN(INDEX(Input!B$6:B$1005,ROW($C609)-ROW($C$5),1))=0,"-",IF(INDEX(Input!H$6:H$1005,ROW($C609)-ROW($C$5),1)="","Not set",INDEX(Input!H$6:H$1005,ROW($C609)-ROW($C$5),1)) )</f>
        <v>-</v>
      </c>
      <c r="K609" s="101" t="str">
        <f>IF(LEN(INDEX(Input!I$6:I$1005,ROW($C609)-ROW($C$5),1))=0,"",INDEX(Input!I$6:I$1005,ROW($C609)-ROW($C$5),1))</f>
        <v/>
      </c>
      <c r="L609" s="101" t="str">
        <f t="array" ref="L609">IFERROR(IF($AY$24=123,DAY(K609)&amp;connector&amp;IF($AZ$24="Extended",INDEX($AT$24:$AT$35,MONTH(K609),1),MONTH(K609))&amp;connector&amp;IF($AZ$24="Short", RIGHT(YEAR(K609),2),YEAR(K609)),IF($AY$24=213, MONTH(K609)&amp;connector&amp;DAY(K609)&amp;connector&amp;IF($AZ$24="Short", RIGHT(YEAR(K609),2),YEAR(K609)),IF($AZ$24="Short", RIGHT(YEAR(K609),2),YEAR(K609))&amp;connector&amp;MONTH(K609)&amp;connector&amp;DAY(K609))),"-")</f>
        <v>-</v>
      </c>
      <c r="M609" s="101" t="str">
        <f>IF(LEN(INDEX(Input!J$6:J$1005,ROW($C609)-ROW($C$5),1))=0,"",INDEX(Input!J$6:J$1005,ROW($C609)-ROW($C$5),1))</f>
        <v/>
      </c>
      <c r="N609" s="101" t="str">
        <f t="array" ref="N609">IFERROR(IF($AY$24=123,DAY(M609)&amp;connector&amp;IF($AZ$24="Extended",INDEX($AT$24:$AT$35,MONTH(M609),1),MONTH(M609))&amp;connector&amp;IF($AZ$24="Short", RIGHT(YEAR(M609),2),YEAR(M609)),IF($AY$24=213, MONTH(M609)&amp;connector&amp;DAY(M609)&amp;connector&amp;IF($AZ$24="Short", RIGHT(YEAR(M609),2),YEAR(M609)),IF($AZ$24="Short", RIGHT(YEAR(M609),2),YEAR(M609))&amp;connector&amp;MONTH(M609)&amp;connector&amp;DAY(M609))),"-")</f>
        <v>-</v>
      </c>
      <c r="O609" s="156" t="str">
        <f>IF(LEN(INDEX(Input!K$6:K$1005,ROW($C609)-ROW($C$5),1))=0,"",INDEX(Input!K$6:K$1005,ROW($C609)-ROW($C$5),1))</f>
        <v/>
      </c>
      <c r="P609" s="100" t="str">
        <f t="shared" si="75"/>
        <v>-</v>
      </c>
      <c r="Q609" s="156" t="str">
        <f>IF(LEN(INDEX(Input!L$6:L$1005,ROW($C609)-ROW($C$5),1))=0,"",INDEX(Input!L$6:L$1005,ROW($C609)-ROW($C$5),1))</f>
        <v/>
      </c>
      <c r="R609" s="100" t="str">
        <f t="shared" si="76"/>
        <v>-</v>
      </c>
      <c r="S609" s="156" t="str">
        <f>IF(LEN(INDEX(Input!M$6:M$1005,ROW($C609)-ROW($C$5),1))=0,"-",INDEX(Input!M$6:M$1005,ROW($C609)-ROW($C$5),1))</f>
        <v>-</v>
      </c>
      <c r="T609" s="156" t="str">
        <f t="shared" si="77"/>
        <v/>
      </c>
      <c r="U609" s="100" t="str">
        <f t="shared" si="78"/>
        <v>-</v>
      </c>
      <c r="V609" s="156" t="str">
        <f>IF(LEN(INDEX(Input!O$6:O$1005,ROW($C609)-ROW($C$5),1))=0,"",INDEX(Input!O$6:O$1005,ROW($C609)-ROW($C$5),1))</f>
        <v/>
      </c>
      <c r="W609" s="100" t="str">
        <f t="shared" si="79"/>
        <v>-</v>
      </c>
      <c r="X609" s="104" t="str">
        <f t="shared" si="80"/>
        <v/>
      </c>
      <c r="Y609" s="102" t="str">
        <f t="shared" si="81"/>
        <v/>
      </c>
      <c r="Z609" s="102" t="str">
        <f>IF(AND(OR(Dashboard!$D$7=J609,Dashboard!$D$7=""),  OR(Dashboard!$G$6&lt;=K609,Dashboard!$G$6=""), OR(Dashboard!$G$7&gt;=K609,Dashboard!$G$7=""),  OR(Dashboard!$J$6&lt;=O609,Dashboard!$J$6=""), OR(Dashboard!$J$7&gt;=O609,Dashboard!$J$7=""),D609&lt;&gt;""),"x","")</f>
        <v>x</v>
      </c>
      <c r="AA609" s="102" t="str">
        <f>IF(AND(OR(Dashboard!$D$6=H609,Dashboard!$D$6="",Dashboard!$D$6="All"), Z609="x"),"x","")</f>
        <v>x</v>
      </c>
      <c r="AB609" s="103" t="str">
        <f>IF(AND(OR(Dashboard!$D$6=H609,Dashboard!$D$6="",Dashboard!$D$6="All"), OR(Dashboard!$D$7=J609,Dashboard!$D$7=""),  OR(Dashboard!$G$6&lt;=K609,Dashboard!$G$6=""), OR(Dashboard!$G$7&gt;=K609,Dashboard!$G$7=""),  OR(Dashboard!$J$6&lt;=O609,Dashboard!$J$6=""), OR(Dashboard!$J$7&gt;=O609,Dashboard!$J$7=""),I609&lt;&gt;""),"x","")</f>
        <v/>
      </c>
      <c r="AC609" s="88" t="str">
        <f>IF($AB609&lt;&gt;"x","",IF(AND($I609&lt;&gt;AC$4, IFERROR(MATCH("c",$AB609:AB609,0),0)=0),"x", IF(IFERROR(MATCH("c",$AB609:AB609,0),0)=0,"c","")))</f>
        <v/>
      </c>
      <c r="AD609" s="88" t="str">
        <f>IF($AB609&lt;&gt;"x","",IF(AND($I609&lt;&gt;AD$4, IFERROR(MATCH("c",$AB609:AC609,0),0)=0),"x", IF(IFERROR(MATCH("c",$AB609:AC609,0),0)=0,"c","")))</f>
        <v/>
      </c>
      <c r="AE609" s="88" t="str">
        <f>IF($AB609&lt;&gt;"x","",IF(AND($I609&lt;&gt;AE$4, IFERROR(MATCH("c",$AB609:AD609,0),0)=0),"x", IF(IFERROR(MATCH("c",$AB609:AD609,0),0)=0,"c","")))</f>
        <v/>
      </c>
      <c r="AF609" s="88" t="str">
        <f>IF($AB609&lt;&gt;"x","",IF(AND($I609&lt;&gt;AF$4, IFERROR(MATCH("c",$AB609:AE609,0),0)=0),"x", IF(IFERROR(MATCH("c",$AB609:AE609,0),0)=0,"c","")))</f>
        <v/>
      </c>
      <c r="AG609" s="88" t="str">
        <f>IF($AB609&lt;&gt;"x","",IF(AND($I609&lt;&gt;AG$4, IFERROR(MATCH("c",$AB609:AF609,0),0)=0),"x", IF(IFERROR(MATCH("c",$AB609:AF609,0),0)=0,"c","")))</f>
        <v/>
      </c>
      <c r="AH609" s="88" t="str">
        <f>IF($AB609&lt;&gt;"x","",IF(AND($I609&lt;&gt;AH$4, IFERROR(MATCH("c",$AB609:AG609,0),0)=0),"x", IF(IFERROR(MATCH("c",$AB609:AG609,0),0)=0,"c","")))</f>
        <v/>
      </c>
      <c r="AI609" s="88" t="str">
        <f>IF($AB609&lt;&gt;"x","",IF(AND($I609&lt;&gt;AI$4, IFERROR(MATCH("c",$AB609:AH609,0),0)=0),"x", IF(IFERROR(MATCH("c",$AB609:AH609,0),0)=0,"c","")))</f>
        <v/>
      </c>
      <c r="AJ609" s="88" t="str">
        <f>IF($AB609&lt;&gt;"x","",IF(AND($I609&lt;&gt;AJ$4, IFERROR(MATCH("c",$AB609:AI609,0),0)=0),"x", IF(IFERROR(MATCH("c",$AB609:AI609,0),0)=0,"c","")))</f>
        <v/>
      </c>
      <c r="AK609" s="88" t="str">
        <f>IF($AB609&lt;&gt;"x","",IF(AND($I609&lt;&gt;AK$4, IFERROR(MATCH("c",$AB609:AJ609,0),0)=0),"x", IF(IFERROR(MATCH("c",$AB609:AJ609,0),0)=0,"c","")))</f>
        <v/>
      </c>
      <c r="AL609" s="88" t="str">
        <f>IF($AB609&lt;&gt;"x","",IF(AND($I609&lt;&gt;AL$4, IFERROR(MATCH("c",$AB609:AK609,0),0)=0),"x", IF(IFERROR(MATCH("c",$AB609:AK609,0),0)=0,"c","")))</f>
        <v/>
      </c>
      <c r="AM609" s="88" t="str">
        <f>IF($AB609&lt;&gt;"x","",IF(AND($I609&lt;&gt;AM$4, IFERROR(MATCH("c",$AB609:AL609,0),0)=0),"x", IF(IFERROR(MATCH("c",$AB609:AL609,0),0)=0,"c","")))</f>
        <v/>
      </c>
      <c r="AN609" s="88" t="str">
        <f>IF($AB609&lt;&gt;"x","",IF(AND($I609&lt;&gt;AN$4, IFERROR(MATCH("c",$AB609:AM609,0),0)=0),"x", IF(IFERROR(MATCH("c",$AB609:AM609,0),0)=0,"c","")))</f>
        <v/>
      </c>
      <c r="AO609" s="88" t="str">
        <f>IF($AB609&lt;&gt;"x","",IF(AND($I609&lt;&gt;AO$4, IFERROR(MATCH("c",$AB609:AN609,0),0)=0),"x", IF(IFERROR(MATCH("c",$AB609:AN609,0),0)=0,"c","")))</f>
        <v/>
      </c>
      <c r="AP609" s="88" t="str">
        <f>IF($AB609&lt;&gt;"x","",IF(AND($I609&lt;&gt;AP$4, IFERROR(MATCH("c",$AB609:AO609,0),0)=0),"x", IF(IFERROR(MATCH("c",$AB609:AO609,0),0)=0,"c","")))</f>
        <v/>
      </c>
      <c r="AQ609" s="88" t="str">
        <f>IF($AB609&lt;&gt;"x","",IF(AND($I609&lt;&gt;AQ$4, IFERROR(MATCH("c",$AB609:AP609,0),0)=0),"x", IF(IFERROR(MATCH("c",$AB609:AP609,0),0)=0,"c","")))</f>
        <v/>
      </c>
    </row>
    <row r="610" spans="2:43" x14ac:dyDescent="0.25">
      <c r="B610" s="88">
        <f>IF(AND(OR(Pipeline!$F$5=H610,Pipeline!$F$5="",Pipeline!$F$5="All"), OR(Pipeline!$F$6=J610,Pipeline!$F$6="",Pipeline!$F$6="All"),  OR(Pipeline!$J$5&lt;=K610,Pipeline!$J$5=""), OR(Pipeline!$J$6&gt;=K610,Pipeline!$J$6=""),  OR(Pipeline!$N$5&lt;=O610,Pipeline!$N$5=""), OR(Pipeline!$N$6&gt;=O610,Pipeline!$N$6="")),1,0)</f>
        <v>1</v>
      </c>
      <c r="C610" s="99">
        <f>IF(B610&lt;&gt;1,"",COUNTIFS($I$6:I609,I610,$B$6:B609,1)+1)</f>
        <v>598</v>
      </c>
      <c r="D610" s="100" t="str">
        <f>IF(LEN(INDEX(Input!B$6:B$1005,ROW($C610)-ROW($C$5),1))=0,"-",INDEX(Input!B$6:B$1005,ROW($C610)-ROW($C$5),1))</f>
        <v>-</v>
      </c>
      <c r="E610" s="100" t="str">
        <f>IF(LEN(INDEX(Input!C$6:C$1005,ROW($C610)-ROW($C$5),1))=0,"-",INDEX(Input!C$6:C$1005,ROW($C610)-ROW($C$5),1))</f>
        <v>-</v>
      </c>
      <c r="F610" s="100" t="str">
        <f>IF(LEN(INDEX(Input!D$6:D$1005,ROW($C610)-ROW($C$5),1))=0,"-",INDEX(Input!D$6:D$1005,ROW($C610)-ROW($C$5),1))</f>
        <v>-</v>
      </c>
      <c r="G610" s="100" t="str">
        <f>IF(LEN(INDEX(Input!E$6:E$1005,ROW($C610)-ROW($C$5),1))=0,"-",INDEX(Input!E$6:E$1005,ROW($C610)-ROW($C$5),1))</f>
        <v>-</v>
      </c>
      <c r="H610" s="100" t="str">
        <f>IF(LEN(INDEX(Input!F$6:F$1005,ROW($C610)-ROW($C$5),1))=0,"-",INDEX(Input!F$6:F$1005,ROW($C610)-ROW($C$5),1))</f>
        <v>-</v>
      </c>
      <c r="I610" s="100" t="str">
        <f>IF(LEN(INDEX(Input!G$6:G$1005,ROW($C610)-ROW($C$5),1))=0,"",INDEX(Input!G$6:G$1005,ROW($C610)-ROW($C$5),1))</f>
        <v/>
      </c>
      <c r="J610" s="100" t="str">
        <f>IF(LEN(INDEX(Input!B$6:B$1005,ROW($C610)-ROW($C$5),1))=0,"-",IF(INDEX(Input!H$6:H$1005,ROW($C610)-ROW($C$5),1)="","Not set",INDEX(Input!H$6:H$1005,ROW($C610)-ROW($C$5),1)) )</f>
        <v>-</v>
      </c>
      <c r="K610" s="101" t="str">
        <f>IF(LEN(INDEX(Input!I$6:I$1005,ROW($C610)-ROW($C$5),1))=0,"",INDEX(Input!I$6:I$1005,ROW($C610)-ROW($C$5),1))</f>
        <v/>
      </c>
      <c r="L610" s="101" t="str">
        <f t="array" ref="L610">IFERROR(IF($AY$24=123,DAY(K610)&amp;connector&amp;IF($AZ$24="Extended",INDEX($AT$24:$AT$35,MONTH(K610),1),MONTH(K610))&amp;connector&amp;IF($AZ$24="Short", RIGHT(YEAR(K610),2),YEAR(K610)),IF($AY$24=213, MONTH(K610)&amp;connector&amp;DAY(K610)&amp;connector&amp;IF($AZ$24="Short", RIGHT(YEAR(K610),2),YEAR(K610)),IF($AZ$24="Short", RIGHT(YEAR(K610),2),YEAR(K610))&amp;connector&amp;MONTH(K610)&amp;connector&amp;DAY(K610))),"-")</f>
        <v>-</v>
      </c>
      <c r="M610" s="101" t="str">
        <f>IF(LEN(INDEX(Input!J$6:J$1005,ROW($C610)-ROW($C$5),1))=0,"",INDEX(Input!J$6:J$1005,ROW($C610)-ROW($C$5),1))</f>
        <v/>
      </c>
      <c r="N610" s="101" t="str">
        <f t="array" ref="N610">IFERROR(IF($AY$24=123,DAY(M610)&amp;connector&amp;IF($AZ$24="Extended",INDEX($AT$24:$AT$35,MONTH(M610),1),MONTH(M610))&amp;connector&amp;IF($AZ$24="Short", RIGHT(YEAR(M610),2),YEAR(M610)),IF($AY$24=213, MONTH(M610)&amp;connector&amp;DAY(M610)&amp;connector&amp;IF($AZ$24="Short", RIGHT(YEAR(M610),2),YEAR(M610)),IF($AZ$24="Short", RIGHT(YEAR(M610),2),YEAR(M610))&amp;connector&amp;MONTH(M610)&amp;connector&amp;DAY(M610))),"-")</f>
        <v>-</v>
      </c>
      <c r="O610" s="156" t="str">
        <f>IF(LEN(INDEX(Input!K$6:K$1005,ROW($C610)-ROW($C$5),1))=0,"",INDEX(Input!K$6:K$1005,ROW($C610)-ROW($C$5),1))</f>
        <v/>
      </c>
      <c r="P610" s="100" t="str">
        <f t="shared" si="75"/>
        <v>-</v>
      </c>
      <c r="Q610" s="156" t="str">
        <f>IF(LEN(INDEX(Input!L$6:L$1005,ROW($C610)-ROW($C$5),1))=0,"",INDEX(Input!L$6:L$1005,ROW($C610)-ROW($C$5),1))</f>
        <v/>
      </c>
      <c r="R610" s="100" t="str">
        <f t="shared" si="76"/>
        <v>-</v>
      </c>
      <c r="S610" s="156" t="str">
        <f>IF(LEN(INDEX(Input!M$6:M$1005,ROW($C610)-ROW($C$5),1))=0,"-",INDEX(Input!M$6:M$1005,ROW($C610)-ROW($C$5),1))</f>
        <v>-</v>
      </c>
      <c r="T610" s="156" t="str">
        <f t="shared" si="77"/>
        <v/>
      </c>
      <c r="U610" s="100" t="str">
        <f t="shared" si="78"/>
        <v>-</v>
      </c>
      <c r="V610" s="156" t="str">
        <f>IF(LEN(INDEX(Input!O$6:O$1005,ROW($C610)-ROW($C$5),1))=0,"",INDEX(Input!O$6:O$1005,ROW($C610)-ROW($C$5),1))</f>
        <v/>
      </c>
      <c r="W610" s="100" t="str">
        <f t="shared" si="79"/>
        <v>-</v>
      </c>
      <c r="X610" s="104" t="str">
        <f t="shared" si="80"/>
        <v/>
      </c>
      <c r="Y610" s="102" t="str">
        <f t="shared" si="81"/>
        <v/>
      </c>
      <c r="Z610" s="102" t="str">
        <f>IF(AND(OR(Dashboard!$D$7=J610,Dashboard!$D$7=""),  OR(Dashboard!$G$6&lt;=K610,Dashboard!$G$6=""), OR(Dashboard!$G$7&gt;=K610,Dashboard!$G$7=""),  OR(Dashboard!$J$6&lt;=O610,Dashboard!$J$6=""), OR(Dashboard!$J$7&gt;=O610,Dashboard!$J$7=""),D610&lt;&gt;""),"x","")</f>
        <v>x</v>
      </c>
      <c r="AA610" s="102" t="str">
        <f>IF(AND(OR(Dashboard!$D$6=H610,Dashboard!$D$6="",Dashboard!$D$6="All"), Z610="x"),"x","")</f>
        <v>x</v>
      </c>
      <c r="AB610" s="103" t="str">
        <f>IF(AND(OR(Dashboard!$D$6=H610,Dashboard!$D$6="",Dashboard!$D$6="All"), OR(Dashboard!$D$7=J610,Dashboard!$D$7=""),  OR(Dashboard!$G$6&lt;=K610,Dashboard!$G$6=""), OR(Dashboard!$G$7&gt;=K610,Dashboard!$G$7=""),  OR(Dashboard!$J$6&lt;=O610,Dashboard!$J$6=""), OR(Dashboard!$J$7&gt;=O610,Dashboard!$J$7=""),I610&lt;&gt;""),"x","")</f>
        <v/>
      </c>
      <c r="AC610" s="88" t="str">
        <f>IF($AB610&lt;&gt;"x","",IF(AND($I610&lt;&gt;AC$4, IFERROR(MATCH("c",$AB610:AB610,0),0)=0),"x", IF(IFERROR(MATCH("c",$AB610:AB610,0),0)=0,"c","")))</f>
        <v/>
      </c>
      <c r="AD610" s="88" t="str">
        <f>IF($AB610&lt;&gt;"x","",IF(AND($I610&lt;&gt;AD$4, IFERROR(MATCH("c",$AB610:AC610,0),0)=0),"x", IF(IFERROR(MATCH("c",$AB610:AC610,0),0)=0,"c","")))</f>
        <v/>
      </c>
      <c r="AE610" s="88" t="str">
        <f>IF($AB610&lt;&gt;"x","",IF(AND($I610&lt;&gt;AE$4, IFERROR(MATCH("c",$AB610:AD610,0),0)=0),"x", IF(IFERROR(MATCH("c",$AB610:AD610,0),0)=0,"c","")))</f>
        <v/>
      </c>
      <c r="AF610" s="88" t="str">
        <f>IF($AB610&lt;&gt;"x","",IF(AND($I610&lt;&gt;AF$4, IFERROR(MATCH("c",$AB610:AE610,0),0)=0),"x", IF(IFERROR(MATCH("c",$AB610:AE610,0),0)=0,"c","")))</f>
        <v/>
      </c>
      <c r="AG610" s="88" t="str">
        <f>IF($AB610&lt;&gt;"x","",IF(AND($I610&lt;&gt;AG$4, IFERROR(MATCH("c",$AB610:AF610,0),0)=0),"x", IF(IFERROR(MATCH("c",$AB610:AF610,0),0)=0,"c","")))</f>
        <v/>
      </c>
      <c r="AH610" s="88" t="str">
        <f>IF($AB610&lt;&gt;"x","",IF(AND($I610&lt;&gt;AH$4, IFERROR(MATCH("c",$AB610:AG610,0),0)=0),"x", IF(IFERROR(MATCH("c",$AB610:AG610,0),0)=0,"c","")))</f>
        <v/>
      </c>
      <c r="AI610" s="88" t="str">
        <f>IF($AB610&lt;&gt;"x","",IF(AND($I610&lt;&gt;AI$4, IFERROR(MATCH("c",$AB610:AH610,0),0)=0),"x", IF(IFERROR(MATCH("c",$AB610:AH610,0),0)=0,"c","")))</f>
        <v/>
      </c>
      <c r="AJ610" s="88" t="str">
        <f>IF($AB610&lt;&gt;"x","",IF(AND($I610&lt;&gt;AJ$4, IFERROR(MATCH("c",$AB610:AI610,0),0)=0),"x", IF(IFERROR(MATCH("c",$AB610:AI610,0),0)=0,"c","")))</f>
        <v/>
      </c>
      <c r="AK610" s="88" t="str">
        <f>IF($AB610&lt;&gt;"x","",IF(AND($I610&lt;&gt;AK$4, IFERROR(MATCH("c",$AB610:AJ610,0),0)=0),"x", IF(IFERROR(MATCH("c",$AB610:AJ610,0),0)=0,"c","")))</f>
        <v/>
      </c>
      <c r="AL610" s="88" t="str">
        <f>IF($AB610&lt;&gt;"x","",IF(AND($I610&lt;&gt;AL$4, IFERROR(MATCH("c",$AB610:AK610,0),0)=0),"x", IF(IFERROR(MATCH("c",$AB610:AK610,0),0)=0,"c","")))</f>
        <v/>
      </c>
      <c r="AM610" s="88" t="str">
        <f>IF($AB610&lt;&gt;"x","",IF(AND($I610&lt;&gt;AM$4, IFERROR(MATCH("c",$AB610:AL610,0),0)=0),"x", IF(IFERROR(MATCH("c",$AB610:AL610,0),0)=0,"c","")))</f>
        <v/>
      </c>
      <c r="AN610" s="88" t="str">
        <f>IF($AB610&lt;&gt;"x","",IF(AND($I610&lt;&gt;AN$4, IFERROR(MATCH("c",$AB610:AM610,0),0)=0),"x", IF(IFERROR(MATCH("c",$AB610:AM610,0),0)=0,"c","")))</f>
        <v/>
      </c>
      <c r="AO610" s="88" t="str">
        <f>IF($AB610&lt;&gt;"x","",IF(AND($I610&lt;&gt;AO$4, IFERROR(MATCH("c",$AB610:AN610,0),0)=0),"x", IF(IFERROR(MATCH("c",$AB610:AN610,0),0)=0,"c","")))</f>
        <v/>
      </c>
      <c r="AP610" s="88" t="str">
        <f>IF($AB610&lt;&gt;"x","",IF(AND($I610&lt;&gt;AP$4, IFERROR(MATCH("c",$AB610:AO610,0),0)=0),"x", IF(IFERROR(MATCH("c",$AB610:AO610,0),0)=0,"c","")))</f>
        <v/>
      </c>
      <c r="AQ610" s="88" t="str">
        <f>IF($AB610&lt;&gt;"x","",IF(AND($I610&lt;&gt;AQ$4, IFERROR(MATCH("c",$AB610:AP610,0),0)=0),"x", IF(IFERROR(MATCH("c",$AB610:AP610,0),0)=0,"c","")))</f>
        <v/>
      </c>
    </row>
    <row r="611" spans="2:43" x14ac:dyDescent="0.25">
      <c r="B611" s="88">
        <f>IF(AND(OR(Pipeline!$F$5=H611,Pipeline!$F$5="",Pipeline!$F$5="All"), OR(Pipeline!$F$6=J611,Pipeline!$F$6="",Pipeline!$F$6="All"),  OR(Pipeline!$J$5&lt;=K611,Pipeline!$J$5=""), OR(Pipeline!$J$6&gt;=K611,Pipeline!$J$6=""),  OR(Pipeline!$N$5&lt;=O611,Pipeline!$N$5=""), OR(Pipeline!$N$6&gt;=O611,Pipeline!$N$6="")),1,0)</f>
        <v>1</v>
      </c>
      <c r="C611" s="99">
        <f>IF(B611&lt;&gt;1,"",COUNTIFS($I$6:I610,I611,$B$6:B610,1)+1)</f>
        <v>599</v>
      </c>
      <c r="D611" s="100" t="str">
        <f>IF(LEN(INDEX(Input!B$6:B$1005,ROW($C611)-ROW($C$5),1))=0,"-",INDEX(Input!B$6:B$1005,ROW($C611)-ROW($C$5),1))</f>
        <v>-</v>
      </c>
      <c r="E611" s="100" t="str">
        <f>IF(LEN(INDEX(Input!C$6:C$1005,ROW($C611)-ROW($C$5),1))=0,"-",INDEX(Input!C$6:C$1005,ROW($C611)-ROW($C$5),1))</f>
        <v>-</v>
      </c>
      <c r="F611" s="100" t="str">
        <f>IF(LEN(INDEX(Input!D$6:D$1005,ROW($C611)-ROW($C$5),1))=0,"-",INDEX(Input!D$6:D$1005,ROW($C611)-ROW($C$5),1))</f>
        <v>-</v>
      </c>
      <c r="G611" s="100" t="str">
        <f>IF(LEN(INDEX(Input!E$6:E$1005,ROW($C611)-ROW($C$5),1))=0,"-",INDEX(Input!E$6:E$1005,ROW($C611)-ROW($C$5),1))</f>
        <v>-</v>
      </c>
      <c r="H611" s="100" t="str">
        <f>IF(LEN(INDEX(Input!F$6:F$1005,ROW($C611)-ROW($C$5),1))=0,"-",INDEX(Input!F$6:F$1005,ROW($C611)-ROW($C$5),1))</f>
        <v>-</v>
      </c>
      <c r="I611" s="100" t="str">
        <f>IF(LEN(INDEX(Input!G$6:G$1005,ROW($C611)-ROW($C$5),1))=0,"",INDEX(Input!G$6:G$1005,ROW($C611)-ROW($C$5),1))</f>
        <v/>
      </c>
      <c r="J611" s="100" t="str">
        <f>IF(LEN(INDEX(Input!B$6:B$1005,ROW($C611)-ROW($C$5),1))=0,"-",IF(INDEX(Input!H$6:H$1005,ROW($C611)-ROW($C$5),1)="","Not set",INDEX(Input!H$6:H$1005,ROW($C611)-ROW($C$5),1)) )</f>
        <v>-</v>
      </c>
      <c r="K611" s="101" t="str">
        <f>IF(LEN(INDEX(Input!I$6:I$1005,ROW($C611)-ROW($C$5),1))=0,"",INDEX(Input!I$6:I$1005,ROW($C611)-ROW($C$5),1))</f>
        <v/>
      </c>
      <c r="L611" s="101" t="str">
        <f t="array" ref="L611">IFERROR(IF($AY$24=123,DAY(K611)&amp;connector&amp;IF($AZ$24="Extended",INDEX($AT$24:$AT$35,MONTH(K611),1),MONTH(K611))&amp;connector&amp;IF($AZ$24="Short", RIGHT(YEAR(K611),2),YEAR(K611)),IF($AY$24=213, MONTH(K611)&amp;connector&amp;DAY(K611)&amp;connector&amp;IF($AZ$24="Short", RIGHT(YEAR(K611),2),YEAR(K611)),IF($AZ$24="Short", RIGHT(YEAR(K611),2),YEAR(K611))&amp;connector&amp;MONTH(K611)&amp;connector&amp;DAY(K611))),"-")</f>
        <v>-</v>
      </c>
      <c r="M611" s="101" t="str">
        <f>IF(LEN(INDEX(Input!J$6:J$1005,ROW($C611)-ROW($C$5),1))=0,"",INDEX(Input!J$6:J$1005,ROW($C611)-ROW($C$5),1))</f>
        <v/>
      </c>
      <c r="N611" s="101" t="str">
        <f t="array" ref="N611">IFERROR(IF($AY$24=123,DAY(M611)&amp;connector&amp;IF($AZ$24="Extended",INDEX($AT$24:$AT$35,MONTH(M611),1),MONTH(M611))&amp;connector&amp;IF($AZ$24="Short", RIGHT(YEAR(M611),2),YEAR(M611)),IF($AY$24=213, MONTH(M611)&amp;connector&amp;DAY(M611)&amp;connector&amp;IF($AZ$24="Short", RIGHT(YEAR(M611),2),YEAR(M611)),IF($AZ$24="Short", RIGHT(YEAR(M611),2),YEAR(M611))&amp;connector&amp;MONTH(M611)&amp;connector&amp;DAY(M611))),"-")</f>
        <v>-</v>
      </c>
      <c r="O611" s="156" t="str">
        <f>IF(LEN(INDEX(Input!K$6:K$1005,ROW($C611)-ROW($C$5),1))=0,"",INDEX(Input!K$6:K$1005,ROW($C611)-ROW($C$5),1))</f>
        <v/>
      </c>
      <c r="P611" s="100" t="str">
        <f t="shared" si="75"/>
        <v>-</v>
      </c>
      <c r="Q611" s="156" t="str">
        <f>IF(LEN(INDEX(Input!L$6:L$1005,ROW($C611)-ROW($C$5),1))=0,"",INDEX(Input!L$6:L$1005,ROW($C611)-ROW($C$5),1))</f>
        <v/>
      </c>
      <c r="R611" s="100" t="str">
        <f t="shared" si="76"/>
        <v>-</v>
      </c>
      <c r="S611" s="156" t="str">
        <f>IF(LEN(INDEX(Input!M$6:M$1005,ROW($C611)-ROW($C$5),1))=0,"-",INDEX(Input!M$6:M$1005,ROW($C611)-ROW($C$5),1))</f>
        <v>-</v>
      </c>
      <c r="T611" s="156" t="str">
        <f t="shared" si="77"/>
        <v/>
      </c>
      <c r="U611" s="100" t="str">
        <f t="shared" si="78"/>
        <v>-</v>
      </c>
      <c r="V611" s="156" t="str">
        <f>IF(LEN(INDEX(Input!O$6:O$1005,ROW($C611)-ROW($C$5),1))=0,"",INDEX(Input!O$6:O$1005,ROW($C611)-ROW($C$5),1))</f>
        <v/>
      </c>
      <c r="W611" s="100" t="str">
        <f t="shared" si="79"/>
        <v>-</v>
      </c>
      <c r="X611" s="104" t="str">
        <f t="shared" si="80"/>
        <v/>
      </c>
      <c r="Y611" s="102" t="str">
        <f t="shared" si="81"/>
        <v/>
      </c>
      <c r="Z611" s="102" t="str">
        <f>IF(AND(OR(Dashboard!$D$7=J611,Dashboard!$D$7=""),  OR(Dashboard!$G$6&lt;=K611,Dashboard!$G$6=""), OR(Dashboard!$G$7&gt;=K611,Dashboard!$G$7=""),  OR(Dashboard!$J$6&lt;=O611,Dashboard!$J$6=""), OR(Dashboard!$J$7&gt;=O611,Dashboard!$J$7=""),D611&lt;&gt;""),"x","")</f>
        <v>x</v>
      </c>
      <c r="AA611" s="102" t="str">
        <f>IF(AND(OR(Dashboard!$D$6=H611,Dashboard!$D$6="",Dashboard!$D$6="All"), Z611="x"),"x","")</f>
        <v>x</v>
      </c>
      <c r="AB611" s="103" t="str">
        <f>IF(AND(OR(Dashboard!$D$6=H611,Dashboard!$D$6="",Dashboard!$D$6="All"), OR(Dashboard!$D$7=J611,Dashboard!$D$7=""),  OR(Dashboard!$G$6&lt;=K611,Dashboard!$G$6=""), OR(Dashboard!$G$7&gt;=K611,Dashboard!$G$7=""),  OR(Dashboard!$J$6&lt;=O611,Dashboard!$J$6=""), OR(Dashboard!$J$7&gt;=O611,Dashboard!$J$7=""),I611&lt;&gt;""),"x","")</f>
        <v/>
      </c>
      <c r="AC611" s="88" t="str">
        <f>IF($AB611&lt;&gt;"x","",IF(AND($I611&lt;&gt;AC$4, IFERROR(MATCH("c",$AB611:AB611,0),0)=0),"x", IF(IFERROR(MATCH("c",$AB611:AB611,0),0)=0,"c","")))</f>
        <v/>
      </c>
      <c r="AD611" s="88" t="str">
        <f>IF($AB611&lt;&gt;"x","",IF(AND($I611&lt;&gt;AD$4, IFERROR(MATCH("c",$AB611:AC611,0),0)=0),"x", IF(IFERROR(MATCH("c",$AB611:AC611,0),0)=0,"c","")))</f>
        <v/>
      </c>
      <c r="AE611" s="88" t="str">
        <f>IF($AB611&lt;&gt;"x","",IF(AND($I611&lt;&gt;AE$4, IFERROR(MATCH("c",$AB611:AD611,0),0)=0),"x", IF(IFERROR(MATCH("c",$AB611:AD611,0),0)=0,"c","")))</f>
        <v/>
      </c>
      <c r="AF611" s="88" t="str">
        <f>IF($AB611&lt;&gt;"x","",IF(AND($I611&lt;&gt;AF$4, IFERROR(MATCH("c",$AB611:AE611,0),0)=0),"x", IF(IFERROR(MATCH("c",$AB611:AE611,0),0)=0,"c","")))</f>
        <v/>
      </c>
      <c r="AG611" s="88" t="str">
        <f>IF($AB611&lt;&gt;"x","",IF(AND($I611&lt;&gt;AG$4, IFERROR(MATCH("c",$AB611:AF611,0),0)=0),"x", IF(IFERROR(MATCH("c",$AB611:AF611,0),0)=0,"c","")))</f>
        <v/>
      </c>
      <c r="AH611" s="88" t="str">
        <f>IF($AB611&lt;&gt;"x","",IF(AND($I611&lt;&gt;AH$4, IFERROR(MATCH("c",$AB611:AG611,0),0)=0),"x", IF(IFERROR(MATCH("c",$AB611:AG611,0),0)=0,"c","")))</f>
        <v/>
      </c>
      <c r="AI611" s="88" t="str">
        <f>IF($AB611&lt;&gt;"x","",IF(AND($I611&lt;&gt;AI$4, IFERROR(MATCH("c",$AB611:AH611,0),0)=0),"x", IF(IFERROR(MATCH("c",$AB611:AH611,0),0)=0,"c","")))</f>
        <v/>
      </c>
      <c r="AJ611" s="88" t="str">
        <f>IF($AB611&lt;&gt;"x","",IF(AND($I611&lt;&gt;AJ$4, IFERROR(MATCH("c",$AB611:AI611,0),0)=0),"x", IF(IFERROR(MATCH("c",$AB611:AI611,0),0)=0,"c","")))</f>
        <v/>
      </c>
      <c r="AK611" s="88" t="str">
        <f>IF($AB611&lt;&gt;"x","",IF(AND($I611&lt;&gt;AK$4, IFERROR(MATCH("c",$AB611:AJ611,0),0)=0),"x", IF(IFERROR(MATCH("c",$AB611:AJ611,0),0)=0,"c","")))</f>
        <v/>
      </c>
      <c r="AL611" s="88" t="str">
        <f>IF($AB611&lt;&gt;"x","",IF(AND($I611&lt;&gt;AL$4, IFERROR(MATCH("c",$AB611:AK611,0),0)=0),"x", IF(IFERROR(MATCH("c",$AB611:AK611,0),0)=0,"c","")))</f>
        <v/>
      </c>
      <c r="AM611" s="88" t="str">
        <f>IF($AB611&lt;&gt;"x","",IF(AND($I611&lt;&gt;AM$4, IFERROR(MATCH("c",$AB611:AL611,0),0)=0),"x", IF(IFERROR(MATCH("c",$AB611:AL611,0),0)=0,"c","")))</f>
        <v/>
      </c>
      <c r="AN611" s="88" t="str">
        <f>IF($AB611&lt;&gt;"x","",IF(AND($I611&lt;&gt;AN$4, IFERROR(MATCH("c",$AB611:AM611,0),0)=0),"x", IF(IFERROR(MATCH("c",$AB611:AM611,0),0)=0,"c","")))</f>
        <v/>
      </c>
      <c r="AO611" s="88" t="str">
        <f>IF($AB611&lt;&gt;"x","",IF(AND($I611&lt;&gt;AO$4, IFERROR(MATCH("c",$AB611:AN611,0),0)=0),"x", IF(IFERROR(MATCH("c",$AB611:AN611,0),0)=0,"c","")))</f>
        <v/>
      </c>
      <c r="AP611" s="88" t="str">
        <f>IF($AB611&lt;&gt;"x","",IF(AND($I611&lt;&gt;AP$4, IFERROR(MATCH("c",$AB611:AO611,0),0)=0),"x", IF(IFERROR(MATCH("c",$AB611:AO611,0),0)=0,"c","")))</f>
        <v/>
      </c>
      <c r="AQ611" s="88" t="str">
        <f>IF($AB611&lt;&gt;"x","",IF(AND($I611&lt;&gt;AQ$4, IFERROR(MATCH("c",$AB611:AP611,0),0)=0),"x", IF(IFERROR(MATCH("c",$AB611:AP611,0),0)=0,"c","")))</f>
        <v/>
      </c>
    </row>
    <row r="612" spans="2:43" x14ac:dyDescent="0.25">
      <c r="B612" s="88">
        <f>IF(AND(OR(Pipeline!$F$5=H612,Pipeline!$F$5="",Pipeline!$F$5="All"), OR(Pipeline!$F$6=J612,Pipeline!$F$6="",Pipeline!$F$6="All"),  OR(Pipeline!$J$5&lt;=K612,Pipeline!$J$5=""), OR(Pipeline!$J$6&gt;=K612,Pipeline!$J$6=""),  OR(Pipeline!$N$5&lt;=O612,Pipeline!$N$5=""), OR(Pipeline!$N$6&gt;=O612,Pipeline!$N$6="")),1,0)</f>
        <v>1</v>
      </c>
      <c r="C612" s="99">
        <f>IF(B612&lt;&gt;1,"",COUNTIFS($I$6:I611,I612,$B$6:B611,1)+1)</f>
        <v>600</v>
      </c>
      <c r="D612" s="100" t="str">
        <f>IF(LEN(INDEX(Input!B$6:B$1005,ROW($C612)-ROW($C$5),1))=0,"-",INDEX(Input!B$6:B$1005,ROW($C612)-ROW($C$5),1))</f>
        <v>-</v>
      </c>
      <c r="E612" s="100" t="str">
        <f>IF(LEN(INDEX(Input!C$6:C$1005,ROW($C612)-ROW($C$5),1))=0,"-",INDEX(Input!C$6:C$1005,ROW($C612)-ROW($C$5),1))</f>
        <v>-</v>
      </c>
      <c r="F612" s="100" t="str">
        <f>IF(LEN(INDEX(Input!D$6:D$1005,ROW($C612)-ROW($C$5),1))=0,"-",INDEX(Input!D$6:D$1005,ROW($C612)-ROW($C$5),1))</f>
        <v>-</v>
      </c>
      <c r="G612" s="100" t="str">
        <f>IF(LEN(INDEX(Input!E$6:E$1005,ROW($C612)-ROW($C$5),1))=0,"-",INDEX(Input!E$6:E$1005,ROW($C612)-ROW($C$5),1))</f>
        <v>-</v>
      </c>
      <c r="H612" s="100" t="str">
        <f>IF(LEN(INDEX(Input!F$6:F$1005,ROW($C612)-ROW($C$5),1))=0,"-",INDEX(Input!F$6:F$1005,ROW($C612)-ROW($C$5),1))</f>
        <v>-</v>
      </c>
      <c r="I612" s="100" t="str">
        <f>IF(LEN(INDEX(Input!G$6:G$1005,ROW($C612)-ROW($C$5),1))=0,"",INDEX(Input!G$6:G$1005,ROW($C612)-ROW($C$5),1))</f>
        <v/>
      </c>
      <c r="J612" s="100" t="str">
        <f>IF(LEN(INDEX(Input!B$6:B$1005,ROW($C612)-ROW($C$5),1))=0,"-",IF(INDEX(Input!H$6:H$1005,ROW($C612)-ROW($C$5),1)="","Not set",INDEX(Input!H$6:H$1005,ROW($C612)-ROW($C$5),1)) )</f>
        <v>-</v>
      </c>
      <c r="K612" s="101" t="str">
        <f>IF(LEN(INDEX(Input!I$6:I$1005,ROW($C612)-ROW($C$5),1))=0,"",INDEX(Input!I$6:I$1005,ROW($C612)-ROW($C$5),1))</f>
        <v/>
      </c>
      <c r="L612" s="101" t="str">
        <f t="array" ref="L612">IFERROR(IF($AY$24=123,DAY(K612)&amp;connector&amp;IF($AZ$24="Extended",INDEX($AT$24:$AT$35,MONTH(K612),1),MONTH(K612))&amp;connector&amp;IF($AZ$24="Short", RIGHT(YEAR(K612),2),YEAR(K612)),IF($AY$24=213, MONTH(K612)&amp;connector&amp;DAY(K612)&amp;connector&amp;IF($AZ$24="Short", RIGHT(YEAR(K612),2),YEAR(K612)),IF($AZ$24="Short", RIGHT(YEAR(K612),2),YEAR(K612))&amp;connector&amp;MONTH(K612)&amp;connector&amp;DAY(K612))),"-")</f>
        <v>-</v>
      </c>
      <c r="M612" s="101" t="str">
        <f>IF(LEN(INDEX(Input!J$6:J$1005,ROW($C612)-ROW($C$5),1))=0,"",INDEX(Input!J$6:J$1005,ROW($C612)-ROW($C$5),1))</f>
        <v/>
      </c>
      <c r="N612" s="101" t="str">
        <f t="array" ref="N612">IFERROR(IF($AY$24=123,DAY(M612)&amp;connector&amp;IF($AZ$24="Extended",INDEX($AT$24:$AT$35,MONTH(M612),1),MONTH(M612))&amp;connector&amp;IF($AZ$24="Short", RIGHT(YEAR(M612),2),YEAR(M612)),IF($AY$24=213, MONTH(M612)&amp;connector&amp;DAY(M612)&amp;connector&amp;IF($AZ$24="Short", RIGHT(YEAR(M612),2),YEAR(M612)),IF($AZ$24="Short", RIGHT(YEAR(M612),2),YEAR(M612))&amp;connector&amp;MONTH(M612)&amp;connector&amp;DAY(M612))),"-")</f>
        <v>-</v>
      </c>
      <c r="O612" s="156" t="str">
        <f>IF(LEN(INDEX(Input!K$6:K$1005,ROW($C612)-ROW($C$5),1))=0,"",INDEX(Input!K$6:K$1005,ROW($C612)-ROW($C$5),1))</f>
        <v/>
      </c>
      <c r="P612" s="100" t="str">
        <f t="shared" si="75"/>
        <v>-</v>
      </c>
      <c r="Q612" s="156" t="str">
        <f>IF(LEN(INDEX(Input!L$6:L$1005,ROW($C612)-ROW($C$5),1))=0,"",INDEX(Input!L$6:L$1005,ROW($C612)-ROW($C$5),1))</f>
        <v/>
      </c>
      <c r="R612" s="100" t="str">
        <f t="shared" si="76"/>
        <v>-</v>
      </c>
      <c r="S612" s="156" t="str">
        <f>IF(LEN(INDEX(Input!M$6:M$1005,ROW($C612)-ROW($C$5),1))=0,"-",INDEX(Input!M$6:M$1005,ROW($C612)-ROW($C$5),1))</f>
        <v>-</v>
      </c>
      <c r="T612" s="156" t="str">
        <f t="shared" si="77"/>
        <v/>
      </c>
      <c r="U612" s="100" t="str">
        <f t="shared" si="78"/>
        <v>-</v>
      </c>
      <c r="V612" s="156" t="str">
        <f>IF(LEN(INDEX(Input!O$6:O$1005,ROW($C612)-ROW($C$5),1))=0,"",INDEX(Input!O$6:O$1005,ROW($C612)-ROW($C$5),1))</f>
        <v/>
      </c>
      <c r="W612" s="100" t="str">
        <f t="shared" si="79"/>
        <v>-</v>
      </c>
      <c r="X612" s="104" t="str">
        <f t="shared" si="80"/>
        <v/>
      </c>
      <c r="Y612" s="102" t="str">
        <f t="shared" si="81"/>
        <v/>
      </c>
      <c r="Z612" s="102" t="str">
        <f>IF(AND(OR(Dashboard!$D$7=J612,Dashboard!$D$7=""),  OR(Dashboard!$G$6&lt;=K612,Dashboard!$G$6=""), OR(Dashboard!$G$7&gt;=K612,Dashboard!$G$7=""),  OR(Dashboard!$J$6&lt;=O612,Dashboard!$J$6=""), OR(Dashboard!$J$7&gt;=O612,Dashboard!$J$7=""),D612&lt;&gt;""),"x","")</f>
        <v>x</v>
      </c>
      <c r="AA612" s="102" t="str">
        <f>IF(AND(OR(Dashboard!$D$6=H612,Dashboard!$D$6="",Dashboard!$D$6="All"), Z612="x"),"x","")</f>
        <v>x</v>
      </c>
      <c r="AB612" s="103" t="str">
        <f>IF(AND(OR(Dashboard!$D$6=H612,Dashboard!$D$6="",Dashboard!$D$6="All"), OR(Dashboard!$D$7=J612,Dashboard!$D$7=""),  OR(Dashboard!$G$6&lt;=K612,Dashboard!$G$6=""), OR(Dashboard!$G$7&gt;=K612,Dashboard!$G$7=""),  OR(Dashboard!$J$6&lt;=O612,Dashboard!$J$6=""), OR(Dashboard!$J$7&gt;=O612,Dashboard!$J$7=""),I612&lt;&gt;""),"x","")</f>
        <v/>
      </c>
      <c r="AC612" s="88" t="str">
        <f>IF($AB612&lt;&gt;"x","",IF(AND($I612&lt;&gt;AC$4, IFERROR(MATCH("c",$AB612:AB612,0),0)=0),"x", IF(IFERROR(MATCH("c",$AB612:AB612,0),0)=0,"c","")))</f>
        <v/>
      </c>
      <c r="AD612" s="88" t="str">
        <f>IF($AB612&lt;&gt;"x","",IF(AND($I612&lt;&gt;AD$4, IFERROR(MATCH("c",$AB612:AC612,0),0)=0),"x", IF(IFERROR(MATCH("c",$AB612:AC612,0),0)=0,"c","")))</f>
        <v/>
      </c>
      <c r="AE612" s="88" t="str">
        <f>IF($AB612&lt;&gt;"x","",IF(AND($I612&lt;&gt;AE$4, IFERROR(MATCH("c",$AB612:AD612,0),0)=0),"x", IF(IFERROR(MATCH("c",$AB612:AD612,0),0)=0,"c","")))</f>
        <v/>
      </c>
      <c r="AF612" s="88" t="str">
        <f>IF($AB612&lt;&gt;"x","",IF(AND($I612&lt;&gt;AF$4, IFERROR(MATCH("c",$AB612:AE612,0),0)=0),"x", IF(IFERROR(MATCH("c",$AB612:AE612,0),0)=0,"c","")))</f>
        <v/>
      </c>
      <c r="AG612" s="88" t="str">
        <f>IF($AB612&lt;&gt;"x","",IF(AND($I612&lt;&gt;AG$4, IFERROR(MATCH("c",$AB612:AF612,0),0)=0),"x", IF(IFERROR(MATCH("c",$AB612:AF612,0),0)=0,"c","")))</f>
        <v/>
      </c>
      <c r="AH612" s="88" t="str">
        <f>IF($AB612&lt;&gt;"x","",IF(AND($I612&lt;&gt;AH$4, IFERROR(MATCH("c",$AB612:AG612,0),0)=0),"x", IF(IFERROR(MATCH("c",$AB612:AG612,0),0)=0,"c","")))</f>
        <v/>
      </c>
      <c r="AI612" s="88" t="str">
        <f>IF($AB612&lt;&gt;"x","",IF(AND($I612&lt;&gt;AI$4, IFERROR(MATCH("c",$AB612:AH612,0),0)=0),"x", IF(IFERROR(MATCH("c",$AB612:AH612,0),0)=0,"c","")))</f>
        <v/>
      </c>
      <c r="AJ612" s="88" t="str">
        <f>IF($AB612&lt;&gt;"x","",IF(AND($I612&lt;&gt;AJ$4, IFERROR(MATCH("c",$AB612:AI612,0),0)=0),"x", IF(IFERROR(MATCH("c",$AB612:AI612,0),0)=0,"c","")))</f>
        <v/>
      </c>
      <c r="AK612" s="88" t="str">
        <f>IF($AB612&lt;&gt;"x","",IF(AND($I612&lt;&gt;AK$4, IFERROR(MATCH("c",$AB612:AJ612,0),0)=0),"x", IF(IFERROR(MATCH("c",$AB612:AJ612,0),0)=0,"c","")))</f>
        <v/>
      </c>
      <c r="AL612" s="88" t="str">
        <f>IF($AB612&lt;&gt;"x","",IF(AND($I612&lt;&gt;AL$4, IFERROR(MATCH("c",$AB612:AK612,0),0)=0),"x", IF(IFERROR(MATCH("c",$AB612:AK612,0),0)=0,"c","")))</f>
        <v/>
      </c>
      <c r="AM612" s="88" t="str">
        <f>IF($AB612&lt;&gt;"x","",IF(AND($I612&lt;&gt;AM$4, IFERROR(MATCH("c",$AB612:AL612,0),0)=0),"x", IF(IFERROR(MATCH("c",$AB612:AL612,0),0)=0,"c","")))</f>
        <v/>
      </c>
      <c r="AN612" s="88" t="str">
        <f>IF($AB612&lt;&gt;"x","",IF(AND($I612&lt;&gt;AN$4, IFERROR(MATCH("c",$AB612:AM612,0),0)=0),"x", IF(IFERROR(MATCH("c",$AB612:AM612,0),0)=0,"c","")))</f>
        <v/>
      </c>
      <c r="AO612" s="88" t="str">
        <f>IF($AB612&lt;&gt;"x","",IF(AND($I612&lt;&gt;AO$4, IFERROR(MATCH("c",$AB612:AN612,0),0)=0),"x", IF(IFERROR(MATCH("c",$AB612:AN612,0),0)=0,"c","")))</f>
        <v/>
      </c>
      <c r="AP612" s="88" t="str">
        <f>IF($AB612&lt;&gt;"x","",IF(AND($I612&lt;&gt;AP$4, IFERROR(MATCH("c",$AB612:AO612,0),0)=0),"x", IF(IFERROR(MATCH("c",$AB612:AO612,0),0)=0,"c","")))</f>
        <v/>
      </c>
      <c r="AQ612" s="88" t="str">
        <f>IF($AB612&lt;&gt;"x","",IF(AND($I612&lt;&gt;AQ$4, IFERROR(MATCH("c",$AB612:AP612,0),0)=0),"x", IF(IFERROR(MATCH("c",$AB612:AP612,0),0)=0,"c","")))</f>
        <v/>
      </c>
    </row>
    <row r="613" spans="2:43" x14ac:dyDescent="0.25">
      <c r="B613" s="88">
        <f>IF(AND(OR(Pipeline!$F$5=H613,Pipeline!$F$5="",Pipeline!$F$5="All"), OR(Pipeline!$F$6=J613,Pipeline!$F$6="",Pipeline!$F$6="All"),  OR(Pipeline!$J$5&lt;=K613,Pipeline!$J$5=""), OR(Pipeline!$J$6&gt;=K613,Pipeline!$J$6=""),  OR(Pipeline!$N$5&lt;=O613,Pipeline!$N$5=""), OR(Pipeline!$N$6&gt;=O613,Pipeline!$N$6="")),1,0)</f>
        <v>1</v>
      </c>
      <c r="C613" s="99">
        <f>IF(B613&lt;&gt;1,"",COUNTIFS($I$6:I612,I613,$B$6:B612,1)+1)</f>
        <v>601</v>
      </c>
      <c r="D613" s="100" t="str">
        <f>IF(LEN(INDEX(Input!B$6:B$1005,ROW($C613)-ROW($C$5),1))=0,"-",INDEX(Input!B$6:B$1005,ROW($C613)-ROW($C$5),1))</f>
        <v>-</v>
      </c>
      <c r="E613" s="100" t="str">
        <f>IF(LEN(INDEX(Input!C$6:C$1005,ROW($C613)-ROW($C$5),1))=0,"-",INDEX(Input!C$6:C$1005,ROW($C613)-ROW($C$5),1))</f>
        <v>-</v>
      </c>
      <c r="F613" s="100" t="str">
        <f>IF(LEN(INDEX(Input!D$6:D$1005,ROW($C613)-ROW($C$5),1))=0,"-",INDEX(Input!D$6:D$1005,ROW($C613)-ROW($C$5),1))</f>
        <v>-</v>
      </c>
      <c r="G613" s="100" t="str">
        <f>IF(LEN(INDEX(Input!E$6:E$1005,ROW($C613)-ROW($C$5),1))=0,"-",INDEX(Input!E$6:E$1005,ROW($C613)-ROW($C$5),1))</f>
        <v>-</v>
      </c>
      <c r="H613" s="100" t="str">
        <f>IF(LEN(INDEX(Input!F$6:F$1005,ROW($C613)-ROW($C$5),1))=0,"-",INDEX(Input!F$6:F$1005,ROW($C613)-ROW($C$5),1))</f>
        <v>-</v>
      </c>
      <c r="I613" s="100" t="str">
        <f>IF(LEN(INDEX(Input!G$6:G$1005,ROW($C613)-ROW($C$5),1))=0,"",INDEX(Input!G$6:G$1005,ROW($C613)-ROW($C$5),1))</f>
        <v/>
      </c>
      <c r="J613" s="100" t="str">
        <f>IF(LEN(INDEX(Input!B$6:B$1005,ROW($C613)-ROW($C$5),1))=0,"-",IF(INDEX(Input!H$6:H$1005,ROW($C613)-ROW($C$5),1)="","Not set",INDEX(Input!H$6:H$1005,ROW($C613)-ROW($C$5),1)) )</f>
        <v>-</v>
      </c>
      <c r="K613" s="101" t="str">
        <f>IF(LEN(INDEX(Input!I$6:I$1005,ROW($C613)-ROW($C$5),1))=0,"",INDEX(Input!I$6:I$1005,ROW($C613)-ROW($C$5),1))</f>
        <v/>
      </c>
      <c r="L613" s="101" t="str">
        <f t="array" ref="L613">IFERROR(IF($AY$24=123,DAY(K613)&amp;connector&amp;IF($AZ$24="Extended",INDEX($AT$24:$AT$35,MONTH(K613),1),MONTH(K613))&amp;connector&amp;IF($AZ$24="Short", RIGHT(YEAR(K613),2),YEAR(K613)),IF($AY$24=213, MONTH(K613)&amp;connector&amp;DAY(K613)&amp;connector&amp;IF($AZ$24="Short", RIGHT(YEAR(K613),2),YEAR(K613)),IF($AZ$24="Short", RIGHT(YEAR(K613),2),YEAR(K613))&amp;connector&amp;MONTH(K613)&amp;connector&amp;DAY(K613))),"-")</f>
        <v>-</v>
      </c>
      <c r="M613" s="101" t="str">
        <f>IF(LEN(INDEX(Input!J$6:J$1005,ROW($C613)-ROW($C$5),1))=0,"",INDEX(Input!J$6:J$1005,ROW($C613)-ROW($C$5),1))</f>
        <v/>
      </c>
      <c r="N613" s="101" t="str">
        <f t="array" ref="N613">IFERROR(IF($AY$24=123,DAY(M613)&amp;connector&amp;IF($AZ$24="Extended",INDEX($AT$24:$AT$35,MONTH(M613),1),MONTH(M613))&amp;connector&amp;IF($AZ$24="Short", RIGHT(YEAR(M613),2),YEAR(M613)),IF($AY$24=213, MONTH(M613)&amp;connector&amp;DAY(M613)&amp;connector&amp;IF($AZ$24="Short", RIGHT(YEAR(M613),2),YEAR(M613)),IF($AZ$24="Short", RIGHT(YEAR(M613),2),YEAR(M613))&amp;connector&amp;MONTH(M613)&amp;connector&amp;DAY(M613))),"-")</f>
        <v>-</v>
      </c>
      <c r="O613" s="156" t="str">
        <f>IF(LEN(INDEX(Input!K$6:K$1005,ROW($C613)-ROW($C$5),1))=0,"",INDEX(Input!K$6:K$1005,ROW($C613)-ROW($C$5),1))</f>
        <v/>
      </c>
      <c r="P613" s="100" t="str">
        <f t="shared" si="75"/>
        <v>-</v>
      </c>
      <c r="Q613" s="156" t="str">
        <f>IF(LEN(INDEX(Input!L$6:L$1005,ROW($C613)-ROW($C$5),1))=0,"",INDEX(Input!L$6:L$1005,ROW($C613)-ROW($C$5),1))</f>
        <v/>
      </c>
      <c r="R613" s="100" t="str">
        <f t="shared" si="76"/>
        <v>-</v>
      </c>
      <c r="S613" s="156" t="str">
        <f>IF(LEN(INDEX(Input!M$6:M$1005,ROW($C613)-ROW($C$5),1))=0,"-",INDEX(Input!M$6:M$1005,ROW($C613)-ROW($C$5),1))</f>
        <v>-</v>
      </c>
      <c r="T613" s="156" t="str">
        <f t="shared" si="77"/>
        <v/>
      </c>
      <c r="U613" s="100" t="str">
        <f t="shared" si="78"/>
        <v>-</v>
      </c>
      <c r="V613" s="156" t="str">
        <f>IF(LEN(INDEX(Input!O$6:O$1005,ROW($C613)-ROW($C$5),1))=0,"",INDEX(Input!O$6:O$1005,ROW($C613)-ROW($C$5),1))</f>
        <v/>
      </c>
      <c r="W613" s="100" t="str">
        <f t="shared" si="79"/>
        <v>-</v>
      </c>
      <c r="X613" s="104" t="str">
        <f t="shared" si="80"/>
        <v/>
      </c>
      <c r="Y613" s="102" t="str">
        <f t="shared" si="81"/>
        <v/>
      </c>
      <c r="Z613" s="102" t="str">
        <f>IF(AND(OR(Dashboard!$D$7=J613,Dashboard!$D$7=""),  OR(Dashboard!$G$6&lt;=K613,Dashboard!$G$6=""), OR(Dashboard!$G$7&gt;=K613,Dashboard!$G$7=""),  OR(Dashboard!$J$6&lt;=O613,Dashboard!$J$6=""), OR(Dashboard!$J$7&gt;=O613,Dashboard!$J$7=""),D613&lt;&gt;""),"x","")</f>
        <v>x</v>
      </c>
      <c r="AA613" s="102" t="str">
        <f>IF(AND(OR(Dashboard!$D$6=H613,Dashboard!$D$6="",Dashboard!$D$6="All"), Z613="x"),"x","")</f>
        <v>x</v>
      </c>
      <c r="AB613" s="103" t="str">
        <f>IF(AND(OR(Dashboard!$D$6=H613,Dashboard!$D$6="",Dashboard!$D$6="All"), OR(Dashboard!$D$7=J613,Dashboard!$D$7=""),  OR(Dashboard!$G$6&lt;=K613,Dashboard!$G$6=""), OR(Dashboard!$G$7&gt;=K613,Dashboard!$G$7=""),  OR(Dashboard!$J$6&lt;=O613,Dashboard!$J$6=""), OR(Dashboard!$J$7&gt;=O613,Dashboard!$J$7=""),I613&lt;&gt;""),"x","")</f>
        <v/>
      </c>
      <c r="AC613" s="88" t="str">
        <f>IF($AB613&lt;&gt;"x","",IF(AND($I613&lt;&gt;AC$4, IFERROR(MATCH("c",$AB613:AB613,0),0)=0),"x", IF(IFERROR(MATCH("c",$AB613:AB613,0),0)=0,"c","")))</f>
        <v/>
      </c>
      <c r="AD613" s="88" t="str">
        <f>IF($AB613&lt;&gt;"x","",IF(AND($I613&lt;&gt;AD$4, IFERROR(MATCH("c",$AB613:AC613,0),0)=0),"x", IF(IFERROR(MATCH("c",$AB613:AC613,0),0)=0,"c","")))</f>
        <v/>
      </c>
      <c r="AE613" s="88" t="str">
        <f>IF($AB613&lt;&gt;"x","",IF(AND($I613&lt;&gt;AE$4, IFERROR(MATCH("c",$AB613:AD613,0),0)=0),"x", IF(IFERROR(MATCH("c",$AB613:AD613,0),0)=0,"c","")))</f>
        <v/>
      </c>
      <c r="AF613" s="88" t="str">
        <f>IF($AB613&lt;&gt;"x","",IF(AND($I613&lt;&gt;AF$4, IFERROR(MATCH("c",$AB613:AE613,0),0)=0),"x", IF(IFERROR(MATCH("c",$AB613:AE613,0),0)=0,"c","")))</f>
        <v/>
      </c>
      <c r="AG613" s="88" t="str">
        <f>IF($AB613&lt;&gt;"x","",IF(AND($I613&lt;&gt;AG$4, IFERROR(MATCH("c",$AB613:AF613,0),0)=0),"x", IF(IFERROR(MATCH("c",$AB613:AF613,0),0)=0,"c","")))</f>
        <v/>
      </c>
      <c r="AH613" s="88" t="str">
        <f>IF($AB613&lt;&gt;"x","",IF(AND($I613&lt;&gt;AH$4, IFERROR(MATCH("c",$AB613:AG613,0),0)=0),"x", IF(IFERROR(MATCH("c",$AB613:AG613,0),0)=0,"c","")))</f>
        <v/>
      </c>
      <c r="AI613" s="88" t="str">
        <f>IF($AB613&lt;&gt;"x","",IF(AND($I613&lt;&gt;AI$4, IFERROR(MATCH("c",$AB613:AH613,0),0)=0),"x", IF(IFERROR(MATCH("c",$AB613:AH613,0),0)=0,"c","")))</f>
        <v/>
      </c>
      <c r="AJ613" s="88" t="str">
        <f>IF($AB613&lt;&gt;"x","",IF(AND($I613&lt;&gt;AJ$4, IFERROR(MATCH("c",$AB613:AI613,0),0)=0),"x", IF(IFERROR(MATCH("c",$AB613:AI613,0),0)=0,"c","")))</f>
        <v/>
      </c>
      <c r="AK613" s="88" t="str">
        <f>IF($AB613&lt;&gt;"x","",IF(AND($I613&lt;&gt;AK$4, IFERROR(MATCH("c",$AB613:AJ613,0),0)=0),"x", IF(IFERROR(MATCH("c",$AB613:AJ613,0),0)=0,"c","")))</f>
        <v/>
      </c>
      <c r="AL613" s="88" t="str">
        <f>IF($AB613&lt;&gt;"x","",IF(AND($I613&lt;&gt;AL$4, IFERROR(MATCH("c",$AB613:AK613,0),0)=0),"x", IF(IFERROR(MATCH("c",$AB613:AK613,0),0)=0,"c","")))</f>
        <v/>
      </c>
      <c r="AM613" s="88" t="str">
        <f>IF($AB613&lt;&gt;"x","",IF(AND($I613&lt;&gt;AM$4, IFERROR(MATCH("c",$AB613:AL613,0),0)=0),"x", IF(IFERROR(MATCH("c",$AB613:AL613,0),0)=0,"c","")))</f>
        <v/>
      </c>
      <c r="AN613" s="88" t="str">
        <f>IF($AB613&lt;&gt;"x","",IF(AND($I613&lt;&gt;AN$4, IFERROR(MATCH("c",$AB613:AM613,0),0)=0),"x", IF(IFERROR(MATCH("c",$AB613:AM613,0),0)=0,"c","")))</f>
        <v/>
      </c>
      <c r="AO613" s="88" t="str">
        <f>IF($AB613&lt;&gt;"x","",IF(AND($I613&lt;&gt;AO$4, IFERROR(MATCH("c",$AB613:AN613,0),0)=0),"x", IF(IFERROR(MATCH("c",$AB613:AN613,0),0)=0,"c","")))</f>
        <v/>
      </c>
      <c r="AP613" s="88" t="str">
        <f>IF($AB613&lt;&gt;"x","",IF(AND($I613&lt;&gt;AP$4, IFERROR(MATCH("c",$AB613:AO613,0),0)=0),"x", IF(IFERROR(MATCH("c",$AB613:AO613,0),0)=0,"c","")))</f>
        <v/>
      </c>
      <c r="AQ613" s="88" t="str">
        <f>IF($AB613&lt;&gt;"x","",IF(AND($I613&lt;&gt;AQ$4, IFERROR(MATCH("c",$AB613:AP613,0),0)=0),"x", IF(IFERROR(MATCH("c",$AB613:AP613,0),0)=0,"c","")))</f>
        <v/>
      </c>
    </row>
    <row r="614" spans="2:43" x14ac:dyDescent="0.25">
      <c r="B614" s="88">
        <f>IF(AND(OR(Pipeline!$F$5=H614,Pipeline!$F$5="",Pipeline!$F$5="All"), OR(Pipeline!$F$6=J614,Pipeline!$F$6="",Pipeline!$F$6="All"),  OR(Pipeline!$J$5&lt;=K614,Pipeline!$J$5=""), OR(Pipeline!$J$6&gt;=K614,Pipeline!$J$6=""),  OR(Pipeline!$N$5&lt;=O614,Pipeline!$N$5=""), OR(Pipeline!$N$6&gt;=O614,Pipeline!$N$6="")),1,0)</f>
        <v>1</v>
      </c>
      <c r="C614" s="99">
        <f>IF(B614&lt;&gt;1,"",COUNTIFS($I$6:I613,I614,$B$6:B613,1)+1)</f>
        <v>602</v>
      </c>
      <c r="D614" s="100" t="str">
        <f>IF(LEN(INDEX(Input!B$6:B$1005,ROW($C614)-ROW($C$5),1))=0,"-",INDEX(Input!B$6:B$1005,ROW($C614)-ROW($C$5),1))</f>
        <v>-</v>
      </c>
      <c r="E614" s="100" t="str">
        <f>IF(LEN(INDEX(Input!C$6:C$1005,ROW($C614)-ROW($C$5),1))=0,"-",INDEX(Input!C$6:C$1005,ROW($C614)-ROW($C$5),1))</f>
        <v>-</v>
      </c>
      <c r="F614" s="100" t="str">
        <f>IF(LEN(INDEX(Input!D$6:D$1005,ROW($C614)-ROW($C$5),1))=0,"-",INDEX(Input!D$6:D$1005,ROW($C614)-ROW($C$5),1))</f>
        <v>-</v>
      </c>
      <c r="G614" s="100" t="str">
        <f>IF(LEN(INDEX(Input!E$6:E$1005,ROW($C614)-ROW($C$5),1))=0,"-",INDEX(Input!E$6:E$1005,ROW($C614)-ROW($C$5),1))</f>
        <v>-</v>
      </c>
      <c r="H614" s="100" t="str">
        <f>IF(LEN(INDEX(Input!F$6:F$1005,ROW($C614)-ROW($C$5),1))=0,"-",INDEX(Input!F$6:F$1005,ROW($C614)-ROW($C$5),1))</f>
        <v>-</v>
      </c>
      <c r="I614" s="100" t="str">
        <f>IF(LEN(INDEX(Input!G$6:G$1005,ROW($C614)-ROW($C$5),1))=0,"",INDEX(Input!G$6:G$1005,ROW($C614)-ROW($C$5),1))</f>
        <v/>
      </c>
      <c r="J614" s="100" t="str">
        <f>IF(LEN(INDEX(Input!B$6:B$1005,ROW($C614)-ROW($C$5),1))=0,"-",IF(INDEX(Input!H$6:H$1005,ROW($C614)-ROW($C$5),1)="","Not set",INDEX(Input!H$6:H$1005,ROW($C614)-ROW($C$5),1)) )</f>
        <v>-</v>
      </c>
      <c r="K614" s="101" t="str">
        <f>IF(LEN(INDEX(Input!I$6:I$1005,ROW($C614)-ROW($C$5),1))=0,"",INDEX(Input!I$6:I$1005,ROW($C614)-ROW($C$5),1))</f>
        <v/>
      </c>
      <c r="L614" s="101" t="str">
        <f t="array" ref="L614">IFERROR(IF($AY$24=123,DAY(K614)&amp;connector&amp;IF($AZ$24="Extended",INDEX($AT$24:$AT$35,MONTH(K614),1),MONTH(K614))&amp;connector&amp;IF($AZ$24="Short", RIGHT(YEAR(K614),2),YEAR(K614)),IF($AY$24=213, MONTH(K614)&amp;connector&amp;DAY(K614)&amp;connector&amp;IF($AZ$24="Short", RIGHT(YEAR(K614),2),YEAR(K614)),IF($AZ$24="Short", RIGHT(YEAR(K614),2),YEAR(K614))&amp;connector&amp;MONTH(K614)&amp;connector&amp;DAY(K614))),"-")</f>
        <v>-</v>
      </c>
      <c r="M614" s="101" t="str">
        <f>IF(LEN(INDEX(Input!J$6:J$1005,ROW($C614)-ROW($C$5),1))=0,"",INDEX(Input!J$6:J$1005,ROW($C614)-ROW($C$5),1))</f>
        <v/>
      </c>
      <c r="N614" s="101" t="str">
        <f t="array" ref="N614">IFERROR(IF($AY$24=123,DAY(M614)&amp;connector&amp;IF($AZ$24="Extended",INDEX($AT$24:$AT$35,MONTH(M614),1),MONTH(M614))&amp;connector&amp;IF($AZ$24="Short", RIGHT(YEAR(M614),2),YEAR(M614)),IF($AY$24=213, MONTH(M614)&amp;connector&amp;DAY(M614)&amp;connector&amp;IF($AZ$24="Short", RIGHT(YEAR(M614),2),YEAR(M614)),IF($AZ$24="Short", RIGHT(YEAR(M614),2),YEAR(M614))&amp;connector&amp;MONTH(M614)&amp;connector&amp;DAY(M614))),"-")</f>
        <v>-</v>
      </c>
      <c r="O614" s="156" t="str">
        <f>IF(LEN(INDEX(Input!K$6:K$1005,ROW($C614)-ROW($C$5),1))=0,"",INDEX(Input!K$6:K$1005,ROW($C614)-ROW($C$5),1))</f>
        <v/>
      </c>
      <c r="P614" s="100" t="str">
        <f t="shared" si="75"/>
        <v>-</v>
      </c>
      <c r="Q614" s="156" t="str">
        <f>IF(LEN(INDEX(Input!L$6:L$1005,ROW($C614)-ROW($C$5),1))=0,"",INDEX(Input!L$6:L$1005,ROW($C614)-ROW($C$5),1))</f>
        <v/>
      </c>
      <c r="R614" s="100" t="str">
        <f t="shared" si="76"/>
        <v>-</v>
      </c>
      <c r="S614" s="156" t="str">
        <f>IF(LEN(INDEX(Input!M$6:M$1005,ROW($C614)-ROW($C$5),1))=0,"-",INDEX(Input!M$6:M$1005,ROW($C614)-ROW($C$5),1))</f>
        <v>-</v>
      </c>
      <c r="T614" s="156" t="str">
        <f t="shared" si="77"/>
        <v/>
      </c>
      <c r="U614" s="100" t="str">
        <f t="shared" si="78"/>
        <v>-</v>
      </c>
      <c r="V614" s="156" t="str">
        <f>IF(LEN(INDEX(Input!O$6:O$1005,ROW($C614)-ROW($C$5),1))=0,"",INDEX(Input!O$6:O$1005,ROW($C614)-ROW($C$5),1))</f>
        <v/>
      </c>
      <c r="W614" s="100" t="str">
        <f t="shared" si="79"/>
        <v>-</v>
      </c>
      <c r="X614" s="104" t="str">
        <f t="shared" si="80"/>
        <v/>
      </c>
      <c r="Y614" s="102" t="str">
        <f t="shared" si="81"/>
        <v/>
      </c>
      <c r="Z614" s="102" t="str">
        <f>IF(AND(OR(Dashboard!$D$7=J614,Dashboard!$D$7=""),  OR(Dashboard!$G$6&lt;=K614,Dashboard!$G$6=""), OR(Dashboard!$G$7&gt;=K614,Dashboard!$G$7=""),  OR(Dashboard!$J$6&lt;=O614,Dashboard!$J$6=""), OR(Dashboard!$J$7&gt;=O614,Dashboard!$J$7=""),D614&lt;&gt;""),"x","")</f>
        <v>x</v>
      </c>
      <c r="AA614" s="102" t="str">
        <f>IF(AND(OR(Dashboard!$D$6=H614,Dashboard!$D$6="",Dashboard!$D$6="All"), Z614="x"),"x","")</f>
        <v>x</v>
      </c>
      <c r="AB614" s="103" t="str">
        <f>IF(AND(OR(Dashboard!$D$6=H614,Dashboard!$D$6="",Dashboard!$D$6="All"), OR(Dashboard!$D$7=J614,Dashboard!$D$7=""),  OR(Dashboard!$G$6&lt;=K614,Dashboard!$G$6=""), OR(Dashboard!$G$7&gt;=K614,Dashboard!$G$7=""),  OR(Dashboard!$J$6&lt;=O614,Dashboard!$J$6=""), OR(Dashboard!$J$7&gt;=O614,Dashboard!$J$7=""),I614&lt;&gt;""),"x","")</f>
        <v/>
      </c>
      <c r="AC614" s="88" t="str">
        <f>IF($AB614&lt;&gt;"x","",IF(AND($I614&lt;&gt;AC$4, IFERROR(MATCH("c",$AB614:AB614,0),0)=0),"x", IF(IFERROR(MATCH("c",$AB614:AB614,0),0)=0,"c","")))</f>
        <v/>
      </c>
      <c r="AD614" s="88" t="str">
        <f>IF($AB614&lt;&gt;"x","",IF(AND($I614&lt;&gt;AD$4, IFERROR(MATCH("c",$AB614:AC614,0),0)=0),"x", IF(IFERROR(MATCH("c",$AB614:AC614,0),0)=0,"c","")))</f>
        <v/>
      </c>
      <c r="AE614" s="88" t="str">
        <f>IF($AB614&lt;&gt;"x","",IF(AND($I614&lt;&gt;AE$4, IFERROR(MATCH("c",$AB614:AD614,0),0)=0),"x", IF(IFERROR(MATCH("c",$AB614:AD614,0),0)=0,"c","")))</f>
        <v/>
      </c>
      <c r="AF614" s="88" t="str">
        <f>IF($AB614&lt;&gt;"x","",IF(AND($I614&lt;&gt;AF$4, IFERROR(MATCH("c",$AB614:AE614,0),0)=0),"x", IF(IFERROR(MATCH("c",$AB614:AE614,0),0)=0,"c","")))</f>
        <v/>
      </c>
      <c r="AG614" s="88" t="str">
        <f>IF($AB614&lt;&gt;"x","",IF(AND($I614&lt;&gt;AG$4, IFERROR(MATCH("c",$AB614:AF614,0),0)=0),"x", IF(IFERROR(MATCH("c",$AB614:AF614,0),0)=0,"c","")))</f>
        <v/>
      </c>
      <c r="AH614" s="88" t="str">
        <f>IF($AB614&lt;&gt;"x","",IF(AND($I614&lt;&gt;AH$4, IFERROR(MATCH("c",$AB614:AG614,0),0)=0),"x", IF(IFERROR(MATCH("c",$AB614:AG614,0),0)=0,"c","")))</f>
        <v/>
      </c>
      <c r="AI614" s="88" t="str">
        <f>IF($AB614&lt;&gt;"x","",IF(AND($I614&lt;&gt;AI$4, IFERROR(MATCH("c",$AB614:AH614,0),0)=0),"x", IF(IFERROR(MATCH("c",$AB614:AH614,0),0)=0,"c","")))</f>
        <v/>
      </c>
      <c r="AJ614" s="88" t="str">
        <f>IF($AB614&lt;&gt;"x","",IF(AND($I614&lt;&gt;AJ$4, IFERROR(MATCH("c",$AB614:AI614,0),0)=0),"x", IF(IFERROR(MATCH("c",$AB614:AI614,0),0)=0,"c","")))</f>
        <v/>
      </c>
      <c r="AK614" s="88" t="str">
        <f>IF($AB614&lt;&gt;"x","",IF(AND($I614&lt;&gt;AK$4, IFERROR(MATCH("c",$AB614:AJ614,0),0)=0),"x", IF(IFERROR(MATCH("c",$AB614:AJ614,0),0)=0,"c","")))</f>
        <v/>
      </c>
      <c r="AL614" s="88" t="str">
        <f>IF($AB614&lt;&gt;"x","",IF(AND($I614&lt;&gt;AL$4, IFERROR(MATCH("c",$AB614:AK614,0),0)=0),"x", IF(IFERROR(MATCH("c",$AB614:AK614,0),0)=0,"c","")))</f>
        <v/>
      </c>
      <c r="AM614" s="88" t="str">
        <f>IF($AB614&lt;&gt;"x","",IF(AND($I614&lt;&gt;AM$4, IFERROR(MATCH("c",$AB614:AL614,0),0)=0),"x", IF(IFERROR(MATCH("c",$AB614:AL614,0),0)=0,"c","")))</f>
        <v/>
      </c>
      <c r="AN614" s="88" t="str">
        <f>IF($AB614&lt;&gt;"x","",IF(AND($I614&lt;&gt;AN$4, IFERROR(MATCH("c",$AB614:AM614,0),0)=0),"x", IF(IFERROR(MATCH("c",$AB614:AM614,0),0)=0,"c","")))</f>
        <v/>
      </c>
      <c r="AO614" s="88" t="str">
        <f>IF($AB614&lt;&gt;"x","",IF(AND($I614&lt;&gt;AO$4, IFERROR(MATCH("c",$AB614:AN614,0),0)=0),"x", IF(IFERROR(MATCH("c",$AB614:AN614,0),0)=0,"c","")))</f>
        <v/>
      </c>
      <c r="AP614" s="88" t="str">
        <f>IF($AB614&lt;&gt;"x","",IF(AND($I614&lt;&gt;AP$4, IFERROR(MATCH("c",$AB614:AO614,0),0)=0),"x", IF(IFERROR(MATCH("c",$AB614:AO614,0),0)=0,"c","")))</f>
        <v/>
      </c>
      <c r="AQ614" s="88" t="str">
        <f>IF($AB614&lt;&gt;"x","",IF(AND($I614&lt;&gt;AQ$4, IFERROR(MATCH("c",$AB614:AP614,0),0)=0),"x", IF(IFERROR(MATCH("c",$AB614:AP614,0),0)=0,"c","")))</f>
        <v/>
      </c>
    </row>
    <row r="615" spans="2:43" x14ac:dyDescent="0.25">
      <c r="B615" s="88">
        <f>IF(AND(OR(Pipeline!$F$5=H615,Pipeline!$F$5="",Pipeline!$F$5="All"), OR(Pipeline!$F$6=J615,Pipeline!$F$6="",Pipeline!$F$6="All"),  OR(Pipeline!$J$5&lt;=K615,Pipeline!$J$5=""), OR(Pipeline!$J$6&gt;=K615,Pipeline!$J$6=""),  OR(Pipeline!$N$5&lt;=O615,Pipeline!$N$5=""), OR(Pipeline!$N$6&gt;=O615,Pipeline!$N$6="")),1,0)</f>
        <v>1</v>
      </c>
      <c r="C615" s="99">
        <f>IF(B615&lt;&gt;1,"",COUNTIFS($I$6:I614,I615,$B$6:B614,1)+1)</f>
        <v>603</v>
      </c>
      <c r="D615" s="100" t="str">
        <f>IF(LEN(INDEX(Input!B$6:B$1005,ROW($C615)-ROW($C$5),1))=0,"-",INDEX(Input!B$6:B$1005,ROW($C615)-ROW($C$5),1))</f>
        <v>-</v>
      </c>
      <c r="E615" s="100" t="str">
        <f>IF(LEN(INDEX(Input!C$6:C$1005,ROW($C615)-ROW($C$5),1))=0,"-",INDEX(Input!C$6:C$1005,ROW($C615)-ROW($C$5),1))</f>
        <v>-</v>
      </c>
      <c r="F615" s="100" t="str">
        <f>IF(LEN(INDEX(Input!D$6:D$1005,ROW($C615)-ROW($C$5),1))=0,"-",INDEX(Input!D$6:D$1005,ROW($C615)-ROW($C$5),1))</f>
        <v>-</v>
      </c>
      <c r="G615" s="100" t="str">
        <f>IF(LEN(INDEX(Input!E$6:E$1005,ROW($C615)-ROW($C$5),1))=0,"-",INDEX(Input!E$6:E$1005,ROW($C615)-ROW($C$5),1))</f>
        <v>-</v>
      </c>
      <c r="H615" s="100" t="str">
        <f>IF(LEN(INDEX(Input!F$6:F$1005,ROW($C615)-ROW($C$5),1))=0,"-",INDEX(Input!F$6:F$1005,ROW($C615)-ROW($C$5),1))</f>
        <v>-</v>
      </c>
      <c r="I615" s="100" t="str">
        <f>IF(LEN(INDEX(Input!G$6:G$1005,ROW($C615)-ROW($C$5),1))=0,"",INDEX(Input!G$6:G$1005,ROW($C615)-ROW($C$5),1))</f>
        <v/>
      </c>
      <c r="J615" s="100" t="str">
        <f>IF(LEN(INDEX(Input!B$6:B$1005,ROW($C615)-ROW($C$5),1))=0,"-",IF(INDEX(Input!H$6:H$1005,ROW($C615)-ROW($C$5),1)="","Not set",INDEX(Input!H$6:H$1005,ROW($C615)-ROW($C$5),1)) )</f>
        <v>-</v>
      </c>
      <c r="K615" s="101" t="str">
        <f>IF(LEN(INDEX(Input!I$6:I$1005,ROW($C615)-ROW($C$5),1))=0,"",INDEX(Input!I$6:I$1005,ROW($C615)-ROW($C$5),1))</f>
        <v/>
      </c>
      <c r="L615" s="101" t="str">
        <f t="array" ref="L615">IFERROR(IF($AY$24=123,DAY(K615)&amp;connector&amp;IF($AZ$24="Extended",INDEX($AT$24:$AT$35,MONTH(K615),1),MONTH(K615))&amp;connector&amp;IF($AZ$24="Short", RIGHT(YEAR(K615),2),YEAR(K615)),IF($AY$24=213, MONTH(K615)&amp;connector&amp;DAY(K615)&amp;connector&amp;IF($AZ$24="Short", RIGHT(YEAR(K615),2),YEAR(K615)),IF($AZ$24="Short", RIGHT(YEAR(K615),2),YEAR(K615))&amp;connector&amp;MONTH(K615)&amp;connector&amp;DAY(K615))),"-")</f>
        <v>-</v>
      </c>
      <c r="M615" s="101" t="str">
        <f>IF(LEN(INDEX(Input!J$6:J$1005,ROW($C615)-ROW($C$5),1))=0,"",INDEX(Input!J$6:J$1005,ROW($C615)-ROW($C$5),1))</f>
        <v/>
      </c>
      <c r="N615" s="101" t="str">
        <f t="array" ref="N615">IFERROR(IF($AY$24=123,DAY(M615)&amp;connector&amp;IF($AZ$24="Extended",INDEX($AT$24:$AT$35,MONTH(M615),1),MONTH(M615))&amp;connector&amp;IF($AZ$24="Short", RIGHT(YEAR(M615),2),YEAR(M615)),IF($AY$24=213, MONTH(M615)&amp;connector&amp;DAY(M615)&amp;connector&amp;IF($AZ$24="Short", RIGHT(YEAR(M615),2),YEAR(M615)),IF($AZ$24="Short", RIGHT(YEAR(M615),2),YEAR(M615))&amp;connector&amp;MONTH(M615)&amp;connector&amp;DAY(M615))),"-")</f>
        <v>-</v>
      </c>
      <c r="O615" s="156" t="str">
        <f>IF(LEN(INDEX(Input!K$6:K$1005,ROW($C615)-ROW($C$5),1))=0,"",INDEX(Input!K$6:K$1005,ROW($C615)-ROW($C$5),1))</f>
        <v/>
      </c>
      <c r="P615" s="100" t="str">
        <f t="shared" si="75"/>
        <v>-</v>
      </c>
      <c r="Q615" s="156" t="str">
        <f>IF(LEN(INDEX(Input!L$6:L$1005,ROW($C615)-ROW($C$5),1))=0,"",INDEX(Input!L$6:L$1005,ROW($C615)-ROW($C$5),1))</f>
        <v/>
      </c>
      <c r="R615" s="100" t="str">
        <f t="shared" si="76"/>
        <v>-</v>
      </c>
      <c r="S615" s="156" t="str">
        <f>IF(LEN(INDEX(Input!M$6:M$1005,ROW($C615)-ROW($C$5),1))=0,"-",INDEX(Input!M$6:M$1005,ROW($C615)-ROW($C$5),1))</f>
        <v>-</v>
      </c>
      <c r="T615" s="156" t="str">
        <f t="shared" si="77"/>
        <v/>
      </c>
      <c r="U615" s="100" t="str">
        <f t="shared" si="78"/>
        <v>-</v>
      </c>
      <c r="V615" s="156" t="str">
        <f>IF(LEN(INDEX(Input!O$6:O$1005,ROW($C615)-ROW($C$5),1))=0,"",INDEX(Input!O$6:O$1005,ROW($C615)-ROW($C$5),1))</f>
        <v/>
      </c>
      <c r="W615" s="100" t="str">
        <f t="shared" si="79"/>
        <v>-</v>
      </c>
      <c r="X615" s="104" t="str">
        <f t="shared" si="80"/>
        <v/>
      </c>
      <c r="Y615" s="102" t="str">
        <f t="shared" si="81"/>
        <v/>
      </c>
      <c r="Z615" s="102" t="str">
        <f>IF(AND(OR(Dashboard!$D$7=J615,Dashboard!$D$7=""),  OR(Dashboard!$G$6&lt;=K615,Dashboard!$G$6=""), OR(Dashboard!$G$7&gt;=K615,Dashboard!$G$7=""),  OR(Dashboard!$J$6&lt;=O615,Dashboard!$J$6=""), OR(Dashboard!$J$7&gt;=O615,Dashboard!$J$7=""),D615&lt;&gt;""),"x","")</f>
        <v>x</v>
      </c>
      <c r="AA615" s="102" t="str">
        <f>IF(AND(OR(Dashboard!$D$6=H615,Dashboard!$D$6="",Dashboard!$D$6="All"), Z615="x"),"x","")</f>
        <v>x</v>
      </c>
      <c r="AB615" s="103" t="str">
        <f>IF(AND(OR(Dashboard!$D$6=H615,Dashboard!$D$6="",Dashboard!$D$6="All"), OR(Dashboard!$D$7=J615,Dashboard!$D$7=""),  OR(Dashboard!$G$6&lt;=K615,Dashboard!$G$6=""), OR(Dashboard!$G$7&gt;=K615,Dashboard!$G$7=""),  OR(Dashboard!$J$6&lt;=O615,Dashboard!$J$6=""), OR(Dashboard!$J$7&gt;=O615,Dashboard!$J$7=""),I615&lt;&gt;""),"x","")</f>
        <v/>
      </c>
      <c r="AC615" s="88" t="str">
        <f>IF($AB615&lt;&gt;"x","",IF(AND($I615&lt;&gt;AC$4, IFERROR(MATCH("c",$AB615:AB615,0),0)=0),"x", IF(IFERROR(MATCH("c",$AB615:AB615,0),0)=0,"c","")))</f>
        <v/>
      </c>
      <c r="AD615" s="88" t="str">
        <f>IF($AB615&lt;&gt;"x","",IF(AND($I615&lt;&gt;AD$4, IFERROR(MATCH("c",$AB615:AC615,0),0)=0),"x", IF(IFERROR(MATCH("c",$AB615:AC615,0),0)=0,"c","")))</f>
        <v/>
      </c>
      <c r="AE615" s="88" t="str">
        <f>IF($AB615&lt;&gt;"x","",IF(AND($I615&lt;&gt;AE$4, IFERROR(MATCH("c",$AB615:AD615,0),0)=0),"x", IF(IFERROR(MATCH("c",$AB615:AD615,0),0)=0,"c","")))</f>
        <v/>
      </c>
      <c r="AF615" s="88" t="str">
        <f>IF($AB615&lt;&gt;"x","",IF(AND($I615&lt;&gt;AF$4, IFERROR(MATCH("c",$AB615:AE615,0),0)=0),"x", IF(IFERROR(MATCH("c",$AB615:AE615,0),0)=0,"c","")))</f>
        <v/>
      </c>
      <c r="AG615" s="88" t="str">
        <f>IF($AB615&lt;&gt;"x","",IF(AND($I615&lt;&gt;AG$4, IFERROR(MATCH("c",$AB615:AF615,0),0)=0),"x", IF(IFERROR(MATCH("c",$AB615:AF615,0),0)=0,"c","")))</f>
        <v/>
      </c>
      <c r="AH615" s="88" t="str">
        <f>IF($AB615&lt;&gt;"x","",IF(AND($I615&lt;&gt;AH$4, IFERROR(MATCH("c",$AB615:AG615,0),0)=0),"x", IF(IFERROR(MATCH("c",$AB615:AG615,0),0)=0,"c","")))</f>
        <v/>
      </c>
      <c r="AI615" s="88" t="str">
        <f>IF($AB615&lt;&gt;"x","",IF(AND($I615&lt;&gt;AI$4, IFERROR(MATCH("c",$AB615:AH615,0),0)=0),"x", IF(IFERROR(MATCH("c",$AB615:AH615,0),0)=0,"c","")))</f>
        <v/>
      </c>
      <c r="AJ615" s="88" t="str">
        <f>IF($AB615&lt;&gt;"x","",IF(AND($I615&lt;&gt;AJ$4, IFERROR(MATCH("c",$AB615:AI615,0),0)=0),"x", IF(IFERROR(MATCH("c",$AB615:AI615,0),0)=0,"c","")))</f>
        <v/>
      </c>
      <c r="AK615" s="88" t="str">
        <f>IF($AB615&lt;&gt;"x","",IF(AND($I615&lt;&gt;AK$4, IFERROR(MATCH("c",$AB615:AJ615,0),0)=0),"x", IF(IFERROR(MATCH("c",$AB615:AJ615,0),0)=0,"c","")))</f>
        <v/>
      </c>
      <c r="AL615" s="88" t="str">
        <f>IF($AB615&lt;&gt;"x","",IF(AND($I615&lt;&gt;AL$4, IFERROR(MATCH("c",$AB615:AK615,0),0)=0),"x", IF(IFERROR(MATCH("c",$AB615:AK615,0),0)=0,"c","")))</f>
        <v/>
      </c>
      <c r="AM615" s="88" t="str">
        <f>IF($AB615&lt;&gt;"x","",IF(AND($I615&lt;&gt;AM$4, IFERROR(MATCH("c",$AB615:AL615,0),0)=0),"x", IF(IFERROR(MATCH("c",$AB615:AL615,0),0)=0,"c","")))</f>
        <v/>
      </c>
      <c r="AN615" s="88" t="str">
        <f>IF($AB615&lt;&gt;"x","",IF(AND($I615&lt;&gt;AN$4, IFERROR(MATCH("c",$AB615:AM615,0),0)=0),"x", IF(IFERROR(MATCH("c",$AB615:AM615,0),0)=0,"c","")))</f>
        <v/>
      </c>
      <c r="AO615" s="88" t="str">
        <f>IF($AB615&lt;&gt;"x","",IF(AND($I615&lt;&gt;AO$4, IFERROR(MATCH("c",$AB615:AN615,0),0)=0),"x", IF(IFERROR(MATCH("c",$AB615:AN615,0),0)=0,"c","")))</f>
        <v/>
      </c>
      <c r="AP615" s="88" t="str">
        <f>IF($AB615&lt;&gt;"x","",IF(AND($I615&lt;&gt;AP$4, IFERROR(MATCH("c",$AB615:AO615,0),0)=0),"x", IF(IFERROR(MATCH("c",$AB615:AO615,0),0)=0,"c","")))</f>
        <v/>
      </c>
      <c r="AQ615" s="88" t="str">
        <f>IF($AB615&lt;&gt;"x","",IF(AND($I615&lt;&gt;AQ$4, IFERROR(MATCH("c",$AB615:AP615,0),0)=0),"x", IF(IFERROR(MATCH("c",$AB615:AP615,0),0)=0,"c","")))</f>
        <v/>
      </c>
    </row>
    <row r="616" spans="2:43" x14ac:dyDescent="0.25">
      <c r="B616" s="88">
        <f>IF(AND(OR(Pipeline!$F$5=H616,Pipeline!$F$5="",Pipeline!$F$5="All"), OR(Pipeline!$F$6=J616,Pipeline!$F$6="",Pipeline!$F$6="All"),  OR(Pipeline!$J$5&lt;=K616,Pipeline!$J$5=""), OR(Pipeline!$J$6&gt;=K616,Pipeline!$J$6=""),  OR(Pipeline!$N$5&lt;=O616,Pipeline!$N$5=""), OR(Pipeline!$N$6&gt;=O616,Pipeline!$N$6="")),1,0)</f>
        <v>1</v>
      </c>
      <c r="C616" s="99">
        <f>IF(B616&lt;&gt;1,"",COUNTIFS($I$6:I615,I616,$B$6:B615,1)+1)</f>
        <v>604</v>
      </c>
      <c r="D616" s="100" t="str">
        <f>IF(LEN(INDEX(Input!B$6:B$1005,ROW($C616)-ROW($C$5),1))=0,"-",INDEX(Input!B$6:B$1005,ROW($C616)-ROW($C$5),1))</f>
        <v>-</v>
      </c>
      <c r="E616" s="100" t="str">
        <f>IF(LEN(INDEX(Input!C$6:C$1005,ROW($C616)-ROW($C$5),1))=0,"-",INDEX(Input!C$6:C$1005,ROW($C616)-ROW($C$5),1))</f>
        <v>-</v>
      </c>
      <c r="F616" s="100" t="str">
        <f>IF(LEN(INDEX(Input!D$6:D$1005,ROW($C616)-ROW($C$5),1))=0,"-",INDEX(Input!D$6:D$1005,ROW($C616)-ROW($C$5),1))</f>
        <v>-</v>
      </c>
      <c r="G616" s="100" t="str">
        <f>IF(LEN(INDEX(Input!E$6:E$1005,ROW($C616)-ROW($C$5),1))=0,"-",INDEX(Input!E$6:E$1005,ROW($C616)-ROW($C$5),1))</f>
        <v>-</v>
      </c>
      <c r="H616" s="100" t="str">
        <f>IF(LEN(INDEX(Input!F$6:F$1005,ROW($C616)-ROW($C$5),1))=0,"-",INDEX(Input!F$6:F$1005,ROW($C616)-ROW($C$5),1))</f>
        <v>-</v>
      </c>
      <c r="I616" s="100" t="str">
        <f>IF(LEN(INDEX(Input!G$6:G$1005,ROW($C616)-ROW($C$5),1))=0,"",INDEX(Input!G$6:G$1005,ROW($C616)-ROW($C$5),1))</f>
        <v/>
      </c>
      <c r="J616" s="100" t="str">
        <f>IF(LEN(INDEX(Input!B$6:B$1005,ROW($C616)-ROW($C$5),1))=0,"-",IF(INDEX(Input!H$6:H$1005,ROW($C616)-ROW($C$5),1)="","Not set",INDEX(Input!H$6:H$1005,ROW($C616)-ROW($C$5),1)) )</f>
        <v>-</v>
      </c>
      <c r="K616" s="101" t="str">
        <f>IF(LEN(INDEX(Input!I$6:I$1005,ROW($C616)-ROW($C$5),1))=0,"",INDEX(Input!I$6:I$1005,ROW($C616)-ROW($C$5),1))</f>
        <v/>
      </c>
      <c r="L616" s="101" t="str">
        <f t="array" ref="L616">IFERROR(IF($AY$24=123,DAY(K616)&amp;connector&amp;IF($AZ$24="Extended",INDEX($AT$24:$AT$35,MONTH(K616),1),MONTH(K616))&amp;connector&amp;IF($AZ$24="Short", RIGHT(YEAR(K616),2),YEAR(K616)),IF($AY$24=213, MONTH(K616)&amp;connector&amp;DAY(K616)&amp;connector&amp;IF($AZ$24="Short", RIGHT(YEAR(K616),2),YEAR(K616)),IF($AZ$24="Short", RIGHT(YEAR(K616),2),YEAR(K616))&amp;connector&amp;MONTH(K616)&amp;connector&amp;DAY(K616))),"-")</f>
        <v>-</v>
      </c>
      <c r="M616" s="101" t="str">
        <f>IF(LEN(INDEX(Input!J$6:J$1005,ROW($C616)-ROW($C$5),1))=0,"",INDEX(Input!J$6:J$1005,ROW($C616)-ROW($C$5),1))</f>
        <v/>
      </c>
      <c r="N616" s="101" t="str">
        <f t="array" ref="N616">IFERROR(IF($AY$24=123,DAY(M616)&amp;connector&amp;IF($AZ$24="Extended",INDEX($AT$24:$AT$35,MONTH(M616),1),MONTH(M616))&amp;connector&amp;IF($AZ$24="Short", RIGHT(YEAR(M616),2),YEAR(M616)),IF($AY$24=213, MONTH(M616)&amp;connector&amp;DAY(M616)&amp;connector&amp;IF($AZ$24="Short", RIGHT(YEAR(M616),2),YEAR(M616)),IF($AZ$24="Short", RIGHT(YEAR(M616),2),YEAR(M616))&amp;connector&amp;MONTH(M616)&amp;connector&amp;DAY(M616))),"-")</f>
        <v>-</v>
      </c>
      <c r="O616" s="156" t="str">
        <f>IF(LEN(INDEX(Input!K$6:K$1005,ROW($C616)-ROW($C$5),1))=0,"",INDEX(Input!K$6:K$1005,ROW($C616)-ROW($C$5),1))</f>
        <v/>
      </c>
      <c r="P616" s="100" t="str">
        <f t="shared" si="75"/>
        <v>-</v>
      </c>
      <c r="Q616" s="156" t="str">
        <f>IF(LEN(INDEX(Input!L$6:L$1005,ROW($C616)-ROW($C$5),1))=0,"",INDEX(Input!L$6:L$1005,ROW($C616)-ROW($C$5),1))</f>
        <v/>
      </c>
      <c r="R616" s="100" t="str">
        <f t="shared" si="76"/>
        <v>-</v>
      </c>
      <c r="S616" s="156" t="str">
        <f>IF(LEN(INDEX(Input!M$6:M$1005,ROW($C616)-ROW($C$5),1))=0,"-",INDEX(Input!M$6:M$1005,ROW($C616)-ROW($C$5),1))</f>
        <v>-</v>
      </c>
      <c r="T616" s="156" t="str">
        <f t="shared" si="77"/>
        <v/>
      </c>
      <c r="U616" s="100" t="str">
        <f t="shared" si="78"/>
        <v>-</v>
      </c>
      <c r="V616" s="156" t="str">
        <f>IF(LEN(INDEX(Input!O$6:O$1005,ROW($C616)-ROW($C$5),1))=0,"",INDEX(Input!O$6:O$1005,ROW($C616)-ROW($C$5),1))</f>
        <v/>
      </c>
      <c r="W616" s="100" t="str">
        <f t="shared" si="79"/>
        <v>-</v>
      </c>
      <c r="X616" s="104" t="str">
        <f t="shared" si="80"/>
        <v/>
      </c>
      <c r="Y616" s="102" t="str">
        <f t="shared" si="81"/>
        <v/>
      </c>
      <c r="Z616" s="102" t="str">
        <f>IF(AND(OR(Dashboard!$D$7=J616,Dashboard!$D$7=""),  OR(Dashboard!$G$6&lt;=K616,Dashboard!$G$6=""), OR(Dashboard!$G$7&gt;=K616,Dashboard!$G$7=""),  OR(Dashboard!$J$6&lt;=O616,Dashboard!$J$6=""), OR(Dashboard!$J$7&gt;=O616,Dashboard!$J$7=""),D616&lt;&gt;""),"x","")</f>
        <v>x</v>
      </c>
      <c r="AA616" s="102" t="str">
        <f>IF(AND(OR(Dashboard!$D$6=H616,Dashboard!$D$6="",Dashboard!$D$6="All"), Z616="x"),"x","")</f>
        <v>x</v>
      </c>
      <c r="AB616" s="103" t="str">
        <f>IF(AND(OR(Dashboard!$D$6=H616,Dashboard!$D$6="",Dashboard!$D$6="All"), OR(Dashboard!$D$7=J616,Dashboard!$D$7=""),  OR(Dashboard!$G$6&lt;=K616,Dashboard!$G$6=""), OR(Dashboard!$G$7&gt;=K616,Dashboard!$G$7=""),  OR(Dashboard!$J$6&lt;=O616,Dashboard!$J$6=""), OR(Dashboard!$J$7&gt;=O616,Dashboard!$J$7=""),I616&lt;&gt;""),"x","")</f>
        <v/>
      </c>
      <c r="AC616" s="88" t="str">
        <f>IF($AB616&lt;&gt;"x","",IF(AND($I616&lt;&gt;AC$4, IFERROR(MATCH("c",$AB616:AB616,0),0)=0),"x", IF(IFERROR(MATCH("c",$AB616:AB616,0),0)=0,"c","")))</f>
        <v/>
      </c>
      <c r="AD616" s="88" t="str">
        <f>IF($AB616&lt;&gt;"x","",IF(AND($I616&lt;&gt;AD$4, IFERROR(MATCH("c",$AB616:AC616,0),0)=0),"x", IF(IFERROR(MATCH("c",$AB616:AC616,0),0)=0,"c","")))</f>
        <v/>
      </c>
      <c r="AE616" s="88" t="str">
        <f>IF($AB616&lt;&gt;"x","",IF(AND($I616&lt;&gt;AE$4, IFERROR(MATCH("c",$AB616:AD616,0),0)=0),"x", IF(IFERROR(MATCH("c",$AB616:AD616,0),0)=0,"c","")))</f>
        <v/>
      </c>
      <c r="AF616" s="88" t="str">
        <f>IF($AB616&lt;&gt;"x","",IF(AND($I616&lt;&gt;AF$4, IFERROR(MATCH("c",$AB616:AE616,0),0)=0),"x", IF(IFERROR(MATCH("c",$AB616:AE616,0),0)=0,"c","")))</f>
        <v/>
      </c>
      <c r="AG616" s="88" t="str">
        <f>IF($AB616&lt;&gt;"x","",IF(AND($I616&lt;&gt;AG$4, IFERROR(MATCH("c",$AB616:AF616,0),0)=0),"x", IF(IFERROR(MATCH("c",$AB616:AF616,0),0)=0,"c","")))</f>
        <v/>
      </c>
      <c r="AH616" s="88" t="str">
        <f>IF($AB616&lt;&gt;"x","",IF(AND($I616&lt;&gt;AH$4, IFERROR(MATCH("c",$AB616:AG616,0),0)=0),"x", IF(IFERROR(MATCH("c",$AB616:AG616,0),0)=0,"c","")))</f>
        <v/>
      </c>
      <c r="AI616" s="88" t="str">
        <f>IF($AB616&lt;&gt;"x","",IF(AND($I616&lt;&gt;AI$4, IFERROR(MATCH("c",$AB616:AH616,0),0)=0),"x", IF(IFERROR(MATCH("c",$AB616:AH616,0),0)=0,"c","")))</f>
        <v/>
      </c>
      <c r="AJ616" s="88" t="str">
        <f>IF($AB616&lt;&gt;"x","",IF(AND($I616&lt;&gt;AJ$4, IFERROR(MATCH("c",$AB616:AI616,0),0)=0),"x", IF(IFERROR(MATCH("c",$AB616:AI616,0),0)=0,"c","")))</f>
        <v/>
      </c>
      <c r="AK616" s="88" t="str">
        <f>IF($AB616&lt;&gt;"x","",IF(AND($I616&lt;&gt;AK$4, IFERROR(MATCH("c",$AB616:AJ616,0),0)=0),"x", IF(IFERROR(MATCH("c",$AB616:AJ616,0),0)=0,"c","")))</f>
        <v/>
      </c>
      <c r="AL616" s="88" t="str">
        <f>IF($AB616&lt;&gt;"x","",IF(AND($I616&lt;&gt;AL$4, IFERROR(MATCH("c",$AB616:AK616,0),0)=0),"x", IF(IFERROR(MATCH("c",$AB616:AK616,0),0)=0,"c","")))</f>
        <v/>
      </c>
      <c r="AM616" s="88" t="str">
        <f>IF($AB616&lt;&gt;"x","",IF(AND($I616&lt;&gt;AM$4, IFERROR(MATCH("c",$AB616:AL616,0),0)=0),"x", IF(IFERROR(MATCH("c",$AB616:AL616,0),0)=0,"c","")))</f>
        <v/>
      </c>
      <c r="AN616" s="88" t="str">
        <f>IF($AB616&lt;&gt;"x","",IF(AND($I616&lt;&gt;AN$4, IFERROR(MATCH("c",$AB616:AM616,0),0)=0),"x", IF(IFERROR(MATCH("c",$AB616:AM616,0),0)=0,"c","")))</f>
        <v/>
      </c>
      <c r="AO616" s="88" t="str">
        <f>IF($AB616&lt;&gt;"x","",IF(AND($I616&lt;&gt;AO$4, IFERROR(MATCH("c",$AB616:AN616,0),0)=0),"x", IF(IFERROR(MATCH("c",$AB616:AN616,0),0)=0,"c","")))</f>
        <v/>
      </c>
      <c r="AP616" s="88" t="str">
        <f>IF($AB616&lt;&gt;"x","",IF(AND($I616&lt;&gt;AP$4, IFERROR(MATCH("c",$AB616:AO616,0),0)=0),"x", IF(IFERROR(MATCH("c",$AB616:AO616,0),0)=0,"c","")))</f>
        <v/>
      </c>
      <c r="AQ616" s="88" t="str">
        <f>IF($AB616&lt;&gt;"x","",IF(AND($I616&lt;&gt;AQ$4, IFERROR(MATCH("c",$AB616:AP616,0),0)=0),"x", IF(IFERROR(MATCH("c",$AB616:AP616,0),0)=0,"c","")))</f>
        <v/>
      </c>
    </row>
    <row r="617" spans="2:43" x14ac:dyDescent="0.25">
      <c r="B617" s="88">
        <f>IF(AND(OR(Pipeline!$F$5=H617,Pipeline!$F$5="",Pipeline!$F$5="All"), OR(Pipeline!$F$6=J617,Pipeline!$F$6="",Pipeline!$F$6="All"),  OR(Pipeline!$J$5&lt;=K617,Pipeline!$J$5=""), OR(Pipeline!$J$6&gt;=K617,Pipeline!$J$6=""),  OR(Pipeline!$N$5&lt;=O617,Pipeline!$N$5=""), OR(Pipeline!$N$6&gt;=O617,Pipeline!$N$6="")),1,0)</f>
        <v>1</v>
      </c>
      <c r="C617" s="99">
        <f>IF(B617&lt;&gt;1,"",COUNTIFS($I$6:I616,I617,$B$6:B616,1)+1)</f>
        <v>605</v>
      </c>
      <c r="D617" s="100" t="str">
        <f>IF(LEN(INDEX(Input!B$6:B$1005,ROW($C617)-ROW($C$5),1))=0,"-",INDEX(Input!B$6:B$1005,ROW($C617)-ROW($C$5),1))</f>
        <v>-</v>
      </c>
      <c r="E617" s="100" t="str">
        <f>IF(LEN(INDEX(Input!C$6:C$1005,ROW($C617)-ROW($C$5),1))=0,"-",INDEX(Input!C$6:C$1005,ROW($C617)-ROW($C$5),1))</f>
        <v>-</v>
      </c>
      <c r="F617" s="100" t="str">
        <f>IF(LEN(INDEX(Input!D$6:D$1005,ROW($C617)-ROW($C$5),1))=0,"-",INDEX(Input!D$6:D$1005,ROW($C617)-ROW($C$5),1))</f>
        <v>-</v>
      </c>
      <c r="G617" s="100" t="str">
        <f>IF(LEN(INDEX(Input!E$6:E$1005,ROW($C617)-ROW($C$5),1))=0,"-",INDEX(Input!E$6:E$1005,ROW($C617)-ROW($C$5),1))</f>
        <v>-</v>
      </c>
      <c r="H617" s="100" t="str">
        <f>IF(LEN(INDEX(Input!F$6:F$1005,ROW($C617)-ROW($C$5),1))=0,"-",INDEX(Input!F$6:F$1005,ROW($C617)-ROW($C$5),1))</f>
        <v>-</v>
      </c>
      <c r="I617" s="100" t="str">
        <f>IF(LEN(INDEX(Input!G$6:G$1005,ROW($C617)-ROW($C$5),1))=0,"",INDEX(Input!G$6:G$1005,ROW($C617)-ROW($C$5),1))</f>
        <v/>
      </c>
      <c r="J617" s="100" t="str">
        <f>IF(LEN(INDEX(Input!B$6:B$1005,ROW($C617)-ROW($C$5),1))=0,"-",IF(INDEX(Input!H$6:H$1005,ROW($C617)-ROW($C$5),1)="","Not set",INDEX(Input!H$6:H$1005,ROW($C617)-ROW($C$5),1)) )</f>
        <v>-</v>
      </c>
      <c r="K617" s="101" t="str">
        <f>IF(LEN(INDEX(Input!I$6:I$1005,ROW($C617)-ROW($C$5),1))=0,"",INDEX(Input!I$6:I$1005,ROW($C617)-ROW($C$5),1))</f>
        <v/>
      </c>
      <c r="L617" s="101" t="str">
        <f t="array" ref="L617">IFERROR(IF($AY$24=123,DAY(K617)&amp;connector&amp;IF($AZ$24="Extended",INDEX($AT$24:$AT$35,MONTH(K617),1),MONTH(K617))&amp;connector&amp;IF($AZ$24="Short", RIGHT(YEAR(K617),2),YEAR(K617)),IF($AY$24=213, MONTH(K617)&amp;connector&amp;DAY(K617)&amp;connector&amp;IF($AZ$24="Short", RIGHT(YEAR(K617),2),YEAR(K617)),IF($AZ$24="Short", RIGHT(YEAR(K617),2),YEAR(K617))&amp;connector&amp;MONTH(K617)&amp;connector&amp;DAY(K617))),"-")</f>
        <v>-</v>
      </c>
      <c r="M617" s="101" t="str">
        <f>IF(LEN(INDEX(Input!J$6:J$1005,ROW($C617)-ROW($C$5),1))=0,"",INDEX(Input!J$6:J$1005,ROW($C617)-ROW($C$5),1))</f>
        <v/>
      </c>
      <c r="N617" s="101" t="str">
        <f t="array" ref="N617">IFERROR(IF($AY$24=123,DAY(M617)&amp;connector&amp;IF($AZ$24="Extended",INDEX($AT$24:$AT$35,MONTH(M617),1),MONTH(M617))&amp;connector&amp;IF($AZ$24="Short", RIGHT(YEAR(M617),2),YEAR(M617)),IF($AY$24=213, MONTH(M617)&amp;connector&amp;DAY(M617)&amp;connector&amp;IF($AZ$24="Short", RIGHT(YEAR(M617),2),YEAR(M617)),IF($AZ$24="Short", RIGHT(YEAR(M617),2),YEAR(M617))&amp;connector&amp;MONTH(M617)&amp;connector&amp;DAY(M617))),"-")</f>
        <v>-</v>
      </c>
      <c r="O617" s="156" t="str">
        <f>IF(LEN(INDEX(Input!K$6:K$1005,ROW($C617)-ROW($C$5),1))=0,"",INDEX(Input!K$6:K$1005,ROW($C617)-ROW($C$5),1))</f>
        <v/>
      </c>
      <c r="P617" s="100" t="str">
        <f t="shared" si="75"/>
        <v>-</v>
      </c>
      <c r="Q617" s="156" t="str">
        <f>IF(LEN(INDEX(Input!L$6:L$1005,ROW($C617)-ROW($C$5),1))=0,"",INDEX(Input!L$6:L$1005,ROW($C617)-ROW($C$5),1))</f>
        <v/>
      </c>
      <c r="R617" s="100" t="str">
        <f t="shared" si="76"/>
        <v>-</v>
      </c>
      <c r="S617" s="156" t="str">
        <f>IF(LEN(INDEX(Input!M$6:M$1005,ROW($C617)-ROW($C$5),1))=0,"-",INDEX(Input!M$6:M$1005,ROW($C617)-ROW($C$5),1))</f>
        <v>-</v>
      </c>
      <c r="T617" s="156" t="str">
        <f t="shared" si="77"/>
        <v/>
      </c>
      <c r="U617" s="100" t="str">
        <f t="shared" si="78"/>
        <v>-</v>
      </c>
      <c r="V617" s="156" t="str">
        <f>IF(LEN(INDEX(Input!O$6:O$1005,ROW($C617)-ROW($C$5),1))=0,"",INDEX(Input!O$6:O$1005,ROW($C617)-ROW($C$5),1))</f>
        <v/>
      </c>
      <c r="W617" s="100" t="str">
        <f t="shared" si="79"/>
        <v>-</v>
      </c>
      <c r="X617" s="104" t="str">
        <f t="shared" si="80"/>
        <v/>
      </c>
      <c r="Y617" s="102" t="str">
        <f t="shared" si="81"/>
        <v/>
      </c>
      <c r="Z617" s="102" t="str">
        <f>IF(AND(OR(Dashboard!$D$7=J617,Dashboard!$D$7=""),  OR(Dashboard!$G$6&lt;=K617,Dashboard!$G$6=""), OR(Dashboard!$G$7&gt;=K617,Dashboard!$G$7=""),  OR(Dashboard!$J$6&lt;=O617,Dashboard!$J$6=""), OR(Dashboard!$J$7&gt;=O617,Dashboard!$J$7=""),D617&lt;&gt;""),"x","")</f>
        <v>x</v>
      </c>
      <c r="AA617" s="102" t="str">
        <f>IF(AND(OR(Dashboard!$D$6=H617,Dashboard!$D$6="",Dashboard!$D$6="All"), Z617="x"),"x","")</f>
        <v>x</v>
      </c>
      <c r="AB617" s="103" t="str">
        <f>IF(AND(OR(Dashboard!$D$6=H617,Dashboard!$D$6="",Dashboard!$D$6="All"), OR(Dashboard!$D$7=J617,Dashboard!$D$7=""),  OR(Dashboard!$G$6&lt;=K617,Dashboard!$G$6=""), OR(Dashboard!$G$7&gt;=K617,Dashboard!$G$7=""),  OR(Dashboard!$J$6&lt;=O617,Dashboard!$J$6=""), OR(Dashboard!$J$7&gt;=O617,Dashboard!$J$7=""),I617&lt;&gt;""),"x","")</f>
        <v/>
      </c>
      <c r="AC617" s="88" t="str">
        <f>IF($AB617&lt;&gt;"x","",IF(AND($I617&lt;&gt;AC$4, IFERROR(MATCH("c",$AB617:AB617,0),0)=0),"x", IF(IFERROR(MATCH("c",$AB617:AB617,0),0)=0,"c","")))</f>
        <v/>
      </c>
      <c r="AD617" s="88" t="str">
        <f>IF($AB617&lt;&gt;"x","",IF(AND($I617&lt;&gt;AD$4, IFERROR(MATCH("c",$AB617:AC617,0),0)=0),"x", IF(IFERROR(MATCH("c",$AB617:AC617,0),0)=0,"c","")))</f>
        <v/>
      </c>
      <c r="AE617" s="88" t="str">
        <f>IF($AB617&lt;&gt;"x","",IF(AND($I617&lt;&gt;AE$4, IFERROR(MATCH("c",$AB617:AD617,0),0)=0),"x", IF(IFERROR(MATCH("c",$AB617:AD617,0),0)=0,"c","")))</f>
        <v/>
      </c>
      <c r="AF617" s="88" t="str">
        <f>IF($AB617&lt;&gt;"x","",IF(AND($I617&lt;&gt;AF$4, IFERROR(MATCH("c",$AB617:AE617,0),0)=0),"x", IF(IFERROR(MATCH("c",$AB617:AE617,0),0)=0,"c","")))</f>
        <v/>
      </c>
      <c r="AG617" s="88" t="str">
        <f>IF($AB617&lt;&gt;"x","",IF(AND($I617&lt;&gt;AG$4, IFERROR(MATCH("c",$AB617:AF617,0),0)=0),"x", IF(IFERROR(MATCH("c",$AB617:AF617,0),0)=0,"c","")))</f>
        <v/>
      </c>
      <c r="AH617" s="88" t="str">
        <f>IF($AB617&lt;&gt;"x","",IF(AND($I617&lt;&gt;AH$4, IFERROR(MATCH("c",$AB617:AG617,0),0)=0),"x", IF(IFERROR(MATCH("c",$AB617:AG617,0),0)=0,"c","")))</f>
        <v/>
      </c>
      <c r="AI617" s="88" t="str">
        <f>IF($AB617&lt;&gt;"x","",IF(AND($I617&lt;&gt;AI$4, IFERROR(MATCH("c",$AB617:AH617,0),0)=0),"x", IF(IFERROR(MATCH("c",$AB617:AH617,0),0)=0,"c","")))</f>
        <v/>
      </c>
      <c r="AJ617" s="88" t="str">
        <f>IF($AB617&lt;&gt;"x","",IF(AND($I617&lt;&gt;AJ$4, IFERROR(MATCH("c",$AB617:AI617,0),0)=0),"x", IF(IFERROR(MATCH("c",$AB617:AI617,0),0)=0,"c","")))</f>
        <v/>
      </c>
      <c r="AK617" s="88" t="str">
        <f>IF($AB617&lt;&gt;"x","",IF(AND($I617&lt;&gt;AK$4, IFERROR(MATCH("c",$AB617:AJ617,0),0)=0),"x", IF(IFERROR(MATCH("c",$AB617:AJ617,0),0)=0,"c","")))</f>
        <v/>
      </c>
      <c r="AL617" s="88" t="str">
        <f>IF($AB617&lt;&gt;"x","",IF(AND($I617&lt;&gt;AL$4, IFERROR(MATCH("c",$AB617:AK617,0),0)=0),"x", IF(IFERROR(MATCH("c",$AB617:AK617,0),0)=0,"c","")))</f>
        <v/>
      </c>
      <c r="AM617" s="88" t="str">
        <f>IF($AB617&lt;&gt;"x","",IF(AND($I617&lt;&gt;AM$4, IFERROR(MATCH("c",$AB617:AL617,0),0)=0),"x", IF(IFERROR(MATCH("c",$AB617:AL617,0),0)=0,"c","")))</f>
        <v/>
      </c>
      <c r="AN617" s="88" t="str">
        <f>IF($AB617&lt;&gt;"x","",IF(AND($I617&lt;&gt;AN$4, IFERROR(MATCH("c",$AB617:AM617,0),0)=0),"x", IF(IFERROR(MATCH("c",$AB617:AM617,0),0)=0,"c","")))</f>
        <v/>
      </c>
      <c r="AO617" s="88" t="str">
        <f>IF($AB617&lt;&gt;"x","",IF(AND($I617&lt;&gt;AO$4, IFERROR(MATCH("c",$AB617:AN617,0),0)=0),"x", IF(IFERROR(MATCH("c",$AB617:AN617,0),0)=0,"c","")))</f>
        <v/>
      </c>
      <c r="AP617" s="88" t="str">
        <f>IF($AB617&lt;&gt;"x","",IF(AND($I617&lt;&gt;AP$4, IFERROR(MATCH("c",$AB617:AO617,0),0)=0),"x", IF(IFERROR(MATCH("c",$AB617:AO617,0),0)=0,"c","")))</f>
        <v/>
      </c>
      <c r="AQ617" s="88" t="str">
        <f>IF($AB617&lt;&gt;"x","",IF(AND($I617&lt;&gt;AQ$4, IFERROR(MATCH("c",$AB617:AP617,0),0)=0),"x", IF(IFERROR(MATCH("c",$AB617:AP617,0),0)=0,"c","")))</f>
        <v/>
      </c>
    </row>
    <row r="618" spans="2:43" x14ac:dyDescent="0.25">
      <c r="B618" s="88">
        <f>IF(AND(OR(Pipeline!$F$5=H618,Pipeline!$F$5="",Pipeline!$F$5="All"), OR(Pipeline!$F$6=J618,Pipeline!$F$6="",Pipeline!$F$6="All"),  OR(Pipeline!$J$5&lt;=K618,Pipeline!$J$5=""), OR(Pipeline!$J$6&gt;=K618,Pipeline!$J$6=""),  OR(Pipeline!$N$5&lt;=O618,Pipeline!$N$5=""), OR(Pipeline!$N$6&gt;=O618,Pipeline!$N$6="")),1,0)</f>
        <v>1</v>
      </c>
      <c r="C618" s="99">
        <f>IF(B618&lt;&gt;1,"",COUNTIFS($I$6:I617,I618,$B$6:B617,1)+1)</f>
        <v>606</v>
      </c>
      <c r="D618" s="100" t="str">
        <f>IF(LEN(INDEX(Input!B$6:B$1005,ROW($C618)-ROW($C$5),1))=0,"-",INDEX(Input!B$6:B$1005,ROW($C618)-ROW($C$5),1))</f>
        <v>-</v>
      </c>
      <c r="E618" s="100" t="str">
        <f>IF(LEN(INDEX(Input!C$6:C$1005,ROW($C618)-ROW($C$5),1))=0,"-",INDEX(Input!C$6:C$1005,ROW($C618)-ROW($C$5),1))</f>
        <v>-</v>
      </c>
      <c r="F618" s="100" t="str">
        <f>IF(LEN(INDEX(Input!D$6:D$1005,ROW($C618)-ROW($C$5),1))=0,"-",INDEX(Input!D$6:D$1005,ROW($C618)-ROW($C$5),1))</f>
        <v>-</v>
      </c>
      <c r="G618" s="100" t="str">
        <f>IF(LEN(INDEX(Input!E$6:E$1005,ROW($C618)-ROW($C$5),1))=0,"-",INDEX(Input!E$6:E$1005,ROW($C618)-ROW($C$5),1))</f>
        <v>-</v>
      </c>
      <c r="H618" s="100" t="str">
        <f>IF(LEN(INDEX(Input!F$6:F$1005,ROW($C618)-ROW($C$5),1))=0,"-",INDEX(Input!F$6:F$1005,ROW($C618)-ROW($C$5),1))</f>
        <v>-</v>
      </c>
      <c r="I618" s="100" t="str">
        <f>IF(LEN(INDEX(Input!G$6:G$1005,ROW($C618)-ROW($C$5),1))=0,"",INDEX(Input!G$6:G$1005,ROW($C618)-ROW($C$5),1))</f>
        <v/>
      </c>
      <c r="J618" s="100" t="str">
        <f>IF(LEN(INDEX(Input!B$6:B$1005,ROW($C618)-ROW($C$5),1))=0,"-",IF(INDEX(Input!H$6:H$1005,ROW($C618)-ROW($C$5),1)="","Not set",INDEX(Input!H$6:H$1005,ROW($C618)-ROW($C$5),1)) )</f>
        <v>-</v>
      </c>
      <c r="K618" s="101" t="str">
        <f>IF(LEN(INDEX(Input!I$6:I$1005,ROW($C618)-ROW($C$5),1))=0,"",INDEX(Input!I$6:I$1005,ROW($C618)-ROW($C$5),1))</f>
        <v/>
      </c>
      <c r="L618" s="101" t="str">
        <f t="array" ref="L618">IFERROR(IF($AY$24=123,DAY(K618)&amp;connector&amp;IF($AZ$24="Extended",INDEX($AT$24:$AT$35,MONTH(K618),1),MONTH(K618))&amp;connector&amp;IF($AZ$24="Short", RIGHT(YEAR(K618),2),YEAR(K618)),IF($AY$24=213, MONTH(K618)&amp;connector&amp;DAY(K618)&amp;connector&amp;IF($AZ$24="Short", RIGHT(YEAR(K618),2),YEAR(K618)),IF($AZ$24="Short", RIGHT(YEAR(K618),2),YEAR(K618))&amp;connector&amp;MONTH(K618)&amp;connector&amp;DAY(K618))),"-")</f>
        <v>-</v>
      </c>
      <c r="M618" s="101" t="str">
        <f>IF(LEN(INDEX(Input!J$6:J$1005,ROW($C618)-ROW($C$5),1))=0,"",INDEX(Input!J$6:J$1005,ROW($C618)-ROW($C$5),1))</f>
        <v/>
      </c>
      <c r="N618" s="101" t="str">
        <f t="array" ref="N618">IFERROR(IF($AY$24=123,DAY(M618)&amp;connector&amp;IF($AZ$24="Extended",INDEX($AT$24:$AT$35,MONTH(M618),1),MONTH(M618))&amp;connector&amp;IF($AZ$24="Short", RIGHT(YEAR(M618),2),YEAR(M618)),IF($AY$24=213, MONTH(M618)&amp;connector&amp;DAY(M618)&amp;connector&amp;IF($AZ$24="Short", RIGHT(YEAR(M618),2),YEAR(M618)),IF($AZ$24="Short", RIGHT(YEAR(M618),2),YEAR(M618))&amp;connector&amp;MONTH(M618)&amp;connector&amp;DAY(M618))),"-")</f>
        <v>-</v>
      </c>
      <c r="O618" s="156" t="str">
        <f>IF(LEN(INDEX(Input!K$6:K$1005,ROW($C618)-ROW($C$5),1))=0,"",INDEX(Input!K$6:K$1005,ROW($C618)-ROW($C$5),1))</f>
        <v/>
      </c>
      <c r="P618" s="100" t="str">
        <f t="shared" si="75"/>
        <v>-</v>
      </c>
      <c r="Q618" s="156" t="str">
        <f>IF(LEN(INDEX(Input!L$6:L$1005,ROW($C618)-ROW($C$5),1))=0,"",INDEX(Input!L$6:L$1005,ROW($C618)-ROW($C$5),1))</f>
        <v/>
      </c>
      <c r="R618" s="100" t="str">
        <f t="shared" si="76"/>
        <v>-</v>
      </c>
      <c r="S618" s="156" t="str">
        <f>IF(LEN(INDEX(Input!M$6:M$1005,ROW($C618)-ROW($C$5),1))=0,"-",INDEX(Input!M$6:M$1005,ROW($C618)-ROW($C$5),1))</f>
        <v>-</v>
      </c>
      <c r="T618" s="156" t="str">
        <f t="shared" si="77"/>
        <v/>
      </c>
      <c r="U618" s="100" t="str">
        <f t="shared" si="78"/>
        <v>-</v>
      </c>
      <c r="V618" s="156" t="str">
        <f>IF(LEN(INDEX(Input!O$6:O$1005,ROW($C618)-ROW($C$5),1))=0,"",INDEX(Input!O$6:O$1005,ROW($C618)-ROW($C$5),1))</f>
        <v/>
      </c>
      <c r="W618" s="100" t="str">
        <f t="shared" si="79"/>
        <v>-</v>
      </c>
      <c r="X618" s="104" t="str">
        <f t="shared" si="80"/>
        <v/>
      </c>
      <c r="Y618" s="102" t="str">
        <f t="shared" si="81"/>
        <v/>
      </c>
      <c r="Z618" s="102" t="str">
        <f>IF(AND(OR(Dashboard!$D$7=J618,Dashboard!$D$7=""),  OR(Dashboard!$G$6&lt;=K618,Dashboard!$G$6=""), OR(Dashboard!$G$7&gt;=K618,Dashboard!$G$7=""),  OR(Dashboard!$J$6&lt;=O618,Dashboard!$J$6=""), OR(Dashboard!$J$7&gt;=O618,Dashboard!$J$7=""),D618&lt;&gt;""),"x","")</f>
        <v>x</v>
      </c>
      <c r="AA618" s="102" t="str">
        <f>IF(AND(OR(Dashboard!$D$6=H618,Dashboard!$D$6="",Dashboard!$D$6="All"), Z618="x"),"x","")</f>
        <v>x</v>
      </c>
      <c r="AB618" s="103" t="str">
        <f>IF(AND(OR(Dashboard!$D$6=H618,Dashboard!$D$6="",Dashboard!$D$6="All"), OR(Dashboard!$D$7=J618,Dashboard!$D$7=""),  OR(Dashboard!$G$6&lt;=K618,Dashboard!$G$6=""), OR(Dashboard!$G$7&gt;=K618,Dashboard!$G$7=""),  OR(Dashboard!$J$6&lt;=O618,Dashboard!$J$6=""), OR(Dashboard!$J$7&gt;=O618,Dashboard!$J$7=""),I618&lt;&gt;""),"x","")</f>
        <v/>
      </c>
      <c r="AC618" s="88" t="str">
        <f>IF($AB618&lt;&gt;"x","",IF(AND($I618&lt;&gt;AC$4, IFERROR(MATCH("c",$AB618:AB618,0),0)=0),"x", IF(IFERROR(MATCH("c",$AB618:AB618,0),0)=0,"c","")))</f>
        <v/>
      </c>
      <c r="AD618" s="88" t="str">
        <f>IF($AB618&lt;&gt;"x","",IF(AND($I618&lt;&gt;AD$4, IFERROR(MATCH("c",$AB618:AC618,0),0)=0),"x", IF(IFERROR(MATCH("c",$AB618:AC618,0),0)=0,"c","")))</f>
        <v/>
      </c>
      <c r="AE618" s="88" t="str">
        <f>IF($AB618&lt;&gt;"x","",IF(AND($I618&lt;&gt;AE$4, IFERROR(MATCH("c",$AB618:AD618,0),0)=0),"x", IF(IFERROR(MATCH("c",$AB618:AD618,0),0)=0,"c","")))</f>
        <v/>
      </c>
      <c r="AF618" s="88" t="str">
        <f>IF($AB618&lt;&gt;"x","",IF(AND($I618&lt;&gt;AF$4, IFERROR(MATCH("c",$AB618:AE618,0),0)=0),"x", IF(IFERROR(MATCH("c",$AB618:AE618,0),0)=0,"c","")))</f>
        <v/>
      </c>
      <c r="AG618" s="88" t="str">
        <f>IF($AB618&lt;&gt;"x","",IF(AND($I618&lt;&gt;AG$4, IFERROR(MATCH("c",$AB618:AF618,0),0)=0),"x", IF(IFERROR(MATCH("c",$AB618:AF618,0),0)=0,"c","")))</f>
        <v/>
      </c>
      <c r="AH618" s="88" t="str">
        <f>IF($AB618&lt;&gt;"x","",IF(AND($I618&lt;&gt;AH$4, IFERROR(MATCH("c",$AB618:AG618,0),0)=0),"x", IF(IFERROR(MATCH("c",$AB618:AG618,0),0)=0,"c","")))</f>
        <v/>
      </c>
      <c r="AI618" s="88" t="str">
        <f>IF($AB618&lt;&gt;"x","",IF(AND($I618&lt;&gt;AI$4, IFERROR(MATCH("c",$AB618:AH618,0),0)=0),"x", IF(IFERROR(MATCH("c",$AB618:AH618,0),0)=0,"c","")))</f>
        <v/>
      </c>
      <c r="AJ618" s="88" t="str">
        <f>IF($AB618&lt;&gt;"x","",IF(AND($I618&lt;&gt;AJ$4, IFERROR(MATCH("c",$AB618:AI618,0),0)=0),"x", IF(IFERROR(MATCH("c",$AB618:AI618,0),0)=0,"c","")))</f>
        <v/>
      </c>
      <c r="AK618" s="88" t="str">
        <f>IF($AB618&lt;&gt;"x","",IF(AND($I618&lt;&gt;AK$4, IFERROR(MATCH("c",$AB618:AJ618,0),0)=0),"x", IF(IFERROR(MATCH("c",$AB618:AJ618,0),0)=0,"c","")))</f>
        <v/>
      </c>
      <c r="AL618" s="88" t="str">
        <f>IF($AB618&lt;&gt;"x","",IF(AND($I618&lt;&gt;AL$4, IFERROR(MATCH("c",$AB618:AK618,0),0)=0),"x", IF(IFERROR(MATCH("c",$AB618:AK618,0),0)=0,"c","")))</f>
        <v/>
      </c>
      <c r="AM618" s="88" t="str">
        <f>IF($AB618&lt;&gt;"x","",IF(AND($I618&lt;&gt;AM$4, IFERROR(MATCH("c",$AB618:AL618,0),0)=0),"x", IF(IFERROR(MATCH("c",$AB618:AL618,0),0)=0,"c","")))</f>
        <v/>
      </c>
      <c r="AN618" s="88" t="str">
        <f>IF($AB618&lt;&gt;"x","",IF(AND($I618&lt;&gt;AN$4, IFERROR(MATCH("c",$AB618:AM618,0),0)=0),"x", IF(IFERROR(MATCH("c",$AB618:AM618,0),0)=0,"c","")))</f>
        <v/>
      </c>
      <c r="AO618" s="88" t="str">
        <f>IF($AB618&lt;&gt;"x","",IF(AND($I618&lt;&gt;AO$4, IFERROR(MATCH("c",$AB618:AN618,0),0)=0),"x", IF(IFERROR(MATCH("c",$AB618:AN618,0),0)=0,"c","")))</f>
        <v/>
      </c>
      <c r="AP618" s="88" t="str">
        <f>IF($AB618&lt;&gt;"x","",IF(AND($I618&lt;&gt;AP$4, IFERROR(MATCH("c",$AB618:AO618,0),0)=0),"x", IF(IFERROR(MATCH("c",$AB618:AO618,0),0)=0,"c","")))</f>
        <v/>
      </c>
      <c r="AQ618" s="88" t="str">
        <f>IF($AB618&lt;&gt;"x","",IF(AND($I618&lt;&gt;AQ$4, IFERROR(MATCH("c",$AB618:AP618,0),0)=0),"x", IF(IFERROR(MATCH("c",$AB618:AP618,0),0)=0,"c","")))</f>
        <v/>
      </c>
    </row>
    <row r="619" spans="2:43" x14ac:dyDescent="0.25">
      <c r="B619" s="88">
        <f>IF(AND(OR(Pipeline!$F$5=H619,Pipeline!$F$5="",Pipeline!$F$5="All"), OR(Pipeline!$F$6=J619,Pipeline!$F$6="",Pipeline!$F$6="All"),  OR(Pipeline!$J$5&lt;=K619,Pipeline!$J$5=""), OR(Pipeline!$J$6&gt;=K619,Pipeline!$J$6=""),  OR(Pipeline!$N$5&lt;=O619,Pipeline!$N$5=""), OR(Pipeline!$N$6&gt;=O619,Pipeline!$N$6="")),1,0)</f>
        <v>1</v>
      </c>
      <c r="C619" s="99">
        <f>IF(B619&lt;&gt;1,"",COUNTIFS($I$6:I618,I619,$B$6:B618,1)+1)</f>
        <v>607</v>
      </c>
      <c r="D619" s="100" t="str">
        <f>IF(LEN(INDEX(Input!B$6:B$1005,ROW($C619)-ROW($C$5),1))=0,"-",INDEX(Input!B$6:B$1005,ROW($C619)-ROW($C$5),1))</f>
        <v>-</v>
      </c>
      <c r="E619" s="100" t="str">
        <f>IF(LEN(INDEX(Input!C$6:C$1005,ROW($C619)-ROW($C$5),1))=0,"-",INDEX(Input!C$6:C$1005,ROW($C619)-ROW($C$5),1))</f>
        <v>-</v>
      </c>
      <c r="F619" s="100" t="str">
        <f>IF(LEN(INDEX(Input!D$6:D$1005,ROW($C619)-ROW($C$5),1))=0,"-",INDEX(Input!D$6:D$1005,ROW($C619)-ROW($C$5),1))</f>
        <v>-</v>
      </c>
      <c r="G619" s="100" t="str">
        <f>IF(LEN(INDEX(Input!E$6:E$1005,ROW($C619)-ROW($C$5),1))=0,"-",INDEX(Input!E$6:E$1005,ROW($C619)-ROW($C$5),1))</f>
        <v>-</v>
      </c>
      <c r="H619" s="100" t="str">
        <f>IF(LEN(INDEX(Input!F$6:F$1005,ROW($C619)-ROW($C$5),1))=0,"-",INDEX(Input!F$6:F$1005,ROW($C619)-ROW($C$5),1))</f>
        <v>-</v>
      </c>
      <c r="I619" s="100" t="str">
        <f>IF(LEN(INDEX(Input!G$6:G$1005,ROW($C619)-ROW($C$5),1))=0,"",INDEX(Input!G$6:G$1005,ROW($C619)-ROW($C$5),1))</f>
        <v/>
      </c>
      <c r="J619" s="100" t="str">
        <f>IF(LEN(INDEX(Input!B$6:B$1005,ROW($C619)-ROW($C$5),1))=0,"-",IF(INDEX(Input!H$6:H$1005,ROW($C619)-ROW($C$5),1)="","Not set",INDEX(Input!H$6:H$1005,ROW($C619)-ROW($C$5),1)) )</f>
        <v>-</v>
      </c>
      <c r="K619" s="101" t="str">
        <f>IF(LEN(INDEX(Input!I$6:I$1005,ROW($C619)-ROW($C$5),1))=0,"",INDEX(Input!I$6:I$1005,ROW($C619)-ROW($C$5),1))</f>
        <v/>
      </c>
      <c r="L619" s="101" t="str">
        <f t="array" ref="L619">IFERROR(IF($AY$24=123,DAY(K619)&amp;connector&amp;IF($AZ$24="Extended",INDEX($AT$24:$AT$35,MONTH(K619),1),MONTH(K619))&amp;connector&amp;IF($AZ$24="Short", RIGHT(YEAR(K619),2),YEAR(K619)),IF($AY$24=213, MONTH(K619)&amp;connector&amp;DAY(K619)&amp;connector&amp;IF($AZ$24="Short", RIGHT(YEAR(K619),2),YEAR(K619)),IF($AZ$24="Short", RIGHT(YEAR(K619),2),YEAR(K619))&amp;connector&amp;MONTH(K619)&amp;connector&amp;DAY(K619))),"-")</f>
        <v>-</v>
      </c>
      <c r="M619" s="101" t="str">
        <f>IF(LEN(INDEX(Input!J$6:J$1005,ROW($C619)-ROW($C$5),1))=0,"",INDEX(Input!J$6:J$1005,ROW($C619)-ROW($C$5),1))</f>
        <v/>
      </c>
      <c r="N619" s="101" t="str">
        <f t="array" ref="N619">IFERROR(IF($AY$24=123,DAY(M619)&amp;connector&amp;IF($AZ$24="Extended",INDEX($AT$24:$AT$35,MONTH(M619),1),MONTH(M619))&amp;connector&amp;IF($AZ$24="Short", RIGHT(YEAR(M619),2),YEAR(M619)),IF($AY$24=213, MONTH(M619)&amp;connector&amp;DAY(M619)&amp;connector&amp;IF($AZ$24="Short", RIGHT(YEAR(M619),2),YEAR(M619)),IF($AZ$24="Short", RIGHT(YEAR(M619),2),YEAR(M619))&amp;connector&amp;MONTH(M619)&amp;connector&amp;DAY(M619))),"-")</f>
        <v>-</v>
      </c>
      <c r="O619" s="156" t="str">
        <f>IF(LEN(INDEX(Input!K$6:K$1005,ROW($C619)-ROW($C$5),1))=0,"",INDEX(Input!K$6:K$1005,ROW($C619)-ROW($C$5),1))</f>
        <v/>
      </c>
      <c r="P619" s="100" t="str">
        <f t="shared" si="75"/>
        <v>-</v>
      </c>
      <c r="Q619" s="156" t="str">
        <f>IF(LEN(INDEX(Input!L$6:L$1005,ROW($C619)-ROW($C$5),1))=0,"",INDEX(Input!L$6:L$1005,ROW($C619)-ROW($C$5),1))</f>
        <v/>
      </c>
      <c r="R619" s="100" t="str">
        <f t="shared" si="76"/>
        <v>-</v>
      </c>
      <c r="S619" s="156" t="str">
        <f>IF(LEN(INDEX(Input!M$6:M$1005,ROW($C619)-ROW($C$5),1))=0,"-",INDEX(Input!M$6:M$1005,ROW($C619)-ROW($C$5),1))</f>
        <v>-</v>
      </c>
      <c r="T619" s="156" t="str">
        <f t="shared" si="77"/>
        <v/>
      </c>
      <c r="U619" s="100" t="str">
        <f t="shared" si="78"/>
        <v>-</v>
      </c>
      <c r="V619" s="156" t="str">
        <f>IF(LEN(INDEX(Input!O$6:O$1005,ROW($C619)-ROW($C$5),1))=0,"",INDEX(Input!O$6:O$1005,ROW($C619)-ROW($C$5),1))</f>
        <v/>
      </c>
      <c r="W619" s="100" t="str">
        <f t="shared" si="79"/>
        <v>-</v>
      </c>
      <c r="X619" s="104" t="str">
        <f t="shared" si="80"/>
        <v/>
      </c>
      <c r="Y619" s="102" t="str">
        <f t="shared" si="81"/>
        <v/>
      </c>
      <c r="Z619" s="102" t="str">
        <f>IF(AND(OR(Dashboard!$D$7=J619,Dashboard!$D$7=""),  OR(Dashboard!$G$6&lt;=K619,Dashboard!$G$6=""), OR(Dashboard!$G$7&gt;=K619,Dashboard!$G$7=""),  OR(Dashboard!$J$6&lt;=O619,Dashboard!$J$6=""), OR(Dashboard!$J$7&gt;=O619,Dashboard!$J$7=""),D619&lt;&gt;""),"x","")</f>
        <v>x</v>
      </c>
      <c r="AA619" s="102" t="str">
        <f>IF(AND(OR(Dashboard!$D$6=H619,Dashboard!$D$6="",Dashboard!$D$6="All"), Z619="x"),"x","")</f>
        <v>x</v>
      </c>
      <c r="AB619" s="103" t="str">
        <f>IF(AND(OR(Dashboard!$D$6=H619,Dashboard!$D$6="",Dashboard!$D$6="All"), OR(Dashboard!$D$7=J619,Dashboard!$D$7=""),  OR(Dashboard!$G$6&lt;=K619,Dashboard!$G$6=""), OR(Dashboard!$G$7&gt;=K619,Dashboard!$G$7=""),  OR(Dashboard!$J$6&lt;=O619,Dashboard!$J$6=""), OR(Dashboard!$J$7&gt;=O619,Dashboard!$J$7=""),I619&lt;&gt;""),"x","")</f>
        <v/>
      </c>
      <c r="AC619" s="88" t="str">
        <f>IF($AB619&lt;&gt;"x","",IF(AND($I619&lt;&gt;AC$4, IFERROR(MATCH("c",$AB619:AB619,0),0)=0),"x", IF(IFERROR(MATCH("c",$AB619:AB619,0),0)=0,"c","")))</f>
        <v/>
      </c>
      <c r="AD619" s="88" t="str">
        <f>IF($AB619&lt;&gt;"x","",IF(AND($I619&lt;&gt;AD$4, IFERROR(MATCH("c",$AB619:AC619,0),0)=0),"x", IF(IFERROR(MATCH("c",$AB619:AC619,0),0)=0,"c","")))</f>
        <v/>
      </c>
      <c r="AE619" s="88" t="str">
        <f>IF($AB619&lt;&gt;"x","",IF(AND($I619&lt;&gt;AE$4, IFERROR(MATCH("c",$AB619:AD619,0),0)=0),"x", IF(IFERROR(MATCH("c",$AB619:AD619,0),0)=0,"c","")))</f>
        <v/>
      </c>
      <c r="AF619" s="88" t="str">
        <f>IF($AB619&lt;&gt;"x","",IF(AND($I619&lt;&gt;AF$4, IFERROR(MATCH("c",$AB619:AE619,0),0)=0),"x", IF(IFERROR(MATCH("c",$AB619:AE619,0),0)=0,"c","")))</f>
        <v/>
      </c>
      <c r="AG619" s="88" t="str">
        <f>IF($AB619&lt;&gt;"x","",IF(AND($I619&lt;&gt;AG$4, IFERROR(MATCH("c",$AB619:AF619,0),0)=0),"x", IF(IFERROR(MATCH("c",$AB619:AF619,0),0)=0,"c","")))</f>
        <v/>
      </c>
      <c r="AH619" s="88" t="str">
        <f>IF($AB619&lt;&gt;"x","",IF(AND($I619&lt;&gt;AH$4, IFERROR(MATCH("c",$AB619:AG619,0),0)=0),"x", IF(IFERROR(MATCH("c",$AB619:AG619,0),0)=0,"c","")))</f>
        <v/>
      </c>
      <c r="AI619" s="88" t="str">
        <f>IF($AB619&lt;&gt;"x","",IF(AND($I619&lt;&gt;AI$4, IFERROR(MATCH("c",$AB619:AH619,0),0)=0),"x", IF(IFERROR(MATCH("c",$AB619:AH619,0),0)=0,"c","")))</f>
        <v/>
      </c>
      <c r="AJ619" s="88" t="str">
        <f>IF($AB619&lt;&gt;"x","",IF(AND($I619&lt;&gt;AJ$4, IFERROR(MATCH("c",$AB619:AI619,0),0)=0),"x", IF(IFERROR(MATCH("c",$AB619:AI619,0),0)=0,"c","")))</f>
        <v/>
      </c>
      <c r="AK619" s="88" t="str">
        <f>IF($AB619&lt;&gt;"x","",IF(AND($I619&lt;&gt;AK$4, IFERROR(MATCH("c",$AB619:AJ619,0),0)=0),"x", IF(IFERROR(MATCH("c",$AB619:AJ619,0),0)=0,"c","")))</f>
        <v/>
      </c>
      <c r="AL619" s="88" t="str">
        <f>IF($AB619&lt;&gt;"x","",IF(AND($I619&lt;&gt;AL$4, IFERROR(MATCH("c",$AB619:AK619,0),0)=0),"x", IF(IFERROR(MATCH("c",$AB619:AK619,0),0)=0,"c","")))</f>
        <v/>
      </c>
      <c r="AM619" s="88" t="str">
        <f>IF($AB619&lt;&gt;"x","",IF(AND($I619&lt;&gt;AM$4, IFERROR(MATCH("c",$AB619:AL619,0),0)=0),"x", IF(IFERROR(MATCH("c",$AB619:AL619,0),0)=0,"c","")))</f>
        <v/>
      </c>
      <c r="AN619" s="88" t="str">
        <f>IF($AB619&lt;&gt;"x","",IF(AND($I619&lt;&gt;AN$4, IFERROR(MATCH("c",$AB619:AM619,0),0)=0),"x", IF(IFERROR(MATCH("c",$AB619:AM619,0),0)=0,"c","")))</f>
        <v/>
      </c>
      <c r="AO619" s="88" t="str">
        <f>IF($AB619&lt;&gt;"x","",IF(AND($I619&lt;&gt;AO$4, IFERROR(MATCH("c",$AB619:AN619,0),0)=0),"x", IF(IFERROR(MATCH("c",$AB619:AN619,0),0)=0,"c","")))</f>
        <v/>
      </c>
      <c r="AP619" s="88" t="str">
        <f>IF($AB619&lt;&gt;"x","",IF(AND($I619&lt;&gt;AP$4, IFERROR(MATCH("c",$AB619:AO619,0),0)=0),"x", IF(IFERROR(MATCH("c",$AB619:AO619,0),0)=0,"c","")))</f>
        <v/>
      </c>
      <c r="AQ619" s="88" t="str">
        <f>IF($AB619&lt;&gt;"x","",IF(AND($I619&lt;&gt;AQ$4, IFERROR(MATCH("c",$AB619:AP619,0),0)=0),"x", IF(IFERROR(MATCH("c",$AB619:AP619,0),0)=0,"c","")))</f>
        <v/>
      </c>
    </row>
    <row r="620" spans="2:43" x14ac:dyDescent="0.25">
      <c r="B620" s="88">
        <f>IF(AND(OR(Pipeline!$F$5=H620,Pipeline!$F$5="",Pipeline!$F$5="All"), OR(Pipeline!$F$6=J620,Pipeline!$F$6="",Pipeline!$F$6="All"),  OR(Pipeline!$J$5&lt;=K620,Pipeline!$J$5=""), OR(Pipeline!$J$6&gt;=K620,Pipeline!$J$6=""),  OR(Pipeline!$N$5&lt;=O620,Pipeline!$N$5=""), OR(Pipeline!$N$6&gt;=O620,Pipeline!$N$6="")),1,0)</f>
        <v>1</v>
      </c>
      <c r="C620" s="99">
        <f>IF(B620&lt;&gt;1,"",COUNTIFS($I$6:I619,I620,$B$6:B619,1)+1)</f>
        <v>608</v>
      </c>
      <c r="D620" s="100" t="str">
        <f>IF(LEN(INDEX(Input!B$6:B$1005,ROW($C620)-ROW($C$5),1))=0,"-",INDEX(Input!B$6:B$1005,ROW($C620)-ROW($C$5),1))</f>
        <v>-</v>
      </c>
      <c r="E620" s="100" t="str">
        <f>IF(LEN(INDEX(Input!C$6:C$1005,ROW($C620)-ROW($C$5),1))=0,"-",INDEX(Input!C$6:C$1005,ROW($C620)-ROW($C$5),1))</f>
        <v>-</v>
      </c>
      <c r="F620" s="100" t="str">
        <f>IF(LEN(INDEX(Input!D$6:D$1005,ROW($C620)-ROW($C$5),1))=0,"-",INDEX(Input!D$6:D$1005,ROW($C620)-ROW($C$5),1))</f>
        <v>-</v>
      </c>
      <c r="G620" s="100" t="str">
        <f>IF(LEN(INDEX(Input!E$6:E$1005,ROW($C620)-ROW($C$5),1))=0,"-",INDEX(Input!E$6:E$1005,ROW($C620)-ROW($C$5),1))</f>
        <v>-</v>
      </c>
      <c r="H620" s="100" t="str">
        <f>IF(LEN(INDEX(Input!F$6:F$1005,ROW($C620)-ROW($C$5),1))=0,"-",INDEX(Input!F$6:F$1005,ROW($C620)-ROW($C$5),1))</f>
        <v>-</v>
      </c>
      <c r="I620" s="100" t="str">
        <f>IF(LEN(INDEX(Input!G$6:G$1005,ROW($C620)-ROW($C$5),1))=0,"",INDEX(Input!G$6:G$1005,ROW($C620)-ROW($C$5),1))</f>
        <v/>
      </c>
      <c r="J620" s="100" t="str">
        <f>IF(LEN(INDEX(Input!B$6:B$1005,ROW($C620)-ROW($C$5),1))=0,"-",IF(INDEX(Input!H$6:H$1005,ROW($C620)-ROW($C$5),1)="","Not set",INDEX(Input!H$6:H$1005,ROW($C620)-ROW($C$5),1)) )</f>
        <v>-</v>
      </c>
      <c r="K620" s="101" t="str">
        <f>IF(LEN(INDEX(Input!I$6:I$1005,ROW($C620)-ROW($C$5),1))=0,"",INDEX(Input!I$6:I$1005,ROW($C620)-ROW($C$5),1))</f>
        <v/>
      </c>
      <c r="L620" s="101" t="str">
        <f t="array" ref="L620">IFERROR(IF($AY$24=123,DAY(K620)&amp;connector&amp;IF($AZ$24="Extended",INDEX($AT$24:$AT$35,MONTH(K620),1),MONTH(K620))&amp;connector&amp;IF($AZ$24="Short", RIGHT(YEAR(K620),2),YEAR(K620)),IF($AY$24=213, MONTH(K620)&amp;connector&amp;DAY(K620)&amp;connector&amp;IF($AZ$24="Short", RIGHT(YEAR(K620),2),YEAR(K620)),IF($AZ$24="Short", RIGHT(YEAR(K620),2),YEAR(K620))&amp;connector&amp;MONTH(K620)&amp;connector&amp;DAY(K620))),"-")</f>
        <v>-</v>
      </c>
      <c r="M620" s="101" t="str">
        <f>IF(LEN(INDEX(Input!J$6:J$1005,ROW($C620)-ROW($C$5),1))=0,"",INDEX(Input!J$6:J$1005,ROW($C620)-ROW($C$5),1))</f>
        <v/>
      </c>
      <c r="N620" s="101" t="str">
        <f t="array" ref="N620">IFERROR(IF($AY$24=123,DAY(M620)&amp;connector&amp;IF($AZ$24="Extended",INDEX($AT$24:$AT$35,MONTH(M620),1),MONTH(M620))&amp;connector&amp;IF($AZ$24="Short", RIGHT(YEAR(M620),2),YEAR(M620)),IF($AY$24=213, MONTH(M620)&amp;connector&amp;DAY(M620)&amp;connector&amp;IF($AZ$24="Short", RIGHT(YEAR(M620),2),YEAR(M620)),IF($AZ$24="Short", RIGHT(YEAR(M620),2),YEAR(M620))&amp;connector&amp;MONTH(M620)&amp;connector&amp;DAY(M620))),"-")</f>
        <v>-</v>
      </c>
      <c r="O620" s="156" t="str">
        <f>IF(LEN(INDEX(Input!K$6:K$1005,ROW($C620)-ROW($C$5),1))=0,"",INDEX(Input!K$6:K$1005,ROW($C620)-ROW($C$5),1))</f>
        <v/>
      </c>
      <c r="P620" s="100" t="str">
        <f t="shared" si="75"/>
        <v>-</v>
      </c>
      <c r="Q620" s="156" t="str">
        <f>IF(LEN(INDEX(Input!L$6:L$1005,ROW($C620)-ROW($C$5),1))=0,"",INDEX(Input!L$6:L$1005,ROW($C620)-ROW($C$5),1))</f>
        <v/>
      </c>
      <c r="R620" s="100" t="str">
        <f t="shared" si="76"/>
        <v>-</v>
      </c>
      <c r="S620" s="156" t="str">
        <f>IF(LEN(INDEX(Input!M$6:M$1005,ROW($C620)-ROW($C$5),1))=0,"-",INDEX(Input!M$6:M$1005,ROW($C620)-ROW($C$5),1))</f>
        <v>-</v>
      </c>
      <c r="T620" s="156" t="str">
        <f t="shared" si="77"/>
        <v/>
      </c>
      <c r="U620" s="100" t="str">
        <f t="shared" si="78"/>
        <v>-</v>
      </c>
      <c r="V620" s="156" t="str">
        <f>IF(LEN(INDEX(Input!O$6:O$1005,ROW($C620)-ROW($C$5),1))=0,"",INDEX(Input!O$6:O$1005,ROW($C620)-ROW($C$5),1))</f>
        <v/>
      </c>
      <c r="W620" s="100" t="str">
        <f t="shared" si="79"/>
        <v>-</v>
      </c>
      <c r="X620" s="104" t="str">
        <f t="shared" si="80"/>
        <v/>
      </c>
      <c r="Y620" s="102" t="str">
        <f t="shared" si="81"/>
        <v/>
      </c>
      <c r="Z620" s="102" t="str">
        <f>IF(AND(OR(Dashboard!$D$7=J620,Dashboard!$D$7=""),  OR(Dashboard!$G$6&lt;=K620,Dashboard!$G$6=""), OR(Dashboard!$G$7&gt;=K620,Dashboard!$G$7=""),  OR(Dashboard!$J$6&lt;=O620,Dashboard!$J$6=""), OR(Dashboard!$J$7&gt;=O620,Dashboard!$J$7=""),D620&lt;&gt;""),"x","")</f>
        <v>x</v>
      </c>
      <c r="AA620" s="102" t="str">
        <f>IF(AND(OR(Dashboard!$D$6=H620,Dashboard!$D$6="",Dashboard!$D$6="All"), Z620="x"),"x","")</f>
        <v>x</v>
      </c>
      <c r="AB620" s="103" t="str">
        <f>IF(AND(OR(Dashboard!$D$6=H620,Dashboard!$D$6="",Dashboard!$D$6="All"), OR(Dashboard!$D$7=J620,Dashboard!$D$7=""),  OR(Dashboard!$G$6&lt;=K620,Dashboard!$G$6=""), OR(Dashboard!$G$7&gt;=K620,Dashboard!$G$7=""),  OR(Dashboard!$J$6&lt;=O620,Dashboard!$J$6=""), OR(Dashboard!$J$7&gt;=O620,Dashboard!$J$7=""),I620&lt;&gt;""),"x","")</f>
        <v/>
      </c>
      <c r="AC620" s="88" t="str">
        <f>IF($AB620&lt;&gt;"x","",IF(AND($I620&lt;&gt;AC$4, IFERROR(MATCH("c",$AB620:AB620,0),0)=0),"x", IF(IFERROR(MATCH("c",$AB620:AB620,0),0)=0,"c","")))</f>
        <v/>
      </c>
      <c r="AD620" s="88" t="str">
        <f>IF($AB620&lt;&gt;"x","",IF(AND($I620&lt;&gt;AD$4, IFERROR(MATCH("c",$AB620:AC620,0),0)=0),"x", IF(IFERROR(MATCH("c",$AB620:AC620,0),0)=0,"c","")))</f>
        <v/>
      </c>
      <c r="AE620" s="88" t="str">
        <f>IF($AB620&lt;&gt;"x","",IF(AND($I620&lt;&gt;AE$4, IFERROR(MATCH("c",$AB620:AD620,0),0)=0),"x", IF(IFERROR(MATCH("c",$AB620:AD620,0),0)=0,"c","")))</f>
        <v/>
      </c>
      <c r="AF620" s="88" t="str">
        <f>IF($AB620&lt;&gt;"x","",IF(AND($I620&lt;&gt;AF$4, IFERROR(MATCH("c",$AB620:AE620,0),0)=0),"x", IF(IFERROR(MATCH("c",$AB620:AE620,0),0)=0,"c","")))</f>
        <v/>
      </c>
      <c r="AG620" s="88" t="str">
        <f>IF($AB620&lt;&gt;"x","",IF(AND($I620&lt;&gt;AG$4, IFERROR(MATCH("c",$AB620:AF620,0),0)=0),"x", IF(IFERROR(MATCH("c",$AB620:AF620,0),0)=0,"c","")))</f>
        <v/>
      </c>
      <c r="AH620" s="88" t="str">
        <f>IF($AB620&lt;&gt;"x","",IF(AND($I620&lt;&gt;AH$4, IFERROR(MATCH("c",$AB620:AG620,0),0)=0),"x", IF(IFERROR(MATCH("c",$AB620:AG620,0),0)=0,"c","")))</f>
        <v/>
      </c>
      <c r="AI620" s="88" t="str">
        <f>IF($AB620&lt;&gt;"x","",IF(AND($I620&lt;&gt;AI$4, IFERROR(MATCH("c",$AB620:AH620,0),0)=0),"x", IF(IFERROR(MATCH("c",$AB620:AH620,0),0)=0,"c","")))</f>
        <v/>
      </c>
      <c r="AJ620" s="88" t="str">
        <f>IF($AB620&lt;&gt;"x","",IF(AND($I620&lt;&gt;AJ$4, IFERROR(MATCH("c",$AB620:AI620,0),0)=0),"x", IF(IFERROR(MATCH("c",$AB620:AI620,0),0)=0,"c","")))</f>
        <v/>
      </c>
      <c r="AK620" s="88" t="str">
        <f>IF($AB620&lt;&gt;"x","",IF(AND($I620&lt;&gt;AK$4, IFERROR(MATCH("c",$AB620:AJ620,0),0)=0),"x", IF(IFERROR(MATCH("c",$AB620:AJ620,0),0)=0,"c","")))</f>
        <v/>
      </c>
      <c r="AL620" s="88" t="str">
        <f>IF($AB620&lt;&gt;"x","",IF(AND($I620&lt;&gt;AL$4, IFERROR(MATCH("c",$AB620:AK620,0),0)=0),"x", IF(IFERROR(MATCH("c",$AB620:AK620,0),0)=0,"c","")))</f>
        <v/>
      </c>
      <c r="AM620" s="88" t="str">
        <f>IF($AB620&lt;&gt;"x","",IF(AND($I620&lt;&gt;AM$4, IFERROR(MATCH("c",$AB620:AL620,0),0)=0),"x", IF(IFERROR(MATCH("c",$AB620:AL620,0),0)=0,"c","")))</f>
        <v/>
      </c>
      <c r="AN620" s="88" t="str">
        <f>IF($AB620&lt;&gt;"x","",IF(AND($I620&lt;&gt;AN$4, IFERROR(MATCH("c",$AB620:AM620,0),0)=0),"x", IF(IFERROR(MATCH("c",$AB620:AM620,0),0)=0,"c","")))</f>
        <v/>
      </c>
      <c r="AO620" s="88" t="str">
        <f>IF($AB620&lt;&gt;"x","",IF(AND($I620&lt;&gt;AO$4, IFERROR(MATCH("c",$AB620:AN620,0),0)=0),"x", IF(IFERROR(MATCH("c",$AB620:AN620,0),0)=0,"c","")))</f>
        <v/>
      </c>
      <c r="AP620" s="88" t="str">
        <f>IF($AB620&lt;&gt;"x","",IF(AND($I620&lt;&gt;AP$4, IFERROR(MATCH("c",$AB620:AO620,0),0)=0),"x", IF(IFERROR(MATCH("c",$AB620:AO620,0),0)=0,"c","")))</f>
        <v/>
      </c>
      <c r="AQ620" s="88" t="str">
        <f>IF($AB620&lt;&gt;"x","",IF(AND($I620&lt;&gt;AQ$4, IFERROR(MATCH("c",$AB620:AP620,0),0)=0),"x", IF(IFERROR(MATCH("c",$AB620:AP620,0),0)=0,"c","")))</f>
        <v/>
      </c>
    </row>
    <row r="621" spans="2:43" x14ac:dyDescent="0.25">
      <c r="B621" s="88">
        <f>IF(AND(OR(Pipeline!$F$5=H621,Pipeline!$F$5="",Pipeline!$F$5="All"), OR(Pipeline!$F$6=J621,Pipeline!$F$6="",Pipeline!$F$6="All"),  OR(Pipeline!$J$5&lt;=K621,Pipeline!$J$5=""), OR(Pipeline!$J$6&gt;=K621,Pipeline!$J$6=""),  OR(Pipeline!$N$5&lt;=O621,Pipeline!$N$5=""), OR(Pipeline!$N$6&gt;=O621,Pipeline!$N$6="")),1,0)</f>
        <v>1</v>
      </c>
      <c r="C621" s="99">
        <f>IF(B621&lt;&gt;1,"",COUNTIFS($I$6:I620,I621,$B$6:B620,1)+1)</f>
        <v>609</v>
      </c>
      <c r="D621" s="100" t="str">
        <f>IF(LEN(INDEX(Input!B$6:B$1005,ROW($C621)-ROW($C$5),1))=0,"-",INDEX(Input!B$6:B$1005,ROW($C621)-ROW($C$5),1))</f>
        <v>-</v>
      </c>
      <c r="E621" s="100" t="str">
        <f>IF(LEN(INDEX(Input!C$6:C$1005,ROW($C621)-ROW($C$5),1))=0,"-",INDEX(Input!C$6:C$1005,ROW($C621)-ROW($C$5),1))</f>
        <v>-</v>
      </c>
      <c r="F621" s="100" t="str">
        <f>IF(LEN(INDEX(Input!D$6:D$1005,ROW($C621)-ROW($C$5),1))=0,"-",INDEX(Input!D$6:D$1005,ROW($C621)-ROW($C$5),1))</f>
        <v>-</v>
      </c>
      <c r="G621" s="100" t="str">
        <f>IF(LEN(INDEX(Input!E$6:E$1005,ROW($C621)-ROW($C$5),1))=0,"-",INDEX(Input!E$6:E$1005,ROW($C621)-ROW($C$5),1))</f>
        <v>-</v>
      </c>
      <c r="H621" s="100" t="str">
        <f>IF(LEN(INDEX(Input!F$6:F$1005,ROW($C621)-ROW($C$5),1))=0,"-",INDEX(Input!F$6:F$1005,ROW($C621)-ROW($C$5),1))</f>
        <v>-</v>
      </c>
      <c r="I621" s="100" t="str">
        <f>IF(LEN(INDEX(Input!G$6:G$1005,ROW($C621)-ROW($C$5),1))=0,"",INDEX(Input!G$6:G$1005,ROW($C621)-ROW($C$5),1))</f>
        <v/>
      </c>
      <c r="J621" s="100" t="str">
        <f>IF(LEN(INDEX(Input!B$6:B$1005,ROW($C621)-ROW($C$5),1))=0,"-",IF(INDEX(Input!H$6:H$1005,ROW($C621)-ROW($C$5),1)="","Not set",INDEX(Input!H$6:H$1005,ROW($C621)-ROW($C$5),1)) )</f>
        <v>-</v>
      </c>
      <c r="K621" s="101" t="str">
        <f>IF(LEN(INDEX(Input!I$6:I$1005,ROW($C621)-ROW($C$5),1))=0,"",INDEX(Input!I$6:I$1005,ROW($C621)-ROW($C$5),1))</f>
        <v/>
      </c>
      <c r="L621" s="101" t="str">
        <f t="array" ref="L621">IFERROR(IF($AY$24=123,DAY(K621)&amp;connector&amp;IF($AZ$24="Extended",INDEX($AT$24:$AT$35,MONTH(K621),1),MONTH(K621))&amp;connector&amp;IF($AZ$24="Short", RIGHT(YEAR(K621),2),YEAR(K621)),IF($AY$24=213, MONTH(K621)&amp;connector&amp;DAY(K621)&amp;connector&amp;IF($AZ$24="Short", RIGHT(YEAR(K621),2),YEAR(K621)),IF($AZ$24="Short", RIGHT(YEAR(K621),2),YEAR(K621))&amp;connector&amp;MONTH(K621)&amp;connector&amp;DAY(K621))),"-")</f>
        <v>-</v>
      </c>
      <c r="M621" s="101" t="str">
        <f>IF(LEN(INDEX(Input!J$6:J$1005,ROW($C621)-ROW($C$5),1))=0,"",INDEX(Input!J$6:J$1005,ROW($C621)-ROW($C$5),1))</f>
        <v/>
      </c>
      <c r="N621" s="101" t="str">
        <f t="array" ref="N621">IFERROR(IF($AY$24=123,DAY(M621)&amp;connector&amp;IF($AZ$24="Extended",INDEX($AT$24:$AT$35,MONTH(M621),1),MONTH(M621))&amp;connector&amp;IF($AZ$24="Short", RIGHT(YEAR(M621),2),YEAR(M621)),IF($AY$24=213, MONTH(M621)&amp;connector&amp;DAY(M621)&amp;connector&amp;IF($AZ$24="Short", RIGHT(YEAR(M621),2),YEAR(M621)),IF($AZ$24="Short", RIGHT(YEAR(M621),2),YEAR(M621))&amp;connector&amp;MONTH(M621)&amp;connector&amp;DAY(M621))),"-")</f>
        <v>-</v>
      </c>
      <c r="O621" s="156" t="str">
        <f>IF(LEN(INDEX(Input!K$6:K$1005,ROW($C621)-ROW($C$5),1))=0,"",INDEX(Input!K$6:K$1005,ROW($C621)-ROW($C$5),1))</f>
        <v/>
      </c>
      <c r="P621" s="100" t="str">
        <f t="shared" si="75"/>
        <v>-</v>
      </c>
      <c r="Q621" s="156" t="str">
        <f>IF(LEN(INDEX(Input!L$6:L$1005,ROW($C621)-ROW($C$5),1))=0,"",INDEX(Input!L$6:L$1005,ROW($C621)-ROW($C$5),1))</f>
        <v/>
      </c>
      <c r="R621" s="100" t="str">
        <f t="shared" si="76"/>
        <v>-</v>
      </c>
      <c r="S621" s="156" t="str">
        <f>IF(LEN(INDEX(Input!M$6:M$1005,ROW($C621)-ROW($C$5),1))=0,"-",INDEX(Input!M$6:M$1005,ROW($C621)-ROW($C$5),1))</f>
        <v>-</v>
      </c>
      <c r="T621" s="156" t="str">
        <f t="shared" si="77"/>
        <v/>
      </c>
      <c r="U621" s="100" t="str">
        <f t="shared" si="78"/>
        <v>-</v>
      </c>
      <c r="V621" s="156" t="str">
        <f>IF(LEN(INDEX(Input!O$6:O$1005,ROW($C621)-ROW($C$5),1))=0,"",INDEX(Input!O$6:O$1005,ROW($C621)-ROW($C$5),1))</f>
        <v/>
      </c>
      <c r="W621" s="100" t="str">
        <f t="shared" si="79"/>
        <v>-</v>
      </c>
      <c r="X621" s="104" t="str">
        <f t="shared" si="80"/>
        <v/>
      </c>
      <c r="Y621" s="102" t="str">
        <f t="shared" si="81"/>
        <v/>
      </c>
      <c r="Z621" s="102" t="str">
        <f>IF(AND(OR(Dashboard!$D$7=J621,Dashboard!$D$7=""),  OR(Dashboard!$G$6&lt;=K621,Dashboard!$G$6=""), OR(Dashboard!$G$7&gt;=K621,Dashboard!$G$7=""),  OR(Dashboard!$J$6&lt;=O621,Dashboard!$J$6=""), OR(Dashboard!$J$7&gt;=O621,Dashboard!$J$7=""),D621&lt;&gt;""),"x","")</f>
        <v>x</v>
      </c>
      <c r="AA621" s="102" t="str">
        <f>IF(AND(OR(Dashboard!$D$6=H621,Dashboard!$D$6="",Dashboard!$D$6="All"), Z621="x"),"x","")</f>
        <v>x</v>
      </c>
      <c r="AB621" s="103" t="str">
        <f>IF(AND(OR(Dashboard!$D$6=H621,Dashboard!$D$6="",Dashboard!$D$6="All"), OR(Dashboard!$D$7=J621,Dashboard!$D$7=""),  OR(Dashboard!$G$6&lt;=K621,Dashboard!$G$6=""), OR(Dashboard!$G$7&gt;=K621,Dashboard!$G$7=""),  OR(Dashboard!$J$6&lt;=O621,Dashboard!$J$6=""), OR(Dashboard!$J$7&gt;=O621,Dashboard!$J$7=""),I621&lt;&gt;""),"x","")</f>
        <v/>
      </c>
      <c r="AC621" s="88" t="str">
        <f>IF($AB621&lt;&gt;"x","",IF(AND($I621&lt;&gt;AC$4, IFERROR(MATCH("c",$AB621:AB621,0),0)=0),"x", IF(IFERROR(MATCH("c",$AB621:AB621,0),0)=0,"c","")))</f>
        <v/>
      </c>
      <c r="AD621" s="88" t="str">
        <f>IF($AB621&lt;&gt;"x","",IF(AND($I621&lt;&gt;AD$4, IFERROR(MATCH("c",$AB621:AC621,0),0)=0),"x", IF(IFERROR(MATCH("c",$AB621:AC621,0),0)=0,"c","")))</f>
        <v/>
      </c>
      <c r="AE621" s="88" t="str">
        <f>IF($AB621&lt;&gt;"x","",IF(AND($I621&lt;&gt;AE$4, IFERROR(MATCH("c",$AB621:AD621,0),0)=0),"x", IF(IFERROR(MATCH("c",$AB621:AD621,0),0)=0,"c","")))</f>
        <v/>
      </c>
      <c r="AF621" s="88" t="str">
        <f>IF($AB621&lt;&gt;"x","",IF(AND($I621&lt;&gt;AF$4, IFERROR(MATCH("c",$AB621:AE621,0),0)=0),"x", IF(IFERROR(MATCH("c",$AB621:AE621,0),0)=0,"c","")))</f>
        <v/>
      </c>
      <c r="AG621" s="88" t="str">
        <f>IF($AB621&lt;&gt;"x","",IF(AND($I621&lt;&gt;AG$4, IFERROR(MATCH("c",$AB621:AF621,0),0)=0),"x", IF(IFERROR(MATCH("c",$AB621:AF621,0),0)=0,"c","")))</f>
        <v/>
      </c>
      <c r="AH621" s="88" t="str">
        <f>IF($AB621&lt;&gt;"x","",IF(AND($I621&lt;&gt;AH$4, IFERROR(MATCH("c",$AB621:AG621,0),0)=0),"x", IF(IFERROR(MATCH("c",$AB621:AG621,0),0)=0,"c","")))</f>
        <v/>
      </c>
      <c r="AI621" s="88" t="str">
        <f>IF($AB621&lt;&gt;"x","",IF(AND($I621&lt;&gt;AI$4, IFERROR(MATCH("c",$AB621:AH621,0),0)=0),"x", IF(IFERROR(MATCH("c",$AB621:AH621,0),0)=0,"c","")))</f>
        <v/>
      </c>
      <c r="AJ621" s="88" t="str">
        <f>IF($AB621&lt;&gt;"x","",IF(AND($I621&lt;&gt;AJ$4, IFERROR(MATCH("c",$AB621:AI621,0),0)=0),"x", IF(IFERROR(MATCH("c",$AB621:AI621,0),0)=0,"c","")))</f>
        <v/>
      </c>
      <c r="AK621" s="88" t="str">
        <f>IF($AB621&lt;&gt;"x","",IF(AND($I621&lt;&gt;AK$4, IFERROR(MATCH("c",$AB621:AJ621,0),0)=0),"x", IF(IFERROR(MATCH("c",$AB621:AJ621,0),0)=0,"c","")))</f>
        <v/>
      </c>
      <c r="AL621" s="88" t="str">
        <f>IF($AB621&lt;&gt;"x","",IF(AND($I621&lt;&gt;AL$4, IFERROR(MATCH("c",$AB621:AK621,0),0)=0),"x", IF(IFERROR(MATCH("c",$AB621:AK621,0),0)=0,"c","")))</f>
        <v/>
      </c>
      <c r="AM621" s="88" t="str">
        <f>IF($AB621&lt;&gt;"x","",IF(AND($I621&lt;&gt;AM$4, IFERROR(MATCH("c",$AB621:AL621,0),0)=0),"x", IF(IFERROR(MATCH("c",$AB621:AL621,0),0)=0,"c","")))</f>
        <v/>
      </c>
      <c r="AN621" s="88" t="str">
        <f>IF($AB621&lt;&gt;"x","",IF(AND($I621&lt;&gt;AN$4, IFERROR(MATCH("c",$AB621:AM621,0),0)=0),"x", IF(IFERROR(MATCH("c",$AB621:AM621,0),0)=0,"c","")))</f>
        <v/>
      </c>
      <c r="AO621" s="88" t="str">
        <f>IF($AB621&lt;&gt;"x","",IF(AND($I621&lt;&gt;AO$4, IFERROR(MATCH("c",$AB621:AN621,0),0)=0),"x", IF(IFERROR(MATCH("c",$AB621:AN621,0),0)=0,"c","")))</f>
        <v/>
      </c>
      <c r="AP621" s="88" t="str">
        <f>IF($AB621&lt;&gt;"x","",IF(AND($I621&lt;&gt;AP$4, IFERROR(MATCH("c",$AB621:AO621,0),0)=0),"x", IF(IFERROR(MATCH("c",$AB621:AO621,0),0)=0,"c","")))</f>
        <v/>
      </c>
      <c r="AQ621" s="88" t="str">
        <f>IF($AB621&lt;&gt;"x","",IF(AND($I621&lt;&gt;AQ$4, IFERROR(MATCH("c",$AB621:AP621,0),0)=0),"x", IF(IFERROR(MATCH("c",$AB621:AP621,0),0)=0,"c","")))</f>
        <v/>
      </c>
    </row>
    <row r="622" spans="2:43" x14ac:dyDescent="0.25">
      <c r="B622" s="88">
        <f>IF(AND(OR(Pipeline!$F$5=H622,Pipeline!$F$5="",Pipeline!$F$5="All"), OR(Pipeline!$F$6=J622,Pipeline!$F$6="",Pipeline!$F$6="All"),  OR(Pipeline!$J$5&lt;=K622,Pipeline!$J$5=""), OR(Pipeline!$J$6&gt;=K622,Pipeline!$J$6=""),  OR(Pipeline!$N$5&lt;=O622,Pipeline!$N$5=""), OR(Pipeline!$N$6&gt;=O622,Pipeline!$N$6="")),1,0)</f>
        <v>1</v>
      </c>
      <c r="C622" s="99">
        <f>IF(B622&lt;&gt;1,"",COUNTIFS($I$6:I621,I622,$B$6:B621,1)+1)</f>
        <v>610</v>
      </c>
      <c r="D622" s="100" t="str">
        <f>IF(LEN(INDEX(Input!B$6:B$1005,ROW($C622)-ROW($C$5),1))=0,"-",INDEX(Input!B$6:B$1005,ROW($C622)-ROW($C$5),1))</f>
        <v>-</v>
      </c>
      <c r="E622" s="100" t="str">
        <f>IF(LEN(INDEX(Input!C$6:C$1005,ROW($C622)-ROW($C$5),1))=0,"-",INDEX(Input!C$6:C$1005,ROW($C622)-ROW($C$5),1))</f>
        <v>-</v>
      </c>
      <c r="F622" s="100" t="str">
        <f>IF(LEN(INDEX(Input!D$6:D$1005,ROW($C622)-ROW($C$5),1))=0,"-",INDEX(Input!D$6:D$1005,ROW($C622)-ROW($C$5),1))</f>
        <v>-</v>
      </c>
      <c r="G622" s="100" t="str">
        <f>IF(LEN(INDEX(Input!E$6:E$1005,ROW($C622)-ROW($C$5),1))=0,"-",INDEX(Input!E$6:E$1005,ROW($C622)-ROW($C$5),1))</f>
        <v>-</v>
      </c>
      <c r="H622" s="100" t="str">
        <f>IF(LEN(INDEX(Input!F$6:F$1005,ROW($C622)-ROW($C$5),1))=0,"-",INDEX(Input!F$6:F$1005,ROW($C622)-ROW($C$5),1))</f>
        <v>-</v>
      </c>
      <c r="I622" s="100" t="str">
        <f>IF(LEN(INDEX(Input!G$6:G$1005,ROW($C622)-ROW($C$5),1))=0,"",INDEX(Input!G$6:G$1005,ROW($C622)-ROW($C$5),1))</f>
        <v/>
      </c>
      <c r="J622" s="100" t="str">
        <f>IF(LEN(INDEX(Input!B$6:B$1005,ROW($C622)-ROW($C$5),1))=0,"-",IF(INDEX(Input!H$6:H$1005,ROW($C622)-ROW($C$5),1)="","Not set",INDEX(Input!H$6:H$1005,ROW($C622)-ROW($C$5),1)) )</f>
        <v>-</v>
      </c>
      <c r="K622" s="101" t="str">
        <f>IF(LEN(INDEX(Input!I$6:I$1005,ROW($C622)-ROW($C$5),1))=0,"",INDEX(Input!I$6:I$1005,ROW($C622)-ROW($C$5),1))</f>
        <v/>
      </c>
      <c r="L622" s="101" t="str">
        <f t="array" ref="L622">IFERROR(IF($AY$24=123,DAY(K622)&amp;connector&amp;IF($AZ$24="Extended",INDEX($AT$24:$AT$35,MONTH(K622),1),MONTH(K622))&amp;connector&amp;IF($AZ$24="Short", RIGHT(YEAR(K622),2),YEAR(K622)),IF($AY$24=213, MONTH(K622)&amp;connector&amp;DAY(K622)&amp;connector&amp;IF($AZ$24="Short", RIGHT(YEAR(K622),2),YEAR(K622)),IF($AZ$24="Short", RIGHT(YEAR(K622),2),YEAR(K622))&amp;connector&amp;MONTH(K622)&amp;connector&amp;DAY(K622))),"-")</f>
        <v>-</v>
      </c>
      <c r="M622" s="101" t="str">
        <f>IF(LEN(INDEX(Input!J$6:J$1005,ROW($C622)-ROW($C$5),1))=0,"",INDEX(Input!J$6:J$1005,ROW($C622)-ROW($C$5),1))</f>
        <v/>
      </c>
      <c r="N622" s="101" t="str">
        <f t="array" ref="N622">IFERROR(IF($AY$24=123,DAY(M622)&amp;connector&amp;IF($AZ$24="Extended",INDEX($AT$24:$AT$35,MONTH(M622),1),MONTH(M622))&amp;connector&amp;IF($AZ$24="Short", RIGHT(YEAR(M622),2),YEAR(M622)),IF($AY$24=213, MONTH(M622)&amp;connector&amp;DAY(M622)&amp;connector&amp;IF($AZ$24="Short", RIGHT(YEAR(M622),2),YEAR(M622)),IF($AZ$24="Short", RIGHT(YEAR(M622),2),YEAR(M622))&amp;connector&amp;MONTH(M622)&amp;connector&amp;DAY(M622))),"-")</f>
        <v>-</v>
      </c>
      <c r="O622" s="156" t="str">
        <f>IF(LEN(INDEX(Input!K$6:K$1005,ROW($C622)-ROW($C$5),1))=0,"",INDEX(Input!K$6:K$1005,ROW($C622)-ROW($C$5),1))</f>
        <v/>
      </c>
      <c r="P622" s="100" t="str">
        <f t="shared" si="75"/>
        <v>-</v>
      </c>
      <c r="Q622" s="156" t="str">
        <f>IF(LEN(INDEX(Input!L$6:L$1005,ROW($C622)-ROW($C$5),1))=0,"",INDEX(Input!L$6:L$1005,ROW($C622)-ROW($C$5),1))</f>
        <v/>
      </c>
      <c r="R622" s="100" t="str">
        <f t="shared" si="76"/>
        <v>-</v>
      </c>
      <c r="S622" s="156" t="str">
        <f>IF(LEN(INDEX(Input!M$6:M$1005,ROW($C622)-ROW($C$5),1))=0,"-",INDEX(Input!M$6:M$1005,ROW($C622)-ROW($C$5),1))</f>
        <v>-</v>
      </c>
      <c r="T622" s="156" t="str">
        <f t="shared" si="77"/>
        <v/>
      </c>
      <c r="U622" s="100" t="str">
        <f t="shared" si="78"/>
        <v>-</v>
      </c>
      <c r="V622" s="156" t="str">
        <f>IF(LEN(INDEX(Input!O$6:O$1005,ROW($C622)-ROW($C$5),1))=0,"",INDEX(Input!O$6:O$1005,ROW($C622)-ROW($C$5),1))</f>
        <v/>
      </c>
      <c r="W622" s="100" t="str">
        <f t="shared" si="79"/>
        <v>-</v>
      </c>
      <c r="X622" s="104" t="str">
        <f t="shared" si="80"/>
        <v/>
      </c>
      <c r="Y622" s="102" t="str">
        <f t="shared" si="81"/>
        <v/>
      </c>
      <c r="Z622" s="102" t="str">
        <f>IF(AND(OR(Dashboard!$D$7=J622,Dashboard!$D$7=""),  OR(Dashboard!$G$6&lt;=K622,Dashboard!$G$6=""), OR(Dashboard!$G$7&gt;=K622,Dashboard!$G$7=""),  OR(Dashboard!$J$6&lt;=O622,Dashboard!$J$6=""), OR(Dashboard!$J$7&gt;=O622,Dashboard!$J$7=""),D622&lt;&gt;""),"x","")</f>
        <v>x</v>
      </c>
      <c r="AA622" s="102" t="str">
        <f>IF(AND(OR(Dashboard!$D$6=H622,Dashboard!$D$6="",Dashboard!$D$6="All"), Z622="x"),"x","")</f>
        <v>x</v>
      </c>
      <c r="AB622" s="103" t="str">
        <f>IF(AND(OR(Dashboard!$D$6=H622,Dashboard!$D$6="",Dashboard!$D$6="All"), OR(Dashboard!$D$7=J622,Dashboard!$D$7=""),  OR(Dashboard!$G$6&lt;=K622,Dashboard!$G$6=""), OR(Dashboard!$G$7&gt;=K622,Dashboard!$G$7=""),  OR(Dashboard!$J$6&lt;=O622,Dashboard!$J$6=""), OR(Dashboard!$J$7&gt;=O622,Dashboard!$J$7=""),I622&lt;&gt;""),"x","")</f>
        <v/>
      </c>
      <c r="AC622" s="88" t="str">
        <f>IF($AB622&lt;&gt;"x","",IF(AND($I622&lt;&gt;AC$4, IFERROR(MATCH("c",$AB622:AB622,0),0)=0),"x", IF(IFERROR(MATCH("c",$AB622:AB622,0),0)=0,"c","")))</f>
        <v/>
      </c>
      <c r="AD622" s="88" t="str">
        <f>IF($AB622&lt;&gt;"x","",IF(AND($I622&lt;&gt;AD$4, IFERROR(MATCH("c",$AB622:AC622,0),0)=0),"x", IF(IFERROR(MATCH("c",$AB622:AC622,0),0)=0,"c","")))</f>
        <v/>
      </c>
      <c r="AE622" s="88" t="str">
        <f>IF($AB622&lt;&gt;"x","",IF(AND($I622&lt;&gt;AE$4, IFERROR(MATCH("c",$AB622:AD622,0),0)=0),"x", IF(IFERROR(MATCH("c",$AB622:AD622,0),0)=0,"c","")))</f>
        <v/>
      </c>
      <c r="AF622" s="88" t="str">
        <f>IF($AB622&lt;&gt;"x","",IF(AND($I622&lt;&gt;AF$4, IFERROR(MATCH("c",$AB622:AE622,0),0)=0),"x", IF(IFERROR(MATCH("c",$AB622:AE622,0),0)=0,"c","")))</f>
        <v/>
      </c>
      <c r="AG622" s="88" t="str">
        <f>IF($AB622&lt;&gt;"x","",IF(AND($I622&lt;&gt;AG$4, IFERROR(MATCH("c",$AB622:AF622,0),0)=0),"x", IF(IFERROR(MATCH("c",$AB622:AF622,0),0)=0,"c","")))</f>
        <v/>
      </c>
      <c r="AH622" s="88" t="str">
        <f>IF($AB622&lt;&gt;"x","",IF(AND($I622&lt;&gt;AH$4, IFERROR(MATCH("c",$AB622:AG622,0),0)=0),"x", IF(IFERROR(MATCH("c",$AB622:AG622,0),0)=0,"c","")))</f>
        <v/>
      </c>
      <c r="AI622" s="88" t="str">
        <f>IF($AB622&lt;&gt;"x","",IF(AND($I622&lt;&gt;AI$4, IFERROR(MATCH("c",$AB622:AH622,0),0)=0),"x", IF(IFERROR(MATCH("c",$AB622:AH622,0),0)=0,"c","")))</f>
        <v/>
      </c>
      <c r="AJ622" s="88" t="str">
        <f>IF($AB622&lt;&gt;"x","",IF(AND($I622&lt;&gt;AJ$4, IFERROR(MATCH("c",$AB622:AI622,0),0)=0),"x", IF(IFERROR(MATCH("c",$AB622:AI622,0),0)=0,"c","")))</f>
        <v/>
      </c>
      <c r="AK622" s="88" t="str">
        <f>IF($AB622&lt;&gt;"x","",IF(AND($I622&lt;&gt;AK$4, IFERROR(MATCH("c",$AB622:AJ622,0),0)=0),"x", IF(IFERROR(MATCH("c",$AB622:AJ622,0),0)=0,"c","")))</f>
        <v/>
      </c>
      <c r="AL622" s="88" t="str">
        <f>IF($AB622&lt;&gt;"x","",IF(AND($I622&lt;&gt;AL$4, IFERROR(MATCH("c",$AB622:AK622,0),0)=0),"x", IF(IFERROR(MATCH("c",$AB622:AK622,0),0)=0,"c","")))</f>
        <v/>
      </c>
      <c r="AM622" s="88" t="str">
        <f>IF($AB622&lt;&gt;"x","",IF(AND($I622&lt;&gt;AM$4, IFERROR(MATCH("c",$AB622:AL622,0),0)=0),"x", IF(IFERROR(MATCH("c",$AB622:AL622,0),0)=0,"c","")))</f>
        <v/>
      </c>
      <c r="AN622" s="88" t="str">
        <f>IF($AB622&lt;&gt;"x","",IF(AND($I622&lt;&gt;AN$4, IFERROR(MATCH("c",$AB622:AM622,0),0)=0),"x", IF(IFERROR(MATCH("c",$AB622:AM622,0),0)=0,"c","")))</f>
        <v/>
      </c>
      <c r="AO622" s="88" t="str">
        <f>IF($AB622&lt;&gt;"x","",IF(AND($I622&lt;&gt;AO$4, IFERROR(MATCH("c",$AB622:AN622,0),0)=0),"x", IF(IFERROR(MATCH("c",$AB622:AN622,0),0)=0,"c","")))</f>
        <v/>
      </c>
      <c r="AP622" s="88" t="str">
        <f>IF($AB622&lt;&gt;"x","",IF(AND($I622&lt;&gt;AP$4, IFERROR(MATCH("c",$AB622:AO622,0),0)=0),"x", IF(IFERROR(MATCH("c",$AB622:AO622,0),0)=0,"c","")))</f>
        <v/>
      </c>
      <c r="AQ622" s="88" t="str">
        <f>IF($AB622&lt;&gt;"x","",IF(AND($I622&lt;&gt;AQ$4, IFERROR(MATCH("c",$AB622:AP622,0),0)=0),"x", IF(IFERROR(MATCH("c",$AB622:AP622,0),0)=0,"c","")))</f>
        <v/>
      </c>
    </row>
    <row r="623" spans="2:43" x14ac:dyDescent="0.25">
      <c r="B623" s="88">
        <f>IF(AND(OR(Pipeline!$F$5=H623,Pipeline!$F$5="",Pipeline!$F$5="All"), OR(Pipeline!$F$6=J623,Pipeline!$F$6="",Pipeline!$F$6="All"),  OR(Pipeline!$J$5&lt;=K623,Pipeline!$J$5=""), OR(Pipeline!$J$6&gt;=K623,Pipeline!$J$6=""),  OR(Pipeline!$N$5&lt;=O623,Pipeline!$N$5=""), OR(Pipeline!$N$6&gt;=O623,Pipeline!$N$6="")),1,0)</f>
        <v>1</v>
      </c>
      <c r="C623" s="99">
        <f>IF(B623&lt;&gt;1,"",COUNTIFS($I$6:I622,I623,$B$6:B622,1)+1)</f>
        <v>611</v>
      </c>
      <c r="D623" s="100" t="str">
        <f>IF(LEN(INDEX(Input!B$6:B$1005,ROW($C623)-ROW($C$5),1))=0,"-",INDEX(Input!B$6:B$1005,ROW($C623)-ROW($C$5),1))</f>
        <v>-</v>
      </c>
      <c r="E623" s="100" t="str">
        <f>IF(LEN(INDEX(Input!C$6:C$1005,ROW($C623)-ROW($C$5),1))=0,"-",INDEX(Input!C$6:C$1005,ROW($C623)-ROW($C$5),1))</f>
        <v>-</v>
      </c>
      <c r="F623" s="100" t="str">
        <f>IF(LEN(INDEX(Input!D$6:D$1005,ROW($C623)-ROW($C$5),1))=0,"-",INDEX(Input!D$6:D$1005,ROW($C623)-ROW($C$5),1))</f>
        <v>-</v>
      </c>
      <c r="G623" s="100" t="str">
        <f>IF(LEN(INDEX(Input!E$6:E$1005,ROW($C623)-ROW($C$5),1))=0,"-",INDEX(Input!E$6:E$1005,ROW($C623)-ROW($C$5),1))</f>
        <v>-</v>
      </c>
      <c r="H623" s="100" t="str">
        <f>IF(LEN(INDEX(Input!F$6:F$1005,ROW($C623)-ROW($C$5),1))=0,"-",INDEX(Input!F$6:F$1005,ROW($C623)-ROW($C$5),1))</f>
        <v>-</v>
      </c>
      <c r="I623" s="100" t="str">
        <f>IF(LEN(INDEX(Input!G$6:G$1005,ROW($C623)-ROW($C$5),1))=0,"",INDEX(Input!G$6:G$1005,ROW($C623)-ROW($C$5),1))</f>
        <v/>
      </c>
      <c r="J623" s="100" t="str">
        <f>IF(LEN(INDEX(Input!B$6:B$1005,ROW($C623)-ROW($C$5),1))=0,"-",IF(INDEX(Input!H$6:H$1005,ROW($C623)-ROW($C$5),1)="","Not set",INDEX(Input!H$6:H$1005,ROW($C623)-ROW($C$5),1)) )</f>
        <v>-</v>
      </c>
      <c r="K623" s="101" t="str">
        <f>IF(LEN(INDEX(Input!I$6:I$1005,ROW($C623)-ROW($C$5),1))=0,"",INDEX(Input!I$6:I$1005,ROW($C623)-ROW($C$5),1))</f>
        <v/>
      </c>
      <c r="L623" s="101" t="str">
        <f t="array" ref="L623">IFERROR(IF($AY$24=123,DAY(K623)&amp;connector&amp;IF($AZ$24="Extended",INDEX($AT$24:$AT$35,MONTH(K623),1),MONTH(K623))&amp;connector&amp;IF($AZ$24="Short", RIGHT(YEAR(K623),2),YEAR(K623)),IF($AY$24=213, MONTH(K623)&amp;connector&amp;DAY(K623)&amp;connector&amp;IF($AZ$24="Short", RIGHT(YEAR(K623),2),YEAR(K623)),IF($AZ$24="Short", RIGHT(YEAR(K623),2),YEAR(K623))&amp;connector&amp;MONTH(K623)&amp;connector&amp;DAY(K623))),"-")</f>
        <v>-</v>
      </c>
      <c r="M623" s="101" t="str">
        <f>IF(LEN(INDEX(Input!J$6:J$1005,ROW($C623)-ROW($C$5),1))=0,"",INDEX(Input!J$6:J$1005,ROW($C623)-ROW($C$5),1))</f>
        <v/>
      </c>
      <c r="N623" s="101" t="str">
        <f t="array" ref="N623">IFERROR(IF($AY$24=123,DAY(M623)&amp;connector&amp;IF($AZ$24="Extended",INDEX($AT$24:$AT$35,MONTH(M623),1),MONTH(M623))&amp;connector&amp;IF($AZ$24="Short", RIGHT(YEAR(M623),2),YEAR(M623)),IF($AY$24=213, MONTH(M623)&amp;connector&amp;DAY(M623)&amp;connector&amp;IF($AZ$24="Short", RIGHT(YEAR(M623),2),YEAR(M623)),IF($AZ$24="Short", RIGHT(YEAR(M623),2),YEAR(M623))&amp;connector&amp;MONTH(M623)&amp;connector&amp;DAY(M623))),"-")</f>
        <v>-</v>
      </c>
      <c r="O623" s="156" t="str">
        <f>IF(LEN(INDEX(Input!K$6:K$1005,ROW($C623)-ROW($C$5),1))=0,"",INDEX(Input!K$6:K$1005,ROW($C623)-ROW($C$5),1))</f>
        <v/>
      </c>
      <c r="P623" s="100" t="str">
        <f t="shared" si="75"/>
        <v>-</v>
      </c>
      <c r="Q623" s="156" t="str">
        <f>IF(LEN(INDEX(Input!L$6:L$1005,ROW($C623)-ROW($C$5),1))=0,"",INDEX(Input!L$6:L$1005,ROW($C623)-ROW($C$5),1))</f>
        <v/>
      </c>
      <c r="R623" s="100" t="str">
        <f t="shared" si="76"/>
        <v>-</v>
      </c>
      <c r="S623" s="156" t="str">
        <f>IF(LEN(INDEX(Input!M$6:M$1005,ROW($C623)-ROW($C$5),1))=0,"-",INDEX(Input!M$6:M$1005,ROW($C623)-ROW($C$5),1))</f>
        <v>-</v>
      </c>
      <c r="T623" s="156" t="str">
        <f t="shared" si="77"/>
        <v/>
      </c>
      <c r="U623" s="100" t="str">
        <f t="shared" si="78"/>
        <v>-</v>
      </c>
      <c r="V623" s="156" t="str">
        <f>IF(LEN(INDEX(Input!O$6:O$1005,ROW($C623)-ROW($C$5),1))=0,"",INDEX(Input!O$6:O$1005,ROW($C623)-ROW($C$5),1))</f>
        <v/>
      </c>
      <c r="W623" s="100" t="str">
        <f t="shared" si="79"/>
        <v>-</v>
      </c>
      <c r="X623" s="104" t="str">
        <f t="shared" si="80"/>
        <v/>
      </c>
      <c r="Y623" s="102" t="str">
        <f t="shared" si="81"/>
        <v/>
      </c>
      <c r="Z623" s="102" t="str">
        <f>IF(AND(OR(Dashboard!$D$7=J623,Dashboard!$D$7=""),  OR(Dashboard!$G$6&lt;=K623,Dashboard!$G$6=""), OR(Dashboard!$G$7&gt;=K623,Dashboard!$G$7=""),  OR(Dashboard!$J$6&lt;=O623,Dashboard!$J$6=""), OR(Dashboard!$J$7&gt;=O623,Dashboard!$J$7=""),D623&lt;&gt;""),"x","")</f>
        <v>x</v>
      </c>
      <c r="AA623" s="102" t="str">
        <f>IF(AND(OR(Dashboard!$D$6=H623,Dashboard!$D$6="",Dashboard!$D$6="All"), Z623="x"),"x","")</f>
        <v>x</v>
      </c>
      <c r="AB623" s="103" t="str">
        <f>IF(AND(OR(Dashboard!$D$6=H623,Dashboard!$D$6="",Dashboard!$D$6="All"), OR(Dashboard!$D$7=J623,Dashboard!$D$7=""),  OR(Dashboard!$G$6&lt;=K623,Dashboard!$G$6=""), OR(Dashboard!$G$7&gt;=K623,Dashboard!$G$7=""),  OR(Dashboard!$J$6&lt;=O623,Dashboard!$J$6=""), OR(Dashboard!$J$7&gt;=O623,Dashboard!$J$7=""),I623&lt;&gt;""),"x","")</f>
        <v/>
      </c>
      <c r="AC623" s="88" t="str">
        <f>IF($AB623&lt;&gt;"x","",IF(AND($I623&lt;&gt;AC$4, IFERROR(MATCH("c",$AB623:AB623,0),0)=0),"x", IF(IFERROR(MATCH("c",$AB623:AB623,0),0)=0,"c","")))</f>
        <v/>
      </c>
      <c r="AD623" s="88" t="str">
        <f>IF($AB623&lt;&gt;"x","",IF(AND($I623&lt;&gt;AD$4, IFERROR(MATCH("c",$AB623:AC623,0),0)=0),"x", IF(IFERROR(MATCH("c",$AB623:AC623,0),0)=0,"c","")))</f>
        <v/>
      </c>
      <c r="AE623" s="88" t="str">
        <f>IF($AB623&lt;&gt;"x","",IF(AND($I623&lt;&gt;AE$4, IFERROR(MATCH("c",$AB623:AD623,0),0)=0),"x", IF(IFERROR(MATCH("c",$AB623:AD623,0),0)=0,"c","")))</f>
        <v/>
      </c>
      <c r="AF623" s="88" t="str">
        <f>IF($AB623&lt;&gt;"x","",IF(AND($I623&lt;&gt;AF$4, IFERROR(MATCH("c",$AB623:AE623,0),0)=0),"x", IF(IFERROR(MATCH("c",$AB623:AE623,0),0)=0,"c","")))</f>
        <v/>
      </c>
      <c r="AG623" s="88" t="str">
        <f>IF($AB623&lt;&gt;"x","",IF(AND($I623&lt;&gt;AG$4, IFERROR(MATCH("c",$AB623:AF623,0),0)=0),"x", IF(IFERROR(MATCH("c",$AB623:AF623,0),0)=0,"c","")))</f>
        <v/>
      </c>
      <c r="AH623" s="88" t="str">
        <f>IF($AB623&lt;&gt;"x","",IF(AND($I623&lt;&gt;AH$4, IFERROR(MATCH("c",$AB623:AG623,0),0)=0),"x", IF(IFERROR(MATCH("c",$AB623:AG623,0),0)=0,"c","")))</f>
        <v/>
      </c>
      <c r="AI623" s="88" t="str">
        <f>IF($AB623&lt;&gt;"x","",IF(AND($I623&lt;&gt;AI$4, IFERROR(MATCH("c",$AB623:AH623,0),0)=0),"x", IF(IFERROR(MATCH("c",$AB623:AH623,0),0)=0,"c","")))</f>
        <v/>
      </c>
      <c r="AJ623" s="88" t="str">
        <f>IF($AB623&lt;&gt;"x","",IF(AND($I623&lt;&gt;AJ$4, IFERROR(MATCH("c",$AB623:AI623,0),0)=0),"x", IF(IFERROR(MATCH("c",$AB623:AI623,0),0)=0,"c","")))</f>
        <v/>
      </c>
      <c r="AK623" s="88" t="str">
        <f>IF($AB623&lt;&gt;"x","",IF(AND($I623&lt;&gt;AK$4, IFERROR(MATCH("c",$AB623:AJ623,0),0)=0),"x", IF(IFERROR(MATCH("c",$AB623:AJ623,0),0)=0,"c","")))</f>
        <v/>
      </c>
      <c r="AL623" s="88" t="str">
        <f>IF($AB623&lt;&gt;"x","",IF(AND($I623&lt;&gt;AL$4, IFERROR(MATCH("c",$AB623:AK623,0),0)=0),"x", IF(IFERROR(MATCH("c",$AB623:AK623,0),0)=0,"c","")))</f>
        <v/>
      </c>
      <c r="AM623" s="88" t="str">
        <f>IF($AB623&lt;&gt;"x","",IF(AND($I623&lt;&gt;AM$4, IFERROR(MATCH("c",$AB623:AL623,0),0)=0),"x", IF(IFERROR(MATCH("c",$AB623:AL623,0),0)=0,"c","")))</f>
        <v/>
      </c>
      <c r="AN623" s="88" t="str">
        <f>IF($AB623&lt;&gt;"x","",IF(AND($I623&lt;&gt;AN$4, IFERROR(MATCH("c",$AB623:AM623,0),0)=0),"x", IF(IFERROR(MATCH("c",$AB623:AM623,0),0)=0,"c","")))</f>
        <v/>
      </c>
      <c r="AO623" s="88" t="str">
        <f>IF($AB623&lt;&gt;"x","",IF(AND($I623&lt;&gt;AO$4, IFERROR(MATCH("c",$AB623:AN623,0),0)=0),"x", IF(IFERROR(MATCH("c",$AB623:AN623,0),0)=0,"c","")))</f>
        <v/>
      </c>
      <c r="AP623" s="88" t="str">
        <f>IF($AB623&lt;&gt;"x","",IF(AND($I623&lt;&gt;AP$4, IFERROR(MATCH("c",$AB623:AO623,0),0)=0),"x", IF(IFERROR(MATCH("c",$AB623:AO623,0),0)=0,"c","")))</f>
        <v/>
      </c>
      <c r="AQ623" s="88" t="str">
        <f>IF($AB623&lt;&gt;"x","",IF(AND($I623&lt;&gt;AQ$4, IFERROR(MATCH("c",$AB623:AP623,0),0)=0),"x", IF(IFERROR(MATCH("c",$AB623:AP623,0),0)=0,"c","")))</f>
        <v/>
      </c>
    </row>
    <row r="624" spans="2:43" x14ac:dyDescent="0.25">
      <c r="B624" s="88">
        <f>IF(AND(OR(Pipeline!$F$5=H624,Pipeline!$F$5="",Pipeline!$F$5="All"), OR(Pipeline!$F$6=J624,Pipeline!$F$6="",Pipeline!$F$6="All"),  OR(Pipeline!$J$5&lt;=K624,Pipeline!$J$5=""), OR(Pipeline!$J$6&gt;=K624,Pipeline!$J$6=""),  OR(Pipeline!$N$5&lt;=O624,Pipeline!$N$5=""), OR(Pipeline!$N$6&gt;=O624,Pipeline!$N$6="")),1,0)</f>
        <v>1</v>
      </c>
      <c r="C624" s="99">
        <f>IF(B624&lt;&gt;1,"",COUNTIFS($I$6:I623,I624,$B$6:B623,1)+1)</f>
        <v>612</v>
      </c>
      <c r="D624" s="100" t="str">
        <f>IF(LEN(INDEX(Input!B$6:B$1005,ROW($C624)-ROW($C$5),1))=0,"-",INDEX(Input!B$6:B$1005,ROW($C624)-ROW($C$5),1))</f>
        <v>-</v>
      </c>
      <c r="E624" s="100" t="str">
        <f>IF(LEN(INDEX(Input!C$6:C$1005,ROW($C624)-ROW($C$5),1))=0,"-",INDEX(Input!C$6:C$1005,ROW($C624)-ROW($C$5),1))</f>
        <v>-</v>
      </c>
      <c r="F624" s="100" t="str">
        <f>IF(LEN(INDEX(Input!D$6:D$1005,ROW($C624)-ROW($C$5),1))=0,"-",INDEX(Input!D$6:D$1005,ROW($C624)-ROW($C$5),1))</f>
        <v>-</v>
      </c>
      <c r="G624" s="100" t="str">
        <f>IF(LEN(INDEX(Input!E$6:E$1005,ROW($C624)-ROW($C$5),1))=0,"-",INDEX(Input!E$6:E$1005,ROW($C624)-ROW($C$5),1))</f>
        <v>-</v>
      </c>
      <c r="H624" s="100" t="str">
        <f>IF(LEN(INDEX(Input!F$6:F$1005,ROW($C624)-ROW($C$5),1))=0,"-",INDEX(Input!F$6:F$1005,ROW($C624)-ROW($C$5),1))</f>
        <v>-</v>
      </c>
      <c r="I624" s="100" t="str">
        <f>IF(LEN(INDEX(Input!G$6:G$1005,ROW($C624)-ROW($C$5),1))=0,"",INDEX(Input!G$6:G$1005,ROW($C624)-ROW($C$5),1))</f>
        <v/>
      </c>
      <c r="J624" s="100" t="str">
        <f>IF(LEN(INDEX(Input!B$6:B$1005,ROW($C624)-ROW($C$5),1))=0,"-",IF(INDEX(Input!H$6:H$1005,ROW($C624)-ROW($C$5),1)="","Not set",INDEX(Input!H$6:H$1005,ROW($C624)-ROW($C$5),1)) )</f>
        <v>-</v>
      </c>
      <c r="K624" s="101" t="str">
        <f>IF(LEN(INDEX(Input!I$6:I$1005,ROW($C624)-ROW($C$5),1))=0,"",INDEX(Input!I$6:I$1005,ROW($C624)-ROW($C$5),1))</f>
        <v/>
      </c>
      <c r="L624" s="101" t="str">
        <f t="array" ref="L624">IFERROR(IF($AY$24=123,DAY(K624)&amp;connector&amp;IF($AZ$24="Extended",INDEX($AT$24:$AT$35,MONTH(K624),1),MONTH(K624))&amp;connector&amp;IF($AZ$24="Short", RIGHT(YEAR(K624),2),YEAR(K624)),IF($AY$24=213, MONTH(K624)&amp;connector&amp;DAY(K624)&amp;connector&amp;IF($AZ$24="Short", RIGHT(YEAR(K624),2),YEAR(K624)),IF($AZ$24="Short", RIGHT(YEAR(K624),2),YEAR(K624))&amp;connector&amp;MONTH(K624)&amp;connector&amp;DAY(K624))),"-")</f>
        <v>-</v>
      </c>
      <c r="M624" s="101" t="str">
        <f>IF(LEN(INDEX(Input!J$6:J$1005,ROW($C624)-ROW($C$5),1))=0,"",INDEX(Input!J$6:J$1005,ROW($C624)-ROW($C$5),1))</f>
        <v/>
      </c>
      <c r="N624" s="101" t="str">
        <f t="array" ref="N624">IFERROR(IF($AY$24=123,DAY(M624)&amp;connector&amp;IF($AZ$24="Extended",INDEX($AT$24:$AT$35,MONTH(M624),1),MONTH(M624))&amp;connector&amp;IF($AZ$24="Short", RIGHT(YEAR(M624),2),YEAR(M624)),IF($AY$24=213, MONTH(M624)&amp;connector&amp;DAY(M624)&amp;connector&amp;IF($AZ$24="Short", RIGHT(YEAR(M624),2),YEAR(M624)),IF($AZ$24="Short", RIGHT(YEAR(M624),2),YEAR(M624))&amp;connector&amp;MONTH(M624)&amp;connector&amp;DAY(M624))),"-")</f>
        <v>-</v>
      </c>
      <c r="O624" s="156" t="str">
        <f>IF(LEN(INDEX(Input!K$6:K$1005,ROW($C624)-ROW($C$5),1))=0,"",INDEX(Input!K$6:K$1005,ROW($C624)-ROW($C$5),1))</f>
        <v/>
      </c>
      <c r="P624" s="100" t="str">
        <f t="shared" si="75"/>
        <v>-</v>
      </c>
      <c r="Q624" s="156" t="str">
        <f>IF(LEN(INDEX(Input!L$6:L$1005,ROW($C624)-ROW($C$5),1))=0,"",INDEX(Input!L$6:L$1005,ROW($C624)-ROW($C$5),1))</f>
        <v/>
      </c>
      <c r="R624" s="100" t="str">
        <f t="shared" si="76"/>
        <v>-</v>
      </c>
      <c r="S624" s="156" t="str">
        <f>IF(LEN(INDEX(Input!M$6:M$1005,ROW($C624)-ROW($C$5),1))=0,"-",INDEX(Input!M$6:M$1005,ROW($C624)-ROW($C$5),1))</f>
        <v>-</v>
      </c>
      <c r="T624" s="156" t="str">
        <f t="shared" si="77"/>
        <v/>
      </c>
      <c r="U624" s="100" t="str">
        <f t="shared" si="78"/>
        <v>-</v>
      </c>
      <c r="V624" s="156" t="str">
        <f>IF(LEN(INDEX(Input!O$6:O$1005,ROW($C624)-ROW($C$5),1))=0,"",INDEX(Input!O$6:O$1005,ROW($C624)-ROW($C$5),1))</f>
        <v/>
      </c>
      <c r="W624" s="100" t="str">
        <f t="shared" si="79"/>
        <v>-</v>
      </c>
      <c r="X624" s="104" t="str">
        <f t="shared" si="80"/>
        <v/>
      </c>
      <c r="Y624" s="102" t="str">
        <f t="shared" si="81"/>
        <v/>
      </c>
      <c r="Z624" s="102" t="str">
        <f>IF(AND(OR(Dashboard!$D$7=J624,Dashboard!$D$7=""),  OR(Dashboard!$G$6&lt;=K624,Dashboard!$G$6=""), OR(Dashboard!$G$7&gt;=K624,Dashboard!$G$7=""),  OR(Dashboard!$J$6&lt;=O624,Dashboard!$J$6=""), OR(Dashboard!$J$7&gt;=O624,Dashboard!$J$7=""),D624&lt;&gt;""),"x","")</f>
        <v>x</v>
      </c>
      <c r="AA624" s="102" t="str">
        <f>IF(AND(OR(Dashboard!$D$6=H624,Dashboard!$D$6="",Dashboard!$D$6="All"), Z624="x"),"x","")</f>
        <v>x</v>
      </c>
      <c r="AB624" s="103" t="str">
        <f>IF(AND(OR(Dashboard!$D$6=H624,Dashboard!$D$6="",Dashboard!$D$6="All"), OR(Dashboard!$D$7=J624,Dashboard!$D$7=""),  OR(Dashboard!$G$6&lt;=K624,Dashboard!$G$6=""), OR(Dashboard!$G$7&gt;=K624,Dashboard!$G$7=""),  OR(Dashboard!$J$6&lt;=O624,Dashboard!$J$6=""), OR(Dashboard!$J$7&gt;=O624,Dashboard!$J$7=""),I624&lt;&gt;""),"x","")</f>
        <v/>
      </c>
      <c r="AC624" s="88" t="str">
        <f>IF($AB624&lt;&gt;"x","",IF(AND($I624&lt;&gt;AC$4, IFERROR(MATCH("c",$AB624:AB624,0),0)=0),"x", IF(IFERROR(MATCH("c",$AB624:AB624,0),0)=0,"c","")))</f>
        <v/>
      </c>
      <c r="AD624" s="88" t="str">
        <f>IF($AB624&lt;&gt;"x","",IF(AND($I624&lt;&gt;AD$4, IFERROR(MATCH("c",$AB624:AC624,0),0)=0),"x", IF(IFERROR(MATCH("c",$AB624:AC624,0),0)=0,"c","")))</f>
        <v/>
      </c>
      <c r="AE624" s="88" t="str">
        <f>IF($AB624&lt;&gt;"x","",IF(AND($I624&lt;&gt;AE$4, IFERROR(MATCH("c",$AB624:AD624,0),0)=0),"x", IF(IFERROR(MATCH("c",$AB624:AD624,0),0)=0,"c","")))</f>
        <v/>
      </c>
      <c r="AF624" s="88" t="str">
        <f>IF($AB624&lt;&gt;"x","",IF(AND($I624&lt;&gt;AF$4, IFERROR(MATCH("c",$AB624:AE624,0),0)=0),"x", IF(IFERROR(MATCH("c",$AB624:AE624,0),0)=0,"c","")))</f>
        <v/>
      </c>
      <c r="AG624" s="88" t="str">
        <f>IF($AB624&lt;&gt;"x","",IF(AND($I624&lt;&gt;AG$4, IFERROR(MATCH("c",$AB624:AF624,0),0)=0),"x", IF(IFERROR(MATCH("c",$AB624:AF624,0),0)=0,"c","")))</f>
        <v/>
      </c>
      <c r="AH624" s="88" t="str">
        <f>IF($AB624&lt;&gt;"x","",IF(AND($I624&lt;&gt;AH$4, IFERROR(MATCH("c",$AB624:AG624,0),0)=0),"x", IF(IFERROR(MATCH("c",$AB624:AG624,0),0)=0,"c","")))</f>
        <v/>
      </c>
      <c r="AI624" s="88" t="str">
        <f>IF($AB624&lt;&gt;"x","",IF(AND($I624&lt;&gt;AI$4, IFERROR(MATCH("c",$AB624:AH624,0),0)=0),"x", IF(IFERROR(MATCH("c",$AB624:AH624,0),0)=0,"c","")))</f>
        <v/>
      </c>
      <c r="AJ624" s="88" t="str">
        <f>IF($AB624&lt;&gt;"x","",IF(AND($I624&lt;&gt;AJ$4, IFERROR(MATCH("c",$AB624:AI624,0),0)=0),"x", IF(IFERROR(MATCH("c",$AB624:AI624,0),0)=0,"c","")))</f>
        <v/>
      </c>
      <c r="AK624" s="88" t="str">
        <f>IF($AB624&lt;&gt;"x","",IF(AND($I624&lt;&gt;AK$4, IFERROR(MATCH("c",$AB624:AJ624,0),0)=0),"x", IF(IFERROR(MATCH("c",$AB624:AJ624,0),0)=0,"c","")))</f>
        <v/>
      </c>
      <c r="AL624" s="88" t="str">
        <f>IF($AB624&lt;&gt;"x","",IF(AND($I624&lt;&gt;AL$4, IFERROR(MATCH("c",$AB624:AK624,0),0)=0),"x", IF(IFERROR(MATCH("c",$AB624:AK624,0),0)=0,"c","")))</f>
        <v/>
      </c>
      <c r="AM624" s="88" t="str">
        <f>IF($AB624&lt;&gt;"x","",IF(AND($I624&lt;&gt;AM$4, IFERROR(MATCH("c",$AB624:AL624,0),0)=0),"x", IF(IFERROR(MATCH("c",$AB624:AL624,0),0)=0,"c","")))</f>
        <v/>
      </c>
      <c r="AN624" s="88" t="str">
        <f>IF($AB624&lt;&gt;"x","",IF(AND($I624&lt;&gt;AN$4, IFERROR(MATCH("c",$AB624:AM624,0),0)=0),"x", IF(IFERROR(MATCH("c",$AB624:AM624,0),0)=0,"c","")))</f>
        <v/>
      </c>
      <c r="AO624" s="88" t="str">
        <f>IF($AB624&lt;&gt;"x","",IF(AND($I624&lt;&gt;AO$4, IFERROR(MATCH("c",$AB624:AN624,0),0)=0),"x", IF(IFERROR(MATCH("c",$AB624:AN624,0),0)=0,"c","")))</f>
        <v/>
      </c>
      <c r="AP624" s="88" t="str">
        <f>IF($AB624&lt;&gt;"x","",IF(AND($I624&lt;&gt;AP$4, IFERROR(MATCH("c",$AB624:AO624,0),0)=0),"x", IF(IFERROR(MATCH("c",$AB624:AO624,0),0)=0,"c","")))</f>
        <v/>
      </c>
      <c r="AQ624" s="88" t="str">
        <f>IF($AB624&lt;&gt;"x","",IF(AND($I624&lt;&gt;AQ$4, IFERROR(MATCH("c",$AB624:AP624,0),0)=0),"x", IF(IFERROR(MATCH("c",$AB624:AP624,0),0)=0,"c","")))</f>
        <v/>
      </c>
    </row>
    <row r="625" spans="2:43" x14ac:dyDescent="0.25">
      <c r="B625" s="88">
        <f>IF(AND(OR(Pipeline!$F$5=H625,Pipeline!$F$5="",Pipeline!$F$5="All"), OR(Pipeline!$F$6=J625,Pipeline!$F$6="",Pipeline!$F$6="All"),  OR(Pipeline!$J$5&lt;=K625,Pipeline!$J$5=""), OR(Pipeline!$J$6&gt;=K625,Pipeline!$J$6=""),  OR(Pipeline!$N$5&lt;=O625,Pipeline!$N$5=""), OR(Pipeline!$N$6&gt;=O625,Pipeline!$N$6="")),1,0)</f>
        <v>1</v>
      </c>
      <c r="C625" s="99">
        <f>IF(B625&lt;&gt;1,"",COUNTIFS($I$6:I624,I625,$B$6:B624,1)+1)</f>
        <v>613</v>
      </c>
      <c r="D625" s="100" t="str">
        <f>IF(LEN(INDEX(Input!B$6:B$1005,ROW($C625)-ROW($C$5),1))=0,"-",INDEX(Input!B$6:B$1005,ROW($C625)-ROW($C$5),1))</f>
        <v>-</v>
      </c>
      <c r="E625" s="100" t="str">
        <f>IF(LEN(INDEX(Input!C$6:C$1005,ROW($C625)-ROW($C$5),1))=0,"-",INDEX(Input!C$6:C$1005,ROW($C625)-ROW($C$5),1))</f>
        <v>-</v>
      </c>
      <c r="F625" s="100" t="str">
        <f>IF(LEN(INDEX(Input!D$6:D$1005,ROW($C625)-ROW($C$5),1))=0,"-",INDEX(Input!D$6:D$1005,ROW($C625)-ROW($C$5),1))</f>
        <v>-</v>
      </c>
      <c r="G625" s="100" t="str">
        <f>IF(LEN(INDEX(Input!E$6:E$1005,ROW($C625)-ROW($C$5),1))=0,"-",INDEX(Input!E$6:E$1005,ROW($C625)-ROW($C$5),1))</f>
        <v>-</v>
      </c>
      <c r="H625" s="100" t="str">
        <f>IF(LEN(INDEX(Input!F$6:F$1005,ROW($C625)-ROW($C$5),1))=0,"-",INDEX(Input!F$6:F$1005,ROW($C625)-ROW($C$5),1))</f>
        <v>-</v>
      </c>
      <c r="I625" s="100" t="str">
        <f>IF(LEN(INDEX(Input!G$6:G$1005,ROW($C625)-ROW($C$5),1))=0,"",INDEX(Input!G$6:G$1005,ROW($C625)-ROW($C$5),1))</f>
        <v/>
      </c>
      <c r="J625" s="100" t="str">
        <f>IF(LEN(INDEX(Input!B$6:B$1005,ROW($C625)-ROW($C$5),1))=0,"-",IF(INDEX(Input!H$6:H$1005,ROW($C625)-ROW($C$5),1)="","Not set",INDEX(Input!H$6:H$1005,ROW($C625)-ROW($C$5),1)) )</f>
        <v>-</v>
      </c>
      <c r="K625" s="101" t="str">
        <f>IF(LEN(INDEX(Input!I$6:I$1005,ROW($C625)-ROW($C$5),1))=0,"",INDEX(Input!I$6:I$1005,ROW($C625)-ROW($C$5),1))</f>
        <v/>
      </c>
      <c r="L625" s="101" t="str">
        <f t="array" ref="L625">IFERROR(IF($AY$24=123,DAY(K625)&amp;connector&amp;IF($AZ$24="Extended",INDEX($AT$24:$AT$35,MONTH(K625),1),MONTH(K625))&amp;connector&amp;IF($AZ$24="Short", RIGHT(YEAR(K625),2),YEAR(K625)),IF($AY$24=213, MONTH(K625)&amp;connector&amp;DAY(K625)&amp;connector&amp;IF($AZ$24="Short", RIGHT(YEAR(K625),2),YEAR(K625)),IF($AZ$24="Short", RIGHT(YEAR(K625),2),YEAR(K625))&amp;connector&amp;MONTH(K625)&amp;connector&amp;DAY(K625))),"-")</f>
        <v>-</v>
      </c>
      <c r="M625" s="101" t="str">
        <f>IF(LEN(INDEX(Input!J$6:J$1005,ROW($C625)-ROW($C$5),1))=0,"",INDEX(Input!J$6:J$1005,ROW($C625)-ROW($C$5),1))</f>
        <v/>
      </c>
      <c r="N625" s="101" t="str">
        <f t="array" ref="N625">IFERROR(IF($AY$24=123,DAY(M625)&amp;connector&amp;IF($AZ$24="Extended",INDEX($AT$24:$AT$35,MONTH(M625),1),MONTH(M625))&amp;connector&amp;IF($AZ$24="Short", RIGHT(YEAR(M625),2),YEAR(M625)),IF($AY$24=213, MONTH(M625)&amp;connector&amp;DAY(M625)&amp;connector&amp;IF($AZ$24="Short", RIGHT(YEAR(M625),2),YEAR(M625)),IF($AZ$24="Short", RIGHT(YEAR(M625),2),YEAR(M625))&amp;connector&amp;MONTH(M625)&amp;connector&amp;DAY(M625))),"-")</f>
        <v>-</v>
      </c>
      <c r="O625" s="156" t="str">
        <f>IF(LEN(INDEX(Input!K$6:K$1005,ROW($C625)-ROW($C$5),1))=0,"",INDEX(Input!K$6:K$1005,ROW($C625)-ROW($C$5),1))</f>
        <v/>
      </c>
      <c r="P625" s="100" t="str">
        <f t="shared" si="75"/>
        <v>-</v>
      </c>
      <c r="Q625" s="156" t="str">
        <f>IF(LEN(INDEX(Input!L$6:L$1005,ROW($C625)-ROW($C$5),1))=0,"",INDEX(Input!L$6:L$1005,ROW($C625)-ROW($C$5),1))</f>
        <v/>
      </c>
      <c r="R625" s="100" t="str">
        <f t="shared" si="76"/>
        <v>-</v>
      </c>
      <c r="S625" s="156" t="str">
        <f>IF(LEN(INDEX(Input!M$6:M$1005,ROW($C625)-ROW($C$5),1))=0,"-",INDEX(Input!M$6:M$1005,ROW($C625)-ROW($C$5),1))</f>
        <v>-</v>
      </c>
      <c r="T625" s="156" t="str">
        <f t="shared" si="77"/>
        <v/>
      </c>
      <c r="U625" s="100" t="str">
        <f t="shared" si="78"/>
        <v>-</v>
      </c>
      <c r="V625" s="156" t="str">
        <f>IF(LEN(INDEX(Input!O$6:O$1005,ROW($C625)-ROW($C$5),1))=0,"",INDEX(Input!O$6:O$1005,ROW($C625)-ROW($C$5),1))</f>
        <v/>
      </c>
      <c r="W625" s="100" t="str">
        <f t="shared" si="79"/>
        <v>-</v>
      </c>
      <c r="X625" s="104" t="str">
        <f t="shared" si="80"/>
        <v/>
      </c>
      <c r="Y625" s="102" t="str">
        <f t="shared" si="81"/>
        <v/>
      </c>
      <c r="Z625" s="102" t="str">
        <f>IF(AND(OR(Dashboard!$D$7=J625,Dashboard!$D$7=""),  OR(Dashboard!$G$6&lt;=K625,Dashboard!$G$6=""), OR(Dashboard!$G$7&gt;=K625,Dashboard!$G$7=""),  OR(Dashboard!$J$6&lt;=O625,Dashboard!$J$6=""), OR(Dashboard!$J$7&gt;=O625,Dashboard!$J$7=""),D625&lt;&gt;""),"x","")</f>
        <v>x</v>
      </c>
      <c r="AA625" s="102" t="str">
        <f>IF(AND(OR(Dashboard!$D$6=H625,Dashboard!$D$6="",Dashboard!$D$6="All"), Z625="x"),"x","")</f>
        <v>x</v>
      </c>
      <c r="AB625" s="103" t="str">
        <f>IF(AND(OR(Dashboard!$D$6=H625,Dashboard!$D$6="",Dashboard!$D$6="All"), OR(Dashboard!$D$7=J625,Dashboard!$D$7=""),  OR(Dashboard!$G$6&lt;=K625,Dashboard!$G$6=""), OR(Dashboard!$G$7&gt;=K625,Dashboard!$G$7=""),  OR(Dashboard!$J$6&lt;=O625,Dashboard!$J$6=""), OR(Dashboard!$J$7&gt;=O625,Dashboard!$J$7=""),I625&lt;&gt;""),"x","")</f>
        <v/>
      </c>
      <c r="AC625" s="88" t="str">
        <f>IF($AB625&lt;&gt;"x","",IF(AND($I625&lt;&gt;AC$4, IFERROR(MATCH("c",$AB625:AB625,0),0)=0),"x", IF(IFERROR(MATCH("c",$AB625:AB625,0),0)=0,"c","")))</f>
        <v/>
      </c>
      <c r="AD625" s="88" t="str">
        <f>IF($AB625&lt;&gt;"x","",IF(AND($I625&lt;&gt;AD$4, IFERROR(MATCH("c",$AB625:AC625,0),0)=0),"x", IF(IFERROR(MATCH("c",$AB625:AC625,0),0)=0,"c","")))</f>
        <v/>
      </c>
      <c r="AE625" s="88" t="str">
        <f>IF($AB625&lt;&gt;"x","",IF(AND($I625&lt;&gt;AE$4, IFERROR(MATCH("c",$AB625:AD625,0),0)=0),"x", IF(IFERROR(MATCH("c",$AB625:AD625,0),0)=0,"c","")))</f>
        <v/>
      </c>
      <c r="AF625" s="88" t="str">
        <f>IF($AB625&lt;&gt;"x","",IF(AND($I625&lt;&gt;AF$4, IFERROR(MATCH("c",$AB625:AE625,0),0)=0),"x", IF(IFERROR(MATCH("c",$AB625:AE625,0),0)=0,"c","")))</f>
        <v/>
      </c>
      <c r="AG625" s="88" t="str">
        <f>IF($AB625&lt;&gt;"x","",IF(AND($I625&lt;&gt;AG$4, IFERROR(MATCH("c",$AB625:AF625,0),0)=0),"x", IF(IFERROR(MATCH("c",$AB625:AF625,0),0)=0,"c","")))</f>
        <v/>
      </c>
      <c r="AH625" s="88" t="str">
        <f>IF($AB625&lt;&gt;"x","",IF(AND($I625&lt;&gt;AH$4, IFERROR(MATCH("c",$AB625:AG625,0),0)=0),"x", IF(IFERROR(MATCH("c",$AB625:AG625,0),0)=0,"c","")))</f>
        <v/>
      </c>
      <c r="AI625" s="88" t="str">
        <f>IF($AB625&lt;&gt;"x","",IF(AND($I625&lt;&gt;AI$4, IFERROR(MATCH("c",$AB625:AH625,0),0)=0),"x", IF(IFERROR(MATCH("c",$AB625:AH625,0),0)=0,"c","")))</f>
        <v/>
      </c>
      <c r="AJ625" s="88" t="str">
        <f>IF($AB625&lt;&gt;"x","",IF(AND($I625&lt;&gt;AJ$4, IFERROR(MATCH("c",$AB625:AI625,0),0)=0),"x", IF(IFERROR(MATCH("c",$AB625:AI625,0),0)=0,"c","")))</f>
        <v/>
      </c>
      <c r="AK625" s="88" t="str">
        <f>IF($AB625&lt;&gt;"x","",IF(AND($I625&lt;&gt;AK$4, IFERROR(MATCH("c",$AB625:AJ625,0),0)=0),"x", IF(IFERROR(MATCH("c",$AB625:AJ625,0),0)=0,"c","")))</f>
        <v/>
      </c>
      <c r="AL625" s="88" t="str">
        <f>IF($AB625&lt;&gt;"x","",IF(AND($I625&lt;&gt;AL$4, IFERROR(MATCH("c",$AB625:AK625,0),0)=0),"x", IF(IFERROR(MATCH("c",$AB625:AK625,0),0)=0,"c","")))</f>
        <v/>
      </c>
      <c r="AM625" s="88" t="str">
        <f>IF($AB625&lt;&gt;"x","",IF(AND($I625&lt;&gt;AM$4, IFERROR(MATCH("c",$AB625:AL625,0),0)=0),"x", IF(IFERROR(MATCH("c",$AB625:AL625,0),0)=0,"c","")))</f>
        <v/>
      </c>
      <c r="AN625" s="88" t="str">
        <f>IF($AB625&lt;&gt;"x","",IF(AND($I625&lt;&gt;AN$4, IFERROR(MATCH("c",$AB625:AM625,0),0)=0),"x", IF(IFERROR(MATCH("c",$AB625:AM625,0),0)=0,"c","")))</f>
        <v/>
      </c>
      <c r="AO625" s="88" t="str">
        <f>IF($AB625&lt;&gt;"x","",IF(AND($I625&lt;&gt;AO$4, IFERROR(MATCH("c",$AB625:AN625,0),0)=0),"x", IF(IFERROR(MATCH("c",$AB625:AN625,0),0)=0,"c","")))</f>
        <v/>
      </c>
      <c r="AP625" s="88" t="str">
        <f>IF($AB625&lt;&gt;"x","",IF(AND($I625&lt;&gt;AP$4, IFERROR(MATCH("c",$AB625:AO625,0),0)=0),"x", IF(IFERROR(MATCH("c",$AB625:AO625,0),0)=0,"c","")))</f>
        <v/>
      </c>
      <c r="AQ625" s="88" t="str">
        <f>IF($AB625&lt;&gt;"x","",IF(AND($I625&lt;&gt;AQ$4, IFERROR(MATCH("c",$AB625:AP625,0),0)=0),"x", IF(IFERROR(MATCH("c",$AB625:AP625,0),0)=0,"c","")))</f>
        <v/>
      </c>
    </row>
    <row r="626" spans="2:43" x14ac:dyDescent="0.25">
      <c r="B626" s="88">
        <f>IF(AND(OR(Pipeline!$F$5=H626,Pipeline!$F$5="",Pipeline!$F$5="All"), OR(Pipeline!$F$6=J626,Pipeline!$F$6="",Pipeline!$F$6="All"),  OR(Pipeline!$J$5&lt;=K626,Pipeline!$J$5=""), OR(Pipeline!$J$6&gt;=K626,Pipeline!$J$6=""),  OR(Pipeline!$N$5&lt;=O626,Pipeline!$N$5=""), OR(Pipeline!$N$6&gt;=O626,Pipeline!$N$6="")),1,0)</f>
        <v>1</v>
      </c>
      <c r="C626" s="99">
        <f>IF(B626&lt;&gt;1,"",COUNTIFS($I$6:I625,I626,$B$6:B625,1)+1)</f>
        <v>614</v>
      </c>
      <c r="D626" s="100" t="str">
        <f>IF(LEN(INDEX(Input!B$6:B$1005,ROW($C626)-ROW($C$5),1))=0,"-",INDEX(Input!B$6:B$1005,ROW($C626)-ROW($C$5),1))</f>
        <v>-</v>
      </c>
      <c r="E626" s="100" t="str">
        <f>IF(LEN(INDEX(Input!C$6:C$1005,ROW($C626)-ROW($C$5),1))=0,"-",INDEX(Input!C$6:C$1005,ROW($C626)-ROW($C$5),1))</f>
        <v>-</v>
      </c>
      <c r="F626" s="100" t="str">
        <f>IF(LEN(INDEX(Input!D$6:D$1005,ROW($C626)-ROW($C$5),1))=0,"-",INDEX(Input!D$6:D$1005,ROW($C626)-ROW($C$5),1))</f>
        <v>-</v>
      </c>
      <c r="G626" s="100" t="str">
        <f>IF(LEN(INDEX(Input!E$6:E$1005,ROW($C626)-ROW($C$5),1))=0,"-",INDEX(Input!E$6:E$1005,ROW($C626)-ROW($C$5),1))</f>
        <v>-</v>
      </c>
      <c r="H626" s="100" t="str">
        <f>IF(LEN(INDEX(Input!F$6:F$1005,ROW($C626)-ROW($C$5),1))=0,"-",INDEX(Input!F$6:F$1005,ROW($C626)-ROW($C$5),1))</f>
        <v>-</v>
      </c>
      <c r="I626" s="100" t="str">
        <f>IF(LEN(INDEX(Input!G$6:G$1005,ROW($C626)-ROW($C$5),1))=0,"",INDEX(Input!G$6:G$1005,ROW($C626)-ROW($C$5),1))</f>
        <v/>
      </c>
      <c r="J626" s="100" t="str">
        <f>IF(LEN(INDEX(Input!B$6:B$1005,ROW($C626)-ROW($C$5),1))=0,"-",IF(INDEX(Input!H$6:H$1005,ROW($C626)-ROW($C$5),1)="","Not set",INDEX(Input!H$6:H$1005,ROW($C626)-ROW($C$5),1)) )</f>
        <v>-</v>
      </c>
      <c r="K626" s="101" t="str">
        <f>IF(LEN(INDEX(Input!I$6:I$1005,ROW($C626)-ROW($C$5),1))=0,"",INDEX(Input!I$6:I$1005,ROW($C626)-ROW($C$5),1))</f>
        <v/>
      </c>
      <c r="L626" s="101" t="str">
        <f t="array" ref="L626">IFERROR(IF($AY$24=123,DAY(K626)&amp;connector&amp;IF($AZ$24="Extended",INDEX($AT$24:$AT$35,MONTH(K626),1),MONTH(K626))&amp;connector&amp;IF($AZ$24="Short", RIGHT(YEAR(K626),2),YEAR(K626)),IF($AY$24=213, MONTH(K626)&amp;connector&amp;DAY(K626)&amp;connector&amp;IF($AZ$24="Short", RIGHT(YEAR(K626),2),YEAR(K626)),IF($AZ$24="Short", RIGHT(YEAR(K626),2),YEAR(K626))&amp;connector&amp;MONTH(K626)&amp;connector&amp;DAY(K626))),"-")</f>
        <v>-</v>
      </c>
      <c r="M626" s="101" t="str">
        <f>IF(LEN(INDEX(Input!J$6:J$1005,ROW($C626)-ROW($C$5),1))=0,"",INDEX(Input!J$6:J$1005,ROW($C626)-ROW($C$5),1))</f>
        <v/>
      </c>
      <c r="N626" s="101" t="str">
        <f t="array" ref="N626">IFERROR(IF($AY$24=123,DAY(M626)&amp;connector&amp;IF($AZ$24="Extended",INDEX($AT$24:$AT$35,MONTH(M626),1),MONTH(M626))&amp;connector&amp;IF($AZ$24="Short", RIGHT(YEAR(M626),2),YEAR(M626)),IF($AY$24=213, MONTH(M626)&amp;connector&amp;DAY(M626)&amp;connector&amp;IF($AZ$24="Short", RIGHT(YEAR(M626),2),YEAR(M626)),IF($AZ$24="Short", RIGHT(YEAR(M626),2),YEAR(M626))&amp;connector&amp;MONTH(M626)&amp;connector&amp;DAY(M626))),"-")</f>
        <v>-</v>
      </c>
      <c r="O626" s="156" t="str">
        <f>IF(LEN(INDEX(Input!K$6:K$1005,ROW($C626)-ROW($C$5),1))=0,"",INDEX(Input!K$6:K$1005,ROW($C626)-ROW($C$5),1))</f>
        <v/>
      </c>
      <c r="P626" s="100" t="str">
        <f t="shared" si="75"/>
        <v>-</v>
      </c>
      <c r="Q626" s="156" t="str">
        <f>IF(LEN(INDEX(Input!L$6:L$1005,ROW($C626)-ROW($C$5),1))=0,"",INDEX(Input!L$6:L$1005,ROW($C626)-ROW($C$5),1))</f>
        <v/>
      </c>
      <c r="R626" s="100" t="str">
        <f t="shared" si="76"/>
        <v>-</v>
      </c>
      <c r="S626" s="156" t="str">
        <f>IF(LEN(INDEX(Input!M$6:M$1005,ROW($C626)-ROW($C$5),1))=0,"-",INDEX(Input!M$6:M$1005,ROW($C626)-ROW($C$5),1))</f>
        <v>-</v>
      </c>
      <c r="T626" s="156" t="str">
        <f t="shared" si="77"/>
        <v/>
      </c>
      <c r="U626" s="100" t="str">
        <f t="shared" si="78"/>
        <v>-</v>
      </c>
      <c r="V626" s="156" t="str">
        <f>IF(LEN(INDEX(Input!O$6:O$1005,ROW($C626)-ROW($C$5),1))=0,"",INDEX(Input!O$6:O$1005,ROW($C626)-ROW($C$5),1))</f>
        <v/>
      </c>
      <c r="W626" s="100" t="str">
        <f t="shared" si="79"/>
        <v>-</v>
      </c>
      <c r="X626" s="104" t="str">
        <f t="shared" si="80"/>
        <v/>
      </c>
      <c r="Y626" s="102" t="str">
        <f t="shared" si="81"/>
        <v/>
      </c>
      <c r="Z626" s="102" t="str">
        <f>IF(AND(OR(Dashboard!$D$7=J626,Dashboard!$D$7=""),  OR(Dashboard!$G$6&lt;=K626,Dashboard!$G$6=""), OR(Dashboard!$G$7&gt;=K626,Dashboard!$G$7=""),  OR(Dashboard!$J$6&lt;=O626,Dashboard!$J$6=""), OR(Dashboard!$J$7&gt;=O626,Dashboard!$J$7=""),D626&lt;&gt;""),"x","")</f>
        <v>x</v>
      </c>
      <c r="AA626" s="102" t="str">
        <f>IF(AND(OR(Dashboard!$D$6=H626,Dashboard!$D$6="",Dashboard!$D$6="All"), Z626="x"),"x","")</f>
        <v>x</v>
      </c>
      <c r="AB626" s="103" t="str">
        <f>IF(AND(OR(Dashboard!$D$6=H626,Dashboard!$D$6="",Dashboard!$D$6="All"), OR(Dashboard!$D$7=J626,Dashboard!$D$7=""),  OR(Dashboard!$G$6&lt;=K626,Dashboard!$G$6=""), OR(Dashboard!$G$7&gt;=K626,Dashboard!$G$7=""),  OR(Dashboard!$J$6&lt;=O626,Dashboard!$J$6=""), OR(Dashboard!$J$7&gt;=O626,Dashboard!$J$7=""),I626&lt;&gt;""),"x","")</f>
        <v/>
      </c>
      <c r="AC626" s="88" t="str">
        <f>IF($AB626&lt;&gt;"x","",IF(AND($I626&lt;&gt;AC$4, IFERROR(MATCH("c",$AB626:AB626,0),0)=0),"x", IF(IFERROR(MATCH("c",$AB626:AB626,0),0)=0,"c","")))</f>
        <v/>
      </c>
      <c r="AD626" s="88" t="str">
        <f>IF($AB626&lt;&gt;"x","",IF(AND($I626&lt;&gt;AD$4, IFERROR(MATCH("c",$AB626:AC626,0),0)=0),"x", IF(IFERROR(MATCH("c",$AB626:AC626,0),0)=0,"c","")))</f>
        <v/>
      </c>
      <c r="AE626" s="88" t="str">
        <f>IF($AB626&lt;&gt;"x","",IF(AND($I626&lt;&gt;AE$4, IFERROR(MATCH("c",$AB626:AD626,0),0)=0),"x", IF(IFERROR(MATCH("c",$AB626:AD626,0),0)=0,"c","")))</f>
        <v/>
      </c>
      <c r="AF626" s="88" t="str">
        <f>IF($AB626&lt;&gt;"x","",IF(AND($I626&lt;&gt;AF$4, IFERROR(MATCH("c",$AB626:AE626,0),0)=0),"x", IF(IFERROR(MATCH("c",$AB626:AE626,0),0)=0,"c","")))</f>
        <v/>
      </c>
      <c r="AG626" s="88" t="str">
        <f>IF($AB626&lt;&gt;"x","",IF(AND($I626&lt;&gt;AG$4, IFERROR(MATCH("c",$AB626:AF626,0),0)=0),"x", IF(IFERROR(MATCH("c",$AB626:AF626,0),0)=0,"c","")))</f>
        <v/>
      </c>
      <c r="AH626" s="88" t="str">
        <f>IF($AB626&lt;&gt;"x","",IF(AND($I626&lt;&gt;AH$4, IFERROR(MATCH("c",$AB626:AG626,0),0)=0),"x", IF(IFERROR(MATCH("c",$AB626:AG626,0),0)=0,"c","")))</f>
        <v/>
      </c>
      <c r="AI626" s="88" t="str">
        <f>IF($AB626&lt;&gt;"x","",IF(AND($I626&lt;&gt;AI$4, IFERROR(MATCH("c",$AB626:AH626,0),0)=0),"x", IF(IFERROR(MATCH("c",$AB626:AH626,0),0)=0,"c","")))</f>
        <v/>
      </c>
      <c r="AJ626" s="88" t="str">
        <f>IF($AB626&lt;&gt;"x","",IF(AND($I626&lt;&gt;AJ$4, IFERROR(MATCH("c",$AB626:AI626,0),0)=0),"x", IF(IFERROR(MATCH("c",$AB626:AI626,0),0)=0,"c","")))</f>
        <v/>
      </c>
      <c r="AK626" s="88" t="str">
        <f>IF($AB626&lt;&gt;"x","",IF(AND($I626&lt;&gt;AK$4, IFERROR(MATCH("c",$AB626:AJ626,0),0)=0),"x", IF(IFERROR(MATCH("c",$AB626:AJ626,0),0)=0,"c","")))</f>
        <v/>
      </c>
      <c r="AL626" s="88" t="str">
        <f>IF($AB626&lt;&gt;"x","",IF(AND($I626&lt;&gt;AL$4, IFERROR(MATCH("c",$AB626:AK626,0),0)=0),"x", IF(IFERROR(MATCH("c",$AB626:AK626,0),0)=0,"c","")))</f>
        <v/>
      </c>
      <c r="AM626" s="88" t="str">
        <f>IF($AB626&lt;&gt;"x","",IF(AND($I626&lt;&gt;AM$4, IFERROR(MATCH("c",$AB626:AL626,0),0)=0),"x", IF(IFERROR(MATCH("c",$AB626:AL626,0),0)=0,"c","")))</f>
        <v/>
      </c>
      <c r="AN626" s="88" t="str">
        <f>IF($AB626&lt;&gt;"x","",IF(AND($I626&lt;&gt;AN$4, IFERROR(MATCH("c",$AB626:AM626,0),0)=0),"x", IF(IFERROR(MATCH("c",$AB626:AM626,0),0)=0,"c","")))</f>
        <v/>
      </c>
      <c r="AO626" s="88" t="str">
        <f>IF($AB626&lt;&gt;"x","",IF(AND($I626&lt;&gt;AO$4, IFERROR(MATCH("c",$AB626:AN626,0),0)=0),"x", IF(IFERROR(MATCH("c",$AB626:AN626,0),0)=0,"c","")))</f>
        <v/>
      </c>
      <c r="AP626" s="88" t="str">
        <f>IF($AB626&lt;&gt;"x","",IF(AND($I626&lt;&gt;AP$4, IFERROR(MATCH("c",$AB626:AO626,0),0)=0),"x", IF(IFERROR(MATCH("c",$AB626:AO626,0),0)=0,"c","")))</f>
        <v/>
      </c>
      <c r="AQ626" s="88" t="str">
        <f>IF($AB626&lt;&gt;"x","",IF(AND($I626&lt;&gt;AQ$4, IFERROR(MATCH("c",$AB626:AP626,0),0)=0),"x", IF(IFERROR(MATCH("c",$AB626:AP626,0),0)=0,"c","")))</f>
        <v/>
      </c>
    </row>
    <row r="627" spans="2:43" x14ac:dyDescent="0.25">
      <c r="B627" s="88">
        <f>IF(AND(OR(Pipeline!$F$5=H627,Pipeline!$F$5="",Pipeline!$F$5="All"), OR(Pipeline!$F$6=J627,Pipeline!$F$6="",Pipeline!$F$6="All"),  OR(Pipeline!$J$5&lt;=K627,Pipeline!$J$5=""), OR(Pipeline!$J$6&gt;=K627,Pipeline!$J$6=""),  OR(Pipeline!$N$5&lt;=O627,Pipeline!$N$5=""), OR(Pipeline!$N$6&gt;=O627,Pipeline!$N$6="")),1,0)</f>
        <v>1</v>
      </c>
      <c r="C627" s="99">
        <f>IF(B627&lt;&gt;1,"",COUNTIFS($I$6:I626,I627,$B$6:B626,1)+1)</f>
        <v>615</v>
      </c>
      <c r="D627" s="100" t="str">
        <f>IF(LEN(INDEX(Input!B$6:B$1005,ROW($C627)-ROW($C$5),1))=0,"-",INDEX(Input!B$6:B$1005,ROW($C627)-ROW($C$5),1))</f>
        <v>-</v>
      </c>
      <c r="E627" s="100" t="str">
        <f>IF(LEN(INDEX(Input!C$6:C$1005,ROW($C627)-ROW($C$5),1))=0,"-",INDEX(Input!C$6:C$1005,ROW($C627)-ROW($C$5),1))</f>
        <v>-</v>
      </c>
      <c r="F627" s="100" t="str">
        <f>IF(LEN(INDEX(Input!D$6:D$1005,ROW($C627)-ROW($C$5),1))=0,"-",INDEX(Input!D$6:D$1005,ROW($C627)-ROW($C$5),1))</f>
        <v>-</v>
      </c>
      <c r="G627" s="100" t="str">
        <f>IF(LEN(INDEX(Input!E$6:E$1005,ROW($C627)-ROW($C$5),1))=0,"-",INDEX(Input!E$6:E$1005,ROW($C627)-ROW($C$5),1))</f>
        <v>-</v>
      </c>
      <c r="H627" s="100" t="str">
        <f>IF(LEN(INDEX(Input!F$6:F$1005,ROW($C627)-ROW($C$5),1))=0,"-",INDEX(Input!F$6:F$1005,ROW($C627)-ROW($C$5),1))</f>
        <v>-</v>
      </c>
      <c r="I627" s="100" t="str">
        <f>IF(LEN(INDEX(Input!G$6:G$1005,ROW($C627)-ROW($C$5),1))=0,"",INDEX(Input!G$6:G$1005,ROW($C627)-ROW($C$5),1))</f>
        <v/>
      </c>
      <c r="J627" s="100" t="str">
        <f>IF(LEN(INDEX(Input!B$6:B$1005,ROW($C627)-ROW($C$5),1))=0,"-",IF(INDEX(Input!H$6:H$1005,ROW($C627)-ROW($C$5),1)="","Not set",INDEX(Input!H$6:H$1005,ROW($C627)-ROW($C$5),1)) )</f>
        <v>-</v>
      </c>
      <c r="K627" s="101" t="str">
        <f>IF(LEN(INDEX(Input!I$6:I$1005,ROW($C627)-ROW($C$5),1))=0,"",INDEX(Input!I$6:I$1005,ROW($C627)-ROW($C$5),1))</f>
        <v/>
      </c>
      <c r="L627" s="101" t="str">
        <f t="array" ref="L627">IFERROR(IF($AY$24=123,DAY(K627)&amp;connector&amp;IF($AZ$24="Extended",INDEX($AT$24:$AT$35,MONTH(K627),1),MONTH(K627))&amp;connector&amp;IF($AZ$24="Short", RIGHT(YEAR(K627),2),YEAR(K627)),IF($AY$24=213, MONTH(K627)&amp;connector&amp;DAY(K627)&amp;connector&amp;IF($AZ$24="Short", RIGHT(YEAR(K627),2),YEAR(K627)),IF($AZ$24="Short", RIGHT(YEAR(K627),2),YEAR(K627))&amp;connector&amp;MONTH(K627)&amp;connector&amp;DAY(K627))),"-")</f>
        <v>-</v>
      </c>
      <c r="M627" s="101" t="str">
        <f>IF(LEN(INDEX(Input!J$6:J$1005,ROW($C627)-ROW($C$5),1))=0,"",INDEX(Input!J$6:J$1005,ROW($C627)-ROW($C$5),1))</f>
        <v/>
      </c>
      <c r="N627" s="101" t="str">
        <f t="array" ref="N627">IFERROR(IF($AY$24=123,DAY(M627)&amp;connector&amp;IF($AZ$24="Extended",INDEX($AT$24:$AT$35,MONTH(M627),1),MONTH(M627))&amp;connector&amp;IF($AZ$24="Short", RIGHT(YEAR(M627),2),YEAR(M627)),IF($AY$24=213, MONTH(M627)&amp;connector&amp;DAY(M627)&amp;connector&amp;IF($AZ$24="Short", RIGHT(YEAR(M627),2),YEAR(M627)),IF($AZ$24="Short", RIGHT(YEAR(M627),2),YEAR(M627))&amp;connector&amp;MONTH(M627)&amp;connector&amp;DAY(M627))),"-")</f>
        <v>-</v>
      </c>
      <c r="O627" s="156" t="str">
        <f>IF(LEN(INDEX(Input!K$6:K$1005,ROW($C627)-ROW($C$5),1))=0,"",INDEX(Input!K$6:K$1005,ROW($C627)-ROW($C$5),1))</f>
        <v/>
      </c>
      <c r="P627" s="100" t="str">
        <f t="shared" si="75"/>
        <v>-</v>
      </c>
      <c r="Q627" s="156" t="str">
        <f>IF(LEN(INDEX(Input!L$6:L$1005,ROW($C627)-ROW($C$5),1))=0,"",INDEX(Input!L$6:L$1005,ROW($C627)-ROW($C$5),1))</f>
        <v/>
      </c>
      <c r="R627" s="100" t="str">
        <f t="shared" si="76"/>
        <v>-</v>
      </c>
      <c r="S627" s="156" t="str">
        <f>IF(LEN(INDEX(Input!M$6:M$1005,ROW($C627)-ROW($C$5),1))=0,"-",INDEX(Input!M$6:M$1005,ROW($C627)-ROW($C$5),1))</f>
        <v>-</v>
      </c>
      <c r="T627" s="156" t="str">
        <f t="shared" si="77"/>
        <v/>
      </c>
      <c r="U627" s="100" t="str">
        <f t="shared" si="78"/>
        <v>-</v>
      </c>
      <c r="V627" s="156" t="str">
        <f>IF(LEN(INDEX(Input!O$6:O$1005,ROW($C627)-ROW($C$5),1))=0,"",INDEX(Input!O$6:O$1005,ROW($C627)-ROW($C$5),1))</f>
        <v/>
      </c>
      <c r="W627" s="100" t="str">
        <f t="shared" si="79"/>
        <v>-</v>
      </c>
      <c r="X627" s="104" t="str">
        <f t="shared" si="80"/>
        <v/>
      </c>
      <c r="Y627" s="102" t="str">
        <f t="shared" si="81"/>
        <v/>
      </c>
      <c r="Z627" s="102" t="str">
        <f>IF(AND(OR(Dashboard!$D$7=J627,Dashboard!$D$7=""),  OR(Dashboard!$G$6&lt;=K627,Dashboard!$G$6=""), OR(Dashboard!$G$7&gt;=K627,Dashboard!$G$7=""),  OR(Dashboard!$J$6&lt;=O627,Dashboard!$J$6=""), OR(Dashboard!$J$7&gt;=O627,Dashboard!$J$7=""),D627&lt;&gt;""),"x","")</f>
        <v>x</v>
      </c>
      <c r="AA627" s="102" t="str">
        <f>IF(AND(OR(Dashboard!$D$6=H627,Dashboard!$D$6="",Dashboard!$D$6="All"), Z627="x"),"x","")</f>
        <v>x</v>
      </c>
      <c r="AB627" s="103" t="str">
        <f>IF(AND(OR(Dashboard!$D$6=H627,Dashboard!$D$6="",Dashboard!$D$6="All"), OR(Dashboard!$D$7=J627,Dashboard!$D$7=""),  OR(Dashboard!$G$6&lt;=K627,Dashboard!$G$6=""), OR(Dashboard!$G$7&gt;=K627,Dashboard!$G$7=""),  OR(Dashboard!$J$6&lt;=O627,Dashboard!$J$6=""), OR(Dashboard!$J$7&gt;=O627,Dashboard!$J$7=""),I627&lt;&gt;""),"x","")</f>
        <v/>
      </c>
      <c r="AC627" s="88" t="str">
        <f>IF($AB627&lt;&gt;"x","",IF(AND($I627&lt;&gt;AC$4, IFERROR(MATCH("c",$AB627:AB627,0),0)=0),"x", IF(IFERROR(MATCH("c",$AB627:AB627,0),0)=0,"c","")))</f>
        <v/>
      </c>
      <c r="AD627" s="88" t="str">
        <f>IF($AB627&lt;&gt;"x","",IF(AND($I627&lt;&gt;AD$4, IFERROR(MATCH("c",$AB627:AC627,0),0)=0),"x", IF(IFERROR(MATCH("c",$AB627:AC627,0),0)=0,"c","")))</f>
        <v/>
      </c>
      <c r="AE627" s="88" t="str">
        <f>IF($AB627&lt;&gt;"x","",IF(AND($I627&lt;&gt;AE$4, IFERROR(MATCH("c",$AB627:AD627,0),0)=0),"x", IF(IFERROR(MATCH("c",$AB627:AD627,0),0)=0,"c","")))</f>
        <v/>
      </c>
      <c r="AF627" s="88" t="str">
        <f>IF($AB627&lt;&gt;"x","",IF(AND($I627&lt;&gt;AF$4, IFERROR(MATCH("c",$AB627:AE627,0),0)=0),"x", IF(IFERROR(MATCH("c",$AB627:AE627,0),0)=0,"c","")))</f>
        <v/>
      </c>
      <c r="AG627" s="88" t="str">
        <f>IF($AB627&lt;&gt;"x","",IF(AND($I627&lt;&gt;AG$4, IFERROR(MATCH("c",$AB627:AF627,0),0)=0),"x", IF(IFERROR(MATCH("c",$AB627:AF627,0),0)=0,"c","")))</f>
        <v/>
      </c>
      <c r="AH627" s="88" t="str">
        <f>IF($AB627&lt;&gt;"x","",IF(AND($I627&lt;&gt;AH$4, IFERROR(MATCH("c",$AB627:AG627,0),0)=0),"x", IF(IFERROR(MATCH("c",$AB627:AG627,0),0)=0,"c","")))</f>
        <v/>
      </c>
      <c r="AI627" s="88" t="str">
        <f>IF($AB627&lt;&gt;"x","",IF(AND($I627&lt;&gt;AI$4, IFERROR(MATCH("c",$AB627:AH627,0),0)=0),"x", IF(IFERROR(MATCH("c",$AB627:AH627,0),0)=0,"c","")))</f>
        <v/>
      </c>
      <c r="AJ627" s="88" t="str">
        <f>IF($AB627&lt;&gt;"x","",IF(AND($I627&lt;&gt;AJ$4, IFERROR(MATCH("c",$AB627:AI627,0),0)=0),"x", IF(IFERROR(MATCH("c",$AB627:AI627,0),0)=0,"c","")))</f>
        <v/>
      </c>
      <c r="AK627" s="88" t="str">
        <f>IF($AB627&lt;&gt;"x","",IF(AND($I627&lt;&gt;AK$4, IFERROR(MATCH("c",$AB627:AJ627,0),0)=0),"x", IF(IFERROR(MATCH("c",$AB627:AJ627,0),0)=0,"c","")))</f>
        <v/>
      </c>
      <c r="AL627" s="88" t="str">
        <f>IF($AB627&lt;&gt;"x","",IF(AND($I627&lt;&gt;AL$4, IFERROR(MATCH("c",$AB627:AK627,0),0)=0),"x", IF(IFERROR(MATCH("c",$AB627:AK627,0),0)=0,"c","")))</f>
        <v/>
      </c>
      <c r="AM627" s="88" t="str">
        <f>IF($AB627&lt;&gt;"x","",IF(AND($I627&lt;&gt;AM$4, IFERROR(MATCH("c",$AB627:AL627,0),0)=0),"x", IF(IFERROR(MATCH("c",$AB627:AL627,0),0)=0,"c","")))</f>
        <v/>
      </c>
      <c r="AN627" s="88" t="str">
        <f>IF($AB627&lt;&gt;"x","",IF(AND($I627&lt;&gt;AN$4, IFERROR(MATCH("c",$AB627:AM627,0),0)=0),"x", IF(IFERROR(MATCH("c",$AB627:AM627,0),0)=0,"c","")))</f>
        <v/>
      </c>
      <c r="AO627" s="88" t="str">
        <f>IF($AB627&lt;&gt;"x","",IF(AND($I627&lt;&gt;AO$4, IFERROR(MATCH("c",$AB627:AN627,0),0)=0),"x", IF(IFERROR(MATCH("c",$AB627:AN627,0),0)=0,"c","")))</f>
        <v/>
      </c>
      <c r="AP627" s="88" t="str">
        <f>IF($AB627&lt;&gt;"x","",IF(AND($I627&lt;&gt;AP$4, IFERROR(MATCH("c",$AB627:AO627,0),0)=0),"x", IF(IFERROR(MATCH("c",$AB627:AO627,0),0)=0,"c","")))</f>
        <v/>
      </c>
      <c r="AQ627" s="88" t="str">
        <f>IF($AB627&lt;&gt;"x","",IF(AND($I627&lt;&gt;AQ$4, IFERROR(MATCH("c",$AB627:AP627,0),0)=0),"x", IF(IFERROR(MATCH("c",$AB627:AP627,0),0)=0,"c","")))</f>
        <v/>
      </c>
    </row>
    <row r="628" spans="2:43" x14ac:dyDescent="0.25">
      <c r="B628" s="88">
        <f>IF(AND(OR(Pipeline!$F$5=H628,Pipeline!$F$5="",Pipeline!$F$5="All"), OR(Pipeline!$F$6=J628,Pipeline!$F$6="",Pipeline!$F$6="All"),  OR(Pipeline!$J$5&lt;=K628,Pipeline!$J$5=""), OR(Pipeline!$J$6&gt;=K628,Pipeline!$J$6=""),  OR(Pipeline!$N$5&lt;=O628,Pipeline!$N$5=""), OR(Pipeline!$N$6&gt;=O628,Pipeline!$N$6="")),1,0)</f>
        <v>1</v>
      </c>
      <c r="C628" s="99">
        <f>IF(B628&lt;&gt;1,"",COUNTIFS($I$6:I627,I628,$B$6:B627,1)+1)</f>
        <v>616</v>
      </c>
      <c r="D628" s="100" t="str">
        <f>IF(LEN(INDEX(Input!B$6:B$1005,ROW($C628)-ROW($C$5),1))=0,"-",INDEX(Input!B$6:B$1005,ROW($C628)-ROW($C$5),1))</f>
        <v>-</v>
      </c>
      <c r="E628" s="100" t="str">
        <f>IF(LEN(INDEX(Input!C$6:C$1005,ROW($C628)-ROW($C$5),1))=0,"-",INDEX(Input!C$6:C$1005,ROW($C628)-ROW($C$5),1))</f>
        <v>-</v>
      </c>
      <c r="F628" s="100" t="str">
        <f>IF(LEN(INDEX(Input!D$6:D$1005,ROW($C628)-ROW($C$5),1))=0,"-",INDEX(Input!D$6:D$1005,ROW($C628)-ROW($C$5),1))</f>
        <v>-</v>
      </c>
      <c r="G628" s="100" t="str">
        <f>IF(LEN(INDEX(Input!E$6:E$1005,ROW($C628)-ROW($C$5),1))=0,"-",INDEX(Input!E$6:E$1005,ROW($C628)-ROW($C$5),1))</f>
        <v>-</v>
      </c>
      <c r="H628" s="100" t="str">
        <f>IF(LEN(INDEX(Input!F$6:F$1005,ROW($C628)-ROW($C$5),1))=0,"-",INDEX(Input!F$6:F$1005,ROW($C628)-ROW($C$5),1))</f>
        <v>-</v>
      </c>
      <c r="I628" s="100" t="str">
        <f>IF(LEN(INDEX(Input!G$6:G$1005,ROW($C628)-ROW($C$5),1))=0,"",INDEX(Input!G$6:G$1005,ROW($C628)-ROW($C$5),1))</f>
        <v/>
      </c>
      <c r="J628" s="100" t="str">
        <f>IF(LEN(INDEX(Input!B$6:B$1005,ROW($C628)-ROW($C$5),1))=0,"-",IF(INDEX(Input!H$6:H$1005,ROW($C628)-ROW($C$5),1)="","Not set",INDEX(Input!H$6:H$1005,ROW($C628)-ROW($C$5),1)) )</f>
        <v>-</v>
      </c>
      <c r="K628" s="101" t="str">
        <f>IF(LEN(INDEX(Input!I$6:I$1005,ROW($C628)-ROW($C$5),1))=0,"",INDEX(Input!I$6:I$1005,ROW($C628)-ROW($C$5),1))</f>
        <v/>
      </c>
      <c r="L628" s="101" t="str">
        <f t="array" ref="L628">IFERROR(IF($AY$24=123,DAY(K628)&amp;connector&amp;IF($AZ$24="Extended",INDEX($AT$24:$AT$35,MONTH(K628),1),MONTH(K628))&amp;connector&amp;IF($AZ$24="Short", RIGHT(YEAR(K628),2),YEAR(K628)),IF($AY$24=213, MONTH(K628)&amp;connector&amp;DAY(K628)&amp;connector&amp;IF($AZ$24="Short", RIGHT(YEAR(K628),2),YEAR(K628)),IF($AZ$24="Short", RIGHT(YEAR(K628),2),YEAR(K628))&amp;connector&amp;MONTH(K628)&amp;connector&amp;DAY(K628))),"-")</f>
        <v>-</v>
      </c>
      <c r="M628" s="101" t="str">
        <f>IF(LEN(INDEX(Input!J$6:J$1005,ROW($C628)-ROW($C$5),1))=0,"",INDEX(Input!J$6:J$1005,ROW($C628)-ROW($C$5),1))</f>
        <v/>
      </c>
      <c r="N628" s="101" t="str">
        <f t="array" ref="N628">IFERROR(IF($AY$24=123,DAY(M628)&amp;connector&amp;IF($AZ$24="Extended",INDEX($AT$24:$AT$35,MONTH(M628),1),MONTH(M628))&amp;connector&amp;IF($AZ$24="Short", RIGHT(YEAR(M628),2),YEAR(M628)),IF($AY$24=213, MONTH(M628)&amp;connector&amp;DAY(M628)&amp;connector&amp;IF($AZ$24="Short", RIGHT(YEAR(M628),2),YEAR(M628)),IF($AZ$24="Short", RIGHT(YEAR(M628),2),YEAR(M628))&amp;connector&amp;MONTH(M628)&amp;connector&amp;DAY(M628))),"-")</f>
        <v>-</v>
      </c>
      <c r="O628" s="156" t="str">
        <f>IF(LEN(INDEX(Input!K$6:K$1005,ROW($C628)-ROW($C$5),1))=0,"",INDEX(Input!K$6:K$1005,ROW($C628)-ROW($C$5),1))</f>
        <v/>
      </c>
      <c r="P628" s="100" t="str">
        <f t="shared" si="75"/>
        <v>-</v>
      </c>
      <c r="Q628" s="156" t="str">
        <f>IF(LEN(INDEX(Input!L$6:L$1005,ROW($C628)-ROW($C$5),1))=0,"",INDEX(Input!L$6:L$1005,ROW($C628)-ROW($C$5),1))</f>
        <v/>
      </c>
      <c r="R628" s="100" t="str">
        <f t="shared" si="76"/>
        <v>-</v>
      </c>
      <c r="S628" s="156" t="str">
        <f>IF(LEN(INDEX(Input!M$6:M$1005,ROW($C628)-ROW($C$5),1))=0,"-",INDEX(Input!M$6:M$1005,ROW($C628)-ROW($C$5),1))</f>
        <v>-</v>
      </c>
      <c r="T628" s="156" t="str">
        <f t="shared" si="77"/>
        <v/>
      </c>
      <c r="U628" s="100" t="str">
        <f t="shared" si="78"/>
        <v>-</v>
      </c>
      <c r="V628" s="156" t="str">
        <f>IF(LEN(INDEX(Input!O$6:O$1005,ROW($C628)-ROW($C$5),1))=0,"",INDEX(Input!O$6:O$1005,ROW($C628)-ROW($C$5),1))</f>
        <v/>
      </c>
      <c r="W628" s="100" t="str">
        <f t="shared" si="79"/>
        <v>-</v>
      </c>
      <c r="X628" s="104" t="str">
        <f t="shared" si="80"/>
        <v/>
      </c>
      <c r="Y628" s="102" t="str">
        <f t="shared" si="81"/>
        <v/>
      </c>
      <c r="Z628" s="102" t="str">
        <f>IF(AND(OR(Dashboard!$D$7=J628,Dashboard!$D$7=""),  OR(Dashboard!$G$6&lt;=K628,Dashboard!$G$6=""), OR(Dashboard!$G$7&gt;=K628,Dashboard!$G$7=""),  OR(Dashboard!$J$6&lt;=O628,Dashboard!$J$6=""), OR(Dashboard!$J$7&gt;=O628,Dashboard!$J$7=""),D628&lt;&gt;""),"x","")</f>
        <v>x</v>
      </c>
      <c r="AA628" s="102" t="str">
        <f>IF(AND(OR(Dashboard!$D$6=H628,Dashboard!$D$6="",Dashboard!$D$6="All"), Z628="x"),"x","")</f>
        <v>x</v>
      </c>
      <c r="AB628" s="103" t="str">
        <f>IF(AND(OR(Dashboard!$D$6=H628,Dashboard!$D$6="",Dashboard!$D$6="All"), OR(Dashboard!$D$7=J628,Dashboard!$D$7=""),  OR(Dashboard!$G$6&lt;=K628,Dashboard!$G$6=""), OR(Dashboard!$G$7&gt;=K628,Dashboard!$G$7=""),  OR(Dashboard!$J$6&lt;=O628,Dashboard!$J$6=""), OR(Dashboard!$J$7&gt;=O628,Dashboard!$J$7=""),I628&lt;&gt;""),"x","")</f>
        <v/>
      </c>
      <c r="AC628" s="88" t="str">
        <f>IF($AB628&lt;&gt;"x","",IF(AND($I628&lt;&gt;AC$4, IFERROR(MATCH("c",$AB628:AB628,0),0)=0),"x", IF(IFERROR(MATCH("c",$AB628:AB628,0),0)=0,"c","")))</f>
        <v/>
      </c>
      <c r="AD628" s="88" t="str">
        <f>IF($AB628&lt;&gt;"x","",IF(AND($I628&lt;&gt;AD$4, IFERROR(MATCH("c",$AB628:AC628,0),0)=0),"x", IF(IFERROR(MATCH("c",$AB628:AC628,0),0)=0,"c","")))</f>
        <v/>
      </c>
      <c r="AE628" s="88" t="str">
        <f>IF($AB628&lt;&gt;"x","",IF(AND($I628&lt;&gt;AE$4, IFERROR(MATCH("c",$AB628:AD628,0),0)=0),"x", IF(IFERROR(MATCH("c",$AB628:AD628,0),0)=0,"c","")))</f>
        <v/>
      </c>
      <c r="AF628" s="88" t="str">
        <f>IF($AB628&lt;&gt;"x","",IF(AND($I628&lt;&gt;AF$4, IFERROR(MATCH("c",$AB628:AE628,0),0)=0),"x", IF(IFERROR(MATCH("c",$AB628:AE628,0),0)=0,"c","")))</f>
        <v/>
      </c>
      <c r="AG628" s="88" t="str">
        <f>IF($AB628&lt;&gt;"x","",IF(AND($I628&lt;&gt;AG$4, IFERROR(MATCH("c",$AB628:AF628,0),0)=0),"x", IF(IFERROR(MATCH("c",$AB628:AF628,0),0)=0,"c","")))</f>
        <v/>
      </c>
      <c r="AH628" s="88" t="str">
        <f>IF($AB628&lt;&gt;"x","",IF(AND($I628&lt;&gt;AH$4, IFERROR(MATCH("c",$AB628:AG628,0),0)=0),"x", IF(IFERROR(MATCH("c",$AB628:AG628,0),0)=0,"c","")))</f>
        <v/>
      </c>
      <c r="AI628" s="88" t="str">
        <f>IF($AB628&lt;&gt;"x","",IF(AND($I628&lt;&gt;AI$4, IFERROR(MATCH("c",$AB628:AH628,0),0)=0),"x", IF(IFERROR(MATCH("c",$AB628:AH628,0),0)=0,"c","")))</f>
        <v/>
      </c>
      <c r="AJ628" s="88" t="str">
        <f>IF($AB628&lt;&gt;"x","",IF(AND($I628&lt;&gt;AJ$4, IFERROR(MATCH("c",$AB628:AI628,0),0)=0),"x", IF(IFERROR(MATCH("c",$AB628:AI628,0),0)=0,"c","")))</f>
        <v/>
      </c>
      <c r="AK628" s="88" t="str">
        <f>IF($AB628&lt;&gt;"x","",IF(AND($I628&lt;&gt;AK$4, IFERROR(MATCH("c",$AB628:AJ628,0),0)=0),"x", IF(IFERROR(MATCH("c",$AB628:AJ628,0),0)=0,"c","")))</f>
        <v/>
      </c>
      <c r="AL628" s="88" t="str">
        <f>IF($AB628&lt;&gt;"x","",IF(AND($I628&lt;&gt;AL$4, IFERROR(MATCH("c",$AB628:AK628,0),0)=0),"x", IF(IFERROR(MATCH("c",$AB628:AK628,0),0)=0,"c","")))</f>
        <v/>
      </c>
      <c r="AM628" s="88" t="str">
        <f>IF($AB628&lt;&gt;"x","",IF(AND($I628&lt;&gt;AM$4, IFERROR(MATCH("c",$AB628:AL628,0),0)=0),"x", IF(IFERROR(MATCH("c",$AB628:AL628,0),0)=0,"c","")))</f>
        <v/>
      </c>
      <c r="AN628" s="88" t="str">
        <f>IF($AB628&lt;&gt;"x","",IF(AND($I628&lt;&gt;AN$4, IFERROR(MATCH("c",$AB628:AM628,0),0)=0),"x", IF(IFERROR(MATCH("c",$AB628:AM628,0),0)=0,"c","")))</f>
        <v/>
      </c>
      <c r="AO628" s="88" t="str">
        <f>IF($AB628&lt;&gt;"x","",IF(AND($I628&lt;&gt;AO$4, IFERROR(MATCH("c",$AB628:AN628,0),0)=0),"x", IF(IFERROR(MATCH("c",$AB628:AN628,0),0)=0,"c","")))</f>
        <v/>
      </c>
      <c r="AP628" s="88" t="str">
        <f>IF($AB628&lt;&gt;"x","",IF(AND($I628&lt;&gt;AP$4, IFERROR(MATCH("c",$AB628:AO628,0),0)=0),"x", IF(IFERROR(MATCH("c",$AB628:AO628,0),0)=0,"c","")))</f>
        <v/>
      </c>
      <c r="AQ628" s="88" t="str">
        <f>IF($AB628&lt;&gt;"x","",IF(AND($I628&lt;&gt;AQ$4, IFERROR(MATCH("c",$AB628:AP628,0),0)=0),"x", IF(IFERROR(MATCH("c",$AB628:AP628,0),0)=0,"c","")))</f>
        <v/>
      </c>
    </row>
    <row r="629" spans="2:43" x14ac:dyDescent="0.25">
      <c r="B629" s="88">
        <f>IF(AND(OR(Pipeline!$F$5=H629,Pipeline!$F$5="",Pipeline!$F$5="All"), OR(Pipeline!$F$6=J629,Pipeline!$F$6="",Pipeline!$F$6="All"),  OR(Pipeline!$J$5&lt;=K629,Pipeline!$J$5=""), OR(Pipeline!$J$6&gt;=K629,Pipeline!$J$6=""),  OR(Pipeline!$N$5&lt;=O629,Pipeline!$N$5=""), OR(Pipeline!$N$6&gt;=O629,Pipeline!$N$6="")),1,0)</f>
        <v>1</v>
      </c>
      <c r="C629" s="99">
        <f>IF(B629&lt;&gt;1,"",COUNTIFS($I$6:I628,I629,$B$6:B628,1)+1)</f>
        <v>617</v>
      </c>
      <c r="D629" s="100" t="str">
        <f>IF(LEN(INDEX(Input!B$6:B$1005,ROW($C629)-ROW($C$5),1))=0,"-",INDEX(Input!B$6:B$1005,ROW($C629)-ROW($C$5),1))</f>
        <v>-</v>
      </c>
      <c r="E629" s="100" t="str">
        <f>IF(LEN(INDEX(Input!C$6:C$1005,ROW($C629)-ROW($C$5),1))=0,"-",INDEX(Input!C$6:C$1005,ROW($C629)-ROW($C$5),1))</f>
        <v>-</v>
      </c>
      <c r="F629" s="100" t="str">
        <f>IF(LEN(INDEX(Input!D$6:D$1005,ROW($C629)-ROW($C$5),1))=0,"-",INDEX(Input!D$6:D$1005,ROW($C629)-ROW($C$5),1))</f>
        <v>-</v>
      </c>
      <c r="G629" s="100" t="str">
        <f>IF(LEN(INDEX(Input!E$6:E$1005,ROW($C629)-ROW($C$5),1))=0,"-",INDEX(Input!E$6:E$1005,ROW($C629)-ROW($C$5),1))</f>
        <v>-</v>
      </c>
      <c r="H629" s="100" t="str">
        <f>IF(LEN(INDEX(Input!F$6:F$1005,ROW($C629)-ROW($C$5),1))=0,"-",INDEX(Input!F$6:F$1005,ROW($C629)-ROW($C$5),1))</f>
        <v>-</v>
      </c>
      <c r="I629" s="100" t="str">
        <f>IF(LEN(INDEX(Input!G$6:G$1005,ROW($C629)-ROW($C$5),1))=0,"",INDEX(Input!G$6:G$1005,ROW($C629)-ROW($C$5),1))</f>
        <v/>
      </c>
      <c r="J629" s="100" t="str">
        <f>IF(LEN(INDEX(Input!B$6:B$1005,ROW($C629)-ROW($C$5),1))=0,"-",IF(INDEX(Input!H$6:H$1005,ROW($C629)-ROW($C$5),1)="","Not set",INDEX(Input!H$6:H$1005,ROW($C629)-ROW($C$5),1)) )</f>
        <v>-</v>
      </c>
      <c r="K629" s="101" t="str">
        <f>IF(LEN(INDEX(Input!I$6:I$1005,ROW($C629)-ROW($C$5),1))=0,"",INDEX(Input!I$6:I$1005,ROW($C629)-ROW($C$5),1))</f>
        <v/>
      </c>
      <c r="L629" s="101" t="str">
        <f t="array" ref="L629">IFERROR(IF($AY$24=123,DAY(K629)&amp;connector&amp;IF($AZ$24="Extended",INDEX($AT$24:$AT$35,MONTH(K629),1),MONTH(K629))&amp;connector&amp;IF($AZ$24="Short", RIGHT(YEAR(K629),2),YEAR(K629)),IF($AY$24=213, MONTH(K629)&amp;connector&amp;DAY(K629)&amp;connector&amp;IF($AZ$24="Short", RIGHT(YEAR(K629),2),YEAR(K629)),IF($AZ$24="Short", RIGHT(YEAR(K629),2),YEAR(K629))&amp;connector&amp;MONTH(K629)&amp;connector&amp;DAY(K629))),"-")</f>
        <v>-</v>
      </c>
      <c r="M629" s="101" t="str">
        <f>IF(LEN(INDEX(Input!J$6:J$1005,ROW($C629)-ROW($C$5),1))=0,"",INDEX(Input!J$6:J$1005,ROW($C629)-ROW($C$5),1))</f>
        <v/>
      </c>
      <c r="N629" s="101" t="str">
        <f t="array" ref="N629">IFERROR(IF($AY$24=123,DAY(M629)&amp;connector&amp;IF($AZ$24="Extended",INDEX($AT$24:$AT$35,MONTH(M629),1),MONTH(M629))&amp;connector&amp;IF($AZ$24="Short", RIGHT(YEAR(M629),2),YEAR(M629)),IF($AY$24=213, MONTH(M629)&amp;connector&amp;DAY(M629)&amp;connector&amp;IF($AZ$24="Short", RIGHT(YEAR(M629),2),YEAR(M629)),IF($AZ$24="Short", RIGHT(YEAR(M629),2),YEAR(M629))&amp;connector&amp;MONTH(M629)&amp;connector&amp;DAY(M629))),"-")</f>
        <v>-</v>
      </c>
      <c r="O629" s="156" t="str">
        <f>IF(LEN(INDEX(Input!K$6:K$1005,ROW($C629)-ROW($C$5),1))=0,"",INDEX(Input!K$6:K$1005,ROW($C629)-ROW($C$5),1))</f>
        <v/>
      </c>
      <c r="P629" s="100" t="str">
        <f t="shared" si="75"/>
        <v>-</v>
      </c>
      <c r="Q629" s="156" t="str">
        <f>IF(LEN(INDEX(Input!L$6:L$1005,ROW($C629)-ROW($C$5),1))=0,"",INDEX(Input!L$6:L$1005,ROW($C629)-ROW($C$5),1))</f>
        <v/>
      </c>
      <c r="R629" s="100" t="str">
        <f t="shared" si="76"/>
        <v>-</v>
      </c>
      <c r="S629" s="156" t="str">
        <f>IF(LEN(INDEX(Input!M$6:M$1005,ROW($C629)-ROW($C$5),1))=0,"-",INDEX(Input!M$6:M$1005,ROW($C629)-ROW($C$5),1))</f>
        <v>-</v>
      </c>
      <c r="T629" s="156" t="str">
        <f t="shared" si="77"/>
        <v/>
      </c>
      <c r="U629" s="100" t="str">
        <f t="shared" si="78"/>
        <v>-</v>
      </c>
      <c r="V629" s="156" t="str">
        <f>IF(LEN(INDEX(Input!O$6:O$1005,ROW($C629)-ROW($C$5),1))=0,"",INDEX(Input!O$6:O$1005,ROW($C629)-ROW($C$5),1))</f>
        <v/>
      </c>
      <c r="W629" s="100" t="str">
        <f t="shared" si="79"/>
        <v>-</v>
      </c>
      <c r="X629" s="104" t="str">
        <f t="shared" si="80"/>
        <v/>
      </c>
      <c r="Y629" s="102" t="str">
        <f t="shared" si="81"/>
        <v/>
      </c>
      <c r="Z629" s="102" t="str">
        <f>IF(AND(OR(Dashboard!$D$7=J629,Dashboard!$D$7=""),  OR(Dashboard!$G$6&lt;=K629,Dashboard!$G$6=""), OR(Dashboard!$G$7&gt;=K629,Dashboard!$G$7=""),  OR(Dashboard!$J$6&lt;=O629,Dashboard!$J$6=""), OR(Dashboard!$J$7&gt;=O629,Dashboard!$J$7=""),D629&lt;&gt;""),"x","")</f>
        <v>x</v>
      </c>
      <c r="AA629" s="102" t="str">
        <f>IF(AND(OR(Dashboard!$D$6=H629,Dashboard!$D$6="",Dashboard!$D$6="All"), Z629="x"),"x","")</f>
        <v>x</v>
      </c>
      <c r="AB629" s="103" t="str">
        <f>IF(AND(OR(Dashboard!$D$6=H629,Dashboard!$D$6="",Dashboard!$D$6="All"), OR(Dashboard!$D$7=J629,Dashboard!$D$7=""),  OR(Dashboard!$G$6&lt;=K629,Dashboard!$G$6=""), OR(Dashboard!$G$7&gt;=K629,Dashboard!$G$7=""),  OR(Dashboard!$J$6&lt;=O629,Dashboard!$J$6=""), OR(Dashboard!$J$7&gt;=O629,Dashboard!$J$7=""),I629&lt;&gt;""),"x","")</f>
        <v/>
      </c>
      <c r="AC629" s="88" t="str">
        <f>IF($AB629&lt;&gt;"x","",IF(AND($I629&lt;&gt;AC$4, IFERROR(MATCH("c",$AB629:AB629,0),0)=0),"x", IF(IFERROR(MATCH("c",$AB629:AB629,0),0)=0,"c","")))</f>
        <v/>
      </c>
      <c r="AD629" s="88" t="str">
        <f>IF($AB629&lt;&gt;"x","",IF(AND($I629&lt;&gt;AD$4, IFERROR(MATCH("c",$AB629:AC629,0),0)=0),"x", IF(IFERROR(MATCH("c",$AB629:AC629,0),0)=0,"c","")))</f>
        <v/>
      </c>
      <c r="AE629" s="88" t="str">
        <f>IF($AB629&lt;&gt;"x","",IF(AND($I629&lt;&gt;AE$4, IFERROR(MATCH("c",$AB629:AD629,0),0)=0),"x", IF(IFERROR(MATCH("c",$AB629:AD629,0),0)=0,"c","")))</f>
        <v/>
      </c>
      <c r="AF629" s="88" t="str">
        <f>IF($AB629&lt;&gt;"x","",IF(AND($I629&lt;&gt;AF$4, IFERROR(MATCH("c",$AB629:AE629,0),0)=0),"x", IF(IFERROR(MATCH("c",$AB629:AE629,0),0)=0,"c","")))</f>
        <v/>
      </c>
      <c r="AG629" s="88" t="str">
        <f>IF($AB629&lt;&gt;"x","",IF(AND($I629&lt;&gt;AG$4, IFERROR(MATCH("c",$AB629:AF629,0),0)=0),"x", IF(IFERROR(MATCH("c",$AB629:AF629,0),0)=0,"c","")))</f>
        <v/>
      </c>
      <c r="AH629" s="88" t="str">
        <f>IF($AB629&lt;&gt;"x","",IF(AND($I629&lt;&gt;AH$4, IFERROR(MATCH("c",$AB629:AG629,0),0)=0),"x", IF(IFERROR(MATCH("c",$AB629:AG629,0),0)=0,"c","")))</f>
        <v/>
      </c>
      <c r="AI629" s="88" t="str">
        <f>IF($AB629&lt;&gt;"x","",IF(AND($I629&lt;&gt;AI$4, IFERROR(MATCH("c",$AB629:AH629,0),0)=0),"x", IF(IFERROR(MATCH("c",$AB629:AH629,0),0)=0,"c","")))</f>
        <v/>
      </c>
      <c r="AJ629" s="88" t="str">
        <f>IF($AB629&lt;&gt;"x","",IF(AND($I629&lt;&gt;AJ$4, IFERROR(MATCH("c",$AB629:AI629,0),0)=0),"x", IF(IFERROR(MATCH("c",$AB629:AI629,0),0)=0,"c","")))</f>
        <v/>
      </c>
      <c r="AK629" s="88" t="str">
        <f>IF($AB629&lt;&gt;"x","",IF(AND($I629&lt;&gt;AK$4, IFERROR(MATCH("c",$AB629:AJ629,0),0)=0),"x", IF(IFERROR(MATCH("c",$AB629:AJ629,0),0)=0,"c","")))</f>
        <v/>
      </c>
      <c r="AL629" s="88" t="str">
        <f>IF($AB629&lt;&gt;"x","",IF(AND($I629&lt;&gt;AL$4, IFERROR(MATCH("c",$AB629:AK629,0),0)=0),"x", IF(IFERROR(MATCH("c",$AB629:AK629,0),0)=0,"c","")))</f>
        <v/>
      </c>
      <c r="AM629" s="88" t="str">
        <f>IF($AB629&lt;&gt;"x","",IF(AND($I629&lt;&gt;AM$4, IFERROR(MATCH("c",$AB629:AL629,0),0)=0),"x", IF(IFERROR(MATCH("c",$AB629:AL629,0),0)=0,"c","")))</f>
        <v/>
      </c>
      <c r="AN629" s="88" t="str">
        <f>IF($AB629&lt;&gt;"x","",IF(AND($I629&lt;&gt;AN$4, IFERROR(MATCH("c",$AB629:AM629,0),0)=0),"x", IF(IFERROR(MATCH("c",$AB629:AM629,0),0)=0,"c","")))</f>
        <v/>
      </c>
      <c r="AO629" s="88" t="str">
        <f>IF($AB629&lt;&gt;"x","",IF(AND($I629&lt;&gt;AO$4, IFERROR(MATCH("c",$AB629:AN629,0),0)=0),"x", IF(IFERROR(MATCH("c",$AB629:AN629,0),0)=0,"c","")))</f>
        <v/>
      </c>
      <c r="AP629" s="88" t="str">
        <f>IF($AB629&lt;&gt;"x","",IF(AND($I629&lt;&gt;AP$4, IFERROR(MATCH("c",$AB629:AO629,0),0)=0),"x", IF(IFERROR(MATCH("c",$AB629:AO629,0),0)=0,"c","")))</f>
        <v/>
      </c>
      <c r="AQ629" s="88" t="str">
        <f>IF($AB629&lt;&gt;"x","",IF(AND($I629&lt;&gt;AQ$4, IFERROR(MATCH("c",$AB629:AP629,0),0)=0),"x", IF(IFERROR(MATCH("c",$AB629:AP629,0),0)=0,"c","")))</f>
        <v/>
      </c>
    </row>
    <row r="630" spans="2:43" x14ac:dyDescent="0.25">
      <c r="B630" s="88">
        <f>IF(AND(OR(Pipeline!$F$5=H630,Pipeline!$F$5="",Pipeline!$F$5="All"), OR(Pipeline!$F$6=J630,Pipeline!$F$6="",Pipeline!$F$6="All"),  OR(Pipeline!$J$5&lt;=K630,Pipeline!$J$5=""), OR(Pipeline!$J$6&gt;=K630,Pipeline!$J$6=""),  OR(Pipeline!$N$5&lt;=O630,Pipeline!$N$5=""), OR(Pipeline!$N$6&gt;=O630,Pipeline!$N$6="")),1,0)</f>
        <v>1</v>
      </c>
      <c r="C630" s="99">
        <f>IF(B630&lt;&gt;1,"",COUNTIFS($I$6:I629,I630,$B$6:B629,1)+1)</f>
        <v>618</v>
      </c>
      <c r="D630" s="100" t="str">
        <f>IF(LEN(INDEX(Input!B$6:B$1005,ROW($C630)-ROW($C$5),1))=0,"-",INDEX(Input!B$6:B$1005,ROW($C630)-ROW($C$5),1))</f>
        <v>-</v>
      </c>
      <c r="E630" s="100" t="str">
        <f>IF(LEN(INDEX(Input!C$6:C$1005,ROW($C630)-ROW($C$5),1))=0,"-",INDEX(Input!C$6:C$1005,ROW($C630)-ROW($C$5),1))</f>
        <v>-</v>
      </c>
      <c r="F630" s="100" t="str">
        <f>IF(LEN(INDEX(Input!D$6:D$1005,ROW($C630)-ROW($C$5),1))=0,"-",INDEX(Input!D$6:D$1005,ROW($C630)-ROW($C$5),1))</f>
        <v>-</v>
      </c>
      <c r="G630" s="100" t="str">
        <f>IF(LEN(INDEX(Input!E$6:E$1005,ROW($C630)-ROW($C$5),1))=0,"-",INDEX(Input!E$6:E$1005,ROW($C630)-ROW($C$5),1))</f>
        <v>-</v>
      </c>
      <c r="H630" s="100" t="str">
        <f>IF(LEN(INDEX(Input!F$6:F$1005,ROW($C630)-ROW($C$5),1))=0,"-",INDEX(Input!F$6:F$1005,ROW($C630)-ROW($C$5),1))</f>
        <v>-</v>
      </c>
      <c r="I630" s="100" t="str">
        <f>IF(LEN(INDEX(Input!G$6:G$1005,ROW($C630)-ROW($C$5),1))=0,"",INDEX(Input!G$6:G$1005,ROW($C630)-ROW($C$5),1))</f>
        <v/>
      </c>
      <c r="J630" s="100" t="str">
        <f>IF(LEN(INDEX(Input!B$6:B$1005,ROW($C630)-ROW($C$5),1))=0,"-",IF(INDEX(Input!H$6:H$1005,ROW($C630)-ROW($C$5),1)="","Not set",INDEX(Input!H$6:H$1005,ROW($C630)-ROW($C$5),1)) )</f>
        <v>-</v>
      </c>
      <c r="K630" s="101" t="str">
        <f>IF(LEN(INDEX(Input!I$6:I$1005,ROW($C630)-ROW($C$5),1))=0,"",INDEX(Input!I$6:I$1005,ROW($C630)-ROW($C$5),1))</f>
        <v/>
      </c>
      <c r="L630" s="101" t="str">
        <f t="array" ref="L630">IFERROR(IF($AY$24=123,DAY(K630)&amp;connector&amp;IF($AZ$24="Extended",INDEX($AT$24:$AT$35,MONTH(K630),1),MONTH(K630))&amp;connector&amp;IF($AZ$24="Short", RIGHT(YEAR(K630),2),YEAR(K630)),IF($AY$24=213, MONTH(K630)&amp;connector&amp;DAY(K630)&amp;connector&amp;IF($AZ$24="Short", RIGHT(YEAR(K630),2),YEAR(K630)),IF($AZ$24="Short", RIGHT(YEAR(K630),2),YEAR(K630))&amp;connector&amp;MONTH(K630)&amp;connector&amp;DAY(K630))),"-")</f>
        <v>-</v>
      </c>
      <c r="M630" s="101" t="str">
        <f>IF(LEN(INDEX(Input!J$6:J$1005,ROW($C630)-ROW($C$5),1))=0,"",INDEX(Input!J$6:J$1005,ROW($C630)-ROW($C$5),1))</f>
        <v/>
      </c>
      <c r="N630" s="101" t="str">
        <f t="array" ref="N630">IFERROR(IF($AY$24=123,DAY(M630)&amp;connector&amp;IF($AZ$24="Extended",INDEX($AT$24:$AT$35,MONTH(M630),1),MONTH(M630))&amp;connector&amp;IF($AZ$24="Short", RIGHT(YEAR(M630),2),YEAR(M630)),IF($AY$24=213, MONTH(M630)&amp;connector&amp;DAY(M630)&amp;connector&amp;IF($AZ$24="Short", RIGHT(YEAR(M630),2),YEAR(M630)),IF($AZ$24="Short", RIGHT(YEAR(M630),2),YEAR(M630))&amp;connector&amp;MONTH(M630)&amp;connector&amp;DAY(M630))),"-")</f>
        <v>-</v>
      </c>
      <c r="O630" s="156" t="str">
        <f>IF(LEN(INDEX(Input!K$6:K$1005,ROW($C630)-ROW($C$5),1))=0,"",INDEX(Input!K$6:K$1005,ROW($C630)-ROW($C$5),1))</f>
        <v/>
      </c>
      <c r="P630" s="100" t="str">
        <f t="shared" si="75"/>
        <v>-</v>
      </c>
      <c r="Q630" s="156" t="str">
        <f>IF(LEN(INDEX(Input!L$6:L$1005,ROW($C630)-ROW($C$5),1))=0,"",INDEX(Input!L$6:L$1005,ROW($C630)-ROW($C$5),1))</f>
        <v/>
      </c>
      <c r="R630" s="100" t="str">
        <f t="shared" si="76"/>
        <v>-</v>
      </c>
      <c r="S630" s="156" t="str">
        <f>IF(LEN(INDEX(Input!M$6:M$1005,ROW($C630)-ROW($C$5),1))=0,"-",INDEX(Input!M$6:M$1005,ROW($C630)-ROW($C$5),1))</f>
        <v>-</v>
      </c>
      <c r="T630" s="156" t="str">
        <f t="shared" si="77"/>
        <v/>
      </c>
      <c r="U630" s="100" t="str">
        <f t="shared" si="78"/>
        <v>-</v>
      </c>
      <c r="V630" s="156" t="str">
        <f>IF(LEN(INDEX(Input!O$6:O$1005,ROW($C630)-ROW($C$5),1))=0,"",INDEX(Input!O$6:O$1005,ROW($C630)-ROW($C$5),1))</f>
        <v/>
      </c>
      <c r="W630" s="100" t="str">
        <f t="shared" si="79"/>
        <v>-</v>
      </c>
      <c r="X630" s="104" t="str">
        <f t="shared" si="80"/>
        <v/>
      </c>
      <c r="Y630" s="102" t="str">
        <f t="shared" si="81"/>
        <v/>
      </c>
      <c r="Z630" s="102" t="str">
        <f>IF(AND(OR(Dashboard!$D$7=J630,Dashboard!$D$7=""),  OR(Dashboard!$G$6&lt;=K630,Dashboard!$G$6=""), OR(Dashboard!$G$7&gt;=K630,Dashboard!$G$7=""),  OR(Dashboard!$J$6&lt;=O630,Dashboard!$J$6=""), OR(Dashboard!$J$7&gt;=O630,Dashboard!$J$7=""),D630&lt;&gt;""),"x","")</f>
        <v>x</v>
      </c>
      <c r="AA630" s="102" t="str">
        <f>IF(AND(OR(Dashboard!$D$6=H630,Dashboard!$D$6="",Dashboard!$D$6="All"), Z630="x"),"x","")</f>
        <v>x</v>
      </c>
      <c r="AB630" s="103" t="str">
        <f>IF(AND(OR(Dashboard!$D$6=H630,Dashboard!$D$6="",Dashboard!$D$6="All"), OR(Dashboard!$D$7=J630,Dashboard!$D$7=""),  OR(Dashboard!$G$6&lt;=K630,Dashboard!$G$6=""), OR(Dashboard!$G$7&gt;=K630,Dashboard!$G$7=""),  OR(Dashboard!$J$6&lt;=O630,Dashboard!$J$6=""), OR(Dashboard!$J$7&gt;=O630,Dashboard!$J$7=""),I630&lt;&gt;""),"x","")</f>
        <v/>
      </c>
      <c r="AC630" s="88" t="str">
        <f>IF($AB630&lt;&gt;"x","",IF(AND($I630&lt;&gt;AC$4, IFERROR(MATCH("c",$AB630:AB630,0),0)=0),"x", IF(IFERROR(MATCH("c",$AB630:AB630,0),0)=0,"c","")))</f>
        <v/>
      </c>
      <c r="AD630" s="88" t="str">
        <f>IF($AB630&lt;&gt;"x","",IF(AND($I630&lt;&gt;AD$4, IFERROR(MATCH("c",$AB630:AC630,0),0)=0),"x", IF(IFERROR(MATCH("c",$AB630:AC630,0),0)=0,"c","")))</f>
        <v/>
      </c>
      <c r="AE630" s="88" t="str">
        <f>IF($AB630&lt;&gt;"x","",IF(AND($I630&lt;&gt;AE$4, IFERROR(MATCH("c",$AB630:AD630,0),0)=0),"x", IF(IFERROR(MATCH("c",$AB630:AD630,0),0)=0,"c","")))</f>
        <v/>
      </c>
      <c r="AF630" s="88" t="str">
        <f>IF($AB630&lt;&gt;"x","",IF(AND($I630&lt;&gt;AF$4, IFERROR(MATCH("c",$AB630:AE630,0),0)=0),"x", IF(IFERROR(MATCH("c",$AB630:AE630,0),0)=0,"c","")))</f>
        <v/>
      </c>
      <c r="AG630" s="88" t="str">
        <f>IF($AB630&lt;&gt;"x","",IF(AND($I630&lt;&gt;AG$4, IFERROR(MATCH("c",$AB630:AF630,0),0)=0),"x", IF(IFERROR(MATCH("c",$AB630:AF630,0),0)=0,"c","")))</f>
        <v/>
      </c>
      <c r="AH630" s="88" t="str">
        <f>IF($AB630&lt;&gt;"x","",IF(AND($I630&lt;&gt;AH$4, IFERROR(MATCH("c",$AB630:AG630,0),0)=0),"x", IF(IFERROR(MATCH("c",$AB630:AG630,0),0)=0,"c","")))</f>
        <v/>
      </c>
      <c r="AI630" s="88" t="str">
        <f>IF($AB630&lt;&gt;"x","",IF(AND($I630&lt;&gt;AI$4, IFERROR(MATCH("c",$AB630:AH630,0),0)=0),"x", IF(IFERROR(MATCH("c",$AB630:AH630,0),0)=0,"c","")))</f>
        <v/>
      </c>
      <c r="AJ630" s="88" t="str">
        <f>IF($AB630&lt;&gt;"x","",IF(AND($I630&lt;&gt;AJ$4, IFERROR(MATCH("c",$AB630:AI630,0),0)=0),"x", IF(IFERROR(MATCH("c",$AB630:AI630,0),0)=0,"c","")))</f>
        <v/>
      </c>
      <c r="AK630" s="88" t="str">
        <f>IF($AB630&lt;&gt;"x","",IF(AND($I630&lt;&gt;AK$4, IFERROR(MATCH("c",$AB630:AJ630,0),0)=0),"x", IF(IFERROR(MATCH("c",$AB630:AJ630,0),0)=0,"c","")))</f>
        <v/>
      </c>
      <c r="AL630" s="88" t="str">
        <f>IF($AB630&lt;&gt;"x","",IF(AND($I630&lt;&gt;AL$4, IFERROR(MATCH("c",$AB630:AK630,0),0)=0),"x", IF(IFERROR(MATCH("c",$AB630:AK630,0),0)=0,"c","")))</f>
        <v/>
      </c>
      <c r="AM630" s="88" t="str">
        <f>IF($AB630&lt;&gt;"x","",IF(AND($I630&lt;&gt;AM$4, IFERROR(MATCH("c",$AB630:AL630,0),0)=0),"x", IF(IFERROR(MATCH("c",$AB630:AL630,0),0)=0,"c","")))</f>
        <v/>
      </c>
      <c r="AN630" s="88" t="str">
        <f>IF($AB630&lt;&gt;"x","",IF(AND($I630&lt;&gt;AN$4, IFERROR(MATCH("c",$AB630:AM630,0),0)=0),"x", IF(IFERROR(MATCH("c",$AB630:AM630,0),0)=0,"c","")))</f>
        <v/>
      </c>
      <c r="AO630" s="88" t="str">
        <f>IF($AB630&lt;&gt;"x","",IF(AND($I630&lt;&gt;AO$4, IFERROR(MATCH("c",$AB630:AN630,0),0)=0),"x", IF(IFERROR(MATCH("c",$AB630:AN630,0),0)=0,"c","")))</f>
        <v/>
      </c>
      <c r="AP630" s="88" t="str">
        <f>IF($AB630&lt;&gt;"x","",IF(AND($I630&lt;&gt;AP$4, IFERROR(MATCH("c",$AB630:AO630,0),0)=0),"x", IF(IFERROR(MATCH("c",$AB630:AO630,0),0)=0,"c","")))</f>
        <v/>
      </c>
      <c r="AQ630" s="88" t="str">
        <f>IF($AB630&lt;&gt;"x","",IF(AND($I630&lt;&gt;AQ$4, IFERROR(MATCH("c",$AB630:AP630,0),0)=0),"x", IF(IFERROR(MATCH("c",$AB630:AP630,0),0)=0,"c","")))</f>
        <v/>
      </c>
    </row>
    <row r="631" spans="2:43" x14ac:dyDescent="0.25">
      <c r="B631" s="88">
        <f>IF(AND(OR(Pipeline!$F$5=H631,Pipeline!$F$5="",Pipeline!$F$5="All"), OR(Pipeline!$F$6=J631,Pipeline!$F$6="",Pipeline!$F$6="All"),  OR(Pipeline!$J$5&lt;=K631,Pipeline!$J$5=""), OR(Pipeline!$J$6&gt;=K631,Pipeline!$J$6=""),  OR(Pipeline!$N$5&lt;=O631,Pipeline!$N$5=""), OR(Pipeline!$N$6&gt;=O631,Pipeline!$N$6="")),1,0)</f>
        <v>1</v>
      </c>
      <c r="C631" s="99">
        <f>IF(B631&lt;&gt;1,"",COUNTIFS($I$6:I630,I631,$B$6:B630,1)+1)</f>
        <v>619</v>
      </c>
      <c r="D631" s="100" t="str">
        <f>IF(LEN(INDEX(Input!B$6:B$1005,ROW($C631)-ROW($C$5),1))=0,"-",INDEX(Input!B$6:B$1005,ROW($C631)-ROW($C$5),1))</f>
        <v>-</v>
      </c>
      <c r="E631" s="100" t="str">
        <f>IF(LEN(INDEX(Input!C$6:C$1005,ROW($C631)-ROW($C$5),1))=0,"-",INDEX(Input!C$6:C$1005,ROW($C631)-ROW($C$5),1))</f>
        <v>-</v>
      </c>
      <c r="F631" s="100" t="str">
        <f>IF(LEN(INDEX(Input!D$6:D$1005,ROW($C631)-ROW($C$5),1))=0,"-",INDEX(Input!D$6:D$1005,ROW($C631)-ROW($C$5),1))</f>
        <v>-</v>
      </c>
      <c r="G631" s="100" t="str">
        <f>IF(LEN(INDEX(Input!E$6:E$1005,ROW($C631)-ROW($C$5),1))=0,"-",INDEX(Input!E$6:E$1005,ROW($C631)-ROW($C$5),1))</f>
        <v>-</v>
      </c>
      <c r="H631" s="100" t="str">
        <f>IF(LEN(INDEX(Input!F$6:F$1005,ROW($C631)-ROW($C$5),1))=0,"-",INDEX(Input!F$6:F$1005,ROW($C631)-ROW($C$5),1))</f>
        <v>-</v>
      </c>
      <c r="I631" s="100" t="str">
        <f>IF(LEN(INDEX(Input!G$6:G$1005,ROW($C631)-ROW($C$5),1))=0,"",INDEX(Input!G$6:G$1005,ROW($C631)-ROW($C$5),1))</f>
        <v/>
      </c>
      <c r="J631" s="100" t="str">
        <f>IF(LEN(INDEX(Input!B$6:B$1005,ROW($C631)-ROW($C$5),1))=0,"-",IF(INDEX(Input!H$6:H$1005,ROW($C631)-ROW($C$5),1)="","Not set",INDEX(Input!H$6:H$1005,ROW($C631)-ROW($C$5),1)) )</f>
        <v>-</v>
      </c>
      <c r="K631" s="101" t="str">
        <f>IF(LEN(INDEX(Input!I$6:I$1005,ROW($C631)-ROW($C$5),1))=0,"",INDEX(Input!I$6:I$1005,ROW($C631)-ROW($C$5),1))</f>
        <v/>
      </c>
      <c r="L631" s="101" t="str">
        <f t="array" ref="L631">IFERROR(IF($AY$24=123,DAY(K631)&amp;connector&amp;IF($AZ$24="Extended",INDEX($AT$24:$AT$35,MONTH(K631),1),MONTH(K631))&amp;connector&amp;IF($AZ$24="Short", RIGHT(YEAR(K631),2),YEAR(K631)),IF($AY$24=213, MONTH(K631)&amp;connector&amp;DAY(K631)&amp;connector&amp;IF($AZ$24="Short", RIGHT(YEAR(K631),2),YEAR(K631)),IF($AZ$24="Short", RIGHT(YEAR(K631),2),YEAR(K631))&amp;connector&amp;MONTH(K631)&amp;connector&amp;DAY(K631))),"-")</f>
        <v>-</v>
      </c>
      <c r="M631" s="101" t="str">
        <f>IF(LEN(INDEX(Input!J$6:J$1005,ROW($C631)-ROW($C$5),1))=0,"",INDEX(Input!J$6:J$1005,ROW($C631)-ROW($C$5),1))</f>
        <v/>
      </c>
      <c r="N631" s="101" t="str">
        <f t="array" ref="N631">IFERROR(IF($AY$24=123,DAY(M631)&amp;connector&amp;IF($AZ$24="Extended",INDEX($AT$24:$AT$35,MONTH(M631),1),MONTH(M631))&amp;connector&amp;IF($AZ$24="Short", RIGHT(YEAR(M631),2),YEAR(M631)),IF($AY$24=213, MONTH(M631)&amp;connector&amp;DAY(M631)&amp;connector&amp;IF($AZ$24="Short", RIGHT(YEAR(M631),2),YEAR(M631)),IF($AZ$24="Short", RIGHT(YEAR(M631),2),YEAR(M631))&amp;connector&amp;MONTH(M631)&amp;connector&amp;DAY(M631))),"-")</f>
        <v>-</v>
      </c>
      <c r="O631" s="156" t="str">
        <f>IF(LEN(INDEX(Input!K$6:K$1005,ROW($C631)-ROW($C$5),1))=0,"",INDEX(Input!K$6:K$1005,ROW($C631)-ROW($C$5),1))</f>
        <v/>
      </c>
      <c r="P631" s="100" t="str">
        <f t="shared" si="75"/>
        <v>-</v>
      </c>
      <c r="Q631" s="156" t="str">
        <f>IF(LEN(INDEX(Input!L$6:L$1005,ROW($C631)-ROW($C$5),1))=0,"",INDEX(Input!L$6:L$1005,ROW($C631)-ROW($C$5),1))</f>
        <v/>
      </c>
      <c r="R631" s="100" t="str">
        <f t="shared" si="76"/>
        <v>-</v>
      </c>
      <c r="S631" s="156" t="str">
        <f>IF(LEN(INDEX(Input!M$6:M$1005,ROW($C631)-ROW($C$5),1))=0,"-",INDEX(Input!M$6:M$1005,ROW($C631)-ROW($C$5),1))</f>
        <v>-</v>
      </c>
      <c r="T631" s="156" t="str">
        <f t="shared" si="77"/>
        <v/>
      </c>
      <c r="U631" s="100" t="str">
        <f t="shared" si="78"/>
        <v>-</v>
      </c>
      <c r="V631" s="156" t="str">
        <f>IF(LEN(INDEX(Input!O$6:O$1005,ROW($C631)-ROW($C$5),1))=0,"",INDEX(Input!O$6:O$1005,ROW($C631)-ROW($C$5),1))</f>
        <v/>
      </c>
      <c r="W631" s="100" t="str">
        <f t="shared" si="79"/>
        <v>-</v>
      </c>
      <c r="X631" s="104" t="str">
        <f t="shared" si="80"/>
        <v/>
      </c>
      <c r="Y631" s="102" t="str">
        <f t="shared" si="81"/>
        <v/>
      </c>
      <c r="Z631" s="102" t="str">
        <f>IF(AND(OR(Dashboard!$D$7=J631,Dashboard!$D$7=""),  OR(Dashboard!$G$6&lt;=K631,Dashboard!$G$6=""), OR(Dashboard!$G$7&gt;=K631,Dashboard!$G$7=""),  OR(Dashboard!$J$6&lt;=O631,Dashboard!$J$6=""), OR(Dashboard!$J$7&gt;=O631,Dashboard!$J$7=""),D631&lt;&gt;""),"x","")</f>
        <v>x</v>
      </c>
      <c r="AA631" s="102" t="str">
        <f>IF(AND(OR(Dashboard!$D$6=H631,Dashboard!$D$6="",Dashboard!$D$6="All"), Z631="x"),"x","")</f>
        <v>x</v>
      </c>
      <c r="AB631" s="103" t="str">
        <f>IF(AND(OR(Dashboard!$D$6=H631,Dashboard!$D$6="",Dashboard!$D$6="All"), OR(Dashboard!$D$7=J631,Dashboard!$D$7=""),  OR(Dashboard!$G$6&lt;=K631,Dashboard!$G$6=""), OR(Dashboard!$G$7&gt;=K631,Dashboard!$G$7=""),  OR(Dashboard!$J$6&lt;=O631,Dashboard!$J$6=""), OR(Dashboard!$J$7&gt;=O631,Dashboard!$J$7=""),I631&lt;&gt;""),"x","")</f>
        <v/>
      </c>
      <c r="AC631" s="88" t="str">
        <f>IF($AB631&lt;&gt;"x","",IF(AND($I631&lt;&gt;AC$4, IFERROR(MATCH("c",$AB631:AB631,0),0)=0),"x", IF(IFERROR(MATCH("c",$AB631:AB631,0),0)=0,"c","")))</f>
        <v/>
      </c>
      <c r="AD631" s="88" t="str">
        <f>IF($AB631&lt;&gt;"x","",IF(AND($I631&lt;&gt;AD$4, IFERROR(MATCH("c",$AB631:AC631,0),0)=0),"x", IF(IFERROR(MATCH("c",$AB631:AC631,0),0)=0,"c","")))</f>
        <v/>
      </c>
      <c r="AE631" s="88" t="str">
        <f>IF($AB631&lt;&gt;"x","",IF(AND($I631&lt;&gt;AE$4, IFERROR(MATCH("c",$AB631:AD631,0),0)=0),"x", IF(IFERROR(MATCH("c",$AB631:AD631,0),0)=0,"c","")))</f>
        <v/>
      </c>
      <c r="AF631" s="88" t="str">
        <f>IF($AB631&lt;&gt;"x","",IF(AND($I631&lt;&gt;AF$4, IFERROR(MATCH("c",$AB631:AE631,0),0)=0),"x", IF(IFERROR(MATCH("c",$AB631:AE631,0),0)=0,"c","")))</f>
        <v/>
      </c>
      <c r="AG631" s="88" t="str">
        <f>IF($AB631&lt;&gt;"x","",IF(AND($I631&lt;&gt;AG$4, IFERROR(MATCH("c",$AB631:AF631,0),0)=0),"x", IF(IFERROR(MATCH("c",$AB631:AF631,0),0)=0,"c","")))</f>
        <v/>
      </c>
      <c r="AH631" s="88" t="str">
        <f>IF($AB631&lt;&gt;"x","",IF(AND($I631&lt;&gt;AH$4, IFERROR(MATCH("c",$AB631:AG631,0),0)=0),"x", IF(IFERROR(MATCH("c",$AB631:AG631,0),0)=0,"c","")))</f>
        <v/>
      </c>
      <c r="AI631" s="88" t="str">
        <f>IF($AB631&lt;&gt;"x","",IF(AND($I631&lt;&gt;AI$4, IFERROR(MATCH("c",$AB631:AH631,0),0)=0),"x", IF(IFERROR(MATCH("c",$AB631:AH631,0),0)=0,"c","")))</f>
        <v/>
      </c>
      <c r="AJ631" s="88" t="str">
        <f>IF($AB631&lt;&gt;"x","",IF(AND($I631&lt;&gt;AJ$4, IFERROR(MATCH("c",$AB631:AI631,0),0)=0),"x", IF(IFERROR(MATCH("c",$AB631:AI631,0),0)=0,"c","")))</f>
        <v/>
      </c>
      <c r="AK631" s="88" t="str">
        <f>IF($AB631&lt;&gt;"x","",IF(AND($I631&lt;&gt;AK$4, IFERROR(MATCH("c",$AB631:AJ631,0),0)=0),"x", IF(IFERROR(MATCH("c",$AB631:AJ631,0),0)=0,"c","")))</f>
        <v/>
      </c>
      <c r="AL631" s="88" t="str">
        <f>IF($AB631&lt;&gt;"x","",IF(AND($I631&lt;&gt;AL$4, IFERROR(MATCH("c",$AB631:AK631,0),0)=0),"x", IF(IFERROR(MATCH("c",$AB631:AK631,0),0)=0,"c","")))</f>
        <v/>
      </c>
      <c r="AM631" s="88" t="str">
        <f>IF($AB631&lt;&gt;"x","",IF(AND($I631&lt;&gt;AM$4, IFERROR(MATCH("c",$AB631:AL631,0),0)=0),"x", IF(IFERROR(MATCH("c",$AB631:AL631,0),0)=0,"c","")))</f>
        <v/>
      </c>
      <c r="AN631" s="88" t="str">
        <f>IF($AB631&lt;&gt;"x","",IF(AND($I631&lt;&gt;AN$4, IFERROR(MATCH("c",$AB631:AM631,0),0)=0),"x", IF(IFERROR(MATCH("c",$AB631:AM631,0),0)=0,"c","")))</f>
        <v/>
      </c>
      <c r="AO631" s="88" t="str">
        <f>IF($AB631&lt;&gt;"x","",IF(AND($I631&lt;&gt;AO$4, IFERROR(MATCH("c",$AB631:AN631,0),0)=0),"x", IF(IFERROR(MATCH("c",$AB631:AN631,0),0)=0,"c","")))</f>
        <v/>
      </c>
      <c r="AP631" s="88" t="str">
        <f>IF($AB631&lt;&gt;"x","",IF(AND($I631&lt;&gt;AP$4, IFERROR(MATCH("c",$AB631:AO631,0),0)=0),"x", IF(IFERROR(MATCH("c",$AB631:AO631,0),0)=0,"c","")))</f>
        <v/>
      </c>
      <c r="AQ631" s="88" t="str">
        <f>IF($AB631&lt;&gt;"x","",IF(AND($I631&lt;&gt;AQ$4, IFERROR(MATCH("c",$AB631:AP631,0),0)=0),"x", IF(IFERROR(MATCH("c",$AB631:AP631,0),0)=0,"c","")))</f>
        <v/>
      </c>
    </row>
    <row r="632" spans="2:43" x14ac:dyDescent="0.25">
      <c r="B632" s="88">
        <f>IF(AND(OR(Pipeline!$F$5=H632,Pipeline!$F$5="",Pipeline!$F$5="All"), OR(Pipeline!$F$6=J632,Pipeline!$F$6="",Pipeline!$F$6="All"),  OR(Pipeline!$J$5&lt;=K632,Pipeline!$J$5=""), OR(Pipeline!$J$6&gt;=K632,Pipeline!$J$6=""),  OR(Pipeline!$N$5&lt;=O632,Pipeline!$N$5=""), OR(Pipeline!$N$6&gt;=O632,Pipeline!$N$6="")),1,0)</f>
        <v>1</v>
      </c>
      <c r="C632" s="99">
        <f>IF(B632&lt;&gt;1,"",COUNTIFS($I$6:I631,I632,$B$6:B631,1)+1)</f>
        <v>620</v>
      </c>
      <c r="D632" s="100" t="str">
        <f>IF(LEN(INDEX(Input!B$6:B$1005,ROW($C632)-ROW($C$5),1))=0,"-",INDEX(Input!B$6:B$1005,ROW($C632)-ROW($C$5),1))</f>
        <v>-</v>
      </c>
      <c r="E632" s="100" t="str">
        <f>IF(LEN(INDEX(Input!C$6:C$1005,ROW($C632)-ROW($C$5),1))=0,"-",INDEX(Input!C$6:C$1005,ROW($C632)-ROW($C$5),1))</f>
        <v>-</v>
      </c>
      <c r="F632" s="100" t="str">
        <f>IF(LEN(INDEX(Input!D$6:D$1005,ROW($C632)-ROW($C$5),1))=0,"-",INDEX(Input!D$6:D$1005,ROW($C632)-ROW($C$5),1))</f>
        <v>-</v>
      </c>
      <c r="G632" s="100" t="str">
        <f>IF(LEN(INDEX(Input!E$6:E$1005,ROW($C632)-ROW($C$5),1))=0,"-",INDEX(Input!E$6:E$1005,ROW($C632)-ROW($C$5),1))</f>
        <v>-</v>
      </c>
      <c r="H632" s="100" t="str">
        <f>IF(LEN(INDEX(Input!F$6:F$1005,ROW($C632)-ROW($C$5),1))=0,"-",INDEX(Input!F$6:F$1005,ROW($C632)-ROW($C$5),1))</f>
        <v>-</v>
      </c>
      <c r="I632" s="100" t="str">
        <f>IF(LEN(INDEX(Input!G$6:G$1005,ROW($C632)-ROW($C$5),1))=0,"",INDEX(Input!G$6:G$1005,ROW($C632)-ROW($C$5),1))</f>
        <v/>
      </c>
      <c r="J632" s="100" t="str">
        <f>IF(LEN(INDEX(Input!B$6:B$1005,ROW($C632)-ROW($C$5),1))=0,"-",IF(INDEX(Input!H$6:H$1005,ROW($C632)-ROW($C$5),1)="","Not set",INDEX(Input!H$6:H$1005,ROW($C632)-ROW($C$5),1)) )</f>
        <v>-</v>
      </c>
      <c r="K632" s="101" t="str">
        <f>IF(LEN(INDEX(Input!I$6:I$1005,ROW($C632)-ROW($C$5),1))=0,"",INDEX(Input!I$6:I$1005,ROW($C632)-ROW($C$5),1))</f>
        <v/>
      </c>
      <c r="L632" s="101" t="str">
        <f t="array" ref="L632">IFERROR(IF($AY$24=123,DAY(K632)&amp;connector&amp;IF($AZ$24="Extended",INDEX($AT$24:$AT$35,MONTH(K632),1),MONTH(K632))&amp;connector&amp;IF($AZ$24="Short", RIGHT(YEAR(K632),2),YEAR(K632)),IF($AY$24=213, MONTH(K632)&amp;connector&amp;DAY(K632)&amp;connector&amp;IF($AZ$24="Short", RIGHT(YEAR(K632),2),YEAR(K632)),IF($AZ$24="Short", RIGHT(YEAR(K632),2),YEAR(K632))&amp;connector&amp;MONTH(K632)&amp;connector&amp;DAY(K632))),"-")</f>
        <v>-</v>
      </c>
      <c r="M632" s="101" t="str">
        <f>IF(LEN(INDEX(Input!J$6:J$1005,ROW($C632)-ROW($C$5),1))=0,"",INDEX(Input!J$6:J$1005,ROW($C632)-ROW($C$5),1))</f>
        <v/>
      </c>
      <c r="N632" s="101" t="str">
        <f t="array" ref="N632">IFERROR(IF($AY$24=123,DAY(M632)&amp;connector&amp;IF($AZ$24="Extended",INDEX($AT$24:$AT$35,MONTH(M632),1),MONTH(M632))&amp;connector&amp;IF($AZ$24="Short", RIGHT(YEAR(M632),2),YEAR(M632)),IF($AY$24=213, MONTH(M632)&amp;connector&amp;DAY(M632)&amp;connector&amp;IF($AZ$24="Short", RIGHT(YEAR(M632),2),YEAR(M632)),IF($AZ$24="Short", RIGHT(YEAR(M632),2),YEAR(M632))&amp;connector&amp;MONTH(M632)&amp;connector&amp;DAY(M632))),"-")</f>
        <v>-</v>
      </c>
      <c r="O632" s="156" t="str">
        <f>IF(LEN(INDEX(Input!K$6:K$1005,ROW($C632)-ROW($C$5),1))=0,"",INDEX(Input!K$6:K$1005,ROW($C632)-ROW($C$5),1))</f>
        <v/>
      </c>
      <c r="P632" s="100" t="str">
        <f t="shared" si="75"/>
        <v>-</v>
      </c>
      <c r="Q632" s="156" t="str">
        <f>IF(LEN(INDEX(Input!L$6:L$1005,ROW($C632)-ROW($C$5),1))=0,"",INDEX(Input!L$6:L$1005,ROW($C632)-ROW($C$5),1))</f>
        <v/>
      </c>
      <c r="R632" s="100" t="str">
        <f t="shared" si="76"/>
        <v>-</v>
      </c>
      <c r="S632" s="156" t="str">
        <f>IF(LEN(INDEX(Input!M$6:M$1005,ROW($C632)-ROW($C$5),1))=0,"-",INDEX(Input!M$6:M$1005,ROW($C632)-ROW($C$5),1))</f>
        <v>-</v>
      </c>
      <c r="T632" s="156" t="str">
        <f t="shared" si="77"/>
        <v/>
      </c>
      <c r="U632" s="100" t="str">
        <f t="shared" si="78"/>
        <v>-</v>
      </c>
      <c r="V632" s="156" t="str">
        <f>IF(LEN(INDEX(Input!O$6:O$1005,ROW($C632)-ROW($C$5),1))=0,"",INDEX(Input!O$6:O$1005,ROW($C632)-ROW($C$5),1))</f>
        <v/>
      </c>
      <c r="W632" s="100" t="str">
        <f t="shared" si="79"/>
        <v>-</v>
      </c>
      <c r="X632" s="104" t="str">
        <f t="shared" si="80"/>
        <v/>
      </c>
      <c r="Y632" s="102" t="str">
        <f t="shared" si="81"/>
        <v/>
      </c>
      <c r="Z632" s="102" t="str">
        <f>IF(AND(OR(Dashboard!$D$7=J632,Dashboard!$D$7=""),  OR(Dashboard!$G$6&lt;=K632,Dashboard!$G$6=""), OR(Dashboard!$G$7&gt;=K632,Dashboard!$G$7=""),  OR(Dashboard!$J$6&lt;=O632,Dashboard!$J$6=""), OR(Dashboard!$J$7&gt;=O632,Dashboard!$J$7=""),D632&lt;&gt;""),"x","")</f>
        <v>x</v>
      </c>
      <c r="AA632" s="102" t="str">
        <f>IF(AND(OR(Dashboard!$D$6=H632,Dashboard!$D$6="",Dashboard!$D$6="All"), Z632="x"),"x","")</f>
        <v>x</v>
      </c>
      <c r="AB632" s="103" t="str">
        <f>IF(AND(OR(Dashboard!$D$6=H632,Dashboard!$D$6="",Dashboard!$D$6="All"), OR(Dashboard!$D$7=J632,Dashboard!$D$7=""),  OR(Dashboard!$G$6&lt;=K632,Dashboard!$G$6=""), OR(Dashboard!$G$7&gt;=K632,Dashboard!$G$7=""),  OR(Dashboard!$J$6&lt;=O632,Dashboard!$J$6=""), OR(Dashboard!$J$7&gt;=O632,Dashboard!$J$7=""),I632&lt;&gt;""),"x","")</f>
        <v/>
      </c>
      <c r="AC632" s="88" t="str">
        <f>IF($AB632&lt;&gt;"x","",IF(AND($I632&lt;&gt;AC$4, IFERROR(MATCH("c",$AB632:AB632,0),0)=0),"x", IF(IFERROR(MATCH("c",$AB632:AB632,0),0)=0,"c","")))</f>
        <v/>
      </c>
      <c r="AD632" s="88" t="str">
        <f>IF($AB632&lt;&gt;"x","",IF(AND($I632&lt;&gt;AD$4, IFERROR(MATCH("c",$AB632:AC632,0),0)=0),"x", IF(IFERROR(MATCH("c",$AB632:AC632,0),0)=0,"c","")))</f>
        <v/>
      </c>
      <c r="AE632" s="88" t="str">
        <f>IF($AB632&lt;&gt;"x","",IF(AND($I632&lt;&gt;AE$4, IFERROR(MATCH("c",$AB632:AD632,0),0)=0),"x", IF(IFERROR(MATCH("c",$AB632:AD632,0),0)=0,"c","")))</f>
        <v/>
      </c>
      <c r="AF632" s="88" t="str">
        <f>IF($AB632&lt;&gt;"x","",IF(AND($I632&lt;&gt;AF$4, IFERROR(MATCH("c",$AB632:AE632,0),0)=0),"x", IF(IFERROR(MATCH("c",$AB632:AE632,0),0)=0,"c","")))</f>
        <v/>
      </c>
      <c r="AG632" s="88" t="str">
        <f>IF($AB632&lt;&gt;"x","",IF(AND($I632&lt;&gt;AG$4, IFERROR(MATCH("c",$AB632:AF632,0),0)=0),"x", IF(IFERROR(MATCH("c",$AB632:AF632,0),0)=0,"c","")))</f>
        <v/>
      </c>
      <c r="AH632" s="88" t="str">
        <f>IF($AB632&lt;&gt;"x","",IF(AND($I632&lt;&gt;AH$4, IFERROR(MATCH("c",$AB632:AG632,0),0)=0),"x", IF(IFERROR(MATCH("c",$AB632:AG632,0),0)=0,"c","")))</f>
        <v/>
      </c>
      <c r="AI632" s="88" t="str">
        <f>IF($AB632&lt;&gt;"x","",IF(AND($I632&lt;&gt;AI$4, IFERROR(MATCH("c",$AB632:AH632,0),0)=0),"x", IF(IFERROR(MATCH("c",$AB632:AH632,0),0)=0,"c","")))</f>
        <v/>
      </c>
      <c r="AJ632" s="88" t="str">
        <f>IF($AB632&lt;&gt;"x","",IF(AND($I632&lt;&gt;AJ$4, IFERROR(MATCH("c",$AB632:AI632,0),0)=0),"x", IF(IFERROR(MATCH("c",$AB632:AI632,0),0)=0,"c","")))</f>
        <v/>
      </c>
      <c r="AK632" s="88" t="str">
        <f>IF($AB632&lt;&gt;"x","",IF(AND($I632&lt;&gt;AK$4, IFERROR(MATCH("c",$AB632:AJ632,0),0)=0),"x", IF(IFERROR(MATCH("c",$AB632:AJ632,0),0)=0,"c","")))</f>
        <v/>
      </c>
      <c r="AL632" s="88" t="str">
        <f>IF($AB632&lt;&gt;"x","",IF(AND($I632&lt;&gt;AL$4, IFERROR(MATCH("c",$AB632:AK632,0),0)=0),"x", IF(IFERROR(MATCH("c",$AB632:AK632,0),0)=0,"c","")))</f>
        <v/>
      </c>
      <c r="AM632" s="88" t="str">
        <f>IF($AB632&lt;&gt;"x","",IF(AND($I632&lt;&gt;AM$4, IFERROR(MATCH("c",$AB632:AL632,0),0)=0),"x", IF(IFERROR(MATCH("c",$AB632:AL632,0),0)=0,"c","")))</f>
        <v/>
      </c>
      <c r="AN632" s="88" t="str">
        <f>IF($AB632&lt;&gt;"x","",IF(AND($I632&lt;&gt;AN$4, IFERROR(MATCH("c",$AB632:AM632,0),0)=0),"x", IF(IFERROR(MATCH("c",$AB632:AM632,0),0)=0,"c","")))</f>
        <v/>
      </c>
      <c r="AO632" s="88" t="str">
        <f>IF($AB632&lt;&gt;"x","",IF(AND($I632&lt;&gt;AO$4, IFERROR(MATCH("c",$AB632:AN632,0),0)=0),"x", IF(IFERROR(MATCH("c",$AB632:AN632,0),0)=0,"c","")))</f>
        <v/>
      </c>
      <c r="AP632" s="88" t="str">
        <f>IF($AB632&lt;&gt;"x","",IF(AND($I632&lt;&gt;AP$4, IFERROR(MATCH("c",$AB632:AO632,0),0)=0),"x", IF(IFERROR(MATCH("c",$AB632:AO632,0),0)=0,"c","")))</f>
        <v/>
      </c>
      <c r="AQ632" s="88" t="str">
        <f>IF($AB632&lt;&gt;"x","",IF(AND($I632&lt;&gt;AQ$4, IFERROR(MATCH("c",$AB632:AP632,0),0)=0),"x", IF(IFERROR(MATCH("c",$AB632:AP632,0),0)=0,"c","")))</f>
        <v/>
      </c>
    </row>
    <row r="633" spans="2:43" x14ac:dyDescent="0.25">
      <c r="B633" s="88">
        <f>IF(AND(OR(Pipeline!$F$5=H633,Pipeline!$F$5="",Pipeline!$F$5="All"), OR(Pipeline!$F$6=J633,Pipeline!$F$6="",Pipeline!$F$6="All"),  OR(Pipeline!$J$5&lt;=K633,Pipeline!$J$5=""), OR(Pipeline!$J$6&gt;=K633,Pipeline!$J$6=""),  OR(Pipeline!$N$5&lt;=O633,Pipeline!$N$5=""), OR(Pipeline!$N$6&gt;=O633,Pipeline!$N$6="")),1,0)</f>
        <v>1</v>
      </c>
      <c r="C633" s="99">
        <f>IF(B633&lt;&gt;1,"",COUNTIFS($I$6:I632,I633,$B$6:B632,1)+1)</f>
        <v>621</v>
      </c>
      <c r="D633" s="100" t="str">
        <f>IF(LEN(INDEX(Input!B$6:B$1005,ROW($C633)-ROW($C$5),1))=0,"-",INDEX(Input!B$6:B$1005,ROW($C633)-ROW($C$5),1))</f>
        <v>-</v>
      </c>
      <c r="E633" s="100" t="str">
        <f>IF(LEN(INDEX(Input!C$6:C$1005,ROW($C633)-ROW($C$5),1))=0,"-",INDEX(Input!C$6:C$1005,ROW($C633)-ROW($C$5),1))</f>
        <v>-</v>
      </c>
      <c r="F633" s="100" t="str">
        <f>IF(LEN(INDEX(Input!D$6:D$1005,ROW($C633)-ROW($C$5),1))=0,"-",INDEX(Input!D$6:D$1005,ROW($C633)-ROW($C$5),1))</f>
        <v>-</v>
      </c>
      <c r="G633" s="100" t="str">
        <f>IF(LEN(INDEX(Input!E$6:E$1005,ROW($C633)-ROW($C$5),1))=0,"-",INDEX(Input!E$6:E$1005,ROW($C633)-ROW($C$5),1))</f>
        <v>-</v>
      </c>
      <c r="H633" s="100" t="str">
        <f>IF(LEN(INDEX(Input!F$6:F$1005,ROW($C633)-ROW($C$5),1))=0,"-",INDEX(Input!F$6:F$1005,ROW($C633)-ROW($C$5),1))</f>
        <v>-</v>
      </c>
      <c r="I633" s="100" t="str">
        <f>IF(LEN(INDEX(Input!G$6:G$1005,ROW($C633)-ROW($C$5),1))=0,"",INDEX(Input!G$6:G$1005,ROW($C633)-ROW($C$5),1))</f>
        <v/>
      </c>
      <c r="J633" s="100" t="str">
        <f>IF(LEN(INDEX(Input!B$6:B$1005,ROW($C633)-ROW($C$5),1))=0,"-",IF(INDEX(Input!H$6:H$1005,ROW($C633)-ROW($C$5),1)="","Not set",INDEX(Input!H$6:H$1005,ROW($C633)-ROW($C$5),1)) )</f>
        <v>-</v>
      </c>
      <c r="K633" s="101" t="str">
        <f>IF(LEN(INDEX(Input!I$6:I$1005,ROW($C633)-ROW($C$5),1))=0,"",INDEX(Input!I$6:I$1005,ROW($C633)-ROW($C$5),1))</f>
        <v/>
      </c>
      <c r="L633" s="101" t="str">
        <f t="array" ref="L633">IFERROR(IF($AY$24=123,DAY(K633)&amp;connector&amp;IF($AZ$24="Extended",INDEX($AT$24:$AT$35,MONTH(K633),1),MONTH(K633))&amp;connector&amp;IF($AZ$24="Short", RIGHT(YEAR(K633),2),YEAR(K633)),IF($AY$24=213, MONTH(K633)&amp;connector&amp;DAY(K633)&amp;connector&amp;IF($AZ$24="Short", RIGHT(YEAR(K633),2),YEAR(K633)),IF($AZ$24="Short", RIGHT(YEAR(K633),2),YEAR(K633))&amp;connector&amp;MONTH(K633)&amp;connector&amp;DAY(K633))),"-")</f>
        <v>-</v>
      </c>
      <c r="M633" s="101" t="str">
        <f>IF(LEN(INDEX(Input!J$6:J$1005,ROW($C633)-ROW($C$5),1))=0,"",INDEX(Input!J$6:J$1005,ROW($C633)-ROW($C$5),1))</f>
        <v/>
      </c>
      <c r="N633" s="101" t="str">
        <f t="array" ref="N633">IFERROR(IF($AY$24=123,DAY(M633)&amp;connector&amp;IF($AZ$24="Extended",INDEX($AT$24:$AT$35,MONTH(M633),1),MONTH(M633))&amp;connector&amp;IF($AZ$24="Short", RIGHT(YEAR(M633),2),YEAR(M633)),IF($AY$24=213, MONTH(M633)&amp;connector&amp;DAY(M633)&amp;connector&amp;IF($AZ$24="Short", RIGHT(YEAR(M633),2),YEAR(M633)),IF($AZ$24="Short", RIGHT(YEAR(M633),2),YEAR(M633))&amp;connector&amp;MONTH(M633)&amp;connector&amp;DAY(M633))),"-")</f>
        <v>-</v>
      </c>
      <c r="O633" s="156" t="str">
        <f>IF(LEN(INDEX(Input!K$6:K$1005,ROW($C633)-ROW($C$5),1))=0,"",INDEX(Input!K$6:K$1005,ROW($C633)-ROW($C$5),1))</f>
        <v/>
      </c>
      <c r="P633" s="100" t="str">
        <f t="shared" si="75"/>
        <v>-</v>
      </c>
      <c r="Q633" s="156" t="str">
        <f>IF(LEN(INDEX(Input!L$6:L$1005,ROW($C633)-ROW($C$5),1))=0,"",INDEX(Input!L$6:L$1005,ROW($C633)-ROW($C$5),1))</f>
        <v/>
      </c>
      <c r="R633" s="100" t="str">
        <f t="shared" si="76"/>
        <v>-</v>
      </c>
      <c r="S633" s="156" t="str">
        <f>IF(LEN(INDEX(Input!M$6:M$1005,ROW($C633)-ROW($C$5),1))=0,"-",INDEX(Input!M$6:M$1005,ROW($C633)-ROW($C$5),1))</f>
        <v>-</v>
      </c>
      <c r="T633" s="156" t="str">
        <f t="shared" si="77"/>
        <v/>
      </c>
      <c r="U633" s="100" t="str">
        <f t="shared" si="78"/>
        <v>-</v>
      </c>
      <c r="V633" s="156" t="str">
        <f>IF(LEN(INDEX(Input!O$6:O$1005,ROW($C633)-ROW($C$5),1))=0,"",INDEX(Input!O$6:O$1005,ROW($C633)-ROW($C$5),1))</f>
        <v/>
      </c>
      <c r="W633" s="100" t="str">
        <f t="shared" si="79"/>
        <v>-</v>
      </c>
      <c r="X633" s="104" t="str">
        <f t="shared" si="80"/>
        <v/>
      </c>
      <c r="Y633" s="102" t="str">
        <f t="shared" si="81"/>
        <v/>
      </c>
      <c r="Z633" s="102" t="str">
        <f>IF(AND(OR(Dashboard!$D$7=J633,Dashboard!$D$7=""),  OR(Dashboard!$G$6&lt;=K633,Dashboard!$G$6=""), OR(Dashboard!$G$7&gt;=K633,Dashboard!$G$7=""),  OR(Dashboard!$J$6&lt;=O633,Dashboard!$J$6=""), OR(Dashboard!$J$7&gt;=O633,Dashboard!$J$7=""),D633&lt;&gt;""),"x","")</f>
        <v>x</v>
      </c>
      <c r="AA633" s="102" t="str">
        <f>IF(AND(OR(Dashboard!$D$6=H633,Dashboard!$D$6="",Dashboard!$D$6="All"), Z633="x"),"x","")</f>
        <v>x</v>
      </c>
      <c r="AB633" s="103" t="str">
        <f>IF(AND(OR(Dashboard!$D$6=H633,Dashboard!$D$6="",Dashboard!$D$6="All"), OR(Dashboard!$D$7=J633,Dashboard!$D$7=""),  OR(Dashboard!$G$6&lt;=K633,Dashboard!$G$6=""), OR(Dashboard!$G$7&gt;=K633,Dashboard!$G$7=""),  OR(Dashboard!$J$6&lt;=O633,Dashboard!$J$6=""), OR(Dashboard!$J$7&gt;=O633,Dashboard!$J$7=""),I633&lt;&gt;""),"x","")</f>
        <v/>
      </c>
      <c r="AC633" s="88" t="str">
        <f>IF($AB633&lt;&gt;"x","",IF(AND($I633&lt;&gt;AC$4, IFERROR(MATCH("c",$AB633:AB633,0),0)=0),"x", IF(IFERROR(MATCH("c",$AB633:AB633,0),0)=0,"c","")))</f>
        <v/>
      </c>
      <c r="AD633" s="88" t="str">
        <f>IF($AB633&lt;&gt;"x","",IF(AND($I633&lt;&gt;AD$4, IFERROR(MATCH("c",$AB633:AC633,0),0)=0),"x", IF(IFERROR(MATCH("c",$AB633:AC633,0),0)=0,"c","")))</f>
        <v/>
      </c>
      <c r="AE633" s="88" t="str">
        <f>IF($AB633&lt;&gt;"x","",IF(AND($I633&lt;&gt;AE$4, IFERROR(MATCH("c",$AB633:AD633,0),0)=0),"x", IF(IFERROR(MATCH("c",$AB633:AD633,0),0)=0,"c","")))</f>
        <v/>
      </c>
      <c r="AF633" s="88" t="str">
        <f>IF($AB633&lt;&gt;"x","",IF(AND($I633&lt;&gt;AF$4, IFERROR(MATCH("c",$AB633:AE633,0),0)=0),"x", IF(IFERROR(MATCH("c",$AB633:AE633,0),0)=0,"c","")))</f>
        <v/>
      </c>
      <c r="AG633" s="88" t="str">
        <f>IF($AB633&lt;&gt;"x","",IF(AND($I633&lt;&gt;AG$4, IFERROR(MATCH("c",$AB633:AF633,0),0)=0),"x", IF(IFERROR(MATCH("c",$AB633:AF633,0),0)=0,"c","")))</f>
        <v/>
      </c>
      <c r="AH633" s="88" t="str">
        <f>IF($AB633&lt;&gt;"x","",IF(AND($I633&lt;&gt;AH$4, IFERROR(MATCH("c",$AB633:AG633,0),0)=0),"x", IF(IFERROR(MATCH("c",$AB633:AG633,0),0)=0,"c","")))</f>
        <v/>
      </c>
      <c r="AI633" s="88" t="str">
        <f>IF($AB633&lt;&gt;"x","",IF(AND($I633&lt;&gt;AI$4, IFERROR(MATCH("c",$AB633:AH633,0),0)=0),"x", IF(IFERROR(MATCH("c",$AB633:AH633,0),0)=0,"c","")))</f>
        <v/>
      </c>
      <c r="AJ633" s="88" t="str">
        <f>IF($AB633&lt;&gt;"x","",IF(AND($I633&lt;&gt;AJ$4, IFERROR(MATCH("c",$AB633:AI633,0),0)=0),"x", IF(IFERROR(MATCH("c",$AB633:AI633,0),0)=0,"c","")))</f>
        <v/>
      </c>
      <c r="AK633" s="88" t="str">
        <f>IF($AB633&lt;&gt;"x","",IF(AND($I633&lt;&gt;AK$4, IFERROR(MATCH("c",$AB633:AJ633,0),0)=0),"x", IF(IFERROR(MATCH("c",$AB633:AJ633,0),0)=0,"c","")))</f>
        <v/>
      </c>
      <c r="AL633" s="88" t="str">
        <f>IF($AB633&lt;&gt;"x","",IF(AND($I633&lt;&gt;AL$4, IFERROR(MATCH("c",$AB633:AK633,0),0)=0),"x", IF(IFERROR(MATCH("c",$AB633:AK633,0),0)=0,"c","")))</f>
        <v/>
      </c>
      <c r="AM633" s="88" t="str">
        <f>IF($AB633&lt;&gt;"x","",IF(AND($I633&lt;&gt;AM$4, IFERROR(MATCH("c",$AB633:AL633,0),0)=0),"x", IF(IFERROR(MATCH("c",$AB633:AL633,0),0)=0,"c","")))</f>
        <v/>
      </c>
      <c r="AN633" s="88" t="str">
        <f>IF($AB633&lt;&gt;"x","",IF(AND($I633&lt;&gt;AN$4, IFERROR(MATCH("c",$AB633:AM633,0),0)=0),"x", IF(IFERROR(MATCH("c",$AB633:AM633,0),0)=0,"c","")))</f>
        <v/>
      </c>
      <c r="AO633" s="88" t="str">
        <f>IF($AB633&lt;&gt;"x","",IF(AND($I633&lt;&gt;AO$4, IFERROR(MATCH("c",$AB633:AN633,0),0)=0),"x", IF(IFERROR(MATCH("c",$AB633:AN633,0),0)=0,"c","")))</f>
        <v/>
      </c>
      <c r="AP633" s="88" t="str">
        <f>IF($AB633&lt;&gt;"x","",IF(AND($I633&lt;&gt;AP$4, IFERROR(MATCH("c",$AB633:AO633,0),0)=0),"x", IF(IFERROR(MATCH("c",$AB633:AO633,0),0)=0,"c","")))</f>
        <v/>
      </c>
      <c r="AQ633" s="88" t="str">
        <f>IF($AB633&lt;&gt;"x","",IF(AND($I633&lt;&gt;AQ$4, IFERROR(MATCH("c",$AB633:AP633,0),0)=0),"x", IF(IFERROR(MATCH("c",$AB633:AP633,0),0)=0,"c","")))</f>
        <v/>
      </c>
    </row>
    <row r="634" spans="2:43" x14ac:dyDescent="0.25">
      <c r="B634" s="88">
        <f>IF(AND(OR(Pipeline!$F$5=H634,Pipeline!$F$5="",Pipeline!$F$5="All"), OR(Pipeline!$F$6=J634,Pipeline!$F$6="",Pipeline!$F$6="All"),  OR(Pipeline!$J$5&lt;=K634,Pipeline!$J$5=""), OR(Pipeline!$J$6&gt;=K634,Pipeline!$J$6=""),  OR(Pipeline!$N$5&lt;=O634,Pipeline!$N$5=""), OR(Pipeline!$N$6&gt;=O634,Pipeline!$N$6="")),1,0)</f>
        <v>1</v>
      </c>
      <c r="C634" s="99">
        <f>IF(B634&lt;&gt;1,"",COUNTIFS($I$6:I633,I634,$B$6:B633,1)+1)</f>
        <v>622</v>
      </c>
      <c r="D634" s="100" t="str">
        <f>IF(LEN(INDEX(Input!B$6:B$1005,ROW($C634)-ROW($C$5),1))=0,"-",INDEX(Input!B$6:B$1005,ROW($C634)-ROW($C$5),1))</f>
        <v>-</v>
      </c>
      <c r="E634" s="100" t="str">
        <f>IF(LEN(INDEX(Input!C$6:C$1005,ROW($C634)-ROW($C$5),1))=0,"-",INDEX(Input!C$6:C$1005,ROW($C634)-ROW($C$5),1))</f>
        <v>-</v>
      </c>
      <c r="F634" s="100" t="str">
        <f>IF(LEN(INDEX(Input!D$6:D$1005,ROW($C634)-ROW($C$5),1))=0,"-",INDEX(Input!D$6:D$1005,ROW($C634)-ROW($C$5),1))</f>
        <v>-</v>
      </c>
      <c r="G634" s="100" t="str">
        <f>IF(LEN(INDEX(Input!E$6:E$1005,ROW($C634)-ROW($C$5),1))=0,"-",INDEX(Input!E$6:E$1005,ROW($C634)-ROW($C$5),1))</f>
        <v>-</v>
      </c>
      <c r="H634" s="100" t="str">
        <f>IF(LEN(INDEX(Input!F$6:F$1005,ROW($C634)-ROW($C$5),1))=0,"-",INDEX(Input!F$6:F$1005,ROW($C634)-ROW($C$5),1))</f>
        <v>-</v>
      </c>
      <c r="I634" s="100" t="str">
        <f>IF(LEN(INDEX(Input!G$6:G$1005,ROW($C634)-ROW($C$5),1))=0,"",INDEX(Input!G$6:G$1005,ROW($C634)-ROW($C$5),1))</f>
        <v/>
      </c>
      <c r="J634" s="100" t="str">
        <f>IF(LEN(INDEX(Input!B$6:B$1005,ROW($C634)-ROW($C$5),1))=0,"-",IF(INDEX(Input!H$6:H$1005,ROW($C634)-ROW($C$5),1)="","Not set",INDEX(Input!H$6:H$1005,ROW($C634)-ROW($C$5),1)) )</f>
        <v>-</v>
      </c>
      <c r="K634" s="101" t="str">
        <f>IF(LEN(INDEX(Input!I$6:I$1005,ROW($C634)-ROW($C$5),1))=0,"",INDEX(Input!I$6:I$1005,ROW($C634)-ROW($C$5),1))</f>
        <v/>
      </c>
      <c r="L634" s="101" t="str">
        <f t="array" ref="L634">IFERROR(IF($AY$24=123,DAY(K634)&amp;connector&amp;IF($AZ$24="Extended",INDEX($AT$24:$AT$35,MONTH(K634),1),MONTH(K634))&amp;connector&amp;IF($AZ$24="Short", RIGHT(YEAR(K634),2),YEAR(K634)),IF($AY$24=213, MONTH(K634)&amp;connector&amp;DAY(K634)&amp;connector&amp;IF($AZ$24="Short", RIGHT(YEAR(K634),2),YEAR(K634)),IF($AZ$24="Short", RIGHT(YEAR(K634),2),YEAR(K634))&amp;connector&amp;MONTH(K634)&amp;connector&amp;DAY(K634))),"-")</f>
        <v>-</v>
      </c>
      <c r="M634" s="101" t="str">
        <f>IF(LEN(INDEX(Input!J$6:J$1005,ROW($C634)-ROW($C$5),1))=0,"",INDEX(Input!J$6:J$1005,ROW($C634)-ROW($C$5),1))</f>
        <v/>
      </c>
      <c r="N634" s="101" t="str">
        <f t="array" ref="N634">IFERROR(IF($AY$24=123,DAY(M634)&amp;connector&amp;IF($AZ$24="Extended",INDEX($AT$24:$AT$35,MONTH(M634),1),MONTH(M634))&amp;connector&amp;IF($AZ$24="Short", RIGHT(YEAR(M634),2),YEAR(M634)),IF($AY$24=213, MONTH(M634)&amp;connector&amp;DAY(M634)&amp;connector&amp;IF($AZ$24="Short", RIGHT(YEAR(M634),2),YEAR(M634)),IF($AZ$24="Short", RIGHT(YEAR(M634),2),YEAR(M634))&amp;connector&amp;MONTH(M634)&amp;connector&amp;DAY(M634))),"-")</f>
        <v>-</v>
      </c>
      <c r="O634" s="156" t="str">
        <f>IF(LEN(INDEX(Input!K$6:K$1005,ROW($C634)-ROW($C$5),1))=0,"",INDEX(Input!K$6:K$1005,ROW($C634)-ROW($C$5),1))</f>
        <v/>
      </c>
      <c r="P634" s="100" t="str">
        <f t="shared" si="75"/>
        <v>-</v>
      </c>
      <c r="Q634" s="156" t="str">
        <f>IF(LEN(INDEX(Input!L$6:L$1005,ROW($C634)-ROW($C$5),1))=0,"",INDEX(Input!L$6:L$1005,ROW($C634)-ROW($C$5),1))</f>
        <v/>
      </c>
      <c r="R634" s="100" t="str">
        <f t="shared" si="76"/>
        <v>-</v>
      </c>
      <c r="S634" s="156" t="str">
        <f>IF(LEN(INDEX(Input!M$6:M$1005,ROW($C634)-ROW($C$5),1))=0,"-",INDEX(Input!M$6:M$1005,ROW($C634)-ROW($C$5),1))</f>
        <v>-</v>
      </c>
      <c r="T634" s="156" t="str">
        <f t="shared" si="77"/>
        <v/>
      </c>
      <c r="U634" s="100" t="str">
        <f t="shared" si="78"/>
        <v>-</v>
      </c>
      <c r="V634" s="156" t="str">
        <f>IF(LEN(INDEX(Input!O$6:O$1005,ROW($C634)-ROW($C$5),1))=0,"",INDEX(Input!O$6:O$1005,ROW($C634)-ROW($C$5),1))</f>
        <v/>
      </c>
      <c r="W634" s="100" t="str">
        <f t="shared" si="79"/>
        <v>-</v>
      </c>
      <c r="X634" s="104" t="str">
        <f t="shared" si="80"/>
        <v/>
      </c>
      <c r="Y634" s="102" t="str">
        <f t="shared" si="81"/>
        <v/>
      </c>
      <c r="Z634" s="102" t="str">
        <f>IF(AND(OR(Dashboard!$D$7=J634,Dashboard!$D$7=""),  OR(Dashboard!$G$6&lt;=K634,Dashboard!$G$6=""), OR(Dashboard!$G$7&gt;=K634,Dashboard!$G$7=""),  OR(Dashboard!$J$6&lt;=O634,Dashboard!$J$6=""), OR(Dashboard!$J$7&gt;=O634,Dashboard!$J$7=""),D634&lt;&gt;""),"x","")</f>
        <v>x</v>
      </c>
      <c r="AA634" s="102" t="str">
        <f>IF(AND(OR(Dashboard!$D$6=H634,Dashboard!$D$6="",Dashboard!$D$6="All"), Z634="x"),"x","")</f>
        <v>x</v>
      </c>
      <c r="AB634" s="103" t="str">
        <f>IF(AND(OR(Dashboard!$D$6=H634,Dashboard!$D$6="",Dashboard!$D$6="All"), OR(Dashboard!$D$7=J634,Dashboard!$D$7=""),  OR(Dashboard!$G$6&lt;=K634,Dashboard!$G$6=""), OR(Dashboard!$G$7&gt;=K634,Dashboard!$G$7=""),  OR(Dashboard!$J$6&lt;=O634,Dashboard!$J$6=""), OR(Dashboard!$J$7&gt;=O634,Dashboard!$J$7=""),I634&lt;&gt;""),"x","")</f>
        <v/>
      </c>
      <c r="AC634" s="88" t="str">
        <f>IF($AB634&lt;&gt;"x","",IF(AND($I634&lt;&gt;AC$4, IFERROR(MATCH("c",$AB634:AB634,0),0)=0),"x", IF(IFERROR(MATCH("c",$AB634:AB634,0),0)=0,"c","")))</f>
        <v/>
      </c>
      <c r="AD634" s="88" t="str">
        <f>IF($AB634&lt;&gt;"x","",IF(AND($I634&lt;&gt;AD$4, IFERROR(MATCH("c",$AB634:AC634,0),0)=0),"x", IF(IFERROR(MATCH("c",$AB634:AC634,0),0)=0,"c","")))</f>
        <v/>
      </c>
      <c r="AE634" s="88" t="str">
        <f>IF($AB634&lt;&gt;"x","",IF(AND($I634&lt;&gt;AE$4, IFERROR(MATCH("c",$AB634:AD634,0),0)=0),"x", IF(IFERROR(MATCH("c",$AB634:AD634,0),0)=0,"c","")))</f>
        <v/>
      </c>
      <c r="AF634" s="88" t="str">
        <f>IF($AB634&lt;&gt;"x","",IF(AND($I634&lt;&gt;AF$4, IFERROR(MATCH("c",$AB634:AE634,0),0)=0),"x", IF(IFERROR(MATCH("c",$AB634:AE634,0),0)=0,"c","")))</f>
        <v/>
      </c>
      <c r="AG634" s="88" t="str">
        <f>IF($AB634&lt;&gt;"x","",IF(AND($I634&lt;&gt;AG$4, IFERROR(MATCH("c",$AB634:AF634,0),0)=0),"x", IF(IFERROR(MATCH("c",$AB634:AF634,0),0)=0,"c","")))</f>
        <v/>
      </c>
      <c r="AH634" s="88" t="str">
        <f>IF($AB634&lt;&gt;"x","",IF(AND($I634&lt;&gt;AH$4, IFERROR(MATCH("c",$AB634:AG634,0),0)=0),"x", IF(IFERROR(MATCH("c",$AB634:AG634,0),0)=0,"c","")))</f>
        <v/>
      </c>
      <c r="AI634" s="88" t="str">
        <f>IF($AB634&lt;&gt;"x","",IF(AND($I634&lt;&gt;AI$4, IFERROR(MATCH("c",$AB634:AH634,0),0)=0),"x", IF(IFERROR(MATCH("c",$AB634:AH634,0),0)=0,"c","")))</f>
        <v/>
      </c>
      <c r="AJ634" s="88" t="str">
        <f>IF($AB634&lt;&gt;"x","",IF(AND($I634&lt;&gt;AJ$4, IFERROR(MATCH("c",$AB634:AI634,0),0)=0),"x", IF(IFERROR(MATCH("c",$AB634:AI634,0),0)=0,"c","")))</f>
        <v/>
      </c>
      <c r="AK634" s="88" t="str">
        <f>IF($AB634&lt;&gt;"x","",IF(AND($I634&lt;&gt;AK$4, IFERROR(MATCH("c",$AB634:AJ634,0),0)=0),"x", IF(IFERROR(MATCH("c",$AB634:AJ634,0),0)=0,"c","")))</f>
        <v/>
      </c>
      <c r="AL634" s="88" t="str">
        <f>IF($AB634&lt;&gt;"x","",IF(AND($I634&lt;&gt;AL$4, IFERROR(MATCH("c",$AB634:AK634,0),0)=0),"x", IF(IFERROR(MATCH("c",$AB634:AK634,0),0)=0,"c","")))</f>
        <v/>
      </c>
      <c r="AM634" s="88" t="str">
        <f>IF($AB634&lt;&gt;"x","",IF(AND($I634&lt;&gt;AM$4, IFERROR(MATCH("c",$AB634:AL634,0),0)=0),"x", IF(IFERROR(MATCH("c",$AB634:AL634,0),0)=0,"c","")))</f>
        <v/>
      </c>
      <c r="AN634" s="88" t="str">
        <f>IF($AB634&lt;&gt;"x","",IF(AND($I634&lt;&gt;AN$4, IFERROR(MATCH("c",$AB634:AM634,0),0)=0),"x", IF(IFERROR(MATCH("c",$AB634:AM634,0),0)=0,"c","")))</f>
        <v/>
      </c>
      <c r="AO634" s="88" t="str">
        <f>IF($AB634&lt;&gt;"x","",IF(AND($I634&lt;&gt;AO$4, IFERROR(MATCH("c",$AB634:AN634,0),0)=0),"x", IF(IFERROR(MATCH("c",$AB634:AN634,0),0)=0,"c","")))</f>
        <v/>
      </c>
      <c r="AP634" s="88" t="str">
        <f>IF($AB634&lt;&gt;"x","",IF(AND($I634&lt;&gt;AP$4, IFERROR(MATCH("c",$AB634:AO634,0),0)=0),"x", IF(IFERROR(MATCH("c",$AB634:AO634,0),0)=0,"c","")))</f>
        <v/>
      </c>
      <c r="AQ634" s="88" t="str">
        <f>IF($AB634&lt;&gt;"x","",IF(AND($I634&lt;&gt;AQ$4, IFERROR(MATCH("c",$AB634:AP634,0),0)=0),"x", IF(IFERROR(MATCH("c",$AB634:AP634,0),0)=0,"c","")))</f>
        <v/>
      </c>
    </row>
    <row r="635" spans="2:43" x14ac:dyDescent="0.25">
      <c r="B635" s="88">
        <f>IF(AND(OR(Pipeline!$F$5=H635,Pipeline!$F$5="",Pipeline!$F$5="All"), OR(Pipeline!$F$6=J635,Pipeline!$F$6="",Pipeline!$F$6="All"),  OR(Pipeline!$J$5&lt;=K635,Pipeline!$J$5=""), OR(Pipeline!$J$6&gt;=K635,Pipeline!$J$6=""),  OR(Pipeline!$N$5&lt;=O635,Pipeline!$N$5=""), OR(Pipeline!$N$6&gt;=O635,Pipeline!$N$6="")),1,0)</f>
        <v>1</v>
      </c>
      <c r="C635" s="99">
        <f>IF(B635&lt;&gt;1,"",COUNTIFS($I$6:I634,I635,$B$6:B634,1)+1)</f>
        <v>623</v>
      </c>
      <c r="D635" s="100" t="str">
        <f>IF(LEN(INDEX(Input!B$6:B$1005,ROW($C635)-ROW($C$5),1))=0,"-",INDEX(Input!B$6:B$1005,ROW($C635)-ROW($C$5),1))</f>
        <v>-</v>
      </c>
      <c r="E635" s="100" t="str">
        <f>IF(LEN(INDEX(Input!C$6:C$1005,ROW($C635)-ROW($C$5),1))=0,"-",INDEX(Input!C$6:C$1005,ROW($C635)-ROW($C$5),1))</f>
        <v>-</v>
      </c>
      <c r="F635" s="100" t="str">
        <f>IF(LEN(INDEX(Input!D$6:D$1005,ROW($C635)-ROW($C$5),1))=0,"-",INDEX(Input!D$6:D$1005,ROW($C635)-ROW($C$5),1))</f>
        <v>-</v>
      </c>
      <c r="G635" s="100" t="str">
        <f>IF(LEN(INDEX(Input!E$6:E$1005,ROW($C635)-ROW($C$5),1))=0,"-",INDEX(Input!E$6:E$1005,ROW($C635)-ROW($C$5),1))</f>
        <v>-</v>
      </c>
      <c r="H635" s="100" t="str">
        <f>IF(LEN(INDEX(Input!F$6:F$1005,ROW($C635)-ROW($C$5),1))=0,"-",INDEX(Input!F$6:F$1005,ROW($C635)-ROW($C$5),1))</f>
        <v>-</v>
      </c>
      <c r="I635" s="100" t="str">
        <f>IF(LEN(INDEX(Input!G$6:G$1005,ROW($C635)-ROW($C$5),1))=0,"",INDEX(Input!G$6:G$1005,ROW($C635)-ROW($C$5),1))</f>
        <v/>
      </c>
      <c r="J635" s="100" t="str">
        <f>IF(LEN(INDEX(Input!B$6:B$1005,ROW($C635)-ROW($C$5),1))=0,"-",IF(INDEX(Input!H$6:H$1005,ROW($C635)-ROW($C$5),1)="","Not set",INDEX(Input!H$6:H$1005,ROW($C635)-ROW($C$5),1)) )</f>
        <v>-</v>
      </c>
      <c r="K635" s="101" t="str">
        <f>IF(LEN(INDEX(Input!I$6:I$1005,ROW($C635)-ROW($C$5),1))=0,"",INDEX(Input!I$6:I$1005,ROW($C635)-ROW($C$5),1))</f>
        <v/>
      </c>
      <c r="L635" s="101" t="str">
        <f t="array" ref="L635">IFERROR(IF($AY$24=123,DAY(K635)&amp;connector&amp;IF($AZ$24="Extended",INDEX($AT$24:$AT$35,MONTH(K635),1),MONTH(K635))&amp;connector&amp;IF($AZ$24="Short", RIGHT(YEAR(K635),2),YEAR(K635)),IF($AY$24=213, MONTH(K635)&amp;connector&amp;DAY(K635)&amp;connector&amp;IF($AZ$24="Short", RIGHT(YEAR(K635),2),YEAR(K635)),IF($AZ$24="Short", RIGHT(YEAR(K635),2),YEAR(K635))&amp;connector&amp;MONTH(K635)&amp;connector&amp;DAY(K635))),"-")</f>
        <v>-</v>
      </c>
      <c r="M635" s="101" t="str">
        <f>IF(LEN(INDEX(Input!J$6:J$1005,ROW($C635)-ROW($C$5),1))=0,"",INDEX(Input!J$6:J$1005,ROW($C635)-ROW($C$5),1))</f>
        <v/>
      </c>
      <c r="N635" s="101" t="str">
        <f t="array" ref="N635">IFERROR(IF($AY$24=123,DAY(M635)&amp;connector&amp;IF($AZ$24="Extended",INDEX($AT$24:$AT$35,MONTH(M635),1),MONTH(M635))&amp;connector&amp;IF($AZ$24="Short", RIGHT(YEAR(M635),2),YEAR(M635)),IF($AY$24=213, MONTH(M635)&amp;connector&amp;DAY(M635)&amp;connector&amp;IF($AZ$24="Short", RIGHT(YEAR(M635),2),YEAR(M635)),IF($AZ$24="Short", RIGHT(YEAR(M635),2),YEAR(M635))&amp;connector&amp;MONTH(M635)&amp;connector&amp;DAY(M635))),"-")</f>
        <v>-</v>
      </c>
      <c r="O635" s="156" t="str">
        <f>IF(LEN(INDEX(Input!K$6:K$1005,ROW($C635)-ROW($C$5),1))=0,"",INDEX(Input!K$6:K$1005,ROW($C635)-ROW($C$5),1))</f>
        <v/>
      </c>
      <c r="P635" s="100" t="str">
        <f t="shared" si="75"/>
        <v>-</v>
      </c>
      <c r="Q635" s="156" t="str">
        <f>IF(LEN(INDEX(Input!L$6:L$1005,ROW($C635)-ROW($C$5),1))=0,"",INDEX(Input!L$6:L$1005,ROW($C635)-ROW($C$5),1))</f>
        <v/>
      </c>
      <c r="R635" s="100" t="str">
        <f t="shared" si="76"/>
        <v>-</v>
      </c>
      <c r="S635" s="156" t="str">
        <f>IF(LEN(INDEX(Input!M$6:M$1005,ROW($C635)-ROW($C$5),1))=0,"-",INDEX(Input!M$6:M$1005,ROW($C635)-ROW($C$5),1))</f>
        <v>-</v>
      </c>
      <c r="T635" s="156" t="str">
        <f t="shared" si="77"/>
        <v/>
      </c>
      <c r="U635" s="100" t="str">
        <f t="shared" si="78"/>
        <v>-</v>
      </c>
      <c r="V635" s="156" t="str">
        <f>IF(LEN(INDEX(Input!O$6:O$1005,ROW($C635)-ROW($C$5),1))=0,"",INDEX(Input!O$6:O$1005,ROW($C635)-ROW($C$5),1))</f>
        <v/>
      </c>
      <c r="W635" s="100" t="str">
        <f t="shared" si="79"/>
        <v>-</v>
      </c>
      <c r="X635" s="104" t="str">
        <f t="shared" si="80"/>
        <v/>
      </c>
      <c r="Y635" s="102" t="str">
        <f t="shared" si="81"/>
        <v/>
      </c>
      <c r="Z635" s="102" t="str">
        <f>IF(AND(OR(Dashboard!$D$7=J635,Dashboard!$D$7=""),  OR(Dashboard!$G$6&lt;=K635,Dashboard!$G$6=""), OR(Dashboard!$G$7&gt;=K635,Dashboard!$G$7=""),  OR(Dashboard!$J$6&lt;=O635,Dashboard!$J$6=""), OR(Dashboard!$J$7&gt;=O635,Dashboard!$J$7=""),D635&lt;&gt;""),"x","")</f>
        <v>x</v>
      </c>
      <c r="AA635" s="102" t="str">
        <f>IF(AND(OR(Dashboard!$D$6=H635,Dashboard!$D$6="",Dashboard!$D$6="All"), Z635="x"),"x","")</f>
        <v>x</v>
      </c>
      <c r="AB635" s="103" t="str">
        <f>IF(AND(OR(Dashboard!$D$6=H635,Dashboard!$D$6="",Dashboard!$D$6="All"), OR(Dashboard!$D$7=J635,Dashboard!$D$7=""),  OR(Dashboard!$G$6&lt;=K635,Dashboard!$G$6=""), OR(Dashboard!$G$7&gt;=K635,Dashboard!$G$7=""),  OR(Dashboard!$J$6&lt;=O635,Dashboard!$J$6=""), OR(Dashboard!$J$7&gt;=O635,Dashboard!$J$7=""),I635&lt;&gt;""),"x","")</f>
        <v/>
      </c>
      <c r="AC635" s="88" t="str">
        <f>IF($AB635&lt;&gt;"x","",IF(AND($I635&lt;&gt;AC$4, IFERROR(MATCH("c",$AB635:AB635,0),0)=0),"x", IF(IFERROR(MATCH("c",$AB635:AB635,0),0)=0,"c","")))</f>
        <v/>
      </c>
      <c r="AD635" s="88" t="str">
        <f>IF($AB635&lt;&gt;"x","",IF(AND($I635&lt;&gt;AD$4, IFERROR(MATCH("c",$AB635:AC635,0),0)=0),"x", IF(IFERROR(MATCH("c",$AB635:AC635,0),0)=0,"c","")))</f>
        <v/>
      </c>
      <c r="AE635" s="88" t="str">
        <f>IF($AB635&lt;&gt;"x","",IF(AND($I635&lt;&gt;AE$4, IFERROR(MATCH("c",$AB635:AD635,0),0)=0),"x", IF(IFERROR(MATCH("c",$AB635:AD635,0),0)=0,"c","")))</f>
        <v/>
      </c>
      <c r="AF635" s="88" t="str">
        <f>IF($AB635&lt;&gt;"x","",IF(AND($I635&lt;&gt;AF$4, IFERROR(MATCH("c",$AB635:AE635,0),0)=0),"x", IF(IFERROR(MATCH("c",$AB635:AE635,0),0)=0,"c","")))</f>
        <v/>
      </c>
      <c r="AG635" s="88" t="str">
        <f>IF($AB635&lt;&gt;"x","",IF(AND($I635&lt;&gt;AG$4, IFERROR(MATCH("c",$AB635:AF635,0),0)=0),"x", IF(IFERROR(MATCH("c",$AB635:AF635,0),0)=0,"c","")))</f>
        <v/>
      </c>
      <c r="AH635" s="88" t="str">
        <f>IF($AB635&lt;&gt;"x","",IF(AND($I635&lt;&gt;AH$4, IFERROR(MATCH("c",$AB635:AG635,0),0)=0),"x", IF(IFERROR(MATCH("c",$AB635:AG635,0),0)=0,"c","")))</f>
        <v/>
      </c>
      <c r="AI635" s="88" t="str">
        <f>IF($AB635&lt;&gt;"x","",IF(AND($I635&lt;&gt;AI$4, IFERROR(MATCH("c",$AB635:AH635,0),0)=0),"x", IF(IFERROR(MATCH("c",$AB635:AH635,0),0)=0,"c","")))</f>
        <v/>
      </c>
      <c r="AJ635" s="88" t="str">
        <f>IF($AB635&lt;&gt;"x","",IF(AND($I635&lt;&gt;AJ$4, IFERROR(MATCH("c",$AB635:AI635,0),0)=0),"x", IF(IFERROR(MATCH("c",$AB635:AI635,0),0)=0,"c","")))</f>
        <v/>
      </c>
      <c r="AK635" s="88" t="str">
        <f>IF($AB635&lt;&gt;"x","",IF(AND($I635&lt;&gt;AK$4, IFERROR(MATCH("c",$AB635:AJ635,0),0)=0),"x", IF(IFERROR(MATCH("c",$AB635:AJ635,0),0)=0,"c","")))</f>
        <v/>
      </c>
      <c r="AL635" s="88" t="str">
        <f>IF($AB635&lt;&gt;"x","",IF(AND($I635&lt;&gt;AL$4, IFERROR(MATCH("c",$AB635:AK635,0),0)=0),"x", IF(IFERROR(MATCH("c",$AB635:AK635,0),0)=0,"c","")))</f>
        <v/>
      </c>
      <c r="AM635" s="88" t="str">
        <f>IF($AB635&lt;&gt;"x","",IF(AND($I635&lt;&gt;AM$4, IFERROR(MATCH("c",$AB635:AL635,0),0)=0),"x", IF(IFERROR(MATCH("c",$AB635:AL635,0),0)=0,"c","")))</f>
        <v/>
      </c>
      <c r="AN635" s="88" t="str">
        <f>IF($AB635&lt;&gt;"x","",IF(AND($I635&lt;&gt;AN$4, IFERROR(MATCH("c",$AB635:AM635,0),0)=0),"x", IF(IFERROR(MATCH("c",$AB635:AM635,0),0)=0,"c","")))</f>
        <v/>
      </c>
      <c r="AO635" s="88" t="str">
        <f>IF($AB635&lt;&gt;"x","",IF(AND($I635&lt;&gt;AO$4, IFERROR(MATCH("c",$AB635:AN635,0),0)=0),"x", IF(IFERROR(MATCH("c",$AB635:AN635,0),0)=0,"c","")))</f>
        <v/>
      </c>
      <c r="AP635" s="88" t="str">
        <f>IF($AB635&lt;&gt;"x","",IF(AND($I635&lt;&gt;AP$4, IFERROR(MATCH("c",$AB635:AO635,0),0)=0),"x", IF(IFERROR(MATCH("c",$AB635:AO635,0),0)=0,"c","")))</f>
        <v/>
      </c>
      <c r="AQ635" s="88" t="str">
        <f>IF($AB635&lt;&gt;"x","",IF(AND($I635&lt;&gt;AQ$4, IFERROR(MATCH("c",$AB635:AP635,0),0)=0),"x", IF(IFERROR(MATCH("c",$AB635:AP635,0),0)=0,"c","")))</f>
        <v/>
      </c>
    </row>
    <row r="636" spans="2:43" x14ac:dyDescent="0.25">
      <c r="B636" s="88">
        <f>IF(AND(OR(Pipeline!$F$5=H636,Pipeline!$F$5="",Pipeline!$F$5="All"), OR(Pipeline!$F$6=J636,Pipeline!$F$6="",Pipeline!$F$6="All"),  OR(Pipeline!$J$5&lt;=K636,Pipeline!$J$5=""), OR(Pipeline!$J$6&gt;=K636,Pipeline!$J$6=""),  OR(Pipeline!$N$5&lt;=O636,Pipeline!$N$5=""), OR(Pipeline!$N$6&gt;=O636,Pipeline!$N$6="")),1,0)</f>
        <v>1</v>
      </c>
      <c r="C636" s="99">
        <f>IF(B636&lt;&gt;1,"",COUNTIFS($I$6:I635,I636,$B$6:B635,1)+1)</f>
        <v>624</v>
      </c>
      <c r="D636" s="100" t="str">
        <f>IF(LEN(INDEX(Input!B$6:B$1005,ROW($C636)-ROW($C$5),1))=0,"-",INDEX(Input!B$6:B$1005,ROW($C636)-ROW($C$5),1))</f>
        <v>-</v>
      </c>
      <c r="E636" s="100" t="str">
        <f>IF(LEN(INDEX(Input!C$6:C$1005,ROW($C636)-ROW($C$5),1))=0,"-",INDEX(Input!C$6:C$1005,ROW($C636)-ROW($C$5),1))</f>
        <v>-</v>
      </c>
      <c r="F636" s="100" t="str">
        <f>IF(LEN(INDEX(Input!D$6:D$1005,ROW($C636)-ROW($C$5),1))=0,"-",INDEX(Input!D$6:D$1005,ROW($C636)-ROW($C$5),1))</f>
        <v>-</v>
      </c>
      <c r="G636" s="100" t="str">
        <f>IF(LEN(INDEX(Input!E$6:E$1005,ROW($C636)-ROW($C$5),1))=0,"-",INDEX(Input!E$6:E$1005,ROW($C636)-ROW($C$5),1))</f>
        <v>-</v>
      </c>
      <c r="H636" s="100" t="str">
        <f>IF(LEN(INDEX(Input!F$6:F$1005,ROW($C636)-ROW($C$5),1))=0,"-",INDEX(Input!F$6:F$1005,ROW($C636)-ROW($C$5),1))</f>
        <v>-</v>
      </c>
      <c r="I636" s="100" t="str">
        <f>IF(LEN(INDEX(Input!G$6:G$1005,ROW($C636)-ROW($C$5),1))=0,"",INDEX(Input!G$6:G$1005,ROW($C636)-ROW($C$5),1))</f>
        <v/>
      </c>
      <c r="J636" s="100" t="str">
        <f>IF(LEN(INDEX(Input!B$6:B$1005,ROW($C636)-ROW($C$5),1))=0,"-",IF(INDEX(Input!H$6:H$1005,ROW($C636)-ROW($C$5),1)="","Not set",INDEX(Input!H$6:H$1005,ROW($C636)-ROW($C$5),1)) )</f>
        <v>-</v>
      </c>
      <c r="K636" s="101" t="str">
        <f>IF(LEN(INDEX(Input!I$6:I$1005,ROW($C636)-ROW($C$5),1))=0,"",INDEX(Input!I$6:I$1005,ROW($C636)-ROW($C$5),1))</f>
        <v/>
      </c>
      <c r="L636" s="101" t="str">
        <f t="array" ref="L636">IFERROR(IF($AY$24=123,DAY(K636)&amp;connector&amp;IF($AZ$24="Extended",INDEX($AT$24:$AT$35,MONTH(K636),1),MONTH(K636))&amp;connector&amp;IF($AZ$24="Short", RIGHT(YEAR(K636),2),YEAR(K636)),IF($AY$24=213, MONTH(K636)&amp;connector&amp;DAY(K636)&amp;connector&amp;IF($AZ$24="Short", RIGHT(YEAR(K636),2),YEAR(K636)),IF($AZ$24="Short", RIGHT(YEAR(K636),2),YEAR(K636))&amp;connector&amp;MONTH(K636)&amp;connector&amp;DAY(K636))),"-")</f>
        <v>-</v>
      </c>
      <c r="M636" s="101" t="str">
        <f>IF(LEN(INDEX(Input!J$6:J$1005,ROW($C636)-ROW($C$5),1))=0,"",INDEX(Input!J$6:J$1005,ROW($C636)-ROW($C$5),1))</f>
        <v/>
      </c>
      <c r="N636" s="101" t="str">
        <f t="array" ref="N636">IFERROR(IF($AY$24=123,DAY(M636)&amp;connector&amp;IF($AZ$24="Extended",INDEX($AT$24:$AT$35,MONTH(M636),1),MONTH(M636))&amp;connector&amp;IF($AZ$24="Short", RIGHT(YEAR(M636),2),YEAR(M636)),IF($AY$24=213, MONTH(M636)&amp;connector&amp;DAY(M636)&amp;connector&amp;IF($AZ$24="Short", RIGHT(YEAR(M636),2),YEAR(M636)),IF($AZ$24="Short", RIGHT(YEAR(M636),2),YEAR(M636))&amp;connector&amp;MONTH(M636)&amp;connector&amp;DAY(M636))),"-")</f>
        <v>-</v>
      </c>
      <c r="O636" s="156" t="str">
        <f>IF(LEN(INDEX(Input!K$6:K$1005,ROW($C636)-ROW($C$5),1))=0,"",INDEX(Input!K$6:K$1005,ROW($C636)-ROW($C$5),1))</f>
        <v/>
      </c>
      <c r="P636" s="100" t="str">
        <f t="shared" si="75"/>
        <v>-</v>
      </c>
      <c r="Q636" s="156" t="str">
        <f>IF(LEN(INDEX(Input!L$6:L$1005,ROW($C636)-ROW($C$5),1))=0,"",INDEX(Input!L$6:L$1005,ROW($C636)-ROW($C$5),1))</f>
        <v/>
      </c>
      <c r="R636" s="100" t="str">
        <f t="shared" si="76"/>
        <v>-</v>
      </c>
      <c r="S636" s="156" t="str">
        <f>IF(LEN(INDEX(Input!M$6:M$1005,ROW($C636)-ROW($C$5),1))=0,"-",INDEX(Input!M$6:M$1005,ROW($C636)-ROW($C$5),1))</f>
        <v>-</v>
      </c>
      <c r="T636" s="156" t="str">
        <f t="shared" si="77"/>
        <v/>
      </c>
      <c r="U636" s="100" t="str">
        <f t="shared" si="78"/>
        <v>-</v>
      </c>
      <c r="V636" s="156" t="str">
        <f>IF(LEN(INDEX(Input!O$6:O$1005,ROW($C636)-ROW($C$5),1))=0,"",INDEX(Input!O$6:O$1005,ROW($C636)-ROW($C$5),1))</f>
        <v/>
      </c>
      <c r="W636" s="100" t="str">
        <f t="shared" si="79"/>
        <v>-</v>
      </c>
      <c r="X636" s="104" t="str">
        <f t="shared" si="80"/>
        <v/>
      </c>
      <c r="Y636" s="102" t="str">
        <f t="shared" si="81"/>
        <v/>
      </c>
      <c r="Z636" s="102" t="str">
        <f>IF(AND(OR(Dashboard!$D$7=J636,Dashboard!$D$7=""),  OR(Dashboard!$G$6&lt;=K636,Dashboard!$G$6=""), OR(Dashboard!$G$7&gt;=K636,Dashboard!$G$7=""),  OR(Dashboard!$J$6&lt;=O636,Dashboard!$J$6=""), OR(Dashboard!$J$7&gt;=O636,Dashboard!$J$7=""),D636&lt;&gt;""),"x","")</f>
        <v>x</v>
      </c>
      <c r="AA636" s="102" t="str">
        <f>IF(AND(OR(Dashboard!$D$6=H636,Dashboard!$D$6="",Dashboard!$D$6="All"), Z636="x"),"x","")</f>
        <v>x</v>
      </c>
      <c r="AB636" s="103" t="str">
        <f>IF(AND(OR(Dashboard!$D$6=H636,Dashboard!$D$6="",Dashboard!$D$6="All"), OR(Dashboard!$D$7=J636,Dashboard!$D$7=""),  OR(Dashboard!$G$6&lt;=K636,Dashboard!$G$6=""), OR(Dashboard!$G$7&gt;=K636,Dashboard!$G$7=""),  OR(Dashboard!$J$6&lt;=O636,Dashboard!$J$6=""), OR(Dashboard!$J$7&gt;=O636,Dashboard!$J$7=""),I636&lt;&gt;""),"x","")</f>
        <v/>
      </c>
      <c r="AC636" s="88" t="str">
        <f>IF($AB636&lt;&gt;"x","",IF(AND($I636&lt;&gt;AC$4, IFERROR(MATCH("c",$AB636:AB636,0),0)=0),"x", IF(IFERROR(MATCH("c",$AB636:AB636,0),0)=0,"c","")))</f>
        <v/>
      </c>
      <c r="AD636" s="88" t="str">
        <f>IF($AB636&lt;&gt;"x","",IF(AND($I636&lt;&gt;AD$4, IFERROR(MATCH("c",$AB636:AC636,0),0)=0),"x", IF(IFERROR(MATCH("c",$AB636:AC636,0),0)=0,"c","")))</f>
        <v/>
      </c>
      <c r="AE636" s="88" t="str">
        <f>IF($AB636&lt;&gt;"x","",IF(AND($I636&lt;&gt;AE$4, IFERROR(MATCH("c",$AB636:AD636,0),0)=0),"x", IF(IFERROR(MATCH("c",$AB636:AD636,0),0)=0,"c","")))</f>
        <v/>
      </c>
      <c r="AF636" s="88" t="str">
        <f>IF($AB636&lt;&gt;"x","",IF(AND($I636&lt;&gt;AF$4, IFERROR(MATCH("c",$AB636:AE636,0),0)=0),"x", IF(IFERROR(MATCH("c",$AB636:AE636,0),0)=0,"c","")))</f>
        <v/>
      </c>
      <c r="AG636" s="88" t="str">
        <f>IF($AB636&lt;&gt;"x","",IF(AND($I636&lt;&gt;AG$4, IFERROR(MATCH("c",$AB636:AF636,0),0)=0),"x", IF(IFERROR(MATCH("c",$AB636:AF636,0),0)=0,"c","")))</f>
        <v/>
      </c>
      <c r="AH636" s="88" t="str">
        <f>IF($AB636&lt;&gt;"x","",IF(AND($I636&lt;&gt;AH$4, IFERROR(MATCH("c",$AB636:AG636,0),0)=0),"x", IF(IFERROR(MATCH("c",$AB636:AG636,0),0)=0,"c","")))</f>
        <v/>
      </c>
      <c r="AI636" s="88" t="str">
        <f>IF($AB636&lt;&gt;"x","",IF(AND($I636&lt;&gt;AI$4, IFERROR(MATCH("c",$AB636:AH636,0),0)=0),"x", IF(IFERROR(MATCH("c",$AB636:AH636,0),0)=0,"c","")))</f>
        <v/>
      </c>
      <c r="AJ636" s="88" t="str">
        <f>IF($AB636&lt;&gt;"x","",IF(AND($I636&lt;&gt;AJ$4, IFERROR(MATCH("c",$AB636:AI636,0),0)=0),"x", IF(IFERROR(MATCH("c",$AB636:AI636,0),0)=0,"c","")))</f>
        <v/>
      </c>
      <c r="AK636" s="88" t="str">
        <f>IF($AB636&lt;&gt;"x","",IF(AND($I636&lt;&gt;AK$4, IFERROR(MATCH("c",$AB636:AJ636,0),0)=0),"x", IF(IFERROR(MATCH("c",$AB636:AJ636,0),0)=0,"c","")))</f>
        <v/>
      </c>
      <c r="AL636" s="88" t="str">
        <f>IF($AB636&lt;&gt;"x","",IF(AND($I636&lt;&gt;AL$4, IFERROR(MATCH("c",$AB636:AK636,0),0)=0),"x", IF(IFERROR(MATCH("c",$AB636:AK636,0),0)=0,"c","")))</f>
        <v/>
      </c>
      <c r="AM636" s="88" t="str">
        <f>IF($AB636&lt;&gt;"x","",IF(AND($I636&lt;&gt;AM$4, IFERROR(MATCH("c",$AB636:AL636,0),0)=0),"x", IF(IFERROR(MATCH("c",$AB636:AL636,0),0)=0,"c","")))</f>
        <v/>
      </c>
      <c r="AN636" s="88" t="str">
        <f>IF($AB636&lt;&gt;"x","",IF(AND($I636&lt;&gt;AN$4, IFERROR(MATCH("c",$AB636:AM636,0),0)=0),"x", IF(IFERROR(MATCH("c",$AB636:AM636,0),0)=0,"c","")))</f>
        <v/>
      </c>
      <c r="AO636" s="88" t="str">
        <f>IF($AB636&lt;&gt;"x","",IF(AND($I636&lt;&gt;AO$4, IFERROR(MATCH("c",$AB636:AN636,0),0)=0),"x", IF(IFERROR(MATCH("c",$AB636:AN636,0),0)=0,"c","")))</f>
        <v/>
      </c>
      <c r="AP636" s="88" t="str">
        <f>IF($AB636&lt;&gt;"x","",IF(AND($I636&lt;&gt;AP$4, IFERROR(MATCH("c",$AB636:AO636,0),0)=0),"x", IF(IFERROR(MATCH("c",$AB636:AO636,0),0)=0,"c","")))</f>
        <v/>
      </c>
      <c r="AQ636" s="88" t="str">
        <f>IF($AB636&lt;&gt;"x","",IF(AND($I636&lt;&gt;AQ$4, IFERROR(MATCH("c",$AB636:AP636,0),0)=0),"x", IF(IFERROR(MATCH("c",$AB636:AP636,0),0)=0,"c","")))</f>
        <v/>
      </c>
    </row>
    <row r="637" spans="2:43" x14ac:dyDescent="0.25">
      <c r="B637" s="88">
        <f>IF(AND(OR(Pipeline!$F$5=H637,Pipeline!$F$5="",Pipeline!$F$5="All"), OR(Pipeline!$F$6=J637,Pipeline!$F$6="",Pipeline!$F$6="All"),  OR(Pipeline!$J$5&lt;=K637,Pipeline!$J$5=""), OR(Pipeline!$J$6&gt;=K637,Pipeline!$J$6=""),  OR(Pipeline!$N$5&lt;=O637,Pipeline!$N$5=""), OR(Pipeline!$N$6&gt;=O637,Pipeline!$N$6="")),1,0)</f>
        <v>1</v>
      </c>
      <c r="C637" s="99">
        <f>IF(B637&lt;&gt;1,"",COUNTIFS($I$6:I636,I637,$B$6:B636,1)+1)</f>
        <v>625</v>
      </c>
      <c r="D637" s="100" t="str">
        <f>IF(LEN(INDEX(Input!B$6:B$1005,ROW($C637)-ROW($C$5),1))=0,"-",INDEX(Input!B$6:B$1005,ROW($C637)-ROW($C$5),1))</f>
        <v>-</v>
      </c>
      <c r="E637" s="100" t="str">
        <f>IF(LEN(INDEX(Input!C$6:C$1005,ROW($C637)-ROW($C$5),1))=0,"-",INDEX(Input!C$6:C$1005,ROW($C637)-ROW($C$5),1))</f>
        <v>-</v>
      </c>
      <c r="F637" s="100" t="str">
        <f>IF(LEN(INDEX(Input!D$6:D$1005,ROW($C637)-ROW($C$5),1))=0,"-",INDEX(Input!D$6:D$1005,ROW($C637)-ROW($C$5),1))</f>
        <v>-</v>
      </c>
      <c r="G637" s="100" t="str">
        <f>IF(LEN(INDEX(Input!E$6:E$1005,ROW($C637)-ROW($C$5),1))=0,"-",INDEX(Input!E$6:E$1005,ROW($C637)-ROW($C$5),1))</f>
        <v>-</v>
      </c>
      <c r="H637" s="100" t="str">
        <f>IF(LEN(INDEX(Input!F$6:F$1005,ROW($C637)-ROW($C$5),1))=0,"-",INDEX(Input!F$6:F$1005,ROW($C637)-ROW($C$5),1))</f>
        <v>-</v>
      </c>
      <c r="I637" s="100" t="str">
        <f>IF(LEN(INDEX(Input!G$6:G$1005,ROW($C637)-ROW($C$5),1))=0,"",INDEX(Input!G$6:G$1005,ROW($C637)-ROW($C$5),1))</f>
        <v/>
      </c>
      <c r="J637" s="100" t="str">
        <f>IF(LEN(INDEX(Input!B$6:B$1005,ROW($C637)-ROW($C$5),1))=0,"-",IF(INDEX(Input!H$6:H$1005,ROW($C637)-ROW($C$5),1)="","Not set",INDEX(Input!H$6:H$1005,ROW($C637)-ROW($C$5),1)) )</f>
        <v>-</v>
      </c>
      <c r="K637" s="101" t="str">
        <f>IF(LEN(INDEX(Input!I$6:I$1005,ROW($C637)-ROW($C$5),1))=0,"",INDEX(Input!I$6:I$1005,ROW($C637)-ROW($C$5),1))</f>
        <v/>
      </c>
      <c r="L637" s="101" t="str">
        <f t="array" ref="L637">IFERROR(IF($AY$24=123,DAY(K637)&amp;connector&amp;IF($AZ$24="Extended",INDEX($AT$24:$AT$35,MONTH(K637),1),MONTH(K637))&amp;connector&amp;IF($AZ$24="Short", RIGHT(YEAR(K637),2),YEAR(K637)),IF($AY$24=213, MONTH(K637)&amp;connector&amp;DAY(K637)&amp;connector&amp;IF($AZ$24="Short", RIGHT(YEAR(K637),2),YEAR(K637)),IF($AZ$24="Short", RIGHT(YEAR(K637),2),YEAR(K637))&amp;connector&amp;MONTH(K637)&amp;connector&amp;DAY(K637))),"-")</f>
        <v>-</v>
      </c>
      <c r="M637" s="101" t="str">
        <f>IF(LEN(INDEX(Input!J$6:J$1005,ROW($C637)-ROW($C$5),1))=0,"",INDEX(Input!J$6:J$1005,ROW($C637)-ROW($C$5),1))</f>
        <v/>
      </c>
      <c r="N637" s="101" t="str">
        <f t="array" ref="N637">IFERROR(IF($AY$24=123,DAY(M637)&amp;connector&amp;IF($AZ$24="Extended",INDEX($AT$24:$AT$35,MONTH(M637),1),MONTH(M637))&amp;connector&amp;IF($AZ$24="Short", RIGHT(YEAR(M637),2),YEAR(M637)),IF($AY$24=213, MONTH(M637)&amp;connector&amp;DAY(M637)&amp;connector&amp;IF($AZ$24="Short", RIGHT(YEAR(M637),2),YEAR(M637)),IF($AZ$24="Short", RIGHT(YEAR(M637),2),YEAR(M637))&amp;connector&amp;MONTH(M637)&amp;connector&amp;DAY(M637))),"-")</f>
        <v>-</v>
      </c>
      <c r="O637" s="156" t="str">
        <f>IF(LEN(INDEX(Input!K$6:K$1005,ROW($C637)-ROW($C$5),1))=0,"",INDEX(Input!K$6:K$1005,ROW($C637)-ROW($C$5),1))</f>
        <v/>
      </c>
      <c r="P637" s="100" t="str">
        <f t="shared" si="75"/>
        <v>-</v>
      </c>
      <c r="Q637" s="156" t="str">
        <f>IF(LEN(INDEX(Input!L$6:L$1005,ROW($C637)-ROW($C$5),1))=0,"",INDEX(Input!L$6:L$1005,ROW($C637)-ROW($C$5),1))</f>
        <v/>
      </c>
      <c r="R637" s="100" t="str">
        <f t="shared" si="76"/>
        <v>-</v>
      </c>
      <c r="S637" s="156" t="str">
        <f>IF(LEN(INDEX(Input!M$6:M$1005,ROW($C637)-ROW($C$5),1))=0,"-",INDEX(Input!M$6:M$1005,ROW($C637)-ROW($C$5),1))</f>
        <v>-</v>
      </c>
      <c r="T637" s="156" t="str">
        <f t="shared" si="77"/>
        <v/>
      </c>
      <c r="U637" s="100" t="str">
        <f t="shared" si="78"/>
        <v>-</v>
      </c>
      <c r="V637" s="156" t="str">
        <f>IF(LEN(INDEX(Input!O$6:O$1005,ROW($C637)-ROW($C$5),1))=0,"",INDEX(Input!O$6:O$1005,ROW($C637)-ROW($C$5),1))</f>
        <v/>
      </c>
      <c r="W637" s="100" t="str">
        <f t="shared" si="79"/>
        <v>-</v>
      </c>
      <c r="X637" s="104" t="str">
        <f t="shared" si="80"/>
        <v/>
      </c>
      <c r="Y637" s="102" t="str">
        <f t="shared" si="81"/>
        <v/>
      </c>
      <c r="Z637" s="102" t="str">
        <f>IF(AND(OR(Dashboard!$D$7=J637,Dashboard!$D$7=""),  OR(Dashboard!$G$6&lt;=K637,Dashboard!$G$6=""), OR(Dashboard!$G$7&gt;=K637,Dashboard!$G$7=""),  OR(Dashboard!$J$6&lt;=O637,Dashboard!$J$6=""), OR(Dashboard!$J$7&gt;=O637,Dashboard!$J$7=""),D637&lt;&gt;""),"x","")</f>
        <v>x</v>
      </c>
      <c r="AA637" s="102" t="str">
        <f>IF(AND(OR(Dashboard!$D$6=H637,Dashboard!$D$6="",Dashboard!$D$6="All"), Z637="x"),"x","")</f>
        <v>x</v>
      </c>
      <c r="AB637" s="103" t="str">
        <f>IF(AND(OR(Dashboard!$D$6=H637,Dashboard!$D$6="",Dashboard!$D$6="All"), OR(Dashboard!$D$7=J637,Dashboard!$D$7=""),  OR(Dashboard!$G$6&lt;=K637,Dashboard!$G$6=""), OR(Dashboard!$G$7&gt;=K637,Dashboard!$G$7=""),  OR(Dashboard!$J$6&lt;=O637,Dashboard!$J$6=""), OR(Dashboard!$J$7&gt;=O637,Dashboard!$J$7=""),I637&lt;&gt;""),"x","")</f>
        <v/>
      </c>
      <c r="AC637" s="88" t="str">
        <f>IF($AB637&lt;&gt;"x","",IF(AND($I637&lt;&gt;AC$4, IFERROR(MATCH("c",$AB637:AB637,0),0)=0),"x", IF(IFERROR(MATCH("c",$AB637:AB637,0),0)=0,"c","")))</f>
        <v/>
      </c>
      <c r="AD637" s="88" t="str">
        <f>IF($AB637&lt;&gt;"x","",IF(AND($I637&lt;&gt;AD$4, IFERROR(MATCH("c",$AB637:AC637,0),0)=0),"x", IF(IFERROR(MATCH("c",$AB637:AC637,0),0)=0,"c","")))</f>
        <v/>
      </c>
      <c r="AE637" s="88" t="str">
        <f>IF($AB637&lt;&gt;"x","",IF(AND($I637&lt;&gt;AE$4, IFERROR(MATCH("c",$AB637:AD637,0),0)=0),"x", IF(IFERROR(MATCH("c",$AB637:AD637,0),0)=0,"c","")))</f>
        <v/>
      </c>
      <c r="AF637" s="88" t="str">
        <f>IF($AB637&lt;&gt;"x","",IF(AND($I637&lt;&gt;AF$4, IFERROR(MATCH("c",$AB637:AE637,0),0)=0),"x", IF(IFERROR(MATCH("c",$AB637:AE637,0),0)=0,"c","")))</f>
        <v/>
      </c>
      <c r="AG637" s="88" t="str">
        <f>IF($AB637&lt;&gt;"x","",IF(AND($I637&lt;&gt;AG$4, IFERROR(MATCH("c",$AB637:AF637,0),0)=0),"x", IF(IFERROR(MATCH("c",$AB637:AF637,0),0)=0,"c","")))</f>
        <v/>
      </c>
      <c r="AH637" s="88" t="str">
        <f>IF($AB637&lt;&gt;"x","",IF(AND($I637&lt;&gt;AH$4, IFERROR(MATCH("c",$AB637:AG637,0),0)=0),"x", IF(IFERROR(MATCH("c",$AB637:AG637,0),0)=0,"c","")))</f>
        <v/>
      </c>
      <c r="AI637" s="88" t="str">
        <f>IF($AB637&lt;&gt;"x","",IF(AND($I637&lt;&gt;AI$4, IFERROR(MATCH("c",$AB637:AH637,0),0)=0),"x", IF(IFERROR(MATCH("c",$AB637:AH637,0),0)=0,"c","")))</f>
        <v/>
      </c>
      <c r="AJ637" s="88" t="str">
        <f>IF($AB637&lt;&gt;"x","",IF(AND($I637&lt;&gt;AJ$4, IFERROR(MATCH("c",$AB637:AI637,0),0)=0),"x", IF(IFERROR(MATCH("c",$AB637:AI637,0),0)=0,"c","")))</f>
        <v/>
      </c>
      <c r="AK637" s="88" t="str">
        <f>IF($AB637&lt;&gt;"x","",IF(AND($I637&lt;&gt;AK$4, IFERROR(MATCH("c",$AB637:AJ637,0),0)=0),"x", IF(IFERROR(MATCH("c",$AB637:AJ637,0),0)=0,"c","")))</f>
        <v/>
      </c>
      <c r="AL637" s="88" t="str">
        <f>IF($AB637&lt;&gt;"x","",IF(AND($I637&lt;&gt;AL$4, IFERROR(MATCH("c",$AB637:AK637,0),0)=0),"x", IF(IFERROR(MATCH("c",$AB637:AK637,0),0)=0,"c","")))</f>
        <v/>
      </c>
      <c r="AM637" s="88" t="str">
        <f>IF($AB637&lt;&gt;"x","",IF(AND($I637&lt;&gt;AM$4, IFERROR(MATCH("c",$AB637:AL637,0),0)=0),"x", IF(IFERROR(MATCH("c",$AB637:AL637,0),0)=0,"c","")))</f>
        <v/>
      </c>
      <c r="AN637" s="88" t="str">
        <f>IF($AB637&lt;&gt;"x","",IF(AND($I637&lt;&gt;AN$4, IFERROR(MATCH("c",$AB637:AM637,0),0)=0),"x", IF(IFERROR(MATCH("c",$AB637:AM637,0),0)=0,"c","")))</f>
        <v/>
      </c>
      <c r="AO637" s="88" t="str">
        <f>IF($AB637&lt;&gt;"x","",IF(AND($I637&lt;&gt;AO$4, IFERROR(MATCH("c",$AB637:AN637,0),0)=0),"x", IF(IFERROR(MATCH("c",$AB637:AN637,0),0)=0,"c","")))</f>
        <v/>
      </c>
      <c r="AP637" s="88" t="str">
        <f>IF($AB637&lt;&gt;"x","",IF(AND($I637&lt;&gt;AP$4, IFERROR(MATCH("c",$AB637:AO637,0),0)=0),"x", IF(IFERROR(MATCH("c",$AB637:AO637,0),0)=0,"c","")))</f>
        <v/>
      </c>
      <c r="AQ637" s="88" t="str">
        <f>IF($AB637&lt;&gt;"x","",IF(AND($I637&lt;&gt;AQ$4, IFERROR(MATCH("c",$AB637:AP637,0),0)=0),"x", IF(IFERROR(MATCH("c",$AB637:AP637,0),0)=0,"c","")))</f>
        <v/>
      </c>
    </row>
    <row r="638" spans="2:43" x14ac:dyDescent="0.25">
      <c r="B638" s="88">
        <f>IF(AND(OR(Pipeline!$F$5=H638,Pipeline!$F$5="",Pipeline!$F$5="All"), OR(Pipeline!$F$6=J638,Pipeline!$F$6="",Pipeline!$F$6="All"),  OR(Pipeline!$J$5&lt;=K638,Pipeline!$J$5=""), OR(Pipeline!$J$6&gt;=K638,Pipeline!$J$6=""),  OR(Pipeline!$N$5&lt;=O638,Pipeline!$N$5=""), OR(Pipeline!$N$6&gt;=O638,Pipeline!$N$6="")),1,0)</f>
        <v>1</v>
      </c>
      <c r="C638" s="99">
        <f>IF(B638&lt;&gt;1,"",COUNTIFS($I$6:I637,I638,$B$6:B637,1)+1)</f>
        <v>626</v>
      </c>
      <c r="D638" s="100" t="str">
        <f>IF(LEN(INDEX(Input!B$6:B$1005,ROW($C638)-ROW($C$5),1))=0,"-",INDEX(Input!B$6:B$1005,ROW($C638)-ROW($C$5),1))</f>
        <v>-</v>
      </c>
      <c r="E638" s="100" t="str">
        <f>IF(LEN(INDEX(Input!C$6:C$1005,ROW($C638)-ROW($C$5),1))=0,"-",INDEX(Input!C$6:C$1005,ROW($C638)-ROW($C$5),1))</f>
        <v>-</v>
      </c>
      <c r="F638" s="100" t="str">
        <f>IF(LEN(INDEX(Input!D$6:D$1005,ROW($C638)-ROW($C$5),1))=0,"-",INDEX(Input!D$6:D$1005,ROW($C638)-ROW($C$5),1))</f>
        <v>-</v>
      </c>
      <c r="G638" s="100" t="str">
        <f>IF(LEN(INDEX(Input!E$6:E$1005,ROW($C638)-ROW($C$5),1))=0,"-",INDEX(Input!E$6:E$1005,ROW($C638)-ROW($C$5),1))</f>
        <v>-</v>
      </c>
      <c r="H638" s="100" t="str">
        <f>IF(LEN(INDEX(Input!F$6:F$1005,ROW($C638)-ROW($C$5),1))=0,"-",INDEX(Input!F$6:F$1005,ROW($C638)-ROW($C$5),1))</f>
        <v>-</v>
      </c>
      <c r="I638" s="100" t="str">
        <f>IF(LEN(INDEX(Input!G$6:G$1005,ROW($C638)-ROW($C$5),1))=0,"",INDEX(Input!G$6:G$1005,ROW($C638)-ROW($C$5),1))</f>
        <v/>
      </c>
      <c r="J638" s="100" t="str">
        <f>IF(LEN(INDEX(Input!B$6:B$1005,ROW($C638)-ROW($C$5),1))=0,"-",IF(INDEX(Input!H$6:H$1005,ROW($C638)-ROW($C$5),1)="","Not set",INDEX(Input!H$6:H$1005,ROW($C638)-ROW($C$5),1)) )</f>
        <v>-</v>
      </c>
      <c r="K638" s="101" t="str">
        <f>IF(LEN(INDEX(Input!I$6:I$1005,ROW($C638)-ROW($C$5),1))=0,"",INDEX(Input!I$6:I$1005,ROW($C638)-ROW($C$5),1))</f>
        <v/>
      </c>
      <c r="L638" s="101" t="str">
        <f t="array" ref="L638">IFERROR(IF($AY$24=123,DAY(K638)&amp;connector&amp;IF($AZ$24="Extended",INDEX($AT$24:$AT$35,MONTH(K638),1),MONTH(K638))&amp;connector&amp;IF($AZ$24="Short", RIGHT(YEAR(K638),2),YEAR(K638)),IF($AY$24=213, MONTH(K638)&amp;connector&amp;DAY(K638)&amp;connector&amp;IF($AZ$24="Short", RIGHT(YEAR(K638),2),YEAR(K638)),IF($AZ$24="Short", RIGHT(YEAR(K638),2),YEAR(K638))&amp;connector&amp;MONTH(K638)&amp;connector&amp;DAY(K638))),"-")</f>
        <v>-</v>
      </c>
      <c r="M638" s="101" t="str">
        <f>IF(LEN(INDEX(Input!J$6:J$1005,ROW($C638)-ROW($C$5),1))=0,"",INDEX(Input!J$6:J$1005,ROW($C638)-ROW($C$5),1))</f>
        <v/>
      </c>
      <c r="N638" s="101" t="str">
        <f t="array" ref="N638">IFERROR(IF($AY$24=123,DAY(M638)&amp;connector&amp;IF($AZ$24="Extended",INDEX($AT$24:$AT$35,MONTH(M638),1),MONTH(M638))&amp;connector&amp;IF($AZ$24="Short", RIGHT(YEAR(M638),2),YEAR(M638)),IF($AY$24=213, MONTH(M638)&amp;connector&amp;DAY(M638)&amp;connector&amp;IF($AZ$24="Short", RIGHT(YEAR(M638),2),YEAR(M638)),IF($AZ$24="Short", RIGHT(YEAR(M638),2),YEAR(M638))&amp;connector&amp;MONTH(M638)&amp;connector&amp;DAY(M638))),"-")</f>
        <v>-</v>
      </c>
      <c r="O638" s="156" t="str">
        <f>IF(LEN(INDEX(Input!K$6:K$1005,ROW($C638)-ROW($C$5),1))=0,"",INDEX(Input!K$6:K$1005,ROW($C638)-ROW($C$5),1))</f>
        <v/>
      </c>
      <c r="P638" s="100" t="str">
        <f t="shared" si="75"/>
        <v>-</v>
      </c>
      <c r="Q638" s="156" t="str">
        <f>IF(LEN(INDEX(Input!L$6:L$1005,ROW($C638)-ROW($C$5),1))=0,"",INDEX(Input!L$6:L$1005,ROW($C638)-ROW($C$5),1))</f>
        <v/>
      </c>
      <c r="R638" s="100" t="str">
        <f t="shared" si="76"/>
        <v>-</v>
      </c>
      <c r="S638" s="156" t="str">
        <f>IF(LEN(INDEX(Input!M$6:M$1005,ROW($C638)-ROW($C$5),1))=0,"-",INDEX(Input!M$6:M$1005,ROW($C638)-ROW($C$5),1))</f>
        <v>-</v>
      </c>
      <c r="T638" s="156" t="str">
        <f t="shared" si="77"/>
        <v/>
      </c>
      <c r="U638" s="100" t="str">
        <f t="shared" si="78"/>
        <v>-</v>
      </c>
      <c r="V638" s="156" t="str">
        <f>IF(LEN(INDEX(Input!O$6:O$1005,ROW($C638)-ROW($C$5),1))=0,"",INDEX(Input!O$6:O$1005,ROW($C638)-ROW($C$5),1))</f>
        <v/>
      </c>
      <c r="W638" s="100" t="str">
        <f t="shared" si="79"/>
        <v>-</v>
      </c>
      <c r="X638" s="104" t="str">
        <f t="shared" si="80"/>
        <v/>
      </c>
      <c r="Y638" s="102" t="str">
        <f t="shared" si="81"/>
        <v/>
      </c>
      <c r="Z638" s="102" t="str">
        <f>IF(AND(OR(Dashboard!$D$7=J638,Dashboard!$D$7=""),  OR(Dashboard!$G$6&lt;=K638,Dashboard!$G$6=""), OR(Dashboard!$G$7&gt;=K638,Dashboard!$G$7=""),  OR(Dashboard!$J$6&lt;=O638,Dashboard!$J$6=""), OR(Dashboard!$J$7&gt;=O638,Dashboard!$J$7=""),D638&lt;&gt;""),"x","")</f>
        <v>x</v>
      </c>
      <c r="AA638" s="102" t="str">
        <f>IF(AND(OR(Dashboard!$D$6=H638,Dashboard!$D$6="",Dashboard!$D$6="All"), Z638="x"),"x","")</f>
        <v>x</v>
      </c>
      <c r="AB638" s="103" t="str">
        <f>IF(AND(OR(Dashboard!$D$6=H638,Dashboard!$D$6="",Dashboard!$D$6="All"), OR(Dashboard!$D$7=J638,Dashboard!$D$7=""),  OR(Dashboard!$G$6&lt;=K638,Dashboard!$G$6=""), OR(Dashboard!$G$7&gt;=K638,Dashboard!$G$7=""),  OR(Dashboard!$J$6&lt;=O638,Dashboard!$J$6=""), OR(Dashboard!$J$7&gt;=O638,Dashboard!$J$7=""),I638&lt;&gt;""),"x","")</f>
        <v/>
      </c>
      <c r="AC638" s="88" t="str">
        <f>IF($AB638&lt;&gt;"x","",IF(AND($I638&lt;&gt;AC$4, IFERROR(MATCH("c",$AB638:AB638,0),0)=0),"x", IF(IFERROR(MATCH("c",$AB638:AB638,0),0)=0,"c","")))</f>
        <v/>
      </c>
      <c r="AD638" s="88" t="str">
        <f>IF($AB638&lt;&gt;"x","",IF(AND($I638&lt;&gt;AD$4, IFERROR(MATCH("c",$AB638:AC638,0),0)=0),"x", IF(IFERROR(MATCH("c",$AB638:AC638,0),0)=0,"c","")))</f>
        <v/>
      </c>
      <c r="AE638" s="88" t="str">
        <f>IF($AB638&lt;&gt;"x","",IF(AND($I638&lt;&gt;AE$4, IFERROR(MATCH("c",$AB638:AD638,0),0)=0),"x", IF(IFERROR(MATCH("c",$AB638:AD638,0),0)=0,"c","")))</f>
        <v/>
      </c>
      <c r="AF638" s="88" t="str">
        <f>IF($AB638&lt;&gt;"x","",IF(AND($I638&lt;&gt;AF$4, IFERROR(MATCH("c",$AB638:AE638,0),0)=0),"x", IF(IFERROR(MATCH("c",$AB638:AE638,0),0)=0,"c","")))</f>
        <v/>
      </c>
      <c r="AG638" s="88" t="str">
        <f>IF($AB638&lt;&gt;"x","",IF(AND($I638&lt;&gt;AG$4, IFERROR(MATCH("c",$AB638:AF638,0),0)=0),"x", IF(IFERROR(MATCH("c",$AB638:AF638,0),0)=0,"c","")))</f>
        <v/>
      </c>
      <c r="AH638" s="88" t="str">
        <f>IF($AB638&lt;&gt;"x","",IF(AND($I638&lt;&gt;AH$4, IFERROR(MATCH("c",$AB638:AG638,0),0)=0),"x", IF(IFERROR(MATCH("c",$AB638:AG638,0),0)=0,"c","")))</f>
        <v/>
      </c>
      <c r="AI638" s="88" t="str">
        <f>IF($AB638&lt;&gt;"x","",IF(AND($I638&lt;&gt;AI$4, IFERROR(MATCH("c",$AB638:AH638,0),0)=0),"x", IF(IFERROR(MATCH("c",$AB638:AH638,0),0)=0,"c","")))</f>
        <v/>
      </c>
      <c r="AJ638" s="88" t="str">
        <f>IF($AB638&lt;&gt;"x","",IF(AND($I638&lt;&gt;AJ$4, IFERROR(MATCH("c",$AB638:AI638,0),0)=0),"x", IF(IFERROR(MATCH("c",$AB638:AI638,0),0)=0,"c","")))</f>
        <v/>
      </c>
      <c r="AK638" s="88" t="str">
        <f>IF($AB638&lt;&gt;"x","",IF(AND($I638&lt;&gt;AK$4, IFERROR(MATCH("c",$AB638:AJ638,0),0)=0),"x", IF(IFERROR(MATCH("c",$AB638:AJ638,0),0)=0,"c","")))</f>
        <v/>
      </c>
      <c r="AL638" s="88" t="str">
        <f>IF($AB638&lt;&gt;"x","",IF(AND($I638&lt;&gt;AL$4, IFERROR(MATCH("c",$AB638:AK638,0),0)=0),"x", IF(IFERROR(MATCH("c",$AB638:AK638,0),0)=0,"c","")))</f>
        <v/>
      </c>
      <c r="AM638" s="88" t="str">
        <f>IF($AB638&lt;&gt;"x","",IF(AND($I638&lt;&gt;AM$4, IFERROR(MATCH("c",$AB638:AL638,0),0)=0),"x", IF(IFERROR(MATCH("c",$AB638:AL638,0),0)=0,"c","")))</f>
        <v/>
      </c>
      <c r="AN638" s="88" t="str">
        <f>IF($AB638&lt;&gt;"x","",IF(AND($I638&lt;&gt;AN$4, IFERROR(MATCH("c",$AB638:AM638,0),0)=0),"x", IF(IFERROR(MATCH("c",$AB638:AM638,0),0)=0,"c","")))</f>
        <v/>
      </c>
      <c r="AO638" s="88" t="str">
        <f>IF($AB638&lt;&gt;"x","",IF(AND($I638&lt;&gt;AO$4, IFERROR(MATCH("c",$AB638:AN638,0),0)=0),"x", IF(IFERROR(MATCH("c",$AB638:AN638,0),0)=0,"c","")))</f>
        <v/>
      </c>
      <c r="AP638" s="88" t="str">
        <f>IF($AB638&lt;&gt;"x","",IF(AND($I638&lt;&gt;AP$4, IFERROR(MATCH("c",$AB638:AO638,0),0)=0),"x", IF(IFERROR(MATCH("c",$AB638:AO638,0),0)=0,"c","")))</f>
        <v/>
      </c>
      <c r="AQ638" s="88" t="str">
        <f>IF($AB638&lt;&gt;"x","",IF(AND($I638&lt;&gt;AQ$4, IFERROR(MATCH("c",$AB638:AP638,0),0)=0),"x", IF(IFERROR(MATCH("c",$AB638:AP638,0),0)=0,"c","")))</f>
        <v/>
      </c>
    </row>
    <row r="639" spans="2:43" x14ac:dyDescent="0.25">
      <c r="B639" s="88">
        <f>IF(AND(OR(Pipeline!$F$5=H639,Pipeline!$F$5="",Pipeline!$F$5="All"), OR(Pipeline!$F$6=J639,Pipeline!$F$6="",Pipeline!$F$6="All"),  OR(Pipeline!$J$5&lt;=K639,Pipeline!$J$5=""), OR(Pipeline!$J$6&gt;=K639,Pipeline!$J$6=""),  OR(Pipeline!$N$5&lt;=O639,Pipeline!$N$5=""), OR(Pipeline!$N$6&gt;=O639,Pipeline!$N$6="")),1,0)</f>
        <v>1</v>
      </c>
      <c r="C639" s="99">
        <f>IF(B639&lt;&gt;1,"",COUNTIFS($I$6:I638,I639,$B$6:B638,1)+1)</f>
        <v>627</v>
      </c>
      <c r="D639" s="100" t="str">
        <f>IF(LEN(INDEX(Input!B$6:B$1005,ROW($C639)-ROW($C$5),1))=0,"-",INDEX(Input!B$6:B$1005,ROW($C639)-ROW($C$5),1))</f>
        <v>-</v>
      </c>
      <c r="E639" s="100" t="str">
        <f>IF(LEN(INDEX(Input!C$6:C$1005,ROW($C639)-ROW($C$5),1))=0,"-",INDEX(Input!C$6:C$1005,ROW($C639)-ROW($C$5),1))</f>
        <v>-</v>
      </c>
      <c r="F639" s="100" t="str">
        <f>IF(LEN(INDEX(Input!D$6:D$1005,ROW($C639)-ROW($C$5),1))=0,"-",INDEX(Input!D$6:D$1005,ROW($C639)-ROW($C$5),1))</f>
        <v>-</v>
      </c>
      <c r="G639" s="100" t="str">
        <f>IF(LEN(INDEX(Input!E$6:E$1005,ROW($C639)-ROW($C$5),1))=0,"-",INDEX(Input!E$6:E$1005,ROW($C639)-ROW($C$5),1))</f>
        <v>-</v>
      </c>
      <c r="H639" s="100" t="str">
        <f>IF(LEN(INDEX(Input!F$6:F$1005,ROW($C639)-ROW($C$5),1))=0,"-",INDEX(Input!F$6:F$1005,ROW($C639)-ROW($C$5),1))</f>
        <v>-</v>
      </c>
      <c r="I639" s="100" t="str">
        <f>IF(LEN(INDEX(Input!G$6:G$1005,ROW($C639)-ROW($C$5),1))=0,"",INDEX(Input!G$6:G$1005,ROW($C639)-ROW($C$5),1))</f>
        <v/>
      </c>
      <c r="J639" s="100" t="str">
        <f>IF(LEN(INDEX(Input!B$6:B$1005,ROW($C639)-ROW($C$5),1))=0,"-",IF(INDEX(Input!H$6:H$1005,ROW($C639)-ROW($C$5),1)="","Not set",INDEX(Input!H$6:H$1005,ROW($C639)-ROW($C$5),1)) )</f>
        <v>-</v>
      </c>
      <c r="K639" s="101" t="str">
        <f>IF(LEN(INDEX(Input!I$6:I$1005,ROW($C639)-ROW($C$5),1))=0,"",INDEX(Input!I$6:I$1005,ROW($C639)-ROW($C$5),1))</f>
        <v/>
      </c>
      <c r="L639" s="101" t="str">
        <f t="array" ref="L639">IFERROR(IF($AY$24=123,DAY(K639)&amp;connector&amp;IF($AZ$24="Extended",INDEX($AT$24:$AT$35,MONTH(K639),1),MONTH(K639))&amp;connector&amp;IF($AZ$24="Short", RIGHT(YEAR(K639),2),YEAR(K639)),IF($AY$24=213, MONTH(K639)&amp;connector&amp;DAY(K639)&amp;connector&amp;IF($AZ$24="Short", RIGHT(YEAR(K639),2),YEAR(K639)),IF($AZ$24="Short", RIGHT(YEAR(K639),2),YEAR(K639))&amp;connector&amp;MONTH(K639)&amp;connector&amp;DAY(K639))),"-")</f>
        <v>-</v>
      </c>
      <c r="M639" s="101" t="str">
        <f>IF(LEN(INDEX(Input!J$6:J$1005,ROW($C639)-ROW($C$5),1))=0,"",INDEX(Input!J$6:J$1005,ROW($C639)-ROW($C$5),1))</f>
        <v/>
      </c>
      <c r="N639" s="101" t="str">
        <f t="array" ref="N639">IFERROR(IF($AY$24=123,DAY(M639)&amp;connector&amp;IF($AZ$24="Extended",INDEX($AT$24:$AT$35,MONTH(M639),1),MONTH(M639))&amp;connector&amp;IF($AZ$24="Short", RIGHT(YEAR(M639),2),YEAR(M639)),IF($AY$24=213, MONTH(M639)&amp;connector&amp;DAY(M639)&amp;connector&amp;IF($AZ$24="Short", RIGHT(YEAR(M639),2),YEAR(M639)),IF($AZ$24="Short", RIGHT(YEAR(M639),2),YEAR(M639))&amp;connector&amp;MONTH(M639)&amp;connector&amp;DAY(M639))),"-")</f>
        <v>-</v>
      </c>
      <c r="O639" s="156" t="str">
        <f>IF(LEN(INDEX(Input!K$6:K$1005,ROW($C639)-ROW($C$5),1))=0,"",INDEX(Input!K$6:K$1005,ROW($C639)-ROW($C$5),1))</f>
        <v/>
      </c>
      <c r="P639" s="100" t="str">
        <f t="shared" si="75"/>
        <v>-</v>
      </c>
      <c r="Q639" s="156" t="str">
        <f>IF(LEN(INDEX(Input!L$6:L$1005,ROW($C639)-ROW($C$5),1))=0,"",INDEX(Input!L$6:L$1005,ROW($C639)-ROW($C$5),1))</f>
        <v/>
      </c>
      <c r="R639" s="100" t="str">
        <f t="shared" si="76"/>
        <v>-</v>
      </c>
      <c r="S639" s="156" t="str">
        <f>IF(LEN(INDEX(Input!M$6:M$1005,ROW($C639)-ROW($C$5),1))=0,"-",INDEX(Input!M$6:M$1005,ROW($C639)-ROW($C$5),1))</f>
        <v>-</v>
      </c>
      <c r="T639" s="156" t="str">
        <f t="shared" si="77"/>
        <v/>
      </c>
      <c r="U639" s="100" t="str">
        <f t="shared" si="78"/>
        <v>-</v>
      </c>
      <c r="V639" s="156" t="str">
        <f>IF(LEN(INDEX(Input!O$6:O$1005,ROW($C639)-ROW($C$5),1))=0,"",INDEX(Input!O$6:O$1005,ROW($C639)-ROW($C$5),1))</f>
        <v/>
      </c>
      <c r="W639" s="100" t="str">
        <f t="shared" si="79"/>
        <v>-</v>
      </c>
      <c r="X639" s="104" t="str">
        <f t="shared" si="80"/>
        <v/>
      </c>
      <c r="Y639" s="102" t="str">
        <f t="shared" si="81"/>
        <v/>
      </c>
      <c r="Z639" s="102" t="str">
        <f>IF(AND(OR(Dashboard!$D$7=J639,Dashboard!$D$7=""),  OR(Dashboard!$G$6&lt;=K639,Dashboard!$G$6=""), OR(Dashboard!$G$7&gt;=K639,Dashboard!$G$7=""),  OR(Dashboard!$J$6&lt;=O639,Dashboard!$J$6=""), OR(Dashboard!$J$7&gt;=O639,Dashboard!$J$7=""),D639&lt;&gt;""),"x","")</f>
        <v>x</v>
      </c>
      <c r="AA639" s="102" t="str">
        <f>IF(AND(OR(Dashboard!$D$6=H639,Dashboard!$D$6="",Dashboard!$D$6="All"), Z639="x"),"x","")</f>
        <v>x</v>
      </c>
      <c r="AB639" s="103" t="str">
        <f>IF(AND(OR(Dashboard!$D$6=H639,Dashboard!$D$6="",Dashboard!$D$6="All"), OR(Dashboard!$D$7=J639,Dashboard!$D$7=""),  OR(Dashboard!$G$6&lt;=K639,Dashboard!$G$6=""), OR(Dashboard!$G$7&gt;=K639,Dashboard!$G$7=""),  OR(Dashboard!$J$6&lt;=O639,Dashboard!$J$6=""), OR(Dashboard!$J$7&gt;=O639,Dashboard!$J$7=""),I639&lt;&gt;""),"x","")</f>
        <v/>
      </c>
      <c r="AC639" s="88" t="str">
        <f>IF($AB639&lt;&gt;"x","",IF(AND($I639&lt;&gt;AC$4, IFERROR(MATCH("c",$AB639:AB639,0),0)=0),"x", IF(IFERROR(MATCH("c",$AB639:AB639,0),0)=0,"c","")))</f>
        <v/>
      </c>
      <c r="AD639" s="88" t="str">
        <f>IF($AB639&lt;&gt;"x","",IF(AND($I639&lt;&gt;AD$4, IFERROR(MATCH("c",$AB639:AC639,0),0)=0),"x", IF(IFERROR(MATCH("c",$AB639:AC639,0),0)=0,"c","")))</f>
        <v/>
      </c>
      <c r="AE639" s="88" t="str">
        <f>IF($AB639&lt;&gt;"x","",IF(AND($I639&lt;&gt;AE$4, IFERROR(MATCH("c",$AB639:AD639,0),0)=0),"x", IF(IFERROR(MATCH("c",$AB639:AD639,0),0)=0,"c","")))</f>
        <v/>
      </c>
      <c r="AF639" s="88" t="str">
        <f>IF($AB639&lt;&gt;"x","",IF(AND($I639&lt;&gt;AF$4, IFERROR(MATCH("c",$AB639:AE639,0),0)=0),"x", IF(IFERROR(MATCH("c",$AB639:AE639,0),0)=0,"c","")))</f>
        <v/>
      </c>
      <c r="AG639" s="88" t="str">
        <f>IF($AB639&lt;&gt;"x","",IF(AND($I639&lt;&gt;AG$4, IFERROR(MATCH("c",$AB639:AF639,0),0)=0),"x", IF(IFERROR(MATCH("c",$AB639:AF639,0),0)=0,"c","")))</f>
        <v/>
      </c>
      <c r="AH639" s="88" t="str">
        <f>IF($AB639&lt;&gt;"x","",IF(AND($I639&lt;&gt;AH$4, IFERROR(MATCH("c",$AB639:AG639,0),0)=0),"x", IF(IFERROR(MATCH("c",$AB639:AG639,0),0)=0,"c","")))</f>
        <v/>
      </c>
      <c r="AI639" s="88" t="str">
        <f>IF($AB639&lt;&gt;"x","",IF(AND($I639&lt;&gt;AI$4, IFERROR(MATCH("c",$AB639:AH639,0),0)=0),"x", IF(IFERROR(MATCH("c",$AB639:AH639,0),0)=0,"c","")))</f>
        <v/>
      </c>
      <c r="AJ639" s="88" t="str">
        <f>IF($AB639&lt;&gt;"x","",IF(AND($I639&lt;&gt;AJ$4, IFERROR(MATCH("c",$AB639:AI639,0),0)=0),"x", IF(IFERROR(MATCH("c",$AB639:AI639,0),0)=0,"c","")))</f>
        <v/>
      </c>
      <c r="AK639" s="88" t="str">
        <f>IF($AB639&lt;&gt;"x","",IF(AND($I639&lt;&gt;AK$4, IFERROR(MATCH("c",$AB639:AJ639,0),0)=0),"x", IF(IFERROR(MATCH("c",$AB639:AJ639,0),0)=0,"c","")))</f>
        <v/>
      </c>
      <c r="AL639" s="88" t="str">
        <f>IF($AB639&lt;&gt;"x","",IF(AND($I639&lt;&gt;AL$4, IFERROR(MATCH("c",$AB639:AK639,0),0)=0),"x", IF(IFERROR(MATCH("c",$AB639:AK639,0),0)=0,"c","")))</f>
        <v/>
      </c>
      <c r="AM639" s="88" t="str">
        <f>IF($AB639&lt;&gt;"x","",IF(AND($I639&lt;&gt;AM$4, IFERROR(MATCH("c",$AB639:AL639,0),0)=0),"x", IF(IFERROR(MATCH("c",$AB639:AL639,0),0)=0,"c","")))</f>
        <v/>
      </c>
      <c r="AN639" s="88" t="str">
        <f>IF($AB639&lt;&gt;"x","",IF(AND($I639&lt;&gt;AN$4, IFERROR(MATCH("c",$AB639:AM639,0),0)=0),"x", IF(IFERROR(MATCH("c",$AB639:AM639,0),0)=0,"c","")))</f>
        <v/>
      </c>
      <c r="AO639" s="88" t="str">
        <f>IF($AB639&lt;&gt;"x","",IF(AND($I639&lt;&gt;AO$4, IFERROR(MATCH("c",$AB639:AN639,0),0)=0),"x", IF(IFERROR(MATCH("c",$AB639:AN639,0),0)=0,"c","")))</f>
        <v/>
      </c>
      <c r="AP639" s="88" t="str">
        <f>IF($AB639&lt;&gt;"x","",IF(AND($I639&lt;&gt;AP$4, IFERROR(MATCH("c",$AB639:AO639,0),0)=0),"x", IF(IFERROR(MATCH("c",$AB639:AO639,0),0)=0,"c","")))</f>
        <v/>
      </c>
      <c r="AQ639" s="88" t="str">
        <f>IF($AB639&lt;&gt;"x","",IF(AND($I639&lt;&gt;AQ$4, IFERROR(MATCH("c",$AB639:AP639,0),0)=0),"x", IF(IFERROR(MATCH("c",$AB639:AP639,0),0)=0,"c","")))</f>
        <v/>
      </c>
    </row>
    <row r="640" spans="2:43" x14ac:dyDescent="0.25">
      <c r="B640" s="88">
        <f>IF(AND(OR(Pipeline!$F$5=H640,Pipeline!$F$5="",Pipeline!$F$5="All"), OR(Pipeline!$F$6=J640,Pipeline!$F$6="",Pipeline!$F$6="All"),  OR(Pipeline!$J$5&lt;=K640,Pipeline!$J$5=""), OR(Pipeline!$J$6&gt;=K640,Pipeline!$J$6=""),  OR(Pipeline!$N$5&lt;=O640,Pipeline!$N$5=""), OR(Pipeline!$N$6&gt;=O640,Pipeline!$N$6="")),1,0)</f>
        <v>1</v>
      </c>
      <c r="C640" s="99">
        <f>IF(B640&lt;&gt;1,"",COUNTIFS($I$6:I639,I640,$B$6:B639,1)+1)</f>
        <v>628</v>
      </c>
      <c r="D640" s="100" t="str">
        <f>IF(LEN(INDEX(Input!B$6:B$1005,ROW($C640)-ROW($C$5),1))=0,"-",INDEX(Input!B$6:B$1005,ROW($C640)-ROW($C$5),1))</f>
        <v>-</v>
      </c>
      <c r="E640" s="100" t="str">
        <f>IF(LEN(INDEX(Input!C$6:C$1005,ROW($C640)-ROW($C$5),1))=0,"-",INDEX(Input!C$6:C$1005,ROW($C640)-ROW($C$5),1))</f>
        <v>-</v>
      </c>
      <c r="F640" s="100" t="str">
        <f>IF(LEN(INDEX(Input!D$6:D$1005,ROW($C640)-ROW($C$5),1))=0,"-",INDEX(Input!D$6:D$1005,ROW($C640)-ROW($C$5),1))</f>
        <v>-</v>
      </c>
      <c r="G640" s="100" t="str">
        <f>IF(LEN(INDEX(Input!E$6:E$1005,ROW($C640)-ROW($C$5),1))=0,"-",INDEX(Input!E$6:E$1005,ROW($C640)-ROW($C$5),1))</f>
        <v>-</v>
      </c>
      <c r="H640" s="100" t="str">
        <f>IF(LEN(INDEX(Input!F$6:F$1005,ROW($C640)-ROW($C$5),1))=0,"-",INDEX(Input!F$6:F$1005,ROW($C640)-ROW($C$5),1))</f>
        <v>-</v>
      </c>
      <c r="I640" s="100" t="str">
        <f>IF(LEN(INDEX(Input!G$6:G$1005,ROW($C640)-ROW($C$5),1))=0,"",INDEX(Input!G$6:G$1005,ROW($C640)-ROW($C$5),1))</f>
        <v/>
      </c>
      <c r="J640" s="100" t="str">
        <f>IF(LEN(INDEX(Input!B$6:B$1005,ROW($C640)-ROW($C$5),1))=0,"-",IF(INDEX(Input!H$6:H$1005,ROW($C640)-ROW($C$5),1)="","Not set",INDEX(Input!H$6:H$1005,ROW($C640)-ROW($C$5),1)) )</f>
        <v>-</v>
      </c>
      <c r="K640" s="101" t="str">
        <f>IF(LEN(INDEX(Input!I$6:I$1005,ROW($C640)-ROW($C$5),1))=0,"",INDEX(Input!I$6:I$1005,ROW($C640)-ROW($C$5),1))</f>
        <v/>
      </c>
      <c r="L640" s="101" t="str">
        <f t="array" ref="L640">IFERROR(IF($AY$24=123,DAY(K640)&amp;connector&amp;IF($AZ$24="Extended",INDEX($AT$24:$AT$35,MONTH(K640),1),MONTH(K640))&amp;connector&amp;IF($AZ$24="Short", RIGHT(YEAR(K640),2),YEAR(K640)),IF($AY$24=213, MONTH(K640)&amp;connector&amp;DAY(K640)&amp;connector&amp;IF($AZ$24="Short", RIGHT(YEAR(K640),2),YEAR(K640)),IF($AZ$24="Short", RIGHT(YEAR(K640),2),YEAR(K640))&amp;connector&amp;MONTH(K640)&amp;connector&amp;DAY(K640))),"-")</f>
        <v>-</v>
      </c>
      <c r="M640" s="101" t="str">
        <f>IF(LEN(INDEX(Input!J$6:J$1005,ROW($C640)-ROW($C$5),1))=0,"",INDEX(Input!J$6:J$1005,ROW($C640)-ROW($C$5),1))</f>
        <v/>
      </c>
      <c r="N640" s="101" t="str">
        <f t="array" ref="N640">IFERROR(IF($AY$24=123,DAY(M640)&amp;connector&amp;IF($AZ$24="Extended",INDEX($AT$24:$AT$35,MONTH(M640),1),MONTH(M640))&amp;connector&amp;IF($AZ$24="Short", RIGHT(YEAR(M640),2),YEAR(M640)),IF($AY$24=213, MONTH(M640)&amp;connector&amp;DAY(M640)&amp;connector&amp;IF($AZ$24="Short", RIGHT(YEAR(M640),2),YEAR(M640)),IF($AZ$24="Short", RIGHT(YEAR(M640),2),YEAR(M640))&amp;connector&amp;MONTH(M640)&amp;connector&amp;DAY(M640))),"-")</f>
        <v>-</v>
      </c>
      <c r="O640" s="156" t="str">
        <f>IF(LEN(INDEX(Input!K$6:K$1005,ROW($C640)-ROW($C$5),1))=0,"",INDEX(Input!K$6:K$1005,ROW($C640)-ROW($C$5),1))</f>
        <v/>
      </c>
      <c r="P640" s="100" t="str">
        <f t="shared" si="75"/>
        <v>-</v>
      </c>
      <c r="Q640" s="156" t="str">
        <f>IF(LEN(INDEX(Input!L$6:L$1005,ROW($C640)-ROW($C$5),1))=0,"",INDEX(Input!L$6:L$1005,ROW($C640)-ROW($C$5),1))</f>
        <v/>
      </c>
      <c r="R640" s="100" t="str">
        <f t="shared" si="76"/>
        <v>-</v>
      </c>
      <c r="S640" s="156" t="str">
        <f>IF(LEN(INDEX(Input!M$6:M$1005,ROW($C640)-ROW($C$5),1))=0,"-",INDEX(Input!M$6:M$1005,ROW($C640)-ROW($C$5),1))</f>
        <v>-</v>
      </c>
      <c r="T640" s="156" t="str">
        <f t="shared" si="77"/>
        <v/>
      </c>
      <c r="U640" s="100" t="str">
        <f t="shared" si="78"/>
        <v>-</v>
      </c>
      <c r="V640" s="156" t="str">
        <f>IF(LEN(INDEX(Input!O$6:O$1005,ROW($C640)-ROW($C$5),1))=0,"",INDEX(Input!O$6:O$1005,ROW($C640)-ROW($C$5),1))</f>
        <v/>
      </c>
      <c r="W640" s="100" t="str">
        <f t="shared" si="79"/>
        <v>-</v>
      </c>
      <c r="X640" s="104" t="str">
        <f t="shared" si="80"/>
        <v/>
      </c>
      <c r="Y640" s="102" t="str">
        <f t="shared" si="81"/>
        <v/>
      </c>
      <c r="Z640" s="102" t="str">
        <f>IF(AND(OR(Dashboard!$D$7=J640,Dashboard!$D$7=""),  OR(Dashboard!$G$6&lt;=K640,Dashboard!$G$6=""), OR(Dashboard!$G$7&gt;=K640,Dashboard!$G$7=""),  OR(Dashboard!$J$6&lt;=O640,Dashboard!$J$6=""), OR(Dashboard!$J$7&gt;=O640,Dashboard!$J$7=""),D640&lt;&gt;""),"x","")</f>
        <v>x</v>
      </c>
      <c r="AA640" s="102" t="str">
        <f>IF(AND(OR(Dashboard!$D$6=H640,Dashboard!$D$6="",Dashboard!$D$6="All"), Z640="x"),"x","")</f>
        <v>x</v>
      </c>
      <c r="AB640" s="103" t="str">
        <f>IF(AND(OR(Dashboard!$D$6=H640,Dashboard!$D$6="",Dashboard!$D$6="All"), OR(Dashboard!$D$7=J640,Dashboard!$D$7=""),  OR(Dashboard!$G$6&lt;=K640,Dashboard!$G$6=""), OR(Dashboard!$G$7&gt;=K640,Dashboard!$G$7=""),  OR(Dashboard!$J$6&lt;=O640,Dashboard!$J$6=""), OR(Dashboard!$J$7&gt;=O640,Dashboard!$J$7=""),I640&lt;&gt;""),"x","")</f>
        <v/>
      </c>
      <c r="AC640" s="88" t="str">
        <f>IF($AB640&lt;&gt;"x","",IF(AND($I640&lt;&gt;AC$4, IFERROR(MATCH("c",$AB640:AB640,0),0)=0),"x", IF(IFERROR(MATCH("c",$AB640:AB640,0),0)=0,"c","")))</f>
        <v/>
      </c>
      <c r="AD640" s="88" t="str">
        <f>IF($AB640&lt;&gt;"x","",IF(AND($I640&lt;&gt;AD$4, IFERROR(MATCH("c",$AB640:AC640,0),0)=0),"x", IF(IFERROR(MATCH("c",$AB640:AC640,0),0)=0,"c","")))</f>
        <v/>
      </c>
      <c r="AE640" s="88" t="str">
        <f>IF($AB640&lt;&gt;"x","",IF(AND($I640&lt;&gt;AE$4, IFERROR(MATCH("c",$AB640:AD640,0),0)=0),"x", IF(IFERROR(MATCH("c",$AB640:AD640,0),0)=0,"c","")))</f>
        <v/>
      </c>
      <c r="AF640" s="88" t="str">
        <f>IF($AB640&lt;&gt;"x","",IF(AND($I640&lt;&gt;AF$4, IFERROR(MATCH("c",$AB640:AE640,0),0)=0),"x", IF(IFERROR(MATCH("c",$AB640:AE640,0),0)=0,"c","")))</f>
        <v/>
      </c>
      <c r="AG640" s="88" t="str">
        <f>IF($AB640&lt;&gt;"x","",IF(AND($I640&lt;&gt;AG$4, IFERROR(MATCH("c",$AB640:AF640,0),0)=0),"x", IF(IFERROR(MATCH("c",$AB640:AF640,0),0)=0,"c","")))</f>
        <v/>
      </c>
      <c r="AH640" s="88" t="str">
        <f>IF($AB640&lt;&gt;"x","",IF(AND($I640&lt;&gt;AH$4, IFERROR(MATCH("c",$AB640:AG640,0),0)=0),"x", IF(IFERROR(MATCH("c",$AB640:AG640,0),0)=0,"c","")))</f>
        <v/>
      </c>
      <c r="AI640" s="88" t="str">
        <f>IF($AB640&lt;&gt;"x","",IF(AND($I640&lt;&gt;AI$4, IFERROR(MATCH("c",$AB640:AH640,0),0)=0),"x", IF(IFERROR(MATCH("c",$AB640:AH640,0),0)=0,"c","")))</f>
        <v/>
      </c>
      <c r="AJ640" s="88" t="str">
        <f>IF($AB640&lt;&gt;"x","",IF(AND($I640&lt;&gt;AJ$4, IFERROR(MATCH("c",$AB640:AI640,0),0)=0),"x", IF(IFERROR(MATCH("c",$AB640:AI640,0),0)=0,"c","")))</f>
        <v/>
      </c>
      <c r="AK640" s="88" t="str">
        <f>IF($AB640&lt;&gt;"x","",IF(AND($I640&lt;&gt;AK$4, IFERROR(MATCH("c",$AB640:AJ640,0),0)=0),"x", IF(IFERROR(MATCH("c",$AB640:AJ640,0),0)=0,"c","")))</f>
        <v/>
      </c>
      <c r="AL640" s="88" t="str">
        <f>IF($AB640&lt;&gt;"x","",IF(AND($I640&lt;&gt;AL$4, IFERROR(MATCH("c",$AB640:AK640,0),0)=0),"x", IF(IFERROR(MATCH("c",$AB640:AK640,0),0)=0,"c","")))</f>
        <v/>
      </c>
      <c r="AM640" s="88" t="str">
        <f>IF($AB640&lt;&gt;"x","",IF(AND($I640&lt;&gt;AM$4, IFERROR(MATCH("c",$AB640:AL640,0),0)=0),"x", IF(IFERROR(MATCH("c",$AB640:AL640,0),0)=0,"c","")))</f>
        <v/>
      </c>
      <c r="AN640" s="88" t="str">
        <f>IF($AB640&lt;&gt;"x","",IF(AND($I640&lt;&gt;AN$4, IFERROR(MATCH("c",$AB640:AM640,0),0)=0),"x", IF(IFERROR(MATCH("c",$AB640:AM640,0),0)=0,"c","")))</f>
        <v/>
      </c>
      <c r="AO640" s="88" t="str">
        <f>IF($AB640&lt;&gt;"x","",IF(AND($I640&lt;&gt;AO$4, IFERROR(MATCH("c",$AB640:AN640,0),0)=0),"x", IF(IFERROR(MATCH("c",$AB640:AN640,0),0)=0,"c","")))</f>
        <v/>
      </c>
      <c r="AP640" s="88" t="str">
        <f>IF($AB640&lt;&gt;"x","",IF(AND($I640&lt;&gt;AP$4, IFERROR(MATCH("c",$AB640:AO640,0),0)=0),"x", IF(IFERROR(MATCH("c",$AB640:AO640,0),0)=0,"c","")))</f>
        <v/>
      </c>
      <c r="AQ640" s="88" t="str">
        <f>IF($AB640&lt;&gt;"x","",IF(AND($I640&lt;&gt;AQ$4, IFERROR(MATCH("c",$AB640:AP640,0),0)=0),"x", IF(IFERROR(MATCH("c",$AB640:AP640,0),0)=0,"c","")))</f>
        <v/>
      </c>
    </row>
    <row r="641" spans="2:43" x14ac:dyDescent="0.25">
      <c r="B641" s="88">
        <f>IF(AND(OR(Pipeline!$F$5=H641,Pipeline!$F$5="",Pipeline!$F$5="All"), OR(Pipeline!$F$6=J641,Pipeline!$F$6="",Pipeline!$F$6="All"),  OR(Pipeline!$J$5&lt;=K641,Pipeline!$J$5=""), OR(Pipeline!$J$6&gt;=K641,Pipeline!$J$6=""),  OR(Pipeline!$N$5&lt;=O641,Pipeline!$N$5=""), OR(Pipeline!$N$6&gt;=O641,Pipeline!$N$6="")),1,0)</f>
        <v>1</v>
      </c>
      <c r="C641" s="99">
        <f>IF(B641&lt;&gt;1,"",COUNTIFS($I$6:I640,I641,$B$6:B640,1)+1)</f>
        <v>629</v>
      </c>
      <c r="D641" s="100" t="str">
        <f>IF(LEN(INDEX(Input!B$6:B$1005,ROW($C641)-ROW($C$5),1))=0,"-",INDEX(Input!B$6:B$1005,ROW($C641)-ROW($C$5),1))</f>
        <v>-</v>
      </c>
      <c r="E641" s="100" t="str">
        <f>IF(LEN(INDEX(Input!C$6:C$1005,ROW($C641)-ROW($C$5),1))=0,"-",INDEX(Input!C$6:C$1005,ROW($C641)-ROW($C$5),1))</f>
        <v>-</v>
      </c>
      <c r="F641" s="100" t="str">
        <f>IF(LEN(INDEX(Input!D$6:D$1005,ROW($C641)-ROW($C$5),1))=0,"-",INDEX(Input!D$6:D$1005,ROW($C641)-ROW($C$5),1))</f>
        <v>-</v>
      </c>
      <c r="G641" s="100" t="str">
        <f>IF(LEN(INDEX(Input!E$6:E$1005,ROW($C641)-ROW($C$5),1))=0,"-",INDEX(Input!E$6:E$1005,ROW($C641)-ROW($C$5),1))</f>
        <v>-</v>
      </c>
      <c r="H641" s="100" t="str">
        <f>IF(LEN(INDEX(Input!F$6:F$1005,ROW($C641)-ROW($C$5),1))=0,"-",INDEX(Input!F$6:F$1005,ROW($C641)-ROW($C$5),1))</f>
        <v>-</v>
      </c>
      <c r="I641" s="100" t="str">
        <f>IF(LEN(INDEX(Input!G$6:G$1005,ROW($C641)-ROW($C$5),1))=0,"",INDEX(Input!G$6:G$1005,ROW($C641)-ROW($C$5),1))</f>
        <v/>
      </c>
      <c r="J641" s="100" t="str">
        <f>IF(LEN(INDEX(Input!B$6:B$1005,ROW($C641)-ROW($C$5),1))=0,"-",IF(INDEX(Input!H$6:H$1005,ROW($C641)-ROW($C$5),1)="","Not set",INDEX(Input!H$6:H$1005,ROW($C641)-ROW($C$5),1)) )</f>
        <v>-</v>
      </c>
      <c r="K641" s="101" t="str">
        <f>IF(LEN(INDEX(Input!I$6:I$1005,ROW($C641)-ROW($C$5),1))=0,"",INDEX(Input!I$6:I$1005,ROW($C641)-ROW($C$5),1))</f>
        <v/>
      </c>
      <c r="L641" s="101" t="str">
        <f t="array" ref="L641">IFERROR(IF($AY$24=123,DAY(K641)&amp;connector&amp;IF($AZ$24="Extended",INDEX($AT$24:$AT$35,MONTH(K641),1),MONTH(K641))&amp;connector&amp;IF($AZ$24="Short", RIGHT(YEAR(K641),2),YEAR(K641)),IF($AY$24=213, MONTH(K641)&amp;connector&amp;DAY(K641)&amp;connector&amp;IF($AZ$24="Short", RIGHT(YEAR(K641),2),YEAR(K641)),IF($AZ$24="Short", RIGHT(YEAR(K641),2),YEAR(K641))&amp;connector&amp;MONTH(K641)&amp;connector&amp;DAY(K641))),"-")</f>
        <v>-</v>
      </c>
      <c r="M641" s="101" t="str">
        <f>IF(LEN(INDEX(Input!J$6:J$1005,ROW($C641)-ROW($C$5),1))=0,"",INDEX(Input!J$6:J$1005,ROW($C641)-ROW($C$5),1))</f>
        <v/>
      </c>
      <c r="N641" s="101" t="str">
        <f t="array" ref="N641">IFERROR(IF($AY$24=123,DAY(M641)&amp;connector&amp;IF($AZ$24="Extended",INDEX($AT$24:$AT$35,MONTH(M641),1),MONTH(M641))&amp;connector&amp;IF($AZ$24="Short", RIGHT(YEAR(M641),2),YEAR(M641)),IF($AY$24=213, MONTH(M641)&amp;connector&amp;DAY(M641)&amp;connector&amp;IF($AZ$24="Short", RIGHT(YEAR(M641),2),YEAR(M641)),IF($AZ$24="Short", RIGHT(YEAR(M641),2),YEAR(M641))&amp;connector&amp;MONTH(M641)&amp;connector&amp;DAY(M641))),"-")</f>
        <v>-</v>
      </c>
      <c r="O641" s="156" t="str">
        <f>IF(LEN(INDEX(Input!K$6:K$1005,ROW($C641)-ROW($C$5),1))=0,"",INDEX(Input!K$6:K$1005,ROW($C641)-ROW($C$5),1))</f>
        <v/>
      </c>
      <c r="P641" s="100" t="str">
        <f t="shared" si="75"/>
        <v>-</v>
      </c>
      <c r="Q641" s="156" t="str">
        <f>IF(LEN(INDEX(Input!L$6:L$1005,ROW($C641)-ROW($C$5),1))=0,"",INDEX(Input!L$6:L$1005,ROW($C641)-ROW($C$5),1))</f>
        <v/>
      </c>
      <c r="R641" s="100" t="str">
        <f t="shared" si="76"/>
        <v>-</v>
      </c>
      <c r="S641" s="156" t="str">
        <f>IF(LEN(INDEX(Input!M$6:M$1005,ROW($C641)-ROW($C$5),1))=0,"-",INDEX(Input!M$6:M$1005,ROW($C641)-ROW($C$5),1))</f>
        <v>-</v>
      </c>
      <c r="T641" s="156" t="str">
        <f t="shared" si="77"/>
        <v/>
      </c>
      <c r="U641" s="100" t="str">
        <f t="shared" si="78"/>
        <v>-</v>
      </c>
      <c r="V641" s="156" t="str">
        <f>IF(LEN(INDEX(Input!O$6:O$1005,ROW($C641)-ROW($C$5),1))=0,"",INDEX(Input!O$6:O$1005,ROW($C641)-ROW($C$5),1))</f>
        <v/>
      </c>
      <c r="W641" s="100" t="str">
        <f t="shared" si="79"/>
        <v>-</v>
      </c>
      <c r="X641" s="104" t="str">
        <f t="shared" si="80"/>
        <v/>
      </c>
      <c r="Y641" s="102" t="str">
        <f t="shared" si="81"/>
        <v/>
      </c>
      <c r="Z641" s="102" t="str">
        <f>IF(AND(OR(Dashboard!$D$7=J641,Dashboard!$D$7=""),  OR(Dashboard!$G$6&lt;=K641,Dashboard!$G$6=""), OR(Dashboard!$G$7&gt;=K641,Dashboard!$G$7=""),  OR(Dashboard!$J$6&lt;=O641,Dashboard!$J$6=""), OR(Dashboard!$J$7&gt;=O641,Dashboard!$J$7=""),D641&lt;&gt;""),"x","")</f>
        <v>x</v>
      </c>
      <c r="AA641" s="102" t="str">
        <f>IF(AND(OR(Dashboard!$D$6=H641,Dashboard!$D$6="",Dashboard!$D$6="All"), Z641="x"),"x","")</f>
        <v>x</v>
      </c>
      <c r="AB641" s="103" t="str">
        <f>IF(AND(OR(Dashboard!$D$6=H641,Dashboard!$D$6="",Dashboard!$D$6="All"), OR(Dashboard!$D$7=J641,Dashboard!$D$7=""),  OR(Dashboard!$G$6&lt;=K641,Dashboard!$G$6=""), OR(Dashboard!$G$7&gt;=K641,Dashboard!$G$7=""),  OR(Dashboard!$J$6&lt;=O641,Dashboard!$J$6=""), OR(Dashboard!$J$7&gt;=O641,Dashboard!$J$7=""),I641&lt;&gt;""),"x","")</f>
        <v/>
      </c>
      <c r="AC641" s="88" t="str">
        <f>IF($AB641&lt;&gt;"x","",IF(AND($I641&lt;&gt;AC$4, IFERROR(MATCH("c",$AB641:AB641,0),0)=0),"x", IF(IFERROR(MATCH("c",$AB641:AB641,0),0)=0,"c","")))</f>
        <v/>
      </c>
      <c r="AD641" s="88" t="str">
        <f>IF($AB641&lt;&gt;"x","",IF(AND($I641&lt;&gt;AD$4, IFERROR(MATCH("c",$AB641:AC641,0),0)=0),"x", IF(IFERROR(MATCH("c",$AB641:AC641,0),0)=0,"c","")))</f>
        <v/>
      </c>
      <c r="AE641" s="88" t="str">
        <f>IF($AB641&lt;&gt;"x","",IF(AND($I641&lt;&gt;AE$4, IFERROR(MATCH("c",$AB641:AD641,0),0)=0),"x", IF(IFERROR(MATCH("c",$AB641:AD641,0),0)=0,"c","")))</f>
        <v/>
      </c>
      <c r="AF641" s="88" t="str">
        <f>IF($AB641&lt;&gt;"x","",IF(AND($I641&lt;&gt;AF$4, IFERROR(MATCH("c",$AB641:AE641,0),0)=0),"x", IF(IFERROR(MATCH("c",$AB641:AE641,0),0)=0,"c","")))</f>
        <v/>
      </c>
      <c r="AG641" s="88" t="str">
        <f>IF($AB641&lt;&gt;"x","",IF(AND($I641&lt;&gt;AG$4, IFERROR(MATCH("c",$AB641:AF641,0),0)=0),"x", IF(IFERROR(MATCH("c",$AB641:AF641,0),0)=0,"c","")))</f>
        <v/>
      </c>
      <c r="AH641" s="88" t="str">
        <f>IF($AB641&lt;&gt;"x","",IF(AND($I641&lt;&gt;AH$4, IFERROR(MATCH("c",$AB641:AG641,0),0)=0),"x", IF(IFERROR(MATCH("c",$AB641:AG641,0),0)=0,"c","")))</f>
        <v/>
      </c>
      <c r="AI641" s="88" t="str">
        <f>IF($AB641&lt;&gt;"x","",IF(AND($I641&lt;&gt;AI$4, IFERROR(MATCH("c",$AB641:AH641,0),0)=0),"x", IF(IFERROR(MATCH("c",$AB641:AH641,0),0)=0,"c","")))</f>
        <v/>
      </c>
      <c r="AJ641" s="88" t="str">
        <f>IF($AB641&lt;&gt;"x","",IF(AND($I641&lt;&gt;AJ$4, IFERROR(MATCH("c",$AB641:AI641,0),0)=0),"x", IF(IFERROR(MATCH("c",$AB641:AI641,0),0)=0,"c","")))</f>
        <v/>
      </c>
      <c r="AK641" s="88" t="str">
        <f>IF($AB641&lt;&gt;"x","",IF(AND($I641&lt;&gt;AK$4, IFERROR(MATCH("c",$AB641:AJ641,0),0)=0),"x", IF(IFERROR(MATCH("c",$AB641:AJ641,0),0)=0,"c","")))</f>
        <v/>
      </c>
      <c r="AL641" s="88" t="str">
        <f>IF($AB641&lt;&gt;"x","",IF(AND($I641&lt;&gt;AL$4, IFERROR(MATCH("c",$AB641:AK641,0),0)=0),"x", IF(IFERROR(MATCH("c",$AB641:AK641,0),0)=0,"c","")))</f>
        <v/>
      </c>
      <c r="AM641" s="88" t="str">
        <f>IF($AB641&lt;&gt;"x","",IF(AND($I641&lt;&gt;AM$4, IFERROR(MATCH("c",$AB641:AL641,0),0)=0),"x", IF(IFERROR(MATCH("c",$AB641:AL641,0),0)=0,"c","")))</f>
        <v/>
      </c>
      <c r="AN641" s="88" t="str">
        <f>IF($AB641&lt;&gt;"x","",IF(AND($I641&lt;&gt;AN$4, IFERROR(MATCH("c",$AB641:AM641,0),0)=0),"x", IF(IFERROR(MATCH("c",$AB641:AM641,0),0)=0,"c","")))</f>
        <v/>
      </c>
      <c r="AO641" s="88" t="str">
        <f>IF($AB641&lt;&gt;"x","",IF(AND($I641&lt;&gt;AO$4, IFERROR(MATCH("c",$AB641:AN641,0),0)=0),"x", IF(IFERROR(MATCH("c",$AB641:AN641,0),0)=0,"c","")))</f>
        <v/>
      </c>
      <c r="AP641" s="88" t="str">
        <f>IF($AB641&lt;&gt;"x","",IF(AND($I641&lt;&gt;AP$4, IFERROR(MATCH("c",$AB641:AO641,0),0)=0),"x", IF(IFERROR(MATCH("c",$AB641:AO641,0),0)=0,"c","")))</f>
        <v/>
      </c>
      <c r="AQ641" s="88" t="str">
        <f>IF($AB641&lt;&gt;"x","",IF(AND($I641&lt;&gt;AQ$4, IFERROR(MATCH("c",$AB641:AP641,0),0)=0),"x", IF(IFERROR(MATCH("c",$AB641:AP641,0),0)=0,"c","")))</f>
        <v/>
      </c>
    </row>
    <row r="642" spans="2:43" x14ac:dyDescent="0.25">
      <c r="B642" s="88">
        <f>IF(AND(OR(Pipeline!$F$5=H642,Pipeline!$F$5="",Pipeline!$F$5="All"), OR(Pipeline!$F$6=J642,Pipeline!$F$6="",Pipeline!$F$6="All"),  OR(Pipeline!$J$5&lt;=K642,Pipeline!$J$5=""), OR(Pipeline!$J$6&gt;=K642,Pipeline!$J$6=""),  OR(Pipeline!$N$5&lt;=O642,Pipeline!$N$5=""), OR(Pipeline!$N$6&gt;=O642,Pipeline!$N$6="")),1,0)</f>
        <v>1</v>
      </c>
      <c r="C642" s="99">
        <f>IF(B642&lt;&gt;1,"",COUNTIFS($I$6:I641,I642,$B$6:B641,1)+1)</f>
        <v>630</v>
      </c>
      <c r="D642" s="100" t="str">
        <f>IF(LEN(INDEX(Input!B$6:B$1005,ROW($C642)-ROW($C$5),1))=0,"-",INDEX(Input!B$6:B$1005,ROW($C642)-ROW($C$5),1))</f>
        <v>-</v>
      </c>
      <c r="E642" s="100" t="str">
        <f>IF(LEN(INDEX(Input!C$6:C$1005,ROW($C642)-ROW($C$5),1))=0,"-",INDEX(Input!C$6:C$1005,ROW($C642)-ROW($C$5),1))</f>
        <v>-</v>
      </c>
      <c r="F642" s="100" t="str">
        <f>IF(LEN(INDEX(Input!D$6:D$1005,ROW($C642)-ROW($C$5),1))=0,"-",INDEX(Input!D$6:D$1005,ROW($C642)-ROW($C$5),1))</f>
        <v>-</v>
      </c>
      <c r="G642" s="100" t="str">
        <f>IF(LEN(INDEX(Input!E$6:E$1005,ROW($C642)-ROW($C$5),1))=0,"-",INDEX(Input!E$6:E$1005,ROW($C642)-ROW($C$5),1))</f>
        <v>-</v>
      </c>
      <c r="H642" s="100" t="str">
        <f>IF(LEN(INDEX(Input!F$6:F$1005,ROW($C642)-ROW($C$5),1))=0,"-",INDEX(Input!F$6:F$1005,ROW($C642)-ROW($C$5),1))</f>
        <v>-</v>
      </c>
      <c r="I642" s="100" t="str">
        <f>IF(LEN(INDEX(Input!G$6:G$1005,ROW($C642)-ROW($C$5),1))=0,"",INDEX(Input!G$6:G$1005,ROW($C642)-ROW($C$5),1))</f>
        <v/>
      </c>
      <c r="J642" s="100" t="str">
        <f>IF(LEN(INDEX(Input!B$6:B$1005,ROW($C642)-ROW($C$5),1))=0,"-",IF(INDEX(Input!H$6:H$1005,ROW($C642)-ROW($C$5),1)="","Not set",INDEX(Input!H$6:H$1005,ROW($C642)-ROW($C$5),1)) )</f>
        <v>-</v>
      </c>
      <c r="K642" s="101" t="str">
        <f>IF(LEN(INDEX(Input!I$6:I$1005,ROW($C642)-ROW($C$5),1))=0,"",INDEX(Input!I$6:I$1005,ROW($C642)-ROW($C$5),1))</f>
        <v/>
      </c>
      <c r="L642" s="101" t="str">
        <f t="array" ref="L642">IFERROR(IF($AY$24=123,DAY(K642)&amp;connector&amp;IF($AZ$24="Extended",INDEX($AT$24:$AT$35,MONTH(K642),1),MONTH(K642))&amp;connector&amp;IF($AZ$24="Short", RIGHT(YEAR(K642),2),YEAR(K642)),IF($AY$24=213, MONTH(K642)&amp;connector&amp;DAY(K642)&amp;connector&amp;IF($AZ$24="Short", RIGHT(YEAR(K642),2),YEAR(K642)),IF($AZ$24="Short", RIGHT(YEAR(K642),2),YEAR(K642))&amp;connector&amp;MONTH(K642)&amp;connector&amp;DAY(K642))),"-")</f>
        <v>-</v>
      </c>
      <c r="M642" s="101" t="str">
        <f>IF(LEN(INDEX(Input!J$6:J$1005,ROW($C642)-ROW($C$5),1))=0,"",INDEX(Input!J$6:J$1005,ROW($C642)-ROW($C$5),1))</f>
        <v/>
      </c>
      <c r="N642" s="101" t="str">
        <f t="array" ref="N642">IFERROR(IF($AY$24=123,DAY(M642)&amp;connector&amp;IF($AZ$24="Extended",INDEX($AT$24:$AT$35,MONTH(M642),1),MONTH(M642))&amp;connector&amp;IF($AZ$24="Short", RIGHT(YEAR(M642),2),YEAR(M642)),IF($AY$24=213, MONTH(M642)&amp;connector&amp;DAY(M642)&amp;connector&amp;IF($AZ$24="Short", RIGHT(YEAR(M642),2),YEAR(M642)),IF($AZ$24="Short", RIGHT(YEAR(M642),2),YEAR(M642))&amp;connector&amp;MONTH(M642)&amp;connector&amp;DAY(M642))),"-")</f>
        <v>-</v>
      </c>
      <c r="O642" s="156" t="str">
        <f>IF(LEN(INDEX(Input!K$6:K$1005,ROW($C642)-ROW($C$5),1))=0,"",INDEX(Input!K$6:K$1005,ROW($C642)-ROW($C$5),1))</f>
        <v/>
      </c>
      <c r="P642" s="100" t="str">
        <f t="shared" si="75"/>
        <v>-</v>
      </c>
      <c r="Q642" s="156" t="str">
        <f>IF(LEN(INDEX(Input!L$6:L$1005,ROW($C642)-ROW($C$5),1))=0,"",INDEX(Input!L$6:L$1005,ROW($C642)-ROW($C$5),1))</f>
        <v/>
      </c>
      <c r="R642" s="100" t="str">
        <f t="shared" si="76"/>
        <v>-</v>
      </c>
      <c r="S642" s="156" t="str">
        <f>IF(LEN(INDEX(Input!M$6:M$1005,ROW($C642)-ROW($C$5),1))=0,"-",INDEX(Input!M$6:M$1005,ROW($C642)-ROW($C$5),1))</f>
        <v>-</v>
      </c>
      <c r="T642" s="156" t="str">
        <f t="shared" si="77"/>
        <v/>
      </c>
      <c r="U642" s="100" t="str">
        <f t="shared" si="78"/>
        <v>-</v>
      </c>
      <c r="V642" s="156" t="str">
        <f>IF(LEN(INDEX(Input!O$6:O$1005,ROW($C642)-ROW($C$5),1))=0,"",INDEX(Input!O$6:O$1005,ROW($C642)-ROW($C$5),1))</f>
        <v/>
      </c>
      <c r="W642" s="100" t="str">
        <f t="shared" si="79"/>
        <v>-</v>
      </c>
      <c r="X642" s="104" t="str">
        <f t="shared" si="80"/>
        <v/>
      </c>
      <c r="Y642" s="102" t="str">
        <f t="shared" si="81"/>
        <v/>
      </c>
      <c r="Z642" s="102" t="str">
        <f>IF(AND(OR(Dashboard!$D$7=J642,Dashboard!$D$7=""),  OR(Dashboard!$G$6&lt;=K642,Dashboard!$G$6=""), OR(Dashboard!$G$7&gt;=K642,Dashboard!$G$7=""),  OR(Dashboard!$J$6&lt;=O642,Dashboard!$J$6=""), OR(Dashboard!$J$7&gt;=O642,Dashboard!$J$7=""),D642&lt;&gt;""),"x","")</f>
        <v>x</v>
      </c>
      <c r="AA642" s="102" t="str">
        <f>IF(AND(OR(Dashboard!$D$6=H642,Dashboard!$D$6="",Dashboard!$D$6="All"), Z642="x"),"x","")</f>
        <v>x</v>
      </c>
      <c r="AB642" s="103" t="str">
        <f>IF(AND(OR(Dashboard!$D$6=H642,Dashboard!$D$6="",Dashboard!$D$6="All"), OR(Dashboard!$D$7=J642,Dashboard!$D$7=""),  OR(Dashboard!$G$6&lt;=K642,Dashboard!$G$6=""), OR(Dashboard!$G$7&gt;=K642,Dashboard!$G$7=""),  OR(Dashboard!$J$6&lt;=O642,Dashboard!$J$6=""), OR(Dashboard!$J$7&gt;=O642,Dashboard!$J$7=""),I642&lt;&gt;""),"x","")</f>
        <v/>
      </c>
      <c r="AC642" s="88" t="str">
        <f>IF($AB642&lt;&gt;"x","",IF(AND($I642&lt;&gt;AC$4, IFERROR(MATCH("c",$AB642:AB642,0),0)=0),"x", IF(IFERROR(MATCH("c",$AB642:AB642,0),0)=0,"c","")))</f>
        <v/>
      </c>
      <c r="AD642" s="88" t="str">
        <f>IF($AB642&lt;&gt;"x","",IF(AND($I642&lt;&gt;AD$4, IFERROR(MATCH("c",$AB642:AC642,0),0)=0),"x", IF(IFERROR(MATCH("c",$AB642:AC642,0),0)=0,"c","")))</f>
        <v/>
      </c>
      <c r="AE642" s="88" t="str">
        <f>IF($AB642&lt;&gt;"x","",IF(AND($I642&lt;&gt;AE$4, IFERROR(MATCH("c",$AB642:AD642,0),0)=0),"x", IF(IFERROR(MATCH("c",$AB642:AD642,0),0)=0,"c","")))</f>
        <v/>
      </c>
      <c r="AF642" s="88" t="str">
        <f>IF($AB642&lt;&gt;"x","",IF(AND($I642&lt;&gt;AF$4, IFERROR(MATCH("c",$AB642:AE642,0),0)=0),"x", IF(IFERROR(MATCH("c",$AB642:AE642,0),0)=0,"c","")))</f>
        <v/>
      </c>
      <c r="AG642" s="88" t="str">
        <f>IF($AB642&lt;&gt;"x","",IF(AND($I642&lt;&gt;AG$4, IFERROR(MATCH("c",$AB642:AF642,0),0)=0),"x", IF(IFERROR(MATCH("c",$AB642:AF642,0),0)=0,"c","")))</f>
        <v/>
      </c>
      <c r="AH642" s="88" t="str">
        <f>IF($AB642&lt;&gt;"x","",IF(AND($I642&lt;&gt;AH$4, IFERROR(MATCH("c",$AB642:AG642,0),0)=0),"x", IF(IFERROR(MATCH("c",$AB642:AG642,0),0)=0,"c","")))</f>
        <v/>
      </c>
      <c r="AI642" s="88" t="str">
        <f>IF($AB642&lt;&gt;"x","",IF(AND($I642&lt;&gt;AI$4, IFERROR(MATCH("c",$AB642:AH642,0),0)=0),"x", IF(IFERROR(MATCH("c",$AB642:AH642,0),0)=0,"c","")))</f>
        <v/>
      </c>
      <c r="AJ642" s="88" t="str">
        <f>IF($AB642&lt;&gt;"x","",IF(AND($I642&lt;&gt;AJ$4, IFERROR(MATCH("c",$AB642:AI642,0),0)=0),"x", IF(IFERROR(MATCH("c",$AB642:AI642,0),0)=0,"c","")))</f>
        <v/>
      </c>
      <c r="AK642" s="88" t="str">
        <f>IF($AB642&lt;&gt;"x","",IF(AND($I642&lt;&gt;AK$4, IFERROR(MATCH("c",$AB642:AJ642,0),0)=0),"x", IF(IFERROR(MATCH("c",$AB642:AJ642,0),0)=0,"c","")))</f>
        <v/>
      </c>
      <c r="AL642" s="88" t="str">
        <f>IF($AB642&lt;&gt;"x","",IF(AND($I642&lt;&gt;AL$4, IFERROR(MATCH("c",$AB642:AK642,0),0)=0),"x", IF(IFERROR(MATCH("c",$AB642:AK642,0),0)=0,"c","")))</f>
        <v/>
      </c>
      <c r="AM642" s="88" t="str">
        <f>IF($AB642&lt;&gt;"x","",IF(AND($I642&lt;&gt;AM$4, IFERROR(MATCH("c",$AB642:AL642,0),0)=0),"x", IF(IFERROR(MATCH("c",$AB642:AL642,0),0)=0,"c","")))</f>
        <v/>
      </c>
      <c r="AN642" s="88" t="str">
        <f>IF($AB642&lt;&gt;"x","",IF(AND($I642&lt;&gt;AN$4, IFERROR(MATCH("c",$AB642:AM642,0),0)=0),"x", IF(IFERROR(MATCH("c",$AB642:AM642,0),0)=0,"c","")))</f>
        <v/>
      </c>
      <c r="AO642" s="88" t="str">
        <f>IF($AB642&lt;&gt;"x","",IF(AND($I642&lt;&gt;AO$4, IFERROR(MATCH("c",$AB642:AN642,0),0)=0),"x", IF(IFERROR(MATCH("c",$AB642:AN642,0),0)=0,"c","")))</f>
        <v/>
      </c>
      <c r="AP642" s="88" t="str">
        <f>IF($AB642&lt;&gt;"x","",IF(AND($I642&lt;&gt;AP$4, IFERROR(MATCH("c",$AB642:AO642,0),0)=0),"x", IF(IFERROR(MATCH("c",$AB642:AO642,0),0)=0,"c","")))</f>
        <v/>
      </c>
      <c r="AQ642" s="88" t="str">
        <f>IF($AB642&lt;&gt;"x","",IF(AND($I642&lt;&gt;AQ$4, IFERROR(MATCH("c",$AB642:AP642,0),0)=0),"x", IF(IFERROR(MATCH("c",$AB642:AP642,0),0)=0,"c","")))</f>
        <v/>
      </c>
    </row>
    <row r="643" spans="2:43" x14ac:dyDescent="0.25">
      <c r="B643" s="88">
        <f>IF(AND(OR(Pipeline!$F$5=H643,Pipeline!$F$5="",Pipeline!$F$5="All"), OR(Pipeline!$F$6=J643,Pipeline!$F$6="",Pipeline!$F$6="All"),  OR(Pipeline!$J$5&lt;=K643,Pipeline!$J$5=""), OR(Pipeline!$J$6&gt;=K643,Pipeline!$J$6=""),  OR(Pipeline!$N$5&lt;=O643,Pipeline!$N$5=""), OR(Pipeline!$N$6&gt;=O643,Pipeline!$N$6="")),1,0)</f>
        <v>1</v>
      </c>
      <c r="C643" s="99">
        <f>IF(B643&lt;&gt;1,"",COUNTIFS($I$6:I642,I643,$B$6:B642,1)+1)</f>
        <v>631</v>
      </c>
      <c r="D643" s="100" t="str">
        <f>IF(LEN(INDEX(Input!B$6:B$1005,ROW($C643)-ROW($C$5),1))=0,"-",INDEX(Input!B$6:B$1005,ROW($C643)-ROW($C$5),1))</f>
        <v>-</v>
      </c>
      <c r="E643" s="100" t="str">
        <f>IF(LEN(INDEX(Input!C$6:C$1005,ROW($C643)-ROW($C$5),1))=0,"-",INDEX(Input!C$6:C$1005,ROW($C643)-ROW($C$5),1))</f>
        <v>-</v>
      </c>
      <c r="F643" s="100" t="str">
        <f>IF(LEN(INDEX(Input!D$6:D$1005,ROW($C643)-ROW($C$5),1))=0,"-",INDEX(Input!D$6:D$1005,ROW($C643)-ROW($C$5),1))</f>
        <v>-</v>
      </c>
      <c r="G643" s="100" t="str">
        <f>IF(LEN(INDEX(Input!E$6:E$1005,ROW($C643)-ROW($C$5),1))=0,"-",INDEX(Input!E$6:E$1005,ROW($C643)-ROW($C$5),1))</f>
        <v>-</v>
      </c>
      <c r="H643" s="100" t="str">
        <f>IF(LEN(INDEX(Input!F$6:F$1005,ROW($C643)-ROW($C$5),1))=0,"-",INDEX(Input!F$6:F$1005,ROW($C643)-ROW($C$5),1))</f>
        <v>-</v>
      </c>
      <c r="I643" s="100" t="str">
        <f>IF(LEN(INDEX(Input!G$6:G$1005,ROW($C643)-ROW($C$5),1))=0,"",INDEX(Input!G$6:G$1005,ROW($C643)-ROW($C$5),1))</f>
        <v/>
      </c>
      <c r="J643" s="100" t="str">
        <f>IF(LEN(INDEX(Input!B$6:B$1005,ROW($C643)-ROW($C$5),1))=0,"-",IF(INDEX(Input!H$6:H$1005,ROW($C643)-ROW($C$5),1)="","Not set",INDEX(Input!H$6:H$1005,ROW($C643)-ROW($C$5),1)) )</f>
        <v>-</v>
      </c>
      <c r="K643" s="101" t="str">
        <f>IF(LEN(INDEX(Input!I$6:I$1005,ROW($C643)-ROW($C$5),1))=0,"",INDEX(Input!I$6:I$1005,ROW($C643)-ROW($C$5),1))</f>
        <v/>
      </c>
      <c r="L643" s="101" t="str">
        <f t="array" ref="L643">IFERROR(IF($AY$24=123,DAY(K643)&amp;connector&amp;IF($AZ$24="Extended",INDEX($AT$24:$AT$35,MONTH(K643),1),MONTH(K643))&amp;connector&amp;IF($AZ$24="Short", RIGHT(YEAR(K643),2),YEAR(K643)),IF($AY$24=213, MONTH(K643)&amp;connector&amp;DAY(K643)&amp;connector&amp;IF($AZ$24="Short", RIGHT(YEAR(K643),2),YEAR(K643)),IF($AZ$24="Short", RIGHT(YEAR(K643),2),YEAR(K643))&amp;connector&amp;MONTH(K643)&amp;connector&amp;DAY(K643))),"-")</f>
        <v>-</v>
      </c>
      <c r="M643" s="101" t="str">
        <f>IF(LEN(INDEX(Input!J$6:J$1005,ROW($C643)-ROW($C$5),1))=0,"",INDEX(Input!J$6:J$1005,ROW($C643)-ROW($C$5),1))</f>
        <v/>
      </c>
      <c r="N643" s="101" t="str">
        <f t="array" ref="N643">IFERROR(IF($AY$24=123,DAY(M643)&amp;connector&amp;IF($AZ$24="Extended",INDEX($AT$24:$AT$35,MONTH(M643),1),MONTH(M643))&amp;connector&amp;IF($AZ$24="Short", RIGHT(YEAR(M643),2),YEAR(M643)),IF($AY$24=213, MONTH(M643)&amp;connector&amp;DAY(M643)&amp;connector&amp;IF($AZ$24="Short", RIGHT(YEAR(M643),2),YEAR(M643)),IF($AZ$24="Short", RIGHT(YEAR(M643),2),YEAR(M643))&amp;connector&amp;MONTH(M643)&amp;connector&amp;DAY(M643))),"-")</f>
        <v>-</v>
      </c>
      <c r="O643" s="156" t="str">
        <f>IF(LEN(INDEX(Input!K$6:K$1005,ROW($C643)-ROW($C$5),1))=0,"",INDEX(Input!K$6:K$1005,ROW($C643)-ROW($C$5),1))</f>
        <v/>
      </c>
      <c r="P643" s="100" t="str">
        <f t="shared" si="75"/>
        <v>-</v>
      </c>
      <c r="Q643" s="156" t="str">
        <f>IF(LEN(INDEX(Input!L$6:L$1005,ROW($C643)-ROW($C$5),1))=0,"",INDEX(Input!L$6:L$1005,ROW($C643)-ROW($C$5),1))</f>
        <v/>
      </c>
      <c r="R643" s="100" t="str">
        <f t="shared" si="76"/>
        <v>-</v>
      </c>
      <c r="S643" s="156" t="str">
        <f>IF(LEN(INDEX(Input!M$6:M$1005,ROW($C643)-ROW($C$5),1))=0,"-",INDEX(Input!M$6:M$1005,ROW($C643)-ROW($C$5),1))</f>
        <v>-</v>
      </c>
      <c r="T643" s="156" t="str">
        <f t="shared" si="77"/>
        <v/>
      </c>
      <c r="U643" s="100" t="str">
        <f t="shared" si="78"/>
        <v>-</v>
      </c>
      <c r="V643" s="156" t="str">
        <f>IF(LEN(INDEX(Input!O$6:O$1005,ROW($C643)-ROW($C$5),1))=0,"",INDEX(Input!O$6:O$1005,ROW($C643)-ROW($C$5),1))</f>
        <v/>
      </c>
      <c r="W643" s="100" t="str">
        <f t="shared" si="79"/>
        <v>-</v>
      </c>
      <c r="X643" s="104" t="str">
        <f t="shared" si="80"/>
        <v/>
      </c>
      <c r="Y643" s="102" t="str">
        <f t="shared" si="81"/>
        <v/>
      </c>
      <c r="Z643" s="102" t="str">
        <f>IF(AND(OR(Dashboard!$D$7=J643,Dashboard!$D$7=""),  OR(Dashboard!$G$6&lt;=K643,Dashboard!$G$6=""), OR(Dashboard!$G$7&gt;=K643,Dashboard!$G$7=""),  OR(Dashboard!$J$6&lt;=O643,Dashboard!$J$6=""), OR(Dashboard!$J$7&gt;=O643,Dashboard!$J$7=""),D643&lt;&gt;""),"x","")</f>
        <v>x</v>
      </c>
      <c r="AA643" s="102" t="str">
        <f>IF(AND(OR(Dashboard!$D$6=H643,Dashboard!$D$6="",Dashboard!$D$6="All"), Z643="x"),"x","")</f>
        <v>x</v>
      </c>
      <c r="AB643" s="103" t="str">
        <f>IF(AND(OR(Dashboard!$D$6=H643,Dashboard!$D$6="",Dashboard!$D$6="All"), OR(Dashboard!$D$7=J643,Dashboard!$D$7=""),  OR(Dashboard!$G$6&lt;=K643,Dashboard!$G$6=""), OR(Dashboard!$G$7&gt;=K643,Dashboard!$G$7=""),  OR(Dashboard!$J$6&lt;=O643,Dashboard!$J$6=""), OR(Dashboard!$J$7&gt;=O643,Dashboard!$J$7=""),I643&lt;&gt;""),"x","")</f>
        <v/>
      </c>
      <c r="AC643" s="88" t="str">
        <f>IF($AB643&lt;&gt;"x","",IF(AND($I643&lt;&gt;AC$4, IFERROR(MATCH("c",$AB643:AB643,0),0)=0),"x", IF(IFERROR(MATCH("c",$AB643:AB643,0),0)=0,"c","")))</f>
        <v/>
      </c>
      <c r="AD643" s="88" t="str">
        <f>IF($AB643&lt;&gt;"x","",IF(AND($I643&lt;&gt;AD$4, IFERROR(MATCH("c",$AB643:AC643,0),0)=0),"x", IF(IFERROR(MATCH("c",$AB643:AC643,0),0)=0,"c","")))</f>
        <v/>
      </c>
      <c r="AE643" s="88" t="str">
        <f>IF($AB643&lt;&gt;"x","",IF(AND($I643&lt;&gt;AE$4, IFERROR(MATCH("c",$AB643:AD643,0),0)=0),"x", IF(IFERROR(MATCH("c",$AB643:AD643,0),0)=0,"c","")))</f>
        <v/>
      </c>
      <c r="AF643" s="88" t="str">
        <f>IF($AB643&lt;&gt;"x","",IF(AND($I643&lt;&gt;AF$4, IFERROR(MATCH("c",$AB643:AE643,0),0)=0),"x", IF(IFERROR(MATCH("c",$AB643:AE643,0),0)=0,"c","")))</f>
        <v/>
      </c>
      <c r="AG643" s="88" t="str">
        <f>IF($AB643&lt;&gt;"x","",IF(AND($I643&lt;&gt;AG$4, IFERROR(MATCH("c",$AB643:AF643,0),0)=0),"x", IF(IFERROR(MATCH("c",$AB643:AF643,0),0)=0,"c","")))</f>
        <v/>
      </c>
      <c r="AH643" s="88" t="str">
        <f>IF($AB643&lt;&gt;"x","",IF(AND($I643&lt;&gt;AH$4, IFERROR(MATCH("c",$AB643:AG643,0),0)=0),"x", IF(IFERROR(MATCH("c",$AB643:AG643,0),0)=0,"c","")))</f>
        <v/>
      </c>
      <c r="AI643" s="88" t="str">
        <f>IF($AB643&lt;&gt;"x","",IF(AND($I643&lt;&gt;AI$4, IFERROR(MATCH("c",$AB643:AH643,0),0)=0),"x", IF(IFERROR(MATCH("c",$AB643:AH643,0),0)=0,"c","")))</f>
        <v/>
      </c>
      <c r="AJ643" s="88" t="str">
        <f>IF($AB643&lt;&gt;"x","",IF(AND($I643&lt;&gt;AJ$4, IFERROR(MATCH("c",$AB643:AI643,0),0)=0),"x", IF(IFERROR(MATCH("c",$AB643:AI643,0),0)=0,"c","")))</f>
        <v/>
      </c>
      <c r="AK643" s="88" t="str">
        <f>IF($AB643&lt;&gt;"x","",IF(AND($I643&lt;&gt;AK$4, IFERROR(MATCH("c",$AB643:AJ643,0),0)=0),"x", IF(IFERROR(MATCH("c",$AB643:AJ643,0),0)=0,"c","")))</f>
        <v/>
      </c>
      <c r="AL643" s="88" t="str">
        <f>IF($AB643&lt;&gt;"x","",IF(AND($I643&lt;&gt;AL$4, IFERROR(MATCH("c",$AB643:AK643,0),0)=0),"x", IF(IFERROR(MATCH("c",$AB643:AK643,0),0)=0,"c","")))</f>
        <v/>
      </c>
      <c r="AM643" s="88" t="str">
        <f>IF($AB643&lt;&gt;"x","",IF(AND($I643&lt;&gt;AM$4, IFERROR(MATCH("c",$AB643:AL643,0),0)=0),"x", IF(IFERROR(MATCH("c",$AB643:AL643,0),0)=0,"c","")))</f>
        <v/>
      </c>
      <c r="AN643" s="88" t="str">
        <f>IF($AB643&lt;&gt;"x","",IF(AND($I643&lt;&gt;AN$4, IFERROR(MATCH("c",$AB643:AM643,0),0)=0),"x", IF(IFERROR(MATCH("c",$AB643:AM643,0),0)=0,"c","")))</f>
        <v/>
      </c>
      <c r="AO643" s="88" t="str">
        <f>IF($AB643&lt;&gt;"x","",IF(AND($I643&lt;&gt;AO$4, IFERROR(MATCH("c",$AB643:AN643,0),0)=0),"x", IF(IFERROR(MATCH("c",$AB643:AN643,0),0)=0,"c","")))</f>
        <v/>
      </c>
      <c r="AP643" s="88" t="str">
        <f>IF($AB643&lt;&gt;"x","",IF(AND($I643&lt;&gt;AP$4, IFERROR(MATCH("c",$AB643:AO643,0),0)=0),"x", IF(IFERROR(MATCH("c",$AB643:AO643,0),0)=0,"c","")))</f>
        <v/>
      </c>
      <c r="AQ643" s="88" t="str">
        <f>IF($AB643&lt;&gt;"x","",IF(AND($I643&lt;&gt;AQ$4, IFERROR(MATCH("c",$AB643:AP643,0),0)=0),"x", IF(IFERROR(MATCH("c",$AB643:AP643,0),0)=0,"c","")))</f>
        <v/>
      </c>
    </row>
    <row r="644" spans="2:43" x14ac:dyDescent="0.25">
      <c r="B644" s="88">
        <f>IF(AND(OR(Pipeline!$F$5=H644,Pipeline!$F$5="",Pipeline!$F$5="All"), OR(Pipeline!$F$6=J644,Pipeline!$F$6="",Pipeline!$F$6="All"),  OR(Pipeline!$J$5&lt;=K644,Pipeline!$J$5=""), OR(Pipeline!$J$6&gt;=K644,Pipeline!$J$6=""),  OR(Pipeline!$N$5&lt;=O644,Pipeline!$N$5=""), OR(Pipeline!$N$6&gt;=O644,Pipeline!$N$6="")),1,0)</f>
        <v>1</v>
      </c>
      <c r="C644" s="99">
        <f>IF(B644&lt;&gt;1,"",COUNTIFS($I$6:I643,I644,$B$6:B643,1)+1)</f>
        <v>632</v>
      </c>
      <c r="D644" s="100" t="str">
        <f>IF(LEN(INDEX(Input!B$6:B$1005,ROW($C644)-ROW($C$5),1))=0,"-",INDEX(Input!B$6:B$1005,ROW($C644)-ROW($C$5),1))</f>
        <v>-</v>
      </c>
      <c r="E644" s="100" t="str">
        <f>IF(LEN(INDEX(Input!C$6:C$1005,ROW($C644)-ROW($C$5),1))=0,"-",INDEX(Input!C$6:C$1005,ROW($C644)-ROW($C$5),1))</f>
        <v>-</v>
      </c>
      <c r="F644" s="100" t="str">
        <f>IF(LEN(INDEX(Input!D$6:D$1005,ROW($C644)-ROW($C$5),1))=0,"-",INDEX(Input!D$6:D$1005,ROW($C644)-ROW($C$5),1))</f>
        <v>-</v>
      </c>
      <c r="G644" s="100" t="str">
        <f>IF(LEN(INDEX(Input!E$6:E$1005,ROW($C644)-ROW($C$5),1))=0,"-",INDEX(Input!E$6:E$1005,ROW($C644)-ROW($C$5),1))</f>
        <v>-</v>
      </c>
      <c r="H644" s="100" t="str">
        <f>IF(LEN(INDEX(Input!F$6:F$1005,ROW($C644)-ROW($C$5),1))=0,"-",INDEX(Input!F$6:F$1005,ROW($C644)-ROW($C$5),1))</f>
        <v>-</v>
      </c>
      <c r="I644" s="100" t="str">
        <f>IF(LEN(INDEX(Input!G$6:G$1005,ROW($C644)-ROW($C$5),1))=0,"",INDEX(Input!G$6:G$1005,ROW($C644)-ROW($C$5),1))</f>
        <v/>
      </c>
      <c r="J644" s="100" t="str">
        <f>IF(LEN(INDEX(Input!B$6:B$1005,ROW($C644)-ROW($C$5),1))=0,"-",IF(INDEX(Input!H$6:H$1005,ROW($C644)-ROW($C$5),1)="","Not set",INDEX(Input!H$6:H$1005,ROW($C644)-ROW($C$5),1)) )</f>
        <v>-</v>
      </c>
      <c r="K644" s="101" t="str">
        <f>IF(LEN(INDEX(Input!I$6:I$1005,ROW($C644)-ROW($C$5),1))=0,"",INDEX(Input!I$6:I$1005,ROW($C644)-ROW($C$5),1))</f>
        <v/>
      </c>
      <c r="L644" s="101" t="str">
        <f t="array" ref="L644">IFERROR(IF($AY$24=123,DAY(K644)&amp;connector&amp;IF($AZ$24="Extended",INDEX($AT$24:$AT$35,MONTH(K644),1),MONTH(K644))&amp;connector&amp;IF($AZ$24="Short", RIGHT(YEAR(K644),2),YEAR(K644)),IF($AY$24=213, MONTH(K644)&amp;connector&amp;DAY(K644)&amp;connector&amp;IF($AZ$24="Short", RIGHT(YEAR(K644),2),YEAR(K644)),IF($AZ$24="Short", RIGHT(YEAR(K644),2),YEAR(K644))&amp;connector&amp;MONTH(K644)&amp;connector&amp;DAY(K644))),"-")</f>
        <v>-</v>
      </c>
      <c r="M644" s="101" t="str">
        <f>IF(LEN(INDEX(Input!J$6:J$1005,ROW($C644)-ROW($C$5),1))=0,"",INDEX(Input!J$6:J$1005,ROW($C644)-ROW($C$5),1))</f>
        <v/>
      </c>
      <c r="N644" s="101" t="str">
        <f t="array" ref="N644">IFERROR(IF($AY$24=123,DAY(M644)&amp;connector&amp;IF($AZ$24="Extended",INDEX($AT$24:$AT$35,MONTH(M644),1),MONTH(M644))&amp;connector&amp;IF($AZ$24="Short", RIGHT(YEAR(M644),2),YEAR(M644)),IF($AY$24=213, MONTH(M644)&amp;connector&amp;DAY(M644)&amp;connector&amp;IF($AZ$24="Short", RIGHT(YEAR(M644),2),YEAR(M644)),IF($AZ$24="Short", RIGHT(YEAR(M644),2),YEAR(M644))&amp;connector&amp;MONTH(M644)&amp;connector&amp;DAY(M644))),"-")</f>
        <v>-</v>
      </c>
      <c r="O644" s="156" t="str">
        <f>IF(LEN(INDEX(Input!K$6:K$1005,ROW($C644)-ROW($C$5),1))=0,"",INDEX(Input!K$6:K$1005,ROW($C644)-ROW($C$5),1))</f>
        <v/>
      </c>
      <c r="P644" s="100" t="str">
        <f t="shared" si="75"/>
        <v>-</v>
      </c>
      <c r="Q644" s="156" t="str">
        <f>IF(LEN(INDEX(Input!L$6:L$1005,ROW($C644)-ROW($C$5),1))=0,"",INDEX(Input!L$6:L$1005,ROW($C644)-ROW($C$5),1))</f>
        <v/>
      </c>
      <c r="R644" s="100" t="str">
        <f t="shared" si="76"/>
        <v>-</v>
      </c>
      <c r="S644" s="156" t="str">
        <f>IF(LEN(INDEX(Input!M$6:M$1005,ROW($C644)-ROW($C$5),1))=0,"-",INDEX(Input!M$6:M$1005,ROW($C644)-ROW($C$5),1))</f>
        <v>-</v>
      </c>
      <c r="T644" s="156" t="str">
        <f t="shared" si="77"/>
        <v/>
      </c>
      <c r="U644" s="100" t="str">
        <f t="shared" si="78"/>
        <v>-</v>
      </c>
      <c r="V644" s="156" t="str">
        <f>IF(LEN(INDEX(Input!O$6:O$1005,ROW($C644)-ROW($C$5),1))=0,"",INDEX(Input!O$6:O$1005,ROW($C644)-ROW($C$5),1))</f>
        <v/>
      </c>
      <c r="W644" s="100" t="str">
        <f t="shared" si="79"/>
        <v>-</v>
      </c>
      <c r="X644" s="104" t="str">
        <f t="shared" si="80"/>
        <v/>
      </c>
      <c r="Y644" s="102" t="str">
        <f t="shared" si="81"/>
        <v/>
      </c>
      <c r="Z644" s="102" t="str">
        <f>IF(AND(OR(Dashboard!$D$7=J644,Dashboard!$D$7=""),  OR(Dashboard!$G$6&lt;=K644,Dashboard!$G$6=""), OR(Dashboard!$G$7&gt;=K644,Dashboard!$G$7=""),  OR(Dashboard!$J$6&lt;=O644,Dashboard!$J$6=""), OR(Dashboard!$J$7&gt;=O644,Dashboard!$J$7=""),D644&lt;&gt;""),"x","")</f>
        <v>x</v>
      </c>
      <c r="AA644" s="102" t="str">
        <f>IF(AND(OR(Dashboard!$D$6=H644,Dashboard!$D$6="",Dashboard!$D$6="All"), Z644="x"),"x","")</f>
        <v>x</v>
      </c>
      <c r="AB644" s="103" t="str">
        <f>IF(AND(OR(Dashboard!$D$6=H644,Dashboard!$D$6="",Dashboard!$D$6="All"), OR(Dashboard!$D$7=J644,Dashboard!$D$7=""),  OR(Dashboard!$G$6&lt;=K644,Dashboard!$G$6=""), OR(Dashboard!$G$7&gt;=K644,Dashboard!$G$7=""),  OR(Dashboard!$J$6&lt;=O644,Dashboard!$J$6=""), OR(Dashboard!$J$7&gt;=O644,Dashboard!$J$7=""),I644&lt;&gt;""),"x","")</f>
        <v/>
      </c>
      <c r="AC644" s="88" t="str">
        <f>IF($AB644&lt;&gt;"x","",IF(AND($I644&lt;&gt;AC$4, IFERROR(MATCH("c",$AB644:AB644,0),0)=0),"x", IF(IFERROR(MATCH("c",$AB644:AB644,0),0)=0,"c","")))</f>
        <v/>
      </c>
      <c r="AD644" s="88" t="str">
        <f>IF($AB644&lt;&gt;"x","",IF(AND($I644&lt;&gt;AD$4, IFERROR(MATCH("c",$AB644:AC644,0),0)=0),"x", IF(IFERROR(MATCH("c",$AB644:AC644,0),0)=0,"c","")))</f>
        <v/>
      </c>
      <c r="AE644" s="88" t="str">
        <f>IF($AB644&lt;&gt;"x","",IF(AND($I644&lt;&gt;AE$4, IFERROR(MATCH("c",$AB644:AD644,0),0)=0),"x", IF(IFERROR(MATCH("c",$AB644:AD644,0),0)=0,"c","")))</f>
        <v/>
      </c>
      <c r="AF644" s="88" t="str">
        <f>IF($AB644&lt;&gt;"x","",IF(AND($I644&lt;&gt;AF$4, IFERROR(MATCH("c",$AB644:AE644,0),0)=0),"x", IF(IFERROR(MATCH("c",$AB644:AE644,0),0)=0,"c","")))</f>
        <v/>
      </c>
      <c r="AG644" s="88" t="str">
        <f>IF($AB644&lt;&gt;"x","",IF(AND($I644&lt;&gt;AG$4, IFERROR(MATCH("c",$AB644:AF644,0),0)=0),"x", IF(IFERROR(MATCH("c",$AB644:AF644,0),0)=0,"c","")))</f>
        <v/>
      </c>
      <c r="AH644" s="88" t="str">
        <f>IF($AB644&lt;&gt;"x","",IF(AND($I644&lt;&gt;AH$4, IFERROR(MATCH("c",$AB644:AG644,0),0)=0),"x", IF(IFERROR(MATCH("c",$AB644:AG644,0),0)=0,"c","")))</f>
        <v/>
      </c>
      <c r="AI644" s="88" t="str">
        <f>IF($AB644&lt;&gt;"x","",IF(AND($I644&lt;&gt;AI$4, IFERROR(MATCH("c",$AB644:AH644,0),0)=0),"x", IF(IFERROR(MATCH("c",$AB644:AH644,0),0)=0,"c","")))</f>
        <v/>
      </c>
      <c r="AJ644" s="88" t="str">
        <f>IF($AB644&lt;&gt;"x","",IF(AND($I644&lt;&gt;AJ$4, IFERROR(MATCH("c",$AB644:AI644,0),0)=0),"x", IF(IFERROR(MATCH("c",$AB644:AI644,0),0)=0,"c","")))</f>
        <v/>
      </c>
      <c r="AK644" s="88" t="str">
        <f>IF($AB644&lt;&gt;"x","",IF(AND($I644&lt;&gt;AK$4, IFERROR(MATCH("c",$AB644:AJ644,0),0)=0),"x", IF(IFERROR(MATCH("c",$AB644:AJ644,0),0)=0,"c","")))</f>
        <v/>
      </c>
      <c r="AL644" s="88" t="str">
        <f>IF($AB644&lt;&gt;"x","",IF(AND($I644&lt;&gt;AL$4, IFERROR(MATCH("c",$AB644:AK644,0),0)=0),"x", IF(IFERROR(MATCH("c",$AB644:AK644,0),0)=0,"c","")))</f>
        <v/>
      </c>
      <c r="AM644" s="88" t="str">
        <f>IF($AB644&lt;&gt;"x","",IF(AND($I644&lt;&gt;AM$4, IFERROR(MATCH("c",$AB644:AL644,0),0)=0),"x", IF(IFERROR(MATCH("c",$AB644:AL644,0),0)=0,"c","")))</f>
        <v/>
      </c>
      <c r="AN644" s="88" t="str">
        <f>IF($AB644&lt;&gt;"x","",IF(AND($I644&lt;&gt;AN$4, IFERROR(MATCH("c",$AB644:AM644,0),0)=0),"x", IF(IFERROR(MATCH("c",$AB644:AM644,0),0)=0,"c","")))</f>
        <v/>
      </c>
      <c r="AO644" s="88" t="str">
        <f>IF($AB644&lt;&gt;"x","",IF(AND($I644&lt;&gt;AO$4, IFERROR(MATCH("c",$AB644:AN644,0),0)=0),"x", IF(IFERROR(MATCH("c",$AB644:AN644,0),0)=0,"c","")))</f>
        <v/>
      </c>
      <c r="AP644" s="88" t="str">
        <f>IF($AB644&lt;&gt;"x","",IF(AND($I644&lt;&gt;AP$4, IFERROR(MATCH("c",$AB644:AO644,0),0)=0),"x", IF(IFERROR(MATCH("c",$AB644:AO644,0),0)=0,"c","")))</f>
        <v/>
      </c>
      <c r="AQ644" s="88" t="str">
        <f>IF($AB644&lt;&gt;"x","",IF(AND($I644&lt;&gt;AQ$4, IFERROR(MATCH("c",$AB644:AP644,0),0)=0),"x", IF(IFERROR(MATCH("c",$AB644:AP644,0),0)=0,"c","")))</f>
        <v/>
      </c>
    </row>
    <row r="645" spans="2:43" x14ac:dyDescent="0.25">
      <c r="B645" s="88">
        <f>IF(AND(OR(Pipeline!$F$5=H645,Pipeline!$F$5="",Pipeline!$F$5="All"), OR(Pipeline!$F$6=J645,Pipeline!$F$6="",Pipeline!$F$6="All"),  OR(Pipeline!$J$5&lt;=K645,Pipeline!$J$5=""), OR(Pipeline!$J$6&gt;=K645,Pipeline!$J$6=""),  OR(Pipeline!$N$5&lt;=O645,Pipeline!$N$5=""), OR(Pipeline!$N$6&gt;=O645,Pipeline!$N$6="")),1,0)</f>
        <v>1</v>
      </c>
      <c r="C645" s="99">
        <f>IF(B645&lt;&gt;1,"",COUNTIFS($I$6:I644,I645,$B$6:B644,1)+1)</f>
        <v>633</v>
      </c>
      <c r="D645" s="100" t="str">
        <f>IF(LEN(INDEX(Input!B$6:B$1005,ROW($C645)-ROW($C$5),1))=0,"-",INDEX(Input!B$6:B$1005,ROW($C645)-ROW($C$5),1))</f>
        <v>-</v>
      </c>
      <c r="E645" s="100" t="str">
        <f>IF(LEN(INDEX(Input!C$6:C$1005,ROW($C645)-ROW($C$5),1))=0,"-",INDEX(Input!C$6:C$1005,ROW($C645)-ROW($C$5),1))</f>
        <v>-</v>
      </c>
      <c r="F645" s="100" t="str">
        <f>IF(LEN(INDEX(Input!D$6:D$1005,ROW($C645)-ROW($C$5),1))=0,"-",INDEX(Input!D$6:D$1005,ROW($C645)-ROW($C$5),1))</f>
        <v>-</v>
      </c>
      <c r="G645" s="100" t="str">
        <f>IF(LEN(INDEX(Input!E$6:E$1005,ROW($C645)-ROW($C$5),1))=0,"-",INDEX(Input!E$6:E$1005,ROW($C645)-ROW($C$5),1))</f>
        <v>-</v>
      </c>
      <c r="H645" s="100" t="str">
        <f>IF(LEN(INDEX(Input!F$6:F$1005,ROW($C645)-ROW($C$5),1))=0,"-",INDEX(Input!F$6:F$1005,ROW($C645)-ROW($C$5),1))</f>
        <v>-</v>
      </c>
      <c r="I645" s="100" t="str">
        <f>IF(LEN(INDEX(Input!G$6:G$1005,ROW($C645)-ROW($C$5),1))=0,"",INDEX(Input!G$6:G$1005,ROW($C645)-ROW($C$5),1))</f>
        <v/>
      </c>
      <c r="J645" s="100" t="str">
        <f>IF(LEN(INDEX(Input!B$6:B$1005,ROW($C645)-ROW($C$5),1))=0,"-",IF(INDEX(Input!H$6:H$1005,ROW($C645)-ROW($C$5),1)="","Not set",INDEX(Input!H$6:H$1005,ROW($C645)-ROW($C$5),1)) )</f>
        <v>-</v>
      </c>
      <c r="K645" s="101" t="str">
        <f>IF(LEN(INDEX(Input!I$6:I$1005,ROW($C645)-ROW($C$5),1))=0,"",INDEX(Input!I$6:I$1005,ROW($C645)-ROW($C$5),1))</f>
        <v/>
      </c>
      <c r="L645" s="101" t="str">
        <f t="array" ref="L645">IFERROR(IF($AY$24=123,DAY(K645)&amp;connector&amp;IF($AZ$24="Extended",INDEX($AT$24:$AT$35,MONTH(K645),1),MONTH(K645))&amp;connector&amp;IF($AZ$24="Short", RIGHT(YEAR(K645),2),YEAR(K645)),IF($AY$24=213, MONTH(K645)&amp;connector&amp;DAY(K645)&amp;connector&amp;IF($AZ$24="Short", RIGHT(YEAR(K645),2),YEAR(K645)),IF($AZ$24="Short", RIGHT(YEAR(K645),2),YEAR(K645))&amp;connector&amp;MONTH(K645)&amp;connector&amp;DAY(K645))),"-")</f>
        <v>-</v>
      </c>
      <c r="M645" s="101" t="str">
        <f>IF(LEN(INDEX(Input!J$6:J$1005,ROW($C645)-ROW($C$5),1))=0,"",INDEX(Input!J$6:J$1005,ROW($C645)-ROW($C$5),1))</f>
        <v/>
      </c>
      <c r="N645" s="101" t="str">
        <f t="array" ref="N645">IFERROR(IF($AY$24=123,DAY(M645)&amp;connector&amp;IF($AZ$24="Extended",INDEX($AT$24:$AT$35,MONTH(M645),1),MONTH(M645))&amp;connector&amp;IF($AZ$24="Short", RIGHT(YEAR(M645),2),YEAR(M645)),IF($AY$24=213, MONTH(M645)&amp;connector&amp;DAY(M645)&amp;connector&amp;IF($AZ$24="Short", RIGHT(YEAR(M645),2),YEAR(M645)),IF($AZ$24="Short", RIGHT(YEAR(M645),2),YEAR(M645))&amp;connector&amp;MONTH(M645)&amp;connector&amp;DAY(M645))),"-")</f>
        <v>-</v>
      </c>
      <c r="O645" s="156" t="str">
        <f>IF(LEN(INDEX(Input!K$6:K$1005,ROW($C645)-ROW($C$5),1))=0,"",INDEX(Input!K$6:K$1005,ROW($C645)-ROW($C$5),1))</f>
        <v/>
      </c>
      <c r="P645" s="100" t="str">
        <f t="shared" si="75"/>
        <v>-</v>
      </c>
      <c r="Q645" s="156" t="str">
        <f>IF(LEN(INDEX(Input!L$6:L$1005,ROW($C645)-ROW($C$5),1))=0,"",INDEX(Input!L$6:L$1005,ROW($C645)-ROW($C$5),1))</f>
        <v/>
      </c>
      <c r="R645" s="100" t="str">
        <f t="shared" si="76"/>
        <v>-</v>
      </c>
      <c r="S645" s="156" t="str">
        <f>IF(LEN(INDEX(Input!M$6:M$1005,ROW($C645)-ROW($C$5),1))=0,"-",INDEX(Input!M$6:M$1005,ROW($C645)-ROW($C$5),1))</f>
        <v>-</v>
      </c>
      <c r="T645" s="156" t="str">
        <f t="shared" si="77"/>
        <v/>
      </c>
      <c r="U645" s="100" t="str">
        <f t="shared" si="78"/>
        <v>-</v>
      </c>
      <c r="V645" s="156" t="str">
        <f>IF(LEN(INDEX(Input!O$6:O$1005,ROW($C645)-ROW($C$5),1))=0,"",INDEX(Input!O$6:O$1005,ROW($C645)-ROW($C$5),1))</f>
        <v/>
      </c>
      <c r="W645" s="100" t="str">
        <f t="shared" si="79"/>
        <v>-</v>
      </c>
      <c r="X645" s="104" t="str">
        <f t="shared" si="80"/>
        <v/>
      </c>
      <c r="Y645" s="102" t="str">
        <f t="shared" si="81"/>
        <v/>
      </c>
      <c r="Z645" s="102" t="str">
        <f>IF(AND(OR(Dashboard!$D$7=J645,Dashboard!$D$7=""),  OR(Dashboard!$G$6&lt;=K645,Dashboard!$G$6=""), OR(Dashboard!$G$7&gt;=K645,Dashboard!$G$7=""),  OR(Dashboard!$J$6&lt;=O645,Dashboard!$J$6=""), OR(Dashboard!$J$7&gt;=O645,Dashboard!$J$7=""),D645&lt;&gt;""),"x","")</f>
        <v>x</v>
      </c>
      <c r="AA645" s="102" t="str">
        <f>IF(AND(OR(Dashboard!$D$6=H645,Dashboard!$D$6="",Dashboard!$D$6="All"), Z645="x"),"x","")</f>
        <v>x</v>
      </c>
      <c r="AB645" s="103" t="str">
        <f>IF(AND(OR(Dashboard!$D$6=H645,Dashboard!$D$6="",Dashboard!$D$6="All"), OR(Dashboard!$D$7=J645,Dashboard!$D$7=""),  OR(Dashboard!$G$6&lt;=K645,Dashboard!$G$6=""), OR(Dashboard!$G$7&gt;=K645,Dashboard!$G$7=""),  OR(Dashboard!$J$6&lt;=O645,Dashboard!$J$6=""), OR(Dashboard!$J$7&gt;=O645,Dashboard!$J$7=""),I645&lt;&gt;""),"x","")</f>
        <v/>
      </c>
      <c r="AC645" s="88" t="str">
        <f>IF($AB645&lt;&gt;"x","",IF(AND($I645&lt;&gt;AC$4, IFERROR(MATCH("c",$AB645:AB645,0),0)=0),"x", IF(IFERROR(MATCH("c",$AB645:AB645,0),0)=0,"c","")))</f>
        <v/>
      </c>
      <c r="AD645" s="88" t="str">
        <f>IF($AB645&lt;&gt;"x","",IF(AND($I645&lt;&gt;AD$4, IFERROR(MATCH("c",$AB645:AC645,0),0)=0),"x", IF(IFERROR(MATCH("c",$AB645:AC645,0),0)=0,"c","")))</f>
        <v/>
      </c>
      <c r="AE645" s="88" t="str">
        <f>IF($AB645&lt;&gt;"x","",IF(AND($I645&lt;&gt;AE$4, IFERROR(MATCH("c",$AB645:AD645,0),0)=0),"x", IF(IFERROR(MATCH("c",$AB645:AD645,0),0)=0,"c","")))</f>
        <v/>
      </c>
      <c r="AF645" s="88" t="str">
        <f>IF($AB645&lt;&gt;"x","",IF(AND($I645&lt;&gt;AF$4, IFERROR(MATCH("c",$AB645:AE645,0),0)=0),"x", IF(IFERROR(MATCH("c",$AB645:AE645,0),0)=0,"c","")))</f>
        <v/>
      </c>
      <c r="AG645" s="88" t="str">
        <f>IF($AB645&lt;&gt;"x","",IF(AND($I645&lt;&gt;AG$4, IFERROR(MATCH("c",$AB645:AF645,0),0)=0),"x", IF(IFERROR(MATCH("c",$AB645:AF645,0),0)=0,"c","")))</f>
        <v/>
      </c>
      <c r="AH645" s="88" t="str">
        <f>IF($AB645&lt;&gt;"x","",IF(AND($I645&lt;&gt;AH$4, IFERROR(MATCH("c",$AB645:AG645,0),0)=0),"x", IF(IFERROR(MATCH("c",$AB645:AG645,0),0)=0,"c","")))</f>
        <v/>
      </c>
      <c r="AI645" s="88" t="str">
        <f>IF($AB645&lt;&gt;"x","",IF(AND($I645&lt;&gt;AI$4, IFERROR(MATCH("c",$AB645:AH645,0),0)=0),"x", IF(IFERROR(MATCH("c",$AB645:AH645,0),0)=0,"c","")))</f>
        <v/>
      </c>
      <c r="AJ645" s="88" t="str">
        <f>IF($AB645&lt;&gt;"x","",IF(AND($I645&lt;&gt;AJ$4, IFERROR(MATCH("c",$AB645:AI645,0),0)=0),"x", IF(IFERROR(MATCH("c",$AB645:AI645,0),0)=0,"c","")))</f>
        <v/>
      </c>
      <c r="AK645" s="88" t="str">
        <f>IF($AB645&lt;&gt;"x","",IF(AND($I645&lt;&gt;AK$4, IFERROR(MATCH("c",$AB645:AJ645,0),0)=0),"x", IF(IFERROR(MATCH("c",$AB645:AJ645,0),0)=0,"c","")))</f>
        <v/>
      </c>
      <c r="AL645" s="88" t="str">
        <f>IF($AB645&lt;&gt;"x","",IF(AND($I645&lt;&gt;AL$4, IFERROR(MATCH("c",$AB645:AK645,0),0)=0),"x", IF(IFERROR(MATCH("c",$AB645:AK645,0),0)=0,"c","")))</f>
        <v/>
      </c>
      <c r="AM645" s="88" t="str">
        <f>IF($AB645&lt;&gt;"x","",IF(AND($I645&lt;&gt;AM$4, IFERROR(MATCH("c",$AB645:AL645,0),0)=0),"x", IF(IFERROR(MATCH("c",$AB645:AL645,0),0)=0,"c","")))</f>
        <v/>
      </c>
      <c r="AN645" s="88" t="str">
        <f>IF($AB645&lt;&gt;"x","",IF(AND($I645&lt;&gt;AN$4, IFERROR(MATCH("c",$AB645:AM645,0),0)=0),"x", IF(IFERROR(MATCH("c",$AB645:AM645,0),0)=0,"c","")))</f>
        <v/>
      </c>
      <c r="AO645" s="88" t="str">
        <f>IF($AB645&lt;&gt;"x","",IF(AND($I645&lt;&gt;AO$4, IFERROR(MATCH("c",$AB645:AN645,0),0)=0),"x", IF(IFERROR(MATCH("c",$AB645:AN645,0),0)=0,"c","")))</f>
        <v/>
      </c>
      <c r="AP645" s="88" t="str">
        <f>IF($AB645&lt;&gt;"x","",IF(AND($I645&lt;&gt;AP$4, IFERROR(MATCH("c",$AB645:AO645,0),0)=0),"x", IF(IFERROR(MATCH("c",$AB645:AO645,0),0)=0,"c","")))</f>
        <v/>
      </c>
      <c r="AQ645" s="88" t="str">
        <f>IF($AB645&lt;&gt;"x","",IF(AND($I645&lt;&gt;AQ$4, IFERROR(MATCH("c",$AB645:AP645,0),0)=0),"x", IF(IFERROR(MATCH("c",$AB645:AP645,0),0)=0,"c","")))</f>
        <v/>
      </c>
    </row>
    <row r="646" spans="2:43" x14ac:dyDescent="0.25">
      <c r="B646" s="88">
        <f>IF(AND(OR(Pipeline!$F$5=H646,Pipeline!$F$5="",Pipeline!$F$5="All"), OR(Pipeline!$F$6=J646,Pipeline!$F$6="",Pipeline!$F$6="All"),  OR(Pipeline!$J$5&lt;=K646,Pipeline!$J$5=""), OR(Pipeline!$J$6&gt;=K646,Pipeline!$J$6=""),  OR(Pipeline!$N$5&lt;=O646,Pipeline!$N$5=""), OR(Pipeline!$N$6&gt;=O646,Pipeline!$N$6="")),1,0)</f>
        <v>1</v>
      </c>
      <c r="C646" s="99">
        <f>IF(B646&lt;&gt;1,"",COUNTIFS($I$6:I645,I646,$B$6:B645,1)+1)</f>
        <v>634</v>
      </c>
      <c r="D646" s="100" t="str">
        <f>IF(LEN(INDEX(Input!B$6:B$1005,ROW($C646)-ROW($C$5),1))=0,"-",INDEX(Input!B$6:B$1005,ROW($C646)-ROW($C$5),1))</f>
        <v>-</v>
      </c>
      <c r="E646" s="100" t="str">
        <f>IF(LEN(INDEX(Input!C$6:C$1005,ROW($C646)-ROW($C$5),1))=0,"-",INDEX(Input!C$6:C$1005,ROW($C646)-ROW($C$5),1))</f>
        <v>-</v>
      </c>
      <c r="F646" s="100" t="str">
        <f>IF(LEN(INDEX(Input!D$6:D$1005,ROW($C646)-ROW($C$5),1))=0,"-",INDEX(Input!D$6:D$1005,ROW($C646)-ROW($C$5),1))</f>
        <v>-</v>
      </c>
      <c r="G646" s="100" t="str">
        <f>IF(LEN(INDEX(Input!E$6:E$1005,ROW($C646)-ROW($C$5),1))=0,"-",INDEX(Input!E$6:E$1005,ROW($C646)-ROW($C$5),1))</f>
        <v>-</v>
      </c>
      <c r="H646" s="100" t="str">
        <f>IF(LEN(INDEX(Input!F$6:F$1005,ROW($C646)-ROW($C$5),1))=0,"-",INDEX(Input!F$6:F$1005,ROW($C646)-ROW($C$5),1))</f>
        <v>-</v>
      </c>
      <c r="I646" s="100" t="str">
        <f>IF(LEN(INDEX(Input!G$6:G$1005,ROW($C646)-ROW($C$5),1))=0,"",INDEX(Input!G$6:G$1005,ROW($C646)-ROW($C$5),1))</f>
        <v/>
      </c>
      <c r="J646" s="100" t="str">
        <f>IF(LEN(INDEX(Input!B$6:B$1005,ROW($C646)-ROW($C$5),1))=0,"-",IF(INDEX(Input!H$6:H$1005,ROW($C646)-ROW($C$5),1)="","Not set",INDEX(Input!H$6:H$1005,ROW($C646)-ROW($C$5),1)) )</f>
        <v>-</v>
      </c>
      <c r="K646" s="101" t="str">
        <f>IF(LEN(INDEX(Input!I$6:I$1005,ROW($C646)-ROW($C$5),1))=0,"",INDEX(Input!I$6:I$1005,ROW($C646)-ROW($C$5),1))</f>
        <v/>
      </c>
      <c r="L646" s="101" t="str">
        <f t="array" ref="L646">IFERROR(IF($AY$24=123,DAY(K646)&amp;connector&amp;IF($AZ$24="Extended",INDEX($AT$24:$AT$35,MONTH(K646),1),MONTH(K646))&amp;connector&amp;IF($AZ$24="Short", RIGHT(YEAR(K646),2),YEAR(K646)),IF($AY$24=213, MONTH(K646)&amp;connector&amp;DAY(K646)&amp;connector&amp;IF($AZ$24="Short", RIGHT(YEAR(K646),2),YEAR(K646)),IF($AZ$24="Short", RIGHT(YEAR(K646),2),YEAR(K646))&amp;connector&amp;MONTH(K646)&amp;connector&amp;DAY(K646))),"-")</f>
        <v>-</v>
      </c>
      <c r="M646" s="101" t="str">
        <f>IF(LEN(INDEX(Input!J$6:J$1005,ROW($C646)-ROW($C$5),1))=0,"",INDEX(Input!J$6:J$1005,ROW($C646)-ROW($C$5),1))</f>
        <v/>
      </c>
      <c r="N646" s="101" t="str">
        <f t="array" ref="N646">IFERROR(IF($AY$24=123,DAY(M646)&amp;connector&amp;IF($AZ$24="Extended",INDEX($AT$24:$AT$35,MONTH(M646),1),MONTH(M646))&amp;connector&amp;IF($AZ$24="Short", RIGHT(YEAR(M646),2),YEAR(M646)),IF($AY$24=213, MONTH(M646)&amp;connector&amp;DAY(M646)&amp;connector&amp;IF($AZ$24="Short", RIGHT(YEAR(M646),2),YEAR(M646)),IF($AZ$24="Short", RIGHT(YEAR(M646),2),YEAR(M646))&amp;connector&amp;MONTH(M646)&amp;connector&amp;DAY(M646))),"-")</f>
        <v>-</v>
      </c>
      <c r="O646" s="156" t="str">
        <f>IF(LEN(INDEX(Input!K$6:K$1005,ROW($C646)-ROW($C$5),1))=0,"",INDEX(Input!K$6:K$1005,ROW($C646)-ROW($C$5),1))</f>
        <v/>
      </c>
      <c r="P646" s="100" t="str">
        <f t="shared" ref="P646:P709" si="82">IF(O646="","-","Value: " &amp;O646&amp;"$")</f>
        <v>-</v>
      </c>
      <c r="Q646" s="156" t="str">
        <f>IF(LEN(INDEX(Input!L$6:L$1005,ROW($C646)-ROW($C$5),1))=0,"",INDEX(Input!L$6:L$1005,ROW($C646)-ROW($C$5),1))</f>
        <v/>
      </c>
      <c r="R646" s="100" t="str">
        <f t="shared" ref="R646:R709" si="83">IFERROR("Win Probability: "&amp;Q646*100&amp;"%","-")</f>
        <v>-</v>
      </c>
      <c r="S646" s="156" t="str">
        <f>IF(LEN(INDEX(Input!M$6:M$1005,ROW($C646)-ROW($C$5),1))=0,"-",INDEX(Input!M$6:M$1005,ROW($C646)-ROW($C$5),1))</f>
        <v>-</v>
      </c>
      <c r="T646" s="156" t="str">
        <f t="shared" ref="T646:T709" si="84">IFERROR(O646*Q646,"")</f>
        <v/>
      </c>
      <c r="U646" s="100" t="str">
        <f t="shared" ref="U646:U709" si="85">IF(T646="","-","Forecast: "&amp;T646&amp; " " &amp;currency)</f>
        <v>-</v>
      </c>
      <c r="V646" s="156" t="str">
        <f>IF(LEN(INDEX(Input!O$6:O$1005,ROW($C646)-ROW($C$5),1))=0,"",INDEX(Input!O$6:O$1005,ROW($C646)-ROW($C$5),1))</f>
        <v/>
      </c>
      <c r="W646" s="100" t="str">
        <f t="shared" ref="W646:W709" si="86">IF(V646="","-","Earned: " &amp;V646)</f>
        <v>-</v>
      </c>
      <c r="X646" s="104" t="str">
        <f t="shared" ref="X646:X709" si="87">IFERROR(IF(K646&lt;&gt;"",MONTH(K646),""),"")</f>
        <v/>
      </c>
      <c r="Y646" s="102" t="str">
        <f t="shared" si="81"/>
        <v/>
      </c>
      <c r="Z646" s="102" t="str">
        <f>IF(AND(OR(Dashboard!$D$7=J646,Dashboard!$D$7=""),  OR(Dashboard!$G$6&lt;=K646,Dashboard!$G$6=""), OR(Dashboard!$G$7&gt;=K646,Dashboard!$G$7=""),  OR(Dashboard!$J$6&lt;=O646,Dashboard!$J$6=""), OR(Dashboard!$J$7&gt;=O646,Dashboard!$J$7=""),D646&lt;&gt;""),"x","")</f>
        <v>x</v>
      </c>
      <c r="AA646" s="102" t="str">
        <f>IF(AND(OR(Dashboard!$D$6=H646,Dashboard!$D$6="",Dashboard!$D$6="All"), Z646="x"),"x","")</f>
        <v>x</v>
      </c>
      <c r="AB646" s="103" t="str">
        <f>IF(AND(OR(Dashboard!$D$6=H646,Dashboard!$D$6="",Dashboard!$D$6="All"), OR(Dashboard!$D$7=J646,Dashboard!$D$7=""),  OR(Dashboard!$G$6&lt;=K646,Dashboard!$G$6=""), OR(Dashboard!$G$7&gt;=K646,Dashboard!$G$7=""),  OR(Dashboard!$J$6&lt;=O646,Dashboard!$J$6=""), OR(Dashboard!$J$7&gt;=O646,Dashboard!$J$7=""),I646&lt;&gt;""),"x","")</f>
        <v/>
      </c>
      <c r="AC646" s="88" t="str">
        <f>IF($AB646&lt;&gt;"x","",IF(AND($I646&lt;&gt;AC$4, IFERROR(MATCH("c",$AB646:AB646,0),0)=0),"x", IF(IFERROR(MATCH("c",$AB646:AB646,0),0)=0,"c","")))</f>
        <v/>
      </c>
      <c r="AD646" s="88" t="str">
        <f>IF($AB646&lt;&gt;"x","",IF(AND($I646&lt;&gt;AD$4, IFERROR(MATCH("c",$AB646:AC646,0),0)=0),"x", IF(IFERROR(MATCH("c",$AB646:AC646,0),0)=0,"c","")))</f>
        <v/>
      </c>
      <c r="AE646" s="88" t="str">
        <f>IF($AB646&lt;&gt;"x","",IF(AND($I646&lt;&gt;AE$4, IFERROR(MATCH("c",$AB646:AD646,0),0)=0),"x", IF(IFERROR(MATCH("c",$AB646:AD646,0),0)=0,"c","")))</f>
        <v/>
      </c>
      <c r="AF646" s="88" t="str">
        <f>IF($AB646&lt;&gt;"x","",IF(AND($I646&lt;&gt;AF$4, IFERROR(MATCH("c",$AB646:AE646,0),0)=0),"x", IF(IFERROR(MATCH("c",$AB646:AE646,0),0)=0,"c","")))</f>
        <v/>
      </c>
      <c r="AG646" s="88" t="str">
        <f>IF($AB646&lt;&gt;"x","",IF(AND($I646&lt;&gt;AG$4, IFERROR(MATCH("c",$AB646:AF646,0),0)=0),"x", IF(IFERROR(MATCH("c",$AB646:AF646,0),0)=0,"c","")))</f>
        <v/>
      </c>
      <c r="AH646" s="88" t="str">
        <f>IF($AB646&lt;&gt;"x","",IF(AND($I646&lt;&gt;AH$4, IFERROR(MATCH("c",$AB646:AG646,0),0)=0),"x", IF(IFERROR(MATCH("c",$AB646:AG646,0),0)=0,"c","")))</f>
        <v/>
      </c>
      <c r="AI646" s="88" t="str">
        <f>IF($AB646&lt;&gt;"x","",IF(AND($I646&lt;&gt;AI$4, IFERROR(MATCH("c",$AB646:AH646,0),0)=0),"x", IF(IFERROR(MATCH("c",$AB646:AH646,0),0)=0,"c","")))</f>
        <v/>
      </c>
      <c r="AJ646" s="88" t="str">
        <f>IF($AB646&lt;&gt;"x","",IF(AND($I646&lt;&gt;AJ$4, IFERROR(MATCH("c",$AB646:AI646,0),0)=0),"x", IF(IFERROR(MATCH("c",$AB646:AI646,0),0)=0,"c","")))</f>
        <v/>
      </c>
      <c r="AK646" s="88" t="str">
        <f>IF($AB646&lt;&gt;"x","",IF(AND($I646&lt;&gt;AK$4, IFERROR(MATCH("c",$AB646:AJ646,0),0)=0),"x", IF(IFERROR(MATCH("c",$AB646:AJ646,0),0)=0,"c","")))</f>
        <v/>
      </c>
      <c r="AL646" s="88" t="str">
        <f>IF($AB646&lt;&gt;"x","",IF(AND($I646&lt;&gt;AL$4, IFERROR(MATCH("c",$AB646:AK646,0),0)=0),"x", IF(IFERROR(MATCH("c",$AB646:AK646,0),0)=0,"c","")))</f>
        <v/>
      </c>
      <c r="AM646" s="88" t="str">
        <f>IF($AB646&lt;&gt;"x","",IF(AND($I646&lt;&gt;AM$4, IFERROR(MATCH("c",$AB646:AL646,0),0)=0),"x", IF(IFERROR(MATCH("c",$AB646:AL646,0),0)=0,"c","")))</f>
        <v/>
      </c>
      <c r="AN646" s="88" t="str">
        <f>IF($AB646&lt;&gt;"x","",IF(AND($I646&lt;&gt;AN$4, IFERROR(MATCH("c",$AB646:AM646,0),0)=0),"x", IF(IFERROR(MATCH("c",$AB646:AM646,0),0)=0,"c","")))</f>
        <v/>
      </c>
      <c r="AO646" s="88" t="str">
        <f>IF($AB646&lt;&gt;"x","",IF(AND($I646&lt;&gt;AO$4, IFERROR(MATCH("c",$AB646:AN646,0),0)=0),"x", IF(IFERROR(MATCH("c",$AB646:AN646,0),0)=0,"c","")))</f>
        <v/>
      </c>
      <c r="AP646" s="88" t="str">
        <f>IF($AB646&lt;&gt;"x","",IF(AND($I646&lt;&gt;AP$4, IFERROR(MATCH("c",$AB646:AO646,0),0)=0),"x", IF(IFERROR(MATCH("c",$AB646:AO646,0),0)=0,"c","")))</f>
        <v/>
      </c>
      <c r="AQ646" s="88" t="str">
        <f>IF($AB646&lt;&gt;"x","",IF(AND($I646&lt;&gt;AQ$4, IFERROR(MATCH("c",$AB646:AP646,0),0)=0),"x", IF(IFERROR(MATCH("c",$AB646:AP646,0),0)=0,"c","")))</f>
        <v/>
      </c>
    </row>
    <row r="647" spans="2:43" x14ac:dyDescent="0.25">
      <c r="B647" s="88">
        <f>IF(AND(OR(Pipeline!$F$5=H647,Pipeline!$F$5="",Pipeline!$F$5="All"), OR(Pipeline!$F$6=J647,Pipeline!$F$6="",Pipeline!$F$6="All"),  OR(Pipeline!$J$5&lt;=K647,Pipeline!$J$5=""), OR(Pipeline!$J$6&gt;=K647,Pipeline!$J$6=""),  OR(Pipeline!$N$5&lt;=O647,Pipeline!$N$5=""), OR(Pipeline!$N$6&gt;=O647,Pipeline!$N$6="")),1,0)</f>
        <v>1</v>
      </c>
      <c r="C647" s="99">
        <f>IF(B647&lt;&gt;1,"",COUNTIFS($I$6:I646,I647,$B$6:B646,1)+1)</f>
        <v>635</v>
      </c>
      <c r="D647" s="100" t="str">
        <f>IF(LEN(INDEX(Input!B$6:B$1005,ROW($C647)-ROW($C$5),1))=0,"-",INDEX(Input!B$6:B$1005,ROW($C647)-ROW($C$5),1))</f>
        <v>-</v>
      </c>
      <c r="E647" s="100" t="str">
        <f>IF(LEN(INDEX(Input!C$6:C$1005,ROW($C647)-ROW($C$5),1))=0,"-",INDEX(Input!C$6:C$1005,ROW($C647)-ROW($C$5),1))</f>
        <v>-</v>
      </c>
      <c r="F647" s="100" t="str">
        <f>IF(LEN(INDEX(Input!D$6:D$1005,ROW($C647)-ROW($C$5),1))=0,"-",INDEX(Input!D$6:D$1005,ROW($C647)-ROW($C$5),1))</f>
        <v>-</v>
      </c>
      <c r="G647" s="100" t="str">
        <f>IF(LEN(INDEX(Input!E$6:E$1005,ROW($C647)-ROW($C$5),1))=0,"-",INDEX(Input!E$6:E$1005,ROW($C647)-ROW($C$5),1))</f>
        <v>-</v>
      </c>
      <c r="H647" s="100" t="str">
        <f>IF(LEN(INDEX(Input!F$6:F$1005,ROW($C647)-ROW($C$5),1))=0,"-",INDEX(Input!F$6:F$1005,ROW($C647)-ROW($C$5),1))</f>
        <v>-</v>
      </c>
      <c r="I647" s="100" t="str">
        <f>IF(LEN(INDEX(Input!G$6:G$1005,ROW($C647)-ROW($C$5),1))=0,"",INDEX(Input!G$6:G$1005,ROW($C647)-ROW($C$5),1))</f>
        <v/>
      </c>
      <c r="J647" s="100" t="str">
        <f>IF(LEN(INDEX(Input!B$6:B$1005,ROW($C647)-ROW($C$5),1))=0,"-",IF(INDEX(Input!H$6:H$1005,ROW($C647)-ROW($C$5),1)="","Not set",INDEX(Input!H$6:H$1005,ROW($C647)-ROW($C$5),1)) )</f>
        <v>-</v>
      </c>
      <c r="K647" s="101" t="str">
        <f>IF(LEN(INDEX(Input!I$6:I$1005,ROW($C647)-ROW($C$5),1))=0,"",INDEX(Input!I$6:I$1005,ROW($C647)-ROW($C$5),1))</f>
        <v/>
      </c>
      <c r="L647" s="101" t="str">
        <f t="array" ref="L647">IFERROR(IF($AY$24=123,DAY(K647)&amp;connector&amp;IF($AZ$24="Extended",INDEX($AT$24:$AT$35,MONTH(K647),1),MONTH(K647))&amp;connector&amp;IF($AZ$24="Short", RIGHT(YEAR(K647),2),YEAR(K647)),IF($AY$24=213, MONTH(K647)&amp;connector&amp;DAY(K647)&amp;connector&amp;IF($AZ$24="Short", RIGHT(YEAR(K647),2),YEAR(K647)),IF($AZ$24="Short", RIGHT(YEAR(K647),2),YEAR(K647))&amp;connector&amp;MONTH(K647)&amp;connector&amp;DAY(K647))),"-")</f>
        <v>-</v>
      </c>
      <c r="M647" s="101" t="str">
        <f>IF(LEN(INDEX(Input!J$6:J$1005,ROW($C647)-ROW($C$5),1))=0,"",INDEX(Input!J$6:J$1005,ROW($C647)-ROW($C$5),1))</f>
        <v/>
      </c>
      <c r="N647" s="101" t="str">
        <f t="array" ref="N647">IFERROR(IF($AY$24=123,DAY(M647)&amp;connector&amp;IF($AZ$24="Extended",INDEX($AT$24:$AT$35,MONTH(M647),1),MONTH(M647))&amp;connector&amp;IF($AZ$24="Short", RIGHT(YEAR(M647),2),YEAR(M647)),IF($AY$24=213, MONTH(M647)&amp;connector&amp;DAY(M647)&amp;connector&amp;IF($AZ$24="Short", RIGHT(YEAR(M647),2),YEAR(M647)),IF($AZ$24="Short", RIGHT(YEAR(M647),2),YEAR(M647))&amp;connector&amp;MONTH(M647)&amp;connector&amp;DAY(M647))),"-")</f>
        <v>-</v>
      </c>
      <c r="O647" s="156" t="str">
        <f>IF(LEN(INDEX(Input!K$6:K$1005,ROW($C647)-ROW($C$5),1))=0,"",INDEX(Input!K$6:K$1005,ROW($C647)-ROW($C$5),1))</f>
        <v/>
      </c>
      <c r="P647" s="100" t="str">
        <f t="shared" si="82"/>
        <v>-</v>
      </c>
      <c r="Q647" s="156" t="str">
        <f>IF(LEN(INDEX(Input!L$6:L$1005,ROW($C647)-ROW($C$5),1))=0,"",INDEX(Input!L$6:L$1005,ROW($C647)-ROW($C$5),1))</f>
        <v/>
      </c>
      <c r="R647" s="100" t="str">
        <f t="shared" si="83"/>
        <v>-</v>
      </c>
      <c r="S647" s="156" t="str">
        <f>IF(LEN(INDEX(Input!M$6:M$1005,ROW($C647)-ROW($C$5),1))=0,"-",INDEX(Input!M$6:M$1005,ROW($C647)-ROW($C$5),1))</f>
        <v>-</v>
      </c>
      <c r="T647" s="156" t="str">
        <f t="shared" si="84"/>
        <v/>
      </c>
      <c r="U647" s="100" t="str">
        <f t="shared" si="85"/>
        <v>-</v>
      </c>
      <c r="V647" s="156" t="str">
        <f>IF(LEN(INDEX(Input!O$6:O$1005,ROW($C647)-ROW($C$5),1))=0,"",INDEX(Input!O$6:O$1005,ROW($C647)-ROW($C$5),1))</f>
        <v/>
      </c>
      <c r="W647" s="100" t="str">
        <f t="shared" si="86"/>
        <v>-</v>
      </c>
      <c r="X647" s="104" t="str">
        <f t="shared" si="87"/>
        <v/>
      </c>
      <c r="Y647" s="102" t="str">
        <f t="shared" si="81"/>
        <v/>
      </c>
      <c r="Z647" s="102" t="str">
        <f>IF(AND(OR(Dashboard!$D$7=J647,Dashboard!$D$7=""),  OR(Dashboard!$G$6&lt;=K647,Dashboard!$G$6=""), OR(Dashboard!$G$7&gt;=K647,Dashboard!$G$7=""),  OR(Dashboard!$J$6&lt;=O647,Dashboard!$J$6=""), OR(Dashboard!$J$7&gt;=O647,Dashboard!$J$7=""),D647&lt;&gt;""),"x","")</f>
        <v>x</v>
      </c>
      <c r="AA647" s="102" t="str">
        <f>IF(AND(OR(Dashboard!$D$6=H647,Dashboard!$D$6="",Dashboard!$D$6="All"), Z647="x"),"x","")</f>
        <v>x</v>
      </c>
      <c r="AB647" s="103" t="str">
        <f>IF(AND(OR(Dashboard!$D$6=H647,Dashboard!$D$6="",Dashboard!$D$6="All"), OR(Dashboard!$D$7=J647,Dashboard!$D$7=""),  OR(Dashboard!$G$6&lt;=K647,Dashboard!$G$6=""), OR(Dashboard!$G$7&gt;=K647,Dashboard!$G$7=""),  OR(Dashboard!$J$6&lt;=O647,Dashboard!$J$6=""), OR(Dashboard!$J$7&gt;=O647,Dashboard!$J$7=""),I647&lt;&gt;""),"x","")</f>
        <v/>
      </c>
      <c r="AC647" s="88" t="str">
        <f>IF($AB647&lt;&gt;"x","",IF(AND($I647&lt;&gt;AC$4, IFERROR(MATCH("c",$AB647:AB647,0),0)=0),"x", IF(IFERROR(MATCH("c",$AB647:AB647,0),0)=0,"c","")))</f>
        <v/>
      </c>
      <c r="AD647" s="88" t="str">
        <f>IF($AB647&lt;&gt;"x","",IF(AND($I647&lt;&gt;AD$4, IFERROR(MATCH("c",$AB647:AC647,0),0)=0),"x", IF(IFERROR(MATCH("c",$AB647:AC647,0),0)=0,"c","")))</f>
        <v/>
      </c>
      <c r="AE647" s="88" t="str">
        <f>IF($AB647&lt;&gt;"x","",IF(AND($I647&lt;&gt;AE$4, IFERROR(MATCH("c",$AB647:AD647,0),0)=0),"x", IF(IFERROR(MATCH("c",$AB647:AD647,0),0)=0,"c","")))</f>
        <v/>
      </c>
      <c r="AF647" s="88" t="str">
        <f>IF($AB647&lt;&gt;"x","",IF(AND($I647&lt;&gt;AF$4, IFERROR(MATCH("c",$AB647:AE647,0),0)=0),"x", IF(IFERROR(MATCH("c",$AB647:AE647,0),0)=0,"c","")))</f>
        <v/>
      </c>
      <c r="AG647" s="88" t="str">
        <f>IF($AB647&lt;&gt;"x","",IF(AND($I647&lt;&gt;AG$4, IFERROR(MATCH("c",$AB647:AF647,0),0)=0),"x", IF(IFERROR(MATCH("c",$AB647:AF647,0),0)=0,"c","")))</f>
        <v/>
      </c>
      <c r="AH647" s="88" t="str">
        <f>IF($AB647&lt;&gt;"x","",IF(AND($I647&lt;&gt;AH$4, IFERROR(MATCH("c",$AB647:AG647,0),0)=0),"x", IF(IFERROR(MATCH("c",$AB647:AG647,0),0)=0,"c","")))</f>
        <v/>
      </c>
      <c r="AI647" s="88" t="str">
        <f>IF($AB647&lt;&gt;"x","",IF(AND($I647&lt;&gt;AI$4, IFERROR(MATCH("c",$AB647:AH647,0),0)=0),"x", IF(IFERROR(MATCH("c",$AB647:AH647,0),0)=0,"c","")))</f>
        <v/>
      </c>
      <c r="AJ647" s="88" t="str">
        <f>IF($AB647&lt;&gt;"x","",IF(AND($I647&lt;&gt;AJ$4, IFERROR(MATCH("c",$AB647:AI647,0),0)=0),"x", IF(IFERROR(MATCH("c",$AB647:AI647,0),0)=0,"c","")))</f>
        <v/>
      </c>
      <c r="AK647" s="88" t="str">
        <f>IF($AB647&lt;&gt;"x","",IF(AND($I647&lt;&gt;AK$4, IFERROR(MATCH("c",$AB647:AJ647,0),0)=0),"x", IF(IFERROR(MATCH("c",$AB647:AJ647,0),0)=0,"c","")))</f>
        <v/>
      </c>
      <c r="AL647" s="88" t="str">
        <f>IF($AB647&lt;&gt;"x","",IF(AND($I647&lt;&gt;AL$4, IFERROR(MATCH("c",$AB647:AK647,0),0)=0),"x", IF(IFERROR(MATCH("c",$AB647:AK647,0),0)=0,"c","")))</f>
        <v/>
      </c>
      <c r="AM647" s="88" t="str">
        <f>IF($AB647&lt;&gt;"x","",IF(AND($I647&lt;&gt;AM$4, IFERROR(MATCH("c",$AB647:AL647,0),0)=0),"x", IF(IFERROR(MATCH("c",$AB647:AL647,0),0)=0,"c","")))</f>
        <v/>
      </c>
      <c r="AN647" s="88" t="str">
        <f>IF($AB647&lt;&gt;"x","",IF(AND($I647&lt;&gt;AN$4, IFERROR(MATCH("c",$AB647:AM647,0),0)=0),"x", IF(IFERROR(MATCH("c",$AB647:AM647,0),0)=0,"c","")))</f>
        <v/>
      </c>
      <c r="AO647" s="88" t="str">
        <f>IF($AB647&lt;&gt;"x","",IF(AND($I647&lt;&gt;AO$4, IFERROR(MATCH("c",$AB647:AN647,0),0)=0),"x", IF(IFERROR(MATCH("c",$AB647:AN647,0),0)=0,"c","")))</f>
        <v/>
      </c>
      <c r="AP647" s="88" t="str">
        <f>IF($AB647&lt;&gt;"x","",IF(AND($I647&lt;&gt;AP$4, IFERROR(MATCH("c",$AB647:AO647,0),0)=0),"x", IF(IFERROR(MATCH("c",$AB647:AO647,0),0)=0,"c","")))</f>
        <v/>
      </c>
      <c r="AQ647" s="88" t="str">
        <f>IF($AB647&lt;&gt;"x","",IF(AND($I647&lt;&gt;AQ$4, IFERROR(MATCH("c",$AB647:AP647,0),0)=0),"x", IF(IFERROR(MATCH("c",$AB647:AP647,0),0)=0,"c","")))</f>
        <v/>
      </c>
    </row>
    <row r="648" spans="2:43" x14ac:dyDescent="0.25">
      <c r="B648" s="88">
        <f>IF(AND(OR(Pipeline!$F$5=H648,Pipeline!$F$5="",Pipeline!$F$5="All"), OR(Pipeline!$F$6=J648,Pipeline!$F$6="",Pipeline!$F$6="All"),  OR(Pipeline!$J$5&lt;=K648,Pipeline!$J$5=""), OR(Pipeline!$J$6&gt;=K648,Pipeline!$J$6=""),  OR(Pipeline!$N$5&lt;=O648,Pipeline!$N$5=""), OR(Pipeline!$N$6&gt;=O648,Pipeline!$N$6="")),1,0)</f>
        <v>1</v>
      </c>
      <c r="C648" s="99">
        <f>IF(B648&lt;&gt;1,"",COUNTIFS($I$6:I647,I648,$B$6:B647,1)+1)</f>
        <v>636</v>
      </c>
      <c r="D648" s="100" t="str">
        <f>IF(LEN(INDEX(Input!B$6:B$1005,ROW($C648)-ROW($C$5),1))=0,"-",INDEX(Input!B$6:B$1005,ROW($C648)-ROW($C$5),1))</f>
        <v>-</v>
      </c>
      <c r="E648" s="100" t="str">
        <f>IF(LEN(INDEX(Input!C$6:C$1005,ROW($C648)-ROW($C$5),1))=0,"-",INDEX(Input!C$6:C$1005,ROW($C648)-ROW($C$5),1))</f>
        <v>-</v>
      </c>
      <c r="F648" s="100" t="str">
        <f>IF(LEN(INDEX(Input!D$6:D$1005,ROW($C648)-ROW($C$5),1))=0,"-",INDEX(Input!D$6:D$1005,ROW($C648)-ROW($C$5),1))</f>
        <v>-</v>
      </c>
      <c r="G648" s="100" t="str">
        <f>IF(LEN(INDEX(Input!E$6:E$1005,ROW($C648)-ROW($C$5),1))=0,"-",INDEX(Input!E$6:E$1005,ROW($C648)-ROW($C$5),1))</f>
        <v>-</v>
      </c>
      <c r="H648" s="100" t="str">
        <f>IF(LEN(INDEX(Input!F$6:F$1005,ROW($C648)-ROW($C$5),1))=0,"-",INDEX(Input!F$6:F$1005,ROW($C648)-ROW($C$5),1))</f>
        <v>-</v>
      </c>
      <c r="I648" s="100" t="str">
        <f>IF(LEN(INDEX(Input!G$6:G$1005,ROW($C648)-ROW($C$5),1))=0,"",INDEX(Input!G$6:G$1005,ROW($C648)-ROW($C$5),1))</f>
        <v/>
      </c>
      <c r="J648" s="100" t="str">
        <f>IF(LEN(INDEX(Input!B$6:B$1005,ROW($C648)-ROW($C$5),1))=0,"-",IF(INDEX(Input!H$6:H$1005,ROW($C648)-ROW($C$5),1)="","Not set",INDEX(Input!H$6:H$1005,ROW($C648)-ROW($C$5),1)) )</f>
        <v>-</v>
      </c>
      <c r="K648" s="101" t="str">
        <f>IF(LEN(INDEX(Input!I$6:I$1005,ROW($C648)-ROW($C$5),1))=0,"",INDEX(Input!I$6:I$1005,ROW($C648)-ROW($C$5),1))</f>
        <v/>
      </c>
      <c r="L648" s="101" t="str">
        <f t="array" ref="L648">IFERROR(IF($AY$24=123,DAY(K648)&amp;connector&amp;IF($AZ$24="Extended",INDEX($AT$24:$AT$35,MONTH(K648),1),MONTH(K648))&amp;connector&amp;IF($AZ$24="Short", RIGHT(YEAR(K648),2),YEAR(K648)),IF($AY$24=213, MONTH(K648)&amp;connector&amp;DAY(K648)&amp;connector&amp;IF($AZ$24="Short", RIGHT(YEAR(K648),2),YEAR(K648)),IF($AZ$24="Short", RIGHT(YEAR(K648),2),YEAR(K648))&amp;connector&amp;MONTH(K648)&amp;connector&amp;DAY(K648))),"-")</f>
        <v>-</v>
      </c>
      <c r="M648" s="101" t="str">
        <f>IF(LEN(INDEX(Input!J$6:J$1005,ROW($C648)-ROW($C$5),1))=0,"",INDEX(Input!J$6:J$1005,ROW($C648)-ROW($C$5),1))</f>
        <v/>
      </c>
      <c r="N648" s="101" t="str">
        <f t="array" ref="N648">IFERROR(IF($AY$24=123,DAY(M648)&amp;connector&amp;IF($AZ$24="Extended",INDEX($AT$24:$AT$35,MONTH(M648),1),MONTH(M648))&amp;connector&amp;IF($AZ$24="Short", RIGHT(YEAR(M648),2),YEAR(M648)),IF($AY$24=213, MONTH(M648)&amp;connector&amp;DAY(M648)&amp;connector&amp;IF($AZ$24="Short", RIGHT(YEAR(M648),2),YEAR(M648)),IF($AZ$24="Short", RIGHT(YEAR(M648),2),YEAR(M648))&amp;connector&amp;MONTH(M648)&amp;connector&amp;DAY(M648))),"-")</f>
        <v>-</v>
      </c>
      <c r="O648" s="156" t="str">
        <f>IF(LEN(INDEX(Input!K$6:K$1005,ROW($C648)-ROW($C$5),1))=0,"",INDEX(Input!K$6:K$1005,ROW($C648)-ROW($C$5),1))</f>
        <v/>
      </c>
      <c r="P648" s="100" t="str">
        <f t="shared" si="82"/>
        <v>-</v>
      </c>
      <c r="Q648" s="156" t="str">
        <f>IF(LEN(INDEX(Input!L$6:L$1005,ROW($C648)-ROW($C$5),1))=0,"",INDEX(Input!L$6:L$1005,ROW($C648)-ROW($C$5),1))</f>
        <v/>
      </c>
      <c r="R648" s="100" t="str">
        <f t="shared" si="83"/>
        <v>-</v>
      </c>
      <c r="S648" s="156" t="str">
        <f>IF(LEN(INDEX(Input!M$6:M$1005,ROW($C648)-ROW($C$5),1))=0,"-",INDEX(Input!M$6:M$1005,ROW($C648)-ROW($C$5),1))</f>
        <v>-</v>
      </c>
      <c r="T648" s="156" t="str">
        <f t="shared" si="84"/>
        <v/>
      </c>
      <c r="U648" s="100" t="str">
        <f t="shared" si="85"/>
        <v>-</v>
      </c>
      <c r="V648" s="156" t="str">
        <f>IF(LEN(INDEX(Input!O$6:O$1005,ROW($C648)-ROW($C$5),1))=0,"",INDEX(Input!O$6:O$1005,ROW($C648)-ROW($C$5),1))</f>
        <v/>
      </c>
      <c r="W648" s="100" t="str">
        <f t="shared" si="86"/>
        <v>-</v>
      </c>
      <c r="X648" s="104" t="str">
        <f t="shared" si="87"/>
        <v/>
      </c>
      <c r="Y648" s="102" t="str">
        <f t="shared" si="81"/>
        <v/>
      </c>
      <c r="Z648" s="102" t="str">
        <f>IF(AND(OR(Dashboard!$D$7=J648,Dashboard!$D$7=""),  OR(Dashboard!$G$6&lt;=K648,Dashboard!$G$6=""), OR(Dashboard!$G$7&gt;=K648,Dashboard!$G$7=""),  OR(Dashboard!$J$6&lt;=O648,Dashboard!$J$6=""), OR(Dashboard!$J$7&gt;=O648,Dashboard!$J$7=""),D648&lt;&gt;""),"x","")</f>
        <v>x</v>
      </c>
      <c r="AA648" s="102" t="str">
        <f>IF(AND(OR(Dashboard!$D$6=H648,Dashboard!$D$6="",Dashboard!$D$6="All"), Z648="x"),"x","")</f>
        <v>x</v>
      </c>
      <c r="AB648" s="103" t="str">
        <f>IF(AND(OR(Dashboard!$D$6=H648,Dashboard!$D$6="",Dashboard!$D$6="All"), OR(Dashboard!$D$7=J648,Dashboard!$D$7=""),  OR(Dashboard!$G$6&lt;=K648,Dashboard!$G$6=""), OR(Dashboard!$G$7&gt;=K648,Dashboard!$G$7=""),  OR(Dashboard!$J$6&lt;=O648,Dashboard!$J$6=""), OR(Dashboard!$J$7&gt;=O648,Dashboard!$J$7=""),I648&lt;&gt;""),"x","")</f>
        <v/>
      </c>
      <c r="AC648" s="88" t="str">
        <f>IF($AB648&lt;&gt;"x","",IF(AND($I648&lt;&gt;AC$4, IFERROR(MATCH("c",$AB648:AB648,0),0)=0),"x", IF(IFERROR(MATCH("c",$AB648:AB648,0),0)=0,"c","")))</f>
        <v/>
      </c>
      <c r="AD648" s="88" t="str">
        <f>IF($AB648&lt;&gt;"x","",IF(AND($I648&lt;&gt;AD$4, IFERROR(MATCH("c",$AB648:AC648,0),0)=0),"x", IF(IFERROR(MATCH("c",$AB648:AC648,0),0)=0,"c","")))</f>
        <v/>
      </c>
      <c r="AE648" s="88" t="str">
        <f>IF($AB648&lt;&gt;"x","",IF(AND($I648&lt;&gt;AE$4, IFERROR(MATCH("c",$AB648:AD648,0),0)=0),"x", IF(IFERROR(MATCH("c",$AB648:AD648,0),0)=0,"c","")))</f>
        <v/>
      </c>
      <c r="AF648" s="88" t="str">
        <f>IF($AB648&lt;&gt;"x","",IF(AND($I648&lt;&gt;AF$4, IFERROR(MATCH("c",$AB648:AE648,0),0)=0),"x", IF(IFERROR(MATCH("c",$AB648:AE648,0),0)=0,"c","")))</f>
        <v/>
      </c>
      <c r="AG648" s="88" t="str">
        <f>IF($AB648&lt;&gt;"x","",IF(AND($I648&lt;&gt;AG$4, IFERROR(MATCH("c",$AB648:AF648,0),0)=0),"x", IF(IFERROR(MATCH("c",$AB648:AF648,0),0)=0,"c","")))</f>
        <v/>
      </c>
      <c r="AH648" s="88" t="str">
        <f>IF($AB648&lt;&gt;"x","",IF(AND($I648&lt;&gt;AH$4, IFERROR(MATCH("c",$AB648:AG648,0),0)=0),"x", IF(IFERROR(MATCH("c",$AB648:AG648,0),0)=0,"c","")))</f>
        <v/>
      </c>
      <c r="AI648" s="88" t="str">
        <f>IF($AB648&lt;&gt;"x","",IF(AND($I648&lt;&gt;AI$4, IFERROR(MATCH("c",$AB648:AH648,0),0)=0),"x", IF(IFERROR(MATCH("c",$AB648:AH648,0),0)=0,"c","")))</f>
        <v/>
      </c>
      <c r="AJ648" s="88" t="str">
        <f>IF($AB648&lt;&gt;"x","",IF(AND($I648&lt;&gt;AJ$4, IFERROR(MATCH("c",$AB648:AI648,0),0)=0),"x", IF(IFERROR(MATCH("c",$AB648:AI648,0),0)=0,"c","")))</f>
        <v/>
      </c>
      <c r="AK648" s="88" t="str">
        <f>IF($AB648&lt;&gt;"x","",IF(AND($I648&lt;&gt;AK$4, IFERROR(MATCH("c",$AB648:AJ648,0),0)=0),"x", IF(IFERROR(MATCH("c",$AB648:AJ648,0),0)=0,"c","")))</f>
        <v/>
      </c>
      <c r="AL648" s="88" t="str">
        <f>IF($AB648&lt;&gt;"x","",IF(AND($I648&lt;&gt;AL$4, IFERROR(MATCH("c",$AB648:AK648,0),0)=0),"x", IF(IFERROR(MATCH("c",$AB648:AK648,0),0)=0,"c","")))</f>
        <v/>
      </c>
      <c r="AM648" s="88" t="str">
        <f>IF($AB648&lt;&gt;"x","",IF(AND($I648&lt;&gt;AM$4, IFERROR(MATCH("c",$AB648:AL648,0),0)=0),"x", IF(IFERROR(MATCH("c",$AB648:AL648,0),0)=0,"c","")))</f>
        <v/>
      </c>
      <c r="AN648" s="88" t="str">
        <f>IF($AB648&lt;&gt;"x","",IF(AND($I648&lt;&gt;AN$4, IFERROR(MATCH("c",$AB648:AM648,0),0)=0),"x", IF(IFERROR(MATCH("c",$AB648:AM648,0),0)=0,"c","")))</f>
        <v/>
      </c>
      <c r="AO648" s="88" t="str">
        <f>IF($AB648&lt;&gt;"x","",IF(AND($I648&lt;&gt;AO$4, IFERROR(MATCH("c",$AB648:AN648,0),0)=0),"x", IF(IFERROR(MATCH("c",$AB648:AN648,0),0)=0,"c","")))</f>
        <v/>
      </c>
      <c r="AP648" s="88" t="str">
        <f>IF($AB648&lt;&gt;"x","",IF(AND($I648&lt;&gt;AP$4, IFERROR(MATCH("c",$AB648:AO648,0),0)=0),"x", IF(IFERROR(MATCH("c",$AB648:AO648,0),0)=0,"c","")))</f>
        <v/>
      </c>
      <c r="AQ648" s="88" t="str">
        <f>IF($AB648&lt;&gt;"x","",IF(AND($I648&lt;&gt;AQ$4, IFERROR(MATCH("c",$AB648:AP648,0),0)=0),"x", IF(IFERROR(MATCH("c",$AB648:AP648,0),0)=0,"c","")))</f>
        <v/>
      </c>
    </row>
    <row r="649" spans="2:43" x14ac:dyDescent="0.25">
      <c r="B649" s="88">
        <f>IF(AND(OR(Pipeline!$F$5=H649,Pipeline!$F$5="",Pipeline!$F$5="All"), OR(Pipeline!$F$6=J649,Pipeline!$F$6="",Pipeline!$F$6="All"),  OR(Pipeline!$J$5&lt;=K649,Pipeline!$J$5=""), OR(Pipeline!$J$6&gt;=K649,Pipeline!$J$6=""),  OR(Pipeline!$N$5&lt;=O649,Pipeline!$N$5=""), OR(Pipeline!$N$6&gt;=O649,Pipeline!$N$6="")),1,0)</f>
        <v>1</v>
      </c>
      <c r="C649" s="99">
        <f>IF(B649&lt;&gt;1,"",COUNTIFS($I$6:I648,I649,$B$6:B648,1)+1)</f>
        <v>637</v>
      </c>
      <c r="D649" s="100" t="str">
        <f>IF(LEN(INDEX(Input!B$6:B$1005,ROW($C649)-ROW($C$5),1))=0,"-",INDEX(Input!B$6:B$1005,ROW($C649)-ROW($C$5),1))</f>
        <v>-</v>
      </c>
      <c r="E649" s="100" t="str">
        <f>IF(LEN(INDEX(Input!C$6:C$1005,ROW($C649)-ROW($C$5),1))=0,"-",INDEX(Input!C$6:C$1005,ROW($C649)-ROW($C$5),1))</f>
        <v>-</v>
      </c>
      <c r="F649" s="100" t="str">
        <f>IF(LEN(INDEX(Input!D$6:D$1005,ROW($C649)-ROW($C$5),1))=0,"-",INDEX(Input!D$6:D$1005,ROW($C649)-ROW($C$5),1))</f>
        <v>-</v>
      </c>
      <c r="G649" s="100" t="str">
        <f>IF(LEN(INDEX(Input!E$6:E$1005,ROW($C649)-ROW($C$5),1))=0,"-",INDEX(Input!E$6:E$1005,ROW($C649)-ROW($C$5),1))</f>
        <v>-</v>
      </c>
      <c r="H649" s="100" t="str">
        <f>IF(LEN(INDEX(Input!F$6:F$1005,ROW($C649)-ROW($C$5),1))=0,"-",INDEX(Input!F$6:F$1005,ROW($C649)-ROW($C$5),1))</f>
        <v>-</v>
      </c>
      <c r="I649" s="100" t="str">
        <f>IF(LEN(INDEX(Input!G$6:G$1005,ROW($C649)-ROW($C$5),1))=0,"",INDEX(Input!G$6:G$1005,ROW($C649)-ROW($C$5),1))</f>
        <v/>
      </c>
      <c r="J649" s="100" t="str">
        <f>IF(LEN(INDEX(Input!B$6:B$1005,ROW($C649)-ROW($C$5),1))=0,"-",IF(INDEX(Input!H$6:H$1005,ROW($C649)-ROW($C$5),1)="","Not set",INDEX(Input!H$6:H$1005,ROW($C649)-ROW($C$5),1)) )</f>
        <v>-</v>
      </c>
      <c r="K649" s="101" t="str">
        <f>IF(LEN(INDEX(Input!I$6:I$1005,ROW($C649)-ROW($C$5),1))=0,"",INDEX(Input!I$6:I$1005,ROW($C649)-ROW($C$5),1))</f>
        <v/>
      </c>
      <c r="L649" s="101" t="str">
        <f t="array" ref="L649">IFERROR(IF($AY$24=123,DAY(K649)&amp;connector&amp;IF($AZ$24="Extended",INDEX($AT$24:$AT$35,MONTH(K649),1),MONTH(K649))&amp;connector&amp;IF($AZ$24="Short", RIGHT(YEAR(K649),2),YEAR(K649)),IF($AY$24=213, MONTH(K649)&amp;connector&amp;DAY(K649)&amp;connector&amp;IF($AZ$24="Short", RIGHT(YEAR(K649),2),YEAR(K649)),IF($AZ$24="Short", RIGHT(YEAR(K649),2),YEAR(K649))&amp;connector&amp;MONTH(K649)&amp;connector&amp;DAY(K649))),"-")</f>
        <v>-</v>
      </c>
      <c r="M649" s="101" t="str">
        <f>IF(LEN(INDEX(Input!J$6:J$1005,ROW($C649)-ROW($C$5),1))=0,"",INDEX(Input!J$6:J$1005,ROW($C649)-ROW($C$5),1))</f>
        <v/>
      </c>
      <c r="N649" s="101" t="str">
        <f t="array" ref="N649">IFERROR(IF($AY$24=123,DAY(M649)&amp;connector&amp;IF($AZ$24="Extended",INDEX($AT$24:$AT$35,MONTH(M649),1),MONTH(M649))&amp;connector&amp;IF($AZ$24="Short", RIGHT(YEAR(M649),2),YEAR(M649)),IF($AY$24=213, MONTH(M649)&amp;connector&amp;DAY(M649)&amp;connector&amp;IF($AZ$24="Short", RIGHT(YEAR(M649),2),YEAR(M649)),IF($AZ$24="Short", RIGHT(YEAR(M649),2),YEAR(M649))&amp;connector&amp;MONTH(M649)&amp;connector&amp;DAY(M649))),"-")</f>
        <v>-</v>
      </c>
      <c r="O649" s="156" t="str">
        <f>IF(LEN(INDEX(Input!K$6:K$1005,ROW($C649)-ROW($C$5),1))=0,"",INDEX(Input!K$6:K$1005,ROW($C649)-ROW($C$5),1))</f>
        <v/>
      </c>
      <c r="P649" s="100" t="str">
        <f t="shared" si="82"/>
        <v>-</v>
      </c>
      <c r="Q649" s="156" t="str">
        <f>IF(LEN(INDEX(Input!L$6:L$1005,ROW($C649)-ROW($C$5),1))=0,"",INDEX(Input!L$6:L$1005,ROW($C649)-ROW($C$5),1))</f>
        <v/>
      </c>
      <c r="R649" s="100" t="str">
        <f t="shared" si="83"/>
        <v>-</v>
      </c>
      <c r="S649" s="156" t="str">
        <f>IF(LEN(INDEX(Input!M$6:M$1005,ROW($C649)-ROW($C$5),1))=0,"-",INDEX(Input!M$6:M$1005,ROW($C649)-ROW($C$5),1))</f>
        <v>-</v>
      </c>
      <c r="T649" s="156" t="str">
        <f t="shared" si="84"/>
        <v/>
      </c>
      <c r="U649" s="100" t="str">
        <f t="shared" si="85"/>
        <v>-</v>
      </c>
      <c r="V649" s="156" t="str">
        <f>IF(LEN(INDEX(Input!O$6:O$1005,ROW($C649)-ROW($C$5),1))=0,"",INDEX(Input!O$6:O$1005,ROW($C649)-ROW($C$5),1))</f>
        <v/>
      </c>
      <c r="W649" s="100" t="str">
        <f t="shared" si="86"/>
        <v>-</v>
      </c>
      <c r="X649" s="104" t="str">
        <f t="shared" si="87"/>
        <v/>
      </c>
      <c r="Y649" s="102" t="str">
        <f t="shared" si="81"/>
        <v/>
      </c>
      <c r="Z649" s="102" t="str">
        <f>IF(AND(OR(Dashboard!$D$7=J649,Dashboard!$D$7=""),  OR(Dashboard!$G$6&lt;=K649,Dashboard!$G$6=""), OR(Dashboard!$G$7&gt;=K649,Dashboard!$G$7=""),  OR(Dashboard!$J$6&lt;=O649,Dashboard!$J$6=""), OR(Dashboard!$J$7&gt;=O649,Dashboard!$J$7=""),D649&lt;&gt;""),"x","")</f>
        <v>x</v>
      </c>
      <c r="AA649" s="102" t="str">
        <f>IF(AND(OR(Dashboard!$D$6=H649,Dashboard!$D$6="",Dashboard!$D$6="All"), Z649="x"),"x","")</f>
        <v>x</v>
      </c>
      <c r="AB649" s="103" t="str">
        <f>IF(AND(OR(Dashboard!$D$6=H649,Dashboard!$D$6="",Dashboard!$D$6="All"), OR(Dashboard!$D$7=J649,Dashboard!$D$7=""),  OR(Dashboard!$G$6&lt;=K649,Dashboard!$G$6=""), OR(Dashboard!$G$7&gt;=K649,Dashboard!$G$7=""),  OR(Dashboard!$J$6&lt;=O649,Dashboard!$J$6=""), OR(Dashboard!$J$7&gt;=O649,Dashboard!$J$7=""),I649&lt;&gt;""),"x","")</f>
        <v/>
      </c>
      <c r="AC649" s="88" t="str">
        <f>IF($AB649&lt;&gt;"x","",IF(AND($I649&lt;&gt;AC$4, IFERROR(MATCH("c",$AB649:AB649,0),0)=0),"x", IF(IFERROR(MATCH("c",$AB649:AB649,0),0)=0,"c","")))</f>
        <v/>
      </c>
      <c r="AD649" s="88" t="str">
        <f>IF($AB649&lt;&gt;"x","",IF(AND($I649&lt;&gt;AD$4, IFERROR(MATCH("c",$AB649:AC649,0),0)=0),"x", IF(IFERROR(MATCH("c",$AB649:AC649,0),0)=0,"c","")))</f>
        <v/>
      </c>
      <c r="AE649" s="88" t="str">
        <f>IF($AB649&lt;&gt;"x","",IF(AND($I649&lt;&gt;AE$4, IFERROR(MATCH("c",$AB649:AD649,0),0)=0),"x", IF(IFERROR(MATCH("c",$AB649:AD649,0),0)=0,"c","")))</f>
        <v/>
      </c>
      <c r="AF649" s="88" t="str">
        <f>IF($AB649&lt;&gt;"x","",IF(AND($I649&lt;&gt;AF$4, IFERROR(MATCH("c",$AB649:AE649,0),0)=0),"x", IF(IFERROR(MATCH("c",$AB649:AE649,0),0)=0,"c","")))</f>
        <v/>
      </c>
      <c r="AG649" s="88" t="str">
        <f>IF($AB649&lt;&gt;"x","",IF(AND($I649&lt;&gt;AG$4, IFERROR(MATCH("c",$AB649:AF649,0),0)=0),"x", IF(IFERROR(MATCH("c",$AB649:AF649,0),0)=0,"c","")))</f>
        <v/>
      </c>
      <c r="AH649" s="88" t="str">
        <f>IF($AB649&lt;&gt;"x","",IF(AND($I649&lt;&gt;AH$4, IFERROR(MATCH("c",$AB649:AG649,0),0)=0),"x", IF(IFERROR(MATCH("c",$AB649:AG649,0),0)=0,"c","")))</f>
        <v/>
      </c>
      <c r="AI649" s="88" t="str">
        <f>IF($AB649&lt;&gt;"x","",IF(AND($I649&lt;&gt;AI$4, IFERROR(MATCH("c",$AB649:AH649,0),0)=0),"x", IF(IFERROR(MATCH("c",$AB649:AH649,0),0)=0,"c","")))</f>
        <v/>
      </c>
      <c r="AJ649" s="88" t="str">
        <f>IF($AB649&lt;&gt;"x","",IF(AND($I649&lt;&gt;AJ$4, IFERROR(MATCH("c",$AB649:AI649,0),0)=0),"x", IF(IFERROR(MATCH("c",$AB649:AI649,0),0)=0,"c","")))</f>
        <v/>
      </c>
      <c r="AK649" s="88" t="str">
        <f>IF($AB649&lt;&gt;"x","",IF(AND($I649&lt;&gt;AK$4, IFERROR(MATCH("c",$AB649:AJ649,0),0)=0),"x", IF(IFERROR(MATCH("c",$AB649:AJ649,0),0)=0,"c","")))</f>
        <v/>
      </c>
      <c r="AL649" s="88" t="str">
        <f>IF($AB649&lt;&gt;"x","",IF(AND($I649&lt;&gt;AL$4, IFERROR(MATCH("c",$AB649:AK649,0),0)=0),"x", IF(IFERROR(MATCH("c",$AB649:AK649,0),0)=0,"c","")))</f>
        <v/>
      </c>
      <c r="AM649" s="88" t="str">
        <f>IF($AB649&lt;&gt;"x","",IF(AND($I649&lt;&gt;AM$4, IFERROR(MATCH("c",$AB649:AL649,0),0)=0),"x", IF(IFERROR(MATCH("c",$AB649:AL649,0),0)=0,"c","")))</f>
        <v/>
      </c>
      <c r="AN649" s="88" t="str">
        <f>IF($AB649&lt;&gt;"x","",IF(AND($I649&lt;&gt;AN$4, IFERROR(MATCH("c",$AB649:AM649,0),0)=0),"x", IF(IFERROR(MATCH("c",$AB649:AM649,0),0)=0,"c","")))</f>
        <v/>
      </c>
      <c r="AO649" s="88" t="str">
        <f>IF($AB649&lt;&gt;"x","",IF(AND($I649&lt;&gt;AO$4, IFERROR(MATCH("c",$AB649:AN649,0),0)=0),"x", IF(IFERROR(MATCH("c",$AB649:AN649,0),0)=0,"c","")))</f>
        <v/>
      </c>
      <c r="AP649" s="88" t="str">
        <f>IF($AB649&lt;&gt;"x","",IF(AND($I649&lt;&gt;AP$4, IFERROR(MATCH("c",$AB649:AO649,0),0)=0),"x", IF(IFERROR(MATCH("c",$AB649:AO649,0),0)=0,"c","")))</f>
        <v/>
      </c>
      <c r="AQ649" s="88" t="str">
        <f>IF($AB649&lt;&gt;"x","",IF(AND($I649&lt;&gt;AQ$4, IFERROR(MATCH("c",$AB649:AP649,0),0)=0),"x", IF(IFERROR(MATCH("c",$AB649:AP649,0),0)=0,"c","")))</f>
        <v/>
      </c>
    </row>
    <row r="650" spans="2:43" x14ac:dyDescent="0.25">
      <c r="B650" s="88">
        <f>IF(AND(OR(Pipeline!$F$5=H650,Pipeline!$F$5="",Pipeline!$F$5="All"), OR(Pipeline!$F$6=J650,Pipeline!$F$6="",Pipeline!$F$6="All"),  OR(Pipeline!$J$5&lt;=K650,Pipeline!$J$5=""), OR(Pipeline!$J$6&gt;=K650,Pipeline!$J$6=""),  OR(Pipeline!$N$5&lt;=O650,Pipeline!$N$5=""), OR(Pipeline!$N$6&gt;=O650,Pipeline!$N$6="")),1,0)</f>
        <v>1</v>
      </c>
      <c r="C650" s="99">
        <f>IF(B650&lt;&gt;1,"",COUNTIFS($I$6:I649,I650,$B$6:B649,1)+1)</f>
        <v>638</v>
      </c>
      <c r="D650" s="100" t="str">
        <f>IF(LEN(INDEX(Input!B$6:B$1005,ROW($C650)-ROW($C$5),1))=0,"-",INDEX(Input!B$6:B$1005,ROW($C650)-ROW($C$5),1))</f>
        <v>-</v>
      </c>
      <c r="E650" s="100" t="str">
        <f>IF(LEN(INDEX(Input!C$6:C$1005,ROW($C650)-ROW($C$5),1))=0,"-",INDEX(Input!C$6:C$1005,ROW($C650)-ROW($C$5),1))</f>
        <v>-</v>
      </c>
      <c r="F650" s="100" t="str">
        <f>IF(LEN(INDEX(Input!D$6:D$1005,ROW($C650)-ROW($C$5),1))=0,"-",INDEX(Input!D$6:D$1005,ROW($C650)-ROW($C$5),1))</f>
        <v>-</v>
      </c>
      <c r="G650" s="100" t="str">
        <f>IF(LEN(INDEX(Input!E$6:E$1005,ROW($C650)-ROW($C$5),1))=0,"-",INDEX(Input!E$6:E$1005,ROW($C650)-ROW($C$5),1))</f>
        <v>-</v>
      </c>
      <c r="H650" s="100" t="str">
        <f>IF(LEN(INDEX(Input!F$6:F$1005,ROW($C650)-ROW($C$5),1))=0,"-",INDEX(Input!F$6:F$1005,ROW($C650)-ROW($C$5),1))</f>
        <v>-</v>
      </c>
      <c r="I650" s="100" t="str">
        <f>IF(LEN(INDEX(Input!G$6:G$1005,ROW($C650)-ROW($C$5),1))=0,"",INDEX(Input!G$6:G$1005,ROW($C650)-ROW($C$5),1))</f>
        <v/>
      </c>
      <c r="J650" s="100" t="str">
        <f>IF(LEN(INDEX(Input!B$6:B$1005,ROW($C650)-ROW($C$5),1))=0,"-",IF(INDEX(Input!H$6:H$1005,ROW($C650)-ROW($C$5),1)="","Not set",INDEX(Input!H$6:H$1005,ROW($C650)-ROW($C$5),1)) )</f>
        <v>-</v>
      </c>
      <c r="K650" s="101" t="str">
        <f>IF(LEN(INDEX(Input!I$6:I$1005,ROW($C650)-ROW($C$5),1))=0,"",INDEX(Input!I$6:I$1005,ROW($C650)-ROW($C$5),1))</f>
        <v/>
      </c>
      <c r="L650" s="101" t="str">
        <f t="array" ref="L650">IFERROR(IF($AY$24=123,DAY(K650)&amp;connector&amp;IF($AZ$24="Extended",INDEX($AT$24:$AT$35,MONTH(K650),1),MONTH(K650))&amp;connector&amp;IF($AZ$24="Short", RIGHT(YEAR(K650),2),YEAR(K650)),IF($AY$24=213, MONTH(K650)&amp;connector&amp;DAY(K650)&amp;connector&amp;IF($AZ$24="Short", RIGHT(YEAR(K650),2),YEAR(K650)),IF($AZ$24="Short", RIGHT(YEAR(K650),2),YEAR(K650))&amp;connector&amp;MONTH(K650)&amp;connector&amp;DAY(K650))),"-")</f>
        <v>-</v>
      </c>
      <c r="M650" s="101" t="str">
        <f>IF(LEN(INDEX(Input!J$6:J$1005,ROW($C650)-ROW($C$5),1))=0,"",INDEX(Input!J$6:J$1005,ROW($C650)-ROW($C$5),1))</f>
        <v/>
      </c>
      <c r="N650" s="101" t="str">
        <f t="array" ref="N650">IFERROR(IF($AY$24=123,DAY(M650)&amp;connector&amp;IF($AZ$24="Extended",INDEX($AT$24:$AT$35,MONTH(M650),1),MONTH(M650))&amp;connector&amp;IF($AZ$24="Short", RIGHT(YEAR(M650),2),YEAR(M650)),IF($AY$24=213, MONTH(M650)&amp;connector&amp;DAY(M650)&amp;connector&amp;IF($AZ$24="Short", RIGHT(YEAR(M650),2),YEAR(M650)),IF($AZ$24="Short", RIGHT(YEAR(M650),2),YEAR(M650))&amp;connector&amp;MONTH(M650)&amp;connector&amp;DAY(M650))),"-")</f>
        <v>-</v>
      </c>
      <c r="O650" s="156" t="str">
        <f>IF(LEN(INDEX(Input!K$6:K$1005,ROW($C650)-ROW($C$5),1))=0,"",INDEX(Input!K$6:K$1005,ROW($C650)-ROW($C$5),1))</f>
        <v/>
      </c>
      <c r="P650" s="100" t="str">
        <f t="shared" si="82"/>
        <v>-</v>
      </c>
      <c r="Q650" s="156" t="str">
        <f>IF(LEN(INDEX(Input!L$6:L$1005,ROW($C650)-ROW($C$5),1))=0,"",INDEX(Input!L$6:L$1005,ROW($C650)-ROW($C$5),1))</f>
        <v/>
      </c>
      <c r="R650" s="100" t="str">
        <f t="shared" si="83"/>
        <v>-</v>
      </c>
      <c r="S650" s="156" t="str">
        <f>IF(LEN(INDEX(Input!M$6:M$1005,ROW($C650)-ROW($C$5),1))=0,"-",INDEX(Input!M$6:M$1005,ROW($C650)-ROW($C$5),1))</f>
        <v>-</v>
      </c>
      <c r="T650" s="156" t="str">
        <f t="shared" si="84"/>
        <v/>
      </c>
      <c r="U650" s="100" t="str">
        <f t="shared" si="85"/>
        <v>-</v>
      </c>
      <c r="V650" s="156" t="str">
        <f>IF(LEN(INDEX(Input!O$6:O$1005,ROW($C650)-ROW($C$5),1))=0,"",INDEX(Input!O$6:O$1005,ROW($C650)-ROW($C$5),1))</f>
        <v/>
      </c>
      <c r="W650" s="100" t="str">
        <f t="shared" si="86"/>
        <v>-</v>
      </c>
      <c r="X650" s="104" t="str">
        <f t="shared" si="87"/>
        <v/>
      </c>
      <c r="Y650" s="102" t="str">
        <f t="shared" si="81"/>
        <v/>
      </c>
      <c r="Z650" s="102" t="str">
        <f>IF(AND(OR(Dashboard!$D$7=J650,Dashboard!$D$7=""),  OR(Dashboard!$G$6&lt;=K650,Dashboard!$G$6=""), OR(Dashboard!$G$7&gt;=K650,Dashboard!$G$7=""),  OR(Dashboard!$J$6&lt;=O650,Dashboard!$J$6=""), OR(Dashboard!$J$7&gt;=O650,Dashboard!$J$7=""),D650&lt;&gt;""),"x","")</f>
        <v>x</v>
      </c>
      <c r="AA650" s="102" t="str">
        <f>IF(AND(OR(Dashboard!$D$6=H650,Dashboard!$D$6="",Dashboard!$D$6="All"), Z650="x"),"x","")</f>
        <v>x</v>
      </c>
      <c r="AB650" s="103" t="str">
        <f>IF(AND(OR(Dashboard!$D$6=H650,Dashboard!$D$6="",Dashboard!$D$6="All"), OR(Dashboard!$D$7=J650,Dashboard!$D$7=""),  OR(Dashboard!$G$6&lt;=K650,Dashboard!$G$6=""), OR(Dashboard!$G$7&gt;=K650,Dashboard!$G$7=""),  OR(Dashboard!$J$6&lt;=O650,Dashboard!$J$6=""), OR(Dashboard!$J$7&gt;=O650,Dashboard!$J$7=""),I650&lt;&gt;""),"x","")</f>
        <v/>
      </c>
      <c r="AC650" s="88" t="str">
        <f>IF($AB650&lt;&gt;"x","",IF(AND($I650&lt;&gt;AC$4, IFERROR(MATCH("c",$AB650:AB650,0),0)=0),"x", IF(IFERROR(MATCH("c",$AB650:AB650,0),0)=0,"c","")))</f>
        <v/>
      </c>
      <c r="AD650" s="88" t="str">
        <f>IF($AB650&lt;&gt;"x","",IF(AND($I650&lt;&gt;AD$4, IFERROR(MATCH("c",$AB650:AC650,0),0)=0),"x", IF(IFERROR(MATCH("c",$AB650:AC650,0),0)=0,"c","")))</f>
        <v/>
      </c>
      <c r="AE650" s="88" t="str">
        <f>IF($AB650&lt;&gt;"x","",IF(AND($I650&lt;&gt;AE$4, IFERROR(MATCH("c",$AB650:AD650,0),0)=0),"x", IF(IFERROR(MATCH("c",$AB650:AD650,0),0)=0,"c","")))</f>
        <v/>
      </c>
      <c r="AF650" s="88" t="str">
        <f>IF($AB650&lt;&gt;"x","",IF(AND($I650&lt;&gt;AF$4, IFERROR(MATCH("c",$AB650:AE650,0),0)=0),"x", IF(IFERROR(MATCH("c",$AB650:AE650,0),0)=0,"c","")))</f>
        <v/>
      </c>
      <c r="AG650" s="88" t="str">
        <f>IF($AB650&lt;&gt;"x","",IF(AND($I650&lt;&gt;AG$4, IFERROR(MATCH("c",$AB650:AF650,0),0)=0),"x", IF(IFERROR(MATCH("c",$AB650:AF650,0),0)=0,"c","")))</f>
        <v/>
      </c>
      <c r="AH650" s="88" t="str">
        <f>IF($AB650&lt;&gt;"x","",IF(AND($I650&lt;&gt;AH$4, IFERROR(MATCH("c",$AB650:AG650,0),0)=0),"x", IF(IFERROR(MATCH("c",$AB650:AG650,0),0)=0,"c","")))</f>
        <v/>
      </c>
      <c r="AI650" s="88" t="str">
        <f>IF($AB650&lt;&gt;"x","",IF(AND($I650&lt;&gt;AI$4, IFERROR(MATCH("c",$AB650:AH650,0),0)=0),"x", IF(IFERROR(MATCH("c",$AB650:AH650,0),0)=0,"c","")))</f>
        <v/>
      </c>
      <c r="AJ650" s="88" t="str">
        <f>IF($AB650&lt;&gt;"x","",IF(AND($I650&lt;&gt;AJ$4, IFERROR(MATCH("c",$AB650:AI650,0),0)=0),"x", IF(IFERROR(MATCH("c",$AB650:AI650,0),0)=0,"c","")))</f>
        <v/>
      </c>
      <c r="AK650" s="88" t="str">
        <f>IF($AB650&lt;&gt;"x","",IF(AND($I650&lt;&gt;AK$4, IFERROR(MATCH("c",$AB650:AJ650,0),0)=0),"x", IF(IFERROR(MATCH("c",$AB650:AJ650,0),0)=0,"c","")))</f>
        <v/>
      </c>
      <c r="AL650" s="88" t="str">
        <f>IF($AB650&lt;&gt;"x","",IF(AND($I650&lt;&gt;AL$4, IFERROR(MATCH("c",$AB650:AK650,0),0)=0),"x", IF(IFERROR(MATCH("c",$AB650:AK650,0),0)=0,"c","")))</f>
        <v/>
      </c>
      <c r="AM650" s="88" t="str">
        <f>IF($AB650&lt;&gt;"x","",IF(AND($I650&lt;&gt;AM$4, IFERROR(MATCH("c",$AB650:AL650,0),0)=0),"x", IF(IFERROR(MATCH("c",$AB650:AL650,0),0)=0,"c","")))</f>
        <v/>
      </c>
      <c r="AN650" s="88" t="str">
        <f>IF($AB650&lt;&gt;"x","",IF(AND($I650&lt;&gt;AN$4, IFERROR(MATCH("c",$AB650:AM650,0),0)=0),"x", IF(IFERROR(MATCH("c",$AB650:AM650,0),0)=0,"c","")))</f>
        <v/>
      </c>
      <c r="AO650" s="88" t="str">
        <f>IF($AB650&lt;&gt;"x","",IF(AND($I650&lt;&gt;AO$4, IFERROR(MATCH("c",$AB650:AN650,0),0)=0),"x", IF(IFERROR(MATCH("c",$AB650:AN650,0),0)=0,"c","")))</f>
        <v/>
      </c>
      <c r="AP650" s="88" t="str">
        <f>IF($AB650&lt;&gt;"x","",IF(AND($I650&lt;&gt;AP$4, IFERROR(MATCH("c",$AB650:AO650,0),0)=0),"x", IF(IFERROR(MATCH("c",$AB650:AO650,0),0)=0,"c","")))</f>
        <v/>
      </c>
      <c r="AQ650" s="88" t="str">
        <f>IF($AB650&lt;&gt;"x","",IF(AND($I650&lt;&gt;AQ$4, IFERROR(MATCH("c",$AB650:AP650,0),0)=0),"x", IF(IFERROR(MATCH("c",$AB650:AP650,0),0)=0,"c","")))</f>
        <v/>
      </c>
    </row>
    <row r="651" spans="2:43" x14ac:dyDescent="0.25">
      <c r="B651" s="88">
        <f>IF(AND(OR(Pipeline!$F$5=H651,Pipeline!$F$5="",Pipeline!$F$5="All"), OR(Pipeline!$F$6=J651,Pipeline!$F$6="",Pipeline!$F$6="All"),  OR(Pipeline!$J$5&lt;=K651,Pipeline!$J$5=""), OR(Pipeline!$J$6&gt;=K651,Pipeline!$J$6=""),  OR(Pipeline!$N$5&lt;=O651,Pipeline!$N$5=""), OR(Pipeline!$N$6&gt;=O651,Pipeline!$N$6="")),1,0)</f>
        <v>1</v>
      </c>
      <c r="C651" s="99">
        <f>IF(B651&lt;&gt;1,"",COUNTIFS($I$6:I650,I651,$B$6:B650,1)+1)</f>
        <v>639</v>
      </c>
      <c r="D651" s="100" t="str">
        <f>IF(LEN(INDEX(Input!B$6:B$1005,ROW($C651)-ROW($C$5),1))=0,"-",INDEX(Input!B$6:B$1005,ROW($C651)-ROW($C$5),1))</f>
        <v>-</v>
      </c>
      <c r="E651" s="100" t="str">
        <f>IF(LEN(INDEX(Input!C$6:C$1005,ROW($C651)-ROW($C$5),1))=0,"-",INDEX(Input!C$6:C$1005,ROW($C651)-ROW($C$5),1))</f>
        <v>-</v>
      </c>
      <c r="F651" s="100" t="str">
        <f>IF(LEN(INDEX(Input!D$6:D$1005,ROW($C651)-ROW($C$5),1))=0,"-",INDEX(Input!D$6:D$1005,ROW($C651)-ROW($C$5),1))</f>
        <v>-</v>
      </c>
      <c r="G651" s="100" t="str">
        <f>IF(LEN(INDEX(Input!E$6:E$1005,ROW($C651)-ROW($C$5),1))=0,"-",INDEX(Input!E$6:E$1005,ROW($C651)-ROW($C$5),1))</f>
        <v>-</v>
      </c>
      <c r="H651" s="100" t="str">
        <f>IF(LEN(INDEX(Input!F$6:F$1005,ROW($C651)-ROW($C$5),1))=0,"-",INDEX(Input!F$6:F$1005,ROW($C651)-ROW($C$5),1))</f>
        <v>-</v>
      </c>
      <c r="I651" s="100" t="str">
        <f>IF(LEN(INDEX(Input!G$6:G$1005,ROW($C651)-ROW($C$5),1))=0,"",INDEX(Input!G$6:G$1005,ROW($C651)-ROW($C$5),1))</f>
        <v/>
      </c>
      <c r="J651" s="100" t="str">
        <f>IF(LEN(INDEX(Input!B$6:B$1005,ROW($C651)-ROW($C$5),1))=0,"-",IF(INDEX(Input!H$6:H$1005,ROW($C651)-ROW($C$5),1)="","Not set",INDEX(Input!H$6:H$1005,ROW($C651)-ROW($C$5),1)) )</f>
        <v>-</v>
      </c>
      <c r="K651" s="101" t="str">
        <f>IF(LEN(INDEX(Input!I$6:I$1005,ROW($C651)-ROW($C$5),1))=0,"",INDEX(Input!I$6:I$1005,ROW($C651)-ROW($C$5),1))</f>
        <v/>
      </c>
      <c r="L651" s="101" t="str">
        <f t="array" ref="L651">IFERROR(IF($AY$24=123,DAY(K651)&amp;connector&amp;IF($AZ$24="Extended",INDEX($AT$24:$AT$35,MONTH(K651),1),MONTH(K651))&amp;connector&amp;IF($AZ$24="Short", RIGHT(YEAR(K651),2),YEAR(K651)),IF($AY$24=213, MONTH(K651)&amp;connector&amp;DAY(K651)&amp;connector&amp;IF($AZ$24="Short", RIGHT(YEAR(K651),2),YEAR(K651)),IF($AZ$24="Short", RIGHT(YEAR(K651),2),YEAR(K651))&amp;connector&amp;MONTH(K651)&amp;connector&amp;DAY(K651))),"-")</f>
        <v>-</v>
      </c>
      <c r="M651" s="101" t="str">
        <f>IF(LEN(INDEX(Input!J$6:J$1005,ROW($C651)-ROW($C$5),1))=0,"",INDEX(Input!J$6:J$1005,ROW($C651)-ROW($C$5),1))</f>
        <v/>
      </c>
      <c r="N651" s="101" t="str">
        <f t="array" ref="N651">IFERROR(IF($AY$24=123,DAY(M651)&amp;connector&amp;IF($AZ$24="Extended",INDEX($AT$24:$AT$35,MONTH(M651),1),MONTH(M651))&amp;connector&amp;IF($AZ$24="Short", RIGHT(YEAR(M651),2),YEAR(M651)),IF($AY$24=213, MONTH(M651)&amp;connector&amp;DAY(M651)&amp;connector&amp;IF($AZ$24="Short", RIGHT(YEAR(M651),2),YEAR(M651)),IF($AZ$24="Short", RIGHT(YEAR(M651),2),YEAR(M651))&amp;connector&amp;MONTH(M651)&amp;connector&amp;DAY(M651))),"-")</f>
        <v>-</v>
      </c>
      <c r="O651" s="156" t="str">
        <f>IF(LEN(INDEX(Input!K$6:K$1005,ROW($C651)-ROW($C$5),1))=0,"",INDEX(Input!K$6:K$1005,ROW($C651)-ROW($C$5),1))</f>
        <v/>
      </c>
      <c r="P651" s="100" t="str">
        <f t="shared" si="82"/>
        <v>-</v>
      </c>
      <c r="Q651" s="156" t="str">
        <f>IF(LEN(INDEX(Input!L$6:L$1005,ROW($C651)-ROW($C$5),1))=0,"",INDEX(Input!L$6:L$1005,ROW($C651)-ROW($C$5),1))</f>
        <v/>
      </c>
      <c r="R651" s="100" t="str">
        <f t="shared" si="83"/>
        <v>-</v>
      </c>
      <c r="S651" s="156" t="str">
        <f>IF(LEN(INDEX(Input!M$6:M$1005,ROW($C651)-ROW($C$5),1))=0,"-",INDEX(Input!M$6:M$1005,ROW($C651)-ROW($C$5),1))</f>
        <v>-</v>
      </c>
      <c r="T651" s="156" t="str">
        <f t="shared" si="84"/>
        <v/>
      </c>
      <c r="U651" s="100" t="str">
        <f t="shared" si="85"/>
        <v>-</v>
      </c>
      <c r="V651" s="156" t="str">
        <f>IF(LEN(INDEX(Input!O$6:O$1005,ROW($C651)-ROW($C$5),1))=0,"",INDEX(Input!O$6:O$1005,ROW($C651)-ROW($C$5),1))</f>
        <v/>
      </c>
      <c r="W651" s="100" t="str">
        <f t="shared" si="86"/>
        <v>-</v>
      </c>
      <c r="X651" s="104" t="str">
        <f t="shared" si="87"/>
        <v/>
      </c>
      <c r="Y651" s="102" t="str">
        <f t="shared" si="81"/>
        <v/>
      </c>
      <c r="Z651" s="102" t="str">
        <f>IF(AND(OR(Dashboard!$D$7=J651,Dashboard!$D$7=""),  OR(Dashboard!$G$6&lt;=K651,Dashboard!$G$6=""), OR(Dashboard!$G$7&gt;=K651,Dashboard!$G$7=""),  OR(Dashboard!$J$6&lt;=O651,Dashboard!$J$6=""), OR(Dashboard!$J$7&gt;=O651,Dashboard!$J$7=""),D651&lt;&gt;""),"x","")</f>
        <v>x</v>
      </c>
      <c r="AA651" s="102" t="str">
        <f>IF(AND(OR(Dashboard!$D$6=H651,Dashboard!$D$6="",Dashboard!$D$6="All"), Z651="x"),"x","")</f>
        <v>x</v>
      </c>
      <c r="AB651" s="103" t="str">
        <f>IF(AND(OR(Dashboard!$D$6=H651,Dashboard!$D$6="",Dashboard!$D$6="All"), OR(Dashboard!$D$7=J651,Dashboard!$D$7=""),  OR(Dashboard!$G$6&lt;=K651,Dashboard!$G$6=""), OR(Dashboard!$G$7&gt;=K651,Dashboard!$G$7=""),  OR(Dashboard!$J$6&lt;=O651,Dashboard!$J$6=""), OR(Dashboard!$J$7&gt;=O651,Dashboard!$J$7=""),I651&lt;&gt;""),"x","")</f>
        <v/>
      </c>
      <c r="AC651" s="88" t="str">
        <f>IF($AB651&lt;&gt;"x","",IF(AND($I651&lt;&gt;AC$4, IFERROR(MATCH("c",$AB651:AB651,0),0)=0),"x", IF(IFERROR(MATCH("c",$AB651:AB651,0),0)=0,"c","")))</f>
        <v/>
      </c>
      <c r="AD651" s="88" t="str">
        <f>IF($AB651&lt;&gt;"x","",IF(AND($I651&lt;&gt;AD$4, IFERROR(MATCH("c",$AB651:AC651,0),0)=0),"x", IF(IFERROR(MATCH("c",$AB651:AC651,0),0)=0,"c","")))</f>
        <v/>
      </c>
      <c r="AE651" s="88" t="str">
        <f>IF($AB651&lt;&gt;"x","",IF(AND($I651&lt;&gt;AE$4, IFERROR(MATCH("c",$AB651:AD651,0),0)=0),"x", IF(IFERROR(MATCH("c",$AB651:AD651,0),0)=0,"c","")))</f>
        <v/>
      </c>
      <c r="AF651" s="88" t="str">
        <f>IF($AB651&lt;&gt;"x","",IF(AND($I651&lt;&gt;AF$4, IFERROR(MATCH("c",$AB651:AE651,0),0)=0),"x", IF(IFERROR(MATCH("c",$AB651:AE651,0),0)=0,"c","")))</f>
        <v/>
      </c>
      <c r="AG651" s="88" t="str">
        <f>IF($AB651&lt;&gt;"x","",IF(AND($I651&lt;&gt;AG$4, IFERROR(MATCH("c",$AB651:AF651,0),0)=0),"x", IF(IFERROR(MATCH("c",$AB651:AF651,0),0)=0,"c","")))</f>
        <v/>
      </c>
      <c r="AH651" s="88" t="str">
        <f>IF($AB651&lt;&gt;"x","",IF(AND($I651&lt;&gt;AH$4, IFERROR(MATCH("c",$AB651:AG651,0),0)=0),"x", IF(IFERROR(MATCH("c",$AB651:AG651,0),0)=0,"c","")))</f>
        <v/>
      </c>
      <c r="AI651" s="88" t="str">
        <f>IF($AB651&lt;&gt;"x","",IF(AND($I651&lt;&gt;AI$4, IFERROR(MATCH("c",$AB651:AH651,0),0)=0),"x", IF(IFERROR(MATCH("c",$AB651:AH651,0),0)=0,"c","")))</f>
        <v/>
      </c>
      <c r="AJ651" s="88" t="str">
        <f>IF($AB651&lt;&gt;"x","",IF(AND($I651&lt;&gt;AJ$4, IFERROR(MATCH("c",$AB651:AI651,0),0)=0),"x", IF(IFERROR(MATCH("c",$AB651:AI651,0),0)=0,"c","")))</f>
        <v/>
      </c>
      <c r="AK651" s="88" t="str">
        <f>IF($AB651&lt;&gt;"x","",IF(AND($I651&lt;&gt;AK$4, IFERROR(MATCH("c",$AB651:AJ651,0),0)=0),"x", IF(IFERROR(MATCH("c",$AB651:AJ651,0),0)=0,"c","")))</f>
        <v/>
      </c>
      <c r="AL651" s="88" t="str">
        <f>IF($AB651&lt;&gt;"x","",IF(AND($I651&lt;&gt;AL$4, IFERROR(MATCH("c",$AB651:AK651,0),0)=0),"x", IF(IFERROR(MATCH("c",$AB651:AK651,0),0)=0,"c","")))</f>
        <v/>
      </c>
      <c r="AM651" s="88" t="str">
        <f>IF($AB651&lt;&gt;"x","",IF(AND($I651&lt;&gt;AM$4, IFERROR(MATCH("c",$AB651:AL651,0),0)=0),"x", IF(IFERROR(MATCH("c",$AB651:AL651,0),0)=0,"c","")))</f>
        <v/>
      </c>
      <c r="AN651" s="88" t="str">
        <f>IF($AB651&lt;&gt;"x","",IF(AND($I651&lt;&gt;AN$4, IFERROR(MATCH("c",$AB651:AM651,0),0)=0),"x", IF(IFERROR(MATCH("c",$AB651:AM651,0),0)=0,"c","")))</f>
        <v/>
      </c>
      <c r="AO651" s="88" t="str">
        <f>IF($AB651&lt;&gt;"x","",IF(AND($I651&lt;&gt;AO$4, IFERROR(MATCH("c",$AB651:AN651,0),0)=0),"x", IF(IFERROR(MATCH("c",$AB651:AN651,0),0)=0,"c","")))</f>
        <v/>
      </c>
      <c r="AP651" s="88" t="str">
        <f>IF($AB651&lt;&gt;"x","",IF(AND($I651&lt;&gt;AP$4, IFERROR(MATCH("c",$AB651:AO651,0),0)=0),"x", IF(IFERROR(MATCH("c",$AB651:AO651,0),0)=0,"c","")))</f>
        <v/>
      </c>
      <c r="AQ651" s="88" t="str">
        <f>IF($AB651&lt;&gt;"x","",IF(AND($I651&lt;&gt;AQ$4, IFERROR(MATCH("c",$AB651:AP651,0),0)=0),"x", IF(IFERROR(MATCH("c",$AB651:AP651,0),0)=0,"c","")))</f>
        <v/>
      </c>
    </row>
    <row r="652" spans="2:43" x14ac:dyDescent="0.25">
      <c r="B652" s="88">
        <f>IF(AND(OR(Pipeline!$F$5=H652,Pipeline!$F$5="",Pipeline!$F$5="All"), OR(Pipeline!$F$6=J652,Pipeline!$F$6="",Pipeline!$F$6="All"),  OR(Pipeline!$J$5&lt;=K652,Pipeline!$J$5=""), OR(Pipeline!$J$6&gt;=K652,Pipeline!$J$6=""),  OR(Pipeline!$N$5&lt;=O652,Pipeline!$N$5=""), OR(Pipeline!$N$6&gt;=O652,Pipeline!$N$6="")),1,0)</f>
        <v>1</v>
      </c>
      <c r="C652" s="99">
        <f>IF(B652&lt;&gt;1,"",COUNTIFS($I$6:I651,I652,$B$6:B651,1)+1)</f>
        <v>640</v>
      </c>
      <c r="D652" s="100" t="str">
        <f>IF(LEN(INDEX(Input!B$6:B$1005,ROW($C652)-ROW($C$5),1))=0,"-",INDEX(Input!B$6:B$1005,ROW($C652)-ROW($C$5),1))</f>
        <v>-</v>
      </c>
      <c r="E652" s="100" t="str">
        <f>IF(LEN(INDEX(Input!C$6:C$1005,ROW($C652)-ROW($C$5),1))=0,"-",INDEX(Input!C$6:C$1005,ROW($C652)-ROW($C$5),1))</f>
        <v>-</v>
      </c>
      <c r="F652" s="100" t="str">
        <f>IF(LEN(INDEX(Input!D$6:D$1005,ROW($C652)-ROW($C$5),1))=0,"-",INDEX(Input!D$6:D$1005,ROW($C652)-ROW($C$5),1))</f>
        <v>-</v>
      </c>
      <c r="G652" s="100" t="str">
        <f>IF(LEN(INDEX(Input!E$6:E$1005,ROW($C652)-ROW($C$5),1))=0,"-",INDEX(Input!E$6:E$1005,ROW($C652)-ROW($C$5),1))</f>
        <v>-</v>
      </c>
      <c r="H652" s="100" t="str">
        <f>IF(LEN(INDEX(Input!F$6:F$1005,ROW($C652)-ROW($C$5),1))=0,"-",INDEX(Input!F$6:F$1005,ROW($C652)-ROW($C$5),1))</f>
        <v>-</v>
      </c>
      <c r="I652" s="100" t="str">
        <f>IF(LEN(INDEX(Input!G$6:G$1005,ROW($C652)-ROW($C$5),1))=0,"",INDEX(Input!G$6:G$1005,ROW($C652)-ROW($C$5),1))</f>
        <v/>
      </c>
      <c r="J652" s="100" t="str">
        <f>IF(LEN(INDEX(Input!B$6:B$1005,ROW($C652)-ROW($C$5),1))=0,"-",IF(INDEX(Input!H$6:H$1005,ROW($C652)-ROW($C$5),1)="","Not set",INDEX(Input!H$6:H$1005,ROW($C652)-ROW($C$5),1)) )</f>
        <v>-</v>
      </c>
      <c r="K652" s="101" t="str">
        <f>IF(LEN(INDEX(Input!I$6:I$1005,ROW($C652)-ROW($C$5),1))=0,"",INDEX(Input!I$6:I$1005,ROW($C652)-ROW($C$5),1))</f>
        <v/>
      </c>
      <c r="L652" s="101" t="str">
        <f t="array" ref="L652">IFERROR(IF($AY$24=123,DAY(K652)&amp;connector&amp;IF($AZ$24="Extended",INDEX($AT$24:$AT$35,MONTH(K652),1),MONTH(K652))&amp;connector&amp;IF($AZ$24="Short", RIGHT(YEAR(K652),2),YEAR(K652)),IF($AY$24=213, MONTH(K652)&amp;connector&amp;DAY(K652)&amp;connector&amp;IF($AZ$24="Short", RIGHT(YEAR(K652),2),YEAR(K652)),IF($AZ$24="Short", RIGHT(YEAR(K652),2),YEAR(K652))&amp;connector&amp;MONTH(K652)&amp;connector&amp;DAY(K652))),"-")</f>
        <v>-</v>
      </c>
      <c r="M652" s="101" t="str">
        <f>IF(LEN(INDEX(Input!J$6:J$1005,ROW($C652)-ROW($C$5),1))=0,"",INDEX(Input!J$6:J$1005,ROW($C652)-ROW($C$5),1))</f>
        <v/>
      </c>
      <c r="N652" s="101" t="str">
        <f t="array" ref="N652">IFERROR(IF($AY$24=123,DAY(M652)&amp;connector&amp;IF($AZ$24="Extended",INDEX($AT$24:$AT$35,MONTH(M652),1),MONTH(M652))&amp;connector&amp;IF($AZ$24="Short", RIGHT(YEAR(M652),2),YEAR(M652)),IF($AY$24=213, MONTH(M652)&amp;connector&amp;DAY(M652)&amp;connector&amp;IF($AZ$24="Short", RIGHT(YEAR(M652),2),YEAR(M652)),IF($AZ$24="Short", RIGHT(YEAR(M652),2),YEAR(M652))&amp;connector&amp;MONTH(M652)&amp;connector&amp;DAY(M652))),"-")</f>
        <v>-</v>
      </c>
      <c r="O652" s="156" t="str">
        <f>IF(LEN(INDEX(Input!K$6:K$1005,ROW($C652)-ROW($C$5),1))=0,"",INDEX(Input!K$6:K$1005,ROW($C652)-ROW($C$5),1))</f>
        <v/>
      </c>
      <c r="P652" s="100" t="str">
        <f t="shared" si="82"/>
        <v>-</v>
      </c>
      <c r="Q652" s="156" t="str">
        <f>IF(LEN(INDEX(Input!L$6:L$1005,ROW($C652)-ROW($C$5),1))=0,"",INDEX(Input!L$6:L$1005,ROW($C652)-ROW($C$5),1))</f>
        <v/>
      </c>
      <c r="R652" s="100" t="str">
        <f t="shared" si="83"/>
        <v>-</v>
      </c>
      <c r="S652" s="156" t="str">
        <f>IF(LEN(INDEX(Input!M$6:M$1005,ROW($C652)-ROW($C$5),1))=0,"-",INDEX(Input!M$6:M$1005,ROW($C652)-ROW($C$5),1))</f>
        <v>-</v>
      </c>
      <c r="T652" s="156" t="str">
        <f t="shared" si="84"/>
        <v/>
      </c>
      <c r="U652" s="100" t="str">
        <f t="shared" si="85"/>
        <v>-</v>
      </c>
      <c r="V652" s="156" t="str">
        <f>IF(LEN(INDEX(Input!O$6:O$1005,ROW($C652)-ROW($C$5),1))=0,"",INDEX(Input!O$6:O$1005,ROW($C652)-ROW($C$5),1))</f>
        <v/>
      </c>
      <c r="W652" s="100" t="str">
        <f t="shared" si="86"/>
        <v>-</v>
      </c>
      <c r="X652" s="104" t="str">
        <f t="shared" si="87"/>
        <v/>
      </c>
      <c r="Y652" s="102" t="str">
        <f t="shared" si="81"/>
        <v/>
      </c>
      <c r="Z652" s="102" t="str">
        <f>IF(AND(OR(Dashboard!$D$7=J652,Dashboard!$D$7=""),  OR(Dashboard!$G$6&lt;=K652,Dashboard!$G$6=""), OR(Dashboard!$G$7&gt;=K652,Dashboard!$G$7=""),  OR(Dashboard!$J$6&lt;=O652,Dashboard!$J$6=""), OR(Dashboard!$J$7&gt;=O652,Dashboard!$J$7=""),D652&lt;&gt;""),"x","")</f>
        <v>x</v>
      </c>
      <c r="AA652" s="102" t="str">
        <f>IF(AND(OR(Dashboard!$D$6=H652,Dashboard!$D$6="",Dashboard!$D$6="All"), Z652="x"),"x","")</f>
        <v>x</v>
      </c>
      <c r="AB652" s="103" t="str">
        <f>IF(AND(OR(Dashboard!$D$6=H652,Dashboard!$D$6="",Dashboard!$D$6="All"), OR(Dashboard!$D$7=J652,Dashboard!$D$7=""),  OR(Dashboard!$G$6&lt;=K652,Dashboard!$G$6=""), OR(Dashboard!$G$7&gt;=K652,Dashboard!$G$7=""),  OR(Dashboard!$J$6&lt;=O652,Dashboard!$J$6=""), OR(Dashboard!$J$7&gt;=O652,Dashboard!$J$7=""),I652&lt;&gt;""),"x","")</f>
        <v/>
      </c>
      <c r="AC652" s="88" t="str">
        <f>IF($AB652&lt;&gt;"x","",IF(AND($I652&lt;&gt;AC$4, IFERROR(MATCH("c",$AB652:AB652,0),0)=0),"x", IF(IFERROR(MATCH("c",$AB652:AB652,0),0)=0,"c","")))</f>
        <v/>
      </c>
      <c r="AD652" s="88" t="str">
        <f>IF($AB652&lt;&gt;"x","",IF(AND($I652&lt;&gt;AD$4, IFERROR(MATCH("c",$AB652:AC652,0),0)=0),"x", IF(IFERROR(MATCH("c",$AB652:AC652,0),0)=0,"c","")))</f>
        <v/>
      </c>
      <c r="AE652" s="88" t="str">
        <f>IF($AB652&lt;&gt;"x","",IF(AND($I652&lt;&gt;AE$4, IFERROR(MATCH("c",$AB652:AD652,0),0)=0),"x", IF(IFERROR(MATCH("c",$AB652:AD652,0),0)=0,"c","")))</f>
        <v/>
      </c>
      <c r="AF652" s="88" t="str">
        <f>IF($AB652&lt;&gt;"x","",IF(AND($I652&lt;&gt;AF$4, IFERROR(MATCH("c",$AB652:AE652,0),0)=0),"x", IF(IFERROR(MATCH("c",$AB652:AE652,0),0)=0,"c","")))</f>
        <v/>
      </c>
      <c r="AG652" s="88" t="str">
        <f>IF($AB652&lt;&gt;"x","",IF(AND($I652&lt;&gt;AG$4, IFERROR(MATCH("c",$AB652:AF652,0),0)=0),"x", IF(IFERROR(MATCH("c",$AB652:AF652,0),0)=0,"c","")))</f>
        <v/>
      </c>
      <c r="AH652" s="88" t="str">
        <f>IF($AB652&lt;&gt;"x","",IF(AND($I652&lt;&gt;AH$4, IFERROR(MATCH("c",$AB652:AG652,0),0)=0),"x", IF(IFERROR(MATCH("c",$AB652:AG652,0),0)=0,"c","")))</f>
        <v/>
      </c>
      <c r="AI652" s="88" t="str">
        <f>IF($AB652&lt;&gt;"x","",IF(AND($I652&lt;&gt;AI$4, IFERROR(MATCH("c",$AB652:AH652,0),0)=0),"x", IF(IFERROR(MATCH("c",$AB652:AH652,0),0)=0,"c","")))</f>
        <v/>
      </c>
      <c r="AJ652" s="88" t="str">
        <f>IF($AB652&lt;&gt;"x","",IF(AND($I652&lt;&gt;AJ$4, IFERROR(MATCH("c",$AB652:AI652,0),0)=0),"x", IF(IFERROR(MATCH("c",$AB652:AI652,0),0)=0,"c","")))</f>
        <v/>
      </c>
      <c r="AK652" s="88" t="str">
        <f>IF($AB652&lt;&gt;"x","",IF(AND($I652&lt;&gt;AK$4, IFERROR(MATCH("c",$AB652:AJ652,0),0)=0),"x", IF(IFERROR(MATCH("c",$AB652:AJ652,0),0)=0,"c","")))</f>
        <v/>
      </c>
      <c r="AL652" s="88" t="str">
        <f>IF($AB652&lt;&gt;"x","",IF(AND($I652&lt;&gt;AL$4, IFERROR(MATCH("c",$AB652:AK652,0),0)=0),"x", IF(IFERROR(MATCH("c",$AB652:AK652,0),0)=0,"c","")))</f>
        <v/>
      </c>
      <c r="AM652" s="88" t="str">
        <f>IF($AB652&lt;&gt;"x","",IF(AND($I652&lt;&gt;AM$4, IFERROR(MATCH("c",$AB652:AL652,0),0)=0),"x", IF(IFERROR(MATCH("c",$AB652:AL652,0),0)=0,"c","")))</f>
        <v/>
      </c>
      <c r="AN652" s="88" t="str">
        <f>IF($AB652&lt;&gt;"x","",IF(AND($I652&lt;&gt;AN$4, IFERROR(MATCH("c",$AB652:AM652,0),0)=0),"x", IF(IFERROR(MATCH("c",$AB652:AM652,0),0)=0,"c","")))</f>
        <v/>
      </c>
      <c r="AO652" s="88" t="str">
        <f>IF($AB652&lt;&gt;"x","",IF(AND($I652&lt;&gt;AO$4, IFERROR(MATCH("c",$AB652:AN652,0),0)=0),"x", IF(IFERROR(MATCH("c",$AB652:AN652,0),0)=0,"c","")))</f>
        <v/>
      </c>
      <c r="AP652" s="88" t="str">
        <f>IF($AB652&lt;&gt;"x","",IF(AND($I652&lt;&gt;AP$4, IFERROR(MATCH("c",$AB652:AO652,0),0)=0),"x", IF(IFERROR(MATCH("c",$AB652:AO652,0),0)=0,"c","")))</f>
        <v/>
      </c>
      <c r="AQ652" s="88" t="str">
        <f>IF($AB652&lt;&gt;"x","",IF(AND($I652&lt;&gt;AQ$4, IFERROR(MATCH("c",$AB652:AP652,0),0)=0),"x", IF(IFERROR(MATCH("c",$AB652:AP652,0),0)=0,"c","")))</f>
        <v/>
      </c>
    </row>
    <row r="653" spans="2:43" x14ac:dyDescent="0.25">
      <c r="B653" s="88">
        <f>IF(AND(OR(Pipeline!$F$5=H653,Pipeline!$F$5="",Pipeline!$F$5="All"), OR(Pipeline!$F$6=J653,Pipeline!$F$6="",Pipeline!$F$6="All"),  OR(Pipeline!$J$5&lt;=K653,Pipeline!$J$5=""), OR(Pipeline!$J$6&gt;=K653,Pipeline!$J$6=""),  OR(Pipeline!$N$5&lt;=O653,Pipeline!$N$5=""), OR(Pipeline!$N$6&gt;=O653,Pipeline!$N$6="")),1,0)</f>
        <v>1</v>
      </c>
      <c r="C653" s="99">
        <f>IF(B653&lt;&gt;1,"",COUNTIFS($I$6:I652,I653,$B$6:B652,1)+1)</f>
        <v>641</v>
      </c>
      <c r="D653" s="100" t="str">
        <f>IF(LEN(INDEX(Input!B$6:B$1005,ROW($C653)-ROW($C$5),1))=0,"-",INDEX(Input!B$6:B$1005,ROW($C653)-ROW($C$5),1))</f>
        <v>-</v>
      </c>
      <c r="E653" s="100" t="str">
        <f>IF(LEN(INDEX(Input!C$6:C$1005,ROW($C653)-ROW($C$5),1))=0,"-",INDEX(Input!C$6:C$1005,ROW($C653)-ROW($C$5),1))</f>
        <v>-</v>
      </c>
      <c r="F653" s="100" t="str">
        <f>IF(LEN(INDEX(Input!D$6:D$1005,ROW($C653)-ROW($C$5),1))=0,"-",INDEX(Input!D$6:D$1005,ROW($C653)-ROW($C$5),1))</f>
        <v>-</v>
      </c>
      <c r="G653" s="100" t="str">
        <f>IF(LEN(INDEX(Input!E$6:E$1005,ROW($C653)-ROW($C$5),1))=0,"-",INDEX(Input!E$6:E$1005,ROW($C653)-ROW($C$5),1))</f>
        <v>-</v>
      </c>
      <c r="H653" s="100" t="str">
        <f>IF(LEN(INDEX(Input!F$6:F$1005,ROW($C653)-ROW($C$5),1))=0,"-",INDEX(Input!F$6:F$1005,ROW($C653)-ROW($C$5),1))</f>
        <v>-</v>
      </c>
      <c r="I653" s="100" t="str">
        <f>IF(LEN(INDEX(Input!G$6:G$1005,ROW($C653)-ROW($C$5),1))=0,"",INDEX(Input!G$6:G$1005,ROW($C653)-ROW($C$5),1))</f>
        <v/>
      </c>
      <c r="J653" s="100" t="str">
        <f>IF(LEN(INDEX(Input!B$6:B$1005,ROW($C653)-ROW($C$5),1))=0,"-",IF(INDEX(Input!H$6:H$1005,ROW($C653)-ROW($C$5),1)="","Not set",INDEX(Input!H$6:H$1005,ROW($C653)-ROW($C$5),1)) )</f>
        <v>-</v>
      </c>
      <c r="K653" s="101" t="str">
        <f>IF(LEN(INDEX(Input!I$6:I$1005,ROW($C653)-ROW($C$5),1))=0,"",INDEX(Input!I$6:I$1005,ROW($C653)-ROW($C$5),1))</f>
        <v/>
      </c>
      <c r="L653" s="101" t="str">
        <f t="array" ref="L653">IFERROR(IF($AY$24=123,DAY(K653)&amp;connector&amp;IF($AZ$24="Extended",INDEX($AT$24:$AT$35,MONTH(K653),1),MONTH(K653))&amp;connector&amp;IF($AZ$24="Short", RIGHT(YEAR(K653),2),YEAR(K653)),IF($AY$24=213, MONTH(K653)&amp;connector&amp;DAY(K653)&amp;connector&amp;IF($AZ$24="Short", RIGHT(YEAR(K653),2),YEAR(K653)),IF($AZ$24="Short", RIGHT(YEAR(K653),2),YEAR(K653))&amp;connector&amp;MONTH(K653)&amp;connector&amp;DAY(K653))),"-")</f>
        <v>-</v>
      </c>
      <c r="M653" s="101" t="str">
        <f>IF(LEN(INDEX(Input!J$6:J$1005,ROW($C653)-ROW($C$5),1))=0,"",INDEX(Input!J$6:J$1005,ROW($C653)-ROW($C$5),1))</f>
        <v/>
      </c>
      <c r="N653" s="101" t="str">
        <f t="array" ref="N653">IFERROR(IF($AY$24=123,DAY(M653)&amp;connector&amp;IF($AZ$24="Extended",INDEX($AT$24:$AT$35,MONTH(M653),1),MONTH(M653))&amp;connector&amp;IF($AZ$24="Short", RIGHT(YEAR(M653),2),YEAR(M653)),IF($AY$24=213, MONTH(M653)&amp;connector&amp;DAY(M653)&amp;connector&amp;IF($AZ$24="Short", RIGHT(YEAR(M653),2),YEAR(M653)),IF($AZ$24="Short", RIGHT(YEAR(M653),2),YEAR(M653))&amp;connector&amp;MONTH(M653)&amp;connector&amp;DAY(M653))),"-")</f>
        <v>-</v>
      </c>
      <c r="O653" s="156" t="str">
        <f>IF(LEN(INDEX(Input!K$6:K$1005,ROW($C653)-ROW($C$5),1))=0,"",INDEX(Input!K$6:K$1005,ROW($C653)-ROW($C$5),1))</f>
        <v/>
      </c>
      <c r="P653" s="100" t="str">
        <f t="shared" si="82"/>
        <v>-</v>
      </c>
      <c r="Q653" s="156" t="str">
        <f>IF(LEN(INDEX(Input!L$6:L$1005,ROW($C653)-ROW($C$5),1))=0,"",INDEX(Input!L$6:L$1005,ROW($C653)-ROW($C$5),1))</f>
        <v/>
      </c>
      <c r="R653" s="100" t="str">
        <f t="shared" si="83"/>
        <v>-</v>
      </c>
      <c r="S653" s="156" t="str">
        <f>IF(LEN(INDEX(Input!M$6:M$1005,ROW($C653)-ROW($C$5),1))=0,"-",INDEX(Input!M$6:M$1005,ROW($C653)-ROW($C$5),1))</f>
        <v>-</v>
      </c>
      <c r="T653" s="156" t="str">
        <f t="shared" si="84"/>
        <v/>
      </c>
      <c r="U653" s="100" t="str">
        <f t="shared" si="85"/>
        <v>-</v>
      </c>
      <c r="V653" s="156" t="str">
        <f>IF(LEN(INDEX(Input!O$6:O$1005,ROW($C653)-ROW($C$5),1))=0,"",INDEX(Input!O$6:O$1005,ROW($C653)-ROW($C$5),1))</f>
        <v/>
      </c>
      <c r="W653" s="100" t="str">
        <f t="shared" si="86"/>
        <v>-</v>
      </c>
      <c r="X653" s="104" t="str">
        <f t="shared" si="87"/>
        <v/>
      </c>
      <c r="Y653" s="102" t="str">
        <f t="shared" si="81"/>
        <v/>
      </c>
      <c r="Z653" s="102" t="str">
        <f>IF(AND(OR(Dashboard!$D$7=J653,Dashboard!$D$7=""),  OR(Dashboard!$G$6&lt;=K653,Dashboard!$G$6=""), OR(Dashboard!$G$7&gt;=K653,Dashboard!$G$7=""),  OR(Dashboard!$J$6&lt;=O653,Dashboard!$J$6=""), OR(Dashboard!$J$7&gt;=O653,Dashboard!$J$7=""),D653&lt;&gt;""),"x","")</f>
        <v>x</v>
      </c>
      <c r="AA653" s="102" t="str">
        <f>IF(AND(OR(Dashboard!$D$6=H653,Dashboard!$D$6="",Dashboard!$D$6="All"), Z653="x"),"x","")</f>
        <v>x</v>
      </c>
      <c r="AB653" s="103" t="str">
        <f>IF(AND(OR(Dashboard!$D$6=H653,Dashboard!$D$6="",Dashboard!$D$6="All"), OR(Dashboard!$D$7=J653,Dashboard!$D$7=""),  OR(Dashboard!$G$6&lt;=K653,Dashboard!$G$6=""), OR(Dashboard!$G$7&gt;=K653,Dashboard!$G$7=""),  OR(Dashboard!$J$6&lt;=O653,Dashboard!$J$6=""), OR(Dashboard!$J$7&gt;=O653,Dashboard!$J$7=""),I653&lt;&gt;""),"x","")</f>
        <v/>
      </c>
      <c r="AC653" s="88" t="str">
        <f>IF($AB653&lt;&gt;"x","",IF(AND($I653&lt;&gt;AC$4, IFERROR(MATCH("c",$AB653:AB653,0),0)=0),"x", IF(IFERROR(MATCH("c",$AB653:AB653,0),0)=0,"c","")))</f>
        <v/>
      </c>
      <c r="AD653" s="88" t="str">
        <f>IF($AB653&lt;&gt;"x","",IF(AND($I653&lt;&gt;AD$4, IFERROR(MATCH("c",$AB653:AC653,0),0)=0),"x", IF(IFERROR(MATCH("c",$AB653:AC653,0),0)=0,"c","")))</f>
        <v/>
      </c>
      <c r="AE653" s="88" t="str">
        <f>IF($AB653&lt;&gt;"x","",IF(AND($I653&lt;&gt;AE$4, IFERROR(MATCH("c",$AB653:AD653,0),0)=0),"x", IF(IFERROR(MATCH("c",$AB653:AD653,0),0)=0,"c","")))</f>
        <v/>
      </c>
      <c r="AF653" s="88" t="str">
        <f>IF($AB653&lt;&gt;"x","",IF(AND($I653&lt;&gt;AF$4, IFERROR(MATCH("c",$AB653:AE653,0),0)=0),"x", IF(IFERROR(MATCH("c",$AB653:AE653,0),0)=0,"c","")))</f>
        <v/>
      </c>
      <c r="AG653" s="88" t="str">
        <f>IF($AB653&lt;&gt;"x","",IF(AND($I653&lt;&gt;AG$4, IFERROR(MATCH("c",$AB653:AF653,0),0)=0),"x", IF(IFERROR(MATCH("c",$AB653:AF653,0),0)=0,"c","")))</f>
        <v/>
      </c>
      <c r="AH653" s="88" t="str">
        <f>IF($AB653&lt;&gt;"x","",IF(AND($I653&lt;&gt;AH$4, IFERROR(MATCH("c",$AB653:AG653,0),0)=0),"x", IF(IFERROR(MATCH("c",$AB653:AG653,0),0)=0,"c","")))</f>
        <v/>
      </c>
      <c r="AI653" s="88" t="str">
        <f>IF($AB653&lt;&gt;"x","",IF(AND($I653&lt;&gt;AI$4, IFERROR(MATCH("c",$AB653:AH653,0),0)=0),"x", IF(IFERROR(MATCH("c",$AB653:AH653,0),0)=0,"c","")))</f>
        <v/>
      </c>
      <c r="AJ653" s="88" t="str">
        <f>IF($AB653&lt;&gt;"x","",IF(AND($I653&lt;&gt;AJ$4, IFERROR(MATCH("c",$AB653:AI653,0),0)=0),"x", IF(IFERROR(MATCH("c",$AB653:AI653,0),0)=0,"c","")))</f>
        <v/>
      </c>
      <c r="AK653" s="88" t="str">
        <f>IF($AB653&lt;&gt;"x","",IF(AND($I653&lt;&gt;AK$4, IFERROR(MATCH("c",$AB653:AJ653,0),0)=0),"x", IF(IFERROR(MATCH("c",$AB653:AJ653,0),0)=0,"c","")))</f>
        <v/>
      </c>
      <c r="AL653" s="88" t="str">
        <f>IF($AB653&lt;&gt;"x","",IF(AND($I653&lt;&gt;AL$4, IFERROR(MATCH("c",$AB653:AK653,0),0)=0),"x", IF(IFERROR(MATCH("c",$AB653:AK653,0),0)=0,"c","")))</f>
        <v/>
      </c>
      <c r="AM653" s="88" t="str">
        <f>IF($AB653&lt;&gt;"x","",IF(AND($I653&lt;&gt;AM$4, IFERROR(MATCH("c",$AB653:AL653,0),0)=0),"x", IF(IFERROR(MATCH("c",$AB653:AL653,0),0)=0,"c","")))</f>
        <v/>
      </c>
      <c r="AN653" s="88" t="str">
        <f>IF($AB653&lt;&gt;"x","",IF(AND($I653&lt;&gt;AN$4, IFERROR(MATCH("c",$AB653:AM653,0),0)=0),"x", IF(IFERROR(MATCH("c",$AB653:AM653,0),0)=0,"c","")))</f>
        <v/>
      </c>
      <c r="AO653" s="88" t="str">
        <f>IF($AB653&lt;&gt;"x","",IF(AND($I653&lt;&gt;AO$4, IFERROR(MATCH("c",$AB653:AN653,0),0)=0),"x", IF(IFERROR(MATCH("c",$AB653:AN653,0),0)=0,"c","")))</f>
        <v/>
      </c>
      <c r="AP653" s="88" t="str">
        <f>IF($AB653&lt;&gt;"x","",IF(AND($I653&lt;&gt;AP$4, IFERROR(MATCH("c",$AB653:AO653,0),0)=0),"x", IF(IFERROR(MATCH("c",$AB653:AO653,0),0)=0,"c","")))</f>
        <v/>
      </c>
      <c r="AQ653" s="88" t="str">
        <f>IF($AB653&lt;&gt;"x","",IF(AND($I653&lt;&gt;AQ$4, IFERROR(MATCH("c",$AB653:AP653,0),0)=0),"x", IF(IFERROR(MATCH("c",$AB653:AP653,0),0)=0,"c","")))</f>
        <v/>
      </c>
    </row>
    <row r="654" spans="2:43" x14ac:dyDescent="0.25">
      <c r="B654" s="88">
        <f>IF(AND(OR(Pipeline!$F$5=H654,Pipeline!$F$5="",Pipeline!$F$5="All"), OR(Pipeline!$F$6=J654,Pipeline!$F$6="",Pipeline!$F$6="All"),  OR(Pipeline!$J$5&lt;=K654,Pipeline!$J$5=""), OR(Pipeline!$J$6&gt;=K654,Pipeline!$J$6=""),  OR(Pipeline!$N$5&lt;=O654,Pipeline!$N$5=""), OR(Pipeline!$N$6&gt;=O654,Pipeline!$N$6="")),1,0)</f>
        <v>1</v>
      </c>
      <c r="C654" s="99">
        <f>IF(B654&lt;&gt;1,"",COUNTIFS($I$6:I653,I654,$B$6:B653,1)+1)</f>
        <v>642</v>
      </c>
      <c r="D654" s="100" t="str">
        <f>IF(LEN(INDEX(Input!B$6:B$1005,ROW($C654)-ROW($C$5),1))=0,"-",INDEX(Input!B$6:B$1005,ROW($C654)-ROW($C$5),1))</f>
        <v>-</v>
      </c>
      <c r="E654" s="100" t="str">
        <f>IF(LEN(INDEX(Input!C$6:C$1005,ROW($C654)-ROW($C$5),1))=0,"-",INDEX(Input!C$6:C$1005,ROW($C654)-ROW($C$5),1))</f>
        <v>-</v>
      </c>
      <c r="F654" s="100" t="str">
        <f>IF(LEN(INDEX(Input!D$6:D$1005,ROW($C654)-ROW($C$5),1))=0,"-",INDEX(Input!D$6:D$1005,ROW($C654)-ROW($C$5),1))</f>
        <v>-</v>
      </c>
      <c r="G654" s="100" t="str">
        <f>IF(LEN(INDEX(Input!E$6:E$1005,ROW($C654)-ROW($C$5),1))=0,"-",INDEX(Input!E$6:E$1005,ROW($C654)-ROW($C$5),1))</f>
        <v>-</v>
      </c>
      <c r="H654" s="100" t="str">
        <f>IF(LEN(INDEX(Input!F$6:F$1005,ROW($C654)-ROW($C$5),1))=0,"-",INDEX(Input!F$6:F$1005,ROW($C654)-ROW($C$5),1))</f>
        <v>-</v>
      </c>
      <c r="I654" s="100" t="str">
        <f>IF(LEN(INDEX(Input!G$6:G$1005,ROW($C654)-ROW($C$5),1))=0,"",INDEX(Input!G$6:G$1005,ROW($C654)-ROW($C$5),1))</f>
        <v/>
      </c>
      <c r="J654" s="100" t="str">
        <f>IF(LEN(INDEX(Input!B$6:B$1005,ROW($C654)-ROW($C$5),1))=0,"-",IF(INDEX(Input!H$6:H$1005,ROW($C654)-ROW($C$5),1)="","Not set",INDEX(Input!H$6:H$1005,ROW($C654)-ROW($C$5),1)) )</f>
        <v>-</v>
      </c>
      <c r="K654" s="101" t="str">
        <f>IF(LEN(INDEX(Input!I$6:I$1005,ROW($C654)-ROW($C$5),1))=0,"",INDEX(Input!I$6:I$1005,ROW($C654)-ROW($C$5),1))</f>
        <v/>
      </c>
      <c r="L654" s="101" t="str">
        <f t="array" ref="L654">IFERROR(IF($AY$24=123,DAY(K654)&amp;connector&amp;IF($AZ$24="Extended",INDEX($AT$24:$AT$35,MONTH(K654),1),MONTH(K654))&amp;connector&amp;IF($AZ$24="Short", RIGHT(YEAR(K654),2),YEAR(K654)),IF($AY$24=213, MONTH(K654)&amp;connector&amp;DAY(K654)&amp;connector&amp;IF($AZ$24="Short", RIGHT(YEAR(K654),2),YEAR(K654)),IF($AZ$24="Short", RIGHT(YEAR(K654),2),YEAR(K654))&amp;connector&amp;MONTH(K654)&amp;connector&amp;DAY(K654))),"-")</f>
        <v>-</v>
      </c>
      <c r="M654" s="101" t="str">
        <f>IF(LEN(INDEX(Input!J$6:J$1005,ROW($C654)-ROW($C$5),1))=0,"",INDEX(Input!J$6:J$1005,ROW($C654)-ROW($C$5),1))</f>
        <v/>
      </c>
      <c r="N654" s="101" t="str">
        <f t="array" ref="N654">IFERROR(IF($AY$24=123,DAY(M654)&amp;connector&amp;IF($AZ$24="Extended",INDEX($AT$24:$AT$35,MONTH(M654),1),MONTH(M654))&amp;connector&amp;IF($AZ$24="Short", RIGHT(YEAR(M654),2),YEAR(M654)),IF($AY$24=213, MONTH(M654)&amp;connector&amp;DAY(M654)&amp;connector&amp;IF($AZ$24="Short", RIGHT(YEAR(M654),2),YEAR(M654)),IF($AZ$24="Short", RIGHT(YEAR(M654),2),YEAR(M654))&amp;connector&amp;MONTH(M654)&amp;connector&amp;DAY(M654))),"-")</f>
        <v>-</v>
      </c>
      <c r="O654" s="156" t="str">
        <f>IF(LEN(INDEX(Input!K$6:K$1005,ROW($C654)-ROW($C$5),1))=0,"",INDEX(Input!K$6:K$1005,ROW($C654)-ROW($C$5),1))</f>
        <v/>
      </c>
      <c r="P654" s="100" t="str">
        <f t="shared" si="82"/>
        <v>-</v>
      </c>
      <c r="Q654" s="156" t="str">
        <f>IF(LEN(INDEX(Input!L$6:L$1005,ROW($C654)-ROW($C$5),1))=0,"",INDEX(Input!L$6:L$1005,ROW($C654)-ROW($C$5),1))</f>
        <v/>
      </c>
      <c r="R654" s="100" t="str">
        <f t="shared" si="83"/>
        <v>-</v>
      </c>
      <c r="S654" s="156" t="str">
        <f>IF(LEN(INDEX(Input!M$6:M$1005,ROW($C654)-ROW($C$5),1))=0,"-",INDEX(Input!M$6:M$1005,ROW($C654)-ROW($C$5),1))</f>
        <v>-</v>
      </c>
      <c r="T654" s="156" t="str">
        <f t="shared" si="84"/>
        <v/>
      </c>
      <c r="U654" s="100" t="str">
        <f t="shared" si="85"/>
        <v>-</v>
      </c>
      <c r="V654" s="156" t="str">
        <f>IF(LEN(INDEX(Input!O$6:O$1005,ROW($C654)-ROW($C$5),1))=0,"",INDEX(Input!O$6:O$1005,ROW($C654)-ROW($C$5),1))</f>
        <v/>
      </c>
      <c r="W654" s="100" t="str">
        <f t="shared" si="86"/>
        <v>-</v>
      </c>
      <c r="X654" s="104" t="str">
        <f t="shared" si="87"/>
        <v/>
      </c>
      <c r="Y654" s="102" t="str">
        <f t="shared" si="81"/>
        <v/>
      </c>
      <c r="Z654" s="102" t="str">
        <f>IF(AND(OR(Dashboard!$D$7=J654,Dashboard!$D$7=""),  OR(Dashboard!$G$6&lt;=K654,Dashboard!$G$6=""), OR(Dashboard!$G$7&gt;=K654,Dashboard!$G$7=""),  OR(Dashboard!$J$6&lt;=O654,Dashboard!$J$6=""), OR(Dashboard!$J$7&gt;=O654,Dashboard!$J$7=""),D654&lt;&gt;""),"x","")</f>
        <v>x</v>
      </c>
      <c r="AA654" s="102" t="str">
        <f>IF(AND(OR(Dashboard!$D$6=H654,Dashboard!$D$6="",Dashboard!$D$6="All"), Z654="x"),"x","")</f>
        <v>x</v>
      </c>
      <c r="AB654" s="103" t="str">
        <f>IF(AND(OR(Dashboard!$D$6=H654,Dashboard!$D$6="",Dashboard!$D$6="All"), OR(Dashboard!$D$7=J654,Dashboard!$D$7=""),  OR(Dashboard!$G$6&lt;=K654,Dashboard!$G$6=""), OR(Dashboard!$G$7&gt;=K654,Dashboard!$G$7=""),  OR(Dashboard!$J$6&lt;=O654,Dashboard!$J$6=""), OR(Dashboard!$J$7&gt;=O654,Dashboard!$J$7=""),I654&lt;&gt;""),"x","")</f>
        <v/>
      </c>
      <c r="AC654" s="88" t="str">
        <f>IF($AB654&lt;&gt;"x","",IF(AND($I654&lt;&gt;AC$4, IFERROR(MATCH("c",$AB654:AB654,0),0)=0),"x", IF(IFERROR(MATCH("c",$AB654:AB654,0),0)=0,"c","")))</f>
        <v/>
      </c>
      <c r="AD654" s="88" t="str">
        <f>IF($AB654&lt;&gt;"x","",IF(AND($I654&lt;&gt;AD$4, IFERROR(MATCH("c",$AB654:AC654,0),0)=0),"x", IF(IFERROR(MATCH("c",$AB654:AC654,0),0)=0,"c","")))</f>
        <v/>
      </c>
      <c r="AE654" s="88" t="str">
        <f>IF($AB654&lt;&gt;"x","",IF(AND($I654&lt;&gt;AE$4, IFERROR(MATCH("c",$AB654:AD654,0),0)=0),"x", IF(IFERROR(MATCH("c",$AB654:AD654,0),0)=0,"c","")))</f>
        <v/>
      </c>
      <c r="AF654" s="88" t="str">
        <f>IF($AB654&lt;&gt;"x","",IF(AND($I654&lt;&gt;AF$4, IFERROR(MATCH("c",$AB654:AE654,0),0)=0),"x", IF(IFERROR(MATCH("c",$AB654:AE654,0),0)=0,"c","")))</f>
        <v/>
      </c>
      <c r="AG654" s="88" t="str">
        <f>IF($AB654&lt;&gt;"x","",IF(AND($I654&lt;&gt;AG$4, IFERROR(MATCH("c",$AB654:AF654,0),0)=0),"x", IF(IFERROR(MATCH("c",$AB654:AF654,0),0)=0,"c","")))</f>
        <v/>
      </c>
      <c r="AH654" s="88" t="str">
        <f>IF($AB654&lt;&gt;"x","",IF(AND($I654&lt;&gt;AH$4, IFERROR(MATCH("c",$AB654:AG654,0),0)=0),"x", IF(IFERROR(MATCH("c",$AB654:AG654,0),0)=0,"c","")))</f>
        <v/>
      </c>
      <c r="AI654" s="88" t="str">
        <f>IF($AB654&lt;&gt;"x","",IF(AND($I654&lt;&gt;AI$4, IFERROR(MATCH("c",$AB654:AH654,0),0)=0),"x", IF(IFERROR(MATCH("c",$AB654:AH654,0),0)=0,"c","")))</f>
        <v/>
      </c>
      <c r="AJ654" s="88" t="str">
        <f>IF($AB654&lt;&gt;"x","",IF(AND($I654&lt;&gt;AJ$4, IFERROR(MATCH("c",$AB654:AI654,0),0)=0),"x", IF(IFERROR(MATCH("c",$AB654:AI654,0),0)=0,"c","")))</f>
        <v/>
      </c>
      <c r="AK654" s="88" t="str">
        <f>IF($AB654&lt;&gt;"x","",IF(AND($I654&lt;&gt;AK$4, IFERROR(MATCH("c",$AB654:AJ654,0),0)=0),"x", IF(IFERROR(MATCH("c",$AB654:AJ654,0),0)=0,"c","")))</f>
        <v/>
      </c>
      <c r="AL654" s="88" t="str">
        <f>IF($AB654&lt;&gt;"x","",IF(AND($I654&lt;&gt;AL$4, IFERROR(MATCH("c",$AB654:AK654,0),0)=0),"x", IF(IFERROR(MATCH("c",$AB654:AK654,0),0)=0,"c","")))</f>
        <v/>
      </c>
      <c r="AM654" s="88" t="str">
        <f>IF($AB654&lt;&gt;"x","",IF(AND($I654&lt;&gt;AM$4, IFERROR(MATCH("c",$AB654:AL654,0),0)=0),"x", IF(IFERROR(MATCH("c",$AB654:AL654,0),0)=0,"c","")))</f>
        <v/>
      </c>
      <c r="AN654" s="88" t="str">
        <f>IF($AB654&lt;&gt;"x","",IF(AND($I654&lt;&gt;AN$4, IFERROR(MATCH("c",$AB654:AM654,0),0)=0),"x", IF(IFERROR(MATCH("c",$AB654:AM654,0),0)=0,"c","")))</f>
        <v/>
      </c>
      <c r="AO654" s="88" t="str">
        <f>IF($AB654&lt;&gt;"x","",IF(AND($I654&lt;&gt;AO$4, IFERROR(MATCH("c",$AB654:AN654,0),0)=0),"x", IF(IFERROR(MATCH("c",$AB654:AN654,0),0)=0,"c","")))</f>
        <v/>
      </c>
      <c r="AP654" s="88" t="str">
        <f>IF($AB654&lt;&gt;"x","",IF(AND($I654&lt;&gt;AP$4, IFERROR(MATCH("c",$AB654:AO654,0),0)=0),"x", IF(IFERROR(MATCH("c",$AB654:AO654,0),0)=0,"c","")))</f>
        <v/>
      </c>
      <c r="AQ654" s="88" t="str">
        <f>IF($AB654&lt;&gt;"x","",IF(AND($I654&lt;&gt;AQ$4, IFERROR(MATCH("c",$AB654:AP654,0),0)=0),"x", IF(IFERROR(MATCH("c",$AB654:AP654,0),0)=0,"c","")))</f>
        <v/>
      </c>
    </row>
    <row r="655" spans="2:43" x14ac:dyDescent="0.25">
      <c r="B655" s="88">
        <f>IF(AND(OR(Pipeline!$F$5=H655,Pipeline!$F$5="",Pipeline!$F$5="All"), OR(Pipeline!$F$6=J655,Pipeline!$F$6="",Pipeline!$F$6="All"),  OR(Pipeline!$J$5&lt;=K655,Pipeline!$J$5=""), OR(Pipeline!$J$6&gt;=K655,Pipeline!$J$6=""),  OR(Pipeline!$N$5&lt;=O655,Pipeline!$N$5=""), OR(Pipeline!$N$6&gt;=O655,Pipeline!$N$6="")),1,0)</f>
        <v>1</v>
      </c>
      <c r="C655" s="99">
        <f>IF(B655&lt;&gt;1,"",COUNTIFS($I$6:I654,I655,$B$6:B654,1)+1)</f>
        <v>643</v>
      </c>
      <c r="D655" s="100" t="str">
        <f>IF(LEN(INDEX(Input!B$6:B$1005,ROW($C655)-ROW($C$5),1))=0,"-",INDEX(Input!B$6:B$1005,ROW($C655)-ROW($C$5),1))</f>
        <v>-</v>
      </c>
      <c r="E655" s="100" t="str">
        <f>IF(LEN(INDEX(Input!C$6:C$1005,ROW($C655)-ROW($C$5),1))=0,"-",INDEX(Input!C$6:C$1005,ROW($C655)-ROW($C$5),1))</f>
        <v>-</v>
      </c>
      <c r="F655" s="100" t="str">
        <f>IF(LEN(INDEX(Input!D$6:D$1005,ROW($C655)-ROW($C$5),1))=0,"-",INDEX(Input!D$6:D$1005,ROW($C655)-ROW($C$5),1))</f>
        <v>-</v>
      </c>
      <c r="G655" s="100" t="str">
        <f>IF(LEN(INDEX(Input!E$6:E$1005,ROW($C655)-ROW($C$5),1))=0,"-",INDEX(Input!E$6:E$1005,ROW($C655)-ROW($C$5),1))</f>
        <v>-</v>
      </c>
      <c r="H655" s="100" t="str">
        <f>IF(LEN(INDEX(Input!F$6:F$1005,ROW($C655)-ROW($C$5),1))=0,"-",INDEX(Input!F$6:F$1005,ROW($C655)-ROW($C$5),1))</f>
        <v>-</v>
      </c>
      <c r="I655" s="100" t="str">
        <f>IF(LEN(INDEX(Input!G$6:G$1005,ROW($C655)-ROW($C$5),1))=0,"",INDEX(Input!G$6:G$1005,ROW($C655)-ROW($C$5),1))</f>
        <v/>
      </c>
      <c r="J655" s="100" t="str">
        <f>IF(LEN(INDEX(Input!B$6:B$1005,ROW($C655)-ROW($C$5),1))=0,"-",IF(INDEX(Input!H$6:H$1005,ROW($C655)-ROW($C$5),1)="","Not set",INDEX(Input!H$6:H$1005,ROW($C655)-ROW($C$5),1)) )</f>
        <v>-</v>
      </c>
      <c r="K655" s="101" t="str">
        <f>IF(LEN(INDEX(Input!I$6:I$1005,ROW($C655)-ROW($C$5),1))=0,"",INDEX(Input!I$6:I$1005,ROW($C655)-ROW($C$5),1))</f>
        <v/>
      </c>
      <c r="L655" s="101" t="str">
        <f t="array" ref="L655">IFERROR(IF($AY$24=123,DAY(K655)&amp;connector&amp;IF($AZ$24="Extended",INDEX($AT$24:$AT$35,MONTH(K655),1),MONTH(K655))&amp;connector&amp;IF($AZ$24="Short", RIGHT(YEAR(K655),2),YEAR(K655)),IF($AY$24=213, MONTH(K655)&amp;connector&amp;DAY(K655)&amp;connector&amp;IF($AZ$24="Short", RIGHT(YEAR(K655),2),YEAR(K655)),IF($AZ$24="Short", RIGHT(YEAR(K655),2),YEAR(K655))&amp;connector&amp;MONTH(K655)&amp;connector&amp;DAY(K655))),"-")</f>
        <v>-</v>
      </c>
      <c r="M655" s="101" t="str">
        <f>IF(LEN(INDEX(Input!J$6:J$1005,ROW($C655)-ROW($C$5),1))=0,"",INDEX(Input!J$6:J$1005,ROW($C655)-ROW($C$5),1))</f>
        <v/>
      </c>
      <c r="N655" s="101" t="str">
        <f t="array" ref="N655">IFERROR(IF($AY$24=123,DAY(M655)&amp;connector&amp;IF($AZ$24="Extended",INDEX($AT$24:$AT$35,MONTH(M655),1),MONTH(M655))&amp;connector&amp;IF($AZ$24="Short", RIGHT(YEAR(M655),2),YEAR(M655)),IF($AY$24=213, MONTH(M655)&amp;connector&amp;DAY(M655)&amp;connector&amp;IF($AZ$24="Short", RIGHT(YEAR(M655),2),YEAR(M655)),IF($AZ$24="Short", RIGHT(YEAR(M655),2),YEAR(M655))&amp;connector&amp;MONTH(M655)&amp;connector&amp;DAY(M655))),"-")</f>
        <v>-</v>
      </c>
      <c r="O655" s="156" t="str">
        <f>IF(LEN(INDEX(Input!K$6:K$1005,ROW($C655)-ROW($C$5),1))=0,"",INDEX(Input!K$6:K$1005,ROW($C655)-ROW($C$5),1))</f>
        <v/>
      </c>
      <c r="P655" s="100" t="str">
        <f t="shared" si="82"/>
        <v>-</v>
      </c>
      <c r="Q655" s="156" t="str">
        <f>IF(LEN(INDEX(Input!L$6:L$1005,ROW($C655)-ROW($C$5),1))=0,"",INDEX(Input!L$6:L$1005,ROW($C655)-ROW($C$5),1))</f>
        <v/>
      </c>
      <c r="R655" s="100" t="str">
        <f t="shared" si="83"/>
        <v>-</v>
      </c>
      <c r="S655" s="156" t="str">
        <f>IF(LEN(INDEX(Input!M$6:M$1005,ROW($C655)-ROW($C$5),1))=0,"-",INDEX(Input!M$6:M$1005,ROW($C655)-ROW($C$5),1))</f>
        <v>-</v>
      </c>
      <c r="T655" s="156" t="str">
        <f t="shared" si="84"/>
        <v/>
      </c>
      <c r="U655" s="100" t="str">
        <f t="shared" si="85"/>
        <v>-</v>
      </c>
      <c r="V655" s="156" t="str">
        <f>IF(LEN(INDEX(Input!O$6:O$1005,ROW($C655)-ROW($C$5),1))=0,"",INDEX(Input!O$6:O$1005,ROW($C655)-ROW($C$5),1))</f>
        <v/>
      </c>
      <c r="W655" s="100" t="str">
        <f t="shared" si="86"/>
        <v>-</v>
      </c>
      <c r="X655" s="104" t="str">
        <f t="shared" si="87"/>
        <v/>
      </c>
      <c r="Y655" s="102" t="str">
        <f t="shared" si="81"/>
        <v/>
      </c>
      <c r="Z655" s="102" t="str">
        <f>IF(AND(OR(Dashboard!$D$7=J655,Dashboard!$D$7=""),  OR(Dashboard!$G$6&lt;=K655,Dashboard!$G$6=""), OR(Dashboard!$G$7&gt;=K655,Dashboard!$G$7=""),  OR(Dashboard!$J$6&lt;=O655,Dashboard!$J$6=""), OR(Dashboard!$J$7&gt;=O655,Dashboard!$J$7=""),D655&lt;&gt;""),"x","")</f>
        <v>x</v>
      </c>
      <c r="AA655" s="102" t="str">
        <f>IF(AND(OR(Dashboard!$D$6=H655,Dashboard!$D$6="",Dashboard!$D$6="All"), Z655="x"),"x","")</f>
        <v>x</v>
      </c>
      <c r="AB655" s="103" t="str">
        <f>IF(AND(OR(Dashboard!$D$6=H655,Dashboard!$D$6="",Dashboard!$D$6="All"), OR(Dashboard!$D$7=J655,Dashboard!$D$7=""),  OR(Dashboard!$G$6&lt;=K655,Dashboard!$G$6=""), OR(Dashboard!$G$7&gt;=K655,Dashboard!$G$7=""),  OR(Dashboard!$J$6&lt;=O655,Dashboard!$J$6=""), OR(Dashboard!$J$7&gt;=O655,Dashboard!$J$7=""),I655&lt;&gt;""),"x","")</f>
        <v/>
      </c>
      <c r="AC655" s="88" t="str">
        <f>IF($AB655&lt;&gt;"x","",IF(AND($I655&lt;&gt;AC$4, IFERROR(MATCH("c",$AB655:AB655,0),0)=0),"x", IF(IFERROR(MATCH("c",$AB655:AB655,0),0)=0,"c","")))</f>
        <v/>
      </c>
      <c r="AD655" s="88" t="str">
        <f>IF($AB655&lt;&gt;"x","",IF(AND($I655&lt;&gt;AD$4, IFERROR(MATCH("c",$AB655:AC655,0),0)=0),"x", IF(IFERROR(MATCH("c",$AB655:AC655,0),0)=0,"c","")))</f>
        <v/>
      </c>
      <c r="AE655" s="88" t="str">
        <f>IF($AB655&lt;&gt;"x","",IF(AND($I655&lt;&gt;AE$4, IFERROR(MATCH("c",$AB655:AD655,0),0)=0),"x", IF(IFERROR(MATCH("c",$AB655:AD655,0),0)=0,"c","")))</f>
        <v/>
      </c>
      <c r="AF655" s="88" t="str">
        <f>IF($AB655&lt;&gt;"x","",IF(AND($I655&lt;&gt;AF$4, IFERROR(MATCH("c",$AB655:AE655,0),0)=0),"x", IF(IFERROR(MATCH("c",$AB655:AE655,0),0)=0,"c","")))</f>
        <v/>
      </c>
      <c r="AG655" s="88" t="str">
        <f>IF($AB655&lt;&gt;"x","",IF(AND($I655&lt;&gt;AG$4, IFERROR(MATCH("c",$AB655:AF655,0),0)=0),"x", IF(IFERROR(MATCH("c",$AB655:AF655,0),0)=0,"c","")))</f>
        <v/>
      </c>
      <c r="AH655" s="88" t="str">
        <f>IF($AB655&lt;&gt;"x","",IF(AND($I655&lt;&gt;AH$4, IFERROR(MATCH("c",$AB655:AG655,0),0)=0),"x", IF(IFERROR(MATCH("c",$AB655:AG655,0),0)=0,"c","")))</f>
        <v/>
      </c>
      <c r="AI655" s="88" t="str">
        <f>IF($AB655&lt;&gt;"x","",IF(AND($I655&lt;&gt;AI$4, IFERROR(MATCH("c",$AB655:AH655,0),0)=0),"x", IF(IFERROR(MATCH("c",$AB655:AH655,0),0)=0,"c","")))</f>
        <v/>
      </c>
      <c r="AJ655" s="88" t="str">
        <f>IF($AB655&lt;&gt;"x","",IF(AND($I655&lt;&gt;AJ$4, IFERROR(MATCH("c",$AB655:AI655,0),0)=0),"x", IF(IFERROR(MATCH("c",$AB655:AI655,0),0)=0,"c","")))</f>
        <v/>
      </c>
      <c r="AK655" s="88" t="str">
        <f>IF($AB655&lt;&gt;"x","",IF(AND($I655&lt;&gt;AK$4, IFERROR(MATCH("c",$AB655:AJ655,0),0)=0),"x", IF(IFERROR(MATCH("c",$AB655:AJ655,0),0)=0,"c","")))</f>
        <v/>
      </c>
      <c r="AL655" s="88" t="str">
        <f>IF($AB655&lt;&gt;"x","",IF(AND($I655&lt;&gt;AL$4, IFERROR(MATCH("c",$AB655:AK655,0),0)=0),"x", IF(IFERROR(MATCH("c",$AB655:AK655,0),0)=0,"c","")))</f>
        <v/>
      </c>
      <c r="AM655" s="88" t="str">
        <f>IF($AB655&lt;&gt;"x","",IF(AND($I655&lt;&gt;AM$4, IFERROR(MATCH("c",$AB655:AL655,0),0)=0),"x", IF(IFERROR(MATCH("c",$AB655:AL655,0),0)=0,"c","")))</f>
        <v/>
      </c>
      <c r="AN655" s="88" t="str">
        <f>IF($AB655&lt;&gt;"x","",IF(AND($I655&lt;&gt;AN$4, IFERROR(MATCH("c",$AB655:AM655,0),0)=0),"x", IF(IFERROR(MATCH("c",$AB655:AM655,0),0)=0,"c","")))</f>
        <v/>
      </c>
      <c r="AO655" s="88" t="str">
        <f>IF($AB655&lt;&gt;"x","",IF(AND($I655&lt;&gt;AO$4, IFERROR(MATCH("c",$AB655:AN655,0),0)=0),"x", IF(IFERROR(MATCH("c",$AB655:AN655,0),0)=0,"c","")))</f>
        <v/>
      </c>
      <c r="AP655" s="88" t="str">
        <f>IF($AB655&lt;&gt;"x","",IF(AND($I655&lt;&gt;AP$4, IFERROR(MATCH("c",$AB655:AO655,0),0)=0),"x", IF(IFERROR(MATCH("c",$AB655:AO655,0),0)=0,"c","")))</f>
        <v/>
      </c>
      <c r="AQ655" s="88" t="str">
        <f>IF($AB655&lt;&gt;"x","",IF(AND($I655&lt;&gt;AQ$4, IFERROR(MATCH("c",$AB655:AP655,0),0)=0),"x", IF(IFERROR(MATCH("c",$AB655:AP655,0),0)=0,"c","")))</f>
        <v/>
      </c>
    </row>
    <row r="656" spans="2:43" x14ac:dyDescent="0.25">
      <c r="B656" s="88">
        <f>IF(AND(OR(Pipeline!$F$5=H656,Pipeline!$F$5="",Pipeline!$F$5="All"), OR(Pipeline!$F$6=J656,Pipeline!$F$6="",Pipeline!$F$6="All"),  OR(Pipeline!$J$5&lt;=K656,Pipeline!$J$5=""), OR(Pipeline!$J$6&gt;=K656,Pipeline!$J$6=""),  OR(Pipeline!$N$5&lt;=O656,Pipeline!$N$5=""), OR(Pipeline!$N$6&gt;=O656,Pipeline!$N$6="")),1,0)</f>
        <v>1</v>
      </c>
      <c r="C656" s="99">
        <f>IF(B656&lt;&gt;1,"",COUNTIFS($I$6:I655,I656,$B$6:B655,1)+1)</f>
        <v>644</v>
      </c>
      <c r="D656" s="100" t="str">
        <f>IF(LEN(INDEX(Input!B$6:B$1005,ROW($C656)-ROW($C$5),1))=0,"-",INDEX(Input!B$6:B$1005,ROW($C656)-ROW($C$5),1))</f>
        <v>-</v>
      </c>
      <c r="E656" s="100" t="str">
        <f>IF(LEN(INDEX(Input!C$6:C$1005,ROW($C656)-ROW($C$5),1))=0,"-",INDEX(Input!C$6:C$1005,ROW($C656)-ROW($C$5),1))</f>
        <v>-</v>
      </c>
      <c r="F656" s="100" t="str">
        <f>IF(LEN(INDEX(Input!D$6:D$1005,ROW($C656)-ROW($C$5),1))=0,"-",INDEX(Input!D$6:D$1005,ROW($C656)-ROW($C$5),1))</f>
        <v>-</v>
      </c>
      <c r="G656" s="100" t="str">
        <f>IF(LEN(INDEX(Input!E$6:E$1005,ROW($C656)-ROW($C$5),1))=0,"-",INDEX(Input!E$6:E$1005,ROW($C656)-ROW($C$5),1))</f>
        <v>-</v>
      </c>
      <c r="H656" s="100" t="str">
        <f>IF(LEN(INDEX(Input!F$6:F$1005,ROW($C656)-ROW($C$5),1))=0,"-",INDEX(Input!F$6:F$1005,ROW($C656)-ROW($C$5),1))</f>
        <v>-</v>
      </c>
      <c r="I656" s="100" t="str">
        <f>IF(LEN(INDEX(Input!G$6:G$1005,ROW($C656)-ROW($C$5),1))=0,"",INDEX(Input!G$6:G$1005,ROW($C656)-ROW($C$5),1))</f>
        <v/>
      </c>
      <c r="J656" s="100" t="str">
        <f>IF(LEN(INDEX(Input!B$6:B$1005,ROW($C656)-ROW($C$5),1))=0,"-",IF(INDEX(Input!H$6:H$1005,ROW($C656)-ROW($C$5),1)="","Not set",INDEX(Input!H$6:H$1005,ROW($C656)-ROW($C$5),1)) )</f>
        <v>-</v>
      </c>
      <c r="K656" s="101" t="str">
        <f>IF(LEN(INDEX(Input!I$6:I$1005,ROW($C656)-ROW($C$5),1))=0,"",INDEX(Input!I$6:I$1005,ROW($C656)-ROW($C$5),1))</f>
        <v/>
      </c>
      <c r="L656" s="101" t="str">
        <f t="array" ref="L656">IFERROR(IF($AY$24=123,DAY(K656)&amp;connector&amp;IF($AZ$24="Extended",INDEX($AT$24:$AT$35,MONTH(K656),1),MONTH(K656))&amp;connector&amp;IF($AZ$24="Short", RIGHT(YEAR(K656),2),YEAR(K656)),IF($AY$24=213, MONTH(K656)&amp;connector&amp;DAY(K656)&amp;connector&amp;IF($AZ$24="Short", RIGHT(YEAR(K656),2),YEAR(K656)),IF($AZ$24="Short", RIGHT(YEAR(K656),2),YEAR(K656))&amp;connector&amp;MONTH(K656)&amp;connector&amp;DAY(K656))),"-")</f>
        <v>-</v>
      </c>
      <c r="M656" s="101" t="str">
        <f>IF(LEN(INDEX(Input!J$6:J$1005,ROW($C656)-ROW($C$5),1))=0,"",INDEX(Input!J$6:J$1005,ROW($C656)-ROW($C$5),1))</f>
        <v/>
      </c>
      <c r="N656" s="101" t="str">
        <f t="array" ref="N656">IFERROR(IF($AY$24=123,DAY(M656)&amp;connector&amp;IF($AZ$24="Extended",INDEX($AT$24:$AT$35,MONTH(M656),1),MONTH(M656))&amp;connector&amp;IF($AZ$24="Short", RIGHT(YEAR(M656),2),YEAR(M656)),IF($AY$24=213, MONTH(M656)&amp;connector&amp;DAY(M656)&amp;connector&amp;IF($AZ$24="Short", RIGHT(YEAR(M656),2),YEAR(M656)),IF($AZ$24="Short", RIGHT(YEAR(M656),2),YEAR(M656))&amp;connector&amp;MONTH(M656)&amp;connector&amp;DAY(M656))),"-")</f>
        <v>-</v>
      </c>
      <c r="O656" s="156" t="str">
        <f>IF(LEN(INDEX(Input!K$6:K$1005,ROW($C656)-ROW($C$5),1))=0,"",INDEX(Input!K$6:K$1005,ROW($C656)-ROW($C$5),1))</f>
        <v/>
      </c>
      <c r="P656" s="100" t="str">
        <f t="shared" si="82"/>
        <v>-</v>
      </c>
      <c r="Q656" s="156" t="str">
        <f>IF(LEN(INDEX(Input!L$6:L$1005,ROW($C656)-ROW($C$5),1))=0,"",INDEX(Input!L$6:L$1005,ROW($C656)-ROW($C$5),1))</f>
        <v/>
      </c>
      <c r="R656" s="100" t="str">
        <f t="shared" si="83"/>
        <v>-</v>
      </c>
      <c r="S656" s="156" t="str">
        <f>IF(LEN(INDEX(Input!M$6:M$1005,ROW($C656)-ROW($C$5),1))=0,"-",INDEX(Input!M$6:M$1005,ROW($C656)-ROW($C$5),1))</f>
        <v>-</v>
      </c>
      <c r="T656" s="156" t="str">
        <f t="shared" si="84"/>
        <v/>
      </c>
      <c r="U656" s="100" t="str">
        <f t="shared" si="85"/>
        <v>-</v>
      </c>
      <c r="V656" s="156" t="str">
        <f>IF(LEN(INDEX(Input!O$6:O$1005,ROW($C656)-ROW($C$5),1))=0,"",INDEX(Input!O$6:O$1005,ROW($C656)-ROW($C$5),1))</f>
        <v/>
      </c>
      <c r="W656" s="100" t="str">
        <f t="shared" si="86"/>
        <v>-</v>
      </c>
      <c r="X656" s="104" t="str">
        <f t="shared" si="87"/>
        <v/>
      </c>
      <c r="Y656" s="102" t="str">
        <f t="shared" si="81"/>
        <v/>
      </c>
      <c r="Z656" s="102" t="str">
        <f>IF(AND(OR(Dashboard!$D$7=J656,Dashboard!$D$7=""),  OR(Dashboard!$G$6&lt;=K656,Dashboard!$G$6=""), OR(Dashboard!$G$7&gt;=K656,Dashboard!$G$7=""),  OR(Dashboard!$J$6&lt;=O656,Dashboard!$J$6=""), OR(Dashboard!$J$7&gt;=O656,Dashboard!$J$7=""),D656&lt;&gt;""),"x","")</f>
        <v>x</v>
      </c>
      <c r="AA656" s="102" t="str">
        <f>IF(AND(OR(Dashboard!$D$6=H656,Dashboard!$D$6="",Dashboard!$D$6="All"), Z656="x"),"x","")</f>
        <v>x</v>
      </c>
      <c r="AB656" s="103" t="str">
        <f>IF(AND(OR(Dashboard!$D$6=H656,Dashboard!$D$6="",Dashboard!$D$6="All"), OR(Dashboard!$D$7=J656,Dashboard!$D$7=""),  OR(Dashboard!$G$6&lt;=K656,Dashboard!$G$6=""), OR(Dashboard!$G$7&gt;=K656,Dashboard!$G$7=""),  OR(Dashboard!$J$6&lt;=O656,Dashboard!$J$6=""), OR(Dashboard!$J$7&gt;=O656,Dashboard!$J$7=""),I656&lt;&gt;""),"x","")</f>
        <v/>
      </c>
      <c r="AC656" s="88" t="str">
        <f>IF($AB656&lt;&gt;"x","",IF(AND($I656&lt;&gt;AC$4, IFERROR(MATCH("c",$AB656:AB656,0),0)=0),"x", IF(IFERROR(MATCH("c",$AB656:AB656,0),0)=0,"c","")))</f>
        <v/>
      </c>
      <c r="AD656" s="88" t="str">
        <f>IF($AB656&lt;&gt;"x","",IF(AND($I656&lt;&gt;AD$4, IFERROR(MATCH("c",$AB656:AC656,0),0)=0),"x", IF(IFERROR(MATCH("c",$AB656:AC656,0),0)=0,"c","")))</f>
        <v/>
      </c>
      <c r="AE656" s="88" t="str">
        <f>IF($AB656&lt;&gt;"x","",IF(AND($I656&lt;&gt;AE$4, IFERROR(MATCH("c",$AB656:AD656,0),0)=0),"x", IF(IFERROR(MATCH("c",$AB656:AD656,0),0)=0,"c","")))</f>
        <v/>
      </c>
      <c r="AF656" s="88" t="str">
        <f>IF($AB656&lt;&gt;"x","",IF(AND($I656&lt;&gt;AF$4, IFERROR(MATCH("c",$AB656:AE656,0),0)=0),"x", IF(IFERROR(MATCH("c",$AB656:AE656,0),0)=0,"c","")))</f>
        <v/>
      </c>
      <c r="AG656" s="88" t="str">
        <f>IF($AB656&lt;&gt;"x","",IF(AND($I656&lt;&gt;AG$4, IFERROR(MATCH("c",$AB656:AF656,0),0)=0),"x", IF(IFERROR(MATCH("c",$AB656:AF656,0),0)=0,"c","")))</f>
        <v/>
      </c>
      <c r="AH656" s="88" t="str">
        <f>IF($AB656&lt;&gt;"x","",IF(AND($I656&lt;&gt;AH$4, IFERROR(MATCH("c",$AB656:AG656,0),0)=0),"x", IF(IFERROR(MATCH("c",$AB656:AG656,0),0)=0,"c","")))</f>
        <v/>
      </c>
      <c r="AI656" s="88" t="str">
        <f>IF($AB656&lt;&gt;"x","",IF(AND($I656&lt;&gt;AI$4, IFERROR(MATCH("c",$AB656:AH656,0),0)=0),"x", IF(IFERROR(MATCH("c",$AB656:AH656,0),0)=0,"c","")))</f>
        <v/>
      </c>
      <c r="AJ656" s="88" t="str">
        <f>IF($AB656&lt;&gt;"x","",IF(AND($I656&lt;&gt;AJ$4, IFERROR(MATCH("c",$AB656:AI656,0),0)=0),"x", IF(IFERROR(MATCH("c",$AB656:AI656,0),0)=0,"c","")))</f>
        <v/>
      </c>
      <c r="AK656" s="88" t="str">
        <f>IF($AB656&lt;&gt;"x","",IF(AND($I656&lt;&gt;AK$4, IFERROR(MATCH("c",$AB656:AJ656,0),0)=0),"x", IF(IFERROR(MATCH("c",$AB656:AJ656,0),0)=0,"c","")))</f>
        <v/>
      </c>
      <c r="AL656" s="88" t="str">
        <f>IF($AB656&lt;&gt;"x","",IF(AND($I656&lt;&gt;AL$4, IFERROR(MATCH("c",$AB656:AK656,0),0)=0),"x", IF(IFERROR(MATCH("c",$AB656:AK656,0),0)=0,"c","")))</f>
        <v/>
      </c>
      <c r="AM656" s="88" t="str">
        <f>IF($AB656&lt;&gt;"x","",IF(AND($I656&lt;&gt;AM$4, IFERROR(MATCH("c",$AB656:AL656,0),0)=0),"x", IF(IFERROR(MATCH("c",$AB656:AL656,0),0)=0,"c","")))</f>
        <v/>
      </c>
      <c r="AN656" s="88" t="str">
        <f>IF($AB656&lt;&gt;"x","",IF(AND($I656&lt;&gt;AN$4, IFERROR(MATCH("c",$AB656:AM656,0),0)=0),"x", IF(IFERROR(MATCH("c",$AB656:AM656,0),0)=0,"c","")))</f>
        <v/>
      </c>
      <c r="AO656" s="88" t="str">
        <f>IF($AB656&lt;&gt;"x","",IF(AND($I656&lt;&gt;AO$4, IFERROR(MATCH("c",$AB656:AN656,0),0)=0),"x", IF(IFERROR(MATCH("c",$AB656:AN656,0),0)=0,"c","")))</f>
        <v/>
      </c>
      <c r="AP656" s="88" t="str">
        <f>IF($AB656&lt;&gt;"x","",IF(AND($I656&lt;&gt;AP$4, IFERROR(MATCH("c",$AB656:AO656,0),0)=0),"x", IF(IFERROR(MATCH("c",$AB656:AO656,0),0)=0,"c","")))</f>
        <v/>
      </c>
      <c r="AQ656" s="88" t="str">
        <f>IF($AB656&lt;&gt;"x","",IF(AND($I656&lt;&gt;AQ$4, IFERROR(MATCH("c",$AB656:AP656,0),0)=0),"x", IF(IFERROR(MATCH("c",$AB656:AP656,0),0)=0,"c","")))</f>
        <v/>
      </c>
    </row>
    <row r="657" spans="2:43" x14ac:dyDescent="0.25">
      <c r="B657" s="88">
        <f>IF(AND(OR(Pipeline!$F$5=H657,Pipeline!$F$5="",Pipeline!$F$5="All"), OR(Pipeline!$F$6=J657,Pipeline!$F$6="",Pipeline!$F$6="All"),  OR(Pipeline!$J$5&lt;=K657,Pipeline!$J$5=""), OR(Pipeline!$J$6&gt;=K657,Pipeline!$J$6=""),  OR(Pipeline!$N$5&lt;=O657,Pipeline!$N$5=""), OR(Pipeline!$N$6&gt;=O657,Pipeline!$N$6="")),1,0)</f>
        <v>1</v>
      </c>
      <c r="C657" s="99">
        <f>IF(B657&lt;&gt;1,"",COUNTIFS($I$6:I656,I657,$B$6:B656,1)+1)</f>
        <v>645</v>
      </c>
      <c r="D657" s="100" t="str">
        <f>IF(LEN(INDEX(Input!B$6:B$1005,ROW($C657)-ROW($C$5),1))=0,"-",INDEX(Input!B$6:B$1005,ROW($C657)-ROW($C$5),1))</f>
        <v>-</v>
      </c>
      <c r="E657" s="100" t="str">
        <f>IF(LEN(INDEX(Input!C$6:C$1005,ROW($C657)-ROW($C$5),1))=0,"-",INDEX(Input!C$6:C$1005,ROW($C657)-ROW($C$5),1))</f>
        <v>-</v>
      </c>
      <c r="F657" s="100" t="str">
        <f>IF(LEN(INDEX(Input!D$6:D$1005,ROW($C657)-ROW($C$5),1))=0,"-",INDEX(Input!D$6:D$1005,ROW($C657)-ROW($C$5),1))</f>
        <v>-</v>
      </c>
      <c r="G657" s="100" t="str">
        <f>IF(LEN(INDEX(Input!E$6:E$1005,ROW($C657)-ROW($C$5),1))=0,"-",INDEX(Input!E$6:E$1005,ROW($C657)-ROW($C$5),1))</f>
        <v>-</v>
      </c>
      <c r="H657" s="100" t="str">
        <f>IF(LEN(INDEX(Input!F$6:F$1005,ROW($C657)-ROW($C$5),1))=0,"-",INDEX(Input!F$6:F$1005,ROW($C657)-ROW($C$5),1))</f>
        <v>-</v>
      </c>
      <c r="I657" s="100" t="str">
        <f>IF(LEN(INDEX(Input!G$6:G$1005,ROW($C657)-ROW($C$5),1))=0,"",INDEX(Input!G$6:G$1005,ROW($C657)-ROW($C$5),1))</f>
        <v/>
      </c>
      <c r="J657" s="100" t="str">
        <f>IF(LEN(INDEX(Input!B$6:B$1005,ROW($C657)-ROW($C$5),1))=0,"-",IF(INDEX(Input!H$6:H$1005,ROW($C657)-ROW($C$5),1)="","Not set",INDEX(Input!H$6:H$1005,ROW($C657)-ROW($C$5),1)) )</f>
        <v>-</v>
      </c>
      <c r="K657" s="101" t="str">
        <f>IF(LEN(INDEX(Input!I$6:I$1005,ROW($C657)-ROW($C$5),1))=0,"",INDEX(Input!I$6:I$1005,ROW($C657)-ROW($C$5),1))</f>
        <v/>
      </c>
      <c r="L657" s="101" t="str">
        <f t="array" ref="L657">IFERROR(IF($AY$24=123,DAY(K657)&amp;connector&amp;IF($AZ$24="Extended",INDEX($AT$24:$AT$35,MONTH(K657),1),MONTH(K657))&amp;connector&amp;IF($AZ$24="Short", RIGHT(YEAR(K657),2),YEAR(K657)),IF($AY$24=213, MONTH(K657)&amp;connector&amp;DAY(K657)&amp;connector&amp;IF($AZ$24="Short", RIGHT(YEAR(K657),2),YEAR(K657)),IF($AZ$24="Short", RIGHT(YEAR(K657),2),YEAR(K657))&amp;connector&amp;MONTH(K657)&amp;connector&amp;DAY(K657))),"-")</f>
        <v>-</v>
      </c>
      <c r="M657" s="101" t="str">
        <f>IF(LEN(INDEX(Input!J$6:J$1005,ROW($C657)-ROW($C$5),1))=0,"",INDEX(Input!J$6:J$1005,ROW($C657)-ROW($C$5),1))</f>
        <v/>
      </c>
      <c r="N657" s="101" t="str">
        <f t="array" ref="N657">IFERROR(IF($AY$24=123,DAY(M657)&amp;connector&amp;IF($AZ$24="Extended",INDEX($AT$24:$AT$35,MONTH(M657),1),MONTH(M657))&amp;connector&amp;IF($AZ$24="Short", RIGHT(YEAR(M657),2),YEAR(M657)),IF($AY$24=213, MONTH(M657)&amp;connector&amp;DAY(M657)&amp;connector&amp;IF($AZ$24="Short", RIGHT(YEAR(M657),2),YEAR(M657)),IF($AZ$24="Short", RIGHT(YEAR(M657),2),YEAR(M657))&amp;connector&amp;MONTH(M657)&amp;connector&amp;DAY(M657))),"-")</f>
        <v>-</v>
      </c>
      <c r="O657" s="156" t="str">
        <f>IF(LEN(INDEX(Input!K$6:K$1005,ROW($C657)-ROW($C$5),1))=0,"",INDEX(Input!K$6:K$1005,ROW($C657)-ROW($C$5),1))</f>
        <v/>
      </c>
      <c r="P657" s="100" t="str">
        <f t="shared" si="82"/>
        <v>-</v>
      </c>
      <c r="Q657" s="156" t="str">
        <f>IF(LEN(INDEX(Input!L$6:L$1005,ROW($C657)-ROW($C$5),1))=0,"",INDEX(Input!L$6:L$1005,ROW($C657)-ROW($C$5),1))</f>
        <v/>
      </c>
      <c r="R657" s="100" t="str">
        <f t="shared" si="83"/>
        <v>-</v>
      </c>
      <c r="S657" s="156" t="str">
        <f>IF(LEN(INDEX(Input!M$6:M$1005,ROW($C657)-ROW($C$5),1))=0,"-",INDEX(Input!M$6:M$1005,ROW($C657)-ROW($C$5),1))</f>
        <v>-</v>
      </c>
      <c r="T657" s="156" t="str">
        <f t="shared" si="84"/>
        <v/>
      </c>
      <c r="U657" s="100" t="str">
        <f t="shared" si="85"/>
        <v>-</v>
      </c>
      <c r="V657" s="156" t="str">
        <f>IF(LEN(INDEX(Input!O$6:O$1005,ROW($C657)-ROW($C$5),1))=0,"",INDEX(Input!O$6:O$1005,ROW($C657)-ROW($C$5),1))</f>
        <v/>
      </c>
      <c r="W657" s="100" t="str">
        <f t="shared" si="86"/>
        <v>-</v>
      </c>
      <c r="X657" s="104" t="str">
        <f t="shared" si="87"/>
        <v/>
      </c>
      <c r="Y657" s="102" t="str">
        <f t="shared" si="81"/>
        <v/>
      </c>
      <c r="Z657" s="102" t="str">
        <f>IF(AND(OR(Dashboard!$D$7=J657,Dashboard!$D$7=""),  OR(Dashboard!$G$6&lt;=K657,Dashboard!$G$6=""), OR(Dashboard!$G$7&gt;=K657,Dashboard!$G$7=""),  OR(Dashboard!$J$6&lt;=O657,Dashboard!$J$6=""), OR(Dashboard!$J$7&gt;=O657,Dashboard!$J$7=""),D657&lt;&gt;""),"x","")</f>
        <v>x</v>
      </c>
      <c r="AA657" s="102" t="str">
        <f>IF(AND(OR(Dashboard!$D$6=H657,Dashboard!$D$6="",Dashboard!$D$6="All"), Z657="x"),"x","")</f>
        <v>x</v>
      </c>
      <c r="AB657" s="103" t="str">
        <f>IF(AND(OR(Dashboard!$D$6=H657,Dashboard!$D$6="",Dashboard!$D$6="All"), OR(Dashboard!$D$7=J657,Dashboard!$D$7=""),  OR(Dashboard!$G$6&lt;=K657,Dashboard!$G$6=""), OR(Dashboard!$G$7&gt;=K657,Dashboard!$G$7=""),  OR(Dashboard!$J$6&lt;=O657,Dashboard!$J$6=""), OR(Dashboard!$J$7&gt;=O657,Dashboard!$J$7=""),I657&lt;&gt;""),"x","")</f>
        <v/>
      </c>
      <c r="AC657" s="88" t="str">
        <f>IF($AB657&lt;&gt;"x","",IF(AND($I657&lt;&gt;AC$4, IFERROR(MATCH("c",$AB657:AB657,0),0)=0),"x", IF(IFERROR(MATCH("c",$AB657:AB657,0),0)=0,"c","")))</f>
        <v/>
      </c>
      <c r="AD657" s="88" t="str">
        <f>IF($AB657&lt;&gt;"x","",IF(AND($I657&lt;&gt;AD$4, IFERROR(MATCH("c",$AB657:AC657,0),0)=0),"x", IF(IFERROR(MATCH("c",$AB657:AC657,0),0)=0,"c","")))</f>
        <v/>
      </c>
      <c r="AE657" s="88" t="str">
        <f>IF($AB657&lt;&gt;"x","",IF(AND($I657&lt;&gt;AE$4, IFERROR(MATCH("c",$AB657:AD657,0),0)=0),"x", IF(IFERROR(MATCH("c",$AB657:AD657,0),0)=0,"c","")))</f>
        <v/>
      </c>
      <c r="AF657" s="88" t="str">
        <f>IF($AB657&lt;&gt;"x","",IF(AND($I657&lt;&gt;AF$4, IFERROR(MATCH("c",$AB657:AE657,0),0)=0),"x", IF(IFERROR(MATCH("c",$AB657:AE657,0),0)=0,"c","")))</f>
        <v/>
      </c>
      <c r="AG657" s="88" t="str">
        <f>IF($AB657&lt;&gt;"x","",IF(AND($I657&lt;&gt;AG$4, IFERROR(MATCH("c",$AB657:AF657,0),0)=0),"x", IF(IFERROR(MATCH("c",$AB657:AF657,0),0)=0,"c","")))</f>
        <v/>
      </c>
      <c r="AH657" s="88" t="str">
        <f>IF($AB657&lt;&gt;"x","",IF(AND($I657&lt;&gt;AH$4, IFERROR(MATCH("c",$AB657:AG657,0),0)=0),"x", IF(IFERROR(MATCH("c",$AB657:AG657,0),0)=0,"c","")))</f>
        <v/>
      </c>
      <c r="AI657" s="88" t="str">
        <f>IF($AB657&lt;&gt;"x","",IF(AND($I657&lt;&gt;AI$4, IFERROR(MATCH("c",$AB657:AH657,0),0)=0),"x", IF(IFERROR(MATCH("c",$AB657:AH657,0),0)=0,"c","")))</f>
        <v/>
      </c>
      <c r="AJ657" s="88" t="str">
        <f>IF($AB657&lt;&gt;"x","",IF(AND($I657&lt;&gt;AJ$4, IFERROR(MATCH("c",$AB657:AI657,0),0)=0),"x", IF(IFERROR(MATCH("c",$AB657:AI657,0),0)=0,"c","")))</f>
        <v/>
      </c>
      <c r="AK657" s="88" t="str">
        <f>IF($AB657&lt;&gt;"x","",IF(AND($I657&lt;&gt;AK$4, IFERROR(MATCH("c",$AB657:AJ657,0),0)=0),"x", IF(IFERROR(MATCH("c",$AB657:AJ657,0),0)=0,"c","")))</f>
        <v/>
      </c>
      <c r="AL657" s="88" t="str">
        <f>IF($AB657&lt;&gt;"x","",IF(AND($I657&lt;&gt;AL$4, IFERROR(MATCH("c",$AB657:AK657,0),0)=0),"x", IF(IFERROR(MATCH("c",$AB657:AK657,0),0)=0,"c","")))</f>
        <v/>
      </c>
      <c r="AM657" s="88" t="str">
        <f>IF($AB657&lt;&gt;"x","",IF(AND($I657&lt;&gt;AM$4, IFERROR(MATCH("c",$AB657:AL657,0),0)=0),"x", IF(IFERROR(MATCH("c",$AB657:AL657,0),0)=0,"c","")))</f>
        <v/>
      </c>
      <c r="AN657" s="88" t="str">
        <f>IF($AB657&lt;&gt;"x","",IF(AND($I657&lt;&gt;AN$4, IFERROR(MATCH("c",$AB657:AM657,0),0)=0),"x", IF(IFERROR(MATCH("c",$AB657:AM657,0),0)=0,"c","")))</f>
        <v/>
      </c>
      <c r="AO657" s="88" t="str">
        <f>IF($AB657&lt;&gt;"x","",IF(AND($I657&lt;&gt;AO$4, IFERROR(MATCH("c",$AB657:AN657,0),0)=0),"x", IF(IFERROR(MATCH("c",$AB657:AN657,0),0)=0,"c","")))</f>
        <v/>
      </c>
      <c r="AP657" s="88" t="str">
        <f>IF($AB657&lt;&gt;"x","",IF(AND($I657&lt;&gt;AP$4, IFERROR(MATCH("c",$AB657:AO657,0),0)=0),"x", IF(IFERROR(MATCH("c",$AB657:AO657,0),0)=0,"c","")))</f>
        <v/>
      </c>
      <c r="AQ657" s="88" t="str">
        <f>IF($AB657&lt;&gt;"x","",IF(AND($I657&lt;&gt;AQ$4, IFERROR(MATCH("c",$AB657:AP657,0),0)=0),"x", IF(IFERROR(MATCH("c",$AB657:AP657,0),0)=0,"c","")))</f>
        <v/>
      </c>
    </row>
    <row r="658" spans="2:43" x14ac:dyDescent="0.25">
      <c r="B658" s="88">
        <f>IF(AND(OR(Pipeline!$F$5=H658,Pipeline!$F$5="",Pipeline!$F$5="All"), OR(Pipeline!$F$6=J658,Pipeline!$F$6="",Pipeline!$F$6="All"),  OR(Pipeline!$J$5&lt;=K658,Pipeline!$J$5=""), OR(Pipeline!$J$6&gt;=K658,Pipeline!$J$6=""),  OR(Pipeline!$N$5&lt;=O658,Pipeline!$N$5=""), OR(Pipeline!$N$6&gt;=O658,Pipeline!$N$6="")),1,0)</f>
        <v>1</v>
      </c>
      <c r="C658" s="99">
        <f>IF(B658&lt;&gt;1,"",COUNTIFS($I$6:I657,I658,$B$6:B657,1)+1)</f>
        <v>646</v>
      </c>
      <c r="D658" s="100" t="str">
        <f>IF(LEN(INDEX(Input!B$6:B$1005,ROW($C658)-ROW($C$5),1))=0,"-",INDEX(Input!B$6:B$1005,ROW($C658)-ROW($C$5),1))</f>
        <v>-</v>
      </c>
      <c r="E658" s="100" t="str">
        <f>IF(LEN(INDEX(Input!C$6:C$1005,ROW($C658)-ROW($C$5),1))=0,"-",INDEX(Input!C$6:C$1005,ROW($C658)-ROW($C$5),1))</f>
        <v>-</v>
      </c>
      <c r="F658" s="100" t="str">
        <f>IF(LEN(INDEX(Input!D$6:D$1005,ROW($C658)-ROW($C$5),1))=0,"-",INDEX(Input!D$6:D$1005,ROW($C658)-ROW($C$5),1))</f>
        <v>-</v>
      </c>
      <c r="G658" s="100" t="str">
        <f>IF(LEN(INDEX(Input!E$6:E$1005,ROW($C658)-ROW($C$5),1))=0,"-",INDEX(Input!E$6:E$1005,ROW($C658)-ROW($C$5),1))</f>
        <v>-</v>
      </c>
      <c r="H658" s="100" t="str">
        <f>IF(LEN(INDEX(Input!F$6:F$1005,ROW($C658)-ROW($C$5),1))=0,"-",INDEX(Input!F$6:F$1005,ROW($C658)-ROW($C$5),1))</f>
        <v>-</v>
      </c>
      <c r="I658" s="100" t="str">
        <f>IF(LEN(INDEX(Input!G$6:G$1005,ROW($C658)-ROW($C$5),1))=0,"",INDEX(Input!G$6:G$1005,ROW($C658)-ROW($C$5),1))</f>
        <v/>
      </c>
      <c r="J658" s="100" t="str">
        <f>IF(LEN(INDEX(Input!B$6:B$1005,ROW($C658)-ROW($C$5),1))=0,"-",IF(INDEX(Input!H$6:H$1005,ROW($C658)-ROW($C$5),1)="","Not set",INDEX(Input!H$6:H$1005,ROW($C658)-ROW($C$5),1)) )</f>
        <v>-</v>
      </c>
      <c r="K658" s="101" t="str">
        <f>IF(LEN(INDEX(Input!I$6:I$1005,ROW($C658)-ROW($C$5),1))=0,"",INDEX(Input!I$6:I$1005,ROW($C658)-ROW($C$5),1))</f>
        <v/>
      </c>
      <c r="L658" s="101" t="str">
        <f t="array" ref="L658">IFERROR(IF($AY$24=123,DAY(K658)&amp;connector&amp;IF($AZ$24="Extended",INDEX($AT$24:$AT$35,MONTH(K658),1),MONTH(K658))&amp;connector&amp;IF($AZ$24="Short", RIGHT(YEAR(K658),2),YEAR(K658)),IF($AY$24=213, MONTH(K658)&amp;connector&amp;DAY(K658)&amp;connector&amp;IF($AZ$24="Short", RIGHT(YEAR(K658),2),YEAR(K658)),IF($AZ$24="Short", RIGHT(YEAR(K658),2),YEAR(K658))&amp;connector&amp;MONTH(K658)&amp;connector&amp;DAY(K658))),"-")</f>
        <v>-</v>
      </c>
      <c r="M658" s="101" t="str">
        <f>IF(LEN(INDEX(Input!J$6:J$1005,ROW($C658)-ROW($C$5),1))=0,"",INDEX(Input!J$6:J$1005,ROW($C658)-ROW($C$5),1))</f>
        <v/>
      </c>
      <c r="N658" s="101" t="str">
        <f t="array" ref="N658">IFERROR(IF($AY$24=123,DAY(M658)&amp;connector&amp;IF($AZ$24="Extended",INDEX($AT$24:$AT$35,MONTH(M658),1),MONTH(M658))&amp;connector&amp;IF($AZ$24="Short", RIGHT(YEAR(M658),2),YEAR(M658)),IF($AY$24=213, MONTH(M658)&amp;connector&amp;DAY(M658)&amp;connector&amp;IF($AZ$24="Short", RIGHT(YEAR(M658),2),YEAR(M658)),IF($AZ$24="Short", RIGHT(YEAR(M658),2),YEAR(M658))&amp;connector&amp;MONTH(M658)&amp;connector&amp;DAY(M658))),"-")</f>
        <v>-</v>
      </c>
      <c r="O658" s="156" t="str">
        <f>IF(LEN(INDEX(Input!K$6:K$1005,ROW($C658)-ROW($C$5),1))=0,"",INDEX(Input!K$6:K$1005,ROW($C658)-ROW($C$5),1))</f>
        <v/>
      </c>
      <c r="P658" s="100" t="str">
        <f t="shared" si="82"/>
        <v>-</v>
      </c>
      <c r="Q658" s="156" t="str">
        <f>IF(LEN(INDEX(Input!L$6:L$1005,ROW($C658)-ROW($C$5),1))=0,"",INDEX(Input!L$6:L$1005,ROW($C658)-ROW($C$5),1))</f>
        <v/>
      </c>
      <c r="R658" s="100" t="str">
        <f t="shared" si="83"/>
        <v>-</v>
      </c>
      <c r="S658" s="156" t="str">
        <f>IF(LEN(INDEX(Input!M$6:M$1005,ROW($C658)-ROW($C$5),1))=0,"-",INDEX(Input!M$6:M$1005,ROW($C658)-ROW($C$5),1))</f>
        <v>-</v>
      </c>
      <c r="T658" s="156" t="str">
        <f t="shared" si="84"/>
        <v/>
      </c>
      <c r="U658" s="100" t="str">
        <f t="shared" si="85"/>
        <v>-</v>
      </c>
      <c r="V658" s="156" t="str">
        <f>IF(LEN(INDEX(Input!O$6:O$1005,ROW($C658)-ROW($C$5),1))=0,"",INDEX(Input!O$6:O$1005,ROW($C658)-ROW($C$5),1))</f>
        <v/>
      </c>
      <c r="W658" s="100" t="str">
        <f t="shared" si="86"/>
        <v>-</v>
      </c>
      <c r="X658" s="104" t="str">
        <f t="shared" si="87"/>
        <v/>
      </c>
      <c r="Y658" s="102" t="str">
        <f t="shared" si="81"/>
        <v/>
      </c>
      <c r="Z658" s="102" t="str">
        <f>IF(AND(OR(Dashboard!$D$7=J658,Dashboard!$D$7=""),  OR(Dashboard!$G$6&lt;=K658,Dashboard!$G$6=""), OR(Dashboard!$G$7&gt;=K658,Dashboard!$G$7=""),  OR(Dashboard!$J$6&lt;=O658,Dashboard!$J$6=""), OR(Dashboard!$J$7&gt;=O658,Dashboard!$J$7=""),D658&lt;&gt;""),"x","")</f>
        <v>x</v>
      </c>
      <c r="AA658" s="102" t="str">
        <f>IF(AND(OR(Dashboard!$D$6=H658,Dashboard!$D$6="",Dashboard!$D$6="All"), Z658="x"),"x","")</f>
        <v>x</v>
      </c>
      <c r="AB658" s="103" t="str">
        <f>IF(AND(OR(Dashboard!$D$6=H658,Dashboard!$D$6="",Dashboard!$D$6="All"), OR(Dashboard!$D$7=J658,Dashboard!$D$7=""),  OR(Dashboard!$G$6&lt;=K658,Dashboard!$G$6=""), OR(Dashboard!$G$7&gt;=K658,Dashboard!$G$7=""),  OR(Dashboard!$J$6&lt;=O658,Dashboard!$J$6=""), OR(Dashboard!$J$7&gt;=O658,Dashboard!$J$7=""),I658&lt;&gt;""),"x","")</f>
        <v/>
      </c>
      <c r="AC658" s="88" t="str">
        <f>IF($AB658&lt;&gt;"x","",IF(AND($I658&lt;&gt;AC$4, IFERROR(MATCH("c",$AB658:AB658,0),0)=0),"x", IF(IFERROR(MATCH("c",$AB658:AB658,0),0)=0,"c","")))</f>
        <v/>
      </c>
      <c r="AD658" s="88" t="str">
        <f>IF($AB658&lt;&gt;"x","",IF(AND($I658&lt;&gt;AD$4, IFERROR(MATCH("c",$AB658:AC658,0),0)=0),"x", IF(IFERROR(MATCH("c",$AB658:AC658,0),0)=0,"c","")))</f>
        <v/>
      </c>
      <c r="AE658" s="88" t="str">
        <f>IF($AB658&lt;&gt;"x","",IF(AND($I658&lt;&gt;AE$4, IFERROR(MATCH("c",$AB658:AD658,0),0)=0),"x", IF(IFERROR(MATCH("c",$AB658:AD658,0),0)=0,"c","")))</f>
        <v/>
      </c>
      <c r="AF658" s="88" t="str">
        <f>IF($AB658&lt;&gt;"x","",IF(AND($I658&lt;&gt;AF$4, IFERROR(MATCH("c",$AB658:AE658,0),0)=0),"x", IF(IFERROR(MATCH("c",$AB658:AE658,0),0)=0,"c","")))</f>
        <v/>
      </c>
      <c r="AG658" s="88" t="str">
        <f>IF($AB658&lt;&gt;"x","",IF(AND($I658&lt;&gt;AG$4, IFERROR(MATCH("c",$AB658:AF658,0),0)=0),"x", IF(IFERROR(MATCH("c",$AB658:AF658,0),0)=0,"c","")))</f>
        <v/>
      </c>
      <c r="AH658" s="88" t="str">
        <f>IF($AB658&lt;&gt;"x","",IF(AND($I658&lt;&gt;AH$4, IFERROR(MATCH("c",$AB658:AG658,0),0)=0),"x", IF(IFERROR(MATCH("c",$AB658:AG658,0),0)=0,"c","")))</f>
        <v/>
      </c>
      <c r="AI658" s="88" t="str">
        <f>IF($AB658&lt;&gt;"x","",IF(AND($I658&lt;&gt;AI$4, IFERROR(MATCH("c",$AB658:AH658,0),0)=0),"x", IF(IFERROR(MATCH("c",$AB658:AH658,0),0)=0,"c","")))</f>
        <v/>
      </c>
      <c r="AJ658" s="88" t="str">
        <f>IF($AB658&lt;&gt;"x","",IF(AND($I658&lt;&gt;AJ$4, IFERROR(MATCH("c",$AB658:AI658,0),0)=0),"x", IF(IFERROR(MATCH("c",$AB658:AI658,0),0)=0,"c","")))</f>
        <v/>
      </c>
      <c r="AK658" s="88" t="str">
        <f>IF($AB658&lt;&gt;"x","",IF(AND($I658&lt;&gt;AK$4, IFERROR(MATCH("c",$AB658:AJ658,0),0)=0),"x", IF(IFERROR(MATCH("c",$AB658:AJ658,0),0)=0,"c","")))</f>
        <v/>
      </c>
      <c r="AL658" s="88" t="str">
        <f>IF($AB658&lt;&gt;"x","",IF(AND($I658&lt;&gt;AL$4, IFERROR(MATCH("c",$AB658:AK658,0),0)=0),"x", IF(IFERROR(MATCH("c",$AB658:AK658,0),0)=0,"c","")))</f>
        <v/>
      </c>
      <c r="AM658" s="88" t="str">
        <f>IF($AB658&lt;&gt;"x","",IF(AND($I658&lt;&gt;AM$4, IFERROR(MATCH("c",$AB658:AL658,0),0)=0),"x", IF(IFERROR(MATCH("c",$AB658:AL658,0),0)=0,"c","")))</f>
        <v/>
      </c>
      <c r="AN658" s="88" t="str">
        <f>IF($AB658&lt;&gt;"x","",IF(AND($I658&lt;&gt;AN$4, IFERROR(MATCH("c",$AB658:AM658,0),0)=0),"x", IF(IFERROR(MATCH("c",$AB658:AM658,0),0)=0,"c","")))</f>
        <v/>
      </c>
      <c r="AO658" s="88" t="str">
        <f>IF($AB658&lt;&gt;"x","",IF(AND($I658&lt;&gt;AO$4, IFERROR(MATCH("c",$AB658:AN658,0),0)=0),"x", IF(IFERROR(MATCH("c",$AB658:AN658,0),0)=0,"c","")))</f>
        <v/>
      </c>
      <c r="AP658" s="88" t="str">
        <f>IF($AB658&lt;&gt;"x","",IF(AND($I658&lt;&gt;AP$4, IFERROR(MATCH("c",$AB658:AO658,0),0)=0),"x", IF(IFERROR(MATCH("c",$AB658:AO658,0),0)=0,"c","")))</f>
        <v/>
      </c>
      <c r="AQ658" s="88" t="str">
        <f>IF($AB658&lt;&gt;"x","",IF(AND($I658&lt;&gt;AQ$4, IFERROR(MATCH("c",$AB658:AP658,0),0)=0),"x", IF(IFERROR(MATCH("c",$AB658:AP658,0),0)=0,"c","")))</f>
        <v/>
      </c>
    </row>
    <row r="659" spans="2:43" x14ac:dyDescent="0.25">
      <c r="B659" s="88">
        <f>IF(AND(OR(Pipeline!$F$5=H659,Pipeline!$F$5="",Pipeline!$F$5="All"), OR(Pipeline!$F$6=J659,Pipeline!$F$6="",Pipeline!$F$6="All"),  OR(Pipeline!$J$5&lt;=K659,Pipeline!$J$5=""), OR(Pipeline!$J$6&gt;=K659,Pipeline!$J$6=""),  OR(Pipeline!$N$5&lt;=O659,Pipeline!$N$5=""), OR(Pipeline!$N$6&gt;=O659,Pipeline!$N$6="")),1,0)</f>
        <v>1</v>
      </c>
      <c r="C659" s="99">
        <f>IF(B659&lt;&gt;1,"",COUNTIFS($I$6:I658,I659,$B$6:B658,1)+1)</f>
        <v>647</v>
      </c>
      <c r="D659" s="100" t="str">
        <f>IF(LEN(INDEX(Input!B$6:B$1005,ROW($C659)-ROW($C$5),1))=0,"-",INDEX(Input!B$6:B$1005,ROW($C659)-ROW($C$5),1))</f>
        <v>-</v>
      </c>
      <c r="E659" s="100" t="str">
        <f>IF(LEN(INDEX(Input!C$6:C$1005,ROW($C659)-ROW($C$5),1))=0,"-",INDEX(Input!C$6:C$1005,ROW($C659)-ROW($C$5),1))</f>
        <v>-</v>
      </c>
      <c r="F659" s="100" t="str">
        <f>IF(LEN(INDEX(Input!D$6:D$1005,ROW($C659)-ROW($C$5),1))=0,"-",INDEX(Input!D$6:D$1005,ROW($C659)-ROW($C$5),1))</f>
        <v>-</v>
      </c>
      <c r="G659" s="100" t="str">
        <f>IF(LEN(INDEX(Input!E$6:E$1005,ROW($C659)-ROW($C$5),1))=0,"-",INDEX(Input!E$6:E$1005,ROW($C659)-ROW($C$5),1))</f>
        <v>-</v>
      </c>
      <c r="H659" s="100" t="str">
        <f>IF(LEN(INDEX(Input!F$6:F$1005,ROW($C659)-ROW($C$5),1))=0,"-",INDEX(Input!F$6:F$1005,ROW($C659)-ROW($C$5),1))</f>
        <v>-</v>
      </c>
      <c r="I659" s="100" t="str">
        <f>IF(LEN(INDEX(Input!G$6:G$1005,ROW($C659)-ROW($C$5),1))=0,"",INDEX(Input!G$6:G$1005,ROW($C659)-ROW($C$5),1))</f>
        <v/>
      </c>
      <c r="J659" s="100" t="str">
        <f>IF(LEN(INDEX(Input!B$6:B$1005,ROW($C659)-ROW($C$5),1))=0,"-",IF(INDEX(Input!H$6:H$1005,ROW($C659)-ROW($C$5),1)="","Not set",INDEX(Input!H$6:H$1005,ROW($C659)-ROW($C$5),1)) )</f>
        <v>-</v>
      </c>
      <c r="K659" s="101" t="str">
        <f>IF(LEN(INDEX(Input!I$6:I$1005,ROW($C659)-ROW($C$5),1))=0,"",INDEX(Input!I$6:I$1005,ROW($C659)-ROW($C$5),1))</f>
        <v/>
      </c>
      <c r="L659" s="101" t="str">
        <f t="array" ref="L659">IFERROR(IF($AY$24=123,DAY(K659)&amp;connector&amp;IF($AZ$24="Extended",INDEX($AT$24:$AT$35,MONTH(K659),1),MONTH(K659))&amp;connector&amp;IF($AZ$24="Short", RIGHT(YEAR(K659),2),YEAR(K659)),IF($AY$24=213, MONTH(K659)&amp;connector&amp;DAY(K659)&amp;connector&amp;IF($AZ$24="Short", RIGHT(YEAR(K659),2),YEAR(K659)),IF($AZ$24="Short", RIGHT(YEAR(K659),2),YEAR(K659))&amp;connector&amp;MONTH(K659)&amp;connector&amp;DAY(K659))),"-")</f>
        <v>-</v>
      </c>
      <c r="M659" s="101" t="str">
        <f>IF(LEN(INDEX(Input!J$6:J$1005,ROW($C659)-ROW($C$5),1))=0,"",INDEX(Input!J$6:J$1005,ROW($C659)-ROW($C$5),1))</f>
        <v/>
      </c>
      <c r="N659" s="101" t="str">
        <f t="array" ref="N659">IFERROR(IF($AY$24=123,DAY(M659)&amp;connector&amp;IF($AZ$24="Extended",INDEX($AT$24:$AT$35,MONTH(M659),1),MONTH(M659))&amp;connector&amp;IF($AZ$24="Short", RIGHT(YEAR(M659),2),YEAR(M659)),IF($AY$24=213, MONTH(M659)&amp;connector&amp;DAY(M659)&amp;connector&amp;IF($AZ$24="Short", RIGHT(YEAR(M659),2),YEAR(M659)),IF($AZ$24="Short", RIGHT(YEAR(M659),2),YEAR(M659))&amp;connector&amp;MONTH(M659)&amp;connector&amp;DAY(M659))),"-")</f>
        <v>-</v>
      </c>
      <c r="O659" s="156" t="str">
        <f>IF(LEN(INDEX(Input!K$6:K$1005,ROW($C659)-ROW($C$5),1))=0,"",INDEX(Input!K$6:K$1005,ROW($C659)-ROW($C$5),1))</f>
        <v/>
      </c>
      <c r="P659" s="100" t="str">
        <f t="shared" si="82"/>
        <v>-</v>
      </c>
      <c r="Q659" s="156" t="str">
        <f>IF(LEN(INDEX(Input!L$6:L$1005,ROW($C659)-ROW($C$5),1))=0,"",INDEX(Input!L$6:L$1005,ROW($C659)-ROW($C$5),1))</f>
        <v/>
      </c>
      <c r="R659" s="100" t="str">
        <f t="shared" si="83"/>
        <v>-</v>
      </c>
      <c r="S659" s="156" t="str">
        <f>IF(LEN(INDEX(Input!M$6:M$1005,ROW($C659)-ROW($C$5),1))=0,"-",INDEX(Input!M$6:M$1005,ROW($C659)-ROW($C$5),1))</f>
        <v>-</v>
      </c>
      <c r="T659" s="156" t="str">
        <f t="shared" si="84"/>
        <v/>
      </c>
      <c r="U659" s="100" t="str">
        <f t="shared" si="85"/>
        <v>-</v>
      </c>
      <c r="V659" s="156" t="str">
        <f>IF(LEN(INDEX(Input!O$6:O$1005,ROW($C659)-ROW($C$5),1))=0,"",INDEX(Input!O$6:O$1005,ROW($C659)-ROW($C$5),1))</f>
        <v/>
      </c>
      <c r="W659" s="100" t="str">
        <f t="shared" si="86"/>
        <v>-</v>
      </c>
      <c r="X659" s="104" t="str">
        <f t="shared" si="87"/>
        <v/>
      </c>
      <c r="Y659" s="102" t="str">
        <f t="shared" si="81"/>
        <v/>
      </c>
      <c r="Z659" s="102" t="str">
        <f>IF(AND(OR(Dashboard!$D$7=J659,Dashboard!$D$7=""),  OR(Dashboard!$G$6&lt;=K659,Dashboard!$G$6=""), OR(Dashboard!$G$7&gt;=K659,Dashboard!$G$7=""),  OR(Dashboard!$J$6&lt;=O659,Dashboard!$J$6=""), OR(Dashboard!$J$7&gt;=O659,Dashboard!$J$7=""),D659&lt;&gt;""),"x","")</f>
        <v>x</v>
      </c>
      <c r="AA659" s="102" t="str">
        <f>IF(AND(OR(Dashboard!$D$6=H659,Dashboard!$D$6="",Dashboard!$D$6="All"), Z659="x"),"x","")</f>
        <v>x</v>
      </c>
      <c r="AB659" s="103" t="str">
        <f>IF(AND(OR(Dashboard!$D$6=H659,Dashboard!$D$6="",Dashboard!$D$6="All"), OR(Dashboard!$D$7=J659,Dashboard!$D$7=""),  OR(Dashboard!$G$6&lt;=K659,Dashboard!$G$6=""), OR(Dashboard!$G$7&gt;=K659,Dashboard!$G$7=""),  OR(Dashboard!$J$6&lt;=O659,Dashboard!$J$6=""), OR(Dashboard!$J$7&gt;=O659,Dashboard!$J$7=""),I659&lt;&gt;""),"x","")</f>
        <v/>
      </c>
      <c r="AC659" s="88" t="str">
        <f>IF($AB659&lt;&gt;"x","",IF(AND($I659&lt;&gt;AC$4, IFERROR(MATCH("c",$AB659:AB659,0),0)=0),"x", IF(IFERROR(MATCH("c",$AB659:AB659,0),0)=0,"c","")))</f>
        <v/>
      </c>
      <c r="AD659" s="88" t="str">
        <f>IF($AB659&lt;&gt;"x","",IF(AND($I659&lt;&gt;AD$4, IFERROR(MATCH("c",$AB659:AC659,0),0)=0),"x", IF(IFERROR(MATCH("c",$AB659:AC659,0),0)=0,"c","")))</f>
        <v/>
      </c>
      <c r="AE659" s="88" t="str">
        <f>IF($AB659&lt;&gt;"x","",IF(AND($I659&lt;&gt;AE$4, IFERROR(MATCH("c",$AB659:AD659,0),0)=0),"x", IF(IFERROR(MATCH("c",$AB659:AD659,0),0)=0,"c","")))</f>
        <v/>
      </c>
      <c r="AF659" s="88" t="str">
        <f>IF($AB659&lt;&gt;"x","",IF(AND($I659&lt;&gt;AF$4, IFERROR(MATCH("c",$AB659:AE659,0),0)=0),"x", IF(IFERROR(MATCH("c",$AB659:AE659,0),0)=0,"c","")))</f>
        <v/>
      </c>
      <c r="AG659" s="88" t="str">
        <f>IF($AB659&lt;&gt;"x","",IF(AND($I659&lt;&gt;AG$4, IFERROR(MATCH("c",$AB659:AF659,0),0)=0),"x", IF(IFERROR(MATCH("c",$AB659:AF659,0),0)=0,"c","")))</f>
        <v/>
      </c>
      <c r="AH659" s="88" t="str">
        <f>IF($AB659&lt;&gt;"x","",IF(AND($I659&lt;&gt;AH$4, IFERROR(MATCH("c",$AB659:AG659,0),0)=0),"x", IF(IFERROR(MATCH("c",$AB659:AG659,0),0)=0,"c","")))</f>
        <v/>
      </c>
      <c r="AI659" s="88" t="str">
        <f>IF($AB659&lt;&gt;"x","",IF(AND($I659&lt;&gt;AI$4, IFERROR(MATCH("c",$AB659:AH659,0),0)=0),"x", IF(IFERROR(MATCH("c",$AB659:AH659,0),0)=0,"c","")))</f>
        <v/>
      </c>
      <c r="AJ659" s="88" t="str">
        <f>IF($AB659&lt;&gt;"x","",IF(AND($I659&lt;&gt;AJ$4, IFERROR(MATCH("c",$AB659:AI659,0),0)=0),"x", IF(IFERROR(MATCH("c",$AB659:AI659,0),0)=0,"c","")))</f>
        <v/>
      </c>
      <c r="AK659" s="88" t="str">
        <f>IF($AB659&lt;&gt;"x","",IF(AND($I659&lt;&gt;AK$4, IFERROR(MATCH("c",$AB659:AJ659,0),0)=0),"x", IF(IFERROR(MATCH("c",$AB659:AJ659,0),0)=0,"c","")))</f>
        <v/>
      </c>
      <c r="AL659" s="88" t="str">
        <f>IF($AB659&lt;&gt;"x","",IF(AND($I659&lt;&gt;AL$4, IFERROR(MATCH("c",$AB659:AK659,0),0)=0),"x", IF(IFERROR(MATCH("c",$AB659:AK659,0),0)=0,"c","")))</f>
        <v/>
      </c>
      <c r="AM659" s="88" t="str">
        <f>IF($AB659&lt;&gt;"x","",IF(AND($I659&lt;&gt;AM$4, IFERROR(MATCH("c",$AB659:AL659,0),0)=0),"x", IF(IFERROR(MATCH("c",$AB659:AL659,0),0)=0,"c","")))</f>
        <v/>
      </c>
      <c r="AN659" s="88" t="str">
        <f>IF($AB659&lt;&gt;"x","",IF(AND($I659&lt;&gt;AN$4, IFERROR(MATCH("c",$AB659:AM659,0),0)=0),"x", IF(IFERROR(MATCH("c",$AB659:AM659,0),0)=0,"c","")))</f>
        <v/>
      </c>
      <c r="AO659" s="88" t="str">
        <f>IF($AB659&lt;&gt;"x","",IF(AND($I659&lt;&gt;AO$4, IFERROR(MATCH("c",$AB659:AN659,0),0)=0),"x", IF(IFERROR(MATCH("c",$AB659:AN659,0),0)=0,"c","")))</f>
        <v/>
      </c>
      <c r="AP659" s="88" t="str">
        <f>IF($AB659&lt;&gt;"x","",IF(AND($I659&lt;&gt;AP$4, IFERROR(MATCH("c",$AB659:AO659,0),0)=0),"x", IF(IFERROR(MATCH("c",$AB659:AO659,0),0)=0,"c","")))</f>
        <v/>
      </c>
      <c r="AQ659" s="88" t="str">
        <f>IF($AB659&lt;&gt;"x","",IF(AND($I659&lt;&gt;AQ$4, IFERROR(MATCH("c",$AB659:AP659,0),0)=0),"x", IF(IFERROR(MATCH("c",$AB659:AP659,0),0)=0,"c","")))</f>
        <v/>
      </c>
    </row>
    <row r="660" spans="2:43" x14ac:dyDescent="0.25">
      <c r="B660" s="88">
        <f>IF(AND(OR(Pipeline!$F$5=H660,Pipeline!$F$5="",Pipeline!$F$5="All"), OR(Pipeline!$F$6=J660,Pipeline!$F$6="",Pipeline!$F$6="All"),  OR(Pipeline!$J$5&lt;=K660,Pipeline!$J$5=""), OR(Pipeline!$J$6&gt;=K660,Pipeline!$J$6=""),  OR(Pipeline!$N$5&lt;=O660,Pipeline!$N$5=""), OR(Pipeline!$N$6&gt;=O660,Pipeline!$N$6="")),1,0)</f>
        <v>1</v>
      </c>
      <c r="C660" s="99">
        <f>IF(B660&lt;&gt;1,"",COUNTIFS($I$6:I659,I660,$B$6:B659,1)+1)</f>
        <v>648</v>
      </c>
      <c r="D660" s="100" t="str">
        <f>IF(LEN(INDEX(Input!B$6:B$1005,ROW($C660)-ROW($C$5),1))=0,"-",INDEX(Input!B$6:B$1005,ROW($C660)-ROW($C$5),1))</f>
        <v>-</v>
      </c>
      <c r="E660" s="100" t="str">
        <f>IF(LEN(INDEX(Input!C$6:C$1005,ROW($C660)-ROW($C$5),1))=0,"-",INDEX(Input!C$6:C$1005,ROW($C660)-ROW($C$5),1))</f>
        <v>-</v>
      </c>
      <c r="F660" s="100" t="str">
        <f>IF(LEN(INDEX(Input!D$6:D$1005,ROW($C660)-ROW($C$5),1))=0,"-",INDEX(Input!D$6:D$1005,ROW($C660)-ROW($C$5),1))</f>
        <v>-</v>
      </c>
      <c r="G660" s="100" t="str">
        <f>IF(LEN(INDEX(Input!E$6:E$1005,ROW($C660)-ROW($C$5),1))=0,"-",INDEX(Input!E$6:E$1005,ROW($C660)-ROW($C$5),1))</f>
        <v>-</v>
      </c>
      <c r="H660" s="100" t="str">
        <f>IF(LEN(INDEX(Input!F$6:F$1005,ROW($C660)-ROW($C$5),1))=0,"-",INDEX(Input!F$6:F$1005,ROW($C660)-ROW($C$5),1))</f>
        <v>-</v>
      </c>
      <c r="I660" s="100" t="str">
        <f>IF(LEN(INDEX(Input!G$6:G$1005,ROW($C660)-ROW($C$5),1))=0,"",INDEX(Input!G$6:G$1005,ROW($C660)-ROW($C$5),1))</f>
        <v/>
      </c>
      <c r="J660" s="100" t="str">
        <f>IF(LEN(INDEX(Input!B$6:B$1005,ROW($C660)-ROW($C$5),1))=0,"-",IF(INDEX(Input!H$6:H$1005,ROW($C660)-ROW($C$5),1)="","Not set",INDEX(Input!H$6:H$1005,ROW($C660)-ROW($C$5),1)) )</f>
        <v>-</v>
      </c>
      <c r="K660" s="101" t="str">
        <f>IF(LEN(INDEX(Input!I$6:I$1005,ROW($C660)-ROW($C$5),1))=0,"",INDEX(Input!I$6:I$1005,ROW($C660)-ROW($C$5),1))</f>
        <v/>
      </c>
      <c r="L660" s="101" t="str">
        <f t="array" ref="L660">IFERROR(IF($AY$24=123,DAY(K660)&amp;connector&amp;IF($AZ$24="Extended",INDEX($AT$24:$AT$35,MONTH(K660),1),MONTH(K660))&amp;connector&amp;IF($AZ$24="Short", RIGHT(YEAR(K660),2),YEAR(K660)),IF($AY$24=213, MONTH(K660)&amp;connector&amp;DAY(K660)&amp;connector&amp;IF($AZ$24="Short", RIGHT(YEAR(K660),2),YEAR(K660)),IF($AZ$24="Short", RIGHT(YEAR(K660),2),YEAR(K660))&amp;connector&amp;MONTH(K660)&amp;connector&amp;DAY(K660))),"-")</f>
        <v>-</v>
      </c>
      <c r="M660" s="101" t="str">
        <f>IF(LEN(INDEX(Input!J$6:J$1005,ROW($C660)-ROW($C$5),1))=0,"",INDEX(Input!J$6:J$1005,ROW($C660)-ROW($C$5),1))</f>
        <v/>
      </c>
      <c r="N660" s="101" t="str">
        <f t="array" ref="N660">IFERROR(IF($AY$24=123,DAY(M660)&amp;connector&amp;IF($AZ$24="Extended",INDEX($AT$24:$AT$35,MONTH(M660),1),MONTH(M660))&amp;connector&amp;IF($AZ$24="Short", RIGHT(YEAR(M660),2),YEAR(M660)),IF($AY$24=213, MONTH(M660)&amp;connector&amp;DAY(M660)&amp;connector&amp;IF($AZ$24="Short", RIGHT(YEAR(M660),2),YEAR(M660)),IF($AZ$24="Short", RIGHT(YEAR(M660),2),YEAR(M660))&amp;connector&amp;MONTH(M660)&amp;connector&amp;DAY(M660))),"-")</f>
        <v>-</v>
      </c>
      <c r="O660" s="156" t="str">
        <f>IF(LEN(INDEX(Input!K$6:K$1005,ROW($C660)-ROW($C$5),1))=0,"",INDEX(Input!K$6:K$1005,ROW($C660)-ROW($C$5),1))</f>
        <v/>
      </c>
      <c r="P660" s="100" t="str">
        <f t="shared" si="82"/>
        <v>-</v>
      </c>
      <c r="Q660" s="156" t="str">
        <f>IF(LEN(INDEX(Input!L$6:L$1005,ROW($C660)-ROW($C$5),1))=0,"",INDEX(Input!L$6:L$1005,ROW($C660)-ROW($C$5),1))</f>
        <v/>
      </c>
      <c r="R660" s="100" t="str">
        <f t="shared" si="83"/>
        <v>-</v>
      </c>
      <c r="S660" s="156" t="str">
        <f>IF(LEN(INDEX(Input!M$6:M$1005,ROW($C660)-ROW($C$5),1))=0,"-",INDEX(Input!M$6:M$1005,ROW($C660)-ROW($C$5),1))</f>
        <v>-</v>
      </c>
      <c r="T660" s="156" t="str">
        <f t="shared" si="84"/>
        <v/>
      </c>
      <c r="U660" s="100" t="str">
        <f t="shared" si="85"/>
        <v>-</v>
      </c>
      <c r="V660" s="156" t="str">
        <f>IF(LEN(INDEX(Input!O$6:O$1005,ROW($C660)-ROW($C$5),1))=0,"",INDEX(Input!O$6:O$1005,ROW($C660)-ROW($C$5),1))</f>
        <v/>
      </c>
      <c r="W660" s="100" t="str">
        <f t="shared" si="86"/>
        <v>-</v>
      </c>
      <c r="X660" s="104" t="str">
        <f t="shared" si="87"/>
        <v/>
      </c>
      <c r="Y660" s="102" t="str">
        <f t="shared" si="81"/>
        <v/>
      </c>
      <c r="Z660" s="102" t="str">
        <f>IF(AND(OR(Dashboard!$D$7=J660,Dashboard!$D$7=""),  OR(Dashboard!$G$6&lt;=K660,Dashboard!$G$6=""), OR(Dashboard!$G$7&gt;=K660,Dashboard!$G$7=""),  OR(Dashboard!$J$6&lt;=O660,Dashboard!$J$6=""), OR(Dashboard!$J$7&gt;=O660,Dashboard!$J$7=""),D660&lt;&gt;""),"x","")</f>
        <v>x</v>
      </c>
      <c r="AA660" s="102" t="str">
        <f>IF(AND(OR(Dashboard!$D$6=H660,Dashboard!$D$6="",Dashboard!$D$6="All"), Z660="x"),"x","")</f>
        <v>x</v>
      </c>
      <c r="AB660" s="103" t="str">
        <f>IF(AND(OR(Dashboard!$D$6=H660,Dashboard!$D$6="",Dashboard!$D$6="All"), OR(Dashboard!$D$7=J660,Dashboard!$D$7=""),  OR(Dashboard!$G$6&lt;=K660,Dashboard!$G$6=""), OR(Dashboard!$G$7&gt;=K660,Dashboard!$G$7=""),  OR(Dashboard!$J$6&lt;=O660,Dashboard!$J$6=""), OR(Dashboard!$J$7&gt;=O660,Dashboard!$J$7=""),I660&lt;&gt;""),"x","")</f>
        <v/>
      </c>
      <c r="AC660" s="88" t="str">
        <f>IF($AB660&lt;&gt;"x","",IF(AND($I660&lt;&gt;AC$4, IFERROR(MATCH("c",$AB660:AB660,0),0)=0),"x", IF(IFERROR(MATCH("c",$AB660:AB660,0),0)=0,"c","")))</f>
        <v/>
      </c>
      <c r="AD660" s="88" t="str">
        <f>IF($AB660&lt;&gt;"x","",IF(AND($I660&lt;&gt;AD$4, IFERROR(MATCH("c",$AB660:AC660,0),0)=0),"x", IF(IFERROR(MATCH("c",$AB660:AC660,0),0)=0,"c","")))</f>
        <v/>
      </c>
      <c r="AE660" s="88" t="str">
        <f>IF($AB660&lt;&gt;"x","",IF(AND($I660&lt;&gt;AE$4, IFERROR(MATCH("c",$AB660:AD660,0),0)=0),"x", IF(IFERROR(MATCH("c",$AB660:AD660,0),0)=0,"c","")))</f>
        <v/>
      </c>
      <c r="AF660" s="88" t="str">
        <f>IF($AB660&lt;&gt;"x","",IF(AND($I660&lt;&gt;AF$4, IFERROR(MATCH("c",$AB660:AE660,0),0)=0),"x", IF(IFERROR(MATCH("c",$AB660:AE660,0),0)=0,"c","")))</f>
        <v/>
      </c>
      <c r="AG660" s="88" t="str">
        <f>IF($AB660&lt;&gt;"x","",IF(AND($I660&lt;&gt;AG$4, IFERROR(MATCH("c",$AB660:AF660,0),0)=0),"x", IF(IFERROR(MATCH("c",$AB660:AF660,0),0)=0,"c","")))</f>
        <v/>
      </c>
      <c r="AH660" s="88" t="str">
        <f>IF($AB660&lt;&gt;"x","",IF(AND($I660&lt;&gt;AH$4, IFERROR(MATCH("c",$AB660:AG660,0),0)=0),"x", IF(IFERROR(MATCH("c",$AB660:AG660,0),0)=0,"c","")))</f>
        <v/>
      </c>
      <c r="AI660" s="88" t="str">
        <f>IF($AB660&lt;&gt;"x","",IF(AND($I660&lt;&gt;AI$4, IFERROR(MATCH("c",$AB660:AH660,0),0)=0),"x", IF(IFERROR(MATCH("c",$AB660:AH660,0),0)=0,"c","")))</f>
        <v/>
      </c>
      <c r="AJ660" s="88" t="str">
        <f>IF($AB660&lt;&gt;"x","",IF(AND($I660&lt;&gt;AJ$4, IFERROR(MATCH("c",$AB660:AI660,0),0)=0),"x", IF(IFERROR(MATCH("c",$AB660:AI660,0),0)=0,"c","")))</f>
        <v/>
      </c>
      <c r="AK660" s="88" t="str">
        <f>IF($AB660&lt;&gt;"x","",IF(AND($I660&lt;&gt;AK$4, IFERROR(MATCH("c",$AB660:AJ660,0),0)=0),"x", IF(IFERROR(MATCH("c",$AB660:AJ660,0),0)=0,"c","")))</f>
        <v/>
      </c>
      <c r="AL660" s="88" t="str">
        <f>IF($AB660&lt;&gt;"x","",IF(AND($I660&lt;&gt;AL$4, IFERROR(MATCH("c",$AB660:AK660,0),0)=0),"x", IF(IFERROR(MATCH("c",$AB660:AK660,0),0)=0,"c","")))</f>
        <v/>
      </c>
      <c r="AM660" s="88" t="str">
        <f>IF($AB660&lt;&gt;"x","",IF(AND($I660&lt;&gt;AM$4, IFERROR(MATCH("c",$AB660:AL660,0),0)=0),"x", IF(IFERROR(MATCH("c",$AB660:AL660,0),0)=0,"c","")))</f>
        <v/>
      </c>
      <c r="AN660" s="88" t="str">
        <f>IF($AB660&lt;&gt;"x","",IF(AND($I660&lt;&gt;AN$4, IFERROR(MATCH("c",$AB660:AM660,0),0)=0),"x", IF(IFERROR(MATCH("c",$AB660:AM660,0),0)=0,"c","")))</f>
        <v/>
      </c>
      <c r="AO660" s="88" t="str">
        <f>IF($AB660&lt;&gt;"x","",IF(AND($I660&lt;&gt;AO$4, IFERROR(MATCH("c",$AB660:AN660,0),0)=0),"x", IF(IFERROR(MATCH("c",$AB660:AN660,0),0)=0,"c","")))</f>
        <v/>
      </c>
      <c r="AP660" s="88" t="str">
        <f>IF($AB660&lt;&gt;"x","",IF(AND($I660&lt;&gt;AP$4, IFERROR(MATCH("c",$AB660:AO660,0),0)=0),"x", IF(IFERROR(MATCH("c",$AB660:AO660,0),0)=0,"c","")))</f>
        <v/>
      </c>
      <c r="AQ660" s="88" t="str">
        <f>IF($AB660&lt;&gt;"x","",IF(AND($I660&lt;&gt;AQ$4, IFERROR(MATCH("c",$AB660:AP660,0),0)=0),"x", IF(IFERROR(MATCH("c",$AB660:AP660,0),0)=0,"c","")))</f>
        <v/>
      </c>
    </row>
    <row r="661" spans="2:43" x14ac:dyDescent="0.25">
      <c r="B661" s="88">
        <f>IF(AND(OR(Pipeline!$F$5=H661,Pipeline!$F$5="",Pipeline!$F$5="All"), OR(Pipeline!$F$6=J661,Pipeline!$F$6="",Pipeline!$F$6="All"),  OR(Pipeline!$J$5&lt;=K661,Pipeline!$J$5=""), OR(Pipeline!$J$6&gt;=K661,Pipeline!$J$6=""),  OR(Pipeline!$N$5&lt;=O661,Pipeline!$N$5=""), OR(Pipeline!$N$6&gt;=O661,Pipeline!$N$6="")),1,0)</f>
        <v>1</v>
      </c>
      <c r="C661" s="99">
        <f>IF(B661&lt;&gt;1,"",COUNTIFS($I$6:I660,I661,$B$6:B660,1)+1)</f>
        <v>649</v>
      </c>
      <c r="D661" s="100" t="str">
        <f>IF(LEN(INDEX(Input!B$6:B$1005,ROW($C661)-ROW($C$5),1))=0,"-",INDEX(Input!B$6:B$1005,ROW($C661)-ROW($C$5),1))</f>
        <v>-</v>
      </c>
      <c r="E661" s="100" t="str">
        <f>IF(LEN(INDEX(Input!C$6:C$1005,ROW($C661)-ROW($C$5),1))=0,"-",INDEX(Input!C$6:C$1005,ROW($C661)-ROW($C$5),1))</f>
        <v>-</v>
      </c>
      <c r="F661" s="100" t="str">
        <f>IF(LEN(INDEX(Input!D$6:D$1005,ROW($C661)-ROW($C$5),1))=0,"-",INDEX(Input!D$6:D$1005,ROW($C661)-ROW($C$5),1))</f>
        <v>-</v>
      </c>
      <c r="G661" s="100" t="str">
        <f>IF(LEN(INDEX(Input!E$6:E$1005,ROW($C661)-ROW($C$5),1))=0,"-",INDEX(Input!E$6:E$1005,ROW($C661)-ROW($C$5),1))</f>
        <v>-</v>
      </c>
      <c r="H661" s="100" t="str">
        <f>IF(LEN(INDEX(Input!F$6:F$1005,ROW($C661)-ROW($C$5),1))=0,"-",INDEX(Input!F$6:F$1005,ROW($C661)-ROW($C$5),1))</f>
        <v>-</v>
      </c>
      <c r="I661" s="100" t="str">
        <f>IF(LEN(INDEX(Input!G$6:G$1005,ROW($C661)-ROW($C$5),1))=0,"",INDEX(Input!G$6:G$1005,ROW($C661)-ROW($C$5),1))</f>
        <v/>
      </c>
      <c r="J661" s="100" t="str">
        <f>IF(LEN(INDEX(Input!B$6:B$1005,ROW($C661)-ROW($C$5),1))=0,"-",IF(INDEX(Input!H$6:H$1005,ROW($C661)-ROW($C$5),1)="","Not set",INDEX(Input!H$6:H$1005,ROW($C661)-ROW($C$5),1)) )</f>
        <v>-</v>
      </c>
      <c r="K661" s="101" t="str">
        <f>IF(LEN(INDEX(Input!I$6:I$1005,ROW($C661)-ROW($C$5),1))=0,"",INDEX(Input!I$6:I$1005,ROW($C661)-ROW($C$5),1))</f>
        <v/>
      </c>
      <c r="L661" s="101" t="str">
        <f t="array" ref="L661">IFERROR(IF($AY$24=123,DAY(K661)&amp;connector&amp;IF($AZ$24="Extended",INDEX($AT$24:$AT$35,MONTH(K661),1),MONTH(K661))&amp;connector&amp;IF($AZ$24="Short", RIGHT(YEAR(K661),2),YEAR(K661)),IF($AY$24=213, MONTH(K661)&amp;connector&amp;DAY(K661)&amp;connector&amp;IF($AZ$24="Short", RIGHT(YEAR(K661),2),YEAR(K661)),IF($AZ$24="Short", RIGHT(YEAR(K661),2),YEAR(K661))&amp;connector&amp;MONTH(K661)&amp;connector&amp;DAY(K661))),"-")</f>
        <v>-</v>
      </c>
      <c r="M661" s="101" t="str">
        <f>IF(LEN(INDEX(Input!J$6:J$1005,ROW($C661)-ROW($C$5),1))=0,"",INDEX(Input!J$6:J$1005,ROW($C661)-ROW($C$5),1))</f>
        <v/>
      </c>
      <c r="N661" s="101" t="str">
        <f t="array" ref="N661">IFERROR(IF($AY$24=123,DAY(M661)&amp;connector&amp;IF($AZ$24="Extended",INDEX($AT$24:$AT$35,MONTH(M661),1),MONTH(M661))&amp;connector&amp;IF($AZ$24="Short", RIGHT(YEAR(M661),2),YEAR(M661)),IF($AY$24=213, MONTH(M661)&amp;connector&amp;DAY(M661)&amp;connector&amp;IF($AZ$24="Short", RIGHT(YEAR(M661),2),YEAR(M661)),IF($AZ$24="Short", RIGHT(YEAR(M661),2),YEAR(M661))&amp;connector&amp;MONTH(M661)&amp;connector&amp;DAY(M661))),"-")</f>
        <v>-</v>
      </c>
      <c r="O661" s="156" t="str">
        <f>IF(LEN(INDEX(Input!K$6:K$1005,ROW($C661)-ROW($C$5),1))=0,"",INDEX(Input!K$6:K$1005,ROW($C661)-ROW($C$5),1))</f>
        <v/>
      </c>
      <c r="P661" s="100" t="str">
        <f t="shared" si="82"/>
        <v>-</v>
      </c>
      <c r="Q661" s="156" t="str">
        <f>IF(LEN(INDEX(Input!L$6:L$1005,ROW($C661)-ROW($C$5),1))=0,"",INDEX(Input!L$6:L$1005,ROW($C661)-ROW($C$5),1))</f>
        <v/>
      </c>
      <c r="R661" s="100" t="str">
        <f t="shared" si="83"/>
        <v>-</v>
      </c>
      <c r="S661" s="156" t="str">
        <f>IF(LEN(INDEX(Input!M$6:M$1005,ROW($C661)-ROW($C$5),1))=0,"-",INDEX(Input!M$6:M$1005,ROW($C661)-ROW($C$5),1))</f>
        <v>-</v>
      </c>
      <c r="T661" s="156" t="str">
        <f t="shared" si="84"/>
        <v/>
      </c>
      <c r="U661" s="100" t="str">
        <f t="shared" si="85"/>
        <v>-</v>
      </c>
      <c r="V661" s="156" t="str">
        <f>IF(LEN(INDEX(Input!O$6:O$1005,ROW($C661)-ROW($C$5),1))=0,"",INDEX(Input!O$6:O$1005,ROW($C661)-ROW($C$5),1))</f>
        <v/>
      </c>
      <c r="W661" s="100" t="str">
        <f t="shared" si="86"/>
        <v>-</v>
      </c>
      <c r="X661" s="104" t="str">
        <f t="shared" si="87"/>
        <v/>
      </c>
      <c r="Y661" s="102" t="str">
        <f t="shared" si="81"/>
        <v/>
      </c>
      <c r="Z661" s="102" t="str">
        <f>IF(AND(OR(Dashboard!$D$7=J661,Dashboard!$D$7=""),  OR(Dashboard!$G$6&lt;=K661,Dashboard!$G$6=""), OR(Dashboard!$G$7&gt;=K661,Dashboard!$G$7=""),  OR(Dashboard!$J$6&lt;=O661,Dashboard!$J$6=""), OR(Dashboard!$J$7&gt;=O661,Dashboard!$J$7=""),D661&lt;&gt;""),"x","")</f>
        <v>x</v>
      </c>
      <c r="AA661" s="102" t="str">
        <f>IF(AND(OR(Dashboard!$D$6=H661,Dashboard!$D$6="",Dashboard!$D$6="All"), Z661="x"),"x","")</f>
        <v>x</v>
      </c>
      <c r="AB661" s="103" t="str">
        <f>IF(AND(OR(Dashboard!$D$6=H661,Dashboard!$D$6="",Dashboard!$D$6="All"), OR(Dashboard!$D$7=J661,Dashboard!$D$7=""),  OR(Dashboard!$G$6&lt;=K661,Dashboard!$G$6=""), OR(Dashboard!$G$7&gt;=K661,Dashboard!$G$7=""),  OR(Dashboard!$J$6&lt;=O661,Dashboard!$J$6=""), OR(Dashboard!$J$7&gt;=O661,Dashboard!$J$7=""),I661&lt;&gt;""),"x","")</f>
        <v/>
      </c>
      <c r="AC661" s="88" t="str">
        <f>IF($AB661&lt;&gt;"x","",IF(AND($I661&lt;&gt;AC$4, IFERROR(MATCH("c",$AB661:AB661,0),0)=0),"x", IF(IFERROR(MATCH("c",$AB661:AB661,0),0)=0,"c","")))</f>
        <v/>
      </c>
      <c r="AD661" s="88" t="str">
        <f>IF($AB661&lt;&gt;"x","",IF(AND($I661&lt;&gt;AD$4, IFERROR(MATCH("c",$AB661:AC661,0),0)=0),"x", IF(IFERROR(MATCH("c",$AB661:AC661,0),0)=0,"c","")))</f>
        <v/>
      </c>
      <c r="AE661" s="88" t="str">
        <f>IF($AB661&lt;&gt;"x","",IF(AND($I661&lt;&gt;AE$4, IFERROR(MATCH("c",$AB661:AD661,0),0)=0),"x", IF(IFERROR(MATCH("c",$AB661:AD661,0),0)=0,"c","")))</f>
        <v/>
      </c>
      <c r="AF661" s="88" t="str">
        <f>IF($AB661&lt;&gt;"x","",IF(AND($I661&lt;&gt;AF$4, IFERROR(MATCH("c",$AB661:AE661,0),0)=0),"x", IF(IFERROR(MATCH("c",$AB661:AE661,0),0)=0,"c","")))</f>
        <v/>
      </c>
      <c r="AG661" s="88" t="str">
        <f>IF($AB661&lt;&gt;"x","",IF(AND($I661&lt;&gt;AG$4, IFERROR(MATCH("c",$AB661:AF661,0),0)=0),"x", IF(IFERROR(MATCH("c",$AB661:AF661,0),0)=0,"c","")))</f>
        <v/>
      </c>
      <c r="AH661" s="88" t="str">
        <f>IF($AB661&lt;&gt;"x","",IF(AND($I661&lt;&gt;AH$4, IFERROR(MATCH("c",$AB661:AG661,0),0)=0),"x", IF(IFERROR(MATCH("c",$AB661:AG661,0),0)=0,"c","")))</f>
        <v/>
      </c>
      <c r="AI661" s="88" t="str">
        <f>IF($AB661&lt;&gt;"x","",IF(AND($I661&lt;&gt;AI$4, IFERROR(MATCH("c",$AB661:AH661,0),0)=0),"x", IF(IFERROR(MATCH("c",$AB661:AH661,0),0)=0,"c","")))</f>
        <v/>
      </c>
      <c r="AJ661" s="88" t="str">
        <f>IF($AB661&lt;&gt;"x","",IF(AND($I661&lt;&gt;AJ$4, IFERROR(MATCH("c",$AB661:AI661,0),0)=0),"x", IF(IFERROR(MATCH("c",$AB661:AI661,0),0)=0,"c","")))</f>
        <v/>
      </c>
      <c r="AK661" s="88" t="str">
        <f>IF($AB661&lt;&gt;"x","",IF(AND($I661&lt;&gt;AK$4, IFERROR(MATCH("c",$AB661:AJ661,0),0)=0),"x", IF(IFERROR(MATCH("c",$AB661:AJ661,0),0)=0,"c","")))</f>
        <v/>
      </c>
      <c r="AL661" s="88" t="str">
        <f>IF($AB661&lt;&gt;"x","",IF(AND($I661&lt;&gt;AL$4, IFERROR(MATCH("c",$AB661:AK661,0),0)=0),"x", IF(IFERROR(MATCH("c",$AB661:AK661,0),0)=0,"c","")))</f>
        <v/>
      </c>
      <c r="AM661" s="88" t="str">
        <f>IF($AB661&lt;&gt;"x","",IF(AND($I661&lt;&gt;AM$4, IFERROR(MATCH("c",$AB661:AL661,0),0)=0),"x", IF(IFERROR(MATCH("c",$AB661:AL661,0),0)=0,"c","")))</f>
        <v/>
      </c>
      <c r="AN661" s="88" t="str">
        <f>IF($AB661&lt;&gt;"x","",IF(AND($I661&lt;&gt;AN$4, IFERROR(MATCH("c",$AB661:AM661,0),0)=0),"x", IF(IFERROR(MATCH("c",$AB661:AM661,0),0)=0,"c","")))</f>
        <v/>
      </c>
      <c r="AO661" s="88" t="str">
        <f>IF($AB661&lt;&gt;"x","",IF(AND($I661&lt;&gt;AO$4, IFERROR(MATCH("c",$AB661:AN661,0),0)=0),"x", IF(IFERROR(MATCH("c",$AB661:AN661,0),0)=0,"c","")))</f>
        <v/>
      </c>
      <c r="AP661" s="88" t="str">
        <f>IF($AB661&lt;&gt;"x","",IF(AND($I661&lt;&gt;AP$4, IFERROR(MATCH("c",$AB661:AO661,0),0)=0),"x", IF(IFERROR(MATCH("c",$AB661:AO661,0),0)=0,"c","")))</f>
        <v/>
      </c>
      <c r="AQ661" s="88" t="str">
        <f>IF($AB661&lt;&gt;"x","",IF(AND($I661&lt;&gt;AQ$4, IFERROR(MATCH("c",$AB661:AP661,0),0)=0),"x", IF(IFERROR(MATCH("c",$AB661:AP661,0),0)=0,"c","")))</f>
        <v/>
      </c>
    </row>
    <row r="662" spans="2:43" x14ac:dyDescent="0.25">
      <c r="B662" s="88">
        <f>IF(AND(OR(Pipeline!$F$5=H662,Pipeline!$F$5="",Pipeline!$F$5="All"), OR(Pipeline!$F$6=J662,Pipeline!$F$6="",Pipeline!$F$6="All"),  OR(Pipeline!$J$5&lt;=K662,Pipeline!$J$5=""), OR(Pipeline!$J$6&gt;=K662,Pipeline!$J$6=""),  OR(Pipeline!$N$5&lt;=O662,Pipeline!$N$5=""), OR(Pipeline!$N$6&gt;=O662,Pipeline!$N$6="")),1,0)</f>
        <v>1</v>
      </c>
      <c r="C662" s="99">
        <f>IF(B662&lt;&gt;1,"",COUNTIFS($I$6:I661,I662,$B$6:B661,1)+1)</f>
        <v>650</v>
      </c>
      <c r="D662" s="100" t="str">
        <f>IF(LEN(INDEX(Input!B$6:B$1005,ROW($C662)-ROW($C$5),1))=0,"-",INDEX(Input!B$6:B$1005,ROW($C662)-ROW($C$5),1))</f>
        <v>-</v>
      </c>
      <c r="E662" s="100" t="str">
        <f>IF(LEN(INDEX(Input!C$6:C$1005,ROW($C662)-ROW($C$5),1))=0,"-",INDEX(Input!C$6:C$1005,ROW($C662)-ROW($C$5),1))</f>
        <v>-</v>
      </c>
      <c r="F662" s="100" t="str">
        <f>IF(LEN(INDEX(Input!D$6:D$1005,ROW($C662)-ROW($C$5),1))=0,"-",INDEX(Input!D$6:D$1005,ROW($C662)-ROW($C$5),1))</f>
        <v>-</v>
      </c>
      <c r="G662" s="100" t="str">
        <f>IF(LEN(INDEX(Input!E$6:E$1005,ROW($C662)-ROW($C$5),1))=0,"-",INDEX(Input!E$6:E$1005,ROW($C662)-ROW($C$5),1))</f>
        <v>-</v>
      </c>
      <c r="H662" s="100" t="str">
        <f>IF(LEN(INDEX(Input!F$6:F$1005,ROW($C662)-ROW($C$5),1))=0,"-",INDEX(Input!F$6:F$1005,ROW($C662)-ROW($C$5),1))</f>
        <v>-</v>
      </c>
      <c r="I662" s="100" t="str">
        <f>IF(LEN(INDEX(Input!G$6:G$1005,ROW($C662)-ROW($C$5),1))=0,"",INDEX(Input!G$6:G$1005,ROW($C662)-ROW($C$5),1))</f>
        <v/>
      </c>
      <c r="J662" s="100" t="str">
        <f>IF(LEN(INDEX(Input!B$6:B$1005,ROW($C662)-ROW($C$5),1))=0,"-",IF(INDEX(Input!H$6:H$1005,ROW($C662)-ROW($C$5),1)="","Not set",INDEX(Input!H$6:H$1005,ROW($C662)-ROW($C$5),1)) )</f>
        <v>-</v>
      </c>
      <c r="K662" s="101" t="str">
        <f>IF(LEN(INDEX(Input!I$6:I$1005,ROW($C662)-ROW($C$5),1))=0,"",INDEX(Input!I$6:I$1005,ROW($C662)-ROW($C$5),1))</f>
        <v/>
      </c>
      <c r="L662" s="101" t="str">
        <f t="array" ref="L662">IFERROR(IF($AY$24=123,DAY(K662)&amp;connector&amp;IF($AZ$24="Extended",INDEX($AT$24:$AT$35,MONTH(K662),1),MONTH(K662))&amp;connector&amp;IF($AZ$24="Short", RIGHT(YEAR(K662),2),YEAR(K662)),IF($AY$24=213, MONTH(K662)&amp;connector&amp;DAY(K662)&amp;connector&amp;IF($AZ$24="Short", RIGHT(YEAR(K662),2),YEAR(K662)),IF($AZ$24="Short", RIGHT(YEAR(K662),2),YEAR(K662))&amp;connector&amp;MONTH(K662)&amp;connector&amp;DAY(K662))),"-")</f>
        <v>-</v>
      </c>
      <c r="M662" s="101" t="str">
        <f>IF(LEN(INDEX(Input!J$6:J$1005,ROW($C662)-ROW($C$5),1))=0,"",INDEX(Input!J$6:J$1005,ROW($C662)-ROW($C$5),1))</f>
        <v/>
      </c>
      <c r="N662" s="101" t="str">
        <f t="array" ref="N662">IFERROR(IF($AY$24=123,DAY(M662)&amp;connector&amp;IF($AZ$24="Extended",INDEX($AT$24:$AT$35,MONTH(M662),1),MONTH(M662))&amp;connector&amp;IF($AZ$24="Short", RIGHT(YEAR(M662),2),YEAR(M662)),IF($AY$24=213, MONTH(M662)&amp;connector&amp;DAY(M662)&amp;connector&amp;IF($AZ$24="Short", RIGHT(YEAR(M662),2),YEAR(M662)),IF($AZ$24="Short", RIGHT(YEAR(M662),2),YEAR(M662))&amp;connector&amp;MONTH(M662)&amp;connector&amp;DAY(M662))),"-")</f>
        <v>-</v>
      </c>
      <c r="O662" s="156" t="str">
        <f>IF(LEN(INDEX(Input!K$6:K$1005,ROW($C662)-ROW($C$5),1))=0,"",INDEX(Input!K$6:K$1005,ROW($C662)-ROW($C$5),1))</f>
        <v/>
      </c>
      <c r="P662" s="100" t="str">
        <f t="shared" si="82"/>
        <v>-</v>
      </c>
      <c r="Q662" s="156" t="str">
        <f>IF(LEN(INDEX(Input!L$6:L$1005,ROW($C662)-ROW($C$5),1))=0,"",INDEX(Input!L$6:L$1005,ROW($C662)-ROW($C$5),1))</f>
        <v/>
      </c>
      <c r="R662" s="100" t="str">
        <f t="shared" si="83"/>
        <v>-</v>
      </c>
      <c r="S662" s="156" t="str">
        <f>IF(LEN(INDEX(Input!M$6:M$1005,ROW($C662)-ROW($C$5),1))=0,"-",INDEX(Input!M$6:M$1005,ROW($C662)-ROW($C$5),1))</f>
        <v>-</v>
      </c>
      <c r="T662" s="156" t="str">
        <f t="shared" si="84"/>
        <v/>
      </c>
      <c r="U662" s="100" t="str">
        <f t="shared" si="85"/>
        <v>-</v>
      </c>
      <c r="V662" s="156" t="str">
        <f>IF(LEN(INDEX(Input!O$6:O$1005,ROW($C662)-ROW($C$5),1))=0,"",INDEX(Input!O$6:O$1005,ROW($C662)-ROW($C$5),1))</f>
        <v/>
      </c>
      <c r="W662" s="100" t="str">
        <f t="shared" si="86"/>
        <v>-</v>
      </c>
      <c r="X662" s="104" t="str">
        <f t="shared" si="87"/>
        <v/>
      </c>
      <c r="Y662" s="102" t="str">
        <f t="shared" si="81"/>
        <v/>
      </c>
      <c r="Z662" s="102" t="str">
        <f>IF(AND(OR(Dashboard!$D$7=J662,Dashboard!$D$7=""),  OR(Dashboard!$G$6&lt;=K662,Dashboard!$G$6=""), OR(Dashboard!$G$7&gt;=K662,Dashboard!$G$7=""),  OR(Dashboard!$J$6&lt;=O662,Dashboard!$J$6=""), OR(Dashboard!$J$7&gt;=O662,Dashboard!$J$7=""),D662&lt;&gt;""),"x","")</f>
        <v>x</v>
      </c>
      <c r="AA662" s="102" t="str">
        <f>IF(AND(OR(Dashboard!$D$6=H662,Dashboard!$D$6="",Dashboard!$D$6="All"), Z662="x"),"x","")</f>
        <v>x</v>
      </c>
      <c r="AB662" s="103" t="str">
        <f>IF(AND(OR(Dashboard!$D$6=H662,Dashboard!$D$6="",Dashboard!$D$6="All"), OR(Dashboard!$D$7=J662,Dashboard!$D$7=""),  OR(Dashboard!$G$6&lt;=K662,Dashboard!$G$6=""), OR(Dashboard!$G$7&gt;=K662,Dashboard!$G$7=""),  OR(Dashboard!$J$6&lt;=O662,Dashboard!$J$6=""), OR(Dashboard!$J$7&gt;=O662,Dashboard!$J$7=""),I662&lt;&gt;""),"x","")</f>
        <v/>
      </c>
      <c r="AC662" s="88" t="str">
        <f>IF($AB662&lt;&gt;"x","",IF(AND($I662&lt;&gt;AC$4, IFERROR(MATCH("c",$AB662:AB662,0),0)=0),"x", IF(IFERROR(MATCH("c",$AB662:AB662,0),0)=0,"c","")))</f>
        <v/>
      </c>
      <c r="AD662" s="88" t="str">
        <f>IF($AB662&lt;&gt;"x","",IF(AND($I662&lt;&gt;AD$4, IFERROR(MATCH("c",$AB662:AC662,0),0)=0),"x", IF(IFERROR(MATCH("c",$AB662:AC662,0),0)=0,"c","")))</f>
        <v/>
      </c>
      <c r="AE662" s="88" t="str">
        <f>IF($AB662&lt;&gt;"x","",IF(AND($I662&lt;&gt;AE$4, IFERROR(MATCH("c",$AB662:AD662,0),0)=0),"x", IF(IFERROR(MATCH("c",$AB662:AD662,0),0)=0,"c","")))</f>
        <v/>
      </c>
      <c r="AF662" s="88" t="str">
        <f>IF($AB662&lt;&gt;"x","",IF(AND($I662&lt;&gt;AF$4, IFERROR(MATCH("c",$AB662:AE662,0),0)=0),"x", IF(IFERROR(MATCH("c",$AB662:AE662,0),0)=0,"c","")))</f>
        <v/>
      </c>
      <c r="AG662" s="88" t="str">
        <f>IF($AB662&lt;&gt;"x","",IF(AND($I662&lt;&gt;AG$4, IFERROR(MATCH("c",$AB662:AF662,0),0)=0),"x", IF(IFERROR(MATCH("c",$AB662:AF662,0),0)=0,"c","")))</f>
        <v/>
      </c>
      <c r="AH662" s="88" t="str">
        <f>IF($AB662&lt;&gt;"x","",IF(AND($I662&lt;&gt;AH$4, IFERROR(MATCH("c",$AB662:AG662,0),0)=0),"x", IF(IFERROR(MATCH("c",$AB662:AG662,0),0)=0,"c","")))</f>
        <v/>
      </c>
      <c r="AI662" s="88" t="str">
        <f>IF($AB662&lt;&gt;"x","",IF(AND($I662&lt;&gt;AI$4, IFERROR(MATCH("c",$AB662:AH662,0),0)=0),"x", IF(IFERROR(MATCH("c",$AB662:AH662,0),0)=0,"c","")))</f>
        <v/>
      </c>
      <c r="AJ662" s="88" t="str">
        <f>IF($AB662&lt;&gt;"x","",IF(AND($I662&lt;&gt;AJ$4, IFERROR(MATCH("c",$AB662:AI662,0),0)=0),"x", IF(IFERROR(MATCH("c",$AB662:AI662,0),0)=0,"c","")))</f>
        <v/>
      </c>
      <c r="AK662" s="88" t="str">
        <f>IF($AB662&lt;&gt;"x","",IF(AND($I662&lt;&gt;AK$4, IFERROR(MATCH("c",$AB662:AJ662,0),0)=0),"x", IF(IFERROR(MATCH("c",$AB662:AJ662,0),0)=0,"c","")))</f>
        <v/>
      </c>
      <c r="AL662" s="88" t="str">
        <f>IF($AB662&lt;&gt;"x","",IF(AND($I662&lt;&gt;AL$4, IFERROR(MATCH("c",$AB662:AK662,0),0)=0),"x", IF(IFERROR(MATCH("c",$AB662:AK662,0),0)=0,"c","")))</f>
        <v/>
      </c>
      <c r="AM662" s="88" t="str">
        <f>IF($AB662&lt;&gt;"x","",IF(AND($I662&lt;&gt;AM$4, IFERROR(MATCH("c",$AB662:AL662,0),0)=0),"x", IF(IFERROR(MATCH("c",$AB662:AL662,0),0)=0,"c","")))</f>
        <v/>
      </c>
      <c r="AN662" s="88" t="str">
        <f>IF($AB662&lt;&gt;"x","",IF(AND($I662&lt;&gt;AN$4, IFERROR(MATCH("c",$AB662:AM662,0),0)=0),"x", IF(IFERROR(MATCH("c",$AB662:AM662,0),0)=0,"c","")))</f>
        <v/>
      </c>
      <c r="AO662" s="88" t="str">
        <f>IF($AB662&lt;&gt;"x","",IF(AND($I662&lt;&gt;AO$4, IFERROR(MATCH("c",$AB662:AN662,0),0)=0),"x", IF(IFERROR(MATCH("c",$AB662:AN662,0),0)=0,"c","")))</f>
        <v/>
      </c>
      <c r="AP662" s="88" t="str">
        <f>IF($AB662&lt;&gt;"x","",IF(AND($I662&lt;&gt;AP$4, IFERROR(MATCH("c",$AB662:AO662,0),0)=0),"x", IF(IFERROR(MATCH("c",$AB662:AO662,0),0)=0,"c","")))</f>
        <v/>
      </c>
      <c r="AQ662" s="88" t="str">
        <f>IF($AB662&lt;&gt;"x","",IF(AND($I662&lt;&gt;AQ$4, IFERROR(MATCH("c",$AB662:AP662,0),0)=0),"x", IF(IFERROR(MATCH("c",$AB662:AP662,0),0)=0,"c","")))</f>
        <v/>
      </c>
    </row>
    <row r="663" spans="2:43" x14ac:dyDescent="0.25">
      <c r="B663" s="88">
        <f>IF(AND(OR(Pipeline!$F$5=H663,Pipeline!$F$5="",Pipeline!$F$5="All"), OR(Pipeline!$F$6=J663,Pipeline!$F$6="",Pipeline!$F$6="All"),  OR(Pipeline!$J$5&lt;=K663,Pipeline!$J$5=""), OR(Pipeline!$J$6&gt;=K663,Pipeline!$J$6=""),  OR(Pipeline!$N$5&lt;=O663,Pipeline!$N$5=""), OR(Pipeline!$N$6&gt;=O663,Pipeline!$N$6="")),1,0)</f>
        <v>1</v>
      </c>
      <c r="C663" s="99">
        <f>IF(B663&lt;&gt;1,"",COUNTIFS($I$6:I662,I663,$B$6:B662,1)+1)</f>
        <v>651</v>
      </c>
      <c r="D663" s="100" t="str">
        <f>IF(LEN(INDEX(Input!B$6:B$1005,ROW($C663)-ROW($C$5),1))=0,"-",INDEX(Input!B$6:B$1005,ROW($C663)-ROW($C$5),1))</f>
        <v>-</v>
      </c>
      <c r="E663" s="100" t="str">
        <f>IF(LEN(INDEX(Input!C$6:C$1005,ROW($C663)-ROW($C$5),1))=0,"-",INDEX(Input!C$6:C$1005,ROW($C663)-ROW($C$5),1))</f>
        <v>-</v>
      </c>
      <c r="F663" s="100" t="str">
        <f>IF(LEN(INDEX(Input!D$6:D$1005,ROW($C663)-ROW($C$5),1))=0,"-",INDEX(Input!D$6:D$1005,ROW($C663)-ROW($C$5),1))</f>
        <v>-</v>
      </c>
      <c r="G663" s="100" t="str">
        <f>IF(LEN(INDEX(Input!E$6:E$1005,ROW($C663)-ROW($C$5),1))=0,"-",INDEX(Input!E$6:E$1005,ROW($C663)-ROW($C$5),1))</f>
        <v>-</v>
      </c>
      <c r="H663" s="100" t="str">
        <f>IF(LEN(INDEX(Input!F$6:F$1005,ROW($C663)-ROW($C$5),1))=0,"-",INDEX(Input!F$6:F$1005,ROW($C663)-ROW($C$5),1))</f>
        <v>-</v>
      </c>
      <c r="I663" s="100" t="str">
        <f>IF(LEN(INDEX(Input!G$6:G$1005,ROW($C663)-ROW($C$5),1))=0,"",INDEX(Input!G$6:G$1005,ROW($C663)-ROW($C$5),1))</f>
        <v/>
      </c>
      <c r="J663" s="100" t="str">
        <f>IF(LEN(INDEX(Input!B$6:B$1005,ROW($C663)-ROW($C$5),1))=0,"-",IF(INDEX(Input!H$6:H$1005,ROW($C663)-ROW($C$5),1)="","Not set",INDEX(Input!H$6:H$1005,ROW($C663)-ROW($C$5),1)) )</f>
        <v>-</v>
      </c>
      <c r="K663" s="101" t="str">
        <f>IF(LEN(INDEX(Input!I$6:I$1005,ROW($C663)-ROW($C$5),1))=0,"",INDEX(Input!I$6:I$1005,ROW($C663)-ROW($C$5),1))</f>
        <v/>
      </c>
      <c r="L663" s="101" t="str">
        <f t="array" ref="L663">IFERROR(IF($AY$24=123,DAY(K663)&amp;connector&amp;IF($AZ$24="Extended",INDEX($AT$24:$AT$35,MONTH(K663),1),MONTH(K663))&amp;connector&amp;IF($AZ$24="Short", RIGHT(YEAR(K663),2),YEAR(K663)),IF($AY$24=213, MONTH(K663)&amp;connector&amp;DAY(K663)&amp;connector&amp;IF($AZ$24="Short", RIGHT(YEAR(K663),2),YEAR(K663)),IF($AZ$24="Short", RIGHT(YEAR(K663),2),YEAR(K663))&amp;connector&amp;MONTH(K663)&amp;connector&amp;DAY(K663))),"-")</f>
        <v>-</v>
      </c>
      <c r="M663" s="101" t="str">
        <f>IF(LEN(INDEX(Input!J$6:J$1005,ROW($C663)-ROW($C$5),1))=0,"",INDEX(Input!J$6:J$1005,ROW($C663)-ROW($C$5),1))</f>
        <v/>
      </c>
      <c r="N663" s="101" t="str">
        <f t="array" ref="N663">IFERROR(IF($AY$24=123,DAY(M663)&amp;connector&amp;IF($AZ$24="Extended",INDEX($AT$24:$AT$35,MONTH(M663),1),MONTH(M663))&amp;connector&amp;IF($AZ$24="Short", RIGHT(YEAR(M663),2),YEAR(M663)),IF($AY$24=213, MONTH(M663)&amp;connector&amp;DAY(M663)&amp;connector&amp;IF($AZ$24="Short", RIGHT(YEAR(M663),2),YEAR(M663)),IF($AZ$24="Short", RIGHT(YEAR(M663),2),YEAR(M663))&amp;connector&amp;MONTH(M663)&amp;connector&amp;DAY(M663))),"-")</f>
        <v>-</v>
      </c>
      <c r="O663" s="156" t="str">
        <f>IF(LEN(INDEX(Input!K$6:K$1005,ROW($C663)-ROW($C$5),1))=0,"",INDEX(Input!K$6:K$1005,ROW($C663)-ROW($C$5),1))</f>
        <v/>
      </c>
      <c r="P663" s="100" t="str">
        <f t="shared" si="82"/>
        <v>-</v>
      </c>
      <c r="Q663" s="156" t="str">
        <f>IF(LEN(INDEX(Input!L$6:L$1005,ROW($C663)-ROW($C$5),1))=0,"",INDEX(Input!L$6:L$1005,ROW($C663)-ROW($C$5),1))</f>
        <v/>
      </c>
      <c r="R663" s="100" t="str">
        <f t="shared" si="83"/>
        <v>-</v>
      </c>
      <c r="S663" s="156" t="str">
        <f>IF(LEN(INDEX(Input!M$6:M$1005,ROW($C663)-ROW($C$5),1))=0,"-",INDEX(Input!M$6:M$1005,ROW($C663)-ROW($C$5),1))</f>
        <v>-</v>
      </c>
      <c r="T663" s="156" t="str">
        <f t="shared" si="84"/>
        <v/>
      </c>
      <c r="U663" s="100" t="str">
        <f t="shared" si="85"/>
        <v>-</v>
      </c>
      <c r="V663" s="156" t="str">
        <f>IF(LEN(INDEX(Input!O$6:O$1005,ROW($C663)-ROW($C$5),1))=0,"",INDEX(Input!O$6:O$1005,ROW($C663)-ROW($C$5),1))</f>
        <v/>
      </c>
      <c r="W663" s="100" t="str">
        <f t="shared" si="86"/>
        <v>-</v>
      </c>
      <c r="X663" s="104" t="str">
        <f t="shared" si="87"/>
        <v/>
      </c>
      <c r="Y663" s="102" t="str">
        <f t="shared" si="81"/>
        <v/>
      </c>
      <c r="Z663" s="102" t="str">
        <f>IF(AND(OR(Dashboard!$D$7=J663,Dashboard!$D$7=""),  OR(Dashboard!$G$6&lt;=K663,Dashboard!$G$6=""), OR(Dashboard!$G$7&gt;=K663,Dashboard!$G$7=""),  OR(Dashboard!$J$6&lt;=O663,Dashboard!$J$6=""), OR(Dashboard!$J$7&gt;=O663,Dashboard!$J$7=""),D663&lt;&gt;""),"x","")</f>
        <v>x</v>
      </c>
      <c r="AA663" s="102" t="str">
        <f>IF(AND(OR(Dashboard!$D$6=H663,Dashboard!$D$6="",Dashboard!$D$6="All"), Z663="x"),"x","")</f>
        <v>x</v>
      </c>
      <c r="AB663" s="103" t="str">
        <f>IF(AND(OR(Dashboard!$D$6=H663,Dashboard!$D$6="",Dashboard!$D$6="All"), OR(Dashboard!$D$7=J663,Dashboard!$D$7=""),  OR(Dashboard!$G$6&lt;=K663,Dashboard!$G$6=""), OR(Dashboard!$G$7&gt;=K663,Dashboard!$G$7=""),  OR(Dashboard!$J$6&lt;=O663,Dashboard!$J$6=""), OR(Dashboard!$J$7&gt;=O663,Dashboard!$J$7=""),I663&lt;&gt;""),"x","")</f>
        <v/>
      </c>
      <c r="AC663" s="88" t="str">
        <f>IF($AB663&lt;&gt;"x","",IF(AND($I663&lt;&gt;AC$4, IFERROR(MATCH("c",$AB663:AB663,0),0)=0),"x", IF(IFERROR(MATCH("c",$AB663:AB663,0),0)=0,"c","")))</f>
        <v/>
      </c>
      <c r="AD663" s="88" t="str">
        <f>IF($AB663&lt;&gt;"x","",IF(AND($I663&lt;&gt;AD$4, IFERROR(MATCH("c",$AB663:AC663,0),0)=0),"x", IF(IFERROR(MATCH("c",$AB663:AC663,0),0)=0,"c","")))</f>
        <v/>
      </c>
      <c r="AE663" s="88" t="str">
        <f>IF($AB663&lt;&gt;"x","",IF(AND($I663&lt;&gt;AE$4, IFERROR(MATCH("c",$AB663:AD663,0),0)=0),"x", IF(IFERROR(MATCH("c",$AB663:AD663,0),0)=0,"c","")))</f>
        <v/>
      </c>
      <c r="AF663" s="88" t="str">
        <f>IF($AB663&lt;&gt;"x","",IF(AND($I663&lt;&gt;AF$4, IFERROR(MATCH("c",$AB663:AE663,0),0)=0),"x", IF(IFERROR(MATCH("c",$AB663:AE663,0),0)=0,"c","")))</f>
        <v/>
      </c>
      <c r="AG663" s="88" t="str">
        <f>IF($AB663&lt;&gt;"x","",IF(AND($I663&lt;&gt;AG$4, IFERROR(MATCH("c",$AB663:AF663,0),0)=0),"x", IF(IFERROR(MATCH("c",$AB663:AF663,0),0)=0,"c","")))</f>
        <v/>
      </c>
      <c r="AH663" s="88" t="str">
        <f>IF($AB663&lt;&gt;"x","",IF(AND($I663&lt;&gt;AH$4, IFERROR(MATCH("c",$AB663:AG663,0),0)=0),"x", IF(IFERROR(MATCH("c",$AB663:AG663,0),0)=0,"c","")))</f>
        <v/>
      </c>
      <c r="AI663" s="88" t="str">
        <f>IF($AB663&lt;&gt;"x","",IF(AND($I663&lt;&gt;AI$4, IFERROR(MATCH("c",$AB663:AH663,0),0)=0),"x", IF(IFERROR(MATCH("c",$AB663:AH663,0),0)=0,"c","")))</f>
        <v/>
      </c>
      <c r="AJ663" s="88" t="str">
        <f>IF($AB663&lt;&gt;"x","",IF(AND($I663&lt;&gt;AJ$4, IFERROR(MATCH("c",$AB663:AI663,0),0)=0),"x", IF(IFERROR(MATCH("c",$AB663:AI663,0),0)=0,"c","")))</f>
        <v/>
      </c>
      <c r="AK663" s="88" t="str">
        <f>IF($AB663&lt;&gt;"x","",IF(AND($I663&lt;&gt;AK$4, IFERROR(MATCH("c",$AB663:AJ663,0),0)=0),"x", IF(IFERROR(MATCH("c",$AB663:AJ663,0),0)=0,"c","")))</f>
        <v/>
      </c>
      <c r="AL663" s="88" t="str">
        <f>IF($AB663&lt;&gt;"x","",IF(AND($I663&lt;&gt;AL$4, IFERROR(MATCH("c",$AB663:AK663,0),0)=0),"x", IF(IFERROR(MATCH("c",$AB663:AK663,0),0)=0,"c","")))</f>
        <v/>
      </c>
      <c r="AM663" s="88" t="str">
        <f>IF($AB663&lt;&gt;"x","",IF(AND($I663&lt;&gt;AM$4, IFERROR(MATCH("c",$AB663:AL663,0),0)=0),"x", IF(IFERROR(MATCH("c",$AB663:AL663,0),0)=0,"c","")))</f>
        <v/>
      </c>
      <c r="AN663" s="88" t="str">
        <f>IF($AB663&lt;&gt;"x","",IF(AND($I663&lt;&gt;AN$4, IFERROR(MATCH("c",$AB663:AM663,0),0)=0),"x", IF(IFERROR(MATCH("c",$AB663:AM663,0),0)=0,"c","")))</f>
        <v/>
      </c>
      <c r="AO663" s="88" t="str">
        <f>IF($AB663&lt;&gt;"x","",IF(AND($I663&lt;&gt;AO$4, IFERROR(MATCH("c",$AB663:AN663,0),0)=0),"x", IF(IFERROR(MATCH("c",$AB663:AN663,0),0)=0,"c","")))</f>
        <v/>
      </c>
      <c r="AP663" s="88" t="str">
        <f>IF($AB663&lt;&gt;"x","",IF(AND($I663&lt;&gt;AP$4, IFERROR(MATCH("c",$AB663:AO663,0),0)=0),"x", IF(IFERROR(MATCH("c",$AB663:AO663,0),0)=0,"c","")))</f>
        <v/>
      </c>
      <c r="AQ663" s="88" t="str">
        <f>IF($AB663&lt;&gt;"x","",IF(AND($I663&lt;&gt;AQ$4, IFERROR(MATCH("c",$AB663:AP663,0),0)=0),"x", IF(IFERROR(MATCH("c",$AB663:AP663,0),0)=0,"c","")))</f>
        <v/>
      </c>
    </row>
    <row r="664" spans="2:43" x14ac:dyDescent="0.25">
      <c r="B664" s="88">
        <f>IF(AND(OR(Pipeline!$F$5=H664,Pipeline!$F$5="",Pipeline!$F$5="All"), OR(Pipeline!$F$6=J664,Pipeline!$F$6="",Pipeline!$F$6="All"),  OR(Pipeline!$J$5&lt;=K664,Pipeline!$J$5=""), OR(Pipeline!$J$6&gt;=K664,Pipeline!$J$6=""),  OR(Pipeline!$N$5&lt;=O664,Pipeline!$N$5=""), OR(Pipeline!$N$6&gt;=O664,Pipeline!$N$6="")),1,0)</f>
        <v>1</v>
      </c>
      <c r="C664" s="99">
        <f>IF(B664&lt;&gt;1,"",COUNTIFS($I$6:I663,I664,$B$6:B663,1)+1)</f>
        <v>652</v>
      </c>
      <c r="D664" s="100" t="str">
        <f>IF(LEN(INDEX(Input!B$6:B$1005,ROW($C664)-ROW($C$5),1))=0,"-",INDEX(Input!B$6:B$1005,ROW($C664)-ROW($C$5),1))</f>
        <v>-</v>
      </c>
      <c r="E664" s="100" t="str">
        <f>IF(LEN(INDEX(Input!C$6:C$1005,ROW($C664)-ROW($C$5),1))=0,"-",INDEX(Input!C$6:C$1005,ROW($C664)-ROW($C$5),1))</f>
        <v>-</v>
      </c>
      <c r="F664" s="100" t="str">
        <f>IF(LEN(INDEX(Input!D$6:D$1005,ROW($C664)-ROW($C$5),1))=0,"-",INDEX(Input!D$6:D$1005,ROW($C664)-ROW($C$5),1))</f>
        <v>-</v>
      </c>
      <c r="G664" s="100" t="str">
        <f>IF(LEN(INDEX(Input!E$6:E$1005,ROW($C664)-ROW($C$5),1))=0,"-",INDEX(Input!E$6:E$1005,ROW($C664)-ROW($C$5),1))</f>
        <v>-</v>
      </c>
      <c r="H664" s="100" t="str">
        <f>IF(LEN(INDEX(Input!F$6:F$1005,ROW($C664)-ROW($C$5),1))=0,"-",INDEX(Input!F$6:F$1005,ROW($C664)-ROW($C$5),1))</f>
        <v>-</v>
      </c>
      <c r="I664" s="100" t="str">
        <f>IF(LEN(INDEX(Input!G$6:G$1005,ROW($C664)-ROW($C$5),1))=0,"",INDEX(Input!G$6:G$1005,ROW($C664)-ROW($C$5),1))</f>
        <v/>
      </c>
      <c r="J664" s="100" t="str">
        <f>IF(LEN(INDEX(Input!B$6:B$1005,ROW($C664)-ROW($C$5),1))=0,"-",IF(INDEX(Input!H$6:H$1005,ROW($C664)-ROW($C$5),1)="","Not set",INDEX(Input!H$6:H$1005,ROW($C664)-ROW($C$5),1)) )</f>
        <v>-</v>
      </c>
      <c r="K664" s="101" t="str">
        <f>IF(LEN(INDEX(Input!I$6:I$1005,ROW($C664)-ROW($C$5),1))=0,"",INDEX(Input!I$6:I$1005,ROW($C664)-ROW($C$5),1))</f>
        <v/>
      </c>
      <c r="L664" s="101" t="str">
        <f t="array" ref="L664">IFERROR(IF($AY$24=123,DAY(K664)&amp;connector&amp;IF($AZ$24="Extended",INDEX($AT$24:$AT$35,MONTH(K664),1),MONTH(K664))&amp;connector&amp;IF($AZ$24="Short", RIGHT(YEAR(K664),2),YEAR(K664)),IF($AY$24=213, MONTH(K664)&amp;connector&amp;DAY(K664)&amp;connector&amp;IF($AZ$24="Short", RIGHT(YEAR(K664),2),YEAR(K664)),IF($AZ$24="Short", RIGHT(YEAR(K664),2),YEAR(K664))&amp;connector&amp;MONTH(K664)&amp;connector&amp;DAY(K664))),"-")</f>
        <v>-</v>
      </c>
      <c r="M664" s="101" t="str">
        <f>IF(LEN(INDEX(Input!J$6:J$1005,ROW($C664)-ROW($C$5),1))=0,"",INDEX(Input!J$6:J$1005,ROW($C664)-ROW($C$5),1))</f>
        <v/>
      </c>
      <c r="N664" s="101" t="str">
        <f t="array" ref="N664">IFERROR(IF($AY$24=123,DAY(M664)&amp;connector&amp;IF($AZ$24="Extended",INDEX($AT$24:$AT$35,MONTH(M664),1),MONTH(M664))&amp;connector&amp;IF($AZ$24="Short", RIGHT(YEAR(M664),2),YEAR(M664)),IF($AY$24=213, MONTH(M664)&amp;connector&amp;DAY(M664)&amp;connector&amp;IF($AZ$24="Short", RIGHT(YEAR(M664),2),YEAR(M664)),IF($AZ$24="Short", RIGHT(YEAR(M664),2),YEAR(M664))&amp;connector&amp;MONTH(M664)&amp;connector&amp;DAY(M664))),"-")</f>
        <v>-</v>
      </c>
      <c r="O664" s="156" t="str">
        <f>IF(LEN(INDEX(Input!K$6:K$1005,ROW($C664)-ROW($C$5),1))=0,"",INDEX(Input!K$6:K$1005,ROW($C664)-ROW($C$5),1))</f>
        <v/>
      </c>
      <c r="P664" s="100" t="str">
        <f t="shared" si="82"/>
        <v>-</v>
      </c>
      <c r="Q664" s="156" t="str">
        <f>IF(LEN(INDEX(Input!L$6:L$1005,ROW($C664)-ROW($C$5),1))=0,"",INDEX(Input!L$6:L$1005,ROW($C664)-ROW($C$5),1))</f>
        <v/>
      </c>
      <c r="R664" s="100" t="str">
        <f t="shared" si="83"/>
        <v>-</v>
      </c>
      <c r="S664" s="156" t="str">
        <f>IF(LEN(INDEX(Input!M$6:M$1005,ROW($C664)-ROW($C$5),1))=0,"-",INDEX(Input!M$6:M$1005,ROW($C664)-ROW($C$5),1))</f>
        <v>-</v>
      </c>
      <c r="T664" s="156" t="str">
        <f t="shared" si="84"/>
        <v/>
      </c>
      <c r="U664" s="100" t="str">
        <f t="shared" si="85"/>
        <v>-</v>
      </c>
      <c r="V664" s="156" t="str">
        <f>IF(LEN(INDEX(Input!O$6:O$1005,ROW($C664)-ROW($C$5),1))=0,"",INDEX(Input!O$6:O$1005,ROW($C664)-ROW($C$5),1))</f>
        <v/>
      </c>
      <c r="W664" s="100" t="str">
        <f t="shared" si="86"/>
        <v>-</v>
      </c>
      <c r="X664" s="104" t="str">
        <f t="shared" si="87"/>
        <v/>
      </c>
      <c r="Y664" s="102" t="str">
        <f t="shared" si="81"/>
        <v/>
      </c>
      <c r="Z664" s="102" t="str">
        <f>IF(AND(OR(Dashboard!$D$7=J664,Dashboard!$D$7=""),  OR(Dashboard!$G$6&lt;=K664,Dashboard!$G$6=""), OR(Dashboard!$G$7&gt;=K664,Dashboard!$G$7=""),  OR(Dashboard!$J$6&lt;=O664,Dashboard!$J$6=""), OR(Dashboard!$J$7&gt;=O664,Dashboard!$J$7=""),D664&lt;&gt;""),"x","")</f>
        <v>x</v>
      </c>
      <c r="AA664" s="102" t="str">
        <f>IF(AND(OR(Dashboard!$D$6=H664,Dashboard!$D$6="",Dashboard!$D$6="All"), Z664="x"),"x","")</f>
        <v>x</v>
      </c>
      <c r="AB664" s="103" t="str">
        <f>IF(AND(OR(Dashboard!$D$6=H664,Dashboard!$D$6="",Dashboard!$D$6="All"), OR(Dashboard!$D$7=J664,Dashboard!$D$7=""),  OR(Dashboard!$G$6&lt;=K664,Dashboard!$G$6=""), OR(Dashboard!$G$7&gt;=K664,Dashboard!$G$7=""),  OR(Dashboard!$J$6&lt;=O664,Dashboard!$J$6=""), OR(Dashboard!$J$7&gt;=O664,Dashboard!$J$7=""),I664&lt;&gt;""),"x","")</f>
        <v/>
      </c>
      <c r="AC664" s="88" t="str">
        <f>IF($AB664&lt;&gt;"x","",IF(AND($I664&lt;&gt;AC$4, IFERROR(MATCH("c",$AB664:AB664,0),0)=0),"x", IF(IFERROR(MATCH("c",$AB664:AB664,0),0)=0,"c","")))</f>
        <v/>
      </c>
      <c r="AD664" s="88" t="str">
        <f>IF($AB664&lt;&gt;"x","",IF(AND($I664&lt;&gt;AD$4, IFERROR(MATCH("c",$AB664:AC664,0),0)=0),"x", IF(IFERROR(MATCH("c",$AB664:AC664,0),0)=0,"c","")))</f>
        <v/>
      </c>
      <c r="AE664" s="88" t="str">
        <f>IF($AB664&lt;&gt;"x","",IF(AND($I664&lt;&gt;AE$4, IFERROR(MATCH("c",$AB664:AD664,0),0)=0),"x", IF(IFERROR(MATCH("c",$AB664:AD664,0),0)=0,"c","")))</f>
        <v/>
      </c>
      <c r="AF664" s="88" t="str">
        <f>IF($AB664&lt;&gt;"x","",IF(AND($I664&lt;&gt;AF$4, IFERROR(MATCH("c",$AB664:AE664,0),0)=0),"x", IF(IFERROR(MATCH("c",$AB664:AE664,0),0)=0,"c","")))</f>
        <v/>
      </c>
      <c r="AG664" s="88" t="str">
        <f>IF($AB664&lt;&gt;"x","",IF(AND($I664&lt;&gt;AG$4, IFERROR(MATCH("c",$AB664:AF664,0),0)=0),"x", IF(IFERROR(MATCH("c",$AB664:AF664,0),0)=0,"c","")))</f>
        <v/>
      </c>
      <c r="AH664" s="88" t="str">
        <f>IF($AB664&lt;&gt;"x","",IF(AND($I664&lt;&gt;AH$4, IFERROR(MATCH("c",$AB664:AG664,0),0)=0),"x", IF(IFERROR(MATCH("c",$AB664:AG664,0),0)=0,"c","")))</f>
        <v/>
      </c>
      <c r="AI664" s="88" t="str">
        <f>IF($AB664&lt;&gt;"x","",IF(AND($I664&lt;&gt;AI$4, IFERROR(MATCH("c",$AB664:AH664,0),0)=0),"x", IF(IFERROR(MATCH("c",$AB664:AH664,0),0)=0,"c","")))</f>
        <v/>
      </c>
      <c r="AJ664" s="88" t="str">
        <f>IF($AB664&lt;&gt;"x","",IF(AND($I664&lt;&gt;AJ$4, IFERROR(MATCH("c",$AB664:AI664,0),0)=0),"x", IF(IFERROR(MATCH("c",$AB664:AI664,0),0)=0,"c","")))</f>
        <v/>
      </c>
      <c r="AK664" s="88" t="str">
        <f>IF($AB664&lt;&gt;"x","",IF(AND($I664&lt;&gt;AK$4, IFERROR(MATCH("c",$AB664:AJ664,0),0)=0),"x", IF(IFERROR(MATCH("c",$AB664:AJ664,0),0)=0,"c","")))</f>
        <v/>
      </c>
      <c r="AL664" s="88" t="str">
        <f>IF($AB664&lt;&gt;"x","",IF(AND($I664&lt;&gt;AL$4, IFERROR(MATCH("c",$AB664:AK664,0),0)=0),"x", IF(IFERROR(MATCH("c",$AB664:AK664,0),0)=0,"c","")))</f>
        <v/>
      </c>
      <c r="AM664" s="88" t="str">
        <f>IF($AB664&lt;&gt;"x","",IF(AND($I664&lt;&gt;AM$4, IFERROR(MATCH("c",$AB664:AL664,0),0)=0),"x", IF(IFERROR(MATCH("c",$AB664:AL664,0),0)=0,"c","")))</f>
        <v/>
      </c>
      <c r="AN664" s="88" t="str">
        <f>IF($AB664&lt;&gt;"x","",IF(AND($I664&lt;&gt;AN$4, IFERROR(MATCH("c",$AB664:AM664,0),0)=0),"x", IF(IFERROR(MATCH("c",$AB664:AM664,0),0)=0,"c","")))</f>
        <v/>
      </c>
      <c r="AO664" s="88" t="str">
        <f>IF($AB664&lt;&gt;"x","",IF(AND($I664&lt;&gt;AO$4, IFERROR(MATCH("c",$AB664:AN664,0),0)=0),"x", IF(IFERROR(MATCH("c",$AB664:AN664,0),0)=0,"c","")))</f>
        <v/>
      </c>
      <c r="AP664" s="88" t="str">
        <f>IF($AB664&lt;&gt;"x","",IF(AND($I664&lt;&gt;AP$4, IFERROR(MATCH("c",$AB664:AO664,0),0)=0),"x", IF(IFERROR(MATCH("c",$AB664:AO664,0),0)=0,"c","")))</f>
        <v/>
      </c>
      <c r="AQ664" s="88" t="str">
        <f>IF($AB664&lt;&gt;"x","",IF(AND($I664&lt;&gt;AQ$4, IFERROR(MATCH("c",$AB664:AP664,0),0)=0),"x", IF(IFERROR(MATCH("c",$AB664:AP664,0),0)=0,"c","")))</f>
        <v/>
      </c>
    </row>
    <row r="665" spans="2:43" x14ac:dyDescent="0.25">
      <c r="B665" s="88">
        <f>IF(AND(OR(Pipeline!$F$5=H665,Pipeline!$F$5="",Pipeline!$F$5="All"), OR(Pipeline!$F$6=J665,Pipeline!$F$6="",Pipeline!$F$6="All"),  OR(Pipeline!$J$5&lt;=K665,Pipeline!$J$5=""), OR(Pipeline!$J$6&gt;=K665,Pipeline!$J$6=""),  OR(Pipeline!$N$5&lt;=O665,Pipeline!$N$5=""), OR(Pipeline!$N$6&gt;=O665,Pipeline!$N$6="")),1,0)</f>
        <v>1</v>
      </c>
      <c r="C665" s="99">
        <f>IF(B665&lt;&gt;1,"",COUNTIFS($I$6:I664,I665,$B$6:B664,1)+1)</f>
        <v>653</v>
      </c>
      <c r="D665" s="100" t="str">
        <f>IF(LEN(INDEX(Input!B$6:B$1005,ROW($C665)-ROW($C$5),1))=0,"-",INDEX(Input!B$6:B$1005,ROW($C665)-ROW($C$5),1))</f>
        <v>-</v>
      </c>
      <c r="E665" s="100" t="str">
        <f>IF(LEN(INDEX(Input!C$6:C$1005,ROW($C665)-ROW($C$5),1))=0,"-",INDEX(Input!C$6:C$1005,ROW($C665)-ROW($C$5),1))</f>
        <v>-</v>
      </c>
      <c r="F665" s="100" t="str">
        <f>IF(LEN(INDEX(Input!D$6:D$1005,ROW($C665)-ROW($C$5),1))=0,"-",INDEX(Input!D$6:D$1005,ROW($C665)-ROW($C$5),1))</f>
        <v>-</v>
      </c>
      <c r="G665" s="100" t="str">
        <f>IF(LEN(INDEX(Input!E$6:E$1005,ROW($C665)-ROW($C$5),1))=0,"-",INDEX(Input!E$6:E$1005,ROW($C665)-ROW($C$5),1))</f>
        <v>-</v>
      </c>
      <c r="H665" s="100" t="str">
        <f>IF(LEN(INDEX(Input!F$6:F$1005,ROW($C665)-ROW($C$5),1))=0,"-",INDEX(Input!F$6:F$1005,ROW($C665)-ROW($C$5),1))</f>
        <v>-</v>
      </c>
      <c r="I665" s="100" t="str">
        <f>IF(LEN(INDEX(Input!G$6:G$1005,ROW($C665)-ROW($C$5),1))=0,"",INDEX(Input!G$6:G$1005,ROW($C665)-ROW($C$5),1))</f>
        <v/>
      </c>
      <c r="J665" s="100" t="str">
        <f>IF(LEN(INDEX(Input!B$6:B$1005,ROW($C665)-ROW($C$5),1))=0,"-",IF(INDEX(Input!H$6:H$1005,ROW($C665)-ROW($C$5),1)="","Not set",INDEX(Input!H$6:H$1005,ROW($C665)-ROW($C$5),1)) )</f>
        <v>-</v>
      </c>
      <c r="K665" s="101" t="str">
        <f>IF(LEN(INDEX(Input!I$6:I$1005,ROW($C665)-ROW($C$5),1))=0,"",INDEX(Input!I$6:I$1005,ROW($C665)-ROW($C$5),1))</f>
        <v/>
      </c>
      <c r="L665" s="101" t="str">
        <f t="array" ref="L665">IFERROR(IF($AY$24=123,DAY(K665)&amp;connector&amp;IF($AZ$24="Extended",INDEX($AT$24:$AT$35,MONTH(K665),1),MONTH(K665))&amp;connector&amp;IF($AZ$24="Short", RIGHT(YEAR(K665),2),YEAR(K665)),IF($AY$24=213, MONTH(K665)&amp;connector&amp;DAY(K665)&amp;connector&amp;IF($AZ$24="Short", RIGHT(YEAR(K665),2),YEAR(K665)),IF($AZ$24="Short", RIGHT(YEAR(K665),2),YEAR(K665))&amp;connector&amp;MONTH(K665)&amp;connector&amp;DAY(K665))),"-")</f>
        <v>-</v>
      </c>
      <c r="M665" s="101" t="str">
        <f>IF(LEN(INDEX(Input!J$6:J$1005,ROW($C665)-ROW($C$5),1))=0,"",INDEX(Input!J$6:J$1005,ROW($C665)-ROW($C$5),1))</f>
        <v/>
      </c>
      <c r="N665" s="101" t="str">
        <f t="array" ref="N665">IFERROR(IF($AY$24=123,DAY(M665)&amp;connector&amp;IF($AZ$24="Extended",INDEX($AT$24:$AT$35,MONTH(M665),1),MONTH(M665))&amp;connector&amp;IF($AZ$24="Short", RIGHT(YEAR(M665),2),YEAR(M665)),IF($AY$24=213, MONTH(M665)&amp;connector&amp;DAY(M665)&amp;connector&amp;IF($AZ$24="Short", RIGHT(YEAR(M665),2),YEAR(M665)),IF($AZ$24="Short", RIGHT(YEAR(M665),2),YEAR(M665))&amp;connector&amp;MONTH(M665)&amp;connector&amp;DAY(M665))),"-")</f>
        <v>-</v>
      </c>
      <c r="O665" s="156" t="str">
        <f>IF(LEN(INDEX(Input!K$6:K$1005,ROW($C665)-ROW($C$5),1))=0,"",INDEX(Input!K$6:K$1005,ROW($C665)-ROW($C$5),1))</f>
        <v/>
      </c>
      <c r="P665" s="100" t="str">
        <f t="shared" si="82"/>
        <v>-</v>
      </c>
      <c r="Q665" s="156" t="str">
        <f>IF(LEN(INDEX(Input!L$6:L$1005,ROW($C665)-ROW($C$5),1))=0,"",INDEX(Input!L$6:L$1005,ROW($C665)-ROW($C$5),1))</f>
        <v/>
      </c>
      <c r="R665" s="100" t="str">
        <f t="shared" si="83"/>
        <v>-</v>
      </c>
      <c r="S665" s="156" t="str">
        <f>IF(LEN(INDEX(Input!M$6:M$1005,ROW($C665)-ROW($C$5),1))=0,"-",INDEX(Input!M$6:M$1005,ROW($C665)-ROW($C$5),1))</f>
        <v>-</v>
      </c>
      <c r="T665" s="156" t="str">
        <f t="shared" si="84"/>
        <v/>
      </c>
      <c r="U665" s="100" t="str">
        <f t="shared" si="85"/>
        <v>-</v>
      </c>
      <c r="V665" s="156" t="str">
        <f>IF(LEN(INDEX(Input!O$6:O$1005,ROW($C665)-ROW($C$5),1))=0,"",INDEX(Input!O$6:O$1005,ROW($C665)-ROW($C$5),1))</f>
        <v/>
      </c>
      <c r="W665" s="100" t="str">
        <f t="shared" si="86"/>
        <v>-</v>
      </c>
      <c r="X665" s="104" t="str">
        <f t="shared" si="87"/>
        <v/>
      </c>
      <c r="Y665" s="102" t="str">
        <f t="shared" si="81"/>
        <v/>
      </c>
      <c r="Z665" s="102" t="str">
        <f>IF(AND(OR(Dashboard!$D$7=J665,Dashboard!$D$7=""),  OR(Dashboard!$G$6&lt;=K665,Dashboard!$G$6=""), OR(Dashboard!$G$7&gt;=K665,Dashboard!$G$7=""),  OR(Dashboard!$J$6&lt;=O665,Dashboard!$J$6=""), OR(Dashboard!$J$7&gt;=O665,Dashboard!$J$7=""),D665&lt;&gt;""),"x","")</f>
        <v>x</v>
      </c>
      <c r="AA665" s="102" t="str">
        <f>IF(AND(OR(Dashboard!$D$6=H665,Dashboard!$D$6="",Dashboard!$D$6="All"), Z665="x"),"x","")</f>
        <v>x</v>
      </c>
      <c r="AB665" s="103" t="str">
        <f>IF(AND(OR(Dashboard!$D$6=H665,Dashboard!$D$6="",Dashboard!$D$6="All"), OR(Dashboard!$D$7=J665,Dashboard!$D$7=""),  OR(Dashboard!$G$6&lt;=K665,Dashboard!$G$6=""), OR(Dashboard!$G$7&gt;=K665,Dashboard!$G$7=""),  OR(Dashboard!$J$6&lt;=O665,Dashboard!$J$6=""), OR(Dashboard!$J$7&gt;=O665,Dashboard!$J$7=""),I665&lt;&gt;""),"x","")</f>
        <v/>
      </c>
      <c r="AC665" s="88" t="str">
        <f>IF($AB665&lt;&gt;"x","",IF(AND($I665&lt;&gt;AC$4, IFERROR(MATCH("c",$AB665:AB665,0),0)=0),"x", IF(IFERROR(MATCH("c",$AB665:AB665,0),0)=0,"c","")))</f>
        <v/>
      </c>
      <c r="AD665" s="88" t="str">
        <f>IF($AB665&lt;&gt;"x","",IF(AND($I665&lt;&gt;AD$4, IFERROR(MATCH("c",$AB665:AC665,0),0)=0),"x", IF(IFERROR(MATCH("c",$AB665:AC665,0),0)=0,"c","")))</f>
        <v/>
      </c>
      <c r="AE665" s="88" t="str">
        <f>IF($AB665&lt;&gt;"x","",IF(AND($I665&lt;&gt;AE$4, IFERROR(MATCH("c",$AB665:AD665,0),0)=0),"x", IF(IFERROR(MATCH("c",$AB665:AD665,0),0)=0,"c","")))</f>
        <v/>
      </c>
      <c r="AF665" s="88" t="str">
        <f>IF($AB665&lt;&gt;"x","",IF(AND($I665&lt;&gt;AF$4, IFERROR(MATCH("c",$AB665:AE665,0),0)=0),"x", IF(IFERROR(MATCH("c",$AB665:AE665,0),0)=0,"c","")))</f>
        <v/>
      </c>
      <c r="AG665" s="88" t="str">
        <f>IF($AB665&lt;&gt;"x","",IF(AND($I665&lt;&gt;AG$4, IFERROR(MATCH("c",$AB665:AF665,0),0)=0),"x", IF(IFERROR(MATCH("c",$AB665:AF665,0),0)=0,"c","")))</f>
        <v/>
      </c>
      <c r="AH665" s="88" t="str">
        <f>IF($AB665&lt;&gt;"x","",IF(AND($I665&lt;&gt;AH$4, IFERROR(MATCH("c",$AB665:AG665,0),0)=0),"x", IF(IFERROR(MATCH("c",$AB665:AG665,0),0)=0,"c","")))</f>
        <v/>
      </c>
      <c r="AI665" s="88" t="str">
        <f>IF($AB665&lt;&gt;"x","",IF(AND($I665&lt;&gt;AI$4, IFERROR(MATCH("c",$AB665:AH665,0),0)=0),"x", IF(IFERROR(MATCH("c",$AB665:AH665,0),0)=0,"c","")))</f>
        <v/>
      </c>
      <c r="AJ665" s="88" t="str">
        <f>IF($AB665&lt;&gt;"x","",IF(AND($I665&lt;&gt;AJ$4, IFERROR(MATCH("c",$AB665:AI665,0),0)=0),"x", IF(IFERROR(MATCH("c",$AB665:AI665,0),0)=0,"c","")))</f>
        <v/>
      </c>
      <c r="AK665" s="88" t="str">
        <f>IF($AB665&lt;&gt;"x","",IF(AND($I665&lt;&gt;AK$4, IFERROR(MATCH("c",$AB665:AJ665,0),0)=0),"x", IF(IFERROR(MATCH("c",$AB665:AJ665,0),0)=0,"c","")))</f>
        <v/>
      </c>
      <c r="AL665" s="88" t="str">
        <f>IF($AB665&lt;&gt;"x","",IF(AND($I665&lt;&gt;AL$4, IFERROR(MATCH("c",$AB665:AK665,0),0)=0),"x", IF(IFERROR(MATCH("c",$AB665:AK665,0),0)=0,"c","")))</f>
        <v/>
      </c>
      <c r="AM665" s="88" t="str">
        <f>IF($AB665&lt;&gt;"x","",IF(AND($I665&lt;&gt;AM$4, IFERROR(MATCH("c",$AB665:AL665,0),0)=0),"x", IF(IFERROR(MATCH("c",$AB665:AL665,0),0)=0,"c","")))</f>
        <v/>
      </c>
      <c r="AN665" s="88" t="str">
        <f>IF($AB665&lt;&gt;"x","",IF(AND($I665&lt;&gt;AN$4, IFERROR(MATCH("c",$AB665:AM665,0),0)=0),"x", IF(IFERROR(MATCH("c",$AB665:AM665,0),0)=0,"c","")))</f>
        <v/>
      </c>
      <c r="AO665" s="88" t="str">
        <f>IF($AB665&lt;&gt;"x","",IF(AND($I665&lt;&gt;AO$4, IFERROR(MATCH("c",$AB665:AN665,0),0)=0),"x", IF(IFERROR(MATCH("c",$AB665:AN665,0),0)=0,"c","")))</f>
        <v/>
      </c>
      <c r="AP665" s="88" t="str">
        <f>IF($AB665&lt;&gt;"x","",IF(AND($I665&lt;&gt;AP$4, IFERROR(MATCH("c",$AB665:AO665,0),0)=0),"x", IF(IFERROR(MATCH("c",$AB665:AO665,0),0)=0,"c","")))</f>
        <v/>
      </c>
      <c r="AQ665" s="88" t="str">
        <f>IF($AB665&lt;&gt;"x","",IF(AND($I665&lt;&gt;AQ$4, IFERROR(MATCH("c",$AB665:AP665,0),0)=0),"x", IF(IFERROR(MATCH("c",$AB665:AP665,0),0)=0,"c","")))</f>
        <v/>
      </c>
    </row>
    <row r="666" spans="2:43" x14ac:dyDescent="0.25">
      <c r="B666" s="88">
        <f>IF(AND(OR(Pipeline!$F$5=H666,Pipeline!$F$5="",Pipeline!$F$5="All"), OR(Pipeline!$F$6=J666,Pipeline!$F$6="",Pipeline!$F$6="All"),  OR(Pipeline!$J$5&lt;=K666,Pipeline!$J$5=""), OR(Pipeline!$J$6&gt;=K666,Pipeline!$J$6=""),  OR(Pipeline!$N$5&lt;=O666,Pipeline!$N$5=""), OR(Pipeline!$N$6&gt;=O666,Pipeline!$N$6="")),1,0)</f>
        <v>1</v>
      </c>
      <c r="C666" s="99">
        <f>IF(B666&lt;&gt;1,"",COUNTIFS($I$6:I665,I666,$B$6:B665,1)+1)</f>
        <v>654</v>
      </c>
      <c r="D666" s="100" t="str">
        <f>IF(LEN(INDEX(Input!B$6:B$1005,ROW($C666)-ROW($C$5),1))=0,"-",INDEX(Input!B$6:B$1005,ROW($C666)-ROW($C$5),1))</f>
        <v>-</v>
      </c>
      <c r="E666" s="100" t="str">
        <f>IF(LEN(INDEX(Input!C$6:C$1005,ROW($C666)-ROW($C$5),1))=0,"-",INDEX(Input!C$6:C$1005,ROW($C666)-ROW($C$5),1))</f>
        <v>-</v>
      </c>
      <c r="F666" s="100" t="str">
        <f>IF(LEN(INDEX(Input!D$6:D$1005,ROW($C666)-ROW($C$5),1))=0,"-",INDEX(Input!D$6:D$1005,ROW($C666)-ROW($C$5),1))</f>
        <v>-</v>
      </c>
      <c r="G666" s="100" t="str">
        <f>IF(LEN(INDEX(Input!E$6:E$1005,ROW($C666)-ROW($C$5),1))=0,"-",INDEX(Input!E$6:E$1005,ROW($C666)-ROW($C$5),1))</f>
        <v>-</v>
      </c>
      <c r="H666" s="100" t="str">
        <f>IF(LEN(INDEX(Input!F$6:F$1005,ROW($C666)-ROW($C$5),1))=0,"-",INDEX(Input!F$6:F$1005,ROW($C666)-ROW($C$5),1))</f>
        <v>-</v>
      </c>
      <c r="I666" s="100" t="str">
        <f>IF(LEN(INDEX(Input!G$6:G$1005,ROW($C666)-ROW($C$5),1))=0,"",INDEX(Input!G$6:G$1005,ROW($C666)-ROW($C$5),1))</f>
        <v/>
      </c>
      <c r="J666" s="100" t="str">
        <f>IF(LEN(INDEX(Input!B$6:B$1005,ROW($C666)-ROW($C$5),1))=0,"-",IF(INDEX(Input!H$6:H$1005,ROW($C666)-ROW($C$5),1)="","Not set",INDEX(Input!H$6:H$1005,ROW($C666)-ROW($C$5),1)) )</f>
        <v>-</v>
      </c>
      <c r="K666" s="101" t="str">
        <f>IF(LEN(INDEX(Input!I$6:I$1005,ROW($C666)-ROW($C$5),1))=0,"",INDEX(Input!I$6:I$1005,ROW($C666)-ROW($C$5),1))</f>
        <v/>
      </c>
      <c r="L666" s="101" t="str">
        <f t="array" ref="L666">IFERROR(IF($AY$24=123,DAY(K666)&amp;connector&amp;IF($AZ$24="Extended",INDEX($AT$24:$AT$35,MONTH(K666),1),MONTH(K666))&amp;connector&amp;IF($AZ$24="Short", RIGHT(YEAR(K666),2),YEAR(K666)),IF($AY$24=213, MONTH(K666)&amp;connector&amp;DAY(K666)&amp;connector&amp;IF($AZ$24="Short", RIGHT(YEAR(K666),2),YEAR(K666)),IF($AZ$24="Short", RIGHT(YEAR(K666),2),YEAR(K666))&amp;connector&amp;MONTH(K666)&amp;connector&amp;DAY(K666))),"-")</f>
        <v>-</v>
      </c>
      <c r="M666" s="101" t="str">
        <f>IF(LEN(INDEX(Input!J$6:J$1005,ROW($C666)-ROW($C$5),1))=0,"",INDEX(Input!J$6:J$1005,ROW($C666)-ROW($C$5),1))</f>
        <v/>
      </c>
      <c r="N666" s="101" t="str">
        <f t="array" ref="N666">IFERROR(IF($AY$24=123,DAY(M666)&amp;connector&amp;IF($AZ$24="Extended",INDEX($AT$24:$AT$35,MONTH(M666),1),MONTH(M666))&amp;connector&amp;IF($AZ$24="Short", RIGHT(YEAR(M666),2),YEAR(M666)),IF($AY$24=213, MONTH(M666)&amp;connector&amp;DAY(M666)&amp;connector&amp;IF($AZ$24="Short", RIGHT(YEAR(M666),2),YEAR(M666)),IF($AZ$24="Short", RIGHT(YEAR(M666),2),YEAR(M666))&amp;connector&amp;MONTH(M666)&amp;connector&amp;DAY(M666))),"-")</f>
        <v>-</v>
      </c>
      <c r="O666" s="156" t="str">
        <f>IF(LEN(INDEX(Input!K$6:K$1005,ROW($C666)-ROW($C$5),1))=0,"",INDEX(Input!K$6:K$1005,ROW($C666)-ROW($C$5),1))</f>
        <v/>
      </c>
      <c r="P666" s="100" t="str">
        <f t="shared" si="82"/>
        <v>-</v>
      </c>
      <c r="Q666" s="156" t="str">
        <f>IF(LEN(INDEX(Input!L$6:L$1005,ROW($C666)-ROW($C$5),1))=0,"",INDEX(Input!L$6:L$1005,ROW($C666)-ROW($C$5),1))</f>
        <v/>
      </c>
      <c r="R666" s="100" t="str">
        <f t="shared" si="83"/>
        <v>-</v>
      </c>
      <c r="S666" s="156" t="str">
        <f>IF(LEN(INDEX(Input!M$6:M$1005,ROW($C666)-ROW($C$5),1))=0,"-",INDEX(Input!M$6:M$1005,ROW($C666)-ROW($C$5),1))</f>
        <v>-</v>
      </c>
      <c r="T666" s="156" t="str">
        <f t="shared" si="84"/>
        <v/>
      </c>
      <c r="U666" s="100" t="str">
        <f t="shared" si="85"/>
        <v>-</v>
      </c>
      <c r="V666" s="156" t="str">
        <f>IF(LEN(INDEX(Input!O$6:O$1005,ROW($C666)-ROW($C$5),1))=0,"",INDEX(Input!O$6:O$1005,ROW($C666)-ROW($C$5),1))</f>
        <v/>
      </c>
      <c r="W666" s="100" t="str">
        <f t="shared" si="86"/>
        <v>-</v>
      </c>
      <c r="X666" s="104" t="str">
        <f t="shared" si="87"/>
        <v/>
      </c>
      <c r="Y666" s="102" t="str">
        <f t="shared" si="81"/>
        <v/>
      </c>
      <c r="Z666" s="102" t="str">
        <f>IF(AND(OR(Dashboard!$D$7=J666,Dashboard!$D$7=""),  OR(Dashboard!$G$6&lt;=K666,Dashboard!$G$6=""), OR(Dashboard!$G$7&gt;=K666,Dashboard!$G$7=""),  OR(Dashboard!$J$6&lt;=O666,Dashboard!$J$6=""), OR(Dashboard!$J$7&gt;=O666,Dashboard!$J$7=""),D666&lt;&gt;""),"x","")</f>
        <v>x</v>
      </c>
      <c r="AA666" s="102" t="str">
        <f>IF(AND(OR(Dashboard!$D$6=H666,Dashboard!$D$6="",Dashboard!$D$6="All"), Z666="x"),"x","")</f>
        <v>x</v>
      </c>
      <c r="AB666" s="103" t="str">
        <f>IF(AND(OR(Dashboard!$D$6=H666,Dashboard!$D$6="",Dashboard!$D$6="All"), OR(Dashboard!$D$7=J666,Dashboard!$D$7=""),  OR(Dashboard!$G$6&lt;=K666,Dashboard!$G$6=""), OR(Dashboard!$G$7&gt;=K666,Dashboard!$G$7=""),  OR(Dashboard!$J$6&lt;=O666,Dashboard!$J$6=""), OR(Dashboard!$J$7&gt;=O666,Dashboard!$J$7=""),I666&lt;&gt;""),"x","")</f>
        <v/>
      </c>
      <c r="AC666" s="88" t="str">
        <f>IF($AB666&lt;&gt;"x","",IF(AND($I666&lt;&gt;AC$4, IFERROR(MATCH("c",$AB666:AB666,0),0)=0),"x", IF(IFERROR(MATCH("c",$AB666:AB666,0),0)=0,"c","")))</f>
        <v/>
      </c>
      <c r="AD666" s="88" t="str">
        <f>IF($AB666&lt;&gt;"x","",IF(AND($I666&lt;&gt;AD$4, IFERROR(MATCH("c",$AB666:AC666,0),0)=0),"x", IF(IFERROR(MATCH("c",$AB666:AC666,0),0)=0,"c","")))</f>
        <v/>
      </c>
      <c r="AE666" s="88" t="str">
        <f>IF($AB666&lt;&gt;"x","",IF(AND($I666&lt;&gt;AE$4, IFERROR(MATCH("c",$AB666:AD666,0),0)=0),"x", IF(IFERROR(MATCH("c",$AB666:AD666,0),0)=0,"c","")))</f>
        <v/>
      </c>
      <c r="AF666" s="88" t="str">
        <f>IF($AB666&lt;&gt;"x","",IF(AND($I666&lt;&gt;AF$4, IFERROR(MATCH("c",$AB666:AE666,0),0)=0),"x", IF(IFERROR(MATCH("c",$AB666:AE666,0),0)=0,"c","")))</f>
        <v/>
      </c>
      <c r="AG666" s="88" t="str">
        <f>IF($AB666&lt;&gt;"x","",IF(AND($I666&lt;&gt;AG$4, IFERROR(MATCH("c",$AB666:AF666,0),0)=0),"x", IF(IFERROR(MATCH("c",$AB666:AF666,0),0)=0,"c","")))</f>
        <v/>
      </c>
      <c r="AH666" s="88" t="str">
        <f>IF($AB666&lt;&gt;"x","",IF(AND($I666&lt;&gt;AH$4, IFERROR(MATCH("c",$AB666:AG666,0),0)=0),"x", IF(IFERROR(MATCH("c",$AB666:AG666,0),0)=0,"c","")))</f>
        <v/>
      </c>
      <c r="AI666" s="88" t="str">
        <f>IF($AB666&lt;&gt;"x","",IF(AND($I666&lt;&gt;AI$4, IFERROR(MATCH("c",$AB666:AH666,0),0)=0),"x", IF(IFERROR(MATCH("c",$AB666:AH666,0),0)=0,"c","")))</f>
        <v/>
      </c>
      <c r="AJ666" s="88" t="str">
        <f>IF($AB666&lt;&gt;"x","",IF(AND($I666&lt;&gt;AJ$4, IFERROR(MATCH("c",$AB666:AI666,0),0)=0),"x", IF(IFERROR(MATCH("c",$AB666:AI666,0),0)=0,"c","")))</f>
        <v/>
      </c>
      <c r="AK666" s="88" t="str">
        <f>IF($AB666&lt;&gt;"x","",IF(AND($I666&lt;&gt;AK$4, IFERROR(MATCH("c",$AB666:AJ666,0),0)=0),"x", IF(IFERROR(MATCH("c",$AB666:AJ666,0),0)=0,"c","")))</f>
        <v/>
      </c>
      <c r="AL666" s="88" t="str">
        <f>IF($AB666&lt;&gt;"x","",IF(AND($I666&lt;&gt;AL$4, IFERROR(MATCH("c",$AB666:AK666,0),0)=0),"x", IF(IFERROR(MATCH("c",$AB666:AK666,0),0)=0,"c","")))</f>
        <v/>
      </c>
      <c r="AM666" s="88" t="str">
        <f>IF($AB666&lt;&gt;"x","",IF(AND($I666&lt;&gt;AM$4, IFERROR(MATCH("c",$AB666:AL666,0),0)=0),"x", IF(IFERROR(MATCH("c",$AB666:AL666,0),0)=0,"c","")))</f>
        <v/>
      </c>
      <c r="AN666" s="88" t="str">
        <f>IF($AB666&lt;&gt;"x","",IF(AND($I666&lt;&gt;AN$4, IFERROR(MATCH("c",$AB666:AM666,0),0)=0),"x", IF(IFERROR(MATCH("c",$AB666:AM666,0),0)=0,"c","")))</f>
        <v/>
      </c>
      <c r="AO666" s="88" t="str">
        <f>IF($AB666&lt;&gt;"x","",IF(AND($I666&lt;&gt;AO$4, IFERROR(MATCH("c",$AB666:AN666,0),0)=0),"x", IF(IFERROR(MATCH("c",$AB666:AN666,0),0)=0,"c","")))</f>
        <v/>
      </c>
      <c r="AP666" s="88" t="str">
        <f>IF($AB666&lt;&gt;"x","",IF(AND($I666&lt;&gt;AP$4, IFERROR(MATCH("c",$AB666:AO666,0),0)=0),"x", IF(IFERROR(MATCH("c",$AB666:AO666,0),0)=0,"c","")))</f>
        <v/>
      </c>
      <c r="AQ666" s="88" t="str">
        <f>IF($AB666&lt;&gt;"x","",IF(AND($I666&lt;&gt;AQ$4, IFERROR(MATCH("c",$AB666:AP666,0),0)=0),"x", IF(IFERROR(MATCH("c",$AB666:AP666,0),0)=0,"c","")))</f>
        <v/>
      </c>
    </row>
    <row r="667" spans="2:43" x14ac:dyDescent="0.25">
      <c r="B667" s="88">
        <f>IF(AND(OR(Pipeline!$F$5=H667,Pipeline!$F$5="",Pipeline!$F$5="All"), OR(Pipeline!$F$6=J667,Pipeline!$F$6="",Pipeline!$F$6="All"),  OR(Pipeline!$J$5&lt;=K667,Pipeline!$J$5=""), OR(Pipeline!$J$6&gt;=K667,Pipeline!$J$6=""),  OR(Pipeline!$N$5&lt;=O667,Pipeline!$N$5=""), OR(Pipeline!$N$6&gt;=O667,Pipeline!$N$6="")),1,0)</f>
        <v>1</v>
      </c>
      <c r="C667" s="99">
        <f>IF(B667&lt;&gt;1,"",COUNTIFS($I$6:I666,I667,$B$6:B666,1)+1)</f>
        <v>655</v>
      </c>
      <c r="D667" s="100" t="str">
        <f>IF(LEN(INDEX(Input!B$6:B$1005,ROW($C667)-ROW($C$5),1))=0,"-",INDEX(Input!B$6:B$1005,ROW($C667)-ROW($C$5),1))</f>
        <v>-</v>
      </c>
      <c r="E667" s="100" t="str">
        <f>IF(LEN(INDEX(Input!C$6:C$1005,ROW($C667)-ROW($C$5),1))=0,"-",INDEX(Input!C$6:C$1005,ROW($C667)-ROW($C$5),1))</f>
        <v>-</v>
      </c>
      <c r="F667" s="100" t="str">
        <f>IF(LEN(INDEX(Input!D$6:D$1005,ROW($C667)-ROW($C$5),1))=0,"-",INDEX(Input!D$6:D$1005,ROW($C667)-ROW($C$5),1))</f>
        <v>-</v>
      </c>
      <c r="G667" s="100" t="str">
        <f>IF(LEN(INDEX(Input!E$6:E$1005,ROW($C667)-ROW($C$5),1))=0,"-",INDEX(Input!E$6:E$1005,ROW($C667)-ROW($C$5),1))</f>
        <v>-</v>
      </c>
      <c r="H667" s="100" t="str">
        <f>IF(LEN(INDEX(Input!F$6:F$1005,ROW($C667)-ROW($C$5),1))=0,"-",INDEX(Input!F$6:F$1005,ROW($C667)-ROW($C$5),1))</f>
        <v>-</v>
      </c>
      <c r="I667" s="100" t="str">
        <f>IF(LEN(INDEX(Input!G$6:G$1005,ROW($C667)-ROW($C$5),1))=0,"",INDEX(Input!G$6:G$1005,ROW($C667)-ROW($C$5),1))</f>
        <v/>
      </c>
      <c r="J667" s="100" t="str">
        <f>IF(LEN(INDEX(Input!B$6:B$1005,ROW($C667)-ROW($C$5),1))=0,"-",IF(INDEX(Input!H$6:H$1005,ROW($C667)-ROW($C$5),1)="","Not set",INDEX(Input!H$6:H$1005,ROW($C667)-ROW($C$5),1)) )</f>
        <v>-</v>
      </c>
      <c r="K667" s="101" t="str">
        <f>IF(LEN(INDEX(Input!I$6:I$1005,ROW($C667)-ROW($C$5),1))=0,"",INDEX(Input!I$6:I$1005,ROW($C667)-ROW($C$5),1))</f>
        <v/>
      </c>
      <c r="L667" s="101" t="str">
        <f t="array" ref="L667">IFERROR(IF($AY$24=123,DAY(K667)&amp;connector&amp;IF($AZ$24="Extended",INDEX($AT$24:$AT$35,MONTH(K667),1),MONTH(K667))&amp;connector&amp;IF($AZ$24="Short", RIGHT(YEAR(K667),2),YEAR(K667)),IF($AY$24=213, MONTH(K667)&amp;connector&amp;DAY(K667)&amp;connector&amp;IF($AZ$24="Short", RIGHT(YEAR(K667),2),YEAR(K667)),IF($AZ$24="Short", RIGHT(YEAR(K667),2),YEAR(K667))&amp;connector&amp;MONTH(K667)&amp;connector&amp;DAY(K667))),"-")</f>
        <v>-</v>
      </c>
      <c r="M667" s="101" t="str">
        <f>IF(LEN(INDEX(Input!J$6:J$1005,ROW($C667)-ROW($C$5),1))=0,"",INDEX(Input!J$6:J$1005,ROW($C667)-ROW($C$5),1))</f>
        <v/>
      </c>
      <c r="N667" s="101" t="str">
        <f t="array" ref="N667">IFERROR(IF($AY$24=123,DAY(M667)&amp;connector&amp;IF($AZ$24="Extended",INDEX($AT$24:$AT$35,MONTH(M667),1),MONTH(M667))&amp;connector&amp;IF($AZ$24="Short", RIGHT(YEAR(M667),2),YEAR(M667)),IF($AY$24=213, MONTH(M667)&amp;connector&amp;DAY(M667)&amp;connector&amp;IF($AZ$24="Short", RIGHT(YEAR(M667),2),YEAR(M667)),IF($AZ$24="Short", RIGHT(YEAR(M667),2),YEAR(M667))&amp;connector&amp;MONTH(M667)&amp;connector&amp;DAY(M667))),"-")</f>
        <v>-</v>
      </c>
      <c r="O667" s="156" t="str">
        <f>IF(LEN(INDEX(Input!K$6:K$1005,ROW($C667)-ROW($C$5),1))=0,"",INDEX(Input!K$6:K$1005,ROW($C667)-ROW($C$5),1))</f>
        <v/>
      </c>
      <c r="P667" s="100" t="str">
        <f t="shared" si="82"/>
        <v>-</v>
      </c>
      <c r="Q667" s="156" t="str">
        <f>IF(LEN(INDEX(Input!L$6:L$1005,ROW($C667)-ROW($C$5),1))=0,"",INDEX(Input!L$6:L$1005,ROW($C667)-ROW($C$5),1))</f>
        <v/>
      </c>
      <c r="R667" s="100" t="str">
        <f t="shared" si="83"/>
        <v>-</v>
      </c>
      <c r="S667" s="156" t="str">
        <f>IF(LEN(INDEX(Input!M$6:M$1005,ROW($C667)-ROW($C$5),1))=0,"-",INDEX(Input!M$6:M$1005,ROW($C667)-ROW($C$5),1))</f>
        <v>-</v>
      </c>
      <c r="T667" s="156" t="str">
        <f t="shared" si="84"/>
        <v/>
      </c>
      <c r="U667" s="100" t="str">
        <f t="shared" si="85"/>
        <v>-</v>
      </c>
      <c r="V667" s="156" t="str">
        <f>IF(LEN(INDEX(Input!O$6:O$1005,ROW($C667)-ROW($C$5),1))=0,"",INDEX(Input!O$6:O$1005,ROW($C667)-ROW($C$5),1))</f>
        <v/>
      </c>
      <c r="W667" s="100" t="str">
        <f t="shared" si="86"/>
        <v>-</v>
      </c>
      <c r="X667" s="104" t="str">
        <f t="shared" si="87"/>
        <v/>
      </c>
      <c r="Y667" s="102" t="str">
        <f t="shared" si="81"/>
        <v/>
      </c>
      <c r="Z667" s="102" t="str">
        <f>IF(AND(OR(Dashboard!$D$7=J667,Dashboard!$D$7=""),  OR(Dashboard!$G$6&lt;=K667,Dashboard!$G$6=""), OR(Dashboard!$G$7&gt;=K667,Dashboard!$G$7=""),  OR(Dashboard!$J$6&lt;=O667,Dashboard!$J$6=""), OR(Dashboard!$J$7&gt;=O667,Dashboard!$J$7=""),D667&lt;&gt;""),"x","")</f>
        <v>x</v>
      </c>
      <c r="AA667" s="102" t="str">
        <f>IF(AND(OR(Dashboard!$D$6=H667,Dashboard!$D$6="",Dashboard!$D$6="All"), Z667="x"),"x","")</f>
        <v>x</v>
      </c>
      <c r="AB667" s="103" t="str">
        <f>IF(AND(OR(Dashboard!$D$6=H667,Dashboard!$D$6="",Dashboard!$D$6="All"), OR(Dashboard!$D$7=J667,Dashboard!$D$7=""),  OR(Dashboard!$G$6&lt;=K667,Dashboard!$G$6=""), OR(Dashboard!$G$7&gt;=K667,Dashboard!$G$7=""),  OR(Dashboard!$J$6&lt;=O667,Dashboard!$J$6=""), OR(Dashboard!$J$7&gt;=O667,Dashboard!$J$7=""),I667&lt;&gt;""),"x","")</f>
        <v/>
      </c>
      <c r="AC667" s="88" t="str">
        <f>IF($AB667&lt;&gt;"x","",IF(AND($I667&lt;&gt;AC$4, IFERROR(MATCH("c",$AB667:AB667,0),0)=0),"x", IF(IFERROR(MATCH("c",$AB667:AB667,0),0)=0,"c","")))</f>
        <v/>
      </c>
      <c r="AD667" s="88" t="str">
        <f>IF($AB667&lt;&gt;"x","",IF(AND($I667&lt;&gt;AD$4, IFERROR(MATCH("c",$AB667:AC667,0),0)=0),"x", IF(IFERROR(MATCH("c",$AB667:AC667,0),0)=0,"c","")))</f>
        <v/>
      </c>
      <c r="AE667" s="88" t="str">
        <f>IF($AB667&lt;&gt;"x","",IF(AND($I667&lt;&gt;AE$4, IFERROR(MATCH("c",$AB667:AD667,0),0)=0),"x", IF(IFERROR(MATCH("c",$AB667:AD667,0),0)=0,"c","")))</f>
        <v/>
      </c>
      <c r="AF667" s="88" t="str">
        <f>IF($AB667&lt;&gt;"x","",IF(AND($I667&lt;&gt;AF$4, IFERROR(MATCH("c",$AB667:AE667,0),0)=0),"x", IF(IFERROR(MATCH("c",$AB667:AE667,0),0)=0,"c","")))</f>
        <v/>
      </c>
      <c r="AG667" s="88" t="str">
        <f>IF($AB667&lt;&gt;"x","",IF(AND($I667&lt;&gt;AG$4, IFERROR(MATCH("c",$AB667:AF667,0),0)=0),"x", IF(IFERROR(MATCH("c",$AB667:AF667,0),0)=0,"c","")))</f>
        <v/>
      </c>
      <c r="AH667" s="88" t="str">
        <f>IF($AB667&lt;&gt;"x","",IF(AND($I667&lt;&gt;AH$4, IFERROR(MATCH("c",$AB667:AG667,0),0)=0),"x", IF(IFERROR(MATCH("c",$AB667:AG667,0),0)=0,"c","")))</f>
        <v/>
      </c>
      <c r="AI667" s="88" t="str">
        <f>IF($AB667&lt;&gt;"x","",IF(AND($I667&lt;&gt;AI$4, IFERROR(MATCH("c",$AB667:AH667,0),0)=0),"x", IF(IFERROR(MATCH("c",$AB667:AH667,0),0)=0,"c","")))</f>
        <v/>
      </c>
      <c r="AJ667" s="88" t="str">
        <f>IF($AB667&lt;&gt;"x","",IF(AND($I667&lt;&gt;AJ$4, IFERROR(MATCH("c",$AB667:AI667,0),0)=0),"x", IF(IFERROR(MATCH("c",$AB667:AI667,0),0)=0,"c","")))</f>
        <v/>
      </c>
      <c r="AK667" s="88" t="str">
        <f>IF($AB667&lt;&gt;"x","",IF(AND($I667&lt;&gt;AK$4, IFERROR(MATCH("c",$AB667:AJ667,0),0)=0),"x", IF(IFERROR(MATCH("c",$AB667:AJ667,0),0)=0,"c","")))</f>
        <v/>
      </c>
      <c r="AL667" s="88" t="str">
        <f>IF($AB667&lt;&gt;"x","",IF(AND($I667&lt;&gt;AL$4, IFERROR(MATCH("c",$AB667:AK667,0),0)=0),"x", IF(IFERROR(MATCH("c",$AB667:AK667,0),0)=0,"c","")))</f>
        <v/>
      </c>
      <c r="AM667" s="88" t="str">
        <f>IF($AB667&lt;&gt;"x","",IF(AND($I667&lt;&gt;AM$4, IFERROR(MATCH("c",$AB667:AL667,0),0)=0),"x", IF(IFERROR(MATCH("c",$AB667:AL667,0),0)=0,"c","")))</f>
        <v/>
      </c>
      <c r="AN667" s="88" t="str">
        <f>IF($AB667&lt;&gt;"x","",IF(AND($I667&lt;&gt;AN$4, IFERROR(MATCH("c",$AB667:AM667,0),0)=0),"x", IF(IFERROR(MATCH("c",$AB667:AM667,0),0)=0,"c","")))</f>
        <v/>
      </c>
      <c r="AO667" s="88" t="str">
        <f>IF($AB667&lt;&gt;"x","",IF(AND($I667&lt;&gt;AO$4, IFERROR(MATCH("c",$AB667:AN667,0),0)=0),"x", IF(IFERROR(MATCH("c",$AB667:AN667,0),0)=0,"c","")))</f>
        <v/>
      </c>
      <c r="AP667" s="88" t="str">
        <f>IF($AB667&lt;&gt;"x","",IF(AND($I667&lt;&gt;AP$4, IFERROR(MATCH("c",$AB667:AO667,0),0)=0),"x", IF(IFERROR(MATCH("c",$AB667:AO667,0),0)=0,"c","")))</f>
        <v/>
      </c>
      <c r="AQ667" s="88" t="str">
        <f>IF($AB667&lt;&gt;"x","",IF(AND($I667&lt;&gt;AQ$4, IFERROR(MATCH("c",$AB667:AP667,0),0)=0),"x", IF(IFERROR(MATCH("c",$AB667:AP667,0),0)=0,"c","")))</f>
        <v/>
      </c>
    </row>
    <row r="668" spans="2:43" x14ac:dyDescent="0.25">
      <c r="B668" s="88">
        <f>IF(AND(OR(Pipeline!$F$5=H668,Pipeline!$F$5="",Pipeline!$F$5="All"), OR(Pipeline!$F$6=J668,Pipeline!$F$6="",Pipeline!$F$6="All"),  OR(Pipeline!$J$5&lt;=K668,Pipeline!$J$5=""), OR(Pipeline!$J$6&gt;=K668,Pipeline!$J$6=""),  OR(Pipeline!$N$5&lt;=O668,Pipeline!$N$5=""), OR(Pipeline!$N$6&gt;=O668,Pipeline!$N$6="")),1,0)</f>
        <v>1</v>
      </c>
      <c r="C668" s="99">
        <f>IF(B668&lt;&gt;1,"",COUNTIFS($I$6:I667,I668,$B$6:B667,1)+1)</f>
        <v>656</v>
      </c>
      <c r="D668" s="100" t="str">
        <f>IF(LEN(INDEX(Input!B$6:B$1005,ROW($C668)-ROW($C$5),1))=0,"-",INDEX(Input!B$6:B$1005,ROW($C668)-ROW($C$5),1))</f>
        <v>-</v>
      </c>
      <c r="E668" s="100" t="str">
        <f>IF(LEN(INDEX(Input!C$6:C$1005,ROW($C668)-ROW($C$5),1))=0,"-",INDEX(Input!C$6:C$1005,ROW($C668)-ROW($C$5),1))</f>
        <v>-</v>
      </c>
      <c r="F668" s="100" t="str">
        <f>IF(LEN(INDEX(Input!D$6:D$1005,ROW($C668)-ROW($C$5),1))=0,"-",INDEX(Input!D$6:D$1005,ROW($C668)-ROW($C$5),1))</f>
        <v>-</v>
      </c>
      <c r="G668" s="100" t="str">
        <f>IF(LEN(INDEX(Input!E$6:E$1005,ROW($C668)-ROW($C$5),1))=0,"-",INDEX(Input!E$6:E$1005,ROW($C668)-ROW($C$5),1))</f>
        <v>-</v>
      </c>
      <c r="H668" s="100" t="str">
        <f>IF(LEN(INDEX(Input!F$6:F$1005,ROW($C668)-ROW($C$5),1))=0,"-",INDEX(Input!F$6:F$1005,ROW($C668)-ROW($C$5),1))</f>
        <v>-</v>
      </c>
      <c r="I668" s="100" t="str">
        <f>IF(LEN(INDEX(Input!G$6:G$1005,ROW($C668)-ROW($C$5),1))=0,"",INDEX(Input!G$6:G$1005,ROW($C668)-ROW($C$5),1))</f>
        <v/>
      </c>
      <c r="J668" s="100" t="str">
        <f>IF(LEN(INDEX(Input!B$6:B$1005,ROW($C668)-ROW($C$5),1))=0,"-",IF(INDEX(Input!H$6:H$1005,ROW($C668)-ROW($C$5),1)="","Not set",INDEX(Input!H$6:H$1005,ROW($C668)-ROW($C$5),1)) )</f>
        <v>-</v>
      </c>
      <c r="K668" s="101" t="str">
        <f>IF(LEN(INDEX(Input!I$6:I$1005,ROW($C668)-ROW($C$5),1))=0,"",INDEX(Input!I$6:I$1005,ROW($C668)-ROW($C$5),1))</f>
        <v/>
      </c>
      <c r="L668" s="101" t="str">
        <f t="array" ref="L668">IFERROR(IF($AY$24=123,DAY(K668)&amp;connector&amp;IF($AZ$24="Extended",INDEX($AT$24:$AT$35,MONTH(K668),1),MONTH(K668))&amp;connector&amp;IF($AZ$24="Short", RIGHT(YEAR(K668),2),YEAR(K668)),IF($AY$24=213, MONTH(K668)&amp;connector&amp;DAY(K668)&amp;connector&amp;IF($AZ$24="Short", RIGHT(YEAR(K668),2),YEAR(K668)),IF($AZ$24="Short", RIGHT(YEAR(K668),2),YEAR(K668))&amp;connector&amp;MONTH(K668)&amp;connector&amp;DAY(K668))),"-")</f>
        <v>-</v>
      </c>
      <c r="M668" s="101" t="str">
        <f>IF(LEN(INDEX(Input!J$6:J$1005,ROW($C668)-ROW($C$5),1))=0,"",INDEX(Input!J$6:J$1005,ROW($C668)-ROW($C$5),1))</f>
        <v/>
      </c>
      <c r="N668" s="101" t="str">
        <f t="array" ref="N668">IFERROR(IF($AY$24=123,DAY(M668)&amp;connector&amp;IF($AZ$24="Extended",INDEX($AT$24:$AT$35,MONTH(M668),1),MONTH(M668))&amp;connector&amp;IF($AZ$24="Short", RIGHT(YEAR(M668),2),YEAR(M668)),IF($AY$24=213, MONTH(M668)&amp;connector&amp;DAY(M668)&amp;connector&amp;IF($AZ$24="Short", RIGHT(YEAR(M668),2),YEAR(M668)),IF($AZ$24="Short", RIGHT(YEAR(M668),2),YEAR(M668))&amp;connector&amp;MONTH(M668)&amp;connector&amp;DAY(M668))),"-")</f>
        <v>-</v>
      </c>
      <c r="O668" s="156" t="str">
        <f>IF(LEN(INDEX(Input!K$6:K$1005,ROW($C668)-ROW($C$5),1))=0,"",INDEX(Input!K$6:K$1005,ROW($C668)-ROW($C$5),1))</f>
        <v/>
      </c>
      <c r="P668" s="100" t="str">
        <f t="shared" si="82"/>
        <v>-</v>
      </c>
      <c r="Q668" s="156" t="str">
        <f>IF(LEN(INDEX(Input!L$6:L$1005,ROW($C668)-ROW($C$5),1))=0,"",INDEX(Input!L$6:L$1005,ROW($C668)-ROW($C$5),1))</f>
        <v/>
      </c>
      <c r="R668" s="100" t="str">
        <f t="shared" si="83"/>
        <v>-</v>
      </c>
      <c r="S668" s="156" t="str">
        <f>IF(LEN(INDEX(Input!M$6:M$1005,ROW($C668)-ROW($C$5),1))=0,"-",INDEX(Input!M$6:M$1005,ROW($C668)-ROW($C$5),1))</f>
        <v>-</v>
      </c>
      <c r="T668" s="156" t="str">
        <f t="shared" si="84"/>
        <v/>
      </c>
      <c r="U668" s="100" t="str">
        <f t="shared" si="85"/>
        <v>-</v>
      </c>
      <c r="V668" s="156" t="str">
        <f>IF(LEN(INDEX(Input!O$6:O$1005,ROW($C668)-ROW($C$5),1))=0,"",INDEX(Input!O$6:O$1005,ROW($C668)-ROW($C$5),1))</f>
        <v/>
      </c>
      <c r="W668" s="100" t="str">
        <f t="shared" si="86"/>
        <v>-</v>
      </c>
      <c r="X668" s="104" t="str">
        <f t="shared" si="87"/>
        <v/>
      </c>
      <c r="Y668" s="102" t="str">
        <f t="shared" si="81"/>
        <v/>
      </c>
      <c r="Z668" s="102" t="str">
        <f>IF(AND(OR(Dashboard!$D$7=J668,Dashboard!$D$7=""),  OR(Dashboard!$G$6&lt;=K668,Dashboard!$G$6=""), OR(Dashboard!$G$7&gt;=K668,Dashboard!$G$7=""),  OR(Dashboard!$J$6&lt;=O668,Dashboard!$J$6=""), OR(Dashboard!$J$7&gt;=O668,Dashboard!$J$7=""),D668&lt;&gt;""),"x","")</f>
        <v>x</v>
      </c>
      <c r="AA668" s="102" t="str">
        <f>IF(AND(OR(Dashboard!$D$6=H668,Dashboard!$D$6="",Dashboard!$D$6="All"), Z668="x"),"x","")</f>
        <v>x</v>
      </c>
      <c r="AB668" s="103" t="str">
        <f>IF(AND(OR(Dashboard!$D$6=H668,Dashboard!$D$6="",Dashboard!$D$6="All"), OR(Dashboard!$D$7=J668,Dashboard!$D$7=""),  OR(Dashboard!$G$6&lt;=K668,Dashboard!$G$6=""), OR(Dashboard!$G$7&gt;=K668,Dashboard!$G$7=""),  OR(Dashboard!$J$6&lt;=O668,Dashboard!$J$6=""), OR(Dashboard!$J$7&gt;=O668,Dashboard!$J$7=""),I668&lt;&gt;""),"x","")</f>
        <v/>
      </c>
      <c r="AC668" s="88" t="str">
        <f>IF($AB668&lt;&gt;"x","",IF(AND($I668&lt;&gt;AC$4, IFERROR(MATCH("c",$AB668:AB668,0),0)=0),"x", IF(IFERROR(MATCH("c",$AB668:AB668,0),0)=0,"c","")))</f>
        <v/>
      </c>
      <c r="AD668" s="88" t="str">
        <f>IF($AB668&lt;&gt;"x","",IF(AND($I668&lt;&gt;AD$4, IFERROR(MATCH("c",$AB668:AC668,0),0)=0),"x", IF(IFERROR(MATCH("c",$AB668:AC668,0),0)=0,"c","")))</f>
        <v/>
      </c>
      <c r="AE668" s="88" t="str">
        <f>IF($AB668&lt;&gt;"x","",IF(AND($I668&lt;&gt;AE$4, IFERROR(MATCH("c",$AB668:AD668,0),0)=0),"x", IF(IFERROR(MATCH("c",$AB668:AD668,0),0)=0,"c","")))</f>
        <v/>
      </c>
      <c r="AF668" s="88" t="str">
        <f>IF($AB668&lt;&gt;"x","",IF(AND($I668&lt;&gt;AF$4, IFERROR(MATCH("c",$AB668:AE668,0),0)=0),"x", IF(IFERROR(MATCH("c",$AB668:AE668,0),0)=0,"c","")))</f>
        <v/>
      </c>
      <c r="AG668" s="88" t="str">
        <f>IF($AB668&lt;&gt;"x","",IF(AND($I668&lt;&gt;AG$4, IFERROR(MATCH("c",$AB668:AF668,0),0)=0),"x", IF(IFERROR(MATCH("c",$AB668:AF668,0),0)=0,"c","")))</f>
        <v/>
      </c>
      <c r="AH668" s="88" t="str">
        <f>IF($AB668&lt;&gt;"x","",IF(AND($I668&lt;&gt;AH$4, IFERROR(MATCH("c",$AB668:AG668,0),0)=0),"x", IF(IFERROR(MATCH("c",$AB668:AG668,0),0)=0,"c","")))</f>
        <v/>
      </c>
      <c r="AI668" s="88" t="str">
        <f>IF($AB668&lt;&gt;"x","",IF(AND($I668&lt;&gt;AI$4, IFERROR(MATCH("c",$AB668:AH668,0),0)=0),"x", IF(IFERROR(MATCH("c",$AB668:AH668,0),0)=0,"c","")))</f>
        <v/>
      </c>
      <c r="AJ668" s="88" t="str">
        <f>IF($AB668&lt;&gt;"x","",IF(AND($I668&lt;&gt;AJ$4, IFERROR(MATCH("c",$AB668:AI668,0),0)=0),"x", IF(IFERROR(MATCH("c",$AB668:AI668,0),0)=0,"c","")))</f>
        <v/>
      </c>
      <c r="AK668" s="88" t="str">
        <f>IF($AB668&lt;&gt;"x","",IF(AND($I668&lt;&gt;AK$4, IFERROR(MATCH("c",$AB668:AJ668,0),0)=0),"x", IF(IFERROR(MATCH("c",$AB668:AJ668,0),0)=0,"c","")))</f>
        <v/>
      </c>
      <c r="AL668" s="88" t="str">
        <f>IF($AB668&lt;&gt;"x","",IF(AND($I668&lt;&gt;AL$4, IFERROR(MATCH("c",$AB668:AK668,0),0)=0),"x", IF(IFERROR(MATCH("c",$AB668:AK668,0),0)=0,"c","")))</f>
        <v/>
      </c>
      <c r="AM668" s="88" t="str">
        <f>IF($AB668&lt;&gt;"x","",IF(AND($I668&lt;&gt;AM$4, IFERROR(MATCH("c",$AB668:AL668,0),0)=0),"x", IF(IFERROR(MATCH("c",$AB668:AL668,0),0)=0,"c","")))</f>
        <v/>
      </c>
      <c r="AN668" s="88" t="str">
        <f>IF($AB668&lt;&gt;"x","",IF(AND($I668&lt;&gt;AN$4, IFERROR(MATCH("c",$AB668:AM668,0),0)=0),"x", IF(IFERROR(MATCH("c",$AB668:AM668,0),0)=0,"c","")))</f>
        <v/>
      </c>
      <c r="AO668" s="88" t="str">
        <f>IF($AB668&lt;&gt;"x","",IF(AND($I668&lt;&gt;AO$4, IFERROR(MATCH("c",$AB668:AN668,0),0)=0),"x", IF(IFERROR(MATCH("c",$AB668:AN668,0),0)=0,"c","")))</f>
        <v/>
      </c>
      <c r="AP668" s="88" t="str">
        <f>IF($AB668&lt;&gt;"x","",IF(AND($I668&lt;&gt;AP$4, IFERROR(MATCH("c",$AB668:AO668,0),0)=0),"x", IF(IFERROR(MATCH("c",$AB668:AO668,0),0)=0,"c","")))</f>
        <v/>
      </c>
      <c r="AQ668" s="88" t="str">
        <f>IF($AB668&lt;&gt;"x","",IF(AND($I668&lt;&gt;AQ$4, IFERROR(MATCH("c",$AB668:AP668,0),0)=0),"x", IF(IFERROR(MATCH("c",$AB668:AP668,0),0)=0,"c","")))</f>
        <v/>
      </c>
    </row>
    <row r="669" spans="2:43" x14ac:dyDescent="0.25">
      <c r="B669" s="88">
        <f>IF(AND(OR(Pipeline!$F$5=H669,Pipeline!$F$5="",Pipeline!$F$5="All"), OR(Pipeline!$F$6=J669,Pipeline!$F$6="",Pipeline!$F$6="All"),  OR(Pipeline!$J$5&lt;=K669,Pipeline!$J$5=""), OR(Pipeline!$J$6&gt;=K669,Pipeline!$J$6=""),  OR(Pipeline!$N$5&lt;=O669,Pipeline!$N$5=""), OR(Pipeline!$N$6&gt;=O669,Pipeline!$N$6="")),1,0)</f>
        <v>1</v>
      </c>
      <c r="C669" s="99">
        <f>IF(B669&lt;&gt;1,"",COUNTIFS($I$6:I668,I669,$B$6:B668,1)+1)</f>
        <v>657</v>
      </c>
      <c r="D669" s="100" t="str">
        <f>IF(LEN(INDEX(Input!B$6:B$1005,ROW($C669)-ROW($C$5),1))=0,"-",INDEX(Input!B$6:B$1005,ROW($C669)-ROW($C$5),1))</f>
        <v>-</v>
      </c>
      <c r="E669" s="100" t="str">
        <f>IF(LEN(INDEX(Input!C$6:C$1005,ROW($C669)-ROW($C$5),1))=0,"-",INDEX(Input!C$6:C$1005,ROW($C669)-ROW($C$5),1))</f>
        <v>-</v>
      </c>
      <c r="F669" s="100" t="str">
        <f>IF(LEN(INDEX(Input!D$6:D$1005,ROW($C669)-ROW($C$5),1))=0,"-",INDEX(Input!D$6:D$1005,ROW($C669)-ROW($C$5),1))</f>
        <v>-</v>
      </c>
      <c r="G669" s="100" t="str">
        <f>IF(LEN(INDEX(Input!E$6:E$1005,ROW($C669)-ROW($C$5),1))=0,"-",INDEX(Input!E$6:E$1005,ROW($C669)-ROW($C$5),1))</f>
        <v>-</v>
      </c>
      <c r="H669" s="100" t="str">
        <f>IF(LEN(INDEX(Input!F$6:F$1005,ROW($C669)-ROW($C$5),1))=0,"-",INDEX(Input!F$6:F$1005,ROW($C669)-ROW($C$5),1))</f>
        <v>-</v>
      </c>
      <c r="I669" s="100" t="str">
        <f>IF(LEN(INDEX(Input!G$6:G$1005,ROW($C669)-ROW($C$5),1))=0,"",INDEX(Input!G$6:G$1005,ROW($C669)-ROW($C$5),1))</f>
        <v/>
      </c>
      <c r="J669" s="100" t="str">
        <f>IF(LEN(INDEX(Input!B$6:B$1005,ROW($C669)-ROW($C$5),1))=0,"-",IF(INDEX(Input!H$6:H$1005,ROW($C669)-ROW($C$5),1)="","Not set",INDEX(Input!H$6:H$1005,ROW($C669)-ROW($C$5),1)) )</f>
        <v>-</v>
      </c>
      <c r="K669" s="101" t="str">
        <f>IF(LEN(INDEX(Input!I$6:I$1005,ROW($C669)-ROW($C$5),1))=0,"",INDEX(Input!I$6:I$1005,ROW($C669)-ROW($C$5),1))</f>
        <v/>
      </c>
      <c r="L669" s="101" t="str">
        <f t="array" ref="L669">IFERROR(IF($AY$24=123,DAY(K669)&amp;connector&amp;IF($AZ$24="Extended",INDEX($AT$24:$AT$35,MONTH(K669),1),MONTH(K669))&amp;connector&amp;IF($AZ$24="Short", RIGHT(YEAR(K669),2),YEAR(K669)),IF($AY$24=213, MONTH(K669)&amp;connector&amp;DAY(K669)&amp;connector&amp;IF($AZ$24="Short", RIGHT(YEAR(K669),2),YEAR(K669)),IF($AZ$24="Short", RIGHT(YEAR(K669),2),YEAR(K669))&amp;connector&amp;MONTH(K669)&amp;connector&amp;DAY(K669))),"-")</f>
        <v>-</v>
      </c>
      <c r="M669" s="101" t="str">
        <f>IF(LEN(INDEX(Input!J$6:J$1005,ROW($C669)-ROW($C$5),1))=0,"",INDEX(Input!J$6:J$1005,ROW($C669)-ROW($C$5),1))</f>
        <v/>
      </c>
      <c r="N669" s="101" t="str">
        <f t="array" ref="N669">IFERROR(IF($AY$24=123,DAY(M669)&amp;connector&amp;IF($AZ$24="Extended",INDEX($AT$24:$AT$35,MONTH(M669),1),MONTH(M669))&amp;connector&amp;IF($AZ$24="Short", RIGHT(YEAR(M669),2),YEAR(M669)),IF($AY$24=213, MONTH(M669)&amp;connector&amp;DAY(M669)&amp;connector&amp;IF($AZ$24="Short", RIGHT(YEAR(M669),2),YEAR(M669)),IF($AZ$24="Short", RIGHT(YEAR(M669),2),YEAR(M669))&amp;connector&amp;MONTH(M669)&amp;connector&amp;DAY(M669))),"-")</f>
        <v>-</v>
      </c>
      <c r="O669" s="156" t="str">
        <f>IF(LEN(INDEX(Input!K$6:K$1005,ROW($C669)-ROW($C$5),1))=0,"",INDEX(Input!K$6:K$1005,ROW($C669)-ROW($C$5),1))</f>
        <v/>
      </c>
      <c r="P669" s="100" t="str">
        <f t="shared" si="82"/>
        <v>-</v>
      </c>
      <c r="Q669" s="156" t="str">
        <f>IF(LEN(INDEX(Input!L$6:L$1005,ROW($C669)-ROW($C$5),1))=0,"",INDEX(Input!L$6:L$1005,ROW($C669)-ROW($C$5),1))</f>
        <v/>
      </c>
      <c r="R669" s="100" t="str">
        <f t="shared" si="83"/>
        <v>-</v>
      </c>
      <c r="S669" s="156" t="str">
        <f>IF(LEN(INDEX(Input!M$6:M$1005,ROW($C669)-ROW($C$5),1))=0,"-",INDEX(Input!M$6:M$1005,ROW($C669)-ROW($C$5),1))</f>
        <v>-</v>
      </c>
      <c r="T669" s="156" t="str">
        <f t="shared" si="84"/>
        <v/>
      </c>
      <c r="U669" s="100" t="str">
        <f t="shared" si="85"/>
        <v>-</v>
      </c>
      <c r="V669" s="156" t="str">
        <f>IF(LEN(INDEX(Input!O$6:O$1005,ROW($C669)-ROW($C$5),1))=0,"",INDEX(Input!O$6:O$1005,ROW($C669)-ROW($C$5),1))</f>
        <v/>
      </c>
      <c r="W669" s="100" t="str">
        <f t="shared" si="86"/>
        <v>-</v>
      </c>
      <c r="X669" s="104" t="str">
        <f t="shared" si="87"/>
        <v/>
      </c>
      <c r="Y669" s="102" t="str">
        <f t="shared" si="81"/>
        <v/>
      </c>
      <c r="Z669" s="102" t="str">
        <f>IF(AND(OR(Dashboard!$D$7=J669,Dashboard!$D$7=""),  OR(Dashboard!$G$6&lt;=K669,Dashboard!$G$6=""), OR(Dashboard!$G$7&gt;=K669,Dashboard!$G$7=""),  OR(Dashboard!$J$6&lt;=O669,Dashboard!$J$6=""), OR(Dashboard!$J$7&gt;=O669,Dashboard!$J$7=""),D669&lt;&gt;""),"x","")</f>
        <v>x</v>
      </c>
      <c r="AA669" s="102" t="str">
        <f>IF(AND(OR(Dashboard!$D$6=H669,Dashboard!$D$6="",Dashboard!$D$6="All"), Z669="x"),"x","")</f>
        <v>x</v>
      </c>
      <c r="AB669" s="103" t="str">
        <f>IF(AND(OR(Dashboard!$D$6=H669,Dashboard!$D$6="",Dashboard!$D$6="All"), OR(Dashboard!$D$7=J669,Dashboard!$D$7=""),  OR(Dashboard!$G$6&lt;=K669,Dashboard!$G$6=""), OR(Dashboard!$G$7&gt;=K669,Dashboard!$G$7=""),  OR(Dashboard!$J$6&lt;=O669,Dashboard!$J$6=""), OR(Dashboard!$J$7&gt;=O669,Dashboard!$J$7=""),I669&lt;&gt;""),"x","")</f>
        <v/>
      </c>
      <c r="AC669" s="88" t="str">
        <f>IF($AB669&lt;&gt;"x","",IF(AND($I669&lt;&gt;AC$4, IFERROR(MATCH("c",$AB669:AB669,0),0)=0),"x", IF(IFERROR(MATCH("c",$AB669:AB669,0),0)=0,"c","")))</f>
        <v/>
      </c>
      <c r="AD669" s="88" t="str">
        <f>IF($AB669&lt;&gt;"x","",IF(AND($I669&lt;&gt;AD$4, IFERROR(MATCH("c",$AB669:AC669,0),0)=0),"x", IF(IFERROR(MATCH("c",$AB669:AC669,0),0)=0,"c","")))</f>
        <v/>
      </c>
      <c r="AE669" s="88" t="str">
        <f>IF($AB669&lt;&gt;"x","",IF(AND($I669&lt;&gt;AE$4, IFERROR(MATCH("c",$AB669:AD669,0),0)=0),"x", IF(IFERROR(MATCH("c",$AB669:AD669,0),0)=0,"c","")))</f>
        <v/>
      </c>
      <c r="AF669" s="88" t="str">
        <f>IF($AB669&lt;&gt;"x","",IF(AND($I669&lt;&gt;AF$4, IFERROR(MATCH("c",$AB669:AE669,0),0)=0),"x", IF(IFERROR(MATCH("c",$AB669:AE669,0),0)=0,"c","")))</f>
        <v/>
      </c>
      <c r="AG669" s="88" t="str">
        <f>IF($AB669&lt;&gt;"x","",IF(AND($I669&lt;&gt;AG$4, IFERROR(MATCH("c",$AB669:AF669,0),0)=0),"x", IF(IFERROR(MATCH("c",$AB669:AF669,0),0)=0,"c","")))</f>
        <v/>
      </c>
      <c r="AH669" s="88" t="str">
        <f>IF($AB669&lt;&gt;"x","",IF(AND($I669&lt;&gt;AH$4, IFERROR(MATCH("c",$AB669:AG669,0),0)=0),"x", IF(IFERROR(MATCH("c",$AB669:AG669,0),0)=0,"c","")))</f>
        <v/>
      </c>
      <c r="AI669" s="88" t="str">
        <f>IF($AB669&lt;&gt;"x","",IF(AND($I669&lt;&gt;AI$4, IFERROR(MATCH("c",$AB669:AH669,0),0)=0),"x", IF(IFERROR(MATCH("c",$AB669:AH669,0),0)=0,"c","")))</f>
        <v/>
      </c>
      <c r="AJ669" s="88" t="str">
        <f>IF($AB669&lt;&gt;"x","",IF(AND($I669&lt;&gt;AJ$4, IFERROR(MATCH("c",$AB669:AI669,0),0)=0),"x", IF(IFERROR(MATCH("c",$AB669:AI669,0),0)=0,"c","")))</f>
        <v/>
      </c>
      <c r="AK669" s="88" t="str">
        <f>IF($AB669&lt;&gt;"x","",IF(AND($I669&lt;&gt;AK$4, IFERROR(MATCH("c",$AB669:AJ669,0),0)=0),"x", IF(IFERROR(MATCH("c",$AB669:AJ669,0),0)=0,"c","")))</f>
        <v/>
      </c>
      <c r="AL669" s="88" t="str">
        <f>IF($AB669&lt;&gt;"x","",IF(AND($I669&lt;&gt;AL$4, IFERROR(MATCH("c",$AB669:AK669,0),0)=0),"x", IF(IFERROR(MATCH("c",$AB669:AK669,0),0)=0,"c","")))</f>
        <v/>
      </c>
      <c r="AM669" s="88" t="str">
        <f>IF($AB669&lt;&gt;"x","",IF(AND($I669&lt;&gt;AM$4, IFERROR(MATCH("c",$AB669:AL669,0),0)=0),"x", IF(IFERROR(MATCH("c",$AB669:AL669,0),0)=0,"c","")))</f>
        <v/>
      </c>
      <c r="AN669" s="88" t="str">
        <f>IF($AB669&lt;&gt;"x","",IF(AND($I669&lt;&gt;AN$4, IFERROR(MATCH("c",$AB669:AM669,0),0)=0),"x", IF(IFERROR(MATCH("c",$AB669:AM669,0),0)=0,"c","")))</f>
        <v/>
      </c>
      <c r="AO669" s="88" t="str">
        <f>IF($AB669&lt;&gt;"x","",IF(AND($I669&lt;&gt;AO$4, IFERROR(MATCH("c",$AB669:AN669,0),0)=0),"x", IF(IFERROR(MATCH("c",$AB669:AN669,0),0)=0,"c","")))</f>
        <v/>
      </c>
      <c r="AP669" s="88" t="str">
        <f>IF($AB669&lt;&gt;"x","",IF(AND($I669&lt;&gt;AP$4, IFERROR(MATCH("c",$AB669:AO669,0),0)=0),"x", IF(IFERROR(MATCH("c",$AB669:AO669,0),0)=0,"c","")))</f>
        <v/>
      </c>
      <c r="AQ669" s="88" t="str">
        <f>IF($AB669&lt;&gt;"x","",IF(AND($I669&lt;&gt;AQ$4, IFERROR(MATCH("c",$AB669:AP669,0),0)=0),"x", IF(IFERROR(MATCH("c",$AB669:AP669,0),0)=0,"c","")))</f>
        <v/>
      </c>
    </row>
    <row r="670" spans="2:43" x14ac:dyDescent="0.25">
      <c r="B670" s="88">
        <f>IF(AND(OR(Pipeline!$F$5=H670,Pipeline!$F$5="",Pipeline!$F$5="All"), OR(Pipeline!$F$6=J670,Pipeline!$F$6="",Pipeline!$F$6="All"),  OR(Pipeline!$J$5&lt;=K670,Pipeline!$J$5=""), OR(Pipeline!$J$6&gt;=K670,Pipeline!$J$6=""),  OR(Pipeline!$N$5&lt;=O670,Pipeline!$N$5=""), OR(Pipeline!$N$6&gt;=O670,Pipeline!$N$6="")),1,0)</f>
        <v>1</v>
      </c>
      <c r="C670" s="99">
        <f>IF(B670&lt;&gt;1,"",COUNTIFS($I$6:I669,I670,$B$6:B669,1)+1)</f>
        <v>658</v>
      </c>
      <c r="D670" s="100" t="str">
        <f>IF(LEN(INDEX(Input!B$6:B$1005,ROW($C670)-ROW($C$5),1))=0,"-",INDEX(Input!B$6:B$1005,ROW($C670)-ROW($C$5),1))</f>
        <v>-</v>
      </c>
      <c r="E670" s="100" t="str">
        <f>IF(LEN(INDEX(Input!C$6:C$1005,ROW($C670)-ROW($C$5),1))=0,"-",INDEX(Input!C$6:C$1005,ROW($C670)-ROW($C$5),1))</f>
        <v>-</v>
      </c>
      <c r="F670" s="100" t="str">
        <f>IF(LEN(INDEX(Input!D$6:D$1005,ROW($C670)-ROW($C$5),1))=0,"-",INDEX(Input!D$6:D$1005,ROW($C670)-ROW($C$5),1))</f>
        <v>-</v>
      </c>
      <c r="G670" s="100" t="str">
        <f>IF(LEN(INDEX(Input!E$6:E$1005,ROW($C670)-ROW($C$5),1))=0,"-",INDEX(Input!E$6:E$1005,ROW($C670)-ROW($C$5),1))</f>
        <v>-</v>
      </c>
      <c r="H670" s="100" t="str">
        <f>IF(LEN(INDEX(Input!F$6:F$1005,ROW($C670)-ROW($C$5),1))=0,"-",INDEX(Input!F$6:F$1005,ROW($C670)-ROW($C$5),1))</f>
        <v>-</v>
      </c>
      <c r="I670" s="100" t="str">
        <f>IF(LEN(INDEX(Input!G$6:G$1005,ROW($C670)-ROW($C$5),1))=0,"",INDEX(Input!G$6:G$1005,ROW($C670)-ROW($C$5),1))</f>
        <v/>
      </c>
      <c r="J670" s="100" t="str">
        <f>IF(LEN(INDEX(Input!B$6:B$1005,ROW($C670)-ROW($C$5),1))=0,"-",IF(INDEX(Input!H$6:H$1005,ROW($C670)-ROW($C$5),1)="","Not set",INDEX(Input!H$6:H$1005,ROW($C670)-ROW($C$5),1)) )</f>
        <v>-</v>
      </c>
      <c r="K670" s="101" t="str">
        <f>IF(LEN(INDEX(Input!I$6:I$1005,ROW($C670)-ROW($C$5),1))=0,"",INDEX(Input!I$6:I$1005,ROW($C670)-ROW($C$5),1))</f>
        <v/>
      </c>
      <c r="L670" s="101" t="str">
        <f t="array" ref="L670">IFERROR(IF($AY$24=123,DAY(K670)&amp;connector&amp;IF($AZ$24="Extended",INDEX($AT$24:$AT$35,MONTH(K670),1),MONTH(K670))&amp;connector&amp;IF($AZ$24="Short", RIGHT(YEAR(K670),2),YEAR(K670)),IF($AY$24=213, MONTH(K670)&amp;connector&amp;DAY(K670)&amp;connector&amp;IF($AZ$24="Short", RIGHT(YEAR(K670),2),YEAR(K670)),IF($AZ$24="Short", RIGHT(YEAR(K670),2),YEAR(K670))&amp;connector&amp;MONTH(K670)&amp;connector&amp;DAY(K670))),"-")</f>
        <v>-</v>
      </c>
      <c r="M670" s="101" t="str">
        <f>IF(LEN(INDEX(Input!J$6:J$1005,ROW($C670)-ROW($C$5),1))=0,"",INDEX(Input!J$6:J$1005,ROW($C670)-ROW($C$5),1))</f>
        <v/>
      </c>
      <c r="N670" s="101" t="str">
        <f t="array" ref="N670">IFERROR(IF($AY$24=123,DAY(M670)&amp;connector&amp;IF($AZ$24="Extended",INDEX($AT$24:$AT$35,MONTH(M670),1),MONTH(M670))&amp;connector&amp;IF($AZ$24="Short", RIGHT(YEAR(M670),2),YEAR(M670)),IF($AY$24=213, MONTH(M670)&amp;connector&amp;DAY(M670)&amp;connector&amp;IF($AZ$24="Short", RIGHT(YEAR(M670),2),YEAR(M670)),IF($AZ$24="Short", RIGHT(YEAR(M670),2),YEAR(M670))&amp;connector&amp;MONTH(M670)&amp;connector&amp;DAY(M670))),"-")</f>
        <v>-</v>
      </c>
      <c r="O670" s="156" t="str">
        <f>IF(LEN(INDEX(Input!K$6:K$1005,ROW($C670)-ROW($C$5),1))=0,"",INDEX(Input!K$6:K$1005,ROW($C670)-ROW($C$5),1))</f>
        <v/>
      </c>
      <c r="P670" s="100" t="str">
        <f t="shared" si="82"/>
        <v>-</v>
      </c>
      <c r="Q670" s="156" t="str">
        <f>IF(LEN(INDEX(Input!L$6:L$1005,ROW($C670)-ROW($C$5),1))=0,"",INDEX(Input!L$6:L$1005,ROW($C670)-ROW($C$5),1))</f>
        <v/>
      </c>
      <c r="R670" s="100" t="str">
        <f t="shared" si="83"/>
        <v>-</v>
      </c>
      <c r="S670" s="156" t="str">
        <f>IF(LEN(INDEX(Input!M$6:M$1005,ROW($C670)-ROW($C$5),1))=0,"-",INDEX(Input!M$6:M$1005,ROW($C670)-ROW($C$5),1))</f>
        <v>-</v>
      </c>
      <c r="T670" s="156" t="str">
        <f t="shared" si="84"/>
        <v/>
      </c>
      <c r="U670" s="100" t="str">
        <f t="shared" si="85"/>
        <v>-</v>
      </c>
      <c r="V670" s="156" t="str">
        <f>IF(LEN(INDEX(Input!O$6:O$1005,ROW($C670)-ROW($C$5),1))=0,"",INDEX(Input!O$6:O$1005,ROW($C670)-ROW($C$5),1))</f>
        <v/>
      </c>
      <c r="W670" s="100" t="str">
        <f t="shared" si="86"/>
        <v>-</v>
      </c>
      <c r="X670" s="104" t="str">
        <f t="shared" si="87"/>
        <v/>
      </c>
      <c r="Y670" s="102" t="str">
        <f t="shared" si="81"/>
        <v/>
      </c>
      <c r="Z670" s="102" t="str">
        <f>IF(AND(OR(Dashboard!$D$7=J670,Dashboard!$D$7=""),  OR(Dashboard!$G$6&lt;=K670,Dashboard!$G$6=""), OR(Dashboard!$G$7&gt;=K670,Dashboard!$G$7=""),  OR(Dashboard!$J$6&lt;=O670,Dashboard!$J$6=""), OR(Dashboard!$J$7&gt;=O670,Dashboard!$J$7=""),D670&lt;&gt;""),"x","")</f>
        <v>x</v>
      </c>
      <c r="AA670" s="102" t="str">
        <f>IF(AND(OR(Dashboard!$D$6=H670,Dashboard!$D$6="",Dashboard!$D$6="All"), Z670="x"),"x","")</f>
        <v>x</v>
      </c>
      <c r="AB670" s="103" t="str">
        <f>IF(AND(OR(Dashboard!$D$6=H670,Dashboard!$D$6="",Dashboard!$D$6="All"), OR(Dashboard!$D$7=J670,Dashboard!$D$7=""),  OR(Dashboard!$G$6&lt;=K670,Dashboard!$G$6=""), OR(Dashboard!$G$7&gt;=K670,Dashboard!$G$7=""),  OR(Dashboard!$J$6&lt;=O670,Dashboard!$J$6=""), OR(Dashboard!$J$7&gt;=O670,Dashboard!$J$7=""),I670&lt;&gt;""),"x","")</f>
        <v/>
      </c>
      <c r="AC670" s="88" t="str">
        <f>IF($AB670&lt;&gt;"x","",IF(AND($I670&lt;&gt;AC$4, IFERROR(MATCH("c",$AB670:AB670,0),0)=0),"x", IF(IFERROR(MATCH("c",$AB670:AB670,0),0)=0,"c","")))</f>
        <v/>
      </c>
      <c r="AD670" s="88" t="str">
        <f>IF($AB670&lt;&gt;"x","",IF(AND($I670&lt;&gt;AD$4, IFERROR(MATCH("c",$AB670:AC670,0),0)=0),"x", IF(IFERROR(MATCH("c",$AB670:AC670,0),0)=0,"c","")))</f>
        <v/>
      </c>
      <c r="AE670" s="88" t="str">
        <f>IF($AB670&lt;&gt;"x","",IF(AND($I670&lt;&gt;AE$4, IFERROR(MATCH("c",$AB670:AD670,0),0)=0),"x", IF(IFERROR(MATCH("c",$AB670:AD670,0),0)=0,"c","")))</f>
        <v/>
      </c>
      <c r="AF670" s="88" t="str">
        <f>IF($AB670&lt;&gt;"x","",IF(AND($I670&lt;&gt;AF$4, IFERROR(MATCH("c",$AB670:AE670,0),0)=0),"x", IF(IFERROR(MATCH("c",$AB670:AE670,0),0)=0,"c","")))</f>
        <v/>
      </c>
      <c r="AG670" s="88" t="str">
        <f>IF($AB670&lt;&gt;"x","",IF(AND($I670&lt;&gt;AG$4, IFERROR(MATCH("c",$AB670:AF670,0),0)=0),"x", IF(IFERROR(MATCH("c",$AB670:AF670,0),0)=0,"c","")))</f>
        <v/>
      </c>
      <c r="AH670" s="88" t="str">
        <f>IF($AB670&lt;&gt;"x","",IF(AND($I670&lt;&gt;AH$4, IFERROR(MATCH("c",$AB670:AG670,0),0)=0),"x", IF(IFERROR(MATCH("c",$AB670:AG670,0),0)=0,"c","")))</f>
        <v/>
      </c>
      <c r="AI670" s="88" t="str">
        <f>IF($AB670&lt;&gt;"x","",IF(AND($I670&lt;&gt;AI$4, IFERROR(MATCH("c",$AB670:AH670,0),0)=0),"x", IF(IFERROR(MATCH("c",$AB670:AH670,0),0)=0,"c","")))</f>
        <v/>
      </c>
      <c r="AJ670" s="88" t="str">
        <f>IF($AB670&lt;&gt;"x","",IF(AND($I670&lt;&gt;AJ$4, IFERROR(MATCH("c",$AB670:AI670,0),0)=0),"x", IF(IFERROR(MATCH("c",$AB670:AI670,0),0)=0,"c","")))</f>
        <v/>
      </c>
      <c r="AK670" s="88" t="str">
        <f>IF($AB670&lt;&gt;"x","",IF(AND($I670&lt;&gt;AK$4, IFERROR(MATCH("c",$AB670:AJ670,0),0)=0),"x", IF(IFERROR(MATCH("c",$AB670:AJ670,0),0)=0,"c","")))</f>
        <v/>
      </c>
      <c r="AL670" s="88" t="str">
        <f>IF($AB670&lt;&gt;"x","",IF(AND($I670&lt;&gt;AL$4, IFERROR(MATCH("c",$AB670:AK670,0),0)=0),"x", IF(IFERROR(MATCH("c",$AB670:AK670,0),0)=0,"c","")))</f>
        <v/>
      </c>
      <c r="AM670" s="88" t="str">
        <f>IF($AB670&lt;&gt;"x","",IF(AND($I670&lt;&gt;AM$4, IFERROR(MATCH("c",$AB670:AL670,0),0)=0),"x", IF(IFERROR(MATCH("c",$AB670:AL670,0),0)=0,"c","")))</f>
        <v/>
      </c>
      <c r="AN670" s="88" t="str">
        <f>IF($AB670&lt;&gt;"x","",IF(AND($I670&lt;&gt;AN$4, IFERROR(MATCH("c",$AB670:AM670,0),0)=0),"x", IF(IFERROR(MATCH("c",$AB670:AM670,0),0)=0,"c","")))</f>
        <v/>
      </c>
      <c r="AO670" s="88" t="str">
        <f>IF($AB670&lt;&gt;"x","",IF(AND($I670&lt;&gt;AO$4, IFERROR(MATCH("c",$AB670:AN670,0),0)=0),"x", IF(IFERROR(MATCH("c",$AB670:AN670,0),0)=0,"c","")))</f>
        <v/>
      </c>
      <c r="AP670" s="88" t="str">
        <f>IF($AB670&lt;&gt;"x","",IF(AND($I670&lt;&gt;AP$4, IFERROR(MATCH("c",$AB670:AO670,0),0)=0),"x", IF(IFERROR(MATCH("c",$AB670:AO670,0),0)=0,"c","")))</f>
        <v/>
      </c>
      <c r="AQ670" s="88" t="str">
        <f>IF($AB670&lt;&gt;"x","",IF(AND($I670&lt;&gt;AQ$4, IFERROR(MATCH("c",$AB670:AP670,0),0)=0),"x", IF(IFERROR(MATCH("c",$AB670:AP670,0),0)=0,"c","")))</f>
        <v/>
      </c>
    </row>
    <row r="671" spans="2:43" x14ac:dyDescent="0.25">
      <c r="B671" s="88">
        <f>IF(AND(OR(Pipeline!$F$5=H671,Pipeline!$F$5="",Pipeline!$F$5="All"), OR(Pipeline!$F$6=J671,Pipeline!$F$6="",Pipeline!$F$6="All"),  OR(Pipeline!$J$5&lt;=K671,Pipeline!$J$5=""), OR(Pipeline!$J$6&gt;=K671,Pipeline!$J$6=""),  OR(Pipeline!$N$5&lt;=O671,Pipeline!$N$5=""), OR(Pipeline!$N$6&gt;=O671,Pipeline!$N$6="")),1,0)</f>
        <v>1</v>
      </c>
      <c r="C671" s="99">
        <f>IF(B671&lt;&gt;1,"",COUNTIFS($I$6:I670,I671,$B$6:B670,1)+1)</f>
        <v>659</v>
      </c>
      <c r="D671" s="100" t="str">
        <f>IF(LEN(INDEX(Input!B$6:B$1005,ROW($C671)-ROW($C$5),1))=0,"-",INDEX(Input!B$6:B$1005,ROW($C671)-ROW($C$5),1))</f>
        <v>-</v>
      </c>
      <c r="E671" s="100" t="str">
        <f>IF(LEN(INDEX(Input!C$6:C$1005,ROW($C671)-ROW($C$5),1))=0,"-",INDEX(Input!C$6:C$1005,ROW($C671)-ROW($C$5),1))</f>
        <v>-</v>
      </c>
      <c r="F671" s="100" t="str">
        <f>IF(LEN(INDEX(Input!D$6:D$1005,ROW($C671)-ROW($C$5),1))=0,"-",INDEX(Input!D$6:D$1005,ROW($C671)-ROW($C$5),1))</f>
        <v>-</v>
      </c>
      <c r="G671" s="100" t="str">
        <f>IF(LEN(INDEX(Input!E$6:E$1005,ROW($C671)-ROW($C$5),1))=0,"-",INDEX(Input!E$6:E$1005,ROW($C671)-ROW($C$5),1))</f>
        <v>-</v>
      </c>
      <c r="H671" s="100" t="str">
        <f>IF(LEN(INDEX(Input!F$6:F$1005,ROW($C671)-ROW($C$5),1))=0,"-",INDEX(Input!F$6:F$1005,ROW($C671)-ROW($C$5),1))</f>
        <v>-</v>
      </c>
      <c r="I671" s="100" t="str">
        <f>IF(LEN(INDEX(Input!G$6:G$1005,ROW($C671)-ROW($C$5),1))=0,"",INDEX(Input!G$6:G$1005,ROW($C671)-ROW($C$5),1))</f>
        <v/>
      </c>
      <c r="J671" s="100" t="str">
        <f>IF(LEN(INDEX(Input!B$6:B$1005,ROW($C671)-ROW($C$5),1))=0,"-",IF(INDEX(Input!H$6:H$1005,ROW($C671)-ROW($C$5),1)="","Not set",INDEX(Input!H$6:H$1005,ROW($C671)-ROW($C$5),1)) )</f>
        <v>-</v>
      </c>
      <c r="K671" s="101" t="str">
        <f>IF(LEN(INDEX(Input!I$6:I$1005,ROW($C671)-ROW($C$5),1))=0,"",INDEX(Input!I$6:I$1005,ROW($C671)-ROW($C$5),1))</f>
        <v/>
      </c>
      <c r="L671" s="101" t="str">
        <f t="array" ref="L671">IFERROR(IF($AY$24=123,DAY(K671)&amp;connector&amp;IF($AZ$24="Extended",INDEX($AT$24:$AT$35,MONTH(K671),1),MONTH(K671))&amp;connector&amp;IF($AZ$24="Short", RIGHT(YEAR(K671),2),YEAR(K671)),IF($AY$24=213, MONTH(K671)&amp;connector&amp;DAY(K671)&amp;connector&amp;IF($AZ$24="Short", RIGHT(YEAR(K671),2),YEAR(K671)),IF($AZ$24="Short", RIGHT(YEAR(K671),2),YEAR(K671))&amp;connector&amp;MONTH(K671)&amp;connector&amp;DAY(K671))),"-")</f>
        <v>-</v>
      </c>
      <c r="M671" s="101" t="str">
        <f>IF(LEN(INDEX(Input!J$6:J$1005,ROW($C671)-ROW($C$5),1))=0,"",INDEX(Input!J$6:J$1005,ROW($C671)-ROW($C$5),1))</f>
        <v/>
      </c>
      <c r="N671" s="101" t="str">
        <f t="array" ref="N671">IFERROR(IF($AY$24=123,DAY(M671)&amp;connector&amp;IF($AZ$24="Extended",INDEX($AT$24:$AT$35,MONTH(M671),1),MONTH(M671))&amp;connector&amp;IF($AZ$24="Short", RIGHT(YEAR(M671),2),YEAR(M671)),IF($AY$24=213, MONTH(M671)&amp;connector&amp;DAY(M671)&amp;connector&amp;IF($AZ$24="Short", RIGHT(YEAR(M671),2),YEAR(M671)),IF($AZ$24="Short", RIGHT(YEAR(M671),2),YEAR(M671))&amp;connector&amp;MONTH(M671)&amp;connector&amp;DAY(M671))),"-")</f>
        <v>-</v>
      </c>
      <c r="O671" s="156" t="str">
        <f>IF(LEN(INDEX(Input!K$6:K$1005,ROW($C671)-ROW($C$5),1))=0,"",INDEX(Input!K$6:K$1005,ROW($C671)-ROW($C$5),1))</f>
        <v/>
      </c>
      <c r="P671" s="100" t="str">
        <f t="shared" si="82"/>
        <v>-</v>
      </c>
      <c r="Q671" s="156" t="str">
        <f>IF(LEN(INDEX(Input!L$6:L$1005,ROW($C671)-ROW($C$5),1))=0,"",INDEX(Input!L$6:L$1005,ROW($C671)-ROW($C$5),1))</f>
        <v/>
      </c>
      <c r="R671" s="100" t="str">
        <f t="shared" si="83"/>
        <v>-</v>
      </c>
      <c r="S671" s="156" t="str">
        <f>IF(LEN(INDEX(Input!M$6:M$1005,ROW($C671)-ROW($C$5),1))=0,"-",INDEX(Input!M$6:M$1005,ROW($C671)-ROW($C$5),1))</f>
        <v>-</v>
      </c>
      <c r="T671" s="156" t="str">
        <f t="shared" si="84"/>
        <v/>
      </c>
      <c r="U671" s="100" t="str">
        <f t="shared" si="85"/>
        <v>-</v>
      </c>
      <c r="V671" s="156" t="str">
        <f>IF(LEN(INDEX(Input!O$6:O$1005,ROW($C671)-ROW($C$5),1))=0,"",INDEX(Input!O$6:O$1005,ROW($C671)-ROW($C$5),1))</f>
        <v/>
      </c>
      <c r="W671" s="100" t="str">
        <f t="shared" si="86"/>
        <v>-</v>
      </c>
      <c r="X671" s="104" t="str">
        <f t="shared" si="87"/>
        <v/>
      </c>
      <c r="Y671" s="102" t="str">
        <f t="shared" ref="Y671:Y734" si="88">IFERROR(MONTH(IF(M671&lt;&gt;"",M671,K671)),"")</f>
        <v/>
      </c>
      <c r="Z671" s="102" t="str">
        <f>IF(AND(OR(Dashboard!$D$7=J671,Dashboard!$D$7=""),  OR(Dashboard!$G$6&lt;=K671,Dashboard!$G$6=""), OR(Dashboard!$G$7&gt;=K671,Dashboard!$G$7=""),  OR(Dashboard!$J$6&lt;=O671,Dashboard!$J$6=""), OR(Dashboard!$J$7&gt;=O671,Dashboard!$J$7=""),D671&lt;&gt;""),"x","")</f>
        <v>x</v>
      </c>
      <c r="AA671" s="102" t="str">
        <f>IF(AND(OR(Dashboard!$D$6=H671,Dashboard!$D$6="",Dashboard!$D$6="All"), Z671="x"),"x","")</f>
        <v>x</v>
      </c>
      <c r="AB671" s="103" t="str">
        <f>IF(AND(OR(Dashboard!$D$6=H671,Dashboard!$D$6="",Dashboard!$D$6="All"), OR(Dashboard!$D$7=J671,Dashboard!$D$7=""),  OR(Dashboard!$G$6&lt;=K671,Dashboard!$G$6=""), OR(Dashboard!$G$7&gt;=K671,Dashboard!$G$7=""),  OR(Dashboard!$J$6&lt;=O671,Dashboard!$J$6=""), OR(Dashboard!$J$7&gt;=O671,Dashboard!$J$7=""),I671&lt;&gt;""),"x","")</f>
        <v/>
      </c>
      <c r="AC671" s="88" t="str">
        <f>IF($AB671&lt;&gt;"x","",IF(AND($I671&lt;&gt;AC$4, IFERROR(MATCH("c",$AB671:AB671,0),0)=0),"x", IF(IFERROR(MATCH("c",$AB671:AB671,0),0)=0,"c","")))</f>
        <v/>
      </c>
      <c r="AD671" s="88" t="str">
        <f>IF($AB671&lt;&gt;"x","",IF(AND($I671&lt;&gt;AD$4, IFERROR(MATCH("c",$AB671:AC671,0),0)=0),"x", IF(IFERROR(MATCH("c",$AB671:AC671,0),0)=0,"c","")))</f>
        <v/>
      </c>
      <c r="AE671" s="88" t="str">
        <f>IF($AB671&lt;&gt;"x","",IF(AND($I671&lt;&gt;AE$4, IFERROR(MATCH("c",$AB671:AD671,0),0)=0),"x", IF(IFERROR(MATCH("c",$AB671:AD671,0),0)=0,"c","")))</f>
        <v/>
      </c>
      <c r="AF671" s="88" t="str">
        <f>IF($AB671&lt;&gt;"x","",IF(AND($I671&lt;&gt;AF$4, IFERROR(MATCH("c",$AB671:AE671,0),0)=0),"x", IF(IFERROR(MATCH("c",$AB671:AE671,0),0)=0,"c","")))</f>
        <v/>
      </c>
      <c r="AG671" s="88" t="str">
        <f>IF($AB671&lt;&gt;"x","",IF(AND($I671&lt;&gt;AG$4, IFERROR(MATCH("c",$AB671:AF671,0),0)=0),"x", IF(IFERROR(MATCH("c",$AB671:AF671,0),0)=0,"c","")))</f>
        <v/>
      </c>
      <c r="AH671" s="88" t="str">
        <f>IF($AB671&lt;&gt;"x","",IF(AND($I671&lt;&gt;AH$4, IFERROR(MATCH("c",$AB671:AG671,0),0)=0),"x", IF(IFERROR(MATCH("c",$AB671:AG671,0),0)=0,"c","")))</f>
        <v/>
      </c>
      <c r="AI671" s="88" t="str">
        <f>IF($AB671&lt;&gt;"x","",IF(AND($I671&lt;&gt;AI$4, IFERROR(MATCH("c",$AB671:AH671,0),0)=0),"x", IF(IFERROR(MATCH("c",$AB671:AH671,0),0)=0,"c","")))</f>
        <v/>
      </c>
      <c r="AJ671" s="88" t="str">
        <f>IF($AB671&lt;&gt;"x","",IF(AND($I671&lt;&gt;AJ$4, IFERROR(MATCH("c",$AB671:AI671,0),0)=0),"x", IF(IFERROR(MATCH("c",$AB671:AI671,0),0)=0,"c","")))</f>
        <v/>
      </c>
      <c r="AK671" s="88" t="str">
        <f>IF($AB671&lt;&gt;"x","",IF(AND($I671&lt;&gt;AK$4, IFERROR(MATCH("c",$AB671:AJ671,0),0)=0),"x", IF(IFERROR(MATCH("c",$AB671:AJ671,0),0)=0,"c","")))</f>
        <v/>
      </c>
      <c r="AL671" s="88" t="str">
        <f>IF($AB671&lt;&gt;"x","",IF(AND($I671&lt;&gt;AL$4, IFERROR(MATCH("c",$AB671:AK671,0),0)=0),"x", IF(IFERROR(MATCH("c",$AB671:AK671,0),0)=0,"c","")))</f>
        <v/>
      </c>
      <c r="AM671" s="88" t="str">
        <f>IF($AB671&lt;&gt;"x","",IF(AND($I671&lt;&gt;AM$4, IFERROR(MATCH("c",$AB671:AL671,0),0)=0),"x", IF(IFERROR(MATCH("c",$AB671:AL671,0),0)=0,"c","")))</f>
        <v/>
      </c>
      <c r="AN671" s="88" t="str">
        <f>IF($AB671&lt;&gt;"x","",IF(AND($I671&lt;&gt;AN$4, IFERROR(MATCH("c",$AB671:AM671,0),0)=0),"x", IF(IFERROR(MATCH("c",$AB671:AM671,0),0)=0,"c","")))</f>
        <v/>
      </c>
      <c r="AO671" s="88" t="str">
        <f>IF($AB671&lt;&gt;"x","",IF(AND($I671&lt;&gt;AO$4, IFERROR(MATCH("c",$AB671:AN671,0),0)=0),"x", IF(IFERROR(MATCH("c",$AB671:AN671,0),0)=0,"c","")))</f>
        <v/>
      </c>
      <c r="AP671" s="88" t="str">
        <f>IF($AB671&lt;&gt;"x","",IF(AND($I671&lt;&gt;AP$4, IFERROR(MATCH("c",$AB671:AO671,0),0)=0),"x", IF(IFERROR(MATCH("c",$AB671:AO671,0),0)=0,"c","")))</f>
        <v/>
      </c>
      <c r="AQ671" s="88" t="str">
        <f>IF($AB671&lt;&gt;"x","",IF(AND($I671&lt;&gt;AQ$4, IFERROR(MATCH("c",$AB671:AP671,0),0)=0),"x", IF(IFERROR(MATCH("c",$AB671:AP671,0),0)=0,"c","")))</f>
        <v/>
      </c>
    </row>
    <row r="672" spans="2:43" x14ac:dyDescent="0.25">
      <c r="B672" s="88">
        <f>IF(AND(OR(Pipeline!$F$5=H672,Pipeline!$F$5="",Pipeline!$F$5="All"), OR(Pipeline!$F$6=J672,Pipeline!$F$6="",Pipeline!$F$6="All"),  OR(Pipeline!$J$5&lt;=K672,Pipeline!$J$5=""), OR(Pipeline!$J$6&gt;=K672,Pipeline!$J$6=""),  OR(Pipeline!$N$5&lt;=O672,Pipeline!$N$5=""), OR(Pipeline!$N$6&gt;=O672,Pipeline!$N$6="")),1,0)</f>
        <v>1</v>
      </c>
      <c r="C672" s="99">
        <f>IF(B672&lt;&gt;1,"",COUNTIFS($I$6:I671,I672,$B$6:B671,1)+1)</f>
        <v>660</v>
      </c>
      <c r="D672" s="100" t="str">
        <f>IF(LEN(INDEX(Input!B$6:B$1005,ROW($C672)-ROW($C$5),1))=0,"-",INDEX(Input!B$6:B$1005,ROW($C672)-ROW($C$5),1))</f>
        <v>-</v>
      </c>
      <c r="E672" s="100" t="str">
        <f>IF(LEN(INDEX(Input!C$6:C$1005,ROW($C672)-ROW($C$5),1))=0,"-",INDEX(Input!C$6:C$1005,ROW($C672)-ROW($C$5),1))</f>
        <v>-</v>
      </c>
      <c r="F672" s="100" t="str">
        <f>IF(LEN(INDEX(Input!D$6:D$1005,ROW($C672)-ROW($C$5),1))=0,"-",INDEX(Input!D$6:D$1005,ROW($C672)-ROW($C$5),1))</f>
        <v>-</v>
      </c>
      <c r="G672" s="100" t="str">
        <f>IF(LEN(INDEX(Input!E$6:E$1005,ROW($C672)-ROW($C$5),1))=0,"-",INDEX(Input!E$6:E$1005,ROW($C672)-ROW($C$5),1))</f>
        <v>-</v>
      </c>
      <c r="H672" s="100" t="str">
        <f>IF(LEN(INDEX(Input!F$6:F$1005,ROW($C672)-ROW($C$5),1))=0,"-",INDEX(Input!F$6:F$1005,ROW($C672)-ROW($C$5),1))</f>
        <v>-</v>
      </c>
      <c r="I672" s="100" t="str">
        <f>IF(LEN(INDEX(Input!G$6:G$1005,ROW($C672)-ROW($C$5),1))=0,"",INDEX(Input!G$6:G$1005,ROW($C672)-ROW($C$5),1))</f>
        <v/>
      </c>
      <c r="J672" s="100" t="str">
        <f>IF(LEN(INDEX(Input!B$6:B$1005,ROW($C672)-ROW($C$5),1))=0,"-",IF(INDEX(Input!H$6:H$1005,ROW($C672)-ROW($C$5),1)="","Not set",INDEX(Input!H$6:H$1005,ROW($C672)-ROW($C$5),1)) )</f>
        <v>-</v>
      </c>
      <c r="K672" s="101" t="str">
        <f>IF(LEN(INDEX(Input!I$6:I$1005,ROW($C672)-ROW($C$5),1))=0,"",INDEX(Input!I$6:I$1005,ROW($C672)-ROW($C$5),1))</f>
        <v/>
      </c>
      <c r="L672" s="101" t="str">
        <f t="array" ref="L672">IFERROR(IF($AY$24=123,DAY(K672)&amp;connector&amp;IF($AZ$24="Extended",INDEX($AT$24:$AT$35,MONTH(K672),1),MONTH(K672))&amp;connector&amp;IF($AZ$24="Short", RIGHT(YEAR(K672),2),YEAR(K672)),IF($AY$24=213, MONTH(K672)&amp;connector&amp;DAY(K672)&amp;connector&amp;IF($AZ$24="Short", RIGHT(YEAR(K672),2),YEAR(K672)),IF($AZ$24="Short", RIGHT(YEAR(K672),2),YEAR(K672))&amp;connector&amp;MONTH(K672)&amp;connector&amp;DAY(K672))),"-")</f>
        <v>-</v>
      </c>
      <c r="M672" s="101" t="str">
        <f>IF(LEN(INDEX(Input!J$6:J$1005,ROW($C672)-ROW($C$5),1))=0,"",INDEX(Input!J$6:J$1005,ROW($C672)-ROW($C$5),1))</f>
        <v/>
      </c>
      <c r="N672" s="101" t="str">
        <f t="array" ref="N672">IFERROR(IF($AY$24=123,DAY(M672)&amp;connector&amp;IF($AZ$24="Extended",INDEX($AT$24:$AT$35,MONTH(M672),1),MONTH(M672))&amp;connector&amp;IF($AZ$24="Short", RIGHT(YEAR(M672),2),YEAR(M672)),IF($AY$24=213, MONTH(M672)&amp;connector&amp;DAY(M672)&amp;connector&amp;IF($AZ$24="Short", RIGHT(YEAR(M672),2),YEAR(M672)),IF($AZ$24="Short", RIGHT(YEAR(M672),2),YEAR(M672))&amp;connector&amp;MONTH(M672)&amp;connector&amp;DAY(M672))),"-")</f>
        <v>-</v>
      </c>
      <c r="O672" s="156" t="str">
        <f>IF(LEN(INDEX(Input!K$6:K$1005,ROW($C672)-ROW($C$5),1))=0,"",INDEX(Input!K$6:K$1005,ROW($C672)-ROW($C$5),1))</f>
        <v/>
      </c>
      <c r="P672" s="100" t="str">
        <f t="shared" si="82"/>
        <v>-</v>
      </c>
      <c r="Q672" s="156" t="str">
        <f>IF(LEN(INDEX(Input!L$6:L$1005,ROW($C672)-ROW($C$5),1))=0,"",INDEX(Input!L$6:L$1005,ROW($C672)-ROW($C$5),1))</f>
        <v/>
      </c>
      <c r="R672" s="100" t="str">
        <f t="shared" si="83"/>
        <v>-</v>
      </c>
      <c r="S672" s="156" t="str">
        <f>IF(LEN(INDEX(Input!M$6:M$1005,ROW($C672)-ROW($C$5),1))=0,"-",INDEX(Input!M$6:M$1005,ROW($C672)-ROW($C$5),1))</f>
        <v>-</v>
      </c>
      <c r="T672" s="156" t="str">
        <f t="shared" si="84"/>
        <v/>
      </c>
      <c r="U672" s="100" t="str">
        <f t="shared" si="85"/>
        <v>-</v>
      </c>
      <c r="V672" s="156" t="str">
        <f>IF(LEN(INDEX(Input!O$6:O$1005,ROW($C672)-ROW($C$5),1))=0,"",INDEX(Input!O$6:O$1005,ROW($C672)-ROW($C$5),1))</f>
        <v/>
      </c>
      <c r="W672" s="100" t="str">
        <f t="shared" si="86"/>
        <v>-</v>
      </c>
      <c r="X672" s="104" t="str">
        <f t="shared" si="87"/>
        <v/>
      </c>
      <c r="Y672" s="102" t="str">
        <f t="shared" si="88"/>
        <v/>
      </c>
      <c r="Z672" s="102" t="str">
        <f>IF(AND(OR(Dashboard!$D$7=J672,Dashboard!$D$7=""),  OR(Dashboard!$G$6&lt;=K672,Dashboard!$G$6=""), OR(Dashboard!$G$7&gt;=K672,Dashboard!$G$7=""),  OR(Dashboard!$J$6&lt;=O672,Dashboard!$J$6=""), OR(Dashboard!$J$7&gt;=O672,Dashboard!$J$7=""),D672&lt;&gt;""),"x","")</f>
        <v>x</v>
      </c>
      <c r="AA672" s="102" t="str">
        <f>IF(AND(OR(Dashboard!$D$6=H672,Dashboard!$D$6="",Dashboard!$D$6="All"), Z672="x"),"x","")</f>
        <v>x</v>
      </c>
      <c r="AB672" s="103" t="str">
        <f>IF(AND(OR(Dashboard!$D$6=H672,Dashboard!$D$6="",Dashboard!$D$6="All"), OR(Dashboard!$D$7=J672,Dashboard!$D$7=""),  OR(Dashboard!$G$6&lt;=K672,Dashboard!$G$6=""), OR(Dashboard!$G$7&gt;=K672,Dashboard!$G$7=""),  OR(Dashboard!$J$6&lt;=O672,Dashboard!$J$6=""), OR(Dashboard!$J$7&gt;=O672,Dashboard!$J$7=""),I672&lt;&gt;""),"x","")</f>
        <v/>
      </c>
      <c r="AC672" s="88" t="str">
        <f>IF($AB672&lt;&gt;"x","",IF(AND($I672&lt;&gt;AC$4, IFERROR(MATCH("c",$AB672:AB672,0),0)=0),"x", IF(IFERROR(MATCH("c",$AB672:AB672,0),0)=0,"c","")))</f>
        <v/>
      </c>
      <c r="AD672" s="88" t="str">
        <f>IF($AB672&lt;&gt;"x","",IF(AND($I672&lt;&gt;AD$4, IFERROR(MATCH("c",$AB672:AC672,0),0)=0),"x", IF(IFERROR(MATCH("c",$AB672:AC672,0),0)=0,"c","")))</f>
        <v/>
      </c>
      <c r="AE672" s="88" t="str">
        <f>IF($AB672&lt;&gt;"x","",IF(AND($I672&lt;&gt;AE$4, IFERROR(MATCH("c",$AB672:AD672,0),0)=0),"x", IF(IFERROR(MATCH("c",$AB672:AD672,0),0)=0,"c","")))</f>
        <v/>
      </c>
      <c r="AF672" s="88" t="str">
        <f>IF($AB672&lt;&gt;"x","",IF(AND($I672&lt;&gt;AF$4, IFERROR(MATCH("c",$AB672:AE672,0),0)=0),"x", IF(IFERROR(MATCH("c",$AB672:AE672,0),0)=0,"c","")))</f>
        <v/>
      </c>
      <c r="AG672" s="88" t="str">
        <f>IF($AB672&lt;&gt;"x","",IF(AND($I672&lt;&gt;AG$4, IFERROR(MATCH("c",$AB672:AF672,0),0)=0),"x", IF(IFERROR(MATCH("c",$AB672:AF672,0),0)=0,"c","")))</f>
        <v/>
      </c>
      <c r="AH672" s="88" t="str">
        <f>IF($AB672&lt;&gt;"x","",IF(AND($I672&lt;&gt;AH$4, IFERROR(MATCH("c",$AB672:AG672,0),0)=0),"x", IF(IFERROR(MATCH("c",$AB672:AG672,0),0)=0,"c","")))</f>
        <v/>
      </c>
      <c r="AI672" s="88" t="str">
        <f>IF($AB672&lt;&gt;"x","",IF(AND($I672&lt;&gt;AI$4, IFERROR(MATCH("c",$AB672:AH672,0),0)=0),"x", IF(IFERROR(MATCH("c",$AB672:AH672,0),0)=0,"c","")))</f>
        <v/>
      </c>
      <c r="AJ672" s="88" t="str">
        <f>IF($AB672&lt;&gt;"x","",IF(AND($I672&lt;&gt;AJ$4, IFERROR(MATCH("c",$AB672:AI672,0),0)=0),"x", IF(IFERROR(MATCH("c",$AB672:AI672,0),0)=0,"c","")))</f>
        <v/>
      </c>
      <c r="AK672" s="88" t="str">
        <f>IF($AB672&lt;&gt;"x","",IF(AND($I672&lt;&gt;AK$4, IFERROR(MATCH("c",$AB672:AJ672,0),0)=0),"x", IF(IFERROR(MATCH("c",$AB672:AJ672,0),0)=0,"c","")))</f>
        <v/>
      </c>
      <c r="AL672" s="88" t="str">
        <f>IF($AB672&lt;&gt;"x","",IF(AND($I672&lt;&gt;AL$4, IFERROR(MATCH("c",$AB672:AK672,0),0)=0),"x", IF(IFERROR(MATCH("c",$AB672:AK672,0),0)=0,"c","")))</f>
        <v/>
      </c>
      <c r="AM672" s="88" t="str">
        <f>IF($AB672&lt;&gt;"x","",IF(AND($I672&lt;&gt;AM$4, IFERROR(MATCH("c",$AB672:AL672,0),0)=0),"x", IF(IFERROR(MATCH("c",$AB672:AL672,0),0)=0,"c","")))</f>
        <v/>
      </c>
      <c r="AN672" s="88" t="str">
        <f>IF($AB672&lt;&gt;"x","",IF(AND($I672&lt;&gt;AN$4, IFERROR(MATCH("c",$AB672:AM672,0),0)=0),"x", IF(IFERROR(MATCH("c",$AB672:AM672,0),0)=0,"c","")))</f>
        <v/>
      </c>
      <c r="AO672" s="88" t="str">
        <f>IF($AB672&lt;&gt;"x","",IF(AND($I672&lt;&gt;AO$4, IFERROR(MATCH("c",$AB672:AN672,0),0)=0),"x", IF(IFERROR(MATCH("c",$AB672:AN672,0),0)=0,"c","")))</f>
        <v/>
      </c>
      <c r="AP672" s="88" t="str">
        <f>IF($AB672&lt;&gt;"x","",IF(AND($I672&lt;&gt;AP$4, IFERROR(MATCH("c",$AB672:AO672,0),0)=0),"x", IF(IFERROR(MATCH("c",$AB672:AO672,0),0)=0,"c","")))</f>
        <v/>
      </c>
      <c r="AQ672" s="88" t="str">
        <f>IF($AB672&lt;&gt;"x","",IF(AND($I672&lt;&gt;AQ$4, IFERROR(MATCH("c",$AB672:AP672,0),0)=0),"x", IF(IFERROR(MATCH("c",$AB672:AP672,0),0)=0,"c","")))</f>
        <v/>
      </c>
    </row>
    <row r="673" spans="2:43" x14ac:dyDescent="0.25">
      <c r="B673" s="88">
        <f>IF(AND(OR(Pipeline!$F$5=H673,Pipeline!$F$5="",Pipeline!$F$5="All"), OR(Pipeline!$F$6=J673,Pipeline!$F$6="",Pipeline!$F$6="All"),  OR(Pipeline!$J$5&lt;=K673,Pipeline!$J$5=""), OR(Pipeline!$J$6&gt;=K673,Pipeline!$J$6=""),  OR(Pipeline!$N$5&lt;=O673,Pipeline!$N$5=""), OR(Pipeline!$N$6&gt;=O673,Pipeline!$N$6="")),1,0)</f>
        <v>1</v>
      </c>
      <c r="C673" s="99">
        <f>IF(B673&lt;&gt;1,"",COUNTIFS($I$6:I672,I673,$B$6:B672,1)+1)</f>
        <v>661</v>
      </c>
      <c r="D673" s="100" t="str">
        <f>IF(LEN(INDEX(Input!B$6:B$1005,ROW($C673)-ROW($C$5),1))=0,"-",INDEX(Input!B$6:B$1005,ROW($C673)-ROW($C$5),1))</f>
        <v>-</v>
      </c>
      <c r="E673" s="100" t="str">
        <f>IF(LEN(INDEX(Input!C$6:C$1005,ROW($C673)-ROW($C$5),1))=0,"-",INDEX(Input!C$6:C$1005,ROW($C673)-ROW($C$5),1))</f>
        <v>-</v>
      </c>
      <c r="F673" s="100" t="str">
        <f>IF(LEN(INDEX(Input!D$6:D$1005,ROW($C673)-ROW($C$5),1))=0,"-",INDEX(Input!D$6:D$1005,ROW($C673)-ROW($C$5),1))</f>
        <v>-</v>
      </c>
      <c r="G673" s="100" t="str">
        <f>IF(LEN(INDEX(Input!E$6:E$1005,ROW($C673)-ROW($C$5),1))=0,"-",INDEX(Input!E$6:E$1005,ROW($C673)-ROW($C$5),1))</f>
        <v>-</v>
      </c>
      <c r="H673" s="100" t="str">
        <f>IF(LEN(INDEX(Input!F$6:F$1005,ROW($C673)-ROW($C$5),1))=0,"-",INDEX(Input!F$6:F$1005,ROW($C673)-ROW($C$5),1))</f>
        <v>-</v>
      </c>
      <c r="I673" s="100" t="str">
        <f>IF(LEN(INDEX(Input!G$6:G$1005,ROW($C673)-ROW($C$5),1))=0,"",INDEX(Input!G$6:G$1005,ROW($C673)-ROW($C$5),1))</f>
        <v/>
      </c>
      <c r="J673" s="100" t="str">
        <f>IF(LEN(INDEX(Input!B$6:B$1005,ROW($C673)-ROW($C$5),1))=0,"-",IF(INDEX(Input!H$6:H$1005,ROW($C673)-ROW($C$5),1)="","Not set",INDEX(Input!H$6:H$1005,ROW($C673)-ROW($C$5),1)) )</f>
        <v>-</v>
      </c>
      <c r="K673" s="101" t="str">
        <f>IF(LEN(INDEX(Input!I$6:I$1005,ROW($C673)-ROW($C$5),1))=0,"",INDEX(Input!I$6:I$1005,ROW($C673)-ROW($C$5),1))</f>
        <v/>
      </c>
      <c r="L673" s="101" t="str">
        <f t="array" ref="L673">IFERROR(IF($AY$24=123,DAY(K673)&amp;connector&amp;IF($AZ$24="Extended",INDEX($AT$24:$AT$35,MONTH(K673),1),MONTH(K673))&amp;connector&amp;IF($AZ$24="Short", RIGHT(YEAR(K673),2),YEAR(K673)),IF($AY$24=213, MONTH(K673)&amp;connector&amp;DAY(K673)&amp;connector&amp;IF($AZ$24="Short", RIGHT(YEAR(K673),2),YEAR(K673)),IF($AZ$24="Short", RIGHT(YEAR(K673),2),YEAR(K673))&amp;connector&amp;MONTH(K673)&amp;connector&amp;DAY(K673))),"-")</f>
        <v>-</v>
      </c>
      <c r="M673" s="101" t="str">
        <f>IF(LEN(INDEX(Input!J$6:J$1005,ROW($C673)-ROW($C$5),1))=0,"",INDEX(Input!J$6:J$1005,ROW($C673)-ROW($C$5),1))</f>
        <v/>
      </c>
      <c r="N673" s="101" t="str">
        <f t="array" ref="N673">IFERROR(IF($AY$24=123,DAY(M673)&amp;connector&amp;IF($AZ$24="Extended",INDEX($AT$24:$AT$35,MONTH(M673),1),MONTH(M673))&amp;connector&amp;IF($AZ$24="Short", RIGHT(YEAR(M673),2),YEAR(M673)),IF($AY$24=213, MONTH(M673)&amp;connector&amp;DAY(M673)&amp;connector&amp;IF($AZ$24="Short", RIGHT(YEAR(M673),2),YEAR(M673)),IF($AZ$24="Short", RIGHT(YEAR(M673),2),YEAR(M673))&amp;connector&amp;MONTH(M673)&amp;connector&amp;DAY(M673))),"-")</f>
        <v>-</v>
      </c>
      <c r="O673" s="156" t="str">
        <f>IF(LEN(INDEX(Input!K$6:K$1005,ROW($C673)-ROW($C$5),1))=0,"",INDEX(Input!K$6:K$1005,ROW($C673)-ROW($C$5),1))</f>
        <v/>
      </c>
      <c r="P673" s="100" t="str">
        <f t="shared" si="82"/>
        <v>-</v>
      </c>
      <c r="Q673" s="156" t="str">
        <f>IF(LEN(INDEX(Input!L$6:L$1005,ROW($C673)-ROW($C$5),1))=0,"",INDEX(Input!L$6:L$1005,ROW($C673)-ROW($C$5),1))</f>
        <v/>
      </c>
      <c r="R673" s="100" t="str">
        <f t="shared" si="83"/>
        <v>-</v>
      </c>
      <c r="S673" s="156" t="str">
        <f>IF(LEN(INDEX(Input!M$6:M$1005,ROW($C673)-ROW($C$5),1))=0,"-",INDEX(Input!M$6:M$1005,ROW($C673)-ROW($C$5),1))</f>
        <v>-</v>
      </c>
      <c r="T673" s="156" t="str">
        <f t="shared" si="84"/>
        <v/>
      </c>
      <c r="U673" s="100" t="str">
        <f t="shared" si="85"/>
        <v>-</v>
      </c>
      <c r="V673" s="156" t="str">
        <f>IF(LEN(INDEX(Input!O$6:O$1005,ROW($C673)-ROW($C$5),1))=0,"",INDEX(Input!O$6:O$1005,ROW($C673)-ROW($C$5),1))</f>
        <v/>
      </c>
      <c r="W673" s="100" t="str">
        <f t="shared" si="86"/>
        <v>-</v>
      </c>
      <c r="X673" s="104" t="str">
        <f t="shared" si="87"/>
        <v/>
      </c>
      <c r="Y673" s="102" t="str">
        <f t="shared" si="88"/>
        <v/>
      </c>
      <c r="Z673" s="102" t="str">
        <f>IF(AND(OR(Dashboard!$D$7=J673,Dashboard!$D$7=""),  OR(Dashboard!$G$6&lt;=K673,Dashboard!$G$6=""), OR(Dashboard!$G$7&gt;=K673,Dashboard!$G$7=""),  OR(Dashboard!$J$6&lt;=O673,Dashboard!$J$6=""), OR(Dashboard!$J$7&gt;=O673,Dashboard!$J$7=""),D673&lt;&gt;""),"x","")</f>
        <v>x</v>
      </c>
      <c r="AA673" s="102" t="str">
        <f>IF(AND(OR(Dashboard!$D$6=H673,Dashboard!$D$6="",Dashboard!$D$6="All"), Z673="x"),"x","")</f>
        <v>x</v>
      </c>
      <c r="AB673" s="103" t="str">
        <f>IF(AND(OR(Dashboard!$D$6=H673,Dashboard!$D$6="",Dashboard!$D$6="All"), OR(Dashboard!$D$7=J673,Dashboard!$D$7=""),  OR(Dashboard!$G$6&lt;=K673,Dashboard!$G$6=""), OR(Dashboard!$G$7&gt;=K673,Dashboard!$G$7=""),  OR(Dashboard!$J$6&lt;=O673,Dashboard!$J$6=""), OR(Dashboard!$J$7&gt;=O673,Dashboard!$J$7=""),I673&lt;&gt;""),"x","")</f>
        <v/>
      </c>
      <c r="AC673" s="88" t="str">
        <f>IF($AB673&lt;&gt;"x","",IF(AND($I673&lt;&gt;AC$4, IFERROR(MATCH("c",$AB673:AB673,0),0)=0),"x", IF(IFERROR(MATCH("c",$AB673:AB673,0),0)=0,"c","")))</f>
        <v/>
      </c>
      <c r="AD673" s="88" t="str">
        <f>IF($AB673&lt;&gt;"x","",IF(AND($I673&lt;&gt;AD$4, IFERROR(MATCH("c",$AB673:AC673,0),0)=0),"x", IF(IFERROR(MATCH("c",$AB673:AC673,0),0)=0,"c","")))</f>
        <v/>
      </c>
      <c r="AE673" s="88" t="str">
        <f>IF($AB673&lt;&gt;"x","",IF(AND($I673&lt;&gt;AE$4, IFERROR(MATCH("c",$AB673:AD673,0),0)=0),"x", IF(IFERROR(MATCH("c",$AB673:AD673,0),0)=0,"c","")))</f>
        <v/>
      </c>
      <c r="AF673" s="88" t="str">
        <f>IF($AB673&lt;&gt;"x","",IF(AND($I673&lt;&gt;AF$4, IFERROR(MATCH("c",$AB673:AE673,0),0)=0),"x", IF(IFERROR(MATCH("c",$AB673:AE673,0),0)=0,"c","")))</f>
        <v/>
      </c>
      <c r="AG673" s="88" t="str">
        <f>IF($AB673&lt;&gt;"x","",IF(AND($I673&lt;&gt;AG$4, IFERROR(MATCH("c",$AB673:AF673,0),0)=0),"x", IF(IFERROR(MATCH("c",$AB673:AF673,0),0)=0,"c","")))</f>
        <v/>
      </c>
      <c r="AH673" s="88" t="str">
        <f>IF($AB673&lt;&gt;"x","",IF(AND($I673&lt;&gt;AH$4, IFERROR(MATCH("c",$AB673:AG673,0),0)=0),"x", IF(IFERROR(MATCH("c",$AB673:AG673,0),0)=0,"c","")))</f>
        <v/>
      </c>
      <c r="AI673" s="88" t="str">
        <f>IF($AB673&lt;&gt;"x","",IF(AND($I673&lt;&gt;AI$4, IFERROR(MATCH("c",$AB673:AH673,0),0)=0),"x", IF(IFERROR(MATCH("c",$AB673:AH673,0),0)=0,"c","")))</f>
        <v/>
      </c>
      <c r="AJ673" s="88" t="str">
        <f>IF($AB673&lt;&gt;"x","",IF(AND($I673&lt;&gt;AJ$4, IFERROR(MATCH("c",$AB673:AI673,0),0)=0),"x", IF(IFERROR(MATCH("c",$AB673:AI673,0),0)=0,"c","")))</f>
        <v/>
      </c>
      <c r="AK673" s="88" t="str">
        <f>IF($AB673&lt;&gt;"x","",IF(AND($I673&lt;&gt;AK$4, IFERROR(MATCH("c",$AB673:AJ673,0),0)=0),"x", IF(IFERROR(MATCH("c",$AB673:AJ673,0),0)=0,"c","")))</f>
        <v/>
      </c>
      <c r="AL673" s="88" t="str">
        <f>IF($AB673&lt;&gt;"x","",IF(AND($I673&lt;&gt;AL$4, IFERROR(MATCH("c",$AB673:AK673,0),0)=0),"x", IF(IFERROR(MATCH("c",$AB673:AK673,0),0)=0,"c","")))</f>
        <v/>
      </c>
      <c r="AM673" s="88" t="str">
        <f>IF($AB673&lt;&gt;"x","",IF(AND($I673&lt;&gt;AM$4, IFERROR(MATCH("c",$AB673:AL673,0),0)=0),"x", IF(IFERROR(MATCH("c",$AB673:AL673,0),0)=0,"c","")))</f>
        <v/>
      </c>
      <c r="AN673" s="88" t="str">
        <f>IF($AB673&lt;&gt;"x","",IF(AND($I673&lt;&gt;AN$4, IFERROR(MATCH("c",$AB673:AM673,0),0)=0),"x", IF(IFERROR(MATCH("c",$AB673:AM673,0),0)=0,"c","")))</f>
        <v/>
      </c>
      <c r="AO673" s="88" t="str">
        <f>IF($AB673&lt;&gt;"x","",IF(AND($I673&lt;&gt;AO$4, IFERROR(MATCH("c",$AB673:AN673,0),0)=0),"x", IF(IFERROR(MATCH("c",$AB673:AN673,0),0)=0,"c","")))</f>
        <v/>
      </c>
      <c r="AP673" s="88" t="str">
        <f>IF($AB673&lt;&gt;"x","",IF(AND($I673&lt;&gt;AP$4, IFERROR(MATCH("c",$AB673:AO673,0),0)=0),"x", IF(IFERROR(MATCH("c",$AB673:AO673,0),0)=0,"c","")))</f>
        <v/>
      </c>
      <c r="AQ673" s="88" t="str">
        <f>IF($AB673&lt;&gt;"x","",IF(AND($I673&lt;&gt;AQ$4, IFERROR(MATCH("c",$AB673:AP673,0),0)=0),"x", IF(IFERROR(MATCH("c",$AB673:AP673,0),0)=0,"c","")))</f>
        <v/>
      </c>
    </row>
    <row r="674" spans="2:43" x14ac:dyDescent="0.25">
      <c r="B674" s="88">
        <f>IF(AND(OR(Pipeline!$F$5=H674,Pipeline!$F$5="",Pipeline!$F$5="All"), OR(Pipeline!$F$6=J674,Pipeline!$F$6="",Pipeline!$F$6="All"),  OR(Pipeline!$J$5&lt;=K674,Pipeline!$J$5=""), OR(Pipeline!$J$6&gt;=K674,Pipeline!$J$6=""),  OR(Pipeline!$N$5&lt;=O674,Pipeline!$N$5=""), OR(Pipeline!$N$6&gt;=O674,Pipeline!$N$6="")),1,0)</f>
        <v>1</v>
      </c>
      <c r="C674" s="99">
        <f>IF(B674&lt;&gt;1,"",COUNTIFS($I$6:I673,I674,$B$6:B673,1)+1)</f>
        <v>662</v>
      </c>
      <c r="D674" s="100" t="str">
        <f>IF(LEN(INDEX(Input!B$6:B$1005,ROW($C674)-ROW($C$5),1))=0,"-",INDEX(Input!B$6:B$1005,ROW($C674)-ROW($C$5),1))</f>
        <v>-</v>
      </c>
      <c r="E674" s="100" t="str">
        <f>IF(LEN(INDEX(Input!C$6:C$1005,ROW($C674)-ROW($C$5),1))=0,"-",INDEX(Input!C$6:C$1005,ROW($C674)-ROW($C$5),1))</f>
        <v>-</v>
      </c>
      <c r="F674" s="100" t="str">
        <f>IF(LEN(INDEX(Input!D$6:D$1005,ROW($C674)-ROW($C$5),1))=0,"-",INDEX(Input!D$6:D$1005,ROW($C674)-ROW($C$5),1))</f>
        <v>-</v>
      </c>
      <c r="G674" s="100" t="str">
        <f>IF(LEN(INDEX(Input!E$6:E$1005,ROW($C674)-ROW($C$5),1))=0,"-",INDEX(Input!E$6:E$1005,ROW($C674)-ROW($C$5),1))</f>
        <v>-</v>
      </c>
      <c r="H674" s="100" t="str">
        <f>IF(LEN(INDEX(Input!F$6:F$1005,ROW($C674)-ROW($C$5),1))=0,"-",INDEX(Input!F$6:F$1005,ROW($C674)-ROW($C$5),1))</f>
        <v>-</v>
      </c>
      <c r="I674" s="100" t="str">
        <f>IF(LEN(INDEX(Input!G$6:G$1005,ROW($C674)-ROW($C$5),1))=0,"",INDEX(Input!G$6:G$1005,ROW($C674)-ROW($C$5),1))</f>
        <v/>
      </c>
      <c r="J674" s="100" t="str">
        <f>IF(LEN(INDEX(Input!B$6:B$1005,ROW($C674)-ROW($C$5),1))=0,"-",IF(INDEX(Input!H$6:H$1005,ROW($C674)-ROW($C$5),1)="","Not set",INDEX(Input!H$6:H$1005,ROW($C674)-ROW($C$5),1)) )</f>
        <v>-</v>
      </c>
      <c r="K674" s="101" t="str">
        <f>IF(LEN(INDEX(Input!I$6:I$1005,ROW($C674)-ROW($C$5),1))=0,"",INDEX(Input!I$6:I$1005,ROW($C674)-ROW($C$5),1))</f>
        <v/>
      </c>
      <c r="L674" s="101" t="str">
        <f t="array" ref="L674">IFERROR(IF($AY$24=123,DAY(K674)&amp;connector&amp;IF($AZ$24="Extended",INDEX($AT$24:$AT$35,MONTH(K674),1),MONTH(K674))&amp;connector&amp;IF($AZ$24="Short", RIGHT(YEAR(K674),2),YEAR(K674)),IF($AY$24=213, MONTH(K674)&amp;connector&amp;DAY(K674)&amp;connector&amp;IF($AZ$24="Short", RIGHT(YEAR(K674),2),YEAR(K674)),IF($AZ$24="Short", RIGHT(YEAR(K674),2),YEAR(K674))&amp;connector&amp;MONTH(K674)&amp;connector&amp;DAY(K674))),"-")</f>
        <v>-</v>
      </c>
      <c r="M674" s="101" t="str">
        <f>IF(LEN(INDEX(Input!J$6:J$1005,ROW($C674)-ROW($C$5),1))=0,"",INDEX(Input!J$6:J$1005,ROW($C674)-ROW($C$5),1))</f>
        <v/>
      </c>
      <c r="N674" s="101" t="str">
        <f t="array" ref="N674">IFERROR(IF($AY$24=123,DAY(M674)&amp;connector&amp;IF($AZ$24="Extended",INDEX($AT$24:$AT$35,MONTH(M674),1),MONTH(M674))&amp;connector&amp;IF($AZ$24="Short", RIGHT(YEAR(M674),2),YEAR(M674)),IF($AY$24=213, MONTH(M674)&amp;connector&amp;DAY(M674)&amp;connector&amp;IF($AZ$24="Short", RIGHT(YEAR(M674),2),YEAR(M674)),IF($AZ$24="Short", RIGHT(YEAR(M674),2),YEAR(M674))&amp;connector&amp;MONTH(M674)&amp;connector&amp;DAY(M674))),"-")</f>
        <v>-</v>
      </c>
      <c r="O674" s="156" t="str">
        <f>IF(LEN(INDEX(Input!K$6:K$1005,ROW($C674)-ROW($C$5),1))=0,"",INDEX(Input!K$6:K$1005,ROW($C674)-ROW($C$5),1))</f>
        <v/>
      </c>
      <c r="P674" s="100" t="str">
        <f t="shared" si="82"/>
        <v>-</v>
      </c>
      <c r="Q674" s="156" t="str">
        <f>IF(LEN(INDEX(Input!L$6:L$1005,ROW($C674)-ROW($C$5),1))=0,"",INDEX(Input!L$6:L$1005,ROW($C674)-ROW($C$5),1))</f>
        <v/>
      </c>
      <c r="R674" s="100" t="str">
        <f t="shared" si="83"/>
        <v>-</v>
      </c>
      <c r="S674" s="156" t="str">
        <f>IF(LEN(INDEX(Input!M$6:M$1005,ROW($C674)-ROW($C$5),1))=0,"-",INDEX(Input!M$6:M$1005,ROW($C674)-ROW($C$5),1))</f>
        <v>-</v>
      </c>
      <c r="T674" s="156" t="str">
        <f t="shared" si="84"/>
        <v/>
      </c>
      <c r="U674" s="100" t="str">
        <f t="shared" si="85"/>
        <v>-</v>
      </c>
      <c r="V674" s="156" t="str">
        <f>IF(LEN(INDEX(Input!O$6:O$1005,ROW($C674)-ROW($C$5),1))=0,"",INDEX(Input!O$6:O$1005,ROW($C674)-ROW($C$5),1))</f>
        <v/>
      </c>
      <c r="W674" s="100" t="str">
        <f t="shared" si="86"/>
        <v>-</v>
      </c>
      <c r="X674" s="104" t="str">
        <f t="shared" si="87"/>
        <v/>
      </c>
      <c r="Y674" s="102" t="str">
        <f t="shared" si="88"/>
        <v/>
      </c>
      <c r="Z674" s="102" t="str">
        <f>IF(AND(OR(Dashboard!$D$7=J674,Dashboard!$D$7=""),  OR(Dashboard!$G$6&lt;=K674,Dashboard!$G$6=""), OR(Dashboard!$G$7&gt;=K674,Dashboard!$G$7=""),  OR(Dashboard!$J$6&lt;=O674,Dashboard!$J$6=""), OR(Dashboard!$J$7&gt;=O674,Dashboard!$J$7=""),D674&lt;&gt;""),"x","")</f>
        <v>x</v>
      </c>
      <c r="AA674" s="102" t="str">
        <f>IF(AND(OR(Dashboard!$D$6=H674,Dashboard!$D$6="",Dashboard!$D$6="All"), Z674="x"),"x","")</f>
        <v>x</v>
      </c>
      <c r="AB674" s="103" t="str">
        <f>IF(AND(OR(Dashboard!$D$6=H674,Dashboard!$D$6="",Dashboard!$D$6="All"), OR(Dashboard!$D$7=J674,Dashboard!$D$7=""),  OR(Dashboard!$G$6&lt;=K674,Dashboard!$G$6=""), OR(Dashboard!$G$7&gt;=K674,Dashboard!$G$7=""),  OR(Dashboard!$J$6&lt;=O674,Dashboard!$J$6=""), OR(Dashboard!$J$7&gt;=O674,Dashboard!$J$7=""),I674&lt;&gt;""),"x","")</f>
        <v/>
      </c>
      <c r="AC674" s="88" t="str">
        <f>IF($AB674&lt;&gt;"x","",IF(AND($I674&lt;&gt;AC$4, IFERROR(MATCH("c",$AB674:AB674,0),0)=0),"x", IF(IFERROR(MATCH("c",$AB674:AB674,0),0)=0,"c","")))</f>
        <v/>
      </c>
      <c r="AD674" s="88" t="str">
        <f>IF($AB674&lt;&gt;"x","",IF(AND($I674&lt;&gt;AD$4, IFERROR(MATCH("c",$AB674:AC674,0),0)=0),"x", IF(IFERROR(MATCH("c",$AB674:AC674,0),0)=0,"c","")))</f>
        <v/>
      </c>
      <c r="AE674" s="88" t="str">
        <f>IF($AB674&lt;&gt;"x","",IF(AND($I674&lt;&gt;AE$4, IFERROR(MATCH("c",$AB674:AD674,0),0)=0),"x", IF(IFERROR(MATCH("c",$AB674:AD674,0),0)=0,"c","")))</f>
        <v/>
      </c>
      <c r="AF674" s="88" t="str">
        <f>IF($AB674&lt;&gt;"x","",IF(AND($I674&lt;&gt;AF$4, IFERROR(MATCH("c",$AB674:AE674,0),0)=0),"x", IF(IFERROR(MATCH("c",$AB674:AE674,0),0)=0,"c","")))</f>
        <v/>
      </c>
      <c r="AG674" s="88" t="str">
        <f>IF($AB674&lt;&gt;"x","",IF(AND($I674&lt;&gt;AG$4, IFERROR(MATCH("c",$AB674:AF674,0),0)=0),"x", IF(IFERROR(MATCH("c",$AB674:AF674,0),0)=0,"c","")))</f>
        <v/>
      </c>
      <c r="AH674" s="88" t="str">
        <f>IF($AB674&lt;&gt;"x","",IF(AND($I674&lt;&gt;AH$4, IFERROR(MATCH("c",$AB674:AG674,0),0)=0),"x", IF(IFERROR(MATCH("c",$AB674:AG674,0),0)=0,"c","")))</f>
        <v/>
      </c>
      <c r="AI674" s="88" t="str">
        <f>IF($AB674&lt;&gt;"x","",IF(AND($I674&lt;&gt;AI$4, IFERROR(MATCH("c",$AB674:AH674,0),0)=0),"x", IF(IFERROR(MATCH("c",$AB674:AH674,0),0)=0,"c","")))</f>
        <v/>
      </c>
      <c r="AJ674" s="88" t="str">
        <f>IF($AB674&lt;&gt;"x","",IF(AND($I674&lt;&gt;AJ$4, IFERROR(MATCH("c",$AB674:AI674,0),0)=0),"x", IF(IFERROR(MATCH("c",$AB674:AI674,0),0)=0,"c","")))</f>
        <v/>
      </c>
      <c r="AK674" s="88" t="str">
        <f>IF($AB674&lt;&gt;"x","",IF(AND($I674&lt;&gt;AK$4, IFERROR(MATCH("c",$AB674:AJ674,0),0)=0),"x", IF(IFERROR(MATCH("c",$AB674:AJ674,0),0)=0,"c","")))</f>
        <v/>
      </c>
      <c r="AL674" s="88" t="str">
        <f>IF($AB674&lt;&gt;"x","",IF(AND($I674&lt;&gt;AL$4, IFERROR(MATCH("c",$AB674:AK674,0),0)=0),"x", IF(IFERROR(MATCH("c",$AB674:AK674,0),0)=0,"c","")))</f>
        <v/>
      </c>
      <c r="AM674" s="88" t="str">
        <f>IF($AB674&lt;&gt;"x","",IF(AND($I674&lt;&gt;AM$4, IFERROR(MATCH("c",$AB674:AL674,0),0)=0),"x", IF(IFERROR(MATCH("c",$AB674:AL674,0),0)=0,"c","")))</f>
        <v/>
      </c>
      <c r="AN674" s="88" t="str">
        <f>IF($AB674&lt;&gt;"x","",IF(AND($I674&lt;&gt;AN$4, IFERROR(MATCH("c",$AB674:AM674,0),0)=0),"x", IF(IFERROR(MATCH("c",$AB674:AM674,0),0)=0,"c","")))</f>
        <v/>
      </c>
      <c r="AO674" s="88" t="str">
        <f>IF($AB674&lt;&gt;"x","",IF(AND($I674&lt;&gt;AO$4, IFERROR(MATCH("c",$AB674:AN674,0),0)=0),"x", IF(IFERROR(MATCH("c",$AB674:AN674,0),0)=0,"c","")))</f>
        <v/>
      </c>
      <c r="AP674" s="88" t="str">
        <f>IF($AB674&lt;&gt;"x","",IF(AND($I674&lt;&gt;AP$4, IFERROR(MATCH("c",$AB674:AO674,0),0)=0),"x", IF(IFERROR(MATCH("c",$AB674:AO674,0),0)=0,"c","")))</f>
        <v/>
      </c>
      <c r="AQ674" s="88" t="str">
        <f>IF($AB674&lt;&gt;"x","",IF(AND($I674&lt;&gt;AQ$4, IFERROR(MATCH("c",$AB674:AP674,0),0)=0),"x", IF(IFERROR(MATCH("c",$AB674:AP674,0),0)=0,"c","")))</f>
        <v/>
      </c>
    </row>
    <row r="675" spans="2:43" x14ac:dyDescent="0.25">
      <c r="B675" s="88">
        <f>IF(AND(OR(Pipeline!$F$5=H675,Pipeline!$F$5="",Pipeline!$F$5="All"), OR(Pipeline!$F$6=J675,Pipeline!$F$6="",Pipeline!$F$6="All"),  OR(Pipeline!$J$5&lt;=K675,Pipeline!$J$5=""), OR(Pipeline!$J$6&gt;=K675,Pipeline!$J$6=""),  OR(Pipeline!$N$5&lt;=O675,Pipeline!$N$5=""), OR(Pipeline!$N$6&gt;=O675,Pipeline!$N$6="")),1,0)</f>
        <v>1</v>
      </c>
      <c r="C675" s="99">
        <f>IF(B675&lt;&gt;1,"",COUNTIFS($I$6:I674,I675,$B$6:B674,1)+1)</f>
        <v>663</v>
      </c>
      <c r="D675" s="100" t="str">
        <f>IF(LEN(INDEX(Input!B$6:B$1005,ROW($C675)-ROW($C$5),1))=0,"-",INDEX(Input!B$6:B$1005,ROW($C675)-ROW($C$5),1))</f>
        <v>-</v>
      </c>
      <c r="E675" s="100" t="str">
        <f>IF(LEN(INDEX(Input!C$6:C$1005,ROW($C675)-ROW($C$5),1))=0,"-",INDEX(Input!C$6:C$1005,ROW($C675)-ROW($C$5),1))</f>
        <v>-</v>
      </c>
      <c r="F675" s="100" t="str">
        <f>IF(LEN(INDEX(Input!D$6:D$1005,ROW($C675)-ROW($C$5),1))=0,"-",INDEX(Input!D$6:D$1005,ROW($C675)-ROW($C$5),1))</f>
        <v>-</v>
      </c>
      <c r="G675" s="100" t="str">
        <f>IF(LEN(INDEX(Input!E$6:E$1005,ROW($C675)-ROW($C$5),1))=0,"-",INDEX(Input!E$6:E$1005,ROW($C675)-ROW($C$5),1))</f>
        <v>-</v>
      </c>
      <c r="H675" s="100" t="str">
        <f>IF(LEN(INDEX(Input!F$6:F$1005,ROW($C675)-ROW($C$5),1))=0,"-",INDEX(Input!F$6:F$1005,ROW($C675)-ROW($C$5),1))</f>
        <v>-</v>
      </c>
      <c r="I675" s="100" t="str">
        <f>IF(LEN(INDEX(Input!G$6:G$1005,ROW($C675)-ROW($C$5),1))=0,"",INDEX(Input!G$6:G$1005,ROW($C675)-ROW($C$5),1))</f>
        <v/>
      </c>
      <c r="J675" s="100" t="str">
        <f>IF(LEN(INDEX(Input!B$6:B$1005,ROW($C675)-ROW($C$5),1))=0,"-",IF(INDEX(Input!H$6:H$1005,ROW($C675)-ROW($C$5),1)="","Not set",INDEX(Input!H$6:H$1005,ROW($C675)-ROW($C$5),1)) )</f>
        <v>-</v>
      </c>
      <c r="K675" s="101" t="str">
        <f>IF(LEN(INDEX(Input!I$6:I$1005,ROW($C675)-ROW($C$5),1))=0,"",INDEX(Input!I$6:I$1005,ROW($C675)-ROW($C$5),1))</f>
        <v/>
      </c>
      <c r="L675" s="101" t="str">
        <f t="array" ref="L675">IFERROR(IF($AY$24=123,DAY(K675)&amp;connector&amp;IF($AZ$24="Extended",INDEX($AT$24:$AT$35,MONTH(K675),1),MONTH(K675))&amp;connector&amp;IF($AZ$24="Short", RIGHT(YEAR(K675),2),YEAR(K675)),IF($AY$24=213, MONTH(K675)&amp;connector&amp;DAY(K675)&amp;connector&amp;IF($AZ$24="Short", RIGHT(YEAR(K675),2),YEAR(K675)),IF($AZ$24="Short", RIGHT(YEAR(K675),2),YEAR(K675))&amp;connector&amp;MONTH(K675)&amp;connector&amp;DAY(K675))),"-")</f>
        <v>-</v>
      </c>
      <c r="M675" s="101" t="str">
        <f>IF(LEN(INDEX(Input!J$6:J$1005,ROW($C675)-ROW($C$5),1))=0,"",INDEX(Input!J$6:J$1005,ROW($C675)-ROW($C$5),1))</f>
        <v/>
      </c>
      <c r="N675" s="101" t="str">
        <f t="array" ref="N675">IFERROR(IF($AY$24=123,DAY(M675)&amp;connector&amp;IF($AZ$24="Extended",INDEX($AT$24:$AT$35,MONTH(M675),1),MONTH(M675))&amp;connector&amp;IF($AZ$24="Short", RIGHT(YEAR(M675),2),YEAR(M675)),IF($AY$24=213, MONTH(M675)&amp;connector&amp;DAY(M675)&amp;connector&amp;IF($AZ$24="Short", RIGHT(YEAR(M675),2),YEAR(M675)),IF($AZ$24="Short", RIGHT(YEAR(M675),2),YEAR(M675))&amp;connector&amp;MONTH(M675)&amp;connector&amp;DAY(M675))),"-")</f>
        <v>-</v>
      </c>
      <c r="O675" s="156" t="str">
        <f>IF(LEN(INDEX(Input!K$6:K$1005,ROW($C675)-ROW($C$5),1))=0,"",INDEX(Input!K$6:K$1005,ROW($C675)-ROW($C$5),1))</f>
        <v/>
      </c>
      <c r="P675" s="100" t="str">
        <f t="shared" si="82"/>
        <v>-</v>
      </c>
      <c r="Q675" s="156" t="str">
        <f>IF(LEN(INDEX(Input!L$6:L$1005,ROW($C675)-ROW($C$5),1))=0,"",INDEX(Input!L$6:L$1005,ROW($C675)-ROW($C$5),1))</f>
        <v/>
      </c>
      <c r="R675" s="100" t="str">
        <f t="shared" si="83"/>
        <v>-</v>
      </c>
      <c r="S675" s="156" t="str">
        <f>IF(LEN(INDEX(Input!M$6:M$1005,ROW($C675)-ROW($C$5),1))=0,"-",INDEX(Input!M$6:M$1005,ROW($C675)-ROW($C$5),1))</f>
        <v>-</v>
      </c>
      <c r="T675" s="156" t="str">
        <f t="shared" si="84"/>
        <v/>
      </c>
      <c r="U675" s="100" t="str">
        <f t="shared" si="85"/>
        <v>-</v>
      </c>
      <c r="V675" s="156" t="str">
        <f>IF(LEN(INDEX(Input!O$6:O$1005,ROW($C675)-ROW($C$5),1))=0,"",INDEX(Input!O$6:O$1005,ROW($C675)-ROW($C$5),1))</f>
        <v/>
      </c>
      <c r="W675" s="100" t="str">
        <f t="shared" si="86"/>
        <v>-</v>
      </c>
      <c r="X675" s="104" t="str">
        <f t="shared" si="87"/>
        <v/>
      </c>
      <c r="Y675" s="102" t="str">
        <f t="shared" si="88"/>
        <v/>
      </c>
      <c r="Z675" s="102" t="str">
        <f>IF(AND(OR(Dashboard!$D$7=J675,Dashboard!$D$7=""),  OR(Dashboard!$G$6&lt;=K675,Dashboard!$G$6=""), OR(Dashboard!$G$7&gt;=K675,Dashboard!$G$7=""),  OR(Dashboard!$J$6&lt;=O675,Dashboard!$J$6=""), OR(Dashboard!$J$7&gt;=O675,Dashboard!$J$7=""),D675&lt;&gt;""),"x","")</f>
        <v>x</v>
      </c>
      <c r="AA675" s="102" t="str">
        <f>IF(AND(OR(Dashboard!$D$6=H675,Dashboard!$D$6="",Dashboard!$D$6="All"), Z675="x"),"x","")</f>
        <v>x</v>
      </c>
      <c r="AB675" s="103" t="str">
        <f>IF(AND(OR(Dashboard!$D$6=H675,Dashboard!$D$6="",Dashboard!$D$6="All"), OR(Dashboard!$D$7=J675,Dashboard!$D$7=""),  OR(Dashboard!$G$6&lt;=K675,Dashboard!$G$6=""), OR(Dashboard!$G$7&gt;=K675,Dashboard!$G$7=""),  OR(Dashboard!$J$6&lt;=O675,Dashboard!$J$6=""), OR(Dashboard!$J$7&gt;=O675,Dashboard!$J$7=""),I675&lt;&gt;""),"x","")</f>
        <v/>
      </c>
      <c r="AC675" s="88" t="str">
        <f>IF($AB675&lt;&gt;"x","",IF(AND($I675&lt;&gt;AC$4, IFERROR(MATCH("c",$AB675:AB675,0),0)=0),"x", IF(IFERROR(MATCH("c",$AB675:AB675,0),0)=0,"c","")))</f>
        <v/>
      </c>
      <c r="AD675" s="88" t="str">
        <f>IF($AB675&lt;&gt;"x","",IF(AND($I675&lt;&gt;AD$4, IFERROR(MATCH("c",$AB675:AC675,0),0)=0),"x", IF(IFERROR(MATCH("c",$AB675:AC675,0),0)=0,"c","")))</f>
        <v/>
      </c>
      <c r="AE675" s="88" t="str">
        <f>IF($AB675&lt;&gt;"x","",IF(AND($I675&lt;&gt;AE$4, IFERROR(MATCH("c",$AB675:AD675,0),0)=0),"x", IF(IFERROR(MATCH("c",$AB675:AD675,0),0)=0,"c","")))</f>
        <v/>
      </c>
      <c r="AF675" s="88" t="str">
        <f>IF($AB675&lt;&gt;"x","",IF(AND($I675&lt;&gt;AF$4, IFERROR(MATCH("c",$AB675:AE675,0),0)=0),"x", IF(IFERROR(MATCH("c",$AB675:AE675,0),0)=0,"c","")))</f>
        <v/>
      </c>
      <c r="AG675" s="88" t="str">
        <f>IF($AB675&lt;&gt;"x","",IF(AND($I675&lt;&gt;AG$4, IFERROR(MATCH("c",$AB675:AF675,0),0)=0),"x", IF(IFERROR(MATCH("c",$AB675:AF675,0),0)=0,"c","")))</f>
        <v/>
      </c>
      <c r="AH675" s="88" t="str">
        <f>IF($AB675&lt;&gt;"x","",IF(AND($I675&lt;&gt;AH$4, IFERROR(MATCH("c",$AB675:AG675,0),0)=0),"x", IF(IFERROR(MATCH("c",$AB675:AG675,0),0)=0,"c","")))</f>
        <v/>
      </c>
      <c r="AI675" s="88" t="str">
        <f>IF($AB675&lt;&gt;"x","",IF(AND($I675&lt;&gt;AI$4, IFERROR(MATCH("c",$AB675:AH675,0),0)=0),"x", IF(IFERROR(MATCH("c",$AB675:AH675,0),0)=0,"c","")))</f>
        <v/>
      </c>
      <c r="AJ675" s="88" t="str">
        <f>IF($AB675&lt;&gt;"x","",IF(AND($I675&lt;&gt;AJ$4, IFERROR(MATCH("c",$AB675:AI675,0),0)=0),"x", IF(IFERROR(MATCH("c",$AB675:AI675,0),0)=0,"c","")))</f>
        <v/>
      </c>
      <c r="AK675" s="88" t="str">
        <f>IF($AB675&lt;&gt;"x","",IF(AND($I675&lt;&gt;AK$4, IFERROR(MATCH("c",$AB675:AJ675,0),0)=0),"x", IF(IFERROR(MATCH("c",$AB675:AJ675,0),0)=0,"c","")))</f>
        <v/>
      </c>
      <c r="AL675" s="88" t="str">
        <f>IF($AB675&lt;&gt;"x","",IF(AND($I675&lt;&gt;AL$4, IFERROR(MATCH("c",$AB675:AK675,0),0)=0),"x", IF(IFERROR(MATCH("c",$AB675:AK675,0),0)=0,"c","")))</f>
        <v/>
      </c>
      <c r="AM675" s="88" t="str">
        <f>IF($AB675&lt;&gt;"x","",IF(AND($I675&lt;&gt;AM$4, IFERROR(MATCH("c",$AB675:AL675,0),0)=0),"x", IF(IFERROR(MATCH("c",$AB675:AL675,0),0)=0,"c","")))</f>
        <v/>
      </c>
      <c r="AN675" s="88" t="str">
        <f>IF($AB675&lt;&gt;"x","",IF(AND($I675&lt;&gt;AN$4, IFERROR(MATCH("c",$AB675:AM675,0),0)=0),"x", IF(IFERROR(MATCH("c",$AB675:AM675,0),0)=0,"c","")))</f>
        <v/>
      </c>
      <c r="AO675" s="88" t="str">
        <f>IF($AB675&lt;&gt;"x","",IF(AND($I675&lt;&gt;AO$4, IFERROR(MATCH("c",$AB675:AN675,0),0)=0),"x", IF(IFERROR(MATCH("c",$AB675:AN675,0),0)=0,"c","")))</f>
        <v/>
      </c>
      <c r="AP675" s="88" t="str">
        <f>IF($AB675&lt;&gt;"x","",IF(AND($I675&lt;&gt;AP$4, IFERROR(MATCH("c",$AB675:AO675,0),0)=0),"x", IF(IFERROR(MATCH("c",$AB675:AO675,0),0)=0,"c","")))</f>
        <v/>
      </c>
      <c r="AQ675" s="88" t="str">
        <f>IF($AB675&lt;&gt;"x","",IF(AND($I675&lt;&gt;AQ$4, IFERROR(MATCH("c",$AB675:AP675,0),0)=0),"x", IF(IFERROR(MATCH("c",$AB675:AP675,0),0)=0,"c","")))</f>
        <v/>
      </c>
    </row>
    <row r="676" spans="2:43" x14ac:dyDescent="0.25">
      <c r="B676" s="88">
        <f>IF(AND(OR(Pipeline!$F$5=H676,Pipeline!$F$5="",Pipeline!$F$5="All"), OR(Pipeline!$F$6=J676,Pipeline!$F$6="",Pipeline!$F$6="All"),  OR(Pipeline!$J$5&lt;=K676,Pipeline!$J$5=""), OR(Pipeline!$J$6&gt;=K676,Pipeline!$J$6=""),  OR(Pipeline!$N$5&lt;=O676,Pipeline!$N$5=""), OR(Pipeline!$N$6&gt;=O676,Pipeline!$N$6="")),1,0)</f>
        <v>1</v>
      </c>
      <c r="C676" s="99">
        <f>IF(B676&lt;&gt;1,"",COUNTIFS($I$6:I675,I676,$B$6:B675,1)+1)</f>
        <v>664</v>
      </c>
      <c r="D676" s="100" t="str">
        <f>IF(LEN(INDEX(Input!B$6:B$1005,ROW($C676)-ROW($C$5),1))=0,"-",INDEX(Input!B$6:B$1005,ROW($C676)-ROW($C$5),1))</f>
        <v>-</v>
      </c>
      <c r="E676" s="100" t="str">
        <f>IF(LEN(INDEX(Input!C$6:C$1005,ROW($C676)-ROW($C$5),1))=0,"-",INDEX(Input!C$6:C$1005,ROW($C676)-ROW($C$5),1))</f>
        <v>-</v>
      </c>
      <c r="F676" s="100" t="str">
        <f>IF(LEN(INDEX(Input!D$6:D$1005,ROW($C676)-ROW($C$5),1))=0,"-",INDEX(Input!D$6:D$1005,ROW($C676)-ROW($C$5),1))</f>
        <v>-</v>
      </c>
      <c r="G676" s="100" t="str">
        <f>IF(LEN(INDEX(Input!E$6:E$1005,ROW($C676)-ROW($C$5),1))=0,"-",INDEX(Input!E$6:E$1005,ROW($C676)-ROW($C$5),1))</f>
        <v>-</v>
      </c>
      <c r="H676" s="100" t="str">
        <f>IF(LEN(INDEX(Input!F$6:F$1005,ROW($C676)-ROW($C$5),1))=0,"-",INDEX(Input!F$6:F$1005,ROW($C676)-ROW($C$5),1))</f>
        <v>-</v>
      </c>
      <c r="I676" s="100" t="str">
        <f>IF(LEN(INDEX(Input!G$6:G$1005,ROW($C676)-ROW($C$5),1))=0,"",INDEX(Input!G$6:G$1005,ROW($C676)-ROW($C$5),1))</f>
        <v/>
      </c>
      <c r="J676" s="100" t="str">
        <f>IF(LEN(INDEX(Input!B$6:B$1005,ROW($C676)-ROW($C$5),1))=0,"-",IF(INDEX(Input!H$6:H$1005,ROW($C676)-ROW($C$5),1)="","Not set",INDEX(Input!H$6:H$1005,ROW($C676)-ROW($C$5),1)) )</f>
        <v>-</v>
      </c>
      <c r="K676" s="101" t="str">
        <f>IF(LEN(INDEX(Input!I$6:I$1005,ROW($C676)-ROW($C$5),1))=0,"",INDEX(Input!I$6:I$1005,ROW($C676)-ROW($C$5),1))</f>
        <v/>
      </c>
      <c r="L676" s="101" t="str">
        <f t="array" ref="L676">IFERROR(IF($AY$24=123,DAY(K676)&amp;connector&amp;IF($AZ$24="Extended",INDEX($AT$24:$AT$35,MONTH(K676),1),MONTH(K676))&amp;connector&amp;IF($AZ$24="Short", RIGHT(YEAR(K676),2),YEAR(K676)),IF($AY$24=213, MONTH(K676)&amp;connector&amp;DAY(K676)&amp;connector&amp;IF($AZ$24="Short", RIGHT(YEAR(K676),2),YEAR(K676)),IF($AZ$24="Short", RIGHT(YEAR(K676),2),YEAR(K676))&amp;connector&amp;MONTH(K676)&amp;connector&amp;DAY(K676))),"-")</f>
        <v>-</v>
      </c>
      <c r="M676" s="101" t="str">
        <f>IF(LEN(INDEX(Input!J$6:J$1005,ROW($C676)-ROW($C$5),1))=0,"",INDEX(Input!J$6:J$1005,ROW($C676)-ROW($C$5),1))</f>
        <v/>
      </c>
      <c r="N676" s="101" t="str">
        <f t="array" ref="N676">IFERROR(IF($AY$24=123,DAY(M676)&amp;connector&amp;IF($AZ$24="Extended",INDEX($AT$24:$AT$35,MONTH(M676),1),MONTH(M676))&amp;connector&amp;IF($AZ$24="Short", RIGHT(YEAR(M676),2),YEAR(M676)),IF($AY$24=213, MONTH(M676)&amp;connector&amp;DAY(M676)&amp;connector&amp;IF($AZ$24="Short", RIGHT(YEAR(M676),2),YEAR(M676)),IF($AZ$24="Short", RIGHT(YEAR(M676),2),YEAR(M676))&amp;connector&amp;MONTH(M676)&amp;connector&amp;DAY(M676))),"-")</f>
        <v>-</v>
      </c>
      <c r="O676" s="156" t="str">
        <f>IF(LEN(INDEX(Input!K$6:K$1005,ROW($C676)-ROW($C$5),1))=0,"",INDEX(Input!K$6:K$1005,ROW($C676)-ROW($C$5),1))</f>
        <v/>
      </c>
      <c r="P676" s="100" t="str">
        <f t="shared" si="82"/>
        <v>-</v>
      </c>
      <c r="Q676" s="156" t="str">
        <f>IF(LEN(INDEX(Input!L$6:L$1005,ROW($C676)-ROW($C$5),1))=0,"",INDEX(Input!L$6:L$1005,ROW($C676)-ROW($C$5),1))</f>
        <v/>
      </c>
      <c r="R676" s="100" t="str">
        <f t="shared" si="83"/>
        <v>-</v>
      </c>
      <c r="S676" s="156" t="str">
        <f>IF(LEN(INDEX(Input!M$6:M$1005,ROW($C676)-ROW($C$5),1))=0,"-",INDEX(Input!M$6:M$1005,ROW($C676)-ROW($C$5),1))</f>
        <v>-</v>
      </c>
      <c r="T676" s="156" t="str">
        <f t="shared" si="84"/>
        <v/>
      </c>
      <c r="U676" s="100" t="str">
        <f t="shared" si="85"/>
        <v>-</v>
      </c>
      <c r="V676" s="156" t="str">
        <f>IF(LEN(INDEX(Input!O$6:O$1005,ROW($C676)-ROW($C$5),1))=0,"",INDEX(Input!O$6:O$1005,ROW($C676)-ROW($C$5),1))</f>
        <v/>
      </c>
      <c r="W676" s="100" t="str">
        <f t="shared" si="86"/>
        <v>-</v>
      </c>
      <c r="X676" s="104" t="str">
        <f t="shared" si="87"/>
        <v/>
      </c>
      <c r="Y676" s="102" t="str">
        <f t="shared" si="88"/>
        <v/>
      </c>
      <c r="Z676" s="102" t="str">
        <f>IF(AND(OR(Dashboard!$D$7=J676,Dashboard!$D$7=""),  OR(Dashboard!$G$6&lt;=K676,Dashboard!$G$6=""), OR(Dashboard!$G$7&gt;=K676,Dashboard!$G$7=""),  OR(Dashboard!$J$6&lt;=O676,Dashboard!$J$6=""), OR(Dashboard!$J$7&gt;=O676,Dashboard!$J$7=""),D676&lt;&gt;""),"x","")</f>
        <v>x</v>
      </c>
      <c r="AA676" s="102" t="str">
        <f>IF(AND(OR(Dashboard!$D$6=H676,Dashboard!$D$6="",Dashboard!$D$6="All"), Z676="x"),"x","")</f>
        <v>x</v>
      </c>
      <c r="AB676" s="103" t="str">
        <f>IF(AND(OR(Dashboard!$D$6=H676,Dashboard!$D$6="",Dashboard!$D$6="All"), OR(Dashboard!$D$7=J676,Dashboard!$D$7=""),  OR(Dashboard!$G$6&lt;=K676,Dashboard!$G$6=""), OR(Dashboard!$G$7&gt;=K676,Dashboard!$G$7=""),  OR(Dashboard!$J$6&lt;=O676,Dashboard!$J$6=""), OR(Dashboard!$J$7&gt;=O676,Dashboard!$J$7=""),I676&lt;&gt;""),"x","")</f>
        <v/>
      </c>
      <c r="AC676" s="88" t="str">
        <f>IF($AB676&lt;&gt;"x","",IF(AND($I676&lt;&gt;AC$4, IFERROR(MATCH("c",$AB676:AB676,0),0)=0),"x", IF(IFERROR(MATCH("c",$AB676:AB676,0),0)=0,"c","")))</f>
        <v/>
      </c>
      <c r="AD676" s="88" t="str">
        <f>IF($AB676&lt;&gt;"x","",IF(AND($I676&lt;&gt;AD$4, IFERROR(MATCH("c",$AB676:AC676,0),0)=0),"x", IF(IFERROR(MATCH("c",$AB676:AC676,0),0)=0,"c","")))</f>
        <v/>
      </c>
      <c r="AE676" s="88" t="str">
        <f>IF($AB676&lt;&gt;"x","",IF(AND($I676&lt;&gt;AE$4, IFERROR(MATCH("c",$AB676:AD676,0),0)=0),"x", IF(IFERROR(MATCH("c",$AB676:AD676,0),0)=0,"c","")))</f>
        <v/>
      </c>
      <c r="AF676" s="88" t="str">
        <f>IF($AB676&lt;&gt;"x","",IF(AND($I676&lt;&gt;AF$4, IFERROR(MATCH("c",$AB676:AE676,0),0)=0),"x", IF(IFERROR(MATCH("c",$AB676:AE676,0),0)=0,"c","")))</f>
        <v/>
      </c>
      <c r="AG676" s="88" t="str">
        <f>IF($AB676&lt;&gt;"x","",IF(AND($I676&lt;&gt;AG$4, IFERROR(MATCH("c",$AB676:AF676,0),0)=0),"x", IF(IFERROR(MATCH("c",$AB676:AF676,0),0)=0,"c","")))</f>
        <v/>
      </c>
      <c r="AH676" s="88" t="str">
        <f>IF($AB676&lt;&gt;"x","",IF(AND($I676&lt;&gt;AH$4, IFERROR(MATCH("c",$AB676:AG676,0),0)=0),"x", IF(IFERROR(MATCH("c",$AB676:AG676,0),0)=0,"c","")))</f>
        <v/>
      </c>
      <c r="AI676" s="88" t="str">
        <f>IF($AB676&lt;&gt;"x","",IF(AND($I676&lt;&gt;AI$4, IFERROR(MATCH("c",$AB676:AH676,0),0)=0),"x", IF(IFERROR(MATCH("c",$AB676:AH676,0),0)=0,"c","")))</f>
        <v/>
      </c>
      <c r="AJ676" s="88" t="str">
        <f>IF($AB676&lt;&gt;"x","",IF(AND($I676&lt;&gt;AJ$4, IFERROR(MATCH("c",$AB676:AI676,0),0)=0),"x", IF(IFERROR(MATCH("c",$AB676:AI676,0),0)=0,"c","")))</f>
        <v/>
      </c>
      <c r="AK676" s="88" t="str">
        <f>IF($AB676&lt;&gt;"x","",IF(AND($I676&lt;&gt;AK$4, IFERROR(MATCH("c",$AB676:AJ676,0),0)=0),"x", IF(IFERROR(MATCH("c",$AB676:AJ676,0),0)=0,"c","")))</f>
        <v/>
      </c>
      <c r="AL676" s="88" t="str">
        <f>IF($AB676&lt;&gt;"x","",IF(AND($I676&lt;&gt;AL$4, IFERROR(MATCH("c",$AB676:AK676,0),0)=0),"x", IF(IFERROR(MATCH("c",$AB676:AK676,0),0)=0,"c","")))</f>
        <v/>
      </c>
      <c r="AM676" s="88" t="str">
        <f>IF($AB676&lt;&gt;"x","",IF(AND($I676&lt;&gt;AM$4, IFERROR(MATCH("c",$AB676:AL676,0),0)=0),"x", IF(IFERROR(MATCH("c",$AB676:AL676,0),0)=0,"c","")))</f>
        <v/>
      </c>
      <c r="AN676" s="88" t="str">
        <f>IF($AB676&lt;&gt;"x","",IF(AND($I676&lt;&gt;AN$4, IFERROR(MATCH("c",$AB676:AM676,0),0)=0),"x", IF(IFERROR(MATCH("c",$AB676:AM676,0),0)=0,"c","")))</f>
        <v/>
      </c>
      <c r="AO676" s="88" t="str">
        <f>IF($AB676&lt;&gt;"x","",IF(AND($I676&lt;&gt;AO$4, IFERROR(MATCH("c",$AB676:AN676,0),0)=0),"x", IF(IFERROR(MATCH("c",$AB676:AN676,0),0)=0,"c","")))</f>
        <v/>
      </c>
      <c r="AP676" s="88" t="str">
        <f>IF($AB676&lt;&gt;"x","",IF(AND($I676&lt;&gt;AP$4, IFERROR(MATCH("c",$AB676:AO676,0),0)=0),"x", IF(IFERROR(MATCH("c",$AB676:AO676,0),0)=0,"c","")))</f>
        <v/>
      </c>
      <c r="AQ676" s="88" t="str">
        <f>IF($AB676&lt;&gt;"x","",IF(AND($I676&lt;&gt;AQ$4, IFERROR(MATCH("c",$AB676:AP676,0),0)=0),"x", IF(IFERROR(MATCH("c",$AB676:AP676,0),0)=0,"c","")))</f>
        <v/>
      </c>
    </row>
    <row r="677" spans="2:43" x14ac:dyDescent="0.25">
      <c r="B677" s="88">
        <f>IF(AND(OR(Pipeline!$F$5=H677,Pipeline!$F$5="",Pipeline!$F$5="All"), OR(Pipeline!$F$6=J677,Pipeline!$F$6="",Pipeline!$F$6="All"),  OR(Pipeline!$J$5&lt;=K677,Pipeline!$J$5=""), OR(Pipeline!$J$6&gt;=K677,Pipeline!$J$6=""),  OR(Pipeline!$N$5&lt;=O677,Pipeline!$N$5=""), OR(Pipeline!$N$6&gt;=O677,Pipeline!$N$6="")),1,0)</f>
        <v>1</v>
      </c>
      <c r="C677" s="99">
        <f>IF(B677&lt;&gt;1,"",COUNTIFS($I$6:I676,I677,$B$6:B676,1)+1)</f>
        <v>665</v>
      </c>
      <c r="D677" s="100" t="str">
        <f>IF(LEN(INDEX(Input!B$6:B$1005,ROW($C677)-ROW($C$5),1))=0,"-",INDEX(Input!B$6:B$1005,ROW($C677)-ROW($C$5),1))</f>
        <v>-</v>
      </c>
      <c r="E677" s="100" t="str">
        <f>IF(LEN(INDEX(Input!C$6:C$1005,ROW($C677)-ROW($C$5),1))=0,"-",INDEX(Input!C$6:C$1005,ROW($C677)-ROW($C$5),1))</f>
        <v>-</v>
      </c>
      <c r="F677" s="100" t="str">
        <f>IF(LEN(INDEX(Input!D$6:D$1005,ROW($C677)-ROW($C$5),1))=0,"-",INDEX(Input!D$6:D$1005,ROW($C677)-ROW($C$5),1))</f>
        <v>-</v>
      </c>
      <c r="G677" s="100" t="str">
        <f>IF(LEN(INDEX(Input!E$6:E$1005,ROW($C677)-ROW($C$5),1))=0,"-",INDEX(Input!E$6:E$1005,ROW($C677)-ROW($C$5),1))</f>
        <v>-</v>
      </c>
      <c r="H677" s="100" t="str">
        <f>IF(LEN(INDEX(Input!F$6:F$1005,ROW($C677)-ROW($C$5),1))=0,"-",INDEX(Input!F$6:F$1005,ROW($C677)-ROW($C$5),1))</f>
        <v>-</v>
      </c>
      <c r="I677" s="100" t="str">
        <f>IF(LEN(INDEX(Input!G$6:G$1005,ROW($C677)-ROW($C$5),1))=0,"",INDEX(Input!G$6:G$1005,ROW($C677)-ROW($C$5),1))</f>
        <v/>
      </c>
      <c r="J677" s="100" t="str">
        <f>IF(LEN(INDEX(Input!B$6:B$1005,ROW($C677)-ROW($C$5),1))=0,"-",IF(INDEX(Input!H$6:H$1005,ROW($C677)-ROW($C$5),1)="","Not set",INDEX(Input!H$6:H$1005,ROW($C677)-ROW($C$5),1)) )</f>
        <v>-</v>
      </c>
      <c r="K677" s="101" t="str">
        <f>IF(LEN(INDEX(Input!I$6:I$1005,ROW($C677)-ROW($C$5),1))=0,"",INDEX(Input!I$6:I$1005,ROW($C677)-ROW($C$5),1))</f>
        <v/>
      </c>
      <c r="L677" s="101" t="str">
        <f t="array" ref="L677">IFERROR(IF($AY$24=123,DAY(K677)&amp;connector&amp;IF($AZ$24="Extended",INDEX($AT$24:$AT$35,MONTH(K677),1),MONTH(K677))&amp;connector&amp;IF($AZ$24="Short", RIGHT(YEAR(K677),2),YEAR(K677)),IF($AY$24=213, MONTH(K677)&amp;connector&amp;DAY(K677)&amp;connector&amp;IF($AZ$24="Short", RIGHT(YEAR(K677),2),YEAR(K677)),IF($AZ$24="Short", RIGHT(YEAR(K677),2),YEAR(K677))&amp;connector&amp;MONTH(K677)&amp;connector&amp;DAY(K677))),"-")</f>
        <v>-</v>
      </c>
      <c r="M677" s="101" t="str">
        <f>IF(LEN(INDEX(Input!J$6:J$1005,ROW($C677)-ROW($C$5),1))=0,"",INDEX(Input!J$6:J$1005,ROW($C677)-ROW($C$5),1))</f>
        <v/>
      </c>
      <c r="N677" s="101" t="str">
        <f t="array" ref="N677">IFERROR(IF($AY$24=123,DAY(M677)&amp;connector&amp;IF($AZ$24="Extended",INDEX($AT$24:$AT$35,MONTH(M677),1),MONTH(M677))&amp;connector&amp;IF($AZ$24="Short", RIGHT(YEAR(M677),2),YEAR(M677)),IF($AY$24=213, MONTH(M677)&amp;connector&amp;DAY(M677)&amp;connector&amp;IF($AZ$24="Short", RIGHT(YEAR(M677),2),YEAR(M677)),IF($AZ$24="Short", RIGHT(YEAR(M677),2),YEAR(M677))&amp;connector&amp;MONTH(M677)&amp;connector&amp;DAY(M677))),"-")</f>
        <v>-</v>
      </c>
      <c r="O677" s="156" t="str">
        <f>IF(LEN(INDEX(Input!K$6:K$1005,ROW($C677)-ROW($C$5),1))=0,"",INDEX(Input!K$6:K$1005,ROW($C677)-ROW($C$5),1))</f>
        <v/>
      </c>
      <c r="P677" s="100" t="str">
        <f t="shared" si="82"/>
        <v>-</v>
      </c>
      <c r="Q677" s="156" t="str">
        <f>IF(LEN(INDEX(Input!L$6:L$1005,ROW($C677)-ROW($C$5),1))=0,"",INDEX(Input!L$6:L$1005,ROW($C677)-ROW($C$5),1))</f>
        <v/>
      </c>
      <c r="R677" s="100" t="str">
        <f t="shared" si="83"/>
        <v>-</v>
      </c>
      <c r="S677" s="156" t="str">
        <f>IF(LEN(INDEX(Input!M$6:M$1005,ROW($C677)-ROW($C$5),1))=0,"-",INDEX(Input!M$6:M$1005,ROW($C677)-ROW($C$5),1))</f>
        <v>-</v>
      </c>
      <c r="T677" s="156" t="str">
        <f t="shared" si="84"/>
        <v/>
      </c>
      <c r="U677" s="100" t="str">
        <f t="shared" si="85"/>
        <v>-</v>
      </c>
      <c r="V677" s="156" t="str">
        <f>IF(LEN(INDEX(Input!O$6:O$1005,ROW($C677)-ROW($C$5),1))=0,"",INDEX(Input!O$6:O$1005,ROW($C677)-ROW($C$5),1))</f>
        <v/>
      </c>
      <c r="W677" s="100" t="str">
        <f t="shared" si="86"/>
        <v>-</v>
      </c>
      <c r="X677" s="104" t="str">
        <f t="shared" si="87"/>
        <v/>
      </c>
      <c r="Y677" s="102" t="str">
        <f t="shared" si="88"/>
        <v/>
      </c>
      <c r="Z677" s="102" t="str">
        <f>IF(AND(OR(Dashboard!$D$7=J677,Dashboard!$D$7=""),  OR(Dashboard!$G$6&lt;=K677,Dashboard!$G$6=""), OR(Dashboard!$G$7&gt;=K677,Dashboard!$G$7=""),  OR(Dashboard!$J$6&lt;=O677,Dashboard!$J$6=""), OR(Dashboard!$J$7&gt;=O677,Dashboard!$J$7=""),D677&lt;&gt;""),"x","")</f>
        <v>x</v>
      </c>
      <c r="AA677" s="102" t="str">
        <f>IF(AND(OR(Dashboard!$D$6=H677,Dashboard!$D$6="",Dashboard!$D$6="All"), Z677="x"),"x","")</f>
        <v>x</v>
      </c>
      <c r="AB677" s="103" t="str">
        <f>IF(AND(OR(Dashboard!$D$6=H677,Dashboard!$D$6="",Dashboard!$D$6="All"), OR(Dashboard!$D$7=J677,Dashboard!$D$7=""),  OR(Dashboard!$G$6&lt;=K677,Dashboard!$G$6=""), OR(Dashboard!$G$7&gt;=K677,Dashboard!$G$7=""),  OR(Dashboard!$J$6&lt;=O677,Dashboard!$J$6=""), OR(Dashboard!$J$7&gt;=O677,Dashboard!$J$7=""),I677&lt;&gt;""),"x","")</f>
        <v/>
      </c>
      <c r="AC677" s="88" t="str">
        <f>IF($AB677&lt;&gt;"x","",IF(AND($I677&lt;&gt;AC$4, IFERROR(MATCH("c",$AB677:AB677,0),0)=0),"x", IF(IFERROR(MATCH("c",$AB677:AB677,0),0)=0,"c","")))</f>
        <v/>
      </c>
      <c r="AD677" s="88" t="str">
        <f>IF($AB677&lt;&gt;"x","",IF(AND($I677&lt;&gt;AD$4, IFERROR(MATCH("c",$AB677:AC677,0),0)=0),"x", IF(IFERROR(MATCH("c",$AB677:AC677,0),0)=0,"c","")))</f>
        <v/>
      </c>
      <c r="AE677" s="88" t="str">
        <f>IF($AB677&lt;&gt;"x","",IF(AND($I677&lt;&gt;AE$4, IFERROR(MATCH("c",$AB677:AD677,0),0)=0),"x", IF(IFERROR(MATCH("c",$AB677:AD677,0),0)=0,"c","")))</f>
        <v/>
      </c>
      <c r="AF677" s="88" t="str">
        <f>IF($AB677&lt;&gt;"x","",IF(AND($I677&lt;&gt;AF$4, IFERROR(MATCH("c",$AB677:AE677,0),0)=0),"x", IF(IFERROR(MATCH("c",$AB677:AE677,0),0)=0,"c","")))</f>
        <v/>
      </c>
      <c r="AG677" s="88" t="str">
        <f>IF($AB677&lt;&gt;"x","",IF(AND($I677&lt;&gt;AG$4, IFERROR(MATCH("c",$AB677:AF677,0),0)=0),"x", IF(IFERROR(MATCH("c",$AB677:AF677,0),0)=0,"c","")))</f>
        <v/>
      </c>
      <c r="AH677" s="88" t="str">
        <f>IF($AB677&lt;&gt;"x","",IF(AND($I677&lt;&gt;AH$4, IFERROR(MATCH("c",$AB677:AG677,0),0)=0),"x", IF(IFERROR(MATCH("c",$AB677:AG677,0),0)=0,"c","")))</f>
        <v/>
      </c>
      <c r="AI677" s="88" t="str">
        <f>IF($AB677&lt;&gt;"x","",IF(AND($I677&lt;&gt;AI$4, IFERROR(MATCH("c",$AB677:AH677,0),0)=0),"x", IF(IFERROR(MATCH("c",$AB677:AH677,0),0)=0,"c","")))</f>
        <v/>
      </c>
      <c r="AJ677" s="88" t="str">
        <f>IF($AB677&lt;&gt;"x","",IF(AND($I677&lt;&gt;AJ$4, IFERROR(MATCH("c",$AB677:AI677,0),0)=0),"x", IF(IFERROR(MATCH("c",$AB677:AI677,0),0)=0,"c","")))</f>
        <v/>
      </c>
      <c r="AK677" s="88" t="str">
        <f>IF($AB677&lt;&gt;"x","",IF(AND($I677&lt;&gt;AK$4, IFERROR(MATCH("c",$AB677:AJ677,0),0)=0),"x", IF(IFERROR(MATCH("c",$AB677:AJ677,0),0)=0,"c","")))</f>
        <v/>
      </c>
      <c r="AL677" s="88" t="str">
        <f>IF($AB677&lt;&gt;"x","",IF(AND($I677&lt;&gt;AL$4, IFERROR(MATCH("c",$AB677:AK677,0),0)=0),"x", IF(IFERROR(MATCH("c",$AB677:AK677,0),0)=0,"c","")))</f>
        <v/>
      </c>
      <c r="AM677" s="88" t="str">
        <f>IF($AB677&lt;&gt;"x","",IF(AND($I677&lt;&gt;AM$4, IFERROR(MATCH("c",$AB677:AL677,0),0)=0),"x", IF(IFERROR(MATCH("c",$AB677:AL677,0),0)=0,"c","")))</f>
        <v/>
      </c>
      <c r="AN677" s="88" t="str">
        <f>IF($AB677&lt;&gt;"x","",IF(AND($I677&lt;&gt;AN$4, IFERROR(MATCH("c",$AB677:AM677,0),0)=0),"x", IF(IFERROR(MATCH("c",$AB677:AM677,0),0)=0,"c","")))</f>
        <v/>
      </c>
      <c r="AO677" s="88" t="str">
        <f>IF($AB677&lt;&gt;"x","",IF(AND($I677&lt;&gt;AO$4, IFERROR(MATCH("c",$AB677:AN677,0),0)=0),"x", IF(IFERROR(MATCH("c",$AB677:AN677,0),0)=0,"c","")))</f>
        <v/>
      </c>
      <c r="AP677" s="88" t="str">
        <f>IF($AB677&lt;&gt;"x","",IF(AND($I677&lt;&gt;AP$4, IFERROR(MATCH("c",$AB677:AO677,0),0)=0),"x", IF(IFERROR(MATCH("c",$AB677:AO677,0),0)=0,"c","")))</f>
        <v/>
      </c>
      <c r="AQ677" s="88" t="str">
        <f>IF($AB677&lt;&gt;"x","",IF(AND($I677&lt;&gt;AQ$4, IFERROR(MATCH("c",$AB677:AP677,0),0)=0),"x", IF(IFERROR(MATCH("c",$AB677:AP677,0),0)=0,"c","")))</f>
        <v/>
      </c>
    </row>
    <row r="678" spans="2:43" x14ac:dyDescent="0.25">
      <c r="B678" s="88">
        <f>IF(AND(OR(Pipeline!$F$5=H678,Pipeline!$F$5="",Pipeline!$F$5="All"), OR(Pipeline!$F$6=J678,Pipeline!$F$6="",Pipeline!$F$6="All"),  OR(Pipeline!$J$5&lt;=K678,Pipeline!$J$5=""), OR(Pipeline!$J$6&gt;=K678,Pipeline!$J$6=""),  OR(Pipeline!$N$5&lt;=O678,Pipeline!$N$5=""), OR(Pipeline!$N$6&gt;=O678,Pipeline!$N$6="")),1,0)</f>
        <v>1</v>
      </c>
      <c r="C678" s="99">
        <f>IF(B678&lt;&gt;1,"",COUNTIFS($I$6:I677,I678,$B$6:B677,1)+1)</f>
        <v>666</v>
      </c>
      <c r="D678" s="100" t="str">
        <f>IF(LEN(INDEX(Input!B$6:B$1005,ROW($C678)-ROW($C$5),1))=0,"-",INDEX(Input!B$6:B$1005,ROW($C678)-ROW($C$5),1))</f>
        <v>-</v>
      </c>
      <c r="E678" s="100" t="str">
        <f>IF(LEN(INDEX(Input!C$6:C$1005,ROW($C678)-ROW($C$5),1))=0,"-",INDEX(Input!C$6:C$1005,ROW($C678)-ROW($C$5),1))</f>
        <v>-</v>
      </c>
      <c r="F678" s="100" t="str">
        <f>IF(LEN(INDEX(Input!D$6:D$1005,ROW($C678)-ROW($C$5),1))=0,"-",INDEX(Input!D$6:D$1005,ROW($C678)-ROW($C$5),1))</f>
        <v>-</v>
      </c>
      <c r="G678" s="100" t="str">
        <f>IF(LEN(INDEX(Input!E$6:E$1005,ROW($C678)-ROW($C$5),1))=0,"-",INDEX(Input!E$6:E$1005,ROW($C678)-ROW($C$5),1))</f>
        <v>-</v>
      </c>
      <c r="H678" s="100" t="str">
        <f>IF(LEN(INDEX(Input!F$6:F$1005,ROW($C678)-ROW($C$5),1))=0,"-",INDEX(Input!F$6:F$1005,ROW($C678)-ROW($C$5),1))</f>
        <v>-</v>
      </c>
      <c r="I678" s="100" t="str">
        <f>IF(LEN(INDEX(Input!G$6:G$1005,ROW($C678)-ROW($C$5),1))=0,"",INDEX(Input!G$6:G$1005,ROW($C678)-ROW($C$5),1))</f>
        <v/>
      </c>
      <c r="J678" s="100" t="str">
        <f>IF(LEN(INDEX(Input!B$6:B$1005,ROW($C678)-ROW($C$5),1))=0,"-",IF(INDEX(Input!H$6:H$1005,ROW($C678)-ROW($C$5),1)="","Not set",INDEX(Input!H$6:H$1005,ROW($C678)-ROW($C$5),1)) )</f>
        <v>-</v>
      </c>
      <c r="K678" s="101" t="str">
        <f>IF(LEN(INDEX(Input!I$6:I$1005,ROW($C678)-ROW($C$5),1))=0,"",INDEX(Input!I$6:I$1005,ROW($C678)-ROW($C$5),1))</f>
        <v/>
      </c>
      <c r="L678" s="101" t="str">
        <f t="array" ref="L678">IFERROR(IF($AY$24=123,DAY(K678)&amp;connector&amp;IF($AZ$24="Extended",INDEX($AT$24:$AT$35,MONTH(K678),1),MONTH(K678))&amp;connector&amp;IF($AZ$24="Short", RIGHT(YEAR(K678),2),YEAR(K678)),IF($AY$24=213, MONTH(K678)&amp;connector&amp;DAY(K678)&amp;connector&amp;IF($AZ$24="Short", RIGHT(YEAR(K678),2),YEAR(K678)),IF($AZ$24="Short", RIGHT(YEAR(K678),2),YEAR(K678))&amp;connector&amp;MONTH(K678)&amp;connector&amp;DAY(K678))),"-")</f>
        <v>-</v>
      </c>
      <c r="M678" s="101" t="str">
        <f>IF(LEN(INDEX(Input!J$6:J$1005,ROW($C678)-ROW($C$5),1))=0,"",INDEX(Input!J$6:J$1005,ROW($C678)-ROW($C$5),1))</f>
        <v/>
      </c>
      <c r="N678" s="101" t="str">
        <f t="array" ref="N678">IFERROR(IF($AY$24=123,DAY(M678)&amp;connector&amp;IF($AZ$24="Extended",INDEX($AT$24:$AT$35,MONTH(M678),1),MONTH(M678))&amp;connector&amp;IF($AZ$24="Short", RIGHT(YEAR(M678),2),YEAR(M678)),IF($AY$24=213, MONTH(M678)&amp;connector&amp;DAY(M678)&amp;connector&amp;IF($AZ$24="Short", RIGHT(YEAR(M678),2),YEAR(M678)),IF($AZ$24="Short", RIGHT(YEAR(M678),2),YEAR(M678))&amp;connector&amp;MONTH(M678)&amp;connector&amp;DAY(M678))),"-")</f>
        <v>-</v>
      </c>
      <c r="O678" s="156" t="str">
        <f>IF(LEN(INDEX(Input!K$6:K$1005,ROW($C678)-ROW($C$5),1))=0,"",INDEX(Input!K$6:K$1005,ROW($C678)-ROW($C$5),1))</f>
        <v/>
      </c>
      <c r="P678" s="100" t="str">
        <f t="shared" si="82"/>
        <v>-</v>
      </c>
      <c r="Q678" s="156" t="str">
        <f>IF(LEN(INDEX(Input!L$6:L$1005,ROW($C678)-ROW($C$5),1))=0,"",INDEX(Input!L$6:L$1005,ROW($C678)-ROW($C$5),1))</f>
        <v/>
      </c>
      <c r="R678" s="100" t="str">
        <f t="shared" si="83"/>
        <v>-</v>
      </c>
      <c r="S678" s="156" t="str">
        <f>IF(LEN(INDEX(Input!M$6:M$1005,ROW($C678)-ROW($C$5),1))=0,"-",INDEX(Input!M$6:M$1005,ROW($C678)-ROW($C$5),1))</f>
        <v>-</v>
      </c>
      <c r="T678" s="156" t="str">
        <f t="shared" si="84"/>
        <v/>
      </c>
      <c r="U678" s="100" t="str">
        <f t="shared" si="85"/>
        <v>-</v>
      </c>
      <c r="V678" s="156" t="str">
        <f>IF(LEN(INDEX(Input!O$6:O$1005,ROW($C678)-ROW($C$5),1))=0,"",INDEX(Input!O$6:O$1005,ROW($C678)-ROW($C$5),1))</f>
        <v/>
      </c>
      <c r="W678" s="100" t="str">
        <f t="shared" si="86"/>
        <v>-</v>
      </c>
      <c r="X678" s="104" t="str">
        <f t="shared" si="87"/>
        <v/>
      </c>
      <c r="Y678" s="102" t="str">
        <f t="shared" si="88"/>
        <v/>
      </c>
      <c r="Z678" s="102" t="str">
        <f>IF(AND(OR(Dashboard!$D$7=J678,Dashboard!$D$7=""),  OR(Dashboard!$G$6&lt;=K678,Dashboard!$G$6=""), OR(Dashboard!$G$7&gt;=K678,Dashboard!$G$7=""),  OR(Dashboard!$J$6&lt;=O678,Dashboard!$J$6=""), OR(Dashboard!$J$7&gt;=O678,Dashboard!$J$7=""),D678&lt;&gt;""),"x","")</f>
        <v>x</v>
      </c>
      <c r="AA678" s="102" t="str">
        <f>IF(AND(OR(Dashboard!$D$6=H678,Dashboard!$D$6="",Dashboard!$D$6="All"), Z678="x"),"x","")</f>
        <v>x</v>
      </c>
      <c r="AB678" s="103" t="str">
        <f>IF(AND(OR(Dashboard!$D$6=H678,Dashboard!$D$6="",Dashboard!$D$6="All"), OR(Dashboard!$D$7=J678,Dashboard!$D$7=""),  OR(Dashboard!$G$6&lt;=K678,Dashboard!$G$6=""), OR(Dashboard!$G$7&gt;=K678,Dashboard!$G$7=""),  OR(Dashboard!$J$6&lt;=O678,Dashboard!$J$6=""), OR(Dashboard!$J$7&gt;=O678,Dashboard!$J$7=""),I678&lt;&gt;""),"x","")</f>
        <v/>
      </c>
      <c r="AC678" s="88" t="str">
        <f>IF($AB678&lt;&gt;"x","",IF(AND($I678&lt;&gt;AC$4, IFERROR(MATCH("c",$AB678:AB678,0),0)=0),"x", IF(IFERROR(MATCH("c",$AB678:AB678,0),0)=0,"c","")))</f>
        <v/>
      </c>
      <c r="AD678" s="88" t="str">
        <f>IF($AB678&lt;&gt;"x","",IF(AND($I678&lt;&gt;AD$4, IFERROR(MATCH("c",$AB678:AC678,0),0)=0),"x", IF(IFERROR(MATCH("c",$AB678:AC678,0),0)=0,"c","")))</f>
        <v/>
      </c>
      <c r="AE678" s="88" t="str">
        <f>IF($AB678&lt;&gt;"x","",IF(AND($I678&lt;&gt;AE$4, IFERROR(MATCH("c",$AB678:AD678,0),0)=0),"x", IF(IFERROR(MATCH("c",$AB678:AD678,0),0)=0,"c","")))</f>
        <v/>
      </c>
      <c r="AF678" s="88" t="str">
        <f>IF($AB678&lt;&gt;"x","",IF(AND($I678&lt;&gt;AF$4, IFERROR(MATCH("c",$AB678:AE678,0),0)=0),"x", IF(IFERROR(MATCH("c",$AB678:AE678,0),0)=0,"c","")))</f>
        <v/>
      </c>
      <c r="AG678" s="88" t="str">
        <f>IF($AB678&lt;&gt;"x","",IF(AND($I678&lt;&gt;AG$4, IFERROR(MATCH("c",$AB678:AF678,0),0)=0),"x", IF(IFERROR(MATCH("c",$AB678:AF678,0),0)=0,"c","")))</f>
        <v/>
      </c>
      <c r="AH678" s="88" t="str">
        <f>IF($AB678&lt;&gt;"x","",IF(AND($I678&lt;&gt;AH$4, IFERROR(MATCH("c",$AB678:AG678,0),0)=0),"x", IF(IFERROR(MATCH("c",$AB678:AG678,0),0)=0,"c","")))</f>
        <v/>
      </c>
      <c r="AI678" s="88" t="str">
        <f>IF($AB678&lt;&gt;"x","",IF(AND($I678&lt;&gt;AI$4, IFERROR(MATCH("c",$AB678:AH678,0),0)=0),"x", IF(IFERROR(MATCH("c",$AB678:AH678,0),0)=0,"c","")))</f>
        <v/>
      </c>
      <c r="AJ678" s="88" t="str">
        <f>IF($AB678&lt;&gt;"x","",IF(AND($I678&lt;&gt;AJ$4, IFERROR(MATCH("c",$AB678:AI678,0),0)=0),"x", IF(IFERROR(MATCH("c",$AB678:AI678,0),0)=0,"c","")))</f>
        <v/>
      </c>
      <c r="AK678" s="88" t="str">
        <f>IF($AB678&lt;&gt;"x","",IF(AND($I678&lt;&gt;AK$4, IFERROR(MATCH("c",$AB678:AJ678,0),0)=0),"x", IF(IFERROR(MATCH("c",$AB678:AJ678,0),0)=0,"c","")))</f>
        <v/>
      </c>
      <c r="AL678" s="88" t="str">
        <f>IF($AB678&lt;&gt;"x","",IF(AND($I678&lt;&gt;AL$4, IFERROR(MATCH("c",$AB678:AK678,0),0)=0),"x", IF(IFERROR(MATCH("c",$AB678:AK678,0),0)=0,"c","")))</f>
        <v/>
      </c>
      <c r="AM678" s="88" t="str">
        <f>IF($AB678&lt;&gt;"x","",IF(AND($I678&lt;&gt;AM$4, IFERROR(MATCH("c",$AB678:AL678,0),0)=0),"x", IF(IFERROR(MATCH("c",$AB678:AL678,0),0)=0,"c","")))</f>
        <v/>
      </c>
      <c r="AN678" s="88" t="str">
        <f>IF($AB678&lt;&gt;"x","",IF(AND($I678&lt;&gt;AN$4, IFERROR(MATCH("c",$AB678:AM678,0),0)=0),"x", IF(IFERROR(MATCH("c",$AB678:AM678,0),0)=0,"c","")))</f>
        <v/>
      </c>
      <c r="AO678" s="88" t="str">
        <f>IF($AB678&lt;&gt;"x","",IF(AND($I678&lt;&gt;AO$4, IFERROR(MATCH("c",$AB678:AN678,0),0)=0),"x", IF(IFERROR(MATCH("c",$AB678:AN678,0),0)=0,"c","")))</f>
        <v/>
      </c>
      <c r="AP678" s="88" t="str">
        <f>IF($AB678&lt;&gt;"x","",IF(AND($I678&lt;&gt;AP$4, IFERROR(MATCH("c",$AB678:AO678,0),0)=0),"x", IF(IFERROR(MATCH("c",$AB678:AO678,0),0)=0,"c","")))</f>
        <v/>
      </c>
      <c r="AQ678" s="88" t="str">
        <f>IF($AB678&lt;&gt;"x","",IF(AND($I678&lt;&gt;AQ$4, IFERROR(MATCH("c",$AB678:AP678,0),0)=0),"x", IF(IFERROR(MATCH("c",$AB678:AP678,0),0)=0,"c","")))</f>
        <v/>
      </c>
    </row>
    <row r="679" spans="2:43" x14ac:dyDescent="0.25">
      <c r="B679" s="88">
        <f>IF(AND(OR(Pipeline!$F$5=H679,Pipeline!$F$5="",Pipeline!$F$5="All"), OR(Pipeline!$F$6=J679,Pipeline!$F$6="",Pipeline!$F$6="All"),  OR(Pipeline!$J$5&lt;=K679,Pipeline!$J$5=""), OR(Pipeline!$J$6&gt;=K679,Pipeline!$J$6=""),  OR(Pipeline!$N$5&lt;=O679,Pipeline!$N$5=""), OR(Pipeline!$N$6&gt;=O679,Pipeline!$N$6="")),1,0)</f>
        <v>1</v>
      </c>
      <c r="C679" s="99">
        <f>IF(B679&lt;&gt;1,"",COUNTIFS($I$6:I678,I679,$B$6:B678,1)+1)</f>
        <v>667</v>
      </c>
      <c r="D679" s="100" t="str">
        <f>IF(LEN(INDEX(Input!B$6:B$1005,ROW($C679)-ROW($C$5),1))=0,"-",INDEX(Input!B$6:B$1005,ROW($C679)-ROW($C$5),1))</f>
        <v>-</v>
      </c>
      <c r="E679" s="100" t="str">
        <f>IF(LEN(INDEX(Input!C$6:C$1005,ROW($C679)-ROW($C$5),1))=0,"-",INDEX(Input!C$6:C$1005,ROW($C679)-ROW($C$5),1))</f>
        <v>-</v>
      </c>
      <c r="F679" s="100" t="str">
        <f>IF(LEN(INDEX(Input!D$6:D$1005,ROW($C679)-ROW($C$5),1))=0,"-",INDEX(Input!D$6:D$1005,ROW($C679)-ROW($C$5),1))</f>
        <v>-</v>
      </c>
      <c r="G679" s="100" t="str">
        <f>IF(LEN(INDEX(Input!E$6:E$1005,ROW($C679)-ROW($C$5),1))=0,"-",INDEX(Input!E$6:E$1005,ROW($C679)-ROW($C$5),1))</f>
        <v>-</v>
      </c>
      <c r="H679" s="100" t="str">
        <f>IF(LEN(INDEX(Input!F$6:F$1005,ROW($C679)-ROW($C$5),1))=0,"-",INDEX(Input!F$6:F$1005,ROW($C679)-ROW($C$5),1))</f>
        <v>-</v>
      </c>
      <c r="I679" s="100" t="str">
        <f>IF(LEN(INDEX(Input!G$6:G$1005,ROW($C679)-ROW($C$5),1))=0,"",INDEX(Input!G$6:G$1005,ROW($C679)-ROW($C$5),1))</f>
        <v/>
      </c>
      <c r="J679" s="100" t="str">
        <f>IF(LEN(INDEX(Input!B$6:B$1005,ROW($C679)-ROW($C$5),1))=0,"-",IF(INDEX(Input!H$6:H$1005,ROW($C679)-ROW($C$5),1)="","Not set",INDEX(Input!H$6:H$1005,ROW($C679)-ROW($C$5),1)) )</f>
        <v>-</v>
      </c>
      <c r="K679" s="101" t="str">
        <f>IF(LEN(INDEX(Input!I$6:I$1005,ROW($C679)-ROW($C$5),1))=0,"",INDEX(Input!I$6:I$1005,ROW($C679)-ROW($C$5),1))</f>
        <v/>
      </c>
      <c r="L679" s="101" t="str">
        <f t="array" ref="L679">IFERROR(IF($AY$24=123,DAY(K679)&amp;connector&amp;IF($AZ$24="Extended",INDEX($AT$24:$AT$35,MONTH(K679),1),MONTH(K679))&amp;connector&amp;IF($AZ$24="Short", RIGHT(YEAR(K679),2),YEAR(K679)),IF($AY$24=213, MONTH(K679)&amp;connector&amp;DAY(K679)&amp;connector&amp;IF($AZ$24="Short", RIGHT(YEAR(K679),2),YEAR(K679)),IF($AZ$24="Short", RIGHT(YEAR(K679),2),YEAR(K679))&amp;connector&amp;MONTH(K679)&amp;connector&amp;DAY(K679))),"-")</f>
        <v>-</v>
      </c>
      <c r="M679" s="101" t="str">
        <f>IF(LEN(INDEX(Input!J$6:J$1005,ROW($C679)-ROW($C$5),1))=0,"",INDEX(Input!J$6:J$1005,ROW($C679)-ROW($C$5),1))</f>
        <v/>
      </c>
      <c r="N679" s="101" t="str">
        <f t="array" ref="N679">IFERROR(IF($AY$24=123,DAY(M679)&amp;connector&amp;IF($AZ$24="Extended",INDEX($AT$24:$AT$35,MONTH(M679),1),MONTH(M679))&amp;connector&amp;IF($AZ$24="Short", RIGHT(YEAR(M679),2),YEAR(M679)),IF($AY$24=213, MONTH(M679)&amp;connector&amp;DAY(M679)&amp;connector&amp;IF($AZ$24="Short", RIGHT(YEAR(M679),2),YEAR(M679)),IF($AZ$24="Short", RIGHT(YEAR(M679),2),YEAR(M679))&amp;connector&amp;MONTH(M679)&amp;connector&amp;DAY(M679))),"-")</f>
        <v>-</v>
      </c>
      <c r="O679" s="156" t="str">
        <f>IF(LEN(INDEX(Input!K$6:K$1005,ROW($C679)-ROW($C$5),1))=0,"",INDEX(Input!K$6:K$1005,ROW($C679)-ROW($C$5),1))</f>
        <v/>
      </c>
      <c r="P679" s="100" t="str">
        <f t="shared" si="82"/>
        <v>-</v>
      </c>
      <c r="Q679" s="156" t="str">
        <f>IF(LEN(INDEX(Input!L$6:L$1005,ROW($C679)-ROW($C$5),1))=0,"",INDEX(Input!L$6:L$1005,ROW($C679)-ROW($C$5),1))</f>
        <v/>
      </c>
      <c r="R679" s="100" t="str">
        <f t="shared" si="83"/>
        <v>-</v>
      </c>
      <c r="S679" s="156" t="str">
        <f>IF(LEN(INDEX(Input!M$6:M$1005,ROW($C679)-ROW($C$5),1))=0,"-",INDEX(Input!M$6:M$1005,ROW($C679)-ROW($C$5),1))</f>
        <v>-</v>
      </c>
      <c r="T679" s="156" t="str">
        <f t="shared" si="84"/>
        <v/>
      </c>
      <c r="U679" s="100" t="str">
        <f t="shared" si="85"/>
        <v>-</v>
      </c>
      <c r="V679" s="156" t="str">
        <f>IF(LEN(INDEX(Input!O$6:O$1005,ROW($C679)-ROW($C$5),1))=0,"",INDEX(Input!O$6:O$1005,ROW($C679)-ROW($C$5),1))</f>
        <v/>
      </c>
      <c r="W679" s="100" t="str">
        <f t="shared" si="86"/>
        <v>-</v>
      </c>
      <c r="X679" s="104" t="str">
        <f t="shared" si="87"/>
        <v/>
      </c>
      <c r="Y679" s="102" t="str">
        <f t="shared" si="88"/>
        <v/>
      </c>
      <c r="Z679" s="102" t="str">
        <f>IF(AND(OR(Dashboard!$D$7=J679,Dashboard!$D$7=""),  OR(Dashboard!$G$6&lt;=K679,Dashboard!$G$6=""), OR(Dashboard!$G$7&gt;=K679,Dashboard!$G$7=""),  OR(Dashboard!$J$6&lt;=O679,Dashboard!$J$6=""), OR(Dashboard!$J$7&gt;=O679,Dashboard!$J$7=""),D679&lt;&gt;""),"x","")</f>
        <v>x</v>
      </c>
      <c r="AA679" s="102" t="str">
        <f>IF(AND(OR(Dashboard!$D$6=H679,Dashboard!$D$6="",Dashboard!$D$6="All"), Z679="x"),"x","")</f>
        <v>x</v>
      </c>
      <c r="AB679" s="103" t="str">
        <f>IF(AND(OR(Dashboard!$D$6=H679,Dashboard!$D$6="",Dashboard!$D$6="All"), OR(Dashboard!$D$7=J679,Dashboard!$D$7=""),  OR(Dashboard!$G$6&lt;=K679,Dashboard!$G$6=""), OR(Dashboard!$G$7&gt;=K679,Dashboard!$G$7=""),  OR(Dashboard!$J$6&lt;=O679,Dashboard!$J$6=""), OR(Dashboard!$J$7&gt;=O679,Dashboard!$J$7=""),I679&lt;&gt;""),"x","")</f>
        <v/>
      </c>
      <c r="AC679" s="88" t="str">
        <f>IF($AB679&lt;&gt;"x","",IF(AND($I679&lt;&gt;AC$4, IFERROR(MATCH("c",$AB679:AB679,0),0)=0),"x", IF(IFERROR(MATCH("c",$AB679:AB679,0),0)=0,"c","")))</f>
        <v/>
      </c>
      <c r="AD679" s="88" t="str">
        <f>IF($AB679&lt;&gt;"x","",IF(AND($I679&lt;&gt;AD$4, IFERROR(MATCH("c",$AB679:AC679,0),0)=0),"x", IF(IFERROR(MATCH("c",$AB679:AC679,0),0)=0,"c","")))</f>
        <v/>
      </c>
      <c r="AE679" s="88" t="str">
        <f>IF($AB679&lt;&gt;"x","",IF(AND($I679&lt;&gt;AE$4, IFERROR(MATCH("c",$AB679:AD679,0),0)=0),"x", IF(IFERROR(MATCH("c",$AB679:AD679,0),0)=0,"c","")))</f>
        <v/>
      </c>
      <c r="AF679" s="88" t="str">
        <f>IF($AB679&lt;&gt;"x","",IF(AND($I679&lt;&gt;AF$4, IFERROR(MATCH("c",$AB679:AE679,0),0)=0),"x", IF(IFERROR(MATCH("c",$AB679:AE679,0),0)=0,"c","")))</f>
        <v/>
      </c>
      <c r="AG679" s="88" t="str">
        <f>IF($AB679&lt;&gt;"x","",IF(AND($I679&lt;&gt;AG$4, IFERROR(MATCH("c",$AB679:AF679,0),0)=0),"x", IF(IFERROR(MATCH("c",$AB679:AF679,0),0)=0,"c","")))</f>
        <v/>
      </c>
      <c r="AH679" s="88" t="str">
        <f>IF($AB679&lt;&gt;"x","",IF(AND($I679&lt;&gt;AH$4, IFERROR(MATCH("c",$AB679:AG679,0),0)=0),"x", IF(IFERROR(MATCH("c",$AB679:AG679,0),0)=0,"c","")))</f>
        <v/>
      </c>
      <c r="AI679" s="88" t="str">
        <f>IF($AB679&lt;&gt;"x","",IF(AND($I679&lt;&gt;AI$4, IFERROR(MATCH("c",$AB679:AH679,0),0)=0),"x", IF(IFERROR(MATCH("c",$AB679:AH679,0),0)=0,"c","")))</f>
        <v/>
      </c>
      <c r="AJ679" s="88" t="str">
        <f>IF($AB679&lt;&gt;"x","",IF(AND($I679&lt;&gt;AJ$4, IFERROR(MATCH("c",$AB679:AI679,0),0)=0),"x", IF(IFERROR(MATCH("c",$AB679:AI679,0),0)=0,"c","")))</f>
        <v/>
      </c>
      <c r="AK679" s="88" t="str">
        <f>IF($AB679&lt;&gt;"x","",IF(AND($I679&lt;&gt;AK$4, IFERROR(MATCH("c",$AB679:AJ679,0),0)=0),"x", IF(IFERROR(MATCH("c",$AB679:AJ679,0),0)=0,"c","")))</f>
        <v/>
      </c>
      <c r="AL679" s="88" t="str">
        <f>IF($AB679&lt;&gt;"x","",IF(AND($I679&lt;&gt;AL$4, IFERROR(MATCH("c",$AB679:AK679,0),0)=0),"x", IF(IFERROR(MATCH("c",$AB679:AK679,0),0)=0,"c","")))</f>
        <v/>
      </c>
      <c r="AM679" s="88" t="str">
        <f>IF($AB679&lt;&gt;"x","",IF(AND($I679&lt;&gt;AM$4, IFERROR(MATCH("c",$AB679:AL679,0),0)=0),"x", IF(IFERROR(MATCH("c",$AB679:AL679,0),0)=0,"c","")))</f>
        <v/>
      </c>
      <c r="AN679" s="88" t="str">
        <f>IF($AB679&lt;&gt;"x","",IF(AND($I679&lt;&gt;AN$4, IFERROR(MATCH("c",$AB679:AM679,0),0)=0),"x", IF(IFERROR(MATCH("c",$AB679:AM679,0),0)=0,"c","")))</f>
        <v/>
      </c>
      <c r="AO679" s="88" t="str">
        <f>IF($AB679&lt;&gt;"x","",IF(AND($I679&lt;&gt;AO$4, IFERROR(MATCH("c",$AB679:AN679,0),0)=0),"x", IF(IFERROR(MATCH("c",$AB679:AN679,0),0)=0,"c","")))</f>
        <v/>
      </c>
      <c r="AP679" s="88" t="str">
        <f>IF($AB679&lt;&gt;"x","",IF(AND($I679&lt;&gt;AP$4, IFERROR(MATCH("c",$AB679:AO679,0),0)=0),"x", IF(IFERROR(MATCH("c",$AB679:AO679,0),0)=0,"c","")))</f>
        <v/>
      </c>
      <c r="AQ679" s="88" t="str">
        <f>IF($AB679&lt;&gt;"x","",IF(AND($I679&lt;&gt;AQ$4, IFERROR(MATCH("c",$AB679:AP679,0),0)=0),"x", IF(IFERROR(MATCH("c",$AB679:AP679,0),0)=0,"c","")))</f>
        <v/>
      </c>
    </row>
    <row r="680" spans="2:43" x14ac:dyDescent="0.25">
      <c r="B680" s="88">
        <f>IF(AND(OR(Pipeline!$F$5=H680,Pipeline!$F$5="",Pipeline!$F$5="All"), OR(Pipeline!$F$6=J680,Pipeline!$F$6="",Pipeline!$F$6="All"),  OR(Pipeline!$J$5&lt;=K680,Pipeline!$J$5=""), OR(Pipeline!$J$6&gt;=K680,Pipeline!$J$6=""),  OR(Pipeline!$N$5&lt;=O680,Pipeline!$N$5=""), OR(Pipeline!$N$6&gt;=O680,Pipeline!$N$6="")),1,0)</f>
        <v>1</v>
      </c>
      <c r="C680" s="99">
        <f>IF(B680&lt;&gt;1,"",COUNTIFS($I$6:I679,I680,$B$6:B679,1)+1)</f>
        <v>668</v>
      </c>
      <c r="D680" s="100" t="str">
        <f>IF(LEN(INDEX(Input!B$6:B$1005,ROW($C680)-ROW($C$5),1))=0,"-",INDEX(Input!B$6:B$1005,ROW($C680)-ROW($C$5),1))</f>
        <v>-</v>
      </c>
      <c r="E680" s="100" t="str">
        <f>IF(LEN(INDEX(Input!C$6:C$1005,ROW($C680)-ROW($C$5),1))=0,"-",INDEX(Input!C$6:C$1005,ROW($C680)-ROW($C$5),1))</f>
        <v>-</v>
      </c>
      <c r="F680" s="100" t="str">
        <f>IF(LEN(INDEX(Input!D$6:D$1005,ROW($C680)-ROW($C$5),1))=0,"-",INDEX(Input!D$6:D$1005,ROW($C680)-ROW($C$5),1))</f>
        <v>-</v>
      </c>
      <c r="G680" s="100" t="str">
        <f>IF(LEN(INDEX(Input!E$6:E$1005,ROW($C680)-ROW($C$5),1))=0,"-",INDEX(Input!E$6:E$1005,ROW($C680)-ROW($C$5),1))</f>
        <v>-</v>
      </c>
      <c r="H680" s="100" t="str">
        <f>IF(LEN(INDEX(Input!F$6:F$1005,ROW($C680)-ROW($C$5),1))=0,"-",INDEX(Input!F$6:F$1005,ROW($C680)-ROW($C$5),1))</f>
        <v>-</v>
      </c>
      <c r="I680" s="100" t="str">
        <f>IF(LEN(INDEX(Input!G$6:G$1005,ROW($C680)-ROW($C$5),1))=0,"",INDEX(Input!G$6:G$1005,ROW($C680)-ROW($C$5),1))</f>
        <v/>
      </c>
      <c r="J680" s="100" t="str">
        <f>IF(LEN(INDEX(Input!B$6:B$1005,ROW($C680)-ROW($C$5),1))=0,"-",IF(INDEX(Input!H$6:H$1005,ROW($C680)-ROW($C$5),1)="","Not set",INDEX(Input!H$6:H$1005,ROW($C680)-ROW($C$5),1)) )</f>
        <v>-</v>
      </c>
      <c r="K680" s="101" t="str">
        <f>IF(LEN(INDEX(Input!I$6:I$1005,ROW($C680)-ROW($C$5),1))=0,"",INDEX(Input!I$6:I$1005,ROW($C680)-ROW($C$5),1))</f>
        <v/>
      </c>
      <c r="L680" s="101" t="str">
        <f t="array" ref="L680">IFERROR(IF($AY$24=123,DAY(K680)&amp;connector&amp;IF($AZ$24="Extended",INDEX($AT$24:$AT$35,MONTH(K680),1),MONTH(K680))&amp;connector&amp;IF($AZ$24="Short", RIGHT(YEAR(K680),2),YEAR(K680)),IF($AY$24=213, MONTH(K680)&amp;connector&amp;DAY(K680)&amp;connector&amp;IF($AZ$24="Short", RIGHT(YEAR(K680),2),YEAR(K680)),IF($AZ$24="Short", RIGHT(YEAR(K680),2),YEAR(K680))&amp;connector&amp;MONTH(K680)&amp;connector&amp;DAY(K680))),"-")</f>
        <v>-</v>
      </c>
      <c r="M680" s="101" t="str">
        <f>IF(LEN(INDEX(Input!J$6:J$1005,ROW($C680)-ROW($C$5),1))=0,"",INDEX(Input!J$6:J$1005,ROW($C680)-ROW($C$5),1))</f>
        <v/>
      </c>
      <c r="N680" s="101" t="str">
        <f t="array" ref="N680">IFERROR(IF($AY$24=123,DAY(M680)&amp;connector&amp;IF($AZ$24="Extended",INDEX($AT$24:$AT$35,MONTH(M680),1),MONTH(M680))&amp;connector&amp;IF($AZ$24="Short", RIGHT(YEAR(M680),2),YEAR(M680)),IF($AY$24=213, MONTH(M680)&amp;connector&amp;DAY(M680)&amp;connector&amp;IF($AZ$24="Short", RIGHT(YEAR(M680),2),YEAR(M680)),IF($AZ$24="Short", RIGHT(YEAR(M680),2),YEAR(M680))&amp;connector&amp;MONTH(M680)&amp;connector&amp;DAY(M680))),"-")</f>
        <v>-</v>
      </c>
      <c r="O680" s="156" t="str">
        <f>IF(LEN(INDEX(Input!K$6:K$1005,ROW($C680)-ROW($C$5),1))=0,"",INDEX(Input!K$6:K$1005,ROW($C680)-ROW($C$5),1))</f>
        <v/>
      </c>
      <c r="P680" s="100" t="str">
        <f t="shared" si="82"/>
        <v>-</v>
      </c>
      <c r="Q680" s="156" t="str">
        <f>IF(LEN(INDEX(Input!L$6:L$1005,ROW($C680)-ROW($C$5),1))=0,"",INDEX(Input!L$6:L$1005,ROW($C680)-ROW($C$5),1))</f>
        <v/>
      </c>
      <c r="R680" s="100" t="str">
        <f t="shared" si="83"/>
        <v>-</v>
      </c>
      <c r="S680" s="156" t="str">
        <f>IF(LEN(INDEX(Input!M$6:M$1005,ROW($C680)-ROW($C$5),1))=0,"-",INDEX(Input!M$6:M$1005,ROW($C680)-ROW($C$5),1))</f>
        <v>-</v>
      </c>
      <c r="T680" s="156" t="str">
        <f t="shared" si="84"/>
        <v/>
      </c>
      <c r="U680" s="100" t="str">
        <f t="shared" si="85"/>
        <v>-</v>
      </c>
      <c r="V680" s="156" t="str">
        <f>IF(LEN(INDEX(Input!O$6:O$1005,ROW($C680)-ROW($C$5),1))=0,"",INDEX(Input!O$6:O$1005,ROW($C680)-ROW($C$5),1))</f>
        <v/>
      </c>
      <c r="W680" s="100" t="str">
        <f t="shared" si="86"/>
        <v>-</v>
      </c>
      <c r="X680" s="104" t="str">
        <f t="shared" si="87"/>
        <v/>
      </c>
      <c r="Y680" s="102" t="str">
        <f t="shared" si="88"/>
        <v/>
      </c>
      <c r="Z680" s="102" t="str">
        <f>IF(AND(OR(Dashboard!$D$7=J680,Dashboard!$D$7=""),  OR(Dashboard!$G$6&lt;=K680,Dashboard!$G$6=""), OR(Dashboard!$G$7&gt;=K680,Dashboard!$G$7=""),  OR(Dashboard!$J$6&lt;=O680,Dashboard!$J$6=""), OR(Dashboard!$J$7&gt;=O680,Dashboard!$J$7=""),D680&lt;&gt;""),"x","")</f>
        <v>x</v>
      </c>
      <c r="AA680" s="102" t="str">
        <f>IF(AND(OR(Dashboard!$D$6=H680,Dashboard!$D$6="",Dashboard!$D$6="All"), Z680="x"),"x","")</f>
        <v>x</v>
      </c>
      <c r="AB680" s="103" t="str">
        <f>IF(AND(OR(Dashboard!$D$6=H680,Dashboard!$D$6="",Dashboard!$D$6="All"), OR(Dashboard!$D$7=J680,Dashboard!$D$7=""),  OR(Dashboard!$G$6&lt;=K680,Dashboard!$G$6=""), OR(Dashboard!$G$7&gt;=K680,Dashboard!$G$7=""),  OR(Dashboard!$J$6&lt;=O680,Dashboard!$J$6=""), OR(Dashboard!$J$7&gt;=O680,Dashboard!$J$7=""),I680&lt;&gt;""),"x","")</f>
        <v/>
      </c>
      <c r="AC680" s="88" t="str">
        <f>IF($AB680&lt;&gt;"x","",IF(AND($I680&lt;&gt;AC$4, IFERROR(MATCH("c",$AB680:AB680,0),0)=0),"x", IF(IFERROR(MATCH("c",$AB680:AB680,0),0)=0,"c","")))</f>
        <v/>
      </c>
      <c r="AD680" s="88" t="str">
        <f>IF($AB680&lt;&gt;"x","",IF(AND($I680&lt;&gt;AD$4, IFERROR(MATCH("c",$AB680:AC680,0),0)=0),"x", IF(IFERROR(MATCH("c",$AB680:AC680,0),0)=0,"c","")))</f>
        <v/>
      </c>
      <c r="AE680" s="88" t="str">
        <f>IF($AB680&lt;&gt;"x","",IF(AND($I680&lt;&gt;AE$4, IFERROR(MATCH("c",$AB680:AD680,0),0)=0),"x", IF(IFERROR(MATCH("c",$AB680:AD680,0),0)=0,"c","")))</f>
        <v/>
      </c>
      <c r="AF680" s="88" t="str">
        <f>IF($AB680&lt;&gt;"x","",IF(AND($I680&lt;&gt;AF$4, IFERROR(MATCH("c",$AB680:AE680,0),0)=0),"x", IF(IFERROR(MATCH("c",$AB680:AE680,0),0)=0,"c","")))</f>
        <v/>
      </c>
      <c r="AG680" s="88" t="str">
        <f>IF($AB680&lt;&gt;"x","",IF(AND($I680&lt;&gt;AG$4, IFERROR(MATCH("c",$AB680:AF680,0),0)=0),"x", IF(IFERROR(MATCH("c",$AB680:AF680,0),0)=0,"c","")))</f>
        <v/>
      </c>
      <c r="AH680" s="88" t="str">
        <f>IF($AB680&lt;&gt;"x","",IF(AND($I680&lt;&gt;AH$4, IFERROR(MATCH("c",$AB680:AG680,0),0)=0),"x", IF(IFERROR(MATCH("c",$AB680:AG680,0),0)=0,"c","")))</f>
        <v/>
      </c>
      <c r="AI680" s="88" t="str">
        <f>IF($AB680&lt;&gt;"x","",IF(AND($I680&lt;&gt;AI$4, IFERROR(MATCH("c",$AB680:AH680,0),0)=0),"x", IF(IFERROR(MATCH("c",$AB680:AH680,0),0)=0,"c","")))</f>
        <v/>
      </c>
      <c r="AJ680" s="88" t="str">
        <f>IF($AB680&lt;&gt;"x","",IF(AND($I680&lt;&gt;AJ$4, IFERROR(MATCH("c",$AB680:AI680,0),0)=0),"x", IF(IFERROR(MATCH("c",$AB680:AI680,0),0)=0,"c","")))</f>
        <v/>
      </c>
      <c r="AK680" s="88" t="str">
        <f>IF($AB680&lt;&gt;"x","",IF(AND($I680&lt;&gt;AK$4, IFERROR(MATCH("c",$AB680:AJ680,0),0)=0),"x", IF(IFERROR(MATCH("c",$AB680:AJ680,0),0)=0,"c","")))</f>
        <v/>
      </c>
      <c r="AL680" s="88" t="str">
        <f>IF($AB680&lt;&gt;"x","",IF(AND($I680&lt;&gt;AL$4, IFERROR(MATCH("c",$AB680:AK680,0),0)=0),"x", IF(IFERROR(MATCH("c",$AB680:AK680,0),0)=0,"c","")))</f>
        <v/>
      </c>
      <c r="AM680" s="88" t="str">
        <f>IF($AB680&lt;&gt;"x","",IF(AND($I680&lt;&gt;AM$4, IFERROR(MATCH("c",$AB680:AL680,0),0)=0),"x", IF(IFERROR(MATCH("c",$AB680:AL680,0),0)=0,"c","")))</f>
        <v/>
      </c>
      <c r="AN680" s="88" t="str">
        <f>IF($AB680&lt;&gt;"x","",IF(AND($I680&lt;&gt;AN$4, IFERROR(MATCH("c",$AB680:AM680,0),0)=0),"x", IF(IFERROR(MATCH("c",$AB680:AM680,0),0)=0,"c","")))</f>
        <v/>
      </c>
      <c r="AO680" s="88" t="str">
        <f>IF($AB680&lt;&gt;"x","",IF(AND($I680&lt;&gt;AO$4, IFERROR(MATCH("c",$AB680:AN680,0),0)=0),"x", IF(IFERROR(MATCH("c",$AB680:AN680,0),0)=0,"c","")))</f>
        <v/>
      </c>
      <c r="AP680" s="88" t="str">
        <f>IF($AB680&lt;&gt;"x","",IF(AND($I680&lt;&gt;AP$4, IFERROR(MATCH("c",$AB680:AO680,0),0)=0),"x", IF(IFERROR(MATCH("c",$AB680:AO680,0),0)=0,"c","")))</f>
        <v/>
      </c>
      <c r="AQ680" s="88" t="str">
        <f>IF($AB680&lt;&gt;"x","",IF(AND($I680&lt;&gt;AQ$4, IFERROR(MATCH("c",$AB680:AP680,0),0)=0),"x", IF(IFERROR(MATCH("c",$AB680:AP680,0),0)=0,"c","")))</f>
        <v/>
      </c>
    </row>
    <row r="681" spans="2:43" x14ac:dyDescent="0.25">
      <c r="B681" s="88">
        <f>IF(AND(OR(Pipeline!$F$5=H681,Pipeline!$F$5="",Pipeline!$F$5="All"), OR(Pipeline!$F$6=J681,Pipeline!$F$6="",Pipeline!$F$6="All"),  OR(Pipeline!$J$5&lt;=K681,Pipeline!$J$5=""), OR(Pipeline!$J$6&gt;=K681,Pipeline!$J$6=""),  OR(Pipeline!$N$5&lt;=O681,Pipeline!$N$5=""), OR(Pipeline!$N$6&gt;=O681,Pipeline!$N$6="")),1,0)</f>
        <v>1</v>
      </c>
      <c r="C681" s="99">
        <f>IF(B681&lt;&gt;1,"",COUNTIFS($I$6:I680,I681,$B$6:B680,1)+1)</f>
        <v>669</v>
      </c>
      <c r="D681" s="100" t="str">
        <f>IF(LEN(INDEX(Input!B$6:B$1005,ROW($C681)-ROW($C$5),1))=0,"-",INDEX(Input!B$6:B$1005,ROW($C681)-ROW($C$5),1))</f>
        <v>-</v>
      </c>
      <c r="E681" s="100" t="str">
        <f>IF(LEN(INDEX(Input!C$6:C$1005,ROW($C681)-ROW($C$5),1))=0,"-",INDEX(Input!C$6:C$1005,ROW($C681)-ROW($C$5),1))</f>
        <v>-</v>
      </c>
      <c r="F681" s="100" t="str">
        <f>IF(LEN(INDEX(Input!D$6:D$1005,ROW($C681)-ROW($C$5),1))=0,"-",INDEX(Input!D$6:D$1005,ROW($C681)-ROW($C$5),1))</f>
        <v>-</v>
      </c>
      <c r="G681" s="100" t="str">
        <f>IF(LEN(INDEX(Input!E$6:E$1005,ROW($C681)-ROW($C$5),1))=0,"-",INDEX(Input!E$6:E$1005,ROW($C681)-ROW($C$5),1))</f>
        <v>-</v>
      </c>
      <c r="H681" s="100" t="str">
        <f>IF(LEN(INDEX(Input!F$6:F$1005,ROW($C681)-ROW($C$5),1))=0,"-",INDEX(Input!F$6:F$1005,ROW($C681)-ROW($C$5),1))</f>
        <v>-</v>
      </c>
      <c r="I681" s="100" t="str">
        <f>IF(LEN(INDEX(Input!G$6:G$1005,ROW($C681)-ROW($C$5),1))=0,"",INDEX(Input!G$6:G$1005,ROW($C681)-ROW($C$5),1))</f>
        <v/>
      </c>
      <c r="J681" s="100" t="str">
        <f>IF(LEN(INDEX(Input!B$6:B$1005,ROW($C681)-ROW($C$5),1))=0,"-",IF(INDEX(Input!H$6:H$1005,ROW($C681)-ROW($C$5),1)="","Not set",INDEX(Input!H$6:H$1005,ROW($C681)-ROW($C$5),1)) )</f>
        <v>-</v>
      </c>
      <c r="K681" s="101" t="str">
        <f>IF(LEN(INDEX(Input!I$6:I$1005,ROW($C681)-ROW($C$5),1))=0,"",INDEX(Input!I$6:I$1005,ROW($C681)-ROW($C$5),1))</f>
        <v/>
      </c>
      <c r="L681" s="101" t="str">
        <f t="array" ref="L681">IFERROR(IF($AY$24=123,DAY(K681)&amp;connector&amp;IF($AZ$24="Extended",INDEX($AT$24:$AT$35,MONTH(K681),1),MONTH(K681))&amp;connector&amp;IF($AZ$24="Short", RIGHT(YEAR(K681),2),YEAR(K681)),IF($AY$24=213, MONTH(K681)&amp;connector&amp;DAY(K681)&amp;connector&amp;IF($AZ$24="Short", RIGHT(YEAR(K681),2),YEAR(K681)),IF($AZ$24="Short", RIGHT(YEAR(K681),2),YEAR(K681))&amp;connector&amp;MONTH(K681)&amp;connector&amp;DAY(K681))),"-")</f>
        <v>-</v>
      </c>
      <c r="M681" s="101" t="str">
        <f>IF(LEN(INDEX(Input!J$6:J$1005,ROW($C681)-ROW($C$5),1))=0,"",INDEX(Input!J$6:J$1005,ROW($C681)-ROW($C$5),1))</f>
        <v/>
      </c>
      <c r="N681" s="101" t="str">
        <f t="array" ref="N681">IFERROR(IF($AY$24=123,DAY(M681)&amp;connector&amp;IF($AZ$24="Extended",INDEX($AT$24:$AT$35,MONTH(M681),1),MONTH(M681))&amp;connector&amp;IF($AZ$24="Short", RIGHT(YEAR(M681),2),YEAR(M681)),IF($AY$24=213, MONTH(M681)&amp;connector&amp;DAY(M681)&amp;connector&amp;IF($AZ$24="Short", RIGHT(YEAR(M681),2),YEAR(M681)),IF($AZ$24="Short", RIGHT(YEAR(M681),2),YEAR(M681))&amp;connector&amp;MONTH(M681)&amp;connector&amp;DAY(M681))),"-")</f>
        <v>-</v>
      </c>
      <c r="O681" s="156" t="str">
        <f>IF(LEN(INDEX(Input!K$6:K$1005,ROW($C681)-ROW($C$5),1))=0,"",INDEX(Input!K$6:K$1005,ROW($C681)-ROW($C$5),1))</f>
        <v/>
      </c>
      <c r="P681" s="100" t="str">
        <f t="shared" si="82"/>
        <v>-</v>
      </c>
      <c r="Q681" s="156" t="str">
        <f>IF(LEN(INDEX(Input!L$6:L$1005,ROW($C681)-ROW($C$5),1))=0,"",INDEX(Input!L$6:L$1005,ROW($C681)-ROW($C$5),1))</f>
        <v/>
      </c>
      <c r="R681" s="100" t="str">
        <f t="shared" si="83"/>
        <v>-</v>
      </c>
      <c r="S681" s="156" t="str">
        <f>IF(LEN(INDEX(Input!M$6:M$1005,ROW($C681)-ROW($C$5),1))=0,"-",INDEX(Input!M$6:M$1005,ROW($C681)-ROW($C$5),1))</f>
        <v>-</v>
      </c>
      <c r="T681" s="156" t="str">
        <f t="shared" si="84"/>
        <v/>
      </c>
      <c r="U681" s="100" t="str">
        <f t="shared" si="85"/>
        <v>-</v>
      </c>
      <c r="V681" s="156" t="str">
        <f>IF(LEN(INDEX(Input!O$6:O$1005,ROW($C681)-ROW($C$5),1))=0,"",INDEX(Input!O$6:O$1005,ROW($C681)-ROW($C$5),1))</f>
        <v/>
      </c>
      <c r="W681" s="100" t="str">
        <f t="shared" si="86"/>
        <v>-</v>
      </c>
      <c r="X681" s="104" t="str">
        <f t="shared" si="87"/>
        <v/>
      </c>
      <c r="Y681" s="102" t="str">
        <f t="shared" si="88"/>
        <v/>
      </c>
      <c r="Z681" s="102" t="str">
        <f>IF(AND(OR(Dashboard!$D$7=J681,Dashboard!$D$7=""),  OR(Dashboard!$G$6&lt;=K681,Dashboard!$G$6=""), OR(Dashboard!$G$7&gt;=K681,Dashboard!$G$7=""),  OR(Dashboard!$J$6&lt;=O681,Dashboard!$J$6=""), OR(Dashboard!$J$7&gt;=O681,Dashboard!$J$7=""),D681&lt;&gt;""),"x","")</f>
        <v>x</v>
      </c>
      <c r="AA681" s="102" t="str">
        <f>IF(AND(OR(Dashboard!$D$6=H681,Dashboard!$D$6="",Dashboard!$D$6="All"), Z681="x"),"x","")</f>
        <v>x</v>
      </c>
      <c r="AB681" s="103" t="str">
        <f>IF(AND(OR(Dashboard!$D$6=H681,Dashboard!$D$6="",Dashboard!$D$6="All"), OR(Dashboard!$D$7=J681,Dashboard!$D$7=""),  OR(Dashboard!$G$6&lt;=K681,Dashboard!$G$6=""), OR(Dashboard!$G$7&gt;=K681,Dashboard!$G$7=""),  OR(Dashboard!$J$6&lt;=O681,Dashboard!$J$6=""), OR(Dashboard!$J$7&gt;=O681,Dashboard!$J$7=""),I681&lt;&gt;""),"x","")</f>
        <v/>
      </c>
      <c r="AC681" s="88" t="str">
        <f>IF($AB681&lt;&gt;"x","",IF(AND($I681&lt;&gt;AC$4, IFERROR(MATCH("c",$AB681:AB681,0),0)=0),"x", IF(IFERROR(MATCH("c",$AB681:AB681,0),0)=0,"c","")))</f>
        <v/>
      </c>
      <c r="AD681" s="88" t="str">
        <f>IF($AB681&lt;&gt;"x","",IF(AND($I681&lt;&gt;AD$4, IFERROR(MATCH("c",$AB681:AC681,0),0)=0),"x", IF(IFERROR(MATCH("c",$AB681:AC681,0),0)=0,"c","")))</f>
        <v/>
      </c>
      <c r="AE681" s="88" t="str">
        <f>IF($AB681&lt;&gt;"x","",IF(AND($I681&lt;&gt;AE$4, IFERROR(MATCH("c",$AB681:AD681,0),0)=0),"x", IF(IFERROR(MATCH("c",$AB681:AD681,0),0)=0,"c","")))</f>
        <v/>
      </c>
      <c r="AF681" s="88" t="str">
        <f>IF($AB681&lt;&gt;"x","",IF(AND($I681&lt;&gt;AF$4, IFERROR(MATCH("c",$AB681:AE681,0),0)=0),"x", IF(IFERROR(MATCH("c",$AB681:AE681,0),0)=0,"c","")))</f>
        <v/>
      </c>
      <c r="AG681" s="88" t="str">
        <f>IF($AB681&lt;&gt;"x","",IF(AND($I681&lt;&gt;AG$4, IFERROR(MATCH("c",$AB681:AF681,0),0)=0),"x", IF(IFERROR(MATCH("c",$AB681:AF681,0),0)=0,"c","")))</f>
        <v/>
      </c>
      <c r="AH681" s="88" t="str">
        <f>IF($AB681&lt;&gt;"x","",IF(AND($I681&lt;&gt;AH$4, IFERROR(MATCH("c",$AB681:AG681,0),0)=0),"x", IF(IFERROR(MATCH("c",$AB681:AG681,0),0)=0,"c","")))</f>
        <v/>
      </c>
      <c r="AI681" s="88" t="str">
        <f>IF($AB681&lt;&gt;"x","",IF(AND($I681&lt;&gt;AI$4, IFERROR(MATCH("c",$AB681:AH681,0),0)=0),"x", IF(IFERROR(MATCH("c",$AB681:AH681,0),0)=0,"c","")))</f>
        <v/>
      </c>
      <c r="AJ681" s="88" t="str">
        <f>IF($AB681&lt;&gt;"x","",IF(AND($I681&lt;&gt;AJ$4, IFERROR(MATCH("c",$AB681:AI681,0),0)=0),"x", IF(IFERROR(MATCH("c",$AB681:AI681,0),0)=0,"c","")))</f>
        <v/>
      </c>
      <c r="AK681" s="88" t="str">
        <f>IF($AB681&lt;&gt;"x","",IF(AND($I681&lt;&gt;AK$4, IFERROR(MATCH("c",$AB681:AJ681,0),0)=0),"x", IF(IFERROR(MATCH("c",$AB681:AJ681,0),0)=0,"c","")))</f>
        <v/>
      </c>
      <c r="AL681" s="88" t="str">
        <f>IF($AB681&lt;&gt;"x","",IF(AND($I681&lt;&gt;AL$4, IFERROR(MATCH("c",$AB681:AK681,0),0)=0),"x", IF(IFERROR(MATCH("c",$AB681:AK681,0),0)=0,"c","")))</f>
        <v/>
      </c>
      <c r="AM681" s="88" t="str">
        <f>IF($AB681&lt;&gt;"x","",IF(AND($I681&lt;&gt;AM$4, IFERROR(MATCH("c",$AB681:AL681,0),0)=0),"x", IF(IFERROR(MATCH("c",$AB681:AL681,0),0)=0,"c","")))</f>
        <v/>
      </c>
      <c r="AN681" s="88" t="str">
        <f>IF($AB681&lt;&gt;"x","",IF(AND($I681&lt;&gt;AN$4, IFERROR(MATCH("c",$AB681:AM681,0),0)=0),"x", IF(IFERROR(MATCH("c",$AB681:AM681,0),0)=0,"c","")))</f>
        <v/>
      </c>
      <c r="AO681" s="88" t="str">
        <f>IF($AB681&lt;&gt;"x","",IF(AND($I681&lt;&gt;AO$4, IFERROR(MATCH("c",$AB681:AN681,0),0)=0),"x", IF(IFERROR(MATCH("c",$AB681:AN681,0),0)=0,"c","")))</f>
        <v/>
      </c>
      <c r="AP681" s="88" t="str">
        <f>IF($AB681&lt;&gt;"x","",IF(AND($I681&lt;&gt;AP$4, IFERROR(MATCH("c",$AB681:AO681,0),0)=0),"x", IF(IFERROR(MATCH("c",$AB681:AO681,0),0)=0,"c","")))</f>
        <v/>
      </c>
      <c r="AQ681" s="88" t="str">
        <f>IF($AB681&lt;&gt;"x","",IF(AND($I681&lt;&gt;AQ$4, IFERROR(MATCH("c",$AB681:AP681,0),0)=0),"x", IF(IFERROR(MATCH("c",$AB681:AP681,0),0)=0,"c","")))</f>
        <v/>
      </c>
    </row>
    <row r="682" spans="2:43" x14ac:dyDescent="0.25">
      <c r="B682" s="88">
        <f>IF(AND(OR(Pipeline!$F$5=H682,Pipeline!$F$5="",Pipeline!$F$5="All"), OR(Pipeline!$F$6=J682,Pipeline!$F$6="",Pipeline!$F$6="All"),  OR(Pipeline!$J$5&lt;=K682,Pipeline!$J$5=""), OR(Pipeline!$J$6&gt;=K682,Pipeline!$J$6=""),  OR(Pipeline!$N$5&lt;=O682,Pipeline!$N$5=""), OR(Pipeline!$N$6&gt;=O682,Pipeline!$N$6="")),1,0)</f>
        <v>1</v>
      </c>
      <c r="C682" s="99">
        <f>IF(B682&lt;&gt;1,"",COUNTIFS($I$6:I681,I682,$B$6:B681,1)+1)</f>
        <v>670</v>
      </c>
      <c r="D682" s="100" t="str">
        <f>IF(LEN(INDEX(Input!B$6:B$1005,ROW($C682)-ROW($C$5),1))=0,"-",INDEX(Input!B$6:B$1005,ROW($C682)-ROW($C$5),1))</f>
        <v>-</v>
      </c>
      <c r="E682" s="100" t="str">
        <f>IF(LEN(INDEX(Input!C$6:C$1005,ROW($C682)-ROW($C$5),1))=0,"-",INDEX(Input!C$6:C$1005,ROW($C682)-ROW($C$5),1))</f>
        <v>-</v>
      </c>
      <c r="F682" s="100" t="str">
        <f>IF(LEN(INDEX(Input!D$6:D$1005,ROW($C682)-ROW($C$5),1))=0,"-",INDEX(Input!D$6:D$1005,ROW($C682)-ROW($C$5),1))</f>
        <v>-</v>
      </c>
      <c r="G682" s="100" t="str">
        <f>IF(LEN(INDEX(Input!E$6:E$1005,ROW($C682)-ROW($C$5),1))=0,"-",INDEX(Input!E$6:E$1005,ROW($C682)-ROW($C$5),1))</f>
        <v>-</v>
      </c>
      <c r="H682" s="100" t="str">
        <f>IF(LEN(INDEX(Input!F$6:F$1005,ROW($C682)-ROW($C$5),1))=0,"-",INDEX(Input!F$6:F$1005,ROW($C682)-ROW($C$5),1))</f>
        <v>-</v>
      </c>
      <c r="I682" s="100" t="str">
        <f>IF(LEN(INDEX(Input!G$6:G$1005,ROW($C682)-ROW($C$5),1))=0,"",INDEX(Input!G$6:G$1005,ROW($C682)-ROW($C$5),1))</f>
        <v/>
      </c>
      <c r="J682" s="100" t="str">
        <f>IF(LEN(INDEX(Input!B$6:B$1005,ROW($C682)-ROW($C$5),1))=0,"-",IF(INDEX(Input!H$6:H$1005,ROW($C682)-ROW($C$5),1)="","Not set",INDEX(Input!H$6:H$1005,ROW($C682)-ROW($C$5),1)) )</f>
        <v>-</v>
      </c>
      <c r="K682" s="101" t="str">
        <f>IF(LEN(INDEX(Input!I$6:I$1005,ROW($C682)-ROW($C$5),1))=0,"",INDEX(Input!I$6:I$1005,ROW($C682)-ROW($C$5),1))</f>
        <v/>
      </c>
      <c r="L682" s="101" t="str">
        <f t="array" ref="L682">IFERROR(IF($AY$24=123,DAY(K682)&amp;connector&amp;IF($AZ$24="Extended",INDEX($AT$24:$AT$35,MONTH(K682),1),MONTH(K682))&amp;connector&amp;IF($AZ$24="Short", RIGHT(YEAR(K682),2),YEAR(K682)),IF($AY$24=213, MONTH(K682)&amp;connector&amp;DAY(K682)&amp;connector&amp;IF($AZ$24="Short", RIGHT(YEAR(K682),2),YEAR(K682)),IF($AZ$24="Short", RIGHT(YEAR(K682),2),YEAR(K682))&amp;connector&amp;MONTH(K682)&amp;connector&amp;DAY(K682))),"-")</f>
        <v>-</v>
      </c>
      <c r="M682" s="101" t="str">
        <f>IF(LEN(INDEX(Input!J$6:J$1005,ROW($C682)-ROW($C$5),1))=0,"",INDEX(Input!J$6:J$1005,ROW($C682)-ROW($C$5),1))</f>
        <v/>
      </c>
      <c r="N682" s="101" t="str">
        <f t="array" ref="N682">IFERROR(IF($AY$24=123,DAY(M682)&amp;connector&amp;IF($AZ$24="Extended",INDEX($AT$24:$AT$35,MONTH(M682),1),MONTH(M682))&amp;connector&amp;IF($AZ$24="Short", RIGHT(YEAR(M682),2),YEAR(M682)),IF($AY$24=213, MONTH(M682)&amp;connector&amp;DAY(M682)&amp;connector&amp;IF($AZ$24="Short", RIGHT(YEAR(M682),2),YEAR(M682)),IF($AZ$24="Short", RIGHT(YEAR(M682),2),YEAR(M682))&amp;connector&amp;MONTH(M682)&amp;connector&amp;DAY(M682))),"-")</f>
        <v>-</v>
      </c>
      <c r="O682" s="156" t="str">
        <f>IF(LEN(INDEX(Input!K$6:K$1005,ROW($C682)-ROW($C$5),1))=0,"",INDEX(Input!K$6:K$1005,ROW($C682)-ROW($C$5),1))</f>
        <v/>
      </c>
      <c r="P682" s="100" t="str">
        <f t="shared" si="82"/>
        <v>-</v>
      </c>
      <c r="Q682" s="156" t="str">
        <f>IF(LEN(INDEX(Input!L$6:L$1005,ROW($C682)-ROW($C$5),1))=0,"",INDEX(Input!L$6:L$1005,ROW($C682)-ROW($C$5),1))</f>
        <v/>
      </c>
      <c r="R682" s="100" t="str">
        <f t="shared" si="83"/>
        <v>-</v>
      </c>
      <c r="S682" s="156" t="str">
        <f>IF(LEN(INDEX(Input!M$6:M$1005,ROW($C682)-ROW($C$5),1))=0,"-",INDEX(Input!M$6:M$1005,ROW($C682)-ROW($C$5),1))</f>
        <v>-</v>
      </c>
      <c r="T682" s="156" t="str">
        <f t="shared" si="84"/>
        <v/>
      </c>
      <c r="U682" s="100" t="str">
        <f t="shared" si="85"/>
        <v>-</v>
      </c>
      <c r="V682" s="156" t="str">
        <f>IF(LEN(INDEX(Input!O$6:O$1005,ROW($C682)-ROW($C$5),1))=0,"",INDEX(Input!O$6:O$1005,ROW($C682)-ROW($C$5),1))</f>
        <v/>
      </c>
      <c r="W682" s="100" t="str">
        <f t="shared" si="86"/>
        <v>-</v>
      </c>
      <c r="X682" s="104" t="str">
        <f t="shared" si="87"/>
        <v/>
      </c>
      <c r="Y682" s="102" t="str">
        <f t="shared" si="88"/>
        <v/>
      </c>
      <c r="Z682" s="102" t="str">
        <f>IF(AND(OR(Dashboard!$D$7=J682,Dashboard!$D$7=""),  OR(Dashboard!$G$6&lt;=K682,Dashboard!$G$6=""), OR(Dashboard!$G$7&gt;=K682,Dashboard!$G$7=""),  OR(Dashboard!$J$6&lt;=O682,Dashboard!$J$6=""), OR(Dashboard!$J$7&gt;=O682,Dashboard!$J$7=""),D682&lt;&gt;""),"x","")</f>
        <v>x</v>
      </c>
      <c r="AA682" s="102" t="str">
        <f>IF(AND(OR(Dashboard!$D$6=H682,Dashboard!$D$6="",Dashboard!$D$6="All"), Z682="x"),"x","")</f>
        <v>x</v>
      </c>
      <c r="AB682" s="103" t="str">
        <f>IF(AND(OR(Dashboard!$D$6=H682,Dashboard!$D$6="",Dashboard!$D$6="All"), OR(Dashboard!$D$7=J682,Dashboard!$D$7=""),  OR(Dashboard!$G$6&lt;=K682,Dashboard!$G$6=""), OR(Dashboard!$G$7&gt;=K682,Dashboard!$G$7=""),  OR(Dashboard!$J$6&lt;=O682,Dashboard!$J$6=""), OR(Dashboard!$J$7&gt;=O682,Dashboard!$J$7=""),I682&lt;&gt;""),"x","")</f>
        <v/>
      </c>
      <c r="AC682" s="88" t="str">
        <f>IF($AB682&lt;&gt;"x","",IF(AND($I682&lt;&gt;AC$4, IFERROR(MATCH("c",$AB682:AB682,0),0)=0),"x", IF(IFERROR(MATCH("c",$AB682:AB682,0),0)=0,"c","")))</f>
        <v/>
      </c>
      <c r="AD682" s="88" t="str">
        <f>IF($AB682&lt;&gt;"x","",IF(AND($I682&lt;&gt;AD$4, IFERROR(MATCH("c",$AB682:AC682,0),0)=0),"x", IF(IFERROR(MATCH("c",$AB682:AC682,0),0)=0,"c","")))</f>
        <v/>
      </c>
      <c r="AE682" s="88" t="str">
        <f>IF($AB682&lt;&gt;"x","",IF(AND($I682&lt;&gt;AE$4, IFERROR(MATCH("c",$AB682:AD682,0),0)=0),"x", IF(IFERROR(MATCH("c",$AB682:AD682,0),0)=0,"c","")))</f>
        <v/>
      </c>
      <c r="AF682" s="88" t="str">
        <f>IF($AB682&lt;&gt;"x","",IF(AND($I682&lt;&gt;AF$4, IFERROR(MATCH("c",$AB682:AE682,0),0)=0),"x", IF(IFERROR(MATCH("c",$AB682:AE682,0),0)=0,"c","")))</f>
        <v/>
      </c>
      <c r="AG682" s="88" t="str">
        <f>IF($AB682&lt;&gt;"x","",IF(AND($I682&lt;&gt;AG$4, IFERROR(MATCH("c",$AB682:AF682,0),0)=0),"x", IF(IFERROR(MATCH("c",$AB682:AF682,0),0)=0,"c","")))</f>
        <v/>
      </c>
      <c r="AH682" s="88" t="str">
        <f>IF($AB682&lt;&gt;"x","",IF(AND($I682&lt;&gt;AH$4, IFERROR(MATCH("c",$AB682:AG682,0),0)=0),"x", IF(IFERROR(MATCH("c",$AB682:AG682,0),0)=0,"c","")))</f>
        <v/>
      </c>
      <c r="AI682" s="88" t="str">
        <f>IF($AB682&lt;&gt;"x","",IF(AND($I682&lt;&gt;AI$4, IFERROR(MATCH("c",$AB682:AH682,0),0)=0),"x", IF(IFERROR(MATCH("c",$AB682:AH682,0),0)=0,"c","")))</f>
        <v/>
      </c>
      <c r="AJ682" s="88" t="str">
        <f>IF($AB682&lt;&gt;"x","",IF(AND($I682&lt;&gt;AJ$4, IFERROR(MATCH("c",$AB682:AI682,0),0)=0),"x", IF(IFERROR(MATCH("c",$AB682:AI682,0),0)=0,"c","")))</f>
        <v/>
      </c>
      <c r="AK682" s="88" t="str">
        <f>IF($AB682&lt;&gt;"x","",IF(AND($I682&lt;&gt;AK$4, IFERROR(MATCH("c",$AB682:AJ682,0),0)=0),"x", IF(IFERROR(MATCH("c",$AB682:AJ682,0),0)=0,"c","")))</f>
        <v/>
      </c>
      <c r="AL682" s="88" t="str">
        <f>IF($AB682&lt;&gt;"x","",IF(AND($I682&lt;&gt;AL$4, IFERROR(MATCH("c",$AB682:AK682,0),0)=0),"x", IF(IFERROR(MATCH("c",$AB682:AK682,0),0)=0,"c","")))</f>
        <v/>
      </c>
      <c r="AM682" s="88" t="str">
        <f>IF($AB682&lt;&gt;"x","",IF(AND($I682&lt;&gt;AM$4, IFERROR(MATCH("c",$AB682:AL682,0),0)=0),"x", IF(IFERROR(MATCH("c",$AB682:AL682,0),0)=0,"c","")))</f>
        <v/>
      </c>
      <c r="AN682" s="88" t="str">
        <f>IF($AB682&lt;&gt;"x","",IF(AND($I682&lt;&gt;AN$4, IFERROR(MATCH("c",$AB682:AM682,0),0)=0),"x", IF(IFERROR(MATCH("c",$AB682:AM682,0),0)=0,"c","")))</f>
        <v/>
      </c>
      <c r="AO682" s="88" t="str">
        <f>IF($AB682&lt;&gt;"x","",IF(AND($I682&lt;&gt;AO$4, IFERROR(MATCH("c",$AB682:AN682,0),0)=0),"x", IF(IFERROR(MATCH("c",$AB682:AN682,0),0)=0,"c","")))</f>
        <v/>
      </c>
      <c r="AP682" s="88" t="str">
        <f>IF($AB682&lt;&gt;"x","",IF(AND($I682&lt;&gt;AP$4, IFERROR(MATCH("c",$AB682:AO682,0),0)=0),"x", IF(IFERROR(MATCH("c",$AB682:AO682,0),0)=0,"c","")))</f>
        <v/>
      </c>
      <c r="AQ682" s="88" t="str">
        <f>IF($AB682&lt;&gt;"x","",IF(AND($I682&lt;&gt;AQ$4, IFERROR(MATCH("c",$AB682:AP682,0),0)=0),"x", IF(IFERROR(MATCH("c",$AB682:AP682,0),0)=0,"c","")))</f>
        <v/>
      </c>
    </row>
    <row r="683" spans="2:43" x14ac:dyDescent="0.25">
      <c r="B683" s="88">
        <f>IF(AND(OR(Pipeline!$F$5=H683,Pipeline!$F$5="",Pipeline!$F$5="All"), OR(Pipeline!$F$6=J683,Pipeline!$F$6="",Pipeline!$F$6="All"),  OR(Pipeline!$J$5&lt;=K683,Pipeline!$J$5=""), OR(Pipeline!$J$6&gt;=K683,Pipeline!$J$6=""),  OR(Pipeline!$N$5&lt;=O683,Pipeline!$N$5=""), OR(Pipeline!$N$6&gt;=O683,Pipeline!$N$6="")),1,0)</f>
        <v>1</v>
      </c>
      <c r="C683" s="99">
        <f>IF(B683&lt;&gt;1,"",COUNTIFS($I$6:I682,I683,$B$6:B682,1)+1)</f>
        <v>671</v>
      </c>
      <c r="D683" s="100" t="str">
        <f>IF(LEN(INDEX(Input!B$6:B$1005,ROW($C683)-ROW($C$5),1))=0,"-",INDEX(Input!B$6:B$1005,ROW($C683)-ROW($C$5),1))</f>
        <v>-</v>
      </c>
      <c r="E683" s="100" t="str">
        <f>IF(LEN(INDEX(Input!C$6:C$1005,ROW($C683)-ROW($C$5),1))=0,"-",INDEX(Input!C$6:C$1005,ROW($C683)-ROW($C$5),1))</f>
        <v>-</v>
      </c>
      <c r="F683" s="100" t="str">
        <f>IF(LEN(INDEX(Input!D$6:D$1005,ROW($C683)-ROW($C$5),1))=0,"-",INDEX(Input!D$6:D$1005,ROW($C683)-ROW($C$5),1))</f>
        <v>-</v>
      </c>
      <c r="G683" s="100" t="str">
        <f>IF(LEN(INDEX(Input!E$6:E$1005,ROW($C683)-ROW($C$5),1))=0,"-",INDEX(Input!E$6:E$1005,ROW($C683)-ROW($C$5),1))</f>
        <v>-</v>
      </c>
      <c r="H683" s="100" t="str">
        <f>IF(LEN(INDEX(Input!F$6:F$1005,ROW($C683)-ROW($C$5),1))=0,"-",INDEX(Input!F$6:F$1005,ROW($C683)-ROW($C$5),1))</f>
        <v>-</v>
      </c>
      <c r="I683" s="100" t="str">
        <f>IF(LEN(INDEX(Input!G$6:G$1005,ROW($C683)-ROW($C$5),1))=0,"",INDEX(Input!G$6:G$1005,ROW($C683)-ROW($C$5),1))</f>
        <v/>
      </c>
      <c r="J683" s="100" t="str">
        <f>IF(LEN(INDEX(Input!B$6:B$1005,ROW($C683)-ROW($C$5),1))=0,"-",IF(INDEX(Input!H$6:H$1005,ROW($C683)-ROW($C$5),1)="","Not set",INDEX(Input!H$6:H$1005,ROW($C683)-ROW($C$5),1)) )</f>
        <v>-</v>
      </c>
      <c r="K683" s="101" t="str">
        <f>IF(LEN(INDEX(Input!I$6:I$1005,ROW($C683)-ROW($C$5),1))=0,"",INDEX(Input!I$6:I$1005,ROW($C683)-ROW($C$5),1))</f>
        <v/>
      </c>
      <c r="L683" s="101" t="str">
        <f t="array" ref="L683">IFERROR(IF($AY$24=123,DAY(K683)&amp;connector&amp;IF($AZ$24="Extended",INDEX($AT$24:$AT$35,MONTH(K683),1),MONTH(K683))&amp;connector&amp;IF($AZ$24="Short", RIGHT(YEAR(K683),2),YEAR(K683)),IF($AY$24=213, MONTH(K683)&amp;connector&amp;DAY(K683)&amp;connector&amp;IF($AZ$24="Short", RIGHT(YEAR(K683),2),YEAR(K683)),IF($AZ$24="Short", RIGHT(YEAR(K683),2),YEAR(K683))&amp;connector&amp;MONTH(K683)&amp;connector&amp;DAY(K683))),"-")</f>
        <v>-</v>
      </c>
      <c r="M683" s="101" t="str">
        <f>IF(LEN(INDEX(Input!J$6:J$1005,ROW($C683)-ROW($C$5),1))=0,"",INDEX(Input!J$6:J$1005,ROW($C683)-ROW($C$5),1))</f>
        <v/>
      </c>
      <c r="N683" s="101" t="str">
        <f t="array" ref="N683">IFERROR(IF($AY$24=123,DAY(M683)&amp;connector&amp;IF($AZ$24="Extended",INDEX($AT$24:$AT$35,MONTH(M683),1),MONTH(M683))&amp;connector&amp;IF($AZ$24="Short", RIGHT(YEAR(M683),2),YEAR(M683)),IF($AY$24=213, MONTH(M683)&amp;connector&amp;DAY(M683)&amp;connector&amp;IF($AZ$24="Short", RIGHT(YEAR(M683),2),YEAR(M683)),IF($AZ$24="Short", RIGHT(YEAR(M683),2),YEAR(M683))&amp;connector&amp;MONTH(M683)&amp;connector&amp;DAY(M683))),"-")</f>
        <v>-</v>
      </c>
      <c r="O683" s="156" t="str">
        <f>IF(LEN(INDEX(Input!K$6:K$1005,ROW($C683)-ROW($C$5),1))=0,"",INDEX(Input!K$6:K$1005,ROW($C683)-ROW($C$5),1))</f>
        <v/>
      </c>
      <c r="P683" s="100" t="str">
        <f t="shared" si="82"/>
        <v>-</v>
      </c>
      <c r="Q683" s="156" t="str">
        <f>IF(LEN(INDEX(Input!L$6:L$1005,ROW($C683)-ROW($C$5),1))=0,"",INDEX(Input!L$6:L$1005,ROW($C683)-ROW($C$5),1))</f>
        <v/>
      </c>
      <c r="R683" s="100" t="str">
        <f t="shared" si="83"/>
        <v>-</v>
      </c>
      <c r="S683" s="156" t="str">
        <f>IF(LEN(INDEX(Input!M$6:M$1005,ROW($C683)-ROW($C$5),1))=0,"-",INDEX(Input!M$6:M$1005,ROW($C683)-ROW($C$5),1))</f>
        <v>-</v>
      </c>
      <c r="T683" s="156" t="str">
        <f t="shared" si="84"/>
        <v/>
      </c>
      <c r="U683" s="100" t="str">
        <f t="shared" si="85"/>
        <v>-</v>
      </c>
      <c r="V683" s="156" t="str">
        <f>IF(LEN(INDEX(Input!O$6:O$1005,ROW($C683)-ROW($C$5),1))=0,"",INDEX(Input!O$6:O$1005,ROW($C683)-ROW($C$5),1))</f>
        <v/>
      </c>
      <c r="W683" s="100" t="str">
        <f t="shared" si="86"/>
        <v>-</v>
      </c>
      <c r="X683" s="104" t="str">
        <f t="shared" si="87"/>
        <v/>
      </c>
      <c r="Y683" s="102" t="str">
        <f t="shared" si="88"/>
        <v/>
      </c>
      <c r="Z683" s="102" t="str">
        <f>IF(AND(OR(Dashboard!$D$7=J683,Dashboard!$D$7=""),  OR(Dashboard!$G$6&lt;=K683,Dashboard!$G$6=""), OR(Dashboard!$G$7&gt;=K683,Dashboard!$G$7=""),  OR(Dashboard!$J$6&lt;=O683,Dashboard!$J$6=""), OR(Dashboard!$J$7&gt;=O683,Dashboard!$J$7=""),D683&lt;&gt;""),"x","")</f>
        <v>x</v>
      </c>
      <c r="AA683" s="102" t="str">
        <f>IF(AND(OR(Dashboard!$D$6=H683,Dashboard!$D$6="",Dashboard!$D$6="All"), Z683="x"),"x","")</f>
        <v>x</v>
      </c>
      <c r="AB683" s="103" t="str">
        <f>IF(AND(OR(Dashboard!$D$6=H683,Dashboard!$D$6="",Dashboard!$D$6="All"), OR(Dashboard!$D$7=J683,Dashboard!$D$7=""),  OR(Dashboard!$G$6&lt;=K683,Dashboard!$G$6=""), OR(Dashboard!$G$7&gt;=K683,Dashboard!$G$7=""),  OR(Dashboard!$J$6&lt;=O683,Dashboard!$J$6=""), OR(Dashboard!$J$7&gt;=O683,Dashboard!$J$7=""),I683&lt;&gt;""),"x","")</f>
        <v/>
      </c>
      <c r="AC683" s="88" t="str">
        <f>IF($AB683&lt;&gt;"x","",IF(AND($I683&lt;&gt;AC$4, IFERROR(MATCH("c",$AB683:AB683,0),0)=0),"x", IF(IFERROR(MATCH("c",$AB683:AB683,0),0)=0,"c","")))</f>
        <v/>
      </c>
      <c r="AD683" s="88" t="str">
        <f>IF($AB683&lt;&gt;"x","",IF(AND($I683&lt;&gt;AD$4, IFERROR(MATCH("c",$AB683:AC683,0),0)=0),"x", IF(IFERROR(MATCH("c",$AB683:AC683,0),0)=0,"c","")))</f>
        <v/>
      </c>
      <c r="AE683" s="88" t="str">
        <f>IF($AB683&lt;&gt;"x","",IF(AND($I683&lt;&gt;AE$4, IFERROR(MATCH("c",$AB683:AD683,0),0)=0),"x", IF(IFERROR(MATCH("c",$AB683:AD683,0),0)=0,"c","")))</f>
        <v/>
      </c>
      <c r="AF683" s="88" t="str">
        <f>IF($AB683&lt;&gt;"x","",IF(AND($I683&lt;&gt;AF$4, IFERROR(MATCH("c",$AB683:AE683,0),0)=0),"x", IF(IFERROR(MATCH("c",$AB683:AE683,0),0)=0,"c","")))</f>
        <v/>
      </c>
      <c r="AG683" s="88" t="str">
        <f>IF($AB683&lt;&gt;"x","",IF(AND($I683&lt;&gt;AG$4, IFERROR(MATCH("c",$AB683:AF683,0),0)=0),"x", IF(IFERROR(MATCH("c",$AB683:AF683,0),0)=0,"c","")))</f>
        <v/>
      </c>
      <c r="AH683" s="88" t="str">
        <f>IF($AB683&lt;&gt;"x","",IF(AND($I683&lt;&gt;AH$4, IFERROR(MATCH("c",$AB683:AG683,0),0)=0),"x", IF(IFERROR(MATCH("c",$AB683:AG683,0),0)=0,"c","")))</f>
        <v/>
      </c>
      <c r="AI683" s="88" t="str">
        <f>IF($AB683&lt;&gt;"x","",IF(AND($I683&lt;&gt;AI$4, IFERROR(MATCH("c",$AB683:AH683,0),0)=0),"x", IF(IFERROR(MATCH("c",$AB683:AH683,0),0)=0,"c","")))</f>
        <v/>
      </c>
      <c r="AJ683" s="88" t="str">
        <f>IF($AB683&lt;&gt;"x","",IF(AND($I683&lt;&gt;AJ$4, IFERROR(MATCH("c",$AB683:AI683,0),0)=0),"x", IF(IFERROR(MATCH("c",$AB683:AI683,0),0)=0,"c","")))</f>
        <v/>
      </c>
      <c r="AK683" s="88" t="str">
        <f>IF($AB683&lt;&gt;"x","",IF(AND($I683&lt;&gt;AK$4, IFERROR(MATCH("c",$AB683:AJ683,0),0)=0),"x", IF(IFERROR(MATCH("c",$AB683:AJ683,0),0)=0,"c","")))</f>
        <v/>
      </c>
      <c r="AL683" s="88" t="str">
        <f>IF($AB683&lt;&gt;"x","",IF(AND($I683&lt;&gt;AL$4, IFERROR(MATCH("c",$AB683:AK683,0),0)=0),"x", IF(IFERROR(MATCH("c",$AB683:AK683,0),0)=0,"c","")))</f>
        <v/>
      </c>
      <c r="AM683" s="88" t="str">
        <f>IF($AB683&lt;&gt;"x","",IF(AND($I683&lt;&gt;AM$4, IFERROR(MATCH("c",$AB683:AL683,0),0)=0),"x", IF(IFERROR(MATCH("c",$AB683:AL683,0),0)=0,"c","")))</f>
        <v/>
      </c>
      <c r="AN683" s="88" t="str">
        <f>IF($AB683&lt;&gt;"x","",IF(AND($I683&lt;&gt;AN$4, IFERROR(MATCH("c",$AB683:AM683,0),0)=0),"x", IF(IFERROR(MATCH("c",$AB683:AM683,0),0)=0,"c","")))</f>
        <v/>
      </c>
      <c r="AO683" s="88" t="str">
        <f>IF($AB683&lt;&gt;"x","",IF(AND($I683&lt;&gt;AO$4, IFERROR(MATCH("c",$AB683:AN683,0),0)=0),"x", IF(IFERROR(MATCH("c",$AB683:AN683,0),0)=0,"c","")))</f>
        <v/>
      </c>
      <c r="AP683" s="88" t="str">
        <f>IF($AB683&lt;&gt;"x","",IF(AND($I683&lt;&gt;AP$4, IFERROR(MATCH("c",$AB683:AO683,0),0)=0),"x", IF(IFERROR(MATCH("c",$AB683:AO683,0),0)=0,"c","")))</f>
        <v/>
      </c>
      <c r="AQ683" s="88" t="str">
        <f>IF($AB683&lt;&gt;"x","",IF(AND($I683&lt;&gt;AQ$4, IFERROR(MATCH("c",$AB683:AP683,0),0)=0),"x", IF(IFERROR(MATCH("c",$AB683:AP683,0),0)=0,"c","")))</f>
        <v/>
      </c>
    </row>
    <row r="684" spans="2:43" x14ac:dyDescent="0.25">
      <c r="B684" s="88">
        <f>IF(AND(OR(Pipeline!$F$5=H684,Pipeline!$F$5="",Pipeline!$F$5="All"), OR(Pipeline!$F$6=J684,Pipeline!$F$6="",Pipeline!$F$6="All"),  OR(Pipeline!$J$5&lt;=K684,Pipeline!$J$5=""), OR(Pipeline!$J$6&gt;=K684,Pipeline!$J$6=""),  OR(Pipeline!$N$5&lt;=O684,Pipeline!$N$5=""), OR(Pipeline!$N$6&gt;=O684,Pipeline!$N$6="")),1,0)</f>
        <v>1</v>
      </c>
      <c r="C684" s="99">
        <f>IF(B684&lt;&gt;1,"",COUNTIFS($I$6:I683,I684,$B$6:B683,1)+1)</f>
        <v>672</v>
      </c>
      <c r="D684" s="100" t="str">
        <f>IF(LEN(INDEX(Input!B$6:B$1005,ROW($C684)-ROW($C$5),1))=0,"-",INDEX(Input!B$6:B$1005,ROW($C684)-ROW($C$5),1))</f>
        <v>-</v>
      </c>
      <c r="E684" s="100" t="str">
        <f>IF(LEN(INDEX(Input!C$6:C$1005,ROW($C684)-ROW($C$5),1))=0,"-",INDEX(Input!C$6:C$1005,ROW($C684)-ROW($C$5),1))</f>
        <v>-</v>
      </c>
      <c r="F684" s="100" t="str">
        <f>IF(LEN(INDEX(Input!D$6:D$1005,ROW($C684)-ROW($C$5),1))=0,"-",INDEX(Input!D$6:D$1005,ROW($C684)-ROW($C$5),1))</f>
        <v>-</v>
      </c>
      <c r="G684" s="100" t="str">
        <f>IF(LEN(INDEX(Input!E$6:E$1005,ROW($C684)-ROW($C$5),1))=0,"-",INDEX(Input!E$6:E$1005,ROW($C684)-ROW($C$5),1))</f>
        <v>-</v>
      </c>
      <c r="H684" s="100" t="str">
        <f>IF(LEN(INDEX(Input!F$6:F$1005,ROW($C684)-ROW($C$5),1))=0,"-",INDEX(Input!F$6:F$1005,ROW($C684)-ROW($C$5),1))</f>
        <v>-</v>
      </c>
      <c r="I684" s="100" t="str">
        <f>IF(LEN(INDEX(Input!G$6:G$1005,ROW($C684)-ROW($C$5),1))=0,"",INDEX(Input!G$6:G$1005,ROW($C684)-ROW($C$5),1))</f>
        <v/>
      </c>
      <c r="J684" s="100" t="str">
        <f>IF(LEN(INDEX(Input!B$6:B$1005,ROW($C684)-ROW($C$5),1))=0,"-",IF(INDEX(Input!H$6:H$1005,ROW($C684)-ROW($C$5),1)="","Not set",INDEX(Input!H$6:H$1005,ROW($C684)-ROW($C$5),1)) )</f>
        <v>-</v>
      </c>
      <c r="K684" s="101" t="str">
        <f>IF(LEN(INDEX(Input!I$6:I$1005,ROW($C684)-ROW($C$5),1))=0,"",INDEX(Input!I$6:I$1005,ROW($C684)-ROW($C$5),1))</f>
        <v/>
      </c>
      <c r="L684" s="101" t="str">
        <f t="array" ref="L684">IFERROR(IF($AY$24=123,DAY(K684)&amp;connector&amp;IF($AZ$24="Extended",INDEX($AT$24:$AT$35,MONTH(K684),1),MONTH(K684))&amp;connector&amp;IF($AZ$24="Short", RIGHT(YEAR(K684),2),YEAR(K684)),IF($AY$24=213, MONTH(K684)&amp;connector&amp;DAY(K684)&amp;connector&amp;IF($AZ$24="Short", RIGHT(YEAR(K684),2),YEAR(K684)),IF($AZ$24="Short", RIGHT(YEAR(K684),2),YEAR(K684))&amp;connector&amp;MONTH(K684)&amp;connector&amp;DAY(K684))),"-")</f>
        <v>-</v>
      </c>
      <c r="M684" s="101" t="str">
        <f>IF(LEN(INDEX(Input!J$6:J$1005,ROW($C684)-ROW($C$5),1))=0,"",INDEX(Input!J$6:J$1005,ROW($C684)-ROW($C$5),1))</f>
        <v/>
      </c>
      <c r="N684" s="101" t="str">
        <f t="array" ref="N684">IFERROR(IF($AY$24=123,DAY(M684)&amp;connector&amp;IF($AZ$24="Extended",INDEX($AT$24:$AT$35,MONTH(M684),1),MONTH(M684))&amp;connector&amp;IF($AZ$24="Short", RIGHT(YEAR(M684),2),YEAR(M684)),IF($AY$24=213, MONTH(M684)&amp;connector&amp;DAY(M684)&amp;connector&amp;IF($AZ$24="Short", RIGHT(YEAR(M684),2),YEAR(M684)),IF($AZ$24="Short", RIGHT(YEAR(M684),2),YEAR(M684))&amp;connector&amp;MONTH(M684)&amp;connector&amp;DAY(M684))),"-")</f>
        <v>-</v>
      </c>
      <c r="O684" s="156" t="str">
        <f>IF(LEN(INDEX(Input!K$6:K$1005,ROW($C684)-ROW($C$5),1))=0,"",INDEX(Input!K$6:K$1005,ROW($C684)-ROW($C$5),1))</f>
        <v/>
      </c>
      <c r="P684" s="100" t="str">
        <f t="shared" si="82"/>
        <v>-</v>
      </c>
      <c r="Q684" s="156" t="str">
        <f>IF(LEN(INDEX(Input!L$6:L$1005,ROW($C684)-ROW($C$5),1))=0,"",INDEX(Input!L$6:L$1005,ROW($C684)-ROW($C$5),1))</f>
        <v/>
      </c>
      <c r="R684" s="100" t="str">
        <f t="shared" si="83"/>
        <v>-</v>
      </c>
      <c r="S684" s="156" t="str">
        <f>IF(LEN(INDEX(Input!M$6:M$1005,ROW($C684)-ROW($C$5),1))=0,"-",INDEX(Input!M$6:M$1005,ROW($C684)-ROW($C$5),1))</f>
        <v>-</v>
      </c>
      <c r="T684" s="156" t="str">
        <f t="shared" si="84"/>
        <v/>
      </c>
      <c r="U684" s="100" t="str">
        <f t="shared" si="85"/>
        <v>-</v>
      </c>
      <c r="V684" s="156" t="str">
        <f>IF(LEN(INDEX(Input!O$6:O$1005,ROW($C684)-ROW($C$5),1))=0,"",INDEX(Input!O$6:O$1005,ROW($C684)-ROW($C$5),1))</f>
        <v/>
      </c>
      <c r="W684" s="100" t="str">
        <f t="shared" si="86"/>
        <v>-</v>
      </c>
      <c r="X684" s="104" t="str">
        <f t="shared" si="87"/>
        <v/>
      </c>
      <c r="Y684" s="102" t="str">
        <f t="shared" si="88"/>
        <v/>
      </c>
      <c r="Z684" s="102" t="str">
        <f>IF(AND(OR(Dashboard!$D$7=J684,Dashboard!$D$7=""),  OR(Dashboard!$G$6&lt;=K684,Dashboard!$G$6=""), OR(Dashboard!$G$7&gt;=K684,Dashboard!$G$7=""),  OR(Dashboard!$J$6&lt;=O684,Dashboard!$J$6=""), OR(Dashboard!$J$7&gt;=O684,Dashboard!$J$7=""),D684&lt;&gt;""),"x","")</f>
        <v>x</v>
      </c>
      <c r="AA684" s="102" t="str">
        <f>IF(AND(OR(Dashboard!$D$6=H684,Dashboard!$D$6="",Dashboard!$D$6="All"), Z684="x"),"x","")</f>
        <v>x</v>
      </c>
      <c r="AB684" s="103" t="str">
        <f>IF(AND(OR(Dashboard!$D$6=H684,Dashboard!$D$6="",Dashboard!$D$6="All"), OR(Dashboard!$D$7=J684,Dashboard!$D$7=""),  OR(Dashboard!$G$6&lt;=K684,Dashboard!$G$6=""), OR(Dashboard!$G$7&gt;=K684,Dashboard!$G$7=""),  OR(Dashboard!$J$6&lt;=O684,Dashboard!$J$6=""), OR(Dashboard!$J$7&gt;=O684,Dashboard!$J$7=""),I684&lt;&gt;""),"x","")</f>
        <v/>
      </c>
      <c r="AC684" s="88" t="str">
        <f>IF($AB684&lt;&gt;"x","",IF(AND($I684&lt;&gt;AC$4, IFERROR(MATCH("c",$AB684:AB684,0),0)=0),"x", IF(IFERROR(MATCH("c",$AB684:AB684,0),0)=0,"c","")))</f>
        <v/>
      </c>
      <c r="AD684" s="88" t="str">
        <f>IF($AB684&lt;&gt;"x","",IF(AND($I684&lt;&gt;AD$4, IFERROR(MATCH("c",$AB684:AC684,0),0)=0),"x", IF(IFERROR(MATCH("c",$AB684:AC684,0),0)=0,"c","")))</f>
        <v/>
      </c>
      <c r="AE684" s="88" t="str">
        <f>IF($AB684&lt;&gt;"x","",IF(AND($I684&lt;&gt;AE$4, IFERROR(MATCH("c",$AB684:AD684,0),0)=0),"x", IF(IFERROR(MATCH("c",$AB684:AD684,0),0)=0,"c","")))</f>
        <v/>
      </c>
      <c r="AF684" s="88" t="str">
        <f>IF($AB684&lt;&gt;"x","",IF(AND($I684&lt;&gt;AF$4, IFERROR(MATCH("c",$AB684:AE684,0),0)=0),"x", IF(IFERROR(MATCH("c",$AB684:AE684,0),0)=0,"c","")))</f>
        <v/>
      </c>
      <c r="AG684" s="88" t="str">
        <f>IF($AB684&lt;&gt;"x","",IF(AND($I684&lt;&gt;AG$4, IFERROR(MATCH("c",$AB684:AF684,0),0)=0),"x", IF(IFERROR(MATCH("c",$AB684:AF684,0),0)=0,"c","")))</f>
        <v/>
      </c>
      <c r="AH684" s="88" t="str">
        <f>IF($AB684&lt;&gt;"x","",IF(AND($I684&lt;&gt;AH$4, IFERROR(MATCH("c",$AB684:AG684,0),0)=0),"x", IF(IFERROR(MATCH("c",$AB684:AG684,0),0)=0,"c","")))</f>
        <v/>
      </c>
      <c r="AI684" s="88" t="str">
        <f>IF($AB684&lt;&gt;"x","",IF(AND($I684&lt;&gt;AI$4, IFERROR(MATCH("c",$AB684:AH684,0),0)=0),"x", IF(IFERROR(MATCH("c",$AB684:AH684,0),0)=0,"c","")))</f>
        <v/>
      </c>
      <c r="AJ684" s="88" t="str">
        <f>IF($AB684&lt;&gt;"x","",IF(AND($I684&lt;&gt;AJ$4, IFERROR(MATCH("c",$AB684:AI684,0),0)=0),"x", IF(IFERROR(MATCH("c",$AB684:AI684,0),0)=0,"c","")))</f>
        <v/>
      </c>
      <c r="AK684" s="88" t="str">
        <f>IF($AB684&lt;&gt;"x","",IF(AND($I684&lt;&gt;AK$4, IFERROR(MATCH("c",$AB684:AJ684,0),0)=0),"x", IF(IFERROR(MATCH("c",$AB684:AJ684,0),0)=0,"c","")))</f>
        <v/>
      </c>
      <c r="AL684" s="88" t="str">
        <f>IF($AB684&lt;&gt;"x","",IF(AND($I684&lt;&gt;AL$4, IFERROR(MATCH("c",$AB684:AK684,0),0)=0),"x", IF(IFERROR(MATCH("c",$AB684:AK684,0),0)=0,"c","")))</f>
        <v/>
      </c>
      <c r="AM684" s="88" t="str">
        <f>IF($AB684&lt;&gt;"x","",IF(AND($I684&lt;&gt;AM$4, IFERROR(MATCH("c",$AB684:AL684,0),0)=0),"x", IF(IFERROR(MATCH("c",$AB684:AL684,0),0)=0,"c","")))</f>
        <v/>
      </c>
      <c r="AN684" s="88" t="str">
        <f>IF($AB684&lt;&gt;"x","",IF(AND($I684&lt;&gt;AN$4, IFERROR(MATCH("c",$AB684:AM684,0),0)=0),"x", IF(IFERROR(MATCH("c",$AB684:AM684,0),0)=0,"c","")))</f>
        <v/>
      </c>
      <c r="AO684" s="88" t="str">
        <f>IF($AB684&lt;&gt;"x","",IF(AND($I684&lt;&gt;AO$4, IFERROR(MATCH("c",$AB684:AN684,0),0)=0),"x", IF(IFERROR(MATCH("c",$AB684:AN684,0),0)=0,"c","")))</f>
        <v/>
      </c>
      <c r="AP684" s="88" t="str">
        <f>IF($AB684&lt;&gt;"x","",IF(AND($I684&lt;&gt;AP$4, IFERROR(MATCH("c",$AB684:AO684,0),0)=0),"x", IF(IFERROR(MATCH("c",$AB684:AO684,0),0)=0,"c","")))</f>
        <v/>
      </c>
      <c r="AQ684" s="88" t="str">
        <f>IF($AB684&lt;&gt;"x","",IF(AND($I684&lt;&gt;AQ$4, IFERROR(MATCH("c",$AB684:AP684,0),0)=0),"x", IF(IFERROR(MATCH("c",$AB684:AP684,0),0)=0,"c","")))</f>
        <v/>
      </c>
    </row>
    <row r="685" spans="2:43" x14ac:dyDescent="0.25">
      <c r="B685" s="88">
        <f>IF(AND(OR(Pipeline!$F$5=H685,Pipeline!$F$5="",Pipeline!$F$5="All"), OR(Pipeline!$F$6=J685,Pipeline!$F$6="",Pipeline!$F$6="All"),  OR(Pipeline!$J$5&lt;=K685,Pipeline!$J$5=""), OR(Pipeline!$J$6&gt;=K685,Pipeline!$J$6=""),  OR(Pipeline!$N$5&lt;=O685,Pipeline!$N$5=""), OR(Pipeline!$N$6&gt;=O685,Pipeline!$N$6="")),1,0)</f>
        <v>1</v>
      </c>
      <c r="C685" s="99">
        <f>IF(B685&lt;&gt;1,"",COUNTIFS($I$6:I684,I685,$B$6:B684,1)+1)</f>
        <v>673</v>
      </c>
      <c r="D685" s="100" t="str">
        <f>IF(LEN(INDEX(Input!B$6:B$1005,ROW($C685)-ROW($C$5),1))=0,"-",INDEX(Input!B$6:B$1005,ROW($C685)-ROW($C$5),1))</f>
        <v>-</v>
      </c>
      <c r="E685" s="100" t="str">
        <f>IF(LEN(INDEX(Input!C$6:C$1005,ROW($C685)-ROW($C$5),1))=0,"-",INDEX(Input!C$6:C$1005,ROW($C685)-ROW($C$5),1))</f>
        <v>-</v>
      </c>
      <c r="F685" s="100" t="str">
        <f>IF(LEN(INDEX(Input!D$6:D$1005,ROW($C685)-ROW($C$5),1))=0,"-",INDEX(Input!D$6:D$1005,ROW($C685)-ROW($C$5),1))</f>
        <v>-</v>
      </c>
      <c r="G685" s="100" t="str">
        <f>IF(LEN(INDEX(Input!E$6:E$1005,ROW($C685)-ROW($C$5),1))=0,"-",INDEX(Input!E$6:E$1005,ROW($C685)-ROW($C$5),1))</f>
        <v>-</v>
      </c>
      <c r="H685" s="100" t="str">
        <f>IF(LEN(INDEX(Input!F$6:F$1005,ROW($C685)-ROW($C$5),1))=0,"-",INDEX(Input!F$6:F$1005,ROW($C685)-ROW($C$5),1))</f>
        <v>-</v>
      </c>
      <c r="I685" s="100" t="str">
        <f>IF(LEN(INDEX(Input!G$6:G$1005,ROW($C685)-ROW($C$5),1))=0,"",INDEX(Input!G$6:G$1005,ROW($C685)-ROW($C$5),1))</f>
        <v/>
      </c>
      <c r="J685" s="100" t="str">
        <f>IF(LEN(INDEX(Input!B$6:B$1005,ROW($C685)-ROW($C$5),1))=0,"-",IF(INDEX(Input!H$6:H$1005,ROW($C685)-ROW($C$5),1)="","Not set",INDEX(Input!H$6:H$1005,ROW($C685)-ROW($C$5),1)) )</f>
        <v>-</v>
      </c>
      <c r="K685" s="101" t="str">
        <f>IF(LEN(INDEX(Input!I$6:I$1005,ROW($C685)-ROW($C$5),1))=0,"",INDEX(Input!I$6:I$1005,ROW($C685)-ROW($C$5),1))</f>
        <v/>
      </c>
      <c r="L685" s="101" t="str">
        <f t="array" ref="L685">IFERROR(IF($AY$24=123,DAY(K685)&amp;connector&amp;IF($AZ$24="Extended",INDEX($AT$24:$AT$35,MONTH(K685),1),MONTH(K685))&amp;connector&amp;IF($AZ$24="Short", RIGHT(YEAR(K685),2),YEAR(K685)),IF($AY$24=213, MONTH(K685)&amp;connector&amp;DAY(K685)&amp;connector&amp;IF($AZ$24="Short", RIGHT(YEAR(K685),2),YEAR(K685)),IF($AZ$24="Short", RIGHT(YEAR(K685),2),YEAR(K685))&amp;connector&amp;MONTH(K685)&amp;connector&amp;DAY(K685))),"-")</f>
        <v>-</v>
      </c>
      <c r="M685" s="101" t="str">
        <f>IF(LEN(INDEX(Input!J$6:J$1005,ROW($C685)-ROW($C$5),1))=0,"",INDEX(Input!J$6:J$1005,ROW($C685)-ROW($C$5),1))</f>
        <v/>
      </c>
      <c r="N685" s="101" t="str">
        <f t="array" ref="N685">IFERROR(IF($AY$24=123,DAY(M685)&amp;connector&amp;IF($AZ$24="Extended",INDEX($AT$24:$AT$35,MONTH(M685),1),MONTH(M685))&amp;connector&amp;IF($AZ$24="Short", RIGHT(YEAR(M685),2),YEAR(M685)),IF($AY$24=213, MONTH(M685)&amp;connector&amp;DAY(M685)&amp;connector&amp;IF($AZ$24="Short", RIGHT(YEAR(M685),2),YEAR(M685)),IF($AZ$24="Short", RIGHT(YEAR(M685),2),YEAR(M685))&amp;connector&amp;MONTH(M685)&amp;connector&amp;DAY(M685))),"-")</f>
        <v>-</v>
      </c>
      <c r="O685" s="156" t="str">
        <f>IF(LEN(INDEX(Input!K$6:K$1005,ROW($C685)-ROW($C$5),1))=0,"",INDEX(Input!K$6:K$1005,ROW($C685)-ROW($C$5),1))</f>
        <v/>
      </c>
      <c r="P685" s="100" t="str">
        <f t="shared" si="82"/>
        <v>-</v>
      </c>
      <c r="Q685" s="156" t="str">
        <f>IF(LEN(INDEX(Input!L$6:L$1005,ROW($C685)-ROW($C$5),1))=0,"",INDEX(Input!L$6:L$1005,ROW($C685)-ROW($C$5),1))</f>
        <v/>
      </c>
      <c r="R685" s="100" t="str">
        <f t="shared" si="83"/>
        <v>-</v>
      </c>
      <c r="S685" s="156" t="str">
        <f>IF(LEN(INDEX(Input!M$6:M$1005,ROW($C685)-ROW($C$5),1))=0,"-",INDEX(Input!M$6:M$1005,ROW($C685)-ROW($C$5),1))</f>
        <v>-</v>
      </c>
      <c r="T685" s="156" t="str">
        <f t="shared" si="84"/>
        <v/>
      </c>
      <c r="U685" s="100" t="str">
        <f t="shared" si="85"/>
        <v>-</v>
      </c>
      <c r="V685" s="156" t="str">
        <f>IF(LEN(INDEX(Input!O$6:O$1005,ROW($C685)-ROW($C$5),1))=0,"",INDEX(Input!O$6:O$1005,ROW($C685)-ROW($C$5),1))</f>
        <v/>
      </c>
      <c r="W685" s="100" t="str">
        <f t="shared" si="86"/>
        <v>-</v>
      </c>
      <c r="X685" s="104" t="str">
        <f t="shared" si="87"/>
        <v/>
      </c>
      <c r="Y685" s="102" t="str">
        <f t="shared" si="88"/>
        <v/>
      </c>
      <c r="Z685" s="102" t="str">
        <f>IF(AND(OR(Dashboard!$D$7=J685,Dashboard!$D$7=""),  OR(Dashboard!$G$6&lt;=K685,Dashboard!$G$6=""), OR(Dashboard!$G$7&gt;=K685,Dashboard!$G$7=""),  OR(Dashboard!$J$6&lt;=O685,Dashboard!$J$6=""), OR(Dashboard!$J$7&gt;=O685,Dashboard!$J$7=""),D685&lt;&gt;""),"x","")</f>
        <v>x</v>
      </c>
      <c r="AA685" s="102" t="str">
        <f>IF(AND(OR(Dashboard!$D$6=H685,Dashboard!$D$6="",Dashboard!$D$6="All"), Z685="x"),"x","")</f>
        <v>x</v>
      </c>
      <c r="AB685" s="103" t="str">
        <f>IF(AND(OR(Dashboard!$D$6=H685,Dashboard!$D$6="",Dashboard!$D$6="All"), OR(Dashboard!$D$7=J685,Dashboard!$D$7=""),  OR(Dashboard!$G$6&lt;=K685,Dashboard!$G$6=""), OR(Dashboard!$G$7&gt;=K685,Dashboard!$G$7=""),  OR(Dashboard!$J$6&lt;=O685,Dashboard!$J$6=""), OR(Dashboard!$J$7&gt;=O685,Dashboard!$J$7=""),I685&lt;&gt;""),"x","")</f>
        <v/>
      </c>
      <c r="AC685" s="88" t="str">
        <f>IF($AB685&lt;&gt;"x","",IF(AND($I685&lt;&gt;AC$4, IFERROR(MATCH("c",$AB685:AB685,0),0)=0),"x", IF(IFERROR(MATCH("c",$AB685:AB685,0),0)=0,"c","")))</f>
        <v/>
      </c>
      <c r="AD685" s="88" t="str">
        <f>IF($AB685&lt;&gt;"x","",IF(AND($I685&lt;&gt;AD$4, IFERROR(MATCH("c",$AB685:AC685,0),0)=0),"x", IF(IFERROR(MATCH("c",$AB685:AC685,0),0)=0,"c","")))</f>
        <v/>
      </c>
      <c r="AE685" s="88" t="str">
        <f>IF($AB685&lt;&gt;"x","",IF(AND($I685&lt;&gt;AE$4, IFERROR(MATCH("c",$AB685:AD685,0),0)=0),"x", IF(IFERROR(MATCH("c",$AB685:AD685,0),0)=0,"c","")))</f>
        <v/>
      </c>
      <c r="AF685" s="88" t="str">
        <f>IF($AB685&lt;&gt;"x","",IF(AND($I685&lt;&gt;AF$4, IFERROR(MATCH("c",$AB685:AE685,0),0)=0),"x", IF(IFERROR(MATCH("c",$AB685:AE685,0),0)=0,"c","")))</f>
        <v/>
      </c>
      <c r="AG685" s="88" t="str">
        <f>IF($AB685&lt;&gt;"x","",IF(AND($I685&lt;&gt;AG$4, IFERROR(MATCH("c",$AB685:AF685,0),0)=0),"x", IF(IFERROR(MATCH("c",$AB685:AF685,0),0)=0,"c","")))</f>
        <v/>
      </c>
      <c r="AH685" s="88" t="str">
        <f>IF($AB685&lt;&gt;"x","",IF(AND($I685&lt;&gt;AH$4, IFERROR(MATCH("c",$AB685:AG685,0),0)=0),"x", IF(IFERROR(MATCH("c",$AB685:AG685,0),0)=0,"c","")))</f>
        <v/>
      </c>
      <c r="AI685" s="88" t="str">
        <f>IF($AB685&lt;&gt;"x","",IF(AND($I685&lt;&gt;AI$4, IFERROR(MATCH("c",$AB685:AH685,0),0)=0),"x", IF(IFERROR(MATCH("c",$AB685:AH685,0),0)=0,"c","")))</f>
        <v/>
      </c>
      <c r="AJ685" s="88" t="str">
        <f>IF($AB685&lt;&gt;"x","",IF(AND($I685&lt;&gt;AJ$4, IFERROR(MATCH("c",$AB685:AI685,0),0)=0),"x", IF(IFERROR(MATCH("c",$AB685:AI685,0),0)=0,"c","")))</f>
        <v/>
      </c>
      <c r="AK685" s="88" t="str">
        <f>IF($AB685&lt;&gt;"x","",IF(AND($I685&lt;&gt;AK$4, IFERROR(MATCH("c",$AB685:AJ685,0),0)=0),"x", IF(IFERROR(MATCH("c",$AB685:AJ685,0),0)=0,"c","")))</f>
        <v/>
      </c>
      <c r="AL685" s="88" t="str">
        <f>IF($AB685&lt;&gt;"x","",IF(AND($I685&lt;&gt;AL$4, IFERROR(MATCH("c",$AB685:AK685,0),0)=0),"x", IF(IFERROR(MATCH("c",$AB685:AK685,0),0)=0,"c","")))</f>
        <v/>
      </c>
      <c r="AM685" s="88" t="str">
        <f>IF($AB685&lt;&gt;"x","",IF(AND($I685&lt;&gt;AM$4, IFERROR(MATCH("c",$AB685:AL685,0),0)=0),"x", IF(IFERROR(MATCH("c",$AB685:AL685,0),0)=0,"c","")))</f>
        <v/>
      </c>
      <c r="AN685" s="88" t="str">
        <f>IF($AB685&lt;&gt;"x","",IF(AND($I685&lt;&gt;AN$4, IFERROR(MATCH("c",$AB685:AM685,0),0)=0),"x", IF(IFERROR(MATCH("c",$AB685:AM685,0),0)=0,"c","")))</f>
        <v/>
      </c>
      <c r="AO685" s="88" t="str">
        <f>IF($AB685&lt;&gt;"x","",IF(AND($I685&lt;&gt;AO$4, IFERROR(MATCH("c",$AB685:AN685,0),0)=0),"x", IF(IFERROR(MATCH("c",$AB685:AN685,0),0)=0,"c","")))</f>
        <v/>
      </c>
      <c r="AP685" s="88" t="str">
        <f>IF($AB685&lt;&gt;"x","",IF(AND($I685&lt;&gt;AP$4, IFERROR(MATCH("c",$AB685:AO685,0),0)=0),"x", IF(IFERROR(MATCH("c",$AB685:AO685,0),0)=0,"c","")))</f>
        <v/>
      </c>
      <c r="AQ685" s="88" t="str">
        <f>IF($AB685&lt;&gt;"x","",IF(AND($I685&lt;&gt;AQ$4, IFERROR(MATCH("c",$AB685:AP685,0),0)=0),"x", IF(IFERROR(MATCH("c",$AB685:AP685,0),0)=0,"c","")))</f>
        <v/>
      </c>
    </row>
    <row r="686" spans="2:43" x14ac:dyDescent="0.25">
      <c r="B686" s="88">
        <f>IF(AND(OR(Pipeline!$F$5=H686,Pipeline!$F$5="",Pipeline!$F$5="All"), OR(Pipeline!$F$6=J686,Pipeline!$F$6="",Pipeline!$F$6="All"),  OR(Pipeline!$J$5&lt;=K686,Pipeline!$J$5=""), OR(Pipeline!$J$6&gt;=K686,Pipeline!$J$6=""),  OR(Pipeline!$N$5&lt;=O686,Pipeline!$N$5=""), OR(Pipeline!$N$6&gt;=O686,Pipeline!$N$6="")),1,0)</f>
        <v>1</v>
      </c>
      <c r="C686" s="99">
        <f>IF(B686&lt;&gt;1,"",COUNTIFS($I$6:I685,I686,$B$6:B685,1)+1)</f>
        <v>674</v>
      </c>
      <c r="D686" s="100" t="str">
        <f>IF(LEN(INDEX(Input!B$6:B$1005,ROW($C686)-ROW($C$5),1))=0,"-",INDEX(Input!B$6:B$1005,ROW($C686)-ROW($C$5),1))</f>
        <v>-</v>
      </c>
      <c r="E686" s="100" t="str">
        <f>IF(LEN(INDEX(Input!C$6:C$1005,ROW($C686)-ROW($C$5),1))=0,"-",INDEX(Input!C$6:C$1005,ROW($C686)-ROW($C$5),1))</f>
        <v>-</v>
      </c>
      <c r="F686" s="100" t="str">
        <f>IF(LEN(INDEX(Input!D$6:D$1005,ROW($C686)-ROW($C$5),1))=0,"-",INDEX(Input!D$6:D$1005,ROW($C686)-ROW($C$5),1))</f>
        <v>-</v>
      </c>
      <c r="G686" s="100" t="str">
        <f>IF(LEN(INDEX(Input!E$6:E$1005,ROW($C686)-ROW($C$5),1))=0,"-",INDEX(Input!E$6:E$1005,ROW($C686)-ROW($C$5),1))</f>
        <v>-</v>
      </c>
      <c r="H686" s="100" t="str">
        <f>IF(LEN(INDEX(Input!F$6:F$1005,ROW($C686)-ROW($C$5),1))=0,"-",INDEX(Input!F$6:F$1005,ROW($C686)-ROW($C$5),1))</f>
        <v>-</v>
      </c>
      <c r="I686" s="100" t="str">
        <f>IF(LEN(INDEX(Input!G$6:G$1005,ROW($C686)-ROW($C$5),1))=0,"",INDEX(Input!G$6:G$1005,ROW($C686)-ROW($C$5),1))</f>
        <v/>
      </c>
      <c r="J686" s="100" t="str">
        <f>IF(LEN(INDEX(Input!B$6:B$1005,ROW($C686)-ROW($C$5),1))=0,"-",IF(INDEX(Input!H$6:H$1005,ROW($C686)-ROW($C$5),1)="","Not set",INDEX(Input!H$6:H$1005,ROW($C686)-ROW($C$5),1)) )</f>
        <v>-</v>
      </c>
      <c r="K686" s="101" t="str">
        <f>IF(LEN(INDEX(Input!I$6:I$1005,ROW($C686)-ROW($C$5),1))=0,"",INDEX(Input!I$6:I$1005,ROW($C686)-ROW($C$5),1))</f>
        <v/>
      </c>
      <c r="L686" s="101" t="str">
        <f t="array" ref="L686">IFERROR(IF($AY$24=123,DAY(K686)&amp;connector&amp;IF($AZ$24="Extended",INDEX($AT$24:$AT$35,MONTH(K686),1),MONTH(K686))&amp;connector&amp;IF($AZ$24="Short", RIGHT(YEAR(K686),2),YEAR(K686)),IF($AY$24=213, MONTH(K686)&amp;connector&amp;DAY(K686)&amp;connector&amp;IF($AZ$24="Short", RIGHT(YEAR(K686),2),YEAR(K686)),IF($AZ$24="Short", RIGHT(YEAR(K686),2),YEAR(K686))&amp;connector&amp;MONTH(K686)&amp;connector&amp;DAY(K686))),"-")</f>
        <v>-</v>
      </c>
      <c r="M686" s="101" t="str">
        <f>IF(LEN(INDEX(Input!J$6:J$1005,ROW($C686)-ROW($C$5),1))=0,"",INDEX(Input!J$6:J$1005,ROW($C686)-ROW($C$5),1))</f>
        <v/>
      </c>
      <c r="N686" s="101" t="str">
        <f t="array" ref="N686">IFERROR(IF($AY$24=123,DAY(M686)&amp;connector&amp;IF($AZ$24="Extended",INDEX($AT$24:$AT$35,MONTH(M686),1),MONTH(M686))&amp;connector&amp;IF($AZ$24="Short", RIGHT(YEAR(M686),2),YEAR(M686)),IF($AY$24=213, MONTH(M686)&amp;connector&amp;DAY(M686)&amp;connector&amp;IF($AZ$24="Short", RIGHT(YEAR(M686),2),YEAR(M686)),IF($AZ$24="Short", RIGHT(YEAR(M686),2),YEAR(M686))&amp;connector&amp;MONTH(M686)&amp;connector&amp;DAY(M686))),"-")</f>
        <v>-</v>
      </c>
      <c r="O686" s="156" t="str">
        <f>IF(LEN(INDEX(Input!K$6:K$1005,ROW($C686)-ROW($C$5),1))=0,"",INDEX(Input!K$6:K$1005,ROW($C686)-ROW($C$5),1))</f>
        <v/>
      </c>
      <c r="P686" s="100" t="str">
        <f t="shared" si="82"/>
        <v>-</v>
      </c>
      <c r="Q686" s="156" t="str">
        <f>IF(LEN(INDEX(Input!L$6:L$1005,ROW($C686)-ROW($C$5),1))=0,"",INDEX(Input!L$6:L$1005,ROW($C686)-ROW($C$5),1))</f>
        <v/>
      </c>
      <c r="R686" s="100" t="str">
        <f t="shared" si="83"/>
        <v>-</v>
      </c>
      <c r="S686" s="156" t="str">
        <f>IF(LEN(INDEX(Input!M$6:M$1005,ROW($C686)-ROW($C$5),1))=0,"-",INDEX(Input!M$6:M$1005,ROW($C686)-ROW($C$5),1))</f>
        <v>-</v>
      </c>
      <c r="T686" s="156" t="str">
        <f t="shared" si="84"/>
        <v/>
      </c>
      <c r="U686" s="100" t="str">
        <f t="shared" si="85"/>
        <v>-</v>
      </c>
      <c r="V686" s="156" t="str">
        <f>IF(LEN(INDEX(Input!O$6:O$1005,ROW($C686)-ROW($C$5),1))=0,"",INDEX(Input!O$6:O$1005,ROW($C686)-ROW($C$5),1))</f>
        <v/>
      </c>
      <c r="W686" s="100" t="str">
        <f t="shared" si="86"/>
        <v>-</v>
      </c>
      <c r="X686" s="104" t="str">
        <f t="shared" si="87"/>
        <v/>
      </c>
      <c r="Y686" s="102" t="str">
        <f t="shared" si="88"/>
        <v/>
      </c>
      <c r="Z686" s="102" t="str">
        <f>IF(AND(OR(Dashboard!$D$7=J686,Dashboard!$D$7=""),  OR(Dashboard!$G$6&lt;=K686,Dashboard!$G$6=""), OR(Dashboard!$G$7&gt;=K686,Dashboard!$G$7=""),  OR(Dashboard!$J$6&lt;=O686,Dashboard!$J$6=""), OR(Dashboard!$J$7&gt;=O686,Dashboard!$J$7=""),D686&lt;&gt;""),"x","")</f>
        <v>x</v>
      </c>
      <c r="AA686" s="102" t="str">
        <f>IF(AND(OR(Dashboard!$D$6=H686,Dashboard!$D$6="",Dashboard!$D$6="All"), Z686="x"),"x","")</f>
        <v>x</v>
      </c>
      <c r="AB686" s="103" t="str">
        <f>IF(AND(OR(Dashboard!$D$6=H686,Dashboard!$D$6="",Dashboard!$D$6="All"), OR(Dashboard!$D$7=J686,Dashboard!$D$7=""),  OR(Dashboard!$G$6&lt;=K686,Dashboard!$G$6=""), OR(Dashboard!$G$7&gt;=K686,Dashboard!$G$7=""),  OR(Dashboard!$J$6&lt;=O686,Dashboard!$J$6=""), OR(Dashboard!$J$7&gt;=O686,Dashboard!$J$7=""),I686&lt;&gt;""),"x","")</f>
        <v/>
      </c>
      <c r="AC686" s="88" t="str">
        <f>IF($AB686&lt;&gt;"x","",IF(AND($I686&lt;&gt;AC$4, IFERROR(MATCH("c",$AB686:AB686,0),0)=0),"x", IF(IFERROR(MATCH("c",$AB686:AB686,0),0)=0,"c","")))</f>
        <v/>
      </c>
      <c r="AD686" s="88" t="str">
        <f>IF($AB686&lt;&gt;"x","",IF(AND($I686&lt;&gt;AD$4, IFERROR(MATCH("c",$AB686:AC686,0),0)=0),"x", IF(IFERROR(MATCH("c",$AB686:AC686,0),0)=0,"c","")))</f>
        <v/>
      </c>
      <c r="AE686" s="88" t="str">
        <f>IF($AB686&lt;&gt;"x","",IF(AND($I686&lt;&gt;AE$4, IFERROR(MATCH("c",$AB686:AD686,0),0)=0),"x", IF(IFERROR(MATCH("c",$AB686:AD686,0),0)=0,"c","")))</f>
        <v/>
      </c>
      <c r="AF686" s="88" t="str">
        <f>IF($AB686&lt;&gt;"x","",IF(AND($I686&lt;&gt;AF$4, IFERROR(MATCH("c",$AB686:AE686,0),0)=0),"x", IF(IFERROR(MATCH("c",$AB686:AE686,0),0)=0,"c","")))</f>
        <v/>
      </c>
      <c r="AG686" s="88" t="str">
        <f>IF($AB686&lt;&gt;"x","",IF(AND($I686&lt;&gt;AG$4, IFERROR(MATCH("c",$AB686:AF686,0),0)=0),"x", IF(IFERROR(MATCH("c",$AB686:AF686,0),0)=0,"c","")))</f>
        <v/>
      </c>
      <c r="AH686" s="88" t="str">
        <f>IF($AB686&lt;&gt;"x","",IF(AND($I686&lt;&gt;AH$4, IFERROR(MATCH("c",$AB686:AG686,0),0)=0),"x", IF(IFERROR(MATCH("c",$AB686:AG686,0),0)=0,"c","")))</f>
        <v/>
      </c>
      <c r="AI686" s="88" t="str">
        <f>IF($AB686&lt;&gt;"x","",IF(AND($I686&lt;&gt;AI$4, IFERROR(MATCH("c",$AB686:AH686,0),0)=0),"x", IF(IFERROR(MATCH("c",$AB686:AH686,0),0)=0,"c","")))</f>
        <v/>
      </c>
      <c r="AJ686" s="88" t="str">
        <f>IF($AB686&lt;&gt;"x","",IF(AND($I686&lt;&gt;AJ$4, IFERROR(MATCH("c",$AB686:AI686,0),0)=0),"x", IF(IFERROR(MATCH("c",$AB686:AI686,0),0)=0,"c","")))</f>
        <v/>
      </c>
      <c r="AK686" s="88" t="str">
        <f>IF($AB686&lt;&gt;"x","",IF(AND($I686&lt;&gt;AK$4, IFERROR(MATCH("c",$AB686:AJ686,0),0)=0),"x", IF(IFERROR(MATCH("c",$AB686:AJ686,0),0)=0,"c","")))</f>
        <v/>
      </c>
      <c r="AL686" s="88" t="str">
        <f>IF($AB686&lt;&gt;"x","",IF(AND($I686&lt;&gt;AL$4, IFERROR(MATCH("c",$AB686:AK686,0),0)=0),"x", IF(IFERROR(MATCH("c",$AB686:AK686,0),0)=0,"c","")))</f>
        <v/>
      </c>
      <c r="AM686" s="88" t="str">
        <f>IF($AB686&lt;&gt;"x","",IF(AND($I686&lt;&gt;AM$4, IFERROR(MATCH("c",$AB686:AL686,0),0)=0),"x", IF(IFERROR(MATCH("c",$AB686:AL686,0),0)=0,"c","")))</f>
        <v/>
      </c>
      <c r="AN686" s="88" t="str">
        <f>IF($AB686&lt;&gt;"x","",IF(AND($I686&lt;&gt;AN$4, IFERROR(MATCH("c",$AB686:AM686,0),0)=0),"x", IF(IFERROR(MATCH("c",$AB686:AM686,0),0)=0,"c","")))</f>
        <v/>
      </c>
      <c r="AO686" s="88" t="str">
        <f>IF($AB686&lt;&gt;"x","",IF(AND($I686&lt;&gt;AO$4, IFERROR(MATCH("c",$AB686:AN686,0),0)=0),"x", IF(IFERROR(MATCH("c",$AB686:AN686,0),0)=0,"c","")))</f>
        <v/>
      </c>
      <c r="AP686" s="88" t="str">
        <f>IF($AB686&lt;&gt;"x","",IF(AND($I686&lt;&gt;AP$4, IFERROR(MATCH("c",$AB686:AO686,0),0)=0),"x", IF(IFERROR(MATCH("c",$AB686:AO686,0),0)=0,"c","")))</f>
        <v/>
      </c>
      <c r="AQ686" s="88" t="str">
        <f>IF($AB686&lt;&gt;"x","",IF(AND($I686&lt;&gt;AQ$4, IFERROR(MATCH("c",$AB686:AP686,0),0)=0),"x", IF(IFERROR(MATCH("c",$AB686:AP686,0),0)=0,"c","")))</f>
        <v/>
      </c>
    </row>
    <row r="687" spans="2:43" x14ac:dyDescent="0.25">
      <c r="B687" s="88">
        <f>IF(AND(OR(Pipeline!$F$5=H687,Pipeline!$F$5="",Pipeline!$F$5="All"), OR(Pipeline!$F$6=J687,Pipeline!$F$6="",Pipeline!$F$6="All"),  OR(Pipeline!$J$5&lt;=K687,Pipeline!$J$5=""), OR(Pipeline!$J$6&gt;=K687,Pipeline!$J$6=""),  OR(Pipeline!$N$5&lt;=O687,Pipeline!$N$5=""), OR(Pipeline!$N$6&gt;=O687,Pipeline!$N$6="")),1,0)</f>
        <v>1</v>
      </c>
      <c r="C687" s="99">
        <f>IF(B687&lt;&gt;1,"",COUNTIFS($I$6:I686,I687,$B$6:B686,1)+1)</f>
        <v>675</v>
      </c>
      <c r="D687" s="100" t="str">
        <f>IF(LEN(INDEX(Input!B$6:B$1005,ROW($C687)-ROW($C$5),1))=0,"-",INDEX(Input!B$6:B$1005,ROW($C687)-ROW($C$5),1))</f>
        <v>-</v>
      </c>
      <c r="E687" s="100" t="str">
        <f>IF(LEN(INDEX(Input!C$6:C$1005,ROW($C687)-ROW($C$5),1))=0,"-",INDEX(Input!C$6:C$1005,ROW($C687)-ROW($C$5),1))</f>
        <v>-</v>
      </c>
      <c r="F687" s="100" t="str">
        <f>IF(LEN(INDEX(Input!D$6:D$1005,ROW($C687)-ROW($C$5),1))=0,"-",INDEX(Input!D$6:D$1005,ROW($C687)-ROW($C$5),1))</f>
        <v>-</v>
      </c>
      <c r="G687" s="100" t="str">
        <f>IF(LEN(INDEX(Input!E$6:E$1005,ROW($C687)-ROW($C$5),1))=0,"-",INDEX(Input!E$6:E$1005,ROW($C687)-ROW($C$5),1))</f>
        <v>-</v>
      </c>
      <c r="H687" s="100" t="str">
        <f>IF(LEN(INDEX(Input!F$6:F$1005,ROW($C687)-ROW($C$5),1))=0,"-",INDEX(Input!F$6:F$1005,ROW($C687)-ROW($C$5),1))</f>
        <v>-</v>
      </c>
      <c r="I687" s="100" t="str">
        <f>IF(LEN(INDEX(Input!G$6:G$1005,ROW($C687)-ROW($C$5),1))=0,"",INDEX(Input!G$6:G$1005,ROW($C687)-ROW($C$5),1))</f>
        <v/>
      </c>
      <c r="J687" s="100" t="str">
        <f>IF(LEN(INDEX(Input!B$6:B$1005,ROW($C687)-ROW($C$5),1))=0,"-",IF(INDEX(Input!H$6:H$1005,ROW($C687)-ROW($C$5),1)="","Not set",INDEX(Input!H$6:H$1005,ROW($C687)-ROW($C$5),1)) )</f>
        <v>-</v>
      </c>
      <c r="K687" s="101" t="str">
        <f>IF(LEN(INDEX(Input!I$6:I$1005,ROW($C687)-ROW($C$5),1))=0,"",INDEX(Input!I$6:I$1005,ROW($C687)-ROW($C$5),1))</f>
        <v/>
      </c>
      <c r="L687" s="101" t="str">
        <f t="array" ref="L687">IFERROR(IF($AY$24=123,DAY(K687)&amp;connector&amp;IF($AZ$24="Extended",INDEX($AT$24:$AT$35,MONTH(K687),1),MONTH(K687))&amp;connector&amp;IF($AZ$24="Short", RIGHT(YEAR(K687),2),YEAR(K687)),IF($AY$24=213, MONTH(K687)&amp;connector&amp;DAY(K687)&amp;connector&amp;IF($AZ$24="Short", RIGHT(YEAR(K687),2),YEAR(K687)),IF($AZ$24="Short", RIGHT(YEAR(K687),2),YEAR(K687))&amp;connector&amp;MONTH(K687)&amp;connector&amp;DAY(K687))),"-")</f>
        <v>-</v>
      </c>
      <c r="M687" s="101" t="str">
        <f>IF(LEN(INDEX(Input!J$6:J$1005,ROW($C687)-ROW($C$5),1))=0,"",INDEX(Input!J$6:J$1005,ROW($C687)-ROW($C$5),1))</f>
        <v/>
      </c>
      <c r="N687" s="101" t="str">
        <f t="array" ref="N687">IFERROR(IF($AY$24=123,DAY(M687)&amp;connector&amp;IF($AZ$24="Extended",INDEX($AT$24:$AT$35,MONTH(M687),1),MONTH(M687))&amp;connector&amp;IF($AZ$24="Short", RIGHT(YEAR(M687),2),YEAR(M687)),IF($AY$24=213, MONTH(M687)&amp;connector&amp;DAY(M687)&amp;connector&amp;IF($AZ$24="Short", RIGHT(YEAR(M687),2),YEAR(M687)),IF($AZ$24="Short", RIGHT(YEAR(M687),2),YEAR(M687))&amp;connector&amp;MONTH(M687)&amp;connector&amp;DAY(M687))),"-")</f>
        <v>-</v>
      </c>
      <c r="O687" s="156" t="str">
        <f>IF(LEN(INDEX(Input!K$6:K$1005,ROW($C687)-ROW($C$5),1))=0,"",INDEX(Input!K$6:K$1005,ROW($C687)-ROW($C$5),1))</f>
        <v/>
      </c>
      <c r="P687" s="100" t="str">
        <f t="shared" si="82"/>
        <v>-</v>
      </c>
      <c r="Q687" s="156" t="str">
        <f>IF(LEN(INDEX(Input!L$6:L$1005,ROW($C687)-ROW($C$5),1))=0,"",INDEX(Input!L$6:L$1005,ROW($C687)-ROW($C$5),1))</f>
        <v/>
      </c>
      <c r="R687" s="100" t="str">
        <f t="shared" si="83"/>
        <v>-</v>
      </c>
      <c r="S687" s="156" t="str">
        <f>IF(LEN(INDEX(Input!M$6:M$1005,ROW($C687)-ROW($C$5),1))=0,"-",INDEX(Input!M$6:M$1005,ROW($C687)-ROW($C$5),1))</f>
        <v>-</v>
      </c>
      <c r="T687" s="156" t="str">
        <f t="shared" si="84"/>
        <v/>
      </c>
      <c r="U687" s="100" t="str">
        <f t="shared" si="85"/>
        <v>-</v>
      </c>
      <c r="V687" s="156" t="str">
        <f>IF(LEN(INDEX(Input!O$6:O$1005,ROW($C687)-ROW($C$5),1))=0,"",INDEX(Input!O$6:O$1005,ROW($C687)-ROW($C$5),1))</f>
        <v/>
      </c>
      <c r="W687" s="100" t="str">
        <f t="shared" si="86"/>
        <v>-</v>
      </c>
      <c r="X687" s="104" t="str">
        <f t="shared" si="87"/>
        <v/>
      </c>
      <c r="Y687" s="102" t="str">
        <f t="shared" si="88"/>
        <v/>
      </c>
      <c r="Z687" s="102" t="str">
        <f>IF(AND(OR(Dashboard!$D$7=J687,Dashboard!$D$7=""),  OR(Dashboard!$G$6&lt;=K687,Dashboard!$G$6=""), OR(Dashboard!$G$7&gt;=K687,Dashboard!$G$7=""),  OR(Dashboard!$J$6&lt;=O687,Dashboard!$J$6=""), OR(Dashboard!$J$7&gt;=O687,Dashboard!$J$7=""),D687&lt;&gt;""),"x","")</f>
        <v>x</v>
      </c>
      <c r="AA687" s="102" t="str">
        <f>IF(AND(OR(Dashboard!$D$6=H687,Dashboard!$D$6="",Dashboard!$D$6="All"), Z687="x"),"x","")</f>
        <v>x</v>
      </c>
      <c r="AB687" s="103" t="str">
        <f>IF(AND(OR(Dashboard!$D$6=H687,Dashboard!$D$6="",Dashboard!$D$6="All"), OR(Dashboard!$D$7=J687,Dashboard!$D$7=""),  OR(Dashboard!$G$6&lt;=K687,Dashboard!$G$6=""), OR(Dashboard!$G$7&gt;=K687,Dashboard!$G$7=""),  OR(Dashboard!$J$6&lt;=O687,Dashboard!$J$6=""), OR(Dashboard!$J$7&gt;=O687,Dashboard!$J$7=""),I687&lt;&gt;""),"x","")</f>
        <v/>
      </c>
      <c r="AC687" s="88" t="str">
        <f>IF($AB687&lt;&gt;"x","",IF(AND($I687&lt;&gt;AC$4, IFERROR(MATCH("c",$AB687:AB687,0),0)=0),"x", IF(IFERROR(MATCH("c",$AB687:AB687,0),0)=0,"c","")))</f>
        <v/>
      </c>
      <c r="AD687" s="88" t="str">
        <f>IF($AB687&lt;&gt;"x","",IF(AND($I687&lt;&gt;AD$4, IFERROR(MATCH("c",$AB687:AC687,0),0)=0),"x", IF(IFERROR(MATCH("c",$AB687:AC687,0),0)=0,"c","")))</f>
        <v/>
      </c>
      <c r="AE687" s="88" t="str">
        <f>IF($AB687&lt;&gt;"x","",IF(AND($I687&lt;&gt;AE$4, IFERROR(MATCH("c",$AB687:AD687,0),0)=0),"x", IF(IFERROR(MATCH("c",$AB687:AD687,0),0)=0,"c","")))</f>
        <v/>
      </c>
      <c r="AF687" s="88" t="str">
        <f>IF($AB687&lt;&gt;"x","",IF(AND($I687&lt;&gt;AF$4, IFERROR(MATCH("c",$AB687:AE687,0),0)=0),"x", IF(IFERROR(MATCH("c",$AB687:AE687,0),0)=0,"c","")))</f>
        <v/>
      </c>
      <c r="AG687" s="88" t="str">
        <f>IF($AB687&lt;&gt;"x","",IF(AND($I687&lt;&gt;AG$4, IFERROR(MATCH("c",$AB687:AF687,0),0)=0),"x", IF(IFERROR(MATCH("c",$AB687:AF687,0),0)=0,"c","")))</f>
        <v/>
      </c>
      <c r="AH687" s="88" t="str">
        <f>IF($AB687&lt;&gt;"x","",IF(AND($I687&lt;&gt;AH$4, IFERROR(MATCH("c",$AB687:AG687,0),0)=0),"x", IF(IFERROR(MATCH("c",$AB687:AG687,0),0)=0,"c","")))</f>
        <v/>
      </c>
      <c r="AI687" s="88" t="str">
        <f>IF($AB687&lt;&gt;"x","",IF(AND($I687&lt;&gt;AI$4, IFERROR(MATCH("c",$AB687:AH687,0),0)=0),"x", IF(IFERROR(MATCH("c",$AB687:AH687,0),0)=0,"c","")))</f>
        <v/>
      </c>
      <c r="AJ687" s="88" t="str">
        <f>IF($AB687&lt;&gt;"x","",IF(AND($I687&lt;&gt;AJ$4, IFERROR(MATCH("c",$AB687:AI687,0),0)=0),"x", IF(IFERROR(MATCH("c",$AB687:AI687,0),0)=0,"c","")))</f>
        <v/>
      </c>
      <c r="AK687" s="88" t="str">
        <f>IF($AB687&lt;&gt;"x","",IF(AND($I687&lt;&gt;AK$4, IFERROR(MATCH("c",$AB687:AJ687,0),0)=0),"x", IF(IFERROR(MATCH("c",$AB687:AJ687,0),0)=0,"c","")))</f>
        <v/>
      </c>
      <c r="AL687" s="88" t="str">
        <f>IF($AB687&lt;&gt;"x","",IF(AND($I687&lt;&gt;AL$4, IFERROR(MATCH("c",$AB687:AK687,0),0)=0),"x", IF(IFERROR(MATCH("c",$AB687:AK687,0),0)=0,"c","")))</f>
        <v/>
      </c>
      <c r="AM687" s="88" t="str">
        <f>IF($AB687&lt;&gt;"x","",IF(AND($I687&lt;&gt;AM$4, IFERROR(MATCH("c",$AB687:AL687,0),0)=0),"x", IF(IFERROR(MATCH("c",$AB687:AL687,0),0)=0,"c","")))</f>
        <v/>
      </c>
      <c r="AN687" s="88" t="str">
        <f>IF($AB687&lt;&gt;"x","",IF(AND($I687&lt;&gt;AN$4, IFERROR(MATCH("c",$AB687:AM687,0),0)=0),"x", IF(IFERROR(MATCH("c",$AB687:AM687,0),0)=0,"c","")))</f>
        <v/>
      </c>
      <c r="AO687" s="88" t="str">
        <f>IF($AB687&lt;&gt;"x","",IF(AND($I687&lt;&gt;AO$4, IFERROR(MATCH("c",$AB687:AN687,0),0)=0),"x", IF(IFERROR(MATCH("c",$AB687:AN687,0),0)=0,"c","")))</f>
        <v/>
      </c>
      <c r="AP687" s="88" t="str">
        <f>IF($AB687&lt;&gt;"x","",IF(AND($I687&lt;&gt;AP$4, IFERROR(MATCH("c",$AB687:AO687,0),0)=0),"x", IF(IFERROR(MATCH("c",$AB687:AO687,0),0)=0,"c","")))</f>
        <v/>
      </c>
      <c r="AQ687" s="88" t="str">
        <f>IF($AB687&lt;&gt;"x","",IF(AND($I687&lt;&gt;AQ$4, IFERROR(MATCH("c",$AB687:AP687,0),0)=0),"x", IF(IFERROR(MATCH("c",$AB687:AP687,0),0)=0,"c","")))</f>
        <v/>
      </c>
    </row>
    <row r="688" spans="2:43" x14ac:dyDescent="0.25">
      <c r="B688" s="88">
        <f>IF(AND(OR(Pipeline!$F$5=H688,Pipeline!$F$5="",Pipeline!$F$5="All"), OR(Pipeline!$F$6=J688,Pipeline!$F$6="",Pipeline!$F$6="All"),  OR(Pipeline!$J$5&lt;=K688,Pipeline!$J$5=""), OR(Pipeline!$J$6&gt;=K688,Pipeline!$J$6=""),  OR(Pipeline!$N$5&lt;=O688,Pipeline!$N$5=""), OR(Pipeline!$N$6&gt;=O688,Pipeline!$N$6="")),1,0)</f>
        <v>1</v>
      </c>
      <c r="C688" s="99">
        <f>IF(B688&lt;&gt;1,"",COUNTIFS($I$6:I687,I688,$B$6:B687,1)+1)</f>
        <v>676</v>
      </c>
      <c r="D688" s="100" t="str">
        <f>IF(LEN(INDEX(Input!B$6:B$1005,ROW($C688)-ROW($C$5),1))=0,"-",INDEX(Input!B$6:B$1005,ROW($C688)-ROW($C$5),1))</f>
        <v>-</v>
      </c>
      <c r="E688" s="100" t="str">
        <f>IF(LEN(INDEX(Input!C$6:C$1005,ROW($C688)-ROW($C$5),1))=0,"-",INDEX(Input!C$6:C$1005,ROW($C688)-ROW($C$5),1))</f>
        <v>-</v>
      </c>
      <c r="F688" s="100" t="str">
        <f>IF(LEN(INDEX(Input!D$6:D$1005,ROW($C688)-ROW($C$5),1))=0,"-",INDEX(Input!D$6:D$1005,ROW($C688)-ROW($C$5),1))</f>
        <v>-</v>
      </c>
      <c r="G688" s="100" t="str">
        <f>IF(LEN(INDEX(Input!E$6:E$1005,ROW($C688)-ROW($C$5),1))=0,"-",INDEX(Input!E$6:E$1005,ROW($C688)-ROW($C$5),1))</f>
        <v>-</v>
      </c>
      <c r="H688" s="100" t="str">
        <f>IF(LEN(INDEX(Input!F$6:F$1005,ROW($C688)-ROW($C$5),1))=0,"-",INDEX(Input!F$6:F$1005,ROW($C688)-ROW($C$5),1))</f>
        <v>-</v>
      </c>
      <c r="I688" s="100" t="str">
        <f>IF(LEN(INDEX(Input!G$6:G$1005,ROW($C688)-ROW($C$5),1))=0,"",INDEX(Input!G$6:G$1005,ROW($C688)-ROW($C$5),1))</f>
        <v/>
      </c>
      <c r="J688" s="100" t="str">
        <f>IF(LEN(INDEX(Input!B$6:B$1005,ROW($C688)-ROW($C$5),1))=0,"-",IF(INDEX(Input!H$6:H$1005,ROW($C688)-ROW($C$5),1)="","Not set",INDEX(Input!H$6:H$1005,ROW($C688)-ROW($C$5),1)) )</f>
        <v>-</v>
      </c>
      <c r="K688" s="101" t="str">
        <f>IF(LEN(INDEX(Input!I$6:I$1005,ROW($C688)-ROW($C$5),1))=0,"",INDEX(Input!I$6:I$1005,ROW($C688)-ROW($C$5),1))</f>
        <v/>
      </c>
      <c r="L688" s="101" t="str">
        <f t="array" ref="L688">IFERROR(IF($AY$24=123,DAY(K688)&amp;connector&amp;IF($AZ$24="Extended",INDEX($AT$24:$AT$35,MONTH(K688),1),MONTH(K688))&amp;connector&amp;IF($AZ$24="Short", RIGHT(YEAR(K688),2),YEAR(K688)),IF($AY$24=213, MONTH(K688)&amp;connector&amp;DAY(K688)&amp;connector&amp;IF($AZ$24="Short", RIGHT(YEAR(K688),2),YEAR(K688)),IF($AZ$24="Short", RIGHT(YEAR(K688),2),YEAR(K688))&amp;connector&amp;MONTH(K688)&amp;connector&amp;DAY(K688))),"-")</f>
        <v>-</v>
      </c>
      <c r="M688" s="101" t="str">
        <f>IF(LEN(INDEX(Input!J$6:J$1005,ROW($C688)-ROW($C$5),1))=0,"",INDEX(Input!J$6:J$1005,ROW($C688)-ROW($C$5),1))</f>
        <v/>
      </c>
      <c r="N688" s="101" t="str">
        <f t="array" ref="N688">IFERROR(IF($AY$24=123,DAY(M688)&amp;connector&amp;IF($AZ$24="Extended",INDEX($AT$24:$AT$35,MONTH(M688),1),MONTH(M688))&amp;connector&amp;IF($AZ$24="Short", RIGHT(YEAR(M688),2),YEAR(M688)),IF($AY$24=213, MONTH(M688)&amp;connector&amp;DAY(M688)&amp;connector&amp;IF($AZ$24="Short", RIGHT(YEAR(M688),2),YEAR(M688)),IF($AZ$24="Short", RIGHT(YEAR(M688),2),YEAR(M688))&amp;connector&amp;MONTH(M688)&amp;connector&amp;DAY(M688))),"-")</f>
        <v>-</v>
      </c>
      <c r="O688" s="156" t="str">
        <f>IF(LEN(INDEX(Input!K$6:K$1005,ROW($C688)-ROW($C$5),1))=0,"",INDEX(Input!K$6:K$1005,ROW($C688)-ROW($C$5),1))</f>
        <v/>
      </c>
      <c r="P688" s="100" t="str">
        <f t="shared" si="82"/>
        <v>-</v>
      </c>
      <c r="Q688" s="156" t="str">
        <f>IF(LEN(INDEX(Input!L$6:L$1005,ROW($C688)-ROW($C$5),1))=0,"",INDEX(Input!L$6:L$1005,ROW($C688)-ROW($C$5),1))</f>
        <v/>
      </c>
      <c r="R688" s="100" t="str">
        <f t="shared" si="83"/>
        <v>-</v>
      </c>
      <c r="S688" s="156" t="str">
        <f>IF(LEN(INDEX(Input!M$6:M$1005,ROW($C688)-ROW($C$5),1))=0,"-",INDEX(Input!M$6:M$1005,ROW($C688)-ROW($C$5),1))</f>
        <v>-</v>
      </c>
      <c r="T688" s="156" t="str">
        <f t="shared" si="84"/>
        <v/>
      </c>
      <c r="U688" s="100" t="str">
        <f t="shared" si="85"/>
        <v>-</v>
      </c>
      <c r="V688" s="156" t="str">
        <f>IF(LEN(INDEX(Input!O$6:O$1005,ROW($C688)-ROW($C$5),1))=0,"",INDEX(Input!O$6:O$1005,ROW($C688)-ROW($C$5),1))</f>
        <v/>
      </c>
      <c r="W688" s="100" t="str">
        <f t="shared" si="86"/>
        <v>-</v>
      </c>
      <c r="X688" s="104" t="str">
        <f t="shared" si="87"/>
        <v/>
      </c>
      <c r="Y688" s="102" t="str">
        <f t="shared" si="88"/>
        <v/>
      </c>
      <c r="Z688" s="102" t="str">
        <f>IF(AND(OR(Dashboard!$D$7=J688,Dashboard!$D$7=""),  OR(Dashboard!$G$6&lt;=K688,Dashboard!$G$6=""), OR(Dashboard!$G$7&gt;=K688,Dashboard!$G$7=""),  OR(Dashboard!$J$6&lt;=O688,Dashboard!$J$6=""), OR(Dashboard!$J$7&gt;=O688,Dashboard!$J$7=""),D688&lt;&gt;""),"x","")</f>
        <v>x</v>
      </c>
      <c r="AA688" s="102" t="str">
        <f>IF(AND(OR(Dashboard!$D$6=H688,Dashboard!$D$6="",Dashboard!$D$6="All"), Z688="x"),"x","")</f>
        <v>x</v>
      </c>
      <c r="AB688" s="103" t="str">
        <f>IF(AND(OR(Dashboard!$D$6=H688,Dashboard!$D$6="",Dashboard!$D$6="All"), OR(Dashboard!$D$7=J688,Dashboard!$D$7=""),  OR(Dashboard!$G$6&lt;=K688,Dashboard!$G$6=""), OR(Dashboard!$G$7&gt;=K688,Dashboard!$G$7=""),  OR(Dashboard!$J$6&lt;=O688,Dashboard!$J$6=""), OR(Dashboard!$J$7&gt;=O688,Dashboard!$J$7=""),I688&lt;&gt;""),"x","")</f>
        <v/>
      </c>
      <c r="AC688" s="88" t="str">
        <f>IF($AB688&lt;&gt;"x","",IF(AND($I688&lt;&gt;AC$4, IFERROR(MATCH("c",$AB688:AB688,0),0)=0),"x", IF(IFERROR(MATCH("c",$AB688:AB688,0),0)=0,"c","")))</f>
        <v/>
      </c>
      <c r="AD688" s="88" t="str">
        <f>IF($AB688&lt;&gt;"x","",IF(AND($I688&lt;&gt;AD$4, IFERROR(MATCH("c",$AB688:AC688,0),0)=0),"x", IF(IFERROR(MATCH("c",$AB688:AC688,0),0)=0,"c","")))</f>
        <v/>
      </c>
      <c r="AE688" s="88" t="str">
        <f>IF($AB688&lt;&gt;"x","",IF(AND($I688&lt;&gt;AE$4, IFERROR(MATCH("c",$AB688:AD688,0),0)=0),"x", IF(IFERROR(MATCH("c",$AB688:AD688,0),0)=0,"c","")))</f>
        <v/>
      </c>
      <c r="AF688" s="88" t="str">
        <f>IF($AB688&lt;&gt;"x","",IF(AND($I688&lt;&gt;AF$4, IFERROR(MATCH("c",$AB688:AE688,0),0)=0),"x", IF(IFERROR(MATCH("c",$AB688:AE688,0),0)=0,"c","")))</f>
        <v/>
      </c>
      <c r="AG688" s="88" t="str">
        <f>IF($AB688&lt;&gt;"x","",IF(AND($I688&lt;&gt;AG$4, IFERROR(MATCH("c",$AB688:AF688,0),0)=0),"x", IF(IFERROR(MATCH("c",$AB688:AF688,0),0)=0,"c","")))</f>
        <v/>
      </c>
      <c r="AH688" s="88" t="str">
        <f>IF($AB688&lt;&gt;"x","",IF(AND($I688&lt;&gt;AH$4, IFERROR(MATCH("c",$AB688:AG688,0),0)=0),"x", IF(IFERROR(MATCH("c",$AB688:AG688,0),0)=0,"c","")))</f>
        <v/>
      </c>
      <c r="AI688" s="88" t="str">
        <f>IF($AB688&lt;&gt;"x","",IF(AND($I688&lt;&gt;AI$4, IFERROR(MATCH("c",$AB688:AH688,0),0)=0),"x", IF(IFERROR(MATCH("c",$AB688:AH688,0),0)=0,"c","")))</f>
        <v/>
      </c>
      <c r="AJ688" s="88" t="str">
        <f>IF($AB688&lt;&gt;"x","",IF(AND($I688&lt;&gt;AJ$4, IFERROR(MATCH("c",$AB688:AI688,0),0)=0),"x", IF(IFERROR(MATCH("c",$AB688:AI688,0),0)=0,"c","")))</f>
        <v/>
      </c>
      <c r="AK688" s="88" t="str">
        <f>IF($AB688&lt;&gt;"x","",IF(AND($I688&lt;&gt;AK$4, IFERROR(MATCH("c",$AB688:AJ688,0),0)=0),"x", IF(IFERROR(MATCH("c",$AB688:AJ688,0),0)=0,"c","")))</f>
        <v/>
      </c>
      <c r="AL688" s="88" t="str">
        <f>IF($AB688&lt;&gt;"x","",IF(AND($I688&lt;&gt;AL$4, IFERROR(MATCH("c",$AB688:AK688,0),0)=0),"x", IF(IFERROR(MATCH("c",$AB688:AK688,0),0)=0,"c","")))</f>
        <v/>
      </c>
      <c r="AM688" s="88" t="str">
        <f>IF($AB688&lt;&gt;"x","",IF(AND($I688&lt;&gt;AM$4, IFERROR(MATCH("c",$AB688:AL688,0),0)=0),"x", IF(IFERROR(MATCH("c",$AB688:AL688,0),0)=0,"c","")))</f>
        <v/>
      </c>
      <c r="AN688" s="88" t="str">
        <f>IF($AB688&lt;&gt;"x","",IF(AND($I688&lt;&gt;AN$4, IFERROR(MATCH("c",$AB688:AM688,0),0)=0),"x", IF(IFERROR(MATCH("c",$AB688:AM688,0),0)=0,"c","")))</f>
        <v/>
      </c>
      <c r="AO688" s="88" t="str">
        <f>IF($AB688&lt;&gt;"x","",IF(AND($I688&lt;&gt;AO$4, IFERROR(MATCH("c",$AB688:AN688,0),0)=0),"x", IF(IFERROR(MATCH("c",$AB688:AN688,0),0)=0,"c","")))</f>
        <v/>
      </c>
      <c r="AP688" s="88" t="str">
        <f>IF($AB688&lt;&gt;"x","",IF(AND($I688&lt;&gt;AP$4, IFERROR(MATCH("c",$AB688:AO688,0),0)=0),"x", IF(IFERROR(MATCH("c",$AB688:AO688,0),0)=0,"c","")))</f>
        <v/>
      </c>
      <c r="AQ688" s="88" t="str">
        <f>IF($AB688&lt;&gt;"x","",IF(AND($I688&lt;&gt;AQ$4, IFERROR(MATCH("c",$AB688:AP688,0),0)=0),"x", IF(IFERROR(MATCH("c",$AB688:AP688,0),0)=0,"c","")))</f>
        <v/>
      </c>
    </row>
    <row r="689" spans="2:43" x14ac:dyDescent="0.25">
      <c r="B689" s="88">
        <f>IF(AND(OR(Pipeline!$F$5=H689,Pipeline!$F$5="",Pipeline!$F$5="All"), OR(Pipeline!$F$6=J689,Pipeline!$F$6="",Pipeline!$F$6="All"),  OR(Pipeline!$J$5&lt;=K689,Pipeline!$J$5=""), OR(Pipeline!$J$6&gt;=K689,Pipeline!$J$6=""),  OR(Pipeline!$N$5&lt;=O689,Pipeline!$N$5=""), OR(Pipeline!$N$6&gt;=O689,Pipeline!$N$6="")),1,0)</f>
        <v>1</v>
      </c>
      <c r="C689" s="99">
        <f>IF(B689&lt;&gt;1,"",COUNTIFS($I$6:I688,I689,$B$6:B688,1)+1)</f>
        <v>677</v>
      </c>
      <c r="D689" s="100" t="str">
        <f>IF(LEN(INDEX(Input!B$6:B$1005,ROW($C689)-ROW($C$5),1))=0,"-",INDEX(Input!B$6:B$1005,ROW($C689)-ROW($C$5),1))</f>
        <v>-</v>
      </c>
      <c r="E689" s="100" t="str">
        <f>IF(LEN(INDEX(Input!C$6:C$1005,ROW($C689)-ROW($C$5),1))=0,"-",INDEX(Input!C$6:C$1005,ROW($C689)-ROW($C$5),1))</f>
        <v>-</v>
      </c>
      <c r="F689" s="100" t="str">
        <f>IF(LEN(INDEX(Input!D$6:D$1005,ROW($C689)-ROW($C$5),1))=0,"-",INDEX(Input!D$6:D$1005,ROW($C689)-ROW($C$5),1))</f>
        <v>-</v>
      </c>
      <c r="G689" s="100" t="str">
        <f>IF(LEN(INDEX(Input!E$6:E$1005,ROW($C689)-ROW($C$5),1))=0,"-",INDEX(Input!E$6:E$1005,ROW($C689)-ROW($C$5),1))</f>
        <v>-</v>
      </c>
      <c r="H689" s="100" t="str">
        <f>IF(LEN(INDEX(Input!F$6:F$1005,ROW($C689)-ROW($C$5),1))=0,"-",INDEX(Input!F$6:F$1005,ROW($C689)-ROW($C$5),1))</f>
        <v>-</v>
      </c>
      <c r="I689" s="100" t="str">
        <f>IF(LEN(INDEX(Input!G$6:G$1005,ROW($C689)-ROW($C$5),1))=0,"",INDEX(Input!G$6:G$1005,ROW($C689)-ROW($C$5),1))</f>
        <v/>
      </c>
      <c r="J689" s="100" t="str">
        <f>IF(LEN(INDEX(Input!B$6:B$1005,ROW($C689)-ROW($C$5),1))=0,"-",IF(INDEX(Input!H$6:H$1005,ROW($C689)-ROW($C$5),1)="","Not set",INDEX(Input!H$6:H$1005,ROW($C689)-ROW($C$5),1)) )</f>
        <v>-</v>
      </c>
      <c r="K689" s="101" t="str">
        <f>IF(LEN(INDEX(Input!I$6:I$1005,ROW($C689)-ROW($C$5),1))=0,"",INDEX(Input!I$6:I$1005,ROW($C689)-ROW($C$5),1))</f>
        <v/>
      </c>
      <c r="L689" s="101" t="str">
        <f t="array" ref="L689">IFERROR(IF($AY$24=123,DAY(K689)&amp;connector&amp;IF($AZ$24="Extended",INDEX($AT$24:$AT$35,MONTH(K689),1),MONTH(K689))&amp;connector&amp;IF($AZ$24="Short", RIGHT(YEAR(K689),2),YEAR(K689)),IF($AY$24=213, MONTH(K689)&amp;connector&amp;DAY(K689)&amp;connector&amp;IF($AZ$24="Short", RIGHT(YEAR(K689),2),YEAR(K689)),IF($AZ$24="Short", RIGHT(YEAR(K689),2),YEAR(K689))&amp;connector&amp;MONTH(K689)&amp;connector&amp;DAY(K689))),"-")</f>
        <v>-</v>
      </c>
      <c r="M689" s="101" t="str">
        <f>IF(LEN(INDEX(Input!J$6:J$1005,ROW($C689)-ROW($C$5),1))=0,"",INDEX(Input!J$6:J$1005,ROW($C689)-ROW($C$5),1))</f>
        <v/>
      </c>
      <c r="N689" s="101" t="str">
        <f t="array" ref="N689">IFERROR(IF($AY$24=123,DAY(M689)&amp;connector&amp;IF($AZ$24="Extended",INDEX($AT$24:$AT$35,MONTH(M689),1),MONTH(M689))&amp;connector&amp;IF($AZ$24="Short", RIGHT(YEAR(M689),2),YEAR(M689)),IF($AY$24=213, MONTH(M689)&amp;connector&amp;DAY(M689)&amp;connector&amp;IF($AZ$24="Short", RIGHT(YEAR(M689),2),YEAR(M689)),IF($AZ$24="Short", RIGHT(YEAR(M689),2),YEAR(M689))&amp;connector&amp;MONTH(M689)&amp;connector&amp;DAY(M689))),"-")</f>
        <v>-</v>
      </c>
      <c r="O689" s="156" t="str">
        <f>IF(LEN(INDEX(Input!K$6:K$1005,ROW($C689)-ROW($C$5),1))=0,"",INDEX(Input!K$6:K$1005,ROW($C689)-ROW($C$5),1))</f>
        <v/>
      </c>
      <c r="P689" s="100" t="str">
        <f t="shared" si="82"/>
        <v>-</v>
      </c>
      <c r="Q689" s="156" t="str">
        <f>IF(LEN(INDEX(Input!L$6:L$1005,ROW($C689)-ROW($C$5),1))=0,"",INDEX(Input!L$6:L$1005,ROW($C689)-ROW($C$5),1))</f>
        <v/>
      </c>
      <c r="R689" s="100" t="str">
        <f t="shared" si="83"/>
        <v>-</v>
      </c>
      <c r="S689" s="156" t="str">
        <f>IF(LEN(INDEX(Input!M$6:M$1005,ROW($C689)-ROW($C$5),1))=0,"-",INDEX(Input!M$6:M$1005,ROW($C689)-ROW($C$5),1))</f>
        <v>-</v>
      </c>
      <c r="T689" s="156" t="str">
        <f t="shared" si="84"/>
        <v/>
      </c>
      <c r="U689" s="100" t="str">
        <f t="shared" si="85"/>
        <v>-</v>
      </c>
      <c r="V689" s="156" t="str">
        <f>IF(LEN(INDEX(Input!O$6:O$1005,ROW($C689)-ROW($C$5),1))=0,"",INDEX(Input!O$6:O$1005,ROW($C689)-ROW($C$5),1))</f>
        <v/>
      </c>
      <c r="W689" s="100" t="str">
        <f t="shared" si="86"/>
        <v>-</v>
      </c>
      <c r="X689" s="104" t="str">
        <f t="shared" si="87"/>
        <v/>
      </c>
      <c r="Y689" s="102" t="str">
        <f t="shared" si="88"/>
        <v/>
      </c>
      <c r="Z689" s="102" t="str">
        <f>IF(AND(OR(Dashboard!$D$7=J689,Dashboard!$D$7=""),  OR(Dashboard!$G$6&lt;=K689,Dashboard!$G$6=""), OR(Dashboard!$G$7&gt;=K689,Dashboard!$G$7=""),  OR(Dashboard!$J$6&lt;=O689,Dashboard!$J$6=""), OR(Dashboard!$J$7&gt;=O689,Dashboard!$J$7=""),D689&lt;&gt;""),"x","")</f>
        <v>x</v>
      </c>
      <c r="AA689" s="102" t="str">
        <f>IF(AND(OR(Dashboard!$D$6=H689,Dashboard!$D$6="",Dashboard!$D$6="All"), Z689="x"),"x","")</f>
        <v>x</v>
      </c>
      <c r="AB689" s="103" t="str">
        <f>IF(AND(OR(Dashboard!$D$6=H689,Dashboard!$D$6="",Dashboard!$D$6="All"), OR(Dashboard!$D$7=J689,Dashboard!$D$7=""),  OR(Dashboard!$G$6&lt;=K689,Dashboard!$G$6=""), OR(Dashboard!$G$7&gt;=K689,Dashboard!$G$7=""),  OR(Dashboard!$J$6&lt;=O689,Dashboard!$J$6=""), OR(Dashboard!$J$7&gt;=O689,Dashboard!$J$7=""),I689&lt;&gt;""),"x","")</f>
        <v/>
      </c>
      <c r="AC689" s="88" t="str">
        <f>IF($AB689&lt;&gt;"x","",IF(AND($I689&lt;&gt;AC$4, IFERROR(MATCH("c",$AB689:AB689,0),0)=0),"x", IF(IFERROR(MATCH("c",$AB689:AB689,0),0)=0,"c","")))</f>
        <v/>
      </c>
      <c r="AD689" s="88" t="str">
        <f>IF($AB689&lt;&gt;"x","",IF(AND($I689&lt;&gt;AD$4, IFERROR(MATCH("c",$AB689:AC689,0),0)=0),"x", IF(IFERROR(MATCH("c",$AB689:AC689,0),0)=0,"c","")))</f>
        <v/>
      </c>
      <c r="AE689" s="88" t="str">
        <f>IF($AB689&lt;&gt;"x","",IF(AND($I689&lt;&gt;AE$4, IFERROR(MATCH("c",$AB689:AD689,0),0)=0),"x", IF(IFERROR(MATCH("c",$AB689:AD689,0),0)=0,"c","")))</f>
        <v/>
      </c>
      <c r="AF689" s="88" t="str">
        <f>IF($AB689&lt;&gt;"x","",IF(AND($I689&lt;&gt;AF$4, IFERROR(MATCH("c",$AB689:AE689,0),0)=0),"x", IF(IFERROR(MATCH("c",$AB689:AE689,0),0)=0,"c","")))</f>
        <v/>
      </c>
      <c r="AG689" s="88" t="str">
        <f>IF($AB689&lt;&gt;"x","",IF(AND($I689&lt;&gt;AG$4, IFERROR(MATCH("c",$AB689:AF689,0),0)=0),"x", IF(IFERROR(MATCH("c",$AB689:AF689,0),0)=0,"c","")))</f>
        <v/>
      </c>
      <c r="AH689" s="88" t="str">
        <f>IF($AB689&lt;&gt;"x","",IF(AND($I689&lt;&gt;AH$4, IFERROR(MATCH("c",$AB689:AG689,0),0)=0),"x", IF(IFERROR(MATCH("c",$AB689:AG689,0),0)=0,"c","")))</f>
        <v/>
      </c>
      <c r="AI689" s="88" t="str">
        <f>IF($AB689&lt;&gt;"x","",IF(AND($I689&lt;&gt;AI$4, IFERROR(MATCH("c",$AB689:AH689,0),0)=0),"x", IF(IFERROR(MATCH("c",$AB689:AH689,0),0)=0,"c","")))</f>
        <v/>
      </c>
      <c r="AJ689" s="88" t="str">
        <f>IF($AB689&lt;&gt;"x","",IF(AND($I689&lt;&gt;AJ$4, IFERROR(MATCH("c",$AB689:AI689,0),0)=0),"x", IF(IFERROR(MATCH("c",$AB689:AI689,0),0)=0,"c","")))</f>
        <v/>
      </c>
      <c r="AK689" s="88" t="str">
        <f>IF($AB689&lt;&gt;"x","",IF(AND($I689&lt;&gt;AK$4, IFERROR(MATCH("c",$AB689:AJ689,0),0)=0),"x", IF(IFERROR(MATCH("c",$AB689:AJ689,0),0)=0,"c","")))</f>
        <v/>
      </c>
      <c r="AL689" s="88" t="str">
        <f>IF($AB689&lt;&gt;"x","",IF(AND($I689&lt;&gt;AL$4, IFERROR(MATCH("c",$AB689:AK689,0),0)=0),"x", IF(IFERROR(MATCH("c",$AB689:AK689,0),0)=0,"c","")))</f>
        <v/>
      </c>
      <c r="AM689" s="88" t="str">
        <f>IF($AB689&lt;&gt;"x","",IF(AND($I689&lt;&gt;AM$4, IFERROR(MATCH("c",$AB689:AL689,0),0)=0),"x", IF(IFERROR(MATCH("c",$AB689:AL689,0),0)=0,"c","")))</f>
        <v/>
      </c>
      <c r="AN689" s="88" t="str">
        <f>IF($AB689&lt;&gt;"x","",IF(AND($I689&lt;&gt;AN$4, IFERROR(MATCH("c",$AB689:AM689,0),0)=0),"x", IF(IFERROR(MATCH("c",$AB689:AM689,0),0)=0,"c","")))</f>
        <v/>
      </c>
      <c r="AO689" s="88" t="str">
        <f>IF($AB689&lt;&gt;"x","",IF(AND($I689&lt;&gt;AO$4, IFERROR(MATCH("c",$AB689:AN689,0),0)=0),"x", IF(IFERROR(MATCH("c",$AB689:AN689,0),0)=0,"c","")))</f>
        <v/>
      </c>
      <c r="AP689" s="88" t="str">
        <f>IF($AB689&lt;&gt;"x","",IF(AND($I689&lt;&gt;AP$4, IFERROR(MATCH("c",$AB689:AO689,0),0)=0),"x", IF(IFERROR(MATCH("c",$AB689:AO689,0),0)=0,"c","")))</f>
        <v/>
      </c>
      <c r="AQ689" s="88" t="str">
        <f>IF($AB689&lt;&gt;"x","",IF(AND($I689&lt;&gt;AQ$4, IFERROR(MATCH("c",$AB689:AP689,0),0)=0),"x", IF(IFERROR(MATCH("c",$AB689:AP689,0),0)=0,"c","")))</f>
        <v/>
      </c>
    </row>
    <row r="690" spans="2:43" x14ac:dyDescent="0.25">
      <c r="B690" s="88">
        <f>IF(AND(OR(Pipeline!$F$5=H690,Pipeline!$F$5="",Pipeline!$F$5="All"), OR(Pipeline!$F$6=J690,Pipeline!$F$6="",Pipeline!$F$6="All"),  OR(Pipeline!$J$5&lt;=K690,Pipeline!$J$5=""), OR(Pipeline!$J$6&gt;=K690,Pipeline!$J$6=""),  OR(Pipeline!$N$5&lt;=O690,Pipeline!$N$5=""), OR(Pipeline!$N$6&gt;=O690,Pipeline!$N$6="")),1,0)</f>
        <v>1</v>
      </c>
      <c r="C690" s="99">
        <f>IF(B690&lt;&gt;1,"",COUNTIFS($I$6:I689,I690,$B$6:B689,1)+1)</f>
        <v>678</v>
      </c>
      <c r="D690" s="100" t="str">
        <f>IF(LEN(INDEX(Input!B$6:B$1005,ROW($C690)-ROW($C$5),1))=0,"-",INDEX(Input!B$6:B$1005,ROW($C690)-ROW($C$5),1))</f>
        <v>-</v>
      </c>
      <c r="E690" s="100" t="str">
        <f>IF(LEN(INDEX(Input!C$6:C$1005,ROW($C690)-ROW($C$5),1))=0,"-",INDEX(Input!C$6:C$1005,ROW($C690)-ROW($C$5),1))</f>
        <v>-</v>
      </c>
      <c r="F690" s="100" t="str">
        <f>IF(LEN(INDEX(Input!D$6:D$1005,ROW($C690)-ROW($C$5),1))=0,"-",INDEX(Input!D$6:D$1005,ROW($C690)-ROW($C$5),1))</f>
        <v>-</v>
      </c>
      <c r="G690" s="100" t="str">
        <f>IF(LEN(INDEX(Input!E$6:E$1005,ROW($C690)-ROW($C$5),1))=0,"-",INDEX(Input!E$6:E$1005,ROW($C690)-ROW($C$5),1))</f>
        <v>-</v>
      </c>
      <c r="H690" s="100" t="str">
        <f>IF(LEN(INDEX(Input!F$6:F$1005,ROW($C690)-ROW($C$5),1))=0,"-",INDEX(Input!F$6:F$1005,ROW($C690)-ROW($C$5),1))</f>
        <v>-</v>
      </c>
      <c r="I690" s="100" t="str">
        <f>IF(LEN(INDEX(Input!G$6:G$1005,ROW($C690)-ROW($C$5),1))=0,"",INDEX(Input!G$6:G$1005,ROW($C690)-ROW($C$5),1))</f>
        <v/>
      </c>
      <c r="J690" s="100" t="str">
        <f>IF(LEN(INDEX(Input!B$6:B$1005,ROW($C690)-ROW($C$5),1))=0,"-",IF(INDEX(Input!H$6:H$1005,ROW($C690)-ROW($C$5),1)="","Not set",INDEX(Input!H$6:H$1005,ROW($C690)-ROW($C$5),1)) )</f>
        <v>-</v>
      </c>
      <c r="K690" s="101" t="str">
        <f>IF(LEN(INDEX(Input!I$6:I$1005,ROW($C690)-ROW($C$5),1))=0,"",INDEX(Input!I$6:I$1005,ROW($C690)-ROW($C$5),1))</f>
        <v/>
      </c>
      <c r="L690" s="101" t="str">
        <f t="array" ref="L690">IFERROR(IF($AY$24=123,DAY(K690)&amp;connector&amp;IF($AZ$24="Extended",INDEX($AT$24:$AT$35,MONTH(K690),1),MONTH(K690))&amp;connector&amp;IF($AZ$24="Short", RIGHT(YEAR(K690),2),YEAR(K690)),IF($AY$24=213, MONTH(K690)&amp;connector&amp;DAY(K690)&amp;connector&amp;IF($AZ$24="Short", RIGHT(YEAR(K690),2),YEAR(K690)),IF($AZ$24="Short", RIGHT(YEAR(K690),2),YEAR(K690))&amp;connector&amp;MONTH(K690)&amp;connector&amp;DAY(K690))),"-")</f>
        <v>-</v>
      </c>
      <c r="M690" s="101" t="str">
        <f>IF(LEN(INDEX(Input!J$6:J$1005,ROW($C690)-ROW($C$5),1))=0,"",INDEX(Input!J$6:J$1005,ROW($C690)-ROW($C$5),1))</f>
        <v/>
      </c>
      <c r="N690" s="101" t="str">
        <f t="array" ref="N690">IFERROR(IF($AY$24=123,DAY(M690)&amp;connector&amp;IF($AZ$24="Extended",INDEX($AT$24:$AT$35,MONTH(M690),1),MONTH(M690))&amp;connector&amp;IF($AZ$24="Short", RIGHT(YEAR(M690),2),YEAR(M690)),IF($AY$24=213, MONTH(M690)&amp;connector&amp;DAY(M690)&amp;connector&amp;IF($AZ$24="Short", RIGHT(YEAR(M690),2),YEAR(M690)),IF($AZ$24="Short", RIGHT(YEAR(M690),2),YEAR(M690))&amp;connector&amp;MONTH(M690)&amp;connector&amp;DAY(M690))),"-")</f>
        <v>-</v>
      </c>
      <c r="O690" s="156" t="str">
        <f>IF(LEN(INDEX(Input!K$6:K$1005,ROW($C690)-ROW($C$5),1))=0,"",INDEX(Input!K$6:K$1005,ROW($C690)-ROW($C$5),1))</f>
        <v/>
      </c>
      <c r="P690" s="100" t="str">
        <f t="shared" si="82"/>
        <v>-</v>
      </c>
      <c r="Q690" s="156" t="str">
        <f>IF(LEN(INDEX(Input!L$6:L$1005,ROW($C690)-ROW($C$5),1))=0,"",INDEX(Input!L$6:L$1005,ROW($C690)-ROW($C$5),1))</f>
        <v/>
      </c>
      <c r="R690" s="100" t="str">
        <f t="shared" si="83"/>
        <v>-</v>
      </c>
      <c r="S690" s="156" t="str">
        <f>IF(LEN(INDEX(Input!M$6:M$1005,ROW($C690)-ROW($C$5),1))=0,"-",INDEX(Input!M$6:M$1005,ROW($C690)-ROW($C$5),1))</f>
        <v>-</v>
      </c>
      <c r="T690" s="156" t="str">
        <f t="shared" si="84"/>
        <v/>
      </c>
      <c r="U690" s="100" t="str">
        <f t="shared" si="85"/>
        <v>-</v>
      </c>
      <c r="V690" s="156" t="str">
        <f>IF(LEN(INDEX(Input!O$6:O$1005,ROW($C690)-ROW($C$5),1))=0,"",INDEX(Input!O$6:O$1005,ROW($C690)-ROW($C$5),1))</f>
        <v/>
      </c>
      <c r="W690" s="100" t="str">
        <f t="shared" si="86"/>
        <v>-</v>
      </c>
      <c r="X690" s="104" t="str">
        <f t="shared" si="87"/>
        <v/>
      </c>
      <c r="Y690" s="102" t="str">
        <f t="shared" si="88"/>
        <v/>
      </c>
      <c r="Z690" s="102" t="str">
        <f>IF(AND(OR(Dashboard!$D$7=J690,Dashboard!$D$7=""),  OR(Dashboard!$G$6&lt;=K690,Dashboard!$G$6=""), OR(Dashboard!$G$7&gt;=K690,Dashboard!$G$7=""),  OR(Dashboard!$J$6&lt;=O690,Dashboard!$J$6=""), OR(Dashboard!$J$7&gt;=O690,Dashboard!$J$7=""),D690&lt;&gt;""),"x","")</f>
        <v>x</v>
      </c>
      <c r="AA690" s="102" t="str">
        <f>IF(AND(OR(Dashboard!$D$6=H690,Dashboard!$D$6="",Dashboard!$D$6="All"), Z690="x"),"x","")</f>
        <v>x</v>
      </c>
      <c r="AB690" s="103" t="str">
        <f>IF(AND(OR(Dashboard!$D$6=H690,Dashboard!$D$6="",Dashboard!$D$6="All"), OR(Dashboard!$D$7=J690,Dashboard!$D$7=""),  OR(Dashboard!$G$6&lt;=K690,Dashboard!$G$6=""), OR(Dashboard!$G$7&gt;=K690,Dashboard!$G$7=""),  OR(Dashboard!$J$6&lt;=O690,Dashboard!$J$6=""), OR(Dashboard!$J$7&gt;=O690,Dashboard!$J$7=""),I690&lt;&gt;""),"x","")</f>
        <v/>
      </c>
      <c r="AC690" s="88" t="str">
        <f>IF($AB690&lt;&gt;"x","",IF(AND($I690&lt;&gt;AC$4, IFERROR(MATCH("c",$AB690:AB690,0),0)=0),"x", IF(IFERROR(MATCH("c",$AB690:AB690,0),0)=0,"c","")))</f>
        <v/>
      </c>
      <c r="AD690" s="88" t="str">
        <f>IF($AB690&lt;&gt;"x","",IF(AND($I690&lt;&gt;AD$4, IFERROR(MATCH("c",$AB690:AC690,0),0)=0),"x", IF(IFERROR(MATCH("c",$AB690:AC690,0),0)=0,"c","")))</f>
        <v/>
      </c>
      <c r="AE690" s="88" t="str">
        <f>IF($AB690&lt;&gt;"x","",IF(AND($I690&lt;&gt;AE$4, IFERROR(MATCH("c",$AB690:AD690,0),0)=0),"x", IF(IFERROR(MATCH("c",$AB690:AD690,0),0)=0,"c","")))</f>
        <v/>
      </c>
      <c r="AF690" s="88" t="str">
        <f>IF($AB690&lt;&gt;"x","",IF(AND($I690&lt;&gt;AF$4, IFERROR(MATCH("c",$AB690:AE690,0),0)=0),"x", IF(IFERROR(MATCH("c",$AB690:AE690,0),0)=0,"c","")))</f>
        <v/>
      </c>
      <c r="AG690" s="88" t="str">
        <f>IF($AB690&lt;&gt;"x","",IF(AND($I690&lt;&gt;AG$4, IFERROR(MATCH("c",$AB690:AF690,0),0)=0),"x", IF(IFERROR(MATCH("c",$AB690:AF690,0),0)=0,"c","")))</f>
        <v/>
      </c>
      <c r="AH690" s="88" t="str">
        <f>IF($AB690&lt;&gt;"x","",IF(AND($I690&lt;&gt;AH$4, IFERROR(MATCH("c",$AB690:AG690,0),0)=0),"x", IF(IFERROR(MATCH("c",$AB690:AG690,0),0)=0,"c","")))</f>
        <v/>
      </c>
      <c r="AI690" s="88" t="str">
        <f>IF($AB690&lt;&gt;"x","",IF(AND($I690&lt;&gt;AI$4, IFERROR(MATCH("c",$AB690:AH690,0),0)=0),"x", IF(IFERROR(MATCH("c",$AB690:AH690,0),0)=0,"c","")))</f>
        <v/>
      </c>
      <c r="AJ690" s="88" t="str">
        <f>IF($AB690&lt;&gt;"x","",IF(AND($I690&lt;&gt;AJ$4, IFERROR(MATCH("c",$AB690:AI690,0),0)=0),"x", IF(IFERROR(MATCH("c",$AB690:AI690,0),0)=0,"c","")))</f>
        <v/>
      </c>
      <c r="AK690" s="88" t="str">
        <f>IF($AB690&lt;&gt;"x","",IF(AND($I690&lt;&gt;AK$4, IFERROR(MATCH("c",$AB690:AJ690,0),0)=0),"x", IF(IFERROR(MATCH("c",$AB690:AJ690,0),0)=0,"c","")))</f>
        <v/>
      </c>
      <c r="AL690" s="88" t="str">
        <f>IF($AB690&lt;&gt;"x","",IF(AND($I690&lt;&gt;AL$4, IFERROR(MATCH("c",$AB690:AK690,0),0)=0),"x", IF(IFERROR(MATCH("c",$AB690:AK690,0),0)=0,"c","")))</f>
        <v/>
      </c>
      <c r="AM690" s="88" t="str">
        <f>IF($AB690&lt;&gt;"x","",IF(AND($I690&lt;&gt;AM$4, IFERROR(MATCH("c",$AB690:AL690,0),0)=0),"x", IF(IFERROR(MATCH("c",$AB690:AL690,0),0)=0,"c","")))</f>
        <v/>
      </c>
      <c r="AN690" s="88" t="str">
        <f>IF($AB690&lt;&gt;"x","",IF(AND($I690&lt;&gt;AN$4, IFERROR(MATCH("c",$AB690:AM690,0),0)=0),"x", IF(IFERROR(MATCH("c",$AB690:AM690,0),0)=0,"c","")))</f>
        <v/>
      </c>
      <c r="AO690" s="88" t="str">
        <f>IF($AB690&lt;&gt;"x","",IF(AND($I690&lt;&gt;AO$4, IFERROR(MATCH("c",$AB690:AN690,0),0)=0),"x", IF(IFERROR(MATCH("c",$AB690:AN690,0),0)=0,"c","")))</f>
        <v/>
      </c>
      <c r="AP690" s="88" t="str">
        <f>IF($AB690&lt;&gt;"x","",IF(AND($I690&lt;&gt;AP$4, IFERROR(MATCH("c",$AB690:AO690,0),0)=0),"x", IF(IFERROR(MATCH("c",$AB690:AO690,0),0)=0,"c","")))</f>
        <v/>
      </c>
      <c r="AQ690" s="88" t="str">
        <f>IF($AB690&lt;&gt;"x","",IF(AND($I690&lt;&gt;AQ$4, IFERROR(MATCH("c",$AB690:AP690,0),0)=0),"x", IF(IFERROR(MATCH("c",$AB690:AP690,0),0)=0,"c","")))</f>
        <v/>
      </c>
    </row>
    <row r="691" spans="2:43" x14ac:dyDescent="0.25">
      <c r="B691" s="88">
        <f>IF(AND(OR(Pipeline!$F$5=H691,Pipeline!$F$5="",Pipeline!$F$5="All"), OR(Pipeline!$F$6=J691,Pipeline!$F$6="",Pipeline!$F$6="All"),  OR(Pipeline!$J$5&lt;=K691,Pipeline!$J$5=""), OR(Pipeline!$J$6&gt;=K691,Pipeline!$J$6=""),  OR(Pipeline!$N$5&lt;=O691,Pipeline!$N$5=""), OR(Pipeline!$N$6&gt;=O691,Pipeline!$N$6="")),1,0)</f>
        <v>1</v>
      </c>
      <c r="C691" s="99">
        <f>IF(B691&lt;&gt;1,"",COUNTIFS($I$6:I690,I691,$B$6:B690,1)+1)</f>
        <v>679</v>
      </c>
      <c r="D691" s="100" t="str">
        <f>IF(LEN(INDEX(Input!B$6:B$1005,ROW($C691)-ROW($C$5),1))=0,"-",INDEX(Input!B$6:B$1005,ROW($C691)-ROW($C$5),1))</f>
        <v>-</v>
      </c>
      <c r="E691" s="100" t="str">
        <f>IF(LEN(INDEX(Input!C$6:C$1005,ROW($C691)-ROW($C$5),1))=0,"-",INDEX(Input!C$6:C$1005,ROW($C691)-ROW($C$5),1))</f>
        <v>-</v>
      </c>
      <c r="F691" s="100" t="str">
        <f>IF(LEN(INDEX(Input!D$6:D$1005,ROW($C691)-ROW($C$5),1))=0,"-",INDEX(Input!D$6:D$1005,ROW($C691)-ROW($C$5),1))</f>
        <v>-</v>
      </c>
      <c r="G691" s="100" t="str">
        <f>IF(LEN(INDEX(Input!E$6:E$1005,ROW($C691)-ROW($C$5),1))=0,"-",INDEX(Input!E$6:E$1005,ROW($C691)-ROW($C$5),1))</f>
        <v>-</v>
      </c>
      <c r="H691" s="100" t="str">
        <f>IF(LEN(INDEX(Input!F$6:F$1005,ROW($C691)-ROW($C$5),1))=0,"-",INDEX(Input!F$6:F$1005,ROW($C691)-ROW($C$5),1))</f>
        <v>-</v>
      </c>
      <c r="I691" s="100" t="str">
        <f>IF(LEN(INDEX(Input!G$6:G$1005,ROW($C691)-ROW($C$5),1))=0,"",INDEX(Input!G$6:G$1005,ROW($C691)-ROW($C$5),1))</f>
        <v/>
      </c>
      <c r="J691" s="100" t="str">
        <f>IF(LEN(INDEX(Input!B$6:B$1005,ROW($C691)-ROW($C$5),1))=0,"-",IF(INDEX(Input!H$6:H$1005,ROW($C691)-ROW($C$5),1)="","Not set",INDEX(Input!H$6:H$1005,ROW($C691)-ROW($C$5),1)) )</f>
        <v>-</v>
      </c>
      <c r="K691" s="101" t="str">
        <f>IF(LEN(INDEX(Input!I$6:I$1005,ROW($C691)-ROW($C$5),1))=0,"",INDEX(Input!I$6:I$1005,ROW($C691)-ROW($C$5),1))</f>
        <v/>
      </c>
      <c r="L691" s="101" t="str">
        <f t="array" ref="L691">IFERROR(IF($AY$24=123,DAY(K691)&amp;connector&amp;IF($AZ$24="Extended",INDEX($AT$24:$AT$35,MONTH(K691),1),MONTH(K691))&amp;connector&amp;IF($AZ$24="Short", RIGHT(YEAR(K691),2),YEAR(K691)),IF($AY$24=213, MONTH(K691)&amp;connector&amp;DAY(K691)&amp;connector&amp;IF($AZ$24="Short", RIGHT(YEAR(K691),2),YEAR(K691)),IF($AZ$24="Short", RIGHT(YEAR(K691),2),YEAR(K691))&amp;connector&amp;MONTH(K691)&amp;connector&amp;DAY(K691))),"-")</f>
        <v>-</v>
      </c>
      <c r="M691" s="101" t="str">
        <f>IF(LEN(INDEX(Input!J$6:J$1005,ROW($C691)-ROW($C$5),1))=0,"",INDEX(Input!J$6:J$1005,ROW($C691)-ROW($C$5),1))</f>
        <v/>
      </c>
      <c r="N691" s="101" t="str">
        <f t="array" ref="N691">IFERROR(IF($AY$24=123,DAY(M691)&amp;connector&amp;IF($AZ$24="Extended",INDEX($AT$24:$AT$35,MONTH(M691),1),MONTH(M691))&amp;connector&amp;IF($AZ$24="Short", RIGHT(YEAR(M691),2),YEAR(M691)),IF($AY$24=213, MONTH(M691)&amp;connector&amp;DAY(M691)&amp;connector&amp;IF($AZ$24="Short", RIGHT(YEAR(M691),2),YEAR(M691)),IF($AZ$24="Short", RIGHT(YEAR(M691),2),YEAR(M691))&amp;connector&amp;MONTH(M691)&amp;connector&amp;DAY(M691))),"-")</f>
        <v>-</v>
      </c>
      <c r="O691" s="156" t="str">
        <f>IF(LEN(INDEX(Input!K$6:K$1005,ROW($C691)-ROW($C$5),1))=0,"",INDEX(Input!K$6:K$1005,ROW($C691)-ROW($C$5),1))</f>
        <v/>
      </c>
      <c r="P691" s="100" t="str">
        <f t="shared" si="82"/>
        <v>-</v>
      </c>
      <c r="Q691" s="156" t="str">
        <f>IF(LEN(INDEX(Input!L$6:L$1005,ROW($C691)-ROW($C$5),1))=0,"",INDEX(Input!L$6:L$1005,ROW($C691)-ROW($C$5),1))</f>
        <v/>
      </c>
      <c r="R691" s="100" t="str">
        <f t="shared" si="83"/>
        <v>-</v>
      </c>
      <c r="S691" s="156" t="str">
        <f>IF(LEN(INDEX(Input!M$6:M$1005,ROW($C691)-ROW($C$5),1))=0,"-",INDEX(Input!M$6:M$1005,ROW($C691)-ROW($C$5),1))</f>
        <v>-</v>
      </c>
      <c r="T691" s="156" t="str">
        <f t="shared" si="84"/>
        <v/>
      </c>
      <c r="U691" s="100" t="str">
        <f t="shared" si="85"/>
        <v>-</v>
      </c>
      <c r="V691" s="156" t="str">
        <f>IF(LEN(INDEX(Input!O$6:O$1005,ROW($C691)-ROW($C$5),1))=0,"",INDEX(Input!O$6:O$1005,ROW($C691)-ROW($C$5),1))</f>
        <v/>
      </c>
      <c r="W691" s="100" t="str">
        <f t="shared" si="86"/>
        <v>-</v>
      </c>
      <c r="X691" s="104" t="str">
        <f t="shared" si="87"/>
        <v/>
      </c>
      <c r="Y691" s="102" t="str">
        <f t="shared" si="88"/>
        <v/>
      </c>
      <c r="Z691" s="102" t="str">
        <f>IF(AND(OR(Dashboard!$D$7=J691,Dashboard!$D$7=""),  OR(Dashboard!$G$6&lt;=K691,Dashboard!$G$6=""), OR(Dashboard!$G$7&gt;=K691,Dashboard!$G$7=""),  OR(Dashboard!$J$6&lt;=O691,Dashboard!$J$6=""), OR(Dashboard!$J$7&gt;=O691,Dashboard!$J$7=""),D691&lt;&gt;""),"x","")</f>
        <v>x</v>
      </c>
      <c r="AA691" s="102" t="str">
        <f>IF(AND(OR(Dashboard!$D$6=H691,Dashboard!$D$6="",Dashboard!$D$6="All"), Z691="x"),"x","")</f>
        <v>x</v>
      </c>
      <c r="AB691" s="103" t="str">
        <f>IF(AND(OR(Dashboard!$D$6=H691,Dashboard!$D$6="",Dashboard!$D$6="All"), OR(Dashboard!$D$7=J691,Dashboard!$D$7=""),  OR(Dashboard!$G$6&lt;=K691,Dashboard!$G$6=""), OR(Dashboard!$G$7&gt;=K691,Dashboard!$G$7=""),  OR(Dashboard!$J$6&lt;=O691,Dashboard!$J$6=""), OR(Dashboard!$J$7&gt;=O691,Dashboard!$J$7=""),I691&lt;&gt;""),"x","")</f>
        <v/>
      </c>
      <c r="AC691" s="88" t="str">
        <f>IF($AB691&lt;&gt;"x","",IF(AND($I691&lt;&gt;AC$4, IFERROR(MATCH("c",$AB691:AB691,0),0)=0),"x", IF(IFERROR(MATCH("c",$AB691:AB691,0),0)=0,"c","")))</f>
        <v/>
      </c>
      <c r="AD691" s="88" t="str">
        <f>IF($AB691&lt;&gt;"x","",IF(AND($I691&lt;&gt;AD$4, IFERROR(MATCH("c",$AB691:AC691,0),0)=0),"x", IF(IFERROR(MATCH("c",$AB691:AC691,0),0)=0,"c","")))</f>
        <v/>
      </c>
      <c r="AE691" s="88" t="str">
        <f>IF($AB691&lt;&gt;"x","",IF(AND($I691&lt;&gt;AE$4, IFERROR(MATCH("c",$AB691:AD691,0),0)=0),"x", IF(IFERROR(MATCH("c",$AB691:AD691,0),0)=0,"c","")))</f>
        <v/>
      </c>
      <c r="AF691" s="88" t="str">
        <f>IF($AB691&lt;&gt;"x","",IF(AND($I691&lt;&gt;AF$4, IFERROR(MATCH("c",$AB691:AE691,0),0)=0),"x", IF(IFERROR(MATCH("c",$AB691:AE691,0),0)=0,"c","")))</f>
        <v/>
      </c>
      <c r="AG691" s="88" t="str">
        <f>IF($AB691&lt;&gt;"x","",IF(AND($I691&lt;&gt;AG$4, IFERROR(MATCH("c",$AB691:AF691,0),0)=0),"x", IF(IFERROR(MATCH("c",$AB691:AF691,0),0)=0,"c","")))</f>
        <v/>
      </c>
      <c r="AH691" s="88" t="str">
        <f>IF($AB691&lt;&gt;"x","",IF(AND($I691&lt;&gt;AH$4, IFERROR(MATCH("c",$AB691:AG691,0),0)=0),"x", IF(IFERROR(MATCH("c",$AB691:AG691,0),0)=0,"c","")))</f>
        <v/>
      </c>
      <c r="AI691" s="88" t="str">
        <f>IF($AB691&lt;&gt;"x","",IF(AND($I691&lt;&gt;AI$4, IFERROR(MATCH("c",$AB691:AH691,0),0)=0),"x", IF(IFERROR(MATCH("c",$AB691:AH691,0),0)=0,"c","")))</f>
        <v/>
      </c>
      <c r="AJ691" s="88" t="str">
        <f>IF($AB691&lt;&gt;"x","",IF(AND($I691&lt;&gt;AJ$4, IFERROR(MATCH("c",$AB691:AI691,0),0)=0),"x", IF(IFERROR(MATCH("c",$AB691:AI691,0),0)=0,"c","")))</f>
        <v/>
      </c>
      <c r="AK691" s="88" t="str">
        <f>IF($AB691&lt;&gt;"x","",IF(AND($I691&lt;&gt;AK$4, IFERROR(MATCH("c",$AB691:AJ691,0),0)=0),"x", IF(IFERROR(MATCH("c",$AB691:AJ691,0),0)=0,"c","")))</f>
        <v/>
      </c>
      <c r="AL691" s="88" t="str">
        <f>IF($AB691&lt;&gt;"x","",IF(AND($I691&lt;&gt;AL$4, IFERROR(MATCH("c",$AB691:AK691,0),0)=0),"x", IF(IFERROR(MATCH("c",$AB691:AK691,0),0)=0,"c","")))</f>
        <v/>
      </c>
      <c r="AM691" s="88" t="str">
        <f>IF($AB691&lt;&gt;"x","",IF(AND($I691&lt;&gt;AM$4, IFERROR(MATCH("c",$AB691:AL691,0),0)=0),"x", IF(IFERROR(MATCH("c",$AB691:AL691,0),0)=0,"c","")))</f>
        <v/>
      </c>
      <c r="AN691" s="88" t="str">
        <f>IF($AB691&lt;&gt;"x","",IF(AND($I691&lt;&gt;AN$4, IFERROR(MATCH("c",$AB691:AM691,0),0)=0),"x", IF(IFERROR(MATCH("c",$AB691:AM691,0),0)=0,"c","")))</f>
        <v/>
      </c>
      <c r="AO691" s="88" t="str">
        <f>IF($AB691&lt;&gt;"x","",IF(AND($I691&lt;&gt;AO$4, IFERROR(MATCH("c",$AB691:AN691,0),0)=0),"x", IF(IFERROR(MATCH("c",$AB691:AN691,0),0)=0,"c","")))</f>
        <v/>
      </c>
      <c r="AP691" s="88" t="str">
        <f>IF($AB691&lt;&gt;"x","",IF(AND($I691&lt;&gt;AP$4, IFERROR(MATCH("c",$AB691:AO691,0),0)=0),"x", IF(IFERROR(MATCH("c",$AB691:AO691,0),0)=0,"c","")))</f>
        <v/>
      </c>
      <c r="AQ691" s="88" t="str">
        <f>IF($AB691&lt;&gt;"x","",IF(AND($I691&lt;&gt;AQ$4, IFERROR(MATCH("c",$AB691:AP691,0),0)=0),"x", IF(IFERROR(MATCH("c",$AB691:AP691,0),0)=0,"c","")))</f>
        <v/>
      </c>
    </row>
    <row r="692" spans="2:43" x14ac:dyDescent="0.25">
      <c r="B692" s="88">
        <f>IF(AND(OR(Pipeline!$F$5=H692,Pipeline!$F$5="",Pipeline!$F$5="All"), OR(Pipeline!$F$6=J692,Pipeline!$F$6="",Pipeline!$F$6="All"),  OR(Pipeline!$J$5&lt;=K692,Pipeline!$J$5=""), OR(Pipeline!$J$6&gt;=K692,Pipeline!$J$6=""),  OR(Pipeline!$N$5&lt;=O692,Pipeline!$N$5=""), OR(Pipeline!$N$6&gt;=O692,Pipeline!$N$6="")),1,0)</f>
        <v>1</v>
      </c>
      <c r="C692" s="99">
        <f>IF(B692&lt;&gt;1,"",COUNTIFS($I$6:I691,I692,$B$6:B691,1)+1)</f>
        <v>680</v>
      </c>
      <c r="D692" s="100" t="str">
        <f>IF(LEN(INDEX(Input!B$6:B$1005,ROW($C692)-ROW($C$5),1))=0,"-",INDEX(Input!B$6:B$1005,ROW($C692)-ROW($C$5),1))</f>
        <v>-</v>
      </c>
      <c r="E692" s="100" t="str">
        <f>IF(LEN(INDEX(Input!C$6:C$1005,ROW($C692)-ROW($C$5),1))=0,"-",INDEX(Input!C$6:C$1005,ROW($C692)-ROW($C$5),1))</f>
        <v>-</v>
      </c>
      <c r="F692" s="100" t="str">
        <f>IF(LEN(INDEX(Input!D$6:D$1005,ROW($C692)-ROW($C$5),1))=0,"-",INDEX(Input!D$6:D$1005,ROW($C692)-ROW($C$5),1))</f>
        <v>-</v>
      </c>
      <c r="G692" s="100" t="str">
        <f>IF(LEN(INDEX(Input!E$6:E$1005,ROW($C692)-ROW($C$5),1))=0,"-",INDEX(Input!E$6:E$1005,ROW($C692)-ROW($C$5),1))</f>
        <v>-</v>
      </c>
      <c r="H692" s="100" t="str">
        <f>IF(LEN(INDEX(Input!F$6:F$1005,ROW($C692)-ROW($C$5),1))=0,"-",INDEX(Input!F$6:F$1005,ROW($C692)-ROW($C$5),1))</f>
        <v>-</v>
      </c>
      <c r="I692" s="100" t="str">
        <f>IF(LEN(INDEX(Input!G$6:G$1005,ROW($C692)-ROW($C$5),1))=0,"",INDEX(Input!G$6:G$1005,ROW($C692)-ROW($C$5),1))</f>
        <v/>
      </c>
      <c r="J692" s="100" t="str">
        <f>IF(LEN(INDEX(Input!B$6:B$1005,ROW($C692)-ROW($C$5),1))=0,"-",IF(INDEX(Input!H$6:H$1005,ROW($C692)-ROW($C$5),1)="","Not set",INDEX(Input!H$6:H$1005,ROW($C692)-ROW($C$5),1)) )</f>
        <v>-</v>
      </c>
      <c r="K692" s="101" t="str">
        <f>IF(LEN(INDEX(Input!I$6:I$1005,ROW($C692)-ROW($C$5),1))=0,"",INDEX(Input!I$6:I$1005,ROW($C692)-ROW($C$5),1))</f>
        <v/>
      </c>
      <c r="L692" s="101" t="str">
        <f t="array" ref="L692">IFERROR(IF($AY$24=123,DAY(K692)&amp;connector&amp;IF($AZ$24="Extended",INDEX($AT$24:$AT$35,MONTH(K692),1),MONTH(K692))&amp;connector&amp;IF($AZ$24="Short", RIGHT(YEAR(K692),2),YEAR(K692)),IF($AY$24=213, MONTH(K692)&amp;connector&amp;DAY(K692)&amp;connector&amp;IF($AZ$24="Short", RIGHT(YEAR(K692),2),YEAR(K692)),IF($AZ$24="Short", RIGHT(YEAR(K692),2),YEAR(K692))&amp;connector&amp;MONTH(K692)&amp;connector&amp;DAY(K692))),"-")</f>
        <v>-</v>
      </c>
      <c r="M692" s="101" t="str">
        <f>IF(LEN(INDEX(Input!J$6:J$1005,ROW($C692)-ROW($C$5),1))=0,"",INDEX(Input!J$6:J$1005,ROW($C692)-ROW($C$5),1))</f>
        <v/>
      </c>
      <c r="N692" s="101" t="str">
        <f t="array" ref="N692">IFERROR(IF($AY$24=123,DAY(M692)&amp;connector&amp;IF($AZ$24="Extended",INDEX($AT$24:$AT$35,MONTH(M692),1),MONTH(M692))&amp;connector&amp;IF($AZ$24="Short", RIGHT(YEAR(M692),2),YEAR(M692)),IF($AY$24=213, MONTH(M692)&amp;connector&amp;DAY(M692)&amp;connector&amp;IF($AZ$24="Short", RIGHT(YEAR(M692),2),YEAR(M692)),IF($AZ$24="Short", RIGHT(YEAR(M692),2),YEAR(M692))&amp;connector&amp;MONTH(M692)&amp;connector&amp;DAY(M692))),"-")</f>
        <v>-</v>
      </c>
      <c r="O692" s="156" t="str">
        <f>IF(LEN(INDEX(Input!K$6:K$1005,ROW($C692)-ROW($C$5),1))=0,"",INDEX(Input!K$6:K$1005,ROW($C692)-ROW($C$5),1))</f>
        <v/>
      </c>
      <c r="P692" s="100" t="str">
        <f t="shared" si="82"/>
        <v>-</v>
      </c>
      <c r="Q692" s="156" t="str">
        <f>IF(LEN(INDEX(Input!L$6:L$1005,ROW($C692)-ROW($C$5),1))=0,"",INDEX(Input!L$6:L$1005,ROW($C692)-ROW($C$5),1))</f>
        <v/>
      </c>
      <c r="R692" s="100" t="str">
        <f t="shared" si="83"/>
        <v>-</v>
      </c>
      <c r="S692" s="156" t="str">
        <f>IF(LEN(INDEX(Input!M$6:M$1005,ROW($C692)-ROW($C$5),1))=0,"-",INDEX(Input!M$6:M$1005,ROW($C692)-ROW($C$5),1))</f>
        <v>-</v>
      </c>
      <c r="T692" s="156" t="str">
        <f t="shared" si="84"/>
        <v/>
      </c>
      <c r="U692" s="100" t="str">
        <f t="shared" si="85"/>
        <v>-</v>
      </c>
      <c r="V692" s="156" t="str">
        <f>IF(LEN(INDEX(Input!O$6:O$1005,ROW($C692)-ROW($C$5),1))=0,"",INDEX(Input!O$6:O$1005,ROW($C692)-ROW($C$5),1))</f>
        <v/>
      </c>
      <c r="W692" s="100" t="str">
        <f t="shared" si="86"/>
        <v>-</v>
      </c>
      <c r="X692" s="104" t="str">
        <f t="shared" si="87"/>
        <v/>
      </c>
      <c r="Y692" s="102" t="str">
        <f t="shared" si="88"/>
        <v/>
      </c>
      <c r="Z692" s="102" t="str">
        <f>IF(AND(OR(Dashboard!$D$7=J692,Dashboard!$D$7=""),  OR(Dashboard!$G$6&lt;=K692,Dashboard!$G$6=""), OR(Dashboard!$G$7&gt;=K692,Dashboard!$G$7=""),  OR(Dashboard!$J$6&lt;=O692,Dashboard!$J$6=""), OR(Dashboard!$J$7&gt;=O692,Dashboard!$J$7=""),D692&lt;&gt;""),"x","")</f>
        <v>x</v>
      </c>
      <c r="AA692" s="102" t="str">
        <f>IF(AND(OR(Dashboard!$D$6=H692,Dashboard!$D$6="",Dashboard!$D$6="All"), Z692="x"),"x","")</f>
        <v>x</v>
      </c>
      <c r="AB692" s="103" t="str">
        <f>IF(AND(OR(Dashboard!$D$6=H692,Dashboard!$D$6="",Dashboard!$D$6="All"), OR(Dashboard!$D$7=J692,Dashboard!$D$7=""),  OR(Dashboard!$G$6&lt;=K692,Dashboard!$G$6=""), OR(Dashboard!$G$7&gt;=K692,Dashboard!$G$7=""),  OR(Dashboard!$J$6&lt;=O692,Dashboard!$J$6=""), OR(Dashboard!$J$7&gt;=O692,Dashboard!$J$7=""),I692&lt;&gt;""),"x","")</f>
        <v/>
      </c>
      <c r="AC692" s="88" t="str">
        <f>IF($AB692&lt;&gt;"x","",IF(AND($I692&lt;&gt;AC$4, IFERROR(MATCH("c",$AB692:AB692,0),0)=0),"x", IF(IFERROR(MATCH("c",$AB692:AB692,0),0)=0,"c","")))</f>
        <v/>
      </c>
      <c r="AD692" s="88" t="str">
        <f>IF($AB692&lt;&gt;"x","",IF(AND($I692&lt;&gt;AD$4, IFERROR(MATCH("c",$AB692:AC692,0),0)=0),"x", IF(IFERROR(MATCH("c",$AB692:AC692,0),0)=0,"c","")))</f>
        <v/>
      </c>
      <c r="AE692" s="88" t="str">
        <f>IF($AB692&lt;&gt;"x","",IF(AND($I692&lt;&gt;AE$4, IFERROR(MATCH("c",$AB692:AD692,0),0)=0),"x", IF(IFERROR(MATCH("c",$AB692:AD692,0),0)=0,"c","")))</f>
        <v/>
      </c>
      <c r="AF692" s="88" t="str">
        <f>IF($AB692&lt;&gt;"x","",IF(AND($I692&lt;&gt;AF$4, IFERROR(MATCH("c",$AB692:AE692,0),0)=0),"x", IF(IFERROR(MATCH("c",$AB692:AE692,0),0)=0,"c","")))</f>
        <v/>
      </c>
      <c r="AG692" s="88" t="str">
        <f>IF($AB692&lt;&gt;"x","",IF(AND($I692&lt;&gt;AG$4, IFERROR(MATCH("c",$AB692:AF692,0),0)=0),"x", IF(IFERROR(MATCH("c",$AB692:AF692,0),0)=0,"c","")))</f>
        <v/>
      </c>
      <c r="AH692" s="88" t="str">
        <f>IF($AB692&lt;&gt;"x","",IF(AND($I692&lt;&gt;AH$4, IFERROR(MATCH("c",$AB692:AG692,0),0)=0),"x", IF(IFERROR(MATCH("c",$AB692:AG692,0),0)=0,"c","")))</f>
        <v/>
      </c>
      <c r="AI692" s="88" t="str">
        <f>IF($AB692&lt;&gt;"x","",IF(AND($I692&lt;&gt;AI$4, IFERROR(MATCH("c",$AB692:AH692,0),0)=0),"x", IF(IFERROR(MATCH("c",$AB692:AH692,0),0)=0,"c","")))</f>
        <v/>
      </c>
      <c r="AJ692" s="88" t="str">
        <f>IF($AB692&lt;&gt;"x","",IF(AND($I692&lt;&gt;AJ$4, IFERROR(MATCH("c",$AB692:AI692,0),0)=0),"x", IF(IFERROR(MATCH("c",$AB692:AI692,0),0)=0,"c","")))</f>
        <v/>
      </c>
      <c r="AK692" s="88" t="str">
        <f>IF($AB692&lt;&gt;"x","",IF(AND($I692&lt;&gt;AK$4, IFERROR(MATCH("c",$AB692:AJ692,0),0)=0),"x", IF(IFERROR(MATCH("c",$AB692:AJ692,0),0)=0,"c","")))</f>
        <v/>
      </c>
      <c r="AL692" s="88" t="str">
        <f>IF($AB692&lt;&gt;"x","",IF(AND($I692&lt;&gt;AL$4, IFERROR(MATCH("c",$AB692:AK692,0),0)=0),"x", IF(IFERROR(MATCH("c",$AB692:AK692,0),0)=0,"c","")))</f>
        <v/>
      </c>
      <c r="AM692" s="88" t="str">
        <f>IF($AB692&lt;&gt;"x","",IF(AND($I692&lt;&gt;AM$4, IFERROR(MATCH("c",$AB692:AL692,0),0)=0),"x", IF(IFERROR(MATCH("c",$AB692:AL692,0),0)=0,"c","")))</f>
        <v/>
      </c>
      <c r="AN692" s="88" t="str">
        <f>IF($AB692&lt;&gt;"x","",IF(AND($I692&lt;&gt;AN$4, IFERROR(MATCH("c",$AB692:AM692,0),0)=0),"x", IF(IFERROR(MATCH("c",$AB692:AM692,0),0)=0,"c","")))</f>
        <v/>
      </c>
      <c r="AO692" s="88" t="str">
        <f>IF($AB692&lt;&gt;"x","",IF(AND($I692&lt;&gt;AO$4, IFERROR(MATCH("c",$AB692:AN692,0),0)=0),"x", IF(IFERROR(MATCH("c",$AB692:AN692,0),0)=0,"c","")))</f>
        <v/>
      </c>
      <c r="AP692" s="88" t="str">
        <f>IF($AB692&lt;&gt;"x","",IF(AND($I692&lt;&gt;AP$4, IFERROR(MATCH("c",$AB692:AO692,0),0)=0),"x", IF(IFERROR(MATCH("c",$AB692:AO692,0),0)=0,"c","")))</f>
        <v/>
      </c>
      <c r="AQ692" s="88" t="str">
        <f>IF($AB692&lt;&gt;"x","",IF(AND($I692&lt;&gt;AQ$4, IFERROR(MATCH("c",$AB692:AP692,0),0)=0),"x", IF(IFERROR(MATCH("c",$AB692:AP692,0),0)=0,"c","")))</f>
        <v/>
      </c>
    </row>
    <row r="693" spans="2:43" x14ac:dyDescent="0.25">
      <c r="B693" s="88">
        <f>IF(AND(OR(Pipeline!$F$5=H693,Pipeline!$F$5="",Pipeline!$F$5="All"), OR(Pipeline!$F$6=J693,Pipeline!$F$6="",Pipeline!$F$6="All"),  OR(Pipeline!$J$5&lt;=K693,Pipeline!$J$5=""), OR(Pipeline!$J$6&gt;=K693,Pipeline!$J$6=""),  OR(Pipeline!$N$5&lt;=O693,Pipeline!$N$5=""), OR(Pipeline!$N$6&gt;=O693,Pipeline!$N$6="")),1,0)</f>
        <v>1</v>
      </c>
      <c r="C693" s="99">
        <f>IF(B693&lt;&gt;1,"",COUNTIFS($I$6:I692,I693,$B$6:B692,1)+1)</f>
        <v>681</v>
      </c>
      <c r="D693" s="100" t="str">
        <f>IF(LEN(INDEX(Input!B$6:B$1005,ROW($C693)-ROW($C$5),1))=0,"-",INDEX(Input!B$6:B$1005,ROW($C693)-ROW($C$5),1))</f>
        <v>-</v>
      </c>
      <c r="E693" s="100" t="str">
        <f>IF(LEN(INDEX(Input!C$6:C$1005,ROW($C693)-ROW($C$5),1))=0,"-",INDEX(Input!C$6:C$1005,ROW($C693)-ROW($C$5),1))</f>
        <v>-</v>
      </c>
      <c r="F693" s="100" t="str">
        <f>IF(LEN(INDEX(Input!D$6:D$1005,ROW($C693)-ROW($C$5),1))=0,"-",INDEX(Input!D$6:D$1005,ROW($C693)-ROW($C$5),1))</f>
        <v>-</v>
      </c>
      <c r="G693" s="100" t="str">
        <f>IF(LEN(INDEX(Input!E$6:E$1005,ROW($C693)-ROW($C$5),1))=0,"-",INDEX(Input!E$6:E$1005,ROW($C693)-ROW($C$5),1))</f>
        <v>-</v>
      </c>
      <c r="H693" s="100" t="str">
        <f>IF(LEN(INDEX(Input!F$6:F$1005,ROW($C693)-ROW($C$5),1))=0,"-",INDEX(Input!F$6:F$1005,ROW($C693)-ROW($C$5),1))</f>
        <v>-</v>
      </c>
      <c r="I693" s="100" t="str">
        <f>IF(LEN(INDEX(Input!G$6:G$1005,ROW($C693)-ROW($C$5),1))=0,"",INDEX(Input!G$6:G$1005,ROW($C693)-ROW($C$5),1))</f>
        <v/>
      </c>
      <c r="J693" s="100" t="str">
        <f>IF(LEN(INDEX(Input!B$6:B$1005,ROW($C693)-ROW($C$5),1))=0,"-",IF(INDEX(Input!H$6:H$1005,ROW($C693)-ROW($C$5),1)="","Not set",INDEX(Input!H$6:H$1005,ROW($C693)-ROW($C$5),1)) )</f>
        <v>-</v>
      </c>
      <c r="K693" s="101" t="str">
        <f>IF(LEN(INDEX(Input!I$6:I$1005,ROW($C693)-ROW($C$5),1))=0,"",INDEX(Input!I$6:I$1005,ROW($C693)-ROW($C$5),1))</f>
        <v/>
      </c>
      <c r="L693" s="101" t="str">
        <f t="array" ref="L693">IFERROR(IF($AY$24=123,DAY(K693)&amp;connector&amp;IF($AZ$24="Extended",INDEX($AT$24:$AT$35,MONTH(K693),1),MONTH(K693))&amp;connector&amp;IF($AZ$24="Short", RIGHT(YEAR(K693),2),YEAR(K693)),IF($AY$24=213, MONTH(K693)&amp;connector&amp;DAY(K693)&amp;connector&amp;IF($AZ$24="Short", RIGHT(YEAR(K693),2),YEAR(K693)),IF($AZ$24="Short", RIGHT(YEAR(K693),2),YEAR(K693))&amp;connector&amp;MONTH(K693)&amp;connector&amp;DAY(K693))),"-")</f>
        <v>-</v>
      </c>
      <c r="M693" s="101" t="str">
        <f>IF(LEN(INDEX(Input!J$6:J$1005,ROW($C693)-ROW($C$5),1))=0,"",INDEX(Input!J$6:J$1005,ROW($C693)-ROW($C$5),1))</f>
        <v/>
      </c>
      <c r="N693" s="101" t="str">
        <f t="array" ref="N693">IFERROR(IF($AY$24=123,DAY(M693)&amp;connector&amp;IF($AZ$24="Extended",INDEX($AT$24:$AT$35,MONTH(M693),1),MONTH(M693))&amp;connector&amp;IF($AZ$24="Short", RIGHT(YEAR(M693),2),YEAR(M693)),IF($AY$24=213, MONTH(M693)&amp;connector&amp;DAY(M693)&amp;connector&amp;IF($AZ$24="Short", RIGHT(YEAR(M693),2),YEAR(M693)),IF($AZ$24="Short", RIGHT(YEAR(M693),2),YEAR(M693))&amp;connector&amp;MONTH(M693)&amp;connector&amp;DAY(M693))),"-")</f>
        <v>-</v>
      </c>
      <c r="O693" s="156" t="str">
        <f>IF(LEN(INDEX(Input!K$6:K$1005,ROW($C693)-ROW($C$5),1))=0,"",INDEX(Input!K$6:K$1005,ROW($C693)-ROW($C$5),1))</f>
        <v/>
      </c>
      <c r="P693" s="100" t="str">
        <f t="shared" si="82"/>
        <v>-</v>
      </c>
      <c r="Q693" s="156" t="str">
        <f>IF(LEN(INDEX(Input!L$6:L$1005,ROW($C693)-ROW($C$5),1))=0,"",INDEX(Input!L$6:L$1005,ROW($C693)-ROW($C$5),1))</f>
        <v/>
      </c>
      <c r="R693" s="100" t="str">
        <f t="shared" si="83"/>
        <v>-</v>
      </c>
      <c r="S693" s="156" t="str">
        <f>IF(LEN(INDEX(Input!M$6:M$1005,ROW($C693)-ROW($C$5),1))=0,"-",INDEX(Input!M$6:M$1005,ROW($C693)-ROW($C$5),1))</f>
        <v>-</v>
      </c>
      <c r="T693" s="156" t="str">
        <f t="shared" si="84"/>
        <v/>
      </c>
      <c r="U693" s="100" t="str">
        <f t="shared" si="85"/>
        <v>-</v>
      </c>
      <c r="V693" s="156" t="str">
        <f>IF(LEN(INDEX(Input!O$6:O$1005,ROW($C693)-ROW($C$5),1))=0,"",INDEX(Input!O$6:O$1005,ROW($C693)-ROW($C$5),1))</f>
        <v/>
      </c>
      <c r="W693" s="100" t="str">
        <f t="shared" si="86"/>
        <v>-</v>
      </c>
      <c r="X693" s="104" t="str">
        <f t="shared" si="87"/>
        <v/>
      </c>
      <c r="Y693" s="102" t="str">
        <f t="shared" si="88"/>
        <v/>
      </c>
      <c r="Z693" s="102" t="str">
        <f>IF(AND(OR(Dashboard!$D$7=J693,Dashboard!$D$7=""),  OR(Dashboard!$G$6&lt;=K693,Dashboard!$G$6=""), OR(Dashboard!$G$7&gt;=K693,Dashboard!$G$7=""),  OR(Dashboard!$J$6&lt;=O693,Dashboard!$J$6=""), OR(Dashboard!$J$7&gt;=O693,Dashboard!$J$7=""),D693&lt;&gt;""),"x","")</f>
        <v>x</v>
      </c>
      <c r="AA693" s="102" t="str">
        <f>IF(AND(OR(Dashboard!$D$6=H693,Dashboard!$D$6="",Dashboard!$D$6="All"), Z693="x"),"x","")</f>
        <v>x</v>
      </c>
      <c r="AB693" s="103" t="str">
        <f>IF(AND(OR(Dashboard!$D$6=H693,Dashboard!$D$6="",Dashboard!$D$6="All"), OR(Dashboard!$D$7=J693,Dashboard!$D$7=""),  OR(Dashboard!$G$6&lt;=K693,Dashboard!$G$6=""), OR(Dashboard!$G$7&gt;=K693,Dashboard!$G$7=""),  OR(Dashboard!$J$6&lt;=O693,Dashboard!$J$6=""), OR(Dashboard!$J$7&gt;=O693,Dashboard!$J$7=""),I693&lt;&gt;""),"x","")</f>
        <v/>
      </c>
      <c r="AC693" s="88" t="str">
        <f>IF($AB693&lt;&gt;"x","",IF(AND($I693&lt;&gt;AC$4, IFERROR(MATCH("c",$AB693:AB693,0),0)=0),"x", IF(IFERROR(MATCH("c",$AB693:AB693,0),0)=0,"c","")))</f>
        <v/>
      </c>
      <c r="AD693" s="88" t="str">
        <f>IF($AB693&lt;&gt;"x","",IF(AND($I693&lt;&gt;AD$4, IFERROR(MATCH("c",$AB693:AC693,0),0)=0),"x", IF(IFERROR(MATCH("c",$AB693:AC693,0),0)=0,"c","")))</f>
        <v/>
      </c>
      <c r="AE693" s="88" t="str">
        <f>IF($AB693&lt;&gt;"x","",IF(AND($I693&lt;&gt;AE$4, IFERROR(MATCH("c",$AB693:AD693,0),0)=0),"x", IF(IFERROR(MATCH("c",$AB693:AD693,0),0)=0,"c","")))</f>
        <v/>
      </c>
      <c r="AF693" s="88" t="str">
        <f>IF($AB693&lt;&gt;"x","",IF(AND($I693&lt;&gt;AF$4, IFERROR(MATCH("c",$AB693:AE693,0),0)=0),"x", IF(IFERROR(MATCH("c",$AB693:AE693,0),0)=0,"c","")))</f>
        <v/>
      </c>
      <c r="AG693" s="88" t="str">
        <f>IF($AB693&lt;&gt;"x","",IF(AND($I693&lt;&gt;AG$4, IFERROR(MATCH("c",$AB693:AF693,0),0)=0),"x", IF(IFERROR(MATCH("c",$AB693:AF693,0),0)=0,"c","")))</f>
        <v/>
      </c>
      <c r="AH693" s="88" t="str">
        <f>IF($AB693&lt;&gt;"x","",IF(AND($I693&lt;&gt;AH$4, IFERROR(MATCH("c",$AB693:AG693,0),0)=0),"x", IF(IFERROR(MATCH("c",$AB693:AG693,0),0)=0,"c","")))</f>
        <v/>
      </c>
      <c r="AI693" s="88" t="str">
        <f>IF($AB693&lt;&gt;"x","",IF(AND($I693&lt;&gt;AI$4, IFERROR(MATCH("c",$AB693:AH693,0),0)=0),"x", IF(IFERROR(MATCH("c",$AB693:AH693,0),0)=0,"c","")))</f>
        <v/>
      </c>
      <c r="AJ693" s="88" t="str">
        <f>IF($AB693&lt;&gt;"x","",IF(AND($I693&lt;&gt;AJ$4, IFERROR(MATCH("c",$AB693:AI693,0),0)=0),"x", IF(IFERROR(MATCH("c",$AB693:AI693,0),0)=0,"c","")))</f>
        <v/>
      </c>
      <c r="AK693" s="88" t="str">
        <f>IF($AB693&lt;&gt;"x","",IF(AND($I693&lt;&gt;AK$4, IFERROR(MATCH("c",$AB693:AJ693,0),0)=0),"x", IF(IFERROR(MATCH("c",$AB693:AJ693,0),0)=0,"c","")))</f>
        <v/>
      </c>
      <c r="AL693" s="88" t="str">
        <f>IF($AB693&lt;&gt;"x","",IF(AND($I693&lt;&gt;AL$4, IFERROR(MATCH("c",$AB693:AK693,0),0)=0),"x", IF(IFERROR(MATCH("c",$AB693:AK693,0),0)=0,"c","")))</f>
        <v/>
      </c>
      <c r="AM693" s="88" t="str">
        <f>IF($AB693&lt;&gt;"x","",IF(AND($I693&lt;&gt;AM$4, IFERROR(MATCH("c",$AB693:AL693,0),0)=0),"x", IF(IFERROR(MATCH("c",$AB693:AL693,0),0)=0,"c","")))</f>
        <v/>
      </c>
      <c r="AN693" s="88" t="str">
        <f>IF($AB693&lt;&gt;"x","",IF(AND($I693&lt;&gt;AN$4, IFERROR(MATCH("c",$AB693:AM693,0),0)=0),"x", IF(IFERROR(MATCH("c",$AB693:AM693,0),0)=0,"c","")))</f>
        <v/>
      </c>
      <c r="AO693" s="88" t="str">
        <f>IF($AB693&lt;&gt;"x","",IF(AND($I693&lt;&gt;AO$4, IFERROR(MATCH("c",$AB693:AN693,0),0)=0),"x", IF(IFERROR(MATCH("c",$AB693:AN693,0),0)=0,"c","")))</f>
        <v/>
      </c>
      <c r="AP693" s="88" t="str">
        <f>IF($AB693&lt;&gt;"x","",IF(AND($I693&lt;&gt;AP$4, IFERROR(MATCH("c",$AB693:AO693,0),0)=0),"x", IF(IFERROR(MATCH("c",$AB693:AO693,0),0)=0,"c","")))</f>
        <v/>
      </c>
      <c r="AQ693" s="88" t="str">
        <f>IF($AB693&lt;&gt;"x","",IF(AND($I693&lt;&gt;AQ$4, IFERROR(MATCH("c",$AB693:AP693,0),0)=0),"x", IF(IFERROR(MATCH("c",$AB693:AP693,0),0)=0,"c","")))</f>
        <v/>
      </c>
    </row>
    <row r="694" spans="2:43" x14ac:dyDescent="0.25">
      <c r="B694" s="88">
        <f>IF(AND(OR(Pipeline!$F$5=H694,Pipeline!$F$5="",Pipeline!$F$5="All"), OR(Pipeline!$F$6=J694,Pipeline!$F$6="",Pipeline!$F$6="All"),  OR(Pipeline!$J$5&lt;=K694,Pipeline!$J$5=""), OR(Pipeline!$J$6&gt;=K694,Pipeline!$J$6=""),  OR(Pipeline!$N$5&lt;=O694,Pipeline!$N$5=""), OR(Pipeline!$N$6&gt;=O694,Pipeline!$N$6="")),1,0)</f>
        <v>1</v>
      </c>
      <c r="C694" s="99">
        <f>IF(B694&lt;&gt;1,"",COUNTIFS($I$6:I693,I694,$B$6:B693,1)+1)</f>
        <v>682</v>
      </c>
      <c r="D694" s="100" t="str">
        <f>IF(LEN(INDEX(Input!B$6:B$1005,ROW($C694)-ROW($C$5),1))=0,"-",INDEX(Input!B$6:B$1005,ROW($C694)-ROW($C$5),1))</f>
        <v>-</v>
      </c>
      <c r="E694" s="100" t="str">
        <f>IF(LEN(INDEX(Input!C$6:C$1005,ROW($C694)-ROW($C$5),1))=0,"-",INDEX(Input!C$6:C$1005,ROW($C694)-ROW($C$5),1))</f>
        <v>-</v>
      </c>
      <c r="F694" s="100" t="str">
        <f>IF(LEN(INDEX(Input!D$6:D$1005,ROW($C694)-ROW($C$5),1))=0,"-",INDEX(Input!D$6:D$1005,ROW($C694)-ROW($C$5),1))</f>
        <v>-</v>
      </c>
      <c r="G694" s="100" t="str">
        <f>IF(LEN(INDEX(Input!E$6:E$1005,ROW($C694)-ROW($C$5),1))=0,"-",INDEX(Input!E$6:E$1005,ROW($C694)-ROW($C$5),1))</f>
        <v>-</v>
      </c>
      <c r="H694" s="100" t="str">
        <f>IF(LEN(INDEX(Input!F$6:F$1005,ROW($C694)-ROW($C$5),1))=0,"-",INDEX(Input!F$6:F$1005,ROW($C694)-ROW($C$5),1))</f>
        <v>-</v>
      </c>
      <c r="I694" s="100" t="str">
        <f>IF(LEN(INDEX(Input!G$6:G$1005,ROW($C694)-ROW($C$5),1))=0,"",INDEX(Input!G$6:G$1005,ROW($C694)-ROW($C$5),1))</f>
        <v/>
      </c>
      <c r="J694" s="100" t="str">
        <f>IF(LEN(INDEX(Input!B$6:B$1005,ROW($C694)-ROW($C$5),1))=0,"-",IF(INDEX(Input!H$6:H$1005,ROW($C694)-ROW($C$5),1)="","Not set",INDEX(Input!H$6:H$1005,ROW($C694)-ROW($C$5),1)) )</f>
        <v>-</v>
      </c>
      <c r="K694" s="101" t="str">
        <f>IF(LEN(INDEX(Input!I$6:I$1005,ROW($C694)-ROW($C$5),1))=0,"",INDEX(Input!I$6:I$1005,ROW($C694)-ROW($C$5),1))</f>
        <v/>
      </c>
      <c r="L694" s="101" t="str">
        <f t="array" ref="L694">IFERROR(IF($AY$24=123,DAY(K694)&amp;connector&amp;IF($AZ$24="Extended",INDEX($AT$24:$AT$35,MONTH(K694),1),MONTH(K694))&amp;connector&amp;IF($AZ$24="Short", RIGHT(YEAR(K694),2),YEAR(K694)),IF($AY$24=213, MONTH(K694)&amp;connector&amp;DAY(K694)&amp;connector&amp;IF($AZ$24="Short", RIGHT(YEAR(K694),2),YEAR(K694)),IF($AZ$24="Short", RIGHT(YEAR(K694),2),YEAR(K694))&amp;connector&amp;MONTH(K694)&amp;connector&amp;DAY(K694))),"-")</f>
        <v>-</v>
      </c>
      <c r="M694" s="101" t="str">
        <f>IF(LEN(INDEX(Input!J$6:J$1005,ROW($C694)-ROW($C$5),1))=0,"",INDEX(Input!J$6:J$1005,ROW($C694)-ROW($C$5),1))</f>
        <v/>
      </c>
      <c r="N694" s="101" t="str">
        <f t="array" ref="N694">IFERROR(IF($AY$24=123,DAY(M694)&amp;connector&amp;IF($AZ$24="Extended",INDEX($AT$24:$AT$35,MONTH(M694),1),MONTH(M694))&amp;connector&amp;IF($AZ$24="Short", RIGHT(YEAR(M694),2),YEAR(M694)),IF($AY$24=213, MONTH(M694)&amp;connector&amp;DAY(M694)&amp;connector&amp;IF($AZ$24="Short", RIGHT(YEAR(M694),2),YEAR(M694)),IF($AZ$24="Short", RIGHT(YEAR(M694),2),YEAR(M694))&amp;connector&amp;MONTH(M694)&amp;connector&amp;DAY(M694))),"-")</f>
        <v>-</v>
      </c>
      <c r="O694" s="156" t="str">
        <f>IF(LEN(INDEX(Input!K$6:K$1005,ROW($C694)-ROW($C$5),1))=0,"",INDEX(Input!K$6:K$1005,ROW($C694)-ROW($C$5),1))</f>
        <v/>
      </c>
      <c r="P694" s="100" t="str">
        <f t="shared" si="82"/>
        <v>-</v>
      </c>
      <c r="Q694" s="156" t="str">
        <f>IF(LEN(INDEX(Input!L$6:L$1005,ROW($C694)-ROW($C$5),1))=0,"",INDEX(Input!L$6:L$1005,ROW($C694)-ROW($C$5),1))</f>
        <v/>
      </c>
      <c r="R694" s="100" t="str">
        <f t="shared" si="83"/>
        <v>-</v>
      </c>
      <c r="S694" s="156" t="str">
        <f>IF(LEN(INDEX(Input!M$6:M$1005,ROW($C694)-ROW($C$5),1))=0,"-",INDEX(Input!M$6:M$1005,ROW($C694)-ROW($C$5),1))</f>
        <v>-</v>
      </c>
      <c r="T694" s="156" t="str">
        <f t="shared" si="84"/>
        <v/>
      </c>
      <c r="U694" s="100" t="str">
        <f t="shared" si="85"/>
        <v>-</v>
      </c>
      <c r="V694" s="156" t="str">
        <f>IF(LEN(INDEX(Input!O$6:O$1005,ROW($C694)-ROW($C$5),1))=0,"",INDEX(Input!O$6:O$1005,ROW($C694)-ROW($C$5),1))</f>
        <v/>
      </c>
      <c r="W694" s="100" t="str">
        <f t="shared" si="86"/>
        <v>-</v>
      </c>
      <c r="X694" s="104" t="str">
        <f t="shared" si="87"/>
        <v/>
      </c>
      <c r="Y694" s="102" t="str">
        <f t="shared" si="88"/>
        <v/>
      </c>
      <c r="Z694" s="102" t="str">
        <f>IF(AND(OR(Dashboard!$D$7=J694,Dashboard!$D$7=""),  OR(Dashboard!$G$6&lt;=K694,Dashboard!$G$6=""), OR(Dashboard!$G$7&gt;=K694,Dashboard!$G$7=""),  OR(Dashboard!$J$6&lt;=O694,Dashboard!$J$6=""), OR(Dashboard!$J$7&gt;=O694,Dashboard!$J$7=""),D694&lt;&gt;""),"x","")</f>
        <v>x</v>
      </c>
      <c r="AA694" s="102" t="str">
        <f>IF(AND(OR(Dashboard!$D$6=H694,Dashboard!$D$6="",Dashboard!$D$6="All"), Z694="x"),"x","")</f>
        <v>x</v>
      </c>
      <c r="AB694" s="103" t="str">
        <f>IF(AND(OR(Dashboard!$D$6=H694,Dashboard!$D$6="",Dashboard!$D$6="All"), OR(Dashboard!$D$7=J694,Dashboard!$D$7=""),  OR(Dashboard!$G$6&lt;=K694,Dashboard!$G$6=""), OR(Dashboard!$G$7&gt;=K694,Dashboard!$G$7=""),  OR(Dashboard!$J$6&lt;=O694,Dashboard!$J$6=""), OR(Dashboard!$J$7&gt;=O694,Dashboard!$J$7=""),I694&lt;&gt;""),"x","")</f>
        <v/>
      </c>
      <c r="AC694" s="88" t="str">
        <f>IF($AB694&lt;&gt;"x","",IF(AND($I694&lt;&gt;AC$4, IFERROR(MATCH("c",$AB694:AB694,0),0)=0),"x", IF(IFERROR(MATCH("c",$AB694:AB694,0),0)=0,"c","")))</f>
        <v/>
      </c>
      <c r="AD694" s="88" t="str">
        <f>IF($AB694&lt;&gt;"x","",IF(AND($I694&lt;&gt;AD$4, IFERROR(MATCH("c",$AB694:AC694,0),0)=0),"x", IF(IFERROR(MATCH("c",$AB694:AC694,0),0)=0,"c","")))</f>
        <v/>
      </c>
      <c r="AE694" s="88" t="str">
        <f>IF($AB694&lt;&gt;"x","",IF(AND($I694&lt;&gt;AE$4, IFERROR(MATCH("c",$AB694:AD694,0),0)=0),"x", IF(IFERROR(MATCH("c",$AB694:AD694,0),0)=0,"c","")))</f>
        <v/>
      </c>
      <c r="AF694" s="88" t="str">
        <f>IF($AB694&lt;&gt;"x","",IF(AND($I694&lt;&gt;AF$4, IFERROR(MATCH("c",$AB694:AE694,0),0)=0),"x", IF(IFERROR(MATCH("c",$AB694:AE694,0),0)=0,"c","")))</f>
        <v/>
      </c>
      <c r="AG694" s="88" t="str">
        <f>IF($AB694&lt;&gt;"x","",IF(AND($I694&lt;&gt;AG$4, IFERROR(MATCH("c",$AB694:AF694,0),0)=0),"x", IF(IFERROR(MATCH("c",$AB694:AF694,0),0)=0,"c","")))</f>
        <v/>
      </c>
      <c r="AH694" s="88" t="str">
        <f>IF($AB694&lt;&gt;"x","",IF(AND($I694&lt;&gt;AH$4, IFERROR(MATCH("c",$AB694:AG694,0),0)=0),"x", IF(IFERROR(MATCH("c",$AB694:AG694,0),0)=0,"c","")))</f>
        <v/>
      </c>
      <c r="AI694" s="88" t="str">
        <f>IF($AB694&lt;&gt;"x","",IF(AND($I694&lt;&gt;AI$4, IFERROR(MATCH("c",$AB694:AH694,0),0)=0),"x", IF(IFERROR(MATCH("c",$AB694:AH694,0),0)=0,"c","")))</f>
        <v/>
      </c>
      <c r="AJ694" s="88" t="str">
        <f>IF($AB694&lt;&gt;"x","",IF(AND($I694&lt;&gt;AJ$4, IFERROR(MATCH("c",$AB694:AI694,0),0)=0),"x", IF(IFERROR(MATCH("c",$AB694:AI694,0),0)=0,"c","")))</f>
        <v/>
      </c>
      <c r="AK694" s="88" t="str">
        <f>IF($AB694&lt;&gt;"x","",IF(AND($I694&lt;&gt;AK$4, IFERROR(MATCH("c",$AB694:AJ694,0),0)=0),"x", IF(IFERROR(MATCH("c",$AB694:AJ694,0),0)=0,"c","")))</f>
        <v/>
      </c>
      <c r="AL694" s="88" t="str">
        <f>IF($AB694&lt;&gt;"x","",IF(AND($I694&lt;&gt;AL$4, IFERROR(MATCH("c",$AB694:AK694,0),0)=0),"x", IF(IFERROR(MATCH("c",$AB694:AK694,0),0)=0,"c","")))</f>
        <v/>
      </c>
      <c r="AM694" s="88" t="str">
        <f>IF($AB694&lt;&gt;"x","",IF(AND($I694&lt;&gt;AM$4, IFERROR(MATCH("c",$AB694:AL694,0),0)=0),"x", IF(IFERROR(MATCH("c",$AB694:AL694,0),0)=0,"c","")))</f>
        <v/>
      </c>
      <c r="AN694" s="88" t="str">
        <f>IF($AB694&lt;&gt;"x","",IF(AND($I694&lt;&gt;AN$4, IFERROR(MATCH("c",$AB694:AM694,0),0)=0),"x", IF(IFERROR(MATCH("c",$AB694:AM694,0),0)=0,"c","")))</f>
        <v/>
      </c>
      <c r="AO694" s="88" t="str">
        <f>IF($AB694&lt;&gt;"x","",IF(AND($I694&lt;&gt;AO$4, IFERROR(MATCH("c",$AB694:AN694,0),0)=0),"x", IF(IFERROR(MATCH("c",$AB694:AN694,0),0)=0,"c","")))</f>
        <v/>
      </c>
      <c r="AP694" s="88" t="str">
        <f>IF($AB694&lt;&gt;"x","",IF(AND($I694&lt;&gt;AP$4, IFERROR(MATCH("c",$AB694:AO694,0),0)=0),"x", IF(IFERROR(MATCH("c",$AB694:AO694,0),0)=0,"c","")))</f>
        <v/>
      </c>
      <c r="AQ694" s="88" t="str">
        <f>IF($AB694&lt;&gt;"x","",IF(AND($I694&lt;&gt;AQ$4, IFERROR(MATCH("c",$AB694:AP694,0),0)=0),"x", IF(IFERROR(MATCH("c",$AB694:AP694,0),0)=0,"c","")))</f>
        <v/>
      </c>
    </row>
    <row r="695" spans="2:43" x14ac:dyDescent="0.25">
      <c r="B695" s="88">
        <f>IF(AND(OR(Pipeline!$F$5=H695,Pipeline!$F$5="",Pipeline!$F$5="All"), OR(Pipeline!$F$6=J695,Pipeline!$F$6="",Pipeline!$F$6="All"),  OR(Pipeline!$J$5&lt;=K695,Pipeline!$J$5=""), OR(Pipeline!$J$6&gt;=K695,Pipeline!$J$6=""),  OR(Pipeline!$N$5&lt;=O695,Pipeline!$N$5=""), OR(Pipeline!$N$6&gt;=O695,Pipeline!$N$6="")),1,0)</f>
        <v>1</v>
      </c>
      <c r="C695" s="99">
        <f>IF(B695&lt;&gt;1,"",COUNTIFS($I$6:I694,I695,$B$6:B694,1)+1)</f>
        <v>683</v>
      </c>
      <c r="D695" s="100" t="str">
        <f>IF(LEN(INDEX(Input!B$6:B$1005,ROW($C695)-ROW($C$5),1))=0,"-",INDEX(Input!B$6:B$1005,ROW($C695)-ROW($C$5),1))</f>
        <v>-</v>
      </c>
      <c r="E695" s="100" t="str">
        <f>IF(LEN(INDEX(Input!C$6:C$1005,ROW($C695)-ROW($C$5),1))=0,"-",INDEX(Input!C$6:C$1005,ROW($C695)-ROW($C$5),1))</f>
        <v>-</v>
      </c>
      <c r="F695" s="100" t="str">
        <f>IF(LEN(INDEX(Input!D$6:D$1005,ROW($C695)-ROW($C$5),1))=0,"-",INDEX(Input!D$6:D$1005,ROW($C695)-ROW($C$5),1))</f>
        <v>-</v>
      </c>
      <c r="G695" s="100" t="str">
        <f>IF(LEN(INDEX(Input!E$6:E$1005,ROW($C695)-ROW($C$5),1))=0,"-",INDEX(Input!E$6:E$1005,ROW($C695)-ROW($C$5),1))</f>
        <v>-</v>
      </c>
      <c r="H695" s="100" t="str">
        <f>IF(LEN(INDEX(Input!F$6:F$1005,ROW($C695)-ROW($C$5),1))=0,"-",INDEX(Input!F$6:F$1005,ROW($C695)-ROW($C$5),1))</f>
        <v>-</v>
      </c>
      <c r="I695" s="100" t="str">
        <f>IF(LEN(INDEX(Input!G$6:G$1005,ROW($C695)-ROW($C$5),1))=0,"",INDEX(Input!G$6:G$1005,ROW($C695)-ROW($C$5),1))</f>
        <v/>
      </c>
      <c r="J695" s="100" t="str">
        <f>IF(LEN(INDEX(Input!B$6:B$1005,ROW($C695)-ROW($C$5),1))=0,"-",IF(INDEX(Input!H$6:H$1005,ROW($C695)-ROW($C$5),1)="","Not set",INDEX(Input!H$6:H$1005,ROW($C695)-ROW($C$5),1)) )</f>
        <v>-</v>
      </c>
      <c r="K695" s="101" t="str">
        <f>IF(LEN(INDEX(Input!I$6:I$1005,ROW($C695)-ROW($C$5),1))=0,"",INDEX(Input!I$6:I$1005,ROW($C695)-ROW($C$5),1))</f>
        <v/>
      </c>
      <c r="L695" s="101" t="str">
        <f t="array" ref="L695">IFERROR(IF($AY$24=123,DAY(K695)&amp;connector&amp;IF($AZ$24="Extended",INDEX($AT$24:$AT$35,MONTH(K695),1),MONTH(K695))&amp;connector&amp;IF($AZ$24="Short", RIGHT(YEAR(K695),2),YEAR(K695)),IF($AY$24=213, MONTH(K695)&amp;connector&amp;DAY(K695)&amp;connector&amp;IF($AZ$24="Short", RIGHT(YEAR(K695),2),YEAR(K695)),IF($AZ$24="Short", RIGHT(YEAR(K695),2),YEAR(K695))&amp;connector&amp;MONTH(K695)&amp;connector&amp;DAY(K695))),"-")</f>
        <v>-</v>
      </c>
      <c r="M695" s="101" t="str">
        <f>IF(LEN(INDEX(Input!J$6:J$1005,ROW($C695)-ROW($C$5),1))=0,"",INDEX(Input!J$6:J$1005,ROW($C695)-ROW($C$5),1))</f>
        <v/>
      </c>
      <c r="N695" s="101" t="str">
        <f t="array" ref="N695">IFERROR(IF($AY$24=123,DAY(M695)&amp;connector&amp;IF($AZ$24="Extended",INDEX($AT$24:$AT$35,MONTH(M695),1),MONTH(M695))&amp;connector&amp;IF($AZ$24="Short", RIGHT(YEAR(M695),2),YEAR(M695)),IF($AY$24=213, MONTH(M695)&amp;connector&amp;DAY(M695)&amp;connector&amp;IF($AZ$24="Short", RIGHT(YEAR(M695),2),YEAR(M695)),IF($AZ$24="Short", RIGHT(YEAR(M695),2),YEAR(M695))&amp;connector&amp;MONTH(M695)&amp;connector&amp;DAY(M695))),"-")</f>
        <v>-</v>
      </c>
      <c r="O695" s="156" t="str">
        <f>IF(LEN(INDEX(Input!K$6:K$1005,ROW($C695)-ROW($C$5),1))=0,"",INDEX(Input!K$6:K$1005,ROW($C695)-ROW($C$5),1))</f>
        <v/>
      </c>
      <c r="P695" s="100" t="str">
        <f t="shared" si="82"/>
        <v>-</v>
      </c>
      <c r="Q695" s="156" t="str">
        <f>IF(LEN(INDEX(Input!L$6:L$1005,ROW($C695)-ROW($C$5),1))=0,"",INDEX(Input!L$6:L$1005,ROW($C695)-ROW($C$5),1))</f>
        <v/>
      </c>
      <c r="R695" s="100" t="str">
        <f t="shared" si="83"/>
        <v>-</v>
      </c>
      <c r="S695" s="156" t="str">
        <f>IF(LEN(INDEX(Input!M$6:M$1005,ROW($C695)-ROW($C$5),1))=0,"-",INDEX(Input!M$6:M$1005,ROW($C695)-ROW($C$5),1))</f>
        <v>-</v>
      </c>
      <c r="T695" s="156" t="str">
        <f t="shared" si="84"/>
        <v/>
      </c>
      <c r="U695" s="100" t="str">
        <f t="shared" si="85"/>
        <v>-</v>
      </c>
      <c r="V695" s="156" t="str">
        <f>IF(LEN(INDEX(Input!O$6:O$1005,ROW($C695)-ROW($C$5),1))=0,"",INDEX(Input!O$6:O$1005,ROW($C695)-ROW($C$5),1))</f>
        <v/>
      </c>
      <c r="W695" s="100" t="str">
        <f t="shared" si="86"/>
        <v>-</v>
      </c>
      <c r="X695" s="104" t="str">
        <f t="shared" si="87"/>
        <v/>
      </c>
      <c r="Y695" s="102" t="str">
        <f t="shared" si="88"/>
        <v/>
      </c>
      <c r="Z695" s="102" t="str">
        <f>IF(AND(OR(Dashboard!$D$7=J695,Dashboard!$D$7=""),  OR(Dashboard!$G$6&lt;=K695,Dashboard!$G$6=""), OR(Dashboard!$G$7&gt;=K695,Dashboard!$G$7=""),  OR(Dashboard!$J$6&lt;=O695,Dashboard!$J$6=""), OR(Dashboard!$J$7&gt;=O695,Dashboard!$J$7=""),D695&lt;&gt;""),"x","")</f>
        <v>x</v>
      </c>
      <c r="AA695" s="102" t="str">
        <f>IF(AND(OR(Dashboard!$D$6=H695,Dashboard!$D$6="",Dashboard!$D$6="All"), Z695="x"),"x","")</f>
        <v>x</v>
      </c>
      <c r="AB695" s="103" t="str">
        <f>IF(AND(OR(Dashboard!$D$6=H695,Dashboard!$D$6="",Dashboard!$D$6="All"), OR(Dashboard!$D$7=J695,Dashboard!$D$7=""),  OR(Dashboard!$G$6&lt;=K695,Dashboard!$G$6=""), OR(Dashboard!$G$7&gt;=K695,Dashboard!$G$7=""),  OR(Dashboard!$J$6&lt;=O695,Dashboard!$J$6=""), OR(Dashboard!$J$7&gt;=O695,Dashboard!$J$7=""),I695&lt;&gt;""),"x","")</f>
        <v/>
      </c>
      <c r="AC695" s="88" t="str">
        <f>IF($AB695&lt;&gt;"x","",IF(AND($I695&lt;&gt;AC$4, IFERROR(MATCH("c",$AB695:AB695,0),0)=0),"x", IF(IFERROR(MATCH("c",$AB695:AB695,0),0)=0,"c","")))</f>
        <v/>
      </c>
      <c r="AD695" s="88" t="str">
        <f>IF($AB695&lt;&gt;"x","",IF(AND($I695&lt;&gt;AD$4, IFERROR(MATCH("c",$AB695:AC695,0),0)=0),"x", IF(IFERROR(MATCH("c",$AB695:AC695,0),0)=0,"c","")))</f>
        <v/>
      </c>
      <c r="AE695" s="88" t="str">
        <f>IF($AB695&lt;&gt;"x","",IF(AND($I695&lt;&gt;AE$4, IFERROR(MATCH("c",$AB695:AD695,0),0)=0),"x", IF(IFERROR(MATCH("c",$AB695:AD695,0),0)=0,"c","")))</f>
        <v/>
      </c>
      <c r="AF695" s="88" t="str">
        <f>IF($AB695&lt;&gt;"x","",IF(AND($I695&lt;&gt;AF$4, IFERROR(MATCH("c",$AB695:AE695,0),0)=0),"x", IF(IFERROR(MATCH("c",$AB695:AE695,0),0)=0,"c","")))</f>
        <v/>
      </c>
      <c r="AG695" s="88" t="str">
        <f>IF($AB695&lt;&gt;"x","",IF(AND($I695&lt;&gt;AG$4, IFERROR(MATCH("c",$AB695:AF695,0),0)=0),"x", IF(IFERROR(MATCH("c",$AB695:AF695,0),0)=0,"c","")))</f>
        <v/>
      </c>
      <c r="AH695" s="88" t="str">
        <f>IF($AB695&lt;&gt;"x","",IF(AND($I695&lt;&gt;AH$4, IFERROR(MATCH("c",$AB695:AG695,0),0)=0),"x", IF(IFERROR(MATCH("c",$AB695:AG695,0),0)=0,"c","")))</f>
        <v/>
      </c>
      <c r="AI695" s="88" t="str">
        <f>IF($AB695&lt;&gt;"x","",IF(AND($I695&lt;&gt;AI$4, IFERROR(MATCH("c",$AB695:AH695,0),0)=0),"x", IF(IFERROR(MATCH("c",$AB695:AH695,0),0)=0,"c","")))</f>
        <v/>
      </c>
      <c r="AJ695" s="88" t="str">
        <f>IF($AB695&lt;&gt;"x","",IF(AND($I695&lt;&gt;AJ$4, IFERROR(MATCH("c",$AB695:AI695,0),0)=0),"x", IF(IFERROR(MATCH("c",$AB695:AI695,0),0)=0,"c","")))</f>
        <v/>
      </c>
      <c r="AK695" s="88" t="str">
        <f>IF($AB695&lt;&gt;"x","",IF(AND($I695&lt;&gt;AK$4, IFERROR(MATCH("c",$AB695:AJ695,0),0)=0),"x", IF(IFERROR(MATCH("c",$AB695:AJ695,0),0)=0,"c","")))</f>
        <v/>
      </c>
      <c r="AL695" s="88" t="str">
        <f>IF($AB695&lt;&gt;"x","",IF(AND($I695&lt;&gt;AL$4, IFERROR(MATCH("c",$AB695:AK695,0),0)=0),"x", IF(IFERROR(MATCH("c",$AB695:AK695,0),0)=0,"c","")))</f>
        <v/>
      </c>
      <c r="AM695" s="88" t="str">
        <f>IF($AB695&lt;&gt;"x","",IF(AND($I695&lt;&gt;AM$4, IFERROR(MATCH("c",$AB695:AL695,0),0)=0),"x", IF(IFERROR(MATCH("c",$AB695:AL695,0),0)=0,"c","")))</f>
        <v/>
      </c>
      <c r="AN695" s="88" t="str">
        <f>IF($AB695&lt;&gt;"x","",IF(AND($I695&lt;&gt;AN$4, IFERROR(MATCH("c",$AB695:AM695,0),0)=0),"x", IF(IFERROR(MATCH("c",$AB695:AM695,0),0)=0,"c","")))</f>
        <v/>
      </c>
      <c r="AO695" s="88" t="str">
        <f>IF($AB695&lt;&gt;"x","",IF(AND($I695&lt;&gt;AO$4, IFERROR(MATCH("c",$AB695:AN695,0),0)=0),"x", IF(IFERROR(MATCH("c",$AB695:AN695,0),0)=0,"c","")))</f>
        <v/>
      </c>
      <c r="AP695" s="88" t="str">
        <f>IF($AB695&lt;&gt;"x","",IF(AND($I695&lt;&gt;AP$4, IFERROR(MATCH("c",$AB695:AO695,0),0)=0),"x", IF(IFERROR(MATCH("c",$AB695:AO695,0),0)=0,"c","")))</f>
        <v/>
      </c>
      <c r="AQ695" s="88" t="str">
        <f>IF($AB695&lt;&gt;"x","",IF(AND($I695&lt;&gt;AQ$4, IFERROR(MATCH("c",$AB695:AP695,0),0)=0),"x", IF(IFERROR(MATCH("c",$AB695:AP695,0),0)=0,"c","")))</f>
        <v/>
      </c>
    </row>
    <row r="696" spans="2:43" x14ac:dyDescent="0.25">
      <c r="B696" s="88">
        <f>IF(AND(OR(Pipeline!$F$5=H696,Pipeline!$F$5="",Pipeline!$F$5="All"), OR(Pipeline!$F$6=J696,Pipeline!$F$6="",Pipeline!$F$6="All"),  OR(Pipeline!$J$5&lt;=K696,Pipeline!$J$5=""), OR(Pipeline!$J$6&gt;=K696,Pipeline!$J$6=""),  OR(Pipeline!$N$5&lt;=O696,Pipeline!$N$5=""), OR(Pipeline!$N$6&gt;=O696,Pipeline!$N$6="")),1,0)</f>
        <v>1</v>
      </c>
      <c r="C696" s="99">
        <f>IF(B696&lt;&gt;1,"",COUNTIFS($I$6:I695,I696,$B$6:B695,1)+1)</f>
        <v>684</v>
      </c>
      <c r="D696" s="100" t="str">
        <f>IF(LEN(INDEX(Input!B$6:B$1005,ROW($C696)-ROW($C$5),1))=0,"-",INDEX(Input!B$6:B$1005,ROW($C696)-ROW($C$5),1))</f>
        <v>-</v>
      </c>
      <c r="E696" s="100" t="str">
        <f>IF(LEN(INDEX(Input!C$6:C$1005,ROW($C696)-ROW($C$5),1))=0,"-",INDEX(Input!C$6:C$1005,ROW($C696)-ROW($C$5),1))</f>
        <v>-</v>
      </c>
      <c r="F696" s="100" t="str">
        <f>IF(LEN(INDEX(Input!D$6:D$1005,ROW($C696)-ROW($C$5),1))=0,"-",INDEX(Input!D$6:D$1005,ROW($C696)-ROW($C$5),1))</f>
        <v>-</v>
      </c>
      <c r="G696" s="100" t="str">
        <f>IF(LEN(INDEX(Input!E$6:E$1005,ROW($C696)-ROW($C$5),1))=0,"-",INDEX(Input!E$6:E$1005,ROW($C696)-ROW($C$5),1))</f>
        <v>-</v>
      </c>
      <c r="H696" s="100" t="str">
        <f>IF(LEN(INDEX(Input!F$6:F$1005,ROW($C696)-ROW($C$5),1))=0,"-",INDEX(Input!F$6:F$1005,ROW($C696)-ROW($C$5),1))</f>
        <v>-</v>
      </c>
      <c r="I696" s="100" t="str">
        <f>IF(LEN(INDEX(Input!G$6:G$1005,ROW($C696)-ROW($C$5),1))=0,"",INDEX(Input!G$6:G$1005,ROW($C696)-ROW($C$5),1))</f>
        <v/>
      </c>
      <c r="J696" s="100" t="str">
        <f>IF(LEN(INDEX(Input!B$6:B$1005,ROW($C696)-ROW($C$5),1))=0,"-",IF(INDEX(Input!H$6:H$1005,ROW($C696)-ROW($C$5),1)="","Not set",INDEX(Input!H$6:H$1005,ROW($C696)-ROW($C$5),1)) )</f>
        <v>-</v>
      </c>
      <c r="K696" s="101" t="str">
        <f>IF(LEN(INDEX(Input!I$6:I$1005,ROW($C696)-ROW($C$5),1))=0,"",INDEX(Input!I$6:I$1005,ROW($C696)-ROW($C$5),1))</f>
        <v/>
      </c>
      <c r="L696" s="101" t="str">
        <f t="array" ref="L696">IFERROR(IF($AY$24=123,DAY(K696)&amp;connector&amp;IF($AZ$24="Extended",INDEX($AT$24:$AT$35,MONTH(K696),1),MONTH(K696))&amp;connector&amp;IF($AZ$24="Short", RIGHT(YEAR(K696),2),YEAR(K696)),IF($AY$24=213, MONTH(K696)&amp;connector&amp;DAY(K696)&amp;connector&amp;IF($AZ$24="Short", RIGHT(YEAR(K696),2),YEAR(K696)),IF($AZ$24="Short", RIGHT(YEAR(K696),2),YEAR(K696))&amp;connector&amp;MONTH(K696)&amp;connector&amp;DAY(K696))),"-")</f>
        <v>-</v>
      </c>
      <c r="M696" s="101" t="str">
        <f>IF(LEN(INDEX(Input!J$6:J$1005,ROW($C696)-ROW($C$5),1))=0,"",INDEX(Input!J$6:J$1005,ROW($C696)-ROW($C$5),1))</f>
        <v/>
      </c>
      <c r="N696" s="101" t="str">
        <f t="array" ref="N696">IFERROR(IF($AY$24=123,DAY(M696)&amp;connector&amp;IF($AZ$24="Extended",INDEX($AT$24:$AT$35,MONTH(M696),1),MONTH(M696))&amp;connector&amp;IF($AZ$24="Short", RIGHT(YEAR(M696),2),YEAR(M696)),IF($AY$24=213, MONTH(M696)&amp;connector&amp;DAY(M696)&amp;connector&amp;IF($AZ$24="Short", RIGHT(YEAR(M696),2),YEAR(M696)),IF($AZ$24="Short", RIGHT(YEAR(M696),2),YEAR(M696))&amp;connector&amp;MONTH(M696)&amp;connector&amp;DAY(M696))),"-")</f>
        <v>-</v>
      </c>
      <c r="O696" s="156" t="str">
        <f>IF(LEN(INDEX(Input!K$6:K$1005,ROW($C696)-ROW($C$5),1))=0,"",INDEX(Input!K$6:K$1005,ROW($C696)-ROW($C$5),1))</f>
        <v/>
      </c>
      <c r="P696" s="100" t="str">
        <f t="shared" si="82"/>
        <v>-</v>
      </c>
      <c r="Q696" s="156" t="str">
        <f>IF(LEN(INDEX(Input!L$6:L$1005,ROW($C696)-ROW($C$5),1))=0,"",INDEX(Input!L$6:L$1005,ROW($C696)-ROW($C$5),1))</f>
        <v/>
      </c>
      <c r="R696" s="100" t="str">
        <f t="shared" si="83"/>
        <v>-</v>
      </c>
      <c r="S696" s="156" t="str">
        <f>IF(LEN(INDEX(Input!M$6:M$1005,ROW($C696)-ROW($C$5),1))=0,"-",INDEX(Input!M$6:M$1005,ROW($C696)-ROW($C$5),1))</f>
        <v>-</v>
      </c>
      <c r="T696" s="156" t="str">
        <f t="shared" si="84"/>
        <v/>
      </c>
      <c r="U696" s="100" t="str">
        <f t="shared" si="85"/>
        <v>-</v>
      </c>
      <c r="V696" s="156" t="str">
        <f>IF(LEN(INDEX(Input!O$6:O$1005,ROW($C696)-ROW($C$5),1))=0,"",INDEX(Input!O$6:O$1005,ROW($C696)-ROW($C$5),1))</f>
        <v/>
      </c>
      <c r="W696" s="100" t="str">
        <f t="shared" si="86"/>
        <v>-</v>
      </c>
      <c r="X696" s="104" t="str">
        <f t="shared" si="87"/>
        <v/>
      </c>
      <c r="Y696" s="102" t="str">
        <f t="shared" si="88"/>
        <v/>
      </c>
      <c r="Z696" s="102" t="str">
        <f>IF(AND(OR(Dashboard!$D$7=J696,Dashboard!$D$7=""),  OR(Dashboard!$G$6&lt;=K696,Dashboard!$G$6=""), OR(Dashboard!$G$7&gt;=K696,Dashboard!$G$7=""),  OR(Dashboard!$J$6&lt;=O696,Dashboard!$J$6=""), OR(Dashboard!$J$7&gt;=O696,Dashboard!$J$7=""),D696&lt;&gt;""),"x","")</f>
        <v>x</v>
      </c>
      <c r="AA696" s="102" t="str">
        <f>IF(AND(OR(Dashboard!$D$6=H696,Dashboard!$D$6="",Dashboard!$D$6="All"), Z696="x"),"x","")</f>
        <v>x</v>
      </c>
      <c r="AB696" s="103" t="str">
        <f>IF(AND(OR(Dashboard!$D$6=H696,Dashboard!$D$6="",Dashboard!$D$6="All"), OR(Dashboard!$D$7=J696,Dashboard!$D$7=""),  OR(Dashboard!$G$6&lt;=K696,Dashboard!$G$6=""), OR(Dashboard!$G$7&gt;=K696,Dashboard!$G$7=""),  OR(Dashboard!$J$6&lt;=O696,Dashboard!$J$6=""), OR(Dashboard!$J$7&gt;=O696,Dashboard!$J$7=""),I696&lt;&gt;""),"x","")</f>
        <v/>
      </c>
      <c r="AC696" s="88" t="str">
        <f>IF($AB696&lt;&gt;"x","",IF(AND($I696&lt;&gt;AC$4, IFERROR(MATCH("c",$AB696:AB696,0),0)=0),"x", IF(IFERROR(MATCH("c",$AB696:AB696,0),0)=0,"c","")))</f>
        <v/>
      </c>
      <c r="AD696" s="88" t="str">
        <f>IF($AB696&lt;&gt;"x","",IF(AND($I696&lt;&gt;AD$4, IFERROR(MATCH("c",$AB696:AC696,0),0)=0),"x", IF(IFERROR(MATCH("c",$AB696:AC696,0),0)=0,"c","")))</f>
        <v/>
      </c>
      <c r="AE696" s="88" t="str">
        <f>IF($AB696&lt;&gt;"x","",IF(AND($I696&lt;&gt;AE$4, IFERROR(MATCH("c",$AB696:AD696,0),0)=0),"x", IF(IFERROR(MATCH("c",$AB696:AD696,0),0)=0,"c","")))</f>
        <v/>
      </c>
      <c r="AF696" s="88" t="str">
        <f>IF($AB696&lt;&gt;"x","",IF(AND($I696&lt;&gt;AF$4, IFERROR(MATCH("c",$AB696:AE696,0),0)=0),"x", IF(IFERROR(MATCH("c",$AB696:AE696,0),0)=0,"c","")))</f>
        <v/>
      </c>
      <c r="AG696" s="88" t="str">
        <f>IF($AB696&lt;&gt;"x","",IF(AND($I696&lt;&gt;AG$4, IFERROR(MATCH("c",$AB696:AF696,0),0)=0),"x", IF(IFERROR(MATCH("c",$AB696:AF696,0),0)=0,"c","")))</f>
        <v/>
      </c>
      <c r="AH696" s="88" t="str">
        <f>IF($AB696&lt;&gt;"x","",IF(AND($I696&lt;&gt;AH$4, IFERROR(MATCH("c",$AB696:AG696,0),0)=0),"x", IF(IFERROR(MATCH("c",$AB696:AG696,0),0)=0,"c","")))</f>
        <v/>
      </c>
      <c r="AI696" s="88" t="str">
        <f>IF($AB696&lt;&gt;"x","",IF(AND($I696&lt;&gt;AI$4, IFERROR(MATCH("c",$AB696:AH696,0),0)=0),"x", IF(IFERROR(MATCH("c",$AB696:AH696,0),0)=0,"c","")))</f>
        <v/>
      </c>
      <c r="AJ696" s="88" t="str">
        <f>IF($AB696&lt;&gt;"x","",IF(AND($I696&lt;&gt;AJ$4, IFERROR(MATCH("c",$AB696:AI696,0),0)=0),"x", IF(IFERROR(MATCH("c",$AB696:AI696,0),0)=0,"c","")))</f>
        <v/>
      </c>
      <c r="AK696" s="88" t="str">
        <f>IF($AB696&lt;&gt;"x","",IF(AND($I696&lt;&gt;AK$4, IFERROR(MATCH("c",$AB696:AJ696,0),0)=0),"x", IF(IFERROR(MATCH("c",$AB696:AJ696,0),0)=0,"c","")))</f>
        <v/>
      </c>
      <c r="AL696" s="88" t="str">
        <f>IF($AB696&lt;&gt;"x","",IF(AND($I696&lt;&gt;AL$4, IFERROR(MATCH("c",$AB696:AK696,0),0)=0),"x", IF(IFERROR(MATCH("c",$AB696:AK696,0),0)=0,"c","")))</f>
        <v/>
      </c>
      <c r="AM696" s="88" t="str">
        <f>IF($AB696&lt;&gt;"x","",IF(AND($I696&lt;&gt;AM$4, IFERROR(MATCH("c",$AB696:AL696,0),0)=0),"x", IF(IFERROR(MATCH("c",$AB696:AL696,0),0)=0,"c","")))</f>
        <v/>
      </c>
      <c r="AN696" s="88" t="str">
        <f>IF($AB696&lt;&gt;"x","",IF(AND($I696&lt;&gt;AN$4, IFERROR(MATCH("c",$AB696:AM696,0),0)=0),"x", IF(IFERROR(MATCH("c",$AB696:AM696,0),0)=0,"c","")))</f>
        <v/>
      </c>
      <c r="AO696" s="88" t="str">
        <f>IF($AB696&lt;&gt;"x","",IF(AND($I696&lt;&gt;AO$4, IFERROR(MATCH("c",$AB696:AN696,0),0)=0),"x", IF(IFERROR(MATCH("c",$AB696:AN696,0),0)=0,"c","")))</f>
        <v/>
      </c>
      <c r="AP696" s="88" t="str">
        <f>IF($AB696&lt;&gt;"x","",IF(AND($I696&lt;&gt;AP$4, IFERROR(MATCH("c",$AB696:AO696,0),0)=0),"x", IF(IFERROR(MATCH("c",$AB696:AO696,0),0)=0,"c","")))</f>
        <v/>
      </c>
      <c r="AQ696" s="88" t="str">
        <f>IF($AB696&lt;&gt;"x","",IF(AND($I696&lt;&gt;AQ$4, IFERROR(MATCH("c",$AB696:AP696,0),0)=0),"x", IF(IFERROR(MATCH("c",$AB696:AP696,0),0)=0,"c","")))</f>
        <v/>
      </c>
    </row>
    <row r="697" spans="2:43" x14ac:dyDescent="0.25">
      <c r="B697" s="88">
        <f>IF(AND(OR(Pipeline!$F$5=H697,Pipeline!$F$5="",Pipeline!$F$5="All"), OR(Pipeline!$F$6=J697,Pipeline!$F$6="",Pipeline!$F$6="All"),  OR(Pipeline!$J$5&lt;=K697,Pipeline!$J$5=""), OR(Pipeline!$J$6&gt;=K697,Pipeline!$J$6=""),  OR(Pipeline!$N$5&lt;=O697,Pipeline!$N$5=""), OR(Pipeline!$N$6&gt;=O697,Pipeline!$N$6="")),1,0)</f>
        <v>1</v>
      </c>
      <c r="C697" s="99">
        <f>IF(B697&lt;&gt;1,"",COUNTIFS($I$6:I696,I697,$B$6:B696,1)+1)</f>
        <v>685</v>
      </c>
      <c r="D697" s="100" t="str">
        <f>IF(LEN(INDEX(Input!B$6:B$1005,ROW($C697)-ROW($C$5),1))=0,"-",INDEX(Input!B$6:B$1005,ROW($C697)-ROW($C$5),1))</f>
        <v>-</v>
      </c>
      <c r="E697" s="100" t="str">
        <f>IF(LEN(INDEX(Input!C$6:C$1005,ROW($C697)-ROW($C$5),1))=0,"-",INDEX(Input!C$6:C$1005,ROW($C697)-ROW($C$5),1))</f>
        <v>-</v>
      </c>
      <c r="F697" s="100" t="str">
        <f>IF(LEN(INDEX(Input!D$6:D$1005,ROW($C697)-ROW($C$5),1))=0,"-",INDEX(Input!D$6:D$1005,ROW($C697)-ROW($C$5),1))</f>
        <v>-</v>
      </c>
      <c r="G697" s="100" t="str">
        <f>IF(LEN(INDEX(Input!E$6:E$1005,ROW($C697)-ROW($C$5),1))=0,"-",INDEX(Input!E$6:E$1005,ROW($C697)-ROW($C$5),1))</f>
        <v>-</v>
      </c>
      <c r="H697" s="100" t="str">
        <f>IF(LEN(INDEX(Input!F$6:F$1005,ROW($C697)-ROW($C$5),1))=0,"-",INDEX(Input!F$6:F$1005,ROW($C697)-ROW($C$5),1))</f>
        <v>-</v>
      </c>
      <c r="I697" s="100" t="str">
        <f>IF(LEN(INDEX(Input!G$6:G$1005,ROW($C697)-ROW($C$5),1))=0,"",INDEX(Input!G$6:G$1005,ROW($C697)-ROW($C$5),1))</f>
        <v/>
      </c>
      <c r="J697" s="100" t="str">
        <f>IF(LEN(INDEX(Input!B$6:B$1005,ROW($C697)-ROW($C$5),1))=0,"-",IF(INDEX(Input!H$6:H$1005,ROW($C697)-ROW($C$5),1)="","Not set",INDEX(Input!H$6:H$1005,ROW($C697)-ROW($C$5),1)) )</f>
        <v>-</v>
      </c>
      <c r="K697" s="101" t="str">
        <f>IF(LEN(INDEX(Input!I$6:I$1005,ROW($C697)-ROW($C$5),1))=0,"",INDEX(Input!I$6:I$1005,ROW($C697)-ROW($C$5),1))</f>
        <v/>
      </c>
      <c r="L697" s="101" t="str">
        <f t="array" ref="L697">IFERROR(IF($AY$24=123,DAY(K697)&amp;connector&amp;IF($AZ$24="Extended",INDEX($AT$24:$AT$35,MONTH(K697),1),MONTH(K697))&amp;connector&amp;IF($AZ$24="Short", RIGHT(YEAR(K697),2),YEAR(K697)),IF($AY$24=213, MONTH(K697)&amp;connector&amp;DAY(K697)&amp;connector&amp;IF($AZ$24="Short", RIGHT(YEAR(K697),2),YEAR(K697)),IF($AZ$24="Short", RIGHT(YEAR(K697),2),YEAR(K697))&amp;connector&amp;MONTH(K697)&amp;connector&amp;DAY(K697))),"-")</f>
        <v>-</v>
      </c>
      <c r="M697" s="101" t="str">
        <f>IF(LEN(INDEX(Input!J$6:J$1005,ROW($C697)-ROW($C$5),1))=0,"",INDEX(Input!J$6:J$1005,ROW($C697)-ROW($C$5),1))</f>
        <v/>
      </c>
      <c r="N697" s="101" t="str">
        <f t="array" ref="N697">IFERROR(IF($AY$24=123,DAY(M697)&amp;connector&amp;IF($AZ$24="Extended",INDEX($AT$24:$AT$35,MONTH(M697),1),MONTH(M697))&amp;connector&amp;IF($AZ$24="Short", RIGHT(YEAR(M697),2),YEAR(M697)),IF($AY$24=213, MONTH(M697)&amp;connector&amp;DAY(M697)&amp;connector&amp;IF($AZ$24="Short", RIGHT(YEAR(M697),2),YEAR(M697)),IF($AZ$24="Short", RIGHT(YEAR(M697),2),YEAR(M697))&amp;connector&amp;MONTH(M697)&amp;connector&amp;DAY(M697))),"-")</f>
        <v>-</v>
      </c>
      <c r="O697" s="156" t="str">
        <f>IF(LEN(INDEX(Input!K$6:K$1005,ROW($C697)-ROW($C$5),1))=0,"",INDEX(Input!K$6:K$1005,ROW($C697)-ROW($C$5),1))</f>
        <v/>
      </c>
      <c r="P697" s="100" t="str">
        <f t="shared" si="82"/>
        <v>-</v>
      </c>
      <c r="Q697" s="156" t="str">
        <f>IF(LEN(INDEX(Input!L$6:L$1005,ROW($C697)-ROW($C$5),1))=0,"",INDEX(Input!L$6:L$1005,ROW($C697)-ROW($C$5),1))</f>
        <v/>
      </c>
      <c r="R697" s="100" t="str">
        <f t="shared" si="83"/>
        <v>-</v>
      </c>
      <c r="S697" s="156" t="str">
        <f>IF(LEN(INDEX(Input!M$6:M$1005,ROW($C697)-ROW($C$5),1))=0,"-",INDEX(Input!M$6:M$1005,ROW($C697)-ROW($C$5),1))</f>
        <v>-</v>
      </c>
      <c r="T697" s="156" t="str">
        <f t="shared" si="84"/>
        <v/>
      </c>
      <c r="U697" s="100" t="str">
        <f t="shared" si="85"/>
        <v>-</v>
      </c>
      <c r="V697" s="156" t="str">
        <f>IF(LEN(INDEX(Input!O$6:O$1005,ROW($C697)-ROW($C$5),1))=0,"",INDEX(Input!O$6:O$1005,ROW($C697)-ROW($C$5),1))</f>
        <v/>
      </c>
      <c r="W697" s="100" t="str">
        <f t="shared" si="86"/>
        <v>-</v>
      </c>
      <c r="X697" s="104" t="str">
        <f t="shared" si="87"/>
        <v/>
      </c>
      <c r="Y697" s="102" t="str">
        <f t="shared" si="88"/>
        <v/>
      </c>
      <c r="Z697" s="102" t="str">
        <f>IF(AND(OR(Dashboard!$D$7=J697,Dashboard!$D$7=""),  OR(Dashboard!$G$6&lt;=K697,Dashboard!$G$6=""), OR(Dashboard!$G$7&gt;=K697,Dashboard!$G$7=""),  OR(Dashboard!$J$6&lt;=O697,Dashboard!$J$6=""), OR(Dashboard!$J$7&gt;=O697,Dashboard!$J$7=""),D697&lt;&gt;""),"x","")</f>
        <v>x</v>
      </c>
      <c r="AA697" s="102" t="str">
        <f>IF(AND(OR(Dashboard!$D$6=H697,Dashboard!$D$6="",Dashboard!$D$6="All"), Z697="x"),"x","")</f>
        <v>x</v>
      </c>
      <c r="AB697" s="103" t="str">
        <f>IF(AND(OR(Dashboard!$D$6=H697,Dashboard!$D$6="",Dashboard!$D$6="All"), OR(Dashboard!$D$7=J697,Dashboard!$D$7=""),  OR(Dashboard!$G$6&lt;=K697,Dashboard!$G$6=""), OR(Dashboard!$G$7&gt;=K697,Dashboard!$G$7=""),  OR(Dashboard!$J$6&lt;=O697,Dashboard!$J$6=""), OR(Dashboard!$J$7&gt;=O697,Dashboard!$J$7=""),I697&lt;&gt;""),"x","")</f>
        <v/>
      </c>
      <c r="AC697" s="88" t="str">
        <f>IF($AB697&lt;&gt;"x","",IF(AND($I697&lt;&gt;AC$4, IFERROR(MATCH("c",$AB697:AB697,0),0)=0),"x", IF(IFERROR(MATCH("c",$AB697:AB697,0),0)=0,"c","")))</f>
        <v/>
      </c>
      <c r="AD697" s="88" t="str">
        <f>IF($AB697&lt;&gt;"x","",IF(AND($I697&lt;&gt;AD$4, IFERROR(MATCH("c",$AB697:AC697,0),0)=0),"x", IF(IFERROR(MATCH("c",$AB697:AC697,0),0)=0,"c","")))</f>
        <v/>
      </c>
      <c r="AE697" s="88" t="str">
        <f>IF($AB697&lt;&gt;"x","",IF(AND($I697&lt;&gt;AE$4, IFERROR(MATCH("c",$AB697:AD697,0),0)=0),"x", IF(IFERROR(MATCH("c",$AB697:AD697,0),0)=0,"c","")))</f>
        <v/>
      </c>
      <c r="AF697" s="88" t="str">
        <f>IF($AB697&lt;&gt;"x","",IF(AND($I697&lt;&gt;AF$4, IFERROR(MATCH("c",$AB697:AE697,0),0)=0),"x", IF(IFERROR(MATCH("c",$AB697:AE697,0),0)=0,"c","")))</f>
        <v/>
      </c>
      <c r="AG697" s="88" t="str">
        <f>IF($AB697&lt;&gt;"x","",IF(AND($I697&lt;&gt;AG$4, IFERROR(MATCH("c",$AB697:AF697,0),0)=0),"x", IF(IFERROR(MATCH("c",$AB697:AF697,0),0)=0,"c","")))</f>
        <v/>
      </c>
      <c r="AH697" s="88" t="str">
        <f>IF($AB697&lt;&gt;"x","",IF(AND($I697&lt;&gt;AH$4, IFERROR(MATCH("c",$AB697:AG697,0),0)=0),"x", IF(IFERROR(MATCH("c",$AB697:AG697,0),0)=0,"c","")))</f>
        <v/>
      </c>
      <c r="AI697" s="88" t="str">
        <f>IF($AB697&lt;&gt;"x","",IF(AND($I697&lt;&gt;AI$4, IFERROR(MATCH("c",$AB697:AH697,0),0)=0),"x", IF(IFERROR(MATCH("c",$AB697:AH697,0),0)=0,"c","")))</f>
        <v/>
      </c>
      <c r="AJ697" s="88" t="str">
        <f>IF($AB697&lt;&gt;"x","",IF(AND($I697&lt;&gt;AJ$4, IFERROR(MATCH("c",$AB697:AI697,0),0)=0),"x", IF(IFERROR(MATCH("c",$AB697:AI697,0),0)=0,"c","")))</f>
        <v/>
      </c>
      <c r="AK697" s="88" t="str">
        <f>IF($AB697&lt;&gt;"x","",IF(AND($I697&lt;&gt;AK$4, IFERROR(MATCH("c",$AB697:AJ697,0),0)=0),"x", IF(IFERROR(MATCH("c",$AB697:AJ697,0),0)=0,"c","")))</f>
        <v/>
      </c>
      <c r="AL697" s="88" t="str">
        <f>IF($AB697&lt;&gt;"x","",IF(AND($I697&lt;&gt;AL$4, IFERROR(MATCH("c",$AB697:AK697,0),0)=0),"x", IF(IFERROR(MATCH("c",$AB697:AK697,0),0)=0,"c","")))</f>
        <v/>
      </c>
      <c r="AM697" s="88" t="str">
        <f>IF($AB697&lt;&gt;"x","",IF(AND($I697&lt;&gt;AM$4, IFERROR(MATCH("c",$AB697:AL697,0),0)=0),"x", IF(IFERROR(MATCH("c",$AB697:AL697,0),0)=0,"c","")))</f>
        <v/>
      </c>
      <c r="AN697" s="88" t="str">
        <f>IF($AB697&lt;&gt;"x","",IF(AND($I697&lt;&gt;AN$4, IFERROR(MATCH("c",$AB697:AM697,0),0)=0),"x", IF(IFERROR(MATCH("c",$AB697:AM697,0),0)=0,"c","")))</f>
        <v/>
      </c>
      <c r="AO697" s="88" t="str">
        <f>IF($AB697&lt;&gt;"x","",IF(AND($I697&lt;&gt;AO$4, IFERROR(MATCH("c",$AB697:AN697,0),0)=0),"x", IF(IFERROR(MATCH("c",$AB697:AN697,0),0)=0,"c","")))</f>
        <v/>
      </c>
      <c r="AP697" s="88" t="str">
        <f>IF($AB697&lt;&gt;"x","",IF(AND($I697&lt;&gt;AP$4, IFERROR(MATCH("c",$AB697:AO697,0),0)=0),"x", IF(IFERROR(MATCH("c",$AB697:AO697,0),0)=0,"c","")))</f>
        <v/>
      </c>
      <c r="AQ697" s="88" t="str">
        <f>IF($AB697&lt;&gt;"x","",IF(AND($I697&lt;&gt;AQ$4, IFERROR(MATCH("c",$AB697:AP697,0),0)=0),"x", IF(IFERROR(MATCH("c",$AB697:AP697,0),0)=0,"c","")))</f>
        <v/>
      </c>
    </row>
    <row r="698" spans="2:43" x14ac:dyDescent="0.25">
      <c r="B698" s="88">
        <f>IF(AND(OR(Pipeline!$F$5=H698,Pipeline!$F$5="",Pipeline!$F$5="All"), OR(Pipeline!$F$6=J698,Pipeline!$F$6="",Pipeline!$F$6="All"),  OR(Pipeline!$J$5&lt;=K698,Pipeline!$J$5=""), OR(Pipeline!$J$6&gt;=K698,Pipeline!$J$6=""),  OR(Pipeline!$N$5&lt;=O698,Pipeline!$N$5=""), OR(Pipeline!$N$6&gt;=O698,Pipeline!$N$6="")),1,0)</f>
        <v>1</v>
      </c>
      <c r="C698" s="99">
        <f>IF(B698&lt;&gt;1,"",COUNTIFS($I$6:I697,I698,$B$6:B697,1)+1)</f>
        <v>686</v>
      </c>
      <c r="D698" s="100" t="str">
        <f>IF(LEN(INDEX(Input!B$6:B$1005,ROW($C698)-ROW($C$5),1))=0,"-",INDEX(Input!B$6:B$1005,ROW($C698)-ROW($C$5),1))</f>
        <v>-</v>
      </c>
      <c r="E698" s="100" t="str">
        <f>IF(LEN(INDEX(Input!C$6:C$1005,ROW($C698)-ROW($C$5),1))=0,"-",INDEX(Input!C$6:C$1005,ROW($C698)-ROW($C$5),1))</f>
        <v>-</v>
      </c>
      <c r="F698" s="100" t="str">
        <f>IF(LEN(INDEX(Input!D$6:D$1005,ROW($C698)-ROW($C$5),1))=0,"-",INDEX(Input!D$6:D$1005,ROW($C698)-ROW($C$5),1))</f>
        <v>-</v>
      </c>
      <c r="G698" s="100" t="str">
        <f>IF(LEN(INDEX(Input!E$6:E$1005,ROW($C698)-ROW($C$5),1))=0,"-",INDEX(Input!E$6:E$1005,ROW($C698)-ROW($C$5),1))</f>
        <v>-</v>
      </c>
      <c r="H698" s="100" t="str">
        <f>IF(LEN(INDEX(Input!F$6:F$1005,ROW($C698)-ROW($C$5),1))=0,"-",INDEX(Input!F$6:F$1005,ROW($C698)-ROW($C$5),1))</f>
        <v>-</v>
      </c>
      <c r="I698" s="100" t="str">
        <f>IF(LEN(INDEX(Input!G$6:G$1005,ROW($C698)-ROW($C$5),1))=0,"",INDEX(Input!G$6:G$1005,ROW($C698)-ROW($C$5),1))</f>
        <v/>
      </c>
      <c r="J698" s="100" t="str">
        <f>IF(LEN(INDEX(Input!B$6:B$1005,ROW($C698)-ROW($C$5),1))=0,"-",IF(INDEX(Input!H$6:H$1005,ROW($C698)-ROW($C$5),1)="","Not set",INDEX(Input!H$6:H$1005,ROW($C698)-ROW($C$5),1)) )</f>
        <v>-</v>
      </c>
      <c r="K698" s="101" t="str">
        <f>IF(LEN(INDEX(Input!I$6:I$1005,ROW($C698)-ROW($C$5),1))=0,"",INDEX(Input!I$6:I$1005,ROW($C698)-ROW($C$5),1))</f>
        <v/>
      </c>
      <c r="L698" s="101" t="str">
        <f t="array" ref="L698">IFERROR(IF($AY$24=123,DAY(K698)&amp;connector&amp;IF($AZ$24="Extended",INDEX($AT$24:$AT$35,MONTH(K698),1),MONTH(K698))&amp;connector&amp;IF($AZ$24="Short", RIGHT(YEAR(K698),2),YEAR(K698)),IF($AY$24=213, MONTH(K698)&amp;connector&amp;DAY(K698)&amp;connector&amp;IF($AZ$24="Short", RIGHT(YEAR(K698),2),YEAR(K698)),IF($AZ$24="Short", RIGHT(YEAR(K698),2),YEAR(K698))&amp;connector&amp;MONTH(K698)&amp;connector&amp;DAY(K698))),"-")</f>
        <v>-</v>
      </c>
      <c r="M698" s="101" t="str">
        <f>IF(LEN(INDEX(Input!J$6:J$1005,ROW($C698)-ROW($C$5),1))=0,"",INDEX(Input!J$6:J$1005,ROW($C698)-ROW($C$5),1))</f>
        <v/>
      </c>
      <c r="N698" s="101" t="str">
        <f t="array" ref="N698">IFERROR(IF($AY$24=123,DAY(M698)&amp;connector&amp;IF($AZ$24="Extended",INDEX($AT$24:$AT$35,MONTH(M698),1),MONTH(M698))&amp;connector&amp;IF($AZ$24="Short", RIGHT(YEAR(M698),2),YEAR(M698)),IF($AY$24=213, MONTH(M698)&amp;connector&amp;DAY(M698)&amp;connector&amp;IF($AZ$24="Short", RIGHT(YEAR(M698),2),YEAR(M698)),IF($AZ$24="Short", RIGHT(YEAR(M698),2),YEAR(M698))&amp;connector&amp;MONTH(M698)&amp;connector&amp;DAY(M698))),"-")</f>
        <v>-</v>
      </c>
      <c r="O698" s="156" t="str">
        <f>IF(LEN(INDEX(Input!K$6:K$1005,ROW($C698)-ROW($C$5),1))=0,"",INDEX(Input!K$6:K$1005,ROW($C698)-ROW($C$5),1))</f>
        <v/>
      </c>
      <c r="P698" s="100" t="str">
        <f t="shared" si="82"/>
        <v>-</v>
      </c>
      <c r="Q698" s="156" t="str">
        <f>IF(LEN(INDEX(Input!L$6:L$1005,ROW($C698)-ROW($C$5),1))=0,"",INDEX(Input!L$6:L$1005,ROW($C698)-ROW($C$5),1))</f>
        <v/>
      </c>
      <c r="R698" s="100" t="str">
        <f t="shared" si="83"/>
        <v>-</v>
      </c>
      <c r="S698" s="156" t="str">
        <f>IF(LEN(INDEX(Input!M$6:M$1005,ROW($C698)-ROW($C$5),1))=0,"-",INDEX(Input!M$6:M$1005,ROW($C698)-ROW($C$5),1))</f>
        <v>-</v>
      </c>
      <c r="T698" s="156" t="str">
        <f t="shared" si="84"/>
        <v/>
      </c>
      <c r="U698" s="100" t="str">
        <f t="shared" si="85"/>
        <v>-</v>
      </c>
      <c r="V698" s="156" t="str">
        <f>IF(LEN(INDEX(Input!O$6:O$1005,ROW($C698)-ROW($C$5),1))=0,"",INDEX(Input!O$6:O$1005,ROW($C698)-ROW($C$5),1))</f>
        <v/>
      </c>
      <c r="W698" s="100" t="str">
        <f t="shared" si="86"/>
        <v>-</v>
      </c>
      <c r="X698" s="104" t="str">
        <f t="shared" si="87"/>
        <v/>
      </c>
      <c r="Y698" s="102" t="str">
        <f t="shared" si="88"/>
        <v/>
      </c>
      <c r="Z698" s="102" t="str">
        <f>IF(AND(OR(Dashboard!$D$7=J698,Dashboard!$D$7=""),  OR(Dashboard!$G$6&lt;=K698,Dashboard!$G$6=""), OR(Dashboard!$G$7&gt;=K698,Dashboard!$G$7=""),  OR(Dashboard!$J$6&lt;=O698,Dashboard!$J$6=""), OR(Dashboard!$J$7&gt;=O698,Dashboard!$J$7=""),D698&lt;&gt;""),"x","")</f>
        <v>x</v>
      </c>
      <c r="AA698" s="102" t="str">
        <f>IF(AND(OR(Dashboard!$D$6=H698,Dashboard!$D$6="",Dashboard!$D$6="All"), Z698="x"),"x","")</f>
        <v>x</v>
      </c>
      <c r="AB698" s="103" t="str">
        <f>IF(AND(OR(Dashboard!$D$6=H698,Dashboard!$D$6="",Dashboard!$D$6="All"), OR(Dashboard!$D$7=J698,Dashboard!$D$7=""),  OR(Dashboard!$G$6&lt;=K698,Dashboard!$G$6=""), OR(Dashboard!$G$7&gt;=K698,Dashboard!$G$7=""),  OR(Dashboard!$J$6&lt;=O698,Dashboard!$J$6=""), OR(Dashboard!$J$7&gt;=O698,Dashboard!$J$7=""),I698&lt;&gt;""),"x","")</f>
        <v/>
      </c>
      <c r="AC698" s="88" t="str">
        <f>IF($AB698&lt;&gt;"x","",IF(AND($I698&lt;&gt;AC$4, IFERROR(MATCH("c",$AB698:AB698,0),0)=0),"x", IF(IFERROR(MATCH("c",$AB698:AB698,0),0)=0,"c","")))</f>
        <v/>
      </c>
      <c r="AD698" s="88" t="str">
        <f>IF($AB698&lt;&gt;"x","",IF(AND($I698&lt;&gt;AD$4, IFERROR(MATCH("c",$AB698:AC698,0),0)=0),"x", IF(IFERROR(MATCH("c",$AB698:AC698,0),0)=0,"c","")))</f>
        <v/>
      </c>
      <c r="AE698" s="88" t="str">
        <f>IF($AB698&lt;&gt;"x","",IF(AND($I698&lt;&gt;AE$4, IFERROR(MATCH("c",$AB698:AD698,0),0)=0),"x", IF(IFERROR(MATCH("c",$AB698:AD698,0),0)=0,"c","")))</f>
        <v/>
      </c>
      <c r="AF698" s="88" t="str">
        <f>IF($AB698&lt;&gt;"x","",IF(AND($I698&lt;&gt;AF$4, IFERROR(MATCH("c",$AB698:AE698,0),0)=0),"x", IF(IFERROR(MATCH("c",$AB698:AE698,0),0)=0,"c","")))</f>
        <v/>
      </c>
      <c r="AG698" s="88" t="str">
        <f>IF($AB698&lt;&gt;"x","",IF(AND($I698&lt;&gt;AG$4, IFERROR(MATCH("c",$AB698:AF698,0),0)=0),"x", IF(IFERROR(MATCH("c",$AB698:AF698,0),0)=0,"c","")))</f>
        <v/>
      </c>
      <c r="AH698" s="88" t="str">
        <f>IF($AB698&lt;&gt;"x","",IF(AND($I698&lt;&gt;AH$4, IFERROR(MATCH("c",$AB698:AG698,0),0)=0),"x", IF(IFERROR(MATCH("c",$AB698:AG698,0),0)=0,"c","")))</f>
        <v/>
      </c>
      <c r="AI698" s="88" t="str">
        <f>IF($AB698&lt;&gt;"x","",IF(AND($I698&lt;&gt;AI$4, IFERROR(MATCH("c",$AB698:AH698,0),0)=0),"x", IF(IFERROR(MATCH("c",$AB698:AH698,0),0)=0,"c","")))</f>
        <v/>
      </c>
      <c r="AJ698" s="88" t="str">
        <f>IF($AB698&lt;&gt;"x","",IF(AND($I698&lt;&gt;AJ$4, IFERROR(MATCH("c",$AB698:AI698,0),0)=0),"x", IF(IFERROR(MATCH("c",$AB698:AI698,0),0)=0,"c","")))</f>
        <v/>
      </c>
      <c r="AK698" s="88" t="str">
        <f>IF($AB698&lt;&gt;"x","",IF(AND($I698&lt;&gt;AK$4, IFERROR(MATCH("c",$AB698:AJ698,0),0)=0),"x", IF(IFERROR(MATCH("c",$AB698:AJ698,0),0)=0,"c","")))</f>
        <v/>
      </c>
      <c r="AL698" s="88" t="str">
        <f>IF($AB698&lt;&gt;"x","",IF(AND($I698&lt;&gt;AL$4, IFERROR(MATCH("c",$AB698:AK698,0),0)=0),"x", IF(IFERROR(MATCH("c",$AB698:AK698,0),0)=0,"c","")))</f>
        <v/>
      </c>
      <c r="AM698" s="88" t="str">
        <f>IF($AB698&lt;&gt;"x","",IF(AND($I698&lt;&gt;AM$4, IFERROR(MATCH("c",$AB698:AL698,0),0)=0),"x", IF(IFERROR(MATCH("c",$AB698:AL698,0),0)=0,"c","")))</f>
        <v/>
      </c>
      <c r="AN698" s="88" t="str">
        <f>IF($AB698&lt;&gt;"x","",IF(AND($I698&lt;&gt;AN$4, IFERROR(MATCH("c",$AB698:AM698,0),0)=0),"x", IF(IFERROR(MATCH("c",$AB698:AM698,0),0)=0,"c","")))</f>
        <v/>
      </c>
      <c r="AO698" s="88" t="str">
        <f>IF($AB698&lt;&gt;"x","",IF(AND($I698&lt;&gt;AO$4, IFERROR(MATCH("c",$AB698:AN698,0),0)=0),"x", IF(IFERROR(MATCH("c",$AB698:AN698,0),0)=0,"c","")))</f>
        <v/>
      </c>
      <c r="AP698" s="88" t="str">
        <f>IF($AB698&lt;&gt;"x","",IF(AND($I698&lt;&gt;AP$4, IFERROR(MATCH("c",$AB698:AO698,0),0)=0),"x", IF(IFERROR(MATCH("c",$AB698:AO698,0),0)=0,"c","")))</f>
        <v/>
      </c>
      <c r="AQ698" s="88" t="str">
        <f>IF($AB698&lt;&gt;"x","",IF(AND($I698&lt;&gt;AQ$4, IFERROR(MATCH("c",$AB698:AP698,0),0)=0),"x", IF(IFERROR(MATCH("c",$AB698:AP698,0),0)=0,"c","")))</f>
        <v/>
      </c>
    </row>
    <row r="699" spans="2:43" x14ac:dyDescent="0.25">
      <c r="B699" s="88">
        <f>IF(AND(OR(Pipeline!$F$5=H699,Pipeline!$F$5="",Pipeline!$F$5="All"), OR(Pipeline!$F$6=J699,Pipeline!$F$6="",Pipeline!$F$6="All"),  OR(Pipeline!$J$5&lt;=K699,Pipeline!$J$5=""), OR(Pipeline!$J$6&gt;=K699,Pipeline!$J$6=""),  OR(Pipeline!$N$5&lt;=O699,Pipeline!$N$5=""), OR(Pipeline!$N$6&gt;=O699,Pipeline!$N$6="")),1,0)</f>
        <v>1</v>
      </c>
      <c r="C699" s="99">
        <f>IF(B699&lt;&gt;1,"",COUNTIFS($I$6:I698,I699,$B$6:B698,1)+1)</f>
        <v>687</v>
      </c>
      <c r="D699" s="100" t="str">
        <f>IF(LEN(INDEX(Input!B$6:B$1005,ROW($C699)-ROW($C$5),1))=0,"-",INDEX(Input!B$6:B$1005,ROW($C699)-ROW($C$5),1))</f>
        <v>-</v>
      </c>
      <c r="E699" s="100" t="str">
        <f>IF(LEN(INDEX(Input!C$6:C$1005,ROW($C699)-ROW($C$5),1))=0,"-",INDEX(Input!C$6:C$1005,ROW($C699)-ROW($C$5),1))</f>
        <v>-</v>
      </c>
      <c r="F699" s="100" t="str">
        <f>IF(LEN(INDEX(Input!D$6:D$1005,ROW($C699)-ROW($C$5),1))=0,"-",INDEX(Input!D$6:D$1005,ROW($C699)-ROW($C$5),1))</f>
        <v>-</v>
      </c>
      <c r="G699" s="100" t="str">
        <f>IF(LEN(INDEX(Input!E$6:E$1005,ROW($C699)-ROW($C$5),1))=0,"-",INDEX(Input!E$6:E$1005,ROW($C699)-ROW($C$5),1))</f>
        <v>-</v>
      </c>
      <c r="H699" s="100" t="str">
        <f>IF(LEN(INDEX(Input!F$6:F$1005,ROW($C699)-ROW($C$5),1))=0,"-",INDEX(Input!F$6:F$1005,ROW($C699)-ROW($C$5),1))</f>
        <v>-</v>
      </c>
      <c r="I699" s="100" t="str">
        <f>IF(LEN(INDEX(Input!G$6:G$1005,ROW($C699)-ROW($C$5),1))=0,"",INDEX(Input!G$6:G$1005,ROW($C699)-ROW($C$5),1))</f>
        <v/>
      </c>
      <c r="J699" s="100" t="str">
        <f>IF(LEN(INDEX(Input!B$6:B$1005,ROW($C699)-ROW($C$5),1))=0,"-",IF(INDEX(Input!H$6:H$1005,ROW($C699)-ROW($C$5),1)="","Not set",INDEX(Input!H$6:H$1005,ROW($C699)-ROW($C$5),1)) )</f>
        <v>-</v>
      </c>
      <c r="K699" s="101" t="str">
        <f>IF(LEN(INDEX(Input!I$6:I$1005,ROW($C699)-ROW($C$5),1))=0,"",INDEX(Input!I$6:I$1005,ROW($C699)-ROW($C$5),1))</f>
        <v/>
      </c>
      <c r="L699" s="101" t="str">
        <f t="array" ref="L699">IFERROR(IF($AY$24=123,DAY(K699)&amp;connector&amp;IF($AZ$24="Extended",INDEX($AT$24:$AT$35,MONTH(K699),1),MONTH(K699))&amp;connector&amp;IF($AZ$24="Short", RIGHT(YEAR(K699),2),YEAR(K699)),IF($AY$24=213, MONTH(K699)&amp;connector&amp;DAY(K699)&amp;connector&amp;IF($AZ$24="Short", RIGHT(YEAR(K699),2),YEAR(K699)),IF($AZ$24="Short", RIGHT(YEAR(K699),2),YEAR(K699))&amp;connector&amp;MONTH(K699)&amp;connector&amp;DAY(K699))),"-")</f>
        <v>-</v>
      </c>
      <c r="M699" s="101" t="str">
        <f>IF(LEN(INDEX(Input!J$6:J$1005,ROW($C699)-ROW($C$5),1))=0,"",INDEX(Input!J$6:J$1005,ROW($C699)-ROW($C$5),1))</f>
        <v/>
      </c>
      <c r="N699" s="101" t="str">
        <f t="array" ref="N699">IFERROR(IF($AY$24=123,DAY(M699)&amp;connector&amp;IF($AZ$24="Extended",INDEX($AT$24:$AT$35,MONTH(M699),1),MONTH(M699))&amp;connector&amp;IF($AZ$24="Short", RIGHT(YEAR(M699),2),YEAR(M699)),IF($AY$24=213, MONTH(M699)&amp;connector&amp;DAY(M699)&amp;connector&amp;IF($AZ$24="Short", RIGHT(YEAR(M699),2),YEAR(M699)),IF($AZ$24="Short", RIGHT(YEAR(M699),2),YEAR(M699))&amp;connector&amp;MONTH(M699)&amp;connector&amp;DAY(M699))),"-")</f>
        <v>-</v>
      </c>
      <c r="O699" s="156" t="str">
        <f>IF(LEN(INDEX(Input!K$6:K$1005,ROW($C699)-ROW($C$5),1))=0,"",INDEX(Input!K$6:K$1005,ROW($C699)-ROW($C$5),1))</f>
        <v/>
      </c>
      <c r="P699" s="100" t="str">
        <f t="shared" si="82"/>
        <v>-</v>
      </c>
      <c r="Q699" s="156" t="str">
        <f>IF(LEN(INDEX(Input!L$6:L$1005,ROW($C699)-ROW($C$5),1))=0,"",INDEX(Input!L$6:L$1005,ROW($C699)-ROW($C$5),1))</f>
        <v/>
      </c>
      <c r="R699" s="100" t="str">
        <f t="shared" si="83"/>
        <v>-</v>
      </c>
      <c r="S699" s="156" t="str">
        <f>IF(LEN(INDEX(Input!M$6:M$1005,ROW($C699)-ROW($C$5),1))=0,"-",INDEX(Input!M$6:M$1005,ROW($C699)-ROW($C$5),1))</f>
        <v>-</v>
      </c>
      <c r="T699" s="156" t="str">
        <f t="shared" si="84"/>
        <v/>
      </c>
      <c r="U699" s="100" t="str">
        <f t="shared" si="85"/>
        <v>-</v>
      </c>
      <c r="V699" s="156" t="str">
        <f>IF(LEN(INDEX(Input!O$6:O$1005,ROW($C699)-ROW($C$5),1))=0,"",INDEX(Input!O$6:O$1005,ROW($C699)-ROW($C$5),1))</f>
        <v/>
      </c>
      <c r="W699" s="100" t="str">
        <f t="shared" si="86"/>
        <v>-</v>
      </c>
      <c r="X699" s="104" t="str">
        <f t="shared" si="87"/>
        <v/>
      </c>
      <c r="Y699" s="102" t="str">
        <f t="shared" si="88"/>
        <v/>
      </c>
      <c r="Z699" s="102" t="str">
        <f>IF(AND(OR(Dashboard!$D$7=J699,Dashboard!$D$7=""),  OR(Dashboard!$G$6&lt;=K699,Dashboard!$G$6=""), OR(Dashboard!$G$7&gt;=K699,Dashboard!$G$7=""),  OR(Dashboard!$J$6&lt;=O699,Dashboard!$J$6=""), OR(Dashboard!$J$7&gt;=O699,Dashboard!$J$7=""),D699&lt;&gt;""),"x","")</f>
        <v>x</v>
      </c>
      <c r="AA699" s="102" t="str">
        <f>IF(AND(OR(Dashboard!$D$6=H699,Dashboard!$D$6="",Dashboard!$D$6="All"), Z699="x"),"x","")</f>
        <v>x</v>
      </c>
      <c r="AB699" s="103" t="str">
        <f>IF(AND(OR(Dashboard!$D$6=H699,Dashboard!$D$6="",Dashboard!$D$6="All"), OR(Dashboard!$D$7=J699,Dashboard!$D$7=""),  OR(Dashboard!$G$6&lt;=K699,Dashboard!$G$6=""), OR(Dashboard!$G$7&gt;=K699,Dashboard!$G$7=""),  OR(Dashboard!$J$6&lt;=O699,Dashboard!$J$6=""), OR(Dashboard!$J$7&gt;=O699,Dashboard!$J$7=""),I699&lt;&gt;""),"x","")</f>
        <v/>
      </c>
      <c r="AC699" s="88" t="str">
        <f>IF($AB699&lt;&gt;"x","",IF(AND($I699&lt;&gt;AC$4, IFERROR(MATCH("c",$AB699:AB699,0),0)=0),"x", IF(IFERROR(MATCH("c",$AB699:AB699,0),0)=0,"c","")))</f>
        <v/>
      </c>
      <c r="AD699" s="88" t="str">
        <f>IF($AB699&lt;&gt;"x","",IF(AND($I699&lt;&gt;AD$4, IFERROR(MATCH("c",$AB699:AC699,0),0)=0),"x", IF(IFERROR(MATCH("c",$AB699:AC699,0),0)=0,"c","")))</f>
        <v/>
      </c>
      <c r="AE699" s="88" t="str">
        <f>IF($AB699&lt;&gt;"x","",IF(AND($I699&lt;&gt;AE$4, IFERROR(MATCH("c",$AB699:AD699,0),0)=0),"x", IF(IFERROR(MATCH("c",$AB699:AD699,0),0)=0,"c","")))</f>
        <v/>
      </c>
      <c r="AF699" s="88" t="str">
        <f>IF($AB699&lt;&gt;"x","",IF(AND($I699&lt;&gt;AF$4, IFERROR(MATCH("c",$AB699:AE699,0),0)=0),"x", IF(IFERROR(MATCH("c",$AB699:AE699,0),0)=0,"c","")))</f>
        <v/>
      </c>
      <c r="AG699" s="88" t="str">
        <f>IF($AB699&lt;&gt;"x","",IF(AND($I699&lt;&gt;AG$4, IFERROR(MATCH("c",$AB699:AF699,0),0)=0),"x", IF(IFERROR(MATCH("c",$AB699:AF699,0),0)=0,"c","")))</f>
        <v/>
      </c>
      <c r="AH699" s="88" t="str">
        <f>IF($AB699&lt;&gt;"x","",IF(AND($I699&lt;&gt;AH$4, IFERROR(MATCH("c",$AB699:AG699,0),0)=0),"x", IF(IFERROR(MATCH("c",$AB699:AG699,0),0)=0,"c","")))</f>
        <v/>
      </c>
      <c r="AI699" s="88" t="str">
        <f>IF($AB699&lt;&gt;"x","",IF(AND($I699&lt;&gt;AI$4, IFERROR(MATCH("c",$AB699:AH699,0),0)=0),"x", IF(IFERROR(MATCH("c",$AB699:AH699,0),0)=0,"c","")))</f>
        <v/>
      </c>
      <c r="AJ699" s="88" t="str">
        <f>IF($AB699&lt;&gt;"x","",IF(AND($I699&lt;&gt;AJ$4, IFERROR(MATCH("c",$AB699:AI699,0),0)=0),"x", IF(IFERROR(MATCH("c",$AB699:AI699,0),0)=0,"c","")))</f>
        <v/>
      </c>
      <c r="AK699" s="88" t="str">
        <f>IF($AB699&lt;&gt;"x","",IF(AND($I699&lt;&gt;AK$4, IFERROR(MATCH("c",$AB699:AJ699,0),0)=0),"x", IF(IFERROR(MATCH("c",$AB699:AJ699,0),0)=0,"c","")))</f>
        <v/>
      </c>
      <c r="AL699" s="88" t="str">
        <f>IF($AB699&lt;&gt;"x","",IF(AND($I699&lt;&gt;AL$4, IFERROR(MATCH("c",$AB699:AK699,0),0)=0),"x", IF(IFERROR(MATCH("c",$AB699:AK699,0),0)=0,"c","")))</f>
        <v/>
      </c>
      <c r="AM699" s="88" t="str">
        <f>IF($AB699&lt;&gt;"x","",IF(AND($I699&lt;&gt;AM$4, IFERROR(MATCH("c",$AB699:AL699,0),0)=0),"x", IF(IFERROR(MATCH("c",$AB699:AL699,0),0)=0,"c","")))</f>
        <v/>
      </c>
      <c r="AN699" s="88" t="str">
        <f>IF($AB699&lt;&gt;"x","",IF(AND($I699&lt;&gt;AN$4, IFERROR(MATCH("c",$AB699:AM699,0),0)=0),"x", IF(IFERROR(MATCH("c",$AB699:AM699,0),0)=0,"c","")))</f>
        <v/>
      </c>
      <c r="AO699" s="88" t="str">
        <f>IF($AB699&lt;&gt;"x","",IF(AND($I699&lt;&gt;AO$4, IFERROR(MATCH("c",$AB699:AN699,0),0)=0),"x", IF(IFERROR(MATCH("c",$AB699:AN699,0),0)=0,"c","")))</f>
        <v/>
      </c>
      <c r="AP699" s="88" t="str">
        <f>IF($AB699&lt;&gt;"x","",IF(AND($I699&lt;&gt;AP$4, IFERROR(MATCH("c",$AB699:AO699,0),0)=0),"x", IF(IFERROR(MATCH("c",$AB699:AO699,0),0)=0,"c","")))</f>
        <v/>
      </c>
      <c r="AQ699" s="88" t="str">
        <f>IF($AB699&lt;&gt;"x","",IF(AND($I699&lt;&gt;AQ$4, IFERROR(MATCH("c",$AB699:AP699,0),0)=0),"x", IF(IFERROR(MATCH("c",$AB699:AP699,0),0)=0,"c","")))</f>
        <v/>
      </c>
    </row>
    <row r="700" spans="2:43" x14ac:dyDescent="0.25">
      <c r="B700" s="88">
        <f>IF(AND(OR(Pipeline!$F$5=H700,Pipeline!$F$5="",Pipeline!$F$5="All"), OR(Pipeline!$F$6=J700,Pipeline!$F$6="",Pipeline!$F$6="All"),  OR(Pipeline!$J$5&lt;=K700,Pipeline!$J$5=""), OR(Pipeline!$J$6&gt;=K700,Pipeline!$J$6=""),  OR(Pipeline!$N$5&lt;=O700,Pipeline!$N$5=""), OR(Pipeline!$N$6&gt;=O700,Pipeline!$N$6="")),1,0)</f>
        <v>1</v>
      </c>
      <c r="C700" s="99">
        <f>IF(B700&lt;&gt;1,"",COUNTIFS($I$6:I699,I700,$B$6:B699,1)+1)</f>
        <v>688</v>
      </c>
      <c r="D700" s="100" t="str">
        <f>IF(LEN(INDEX(Input!B$6:B$1005,ROW($C700)-ROW($C$5),1))=0,"-",INDEX(Input!B$6:B$1005,ROW($C700)-ROW($C$5),1))</f>
        <v>-</v>
      </c>
      <c r="E700" s="100" t="str">
        <f>IF(LEN(INDEX(Input!C$6:C$1005,ROW($C700)-ROW($C$5),1))=0,"-",INDEX(Input!C$6:C$1005,ROW($C700)-ROW($C$5),1))</f>
        <v>-</v>
      </c>
      <c r="F700" s="100" t="str">
        <f>IF(LEN(INDEX(Input!D$6:D$1005,ROW($C700)-ROW($C$5),1))=0,"-",INDEX(Input!D$6:D$1005,ROW($C700)-ROW($C$5),1))</f>
        <v>-</v>
      </c>
      <c r="G700" s="100" t="str">
        <f>IF(LEN(INDEX(Input!E$6:E$1005,ROW($C700)-ROW($C$5),1))=0,"-",INDEX(Input!E$6:E$1005,ROW($C700)-ROW($C$5),1))</f>
        <v>-</v>
      </c>
      <c r="H700" s="100" t="str">
        <f>IF(LEN(INDEX(Input!F$6:F$1005,ROW($C700)-ROW($C$5),1))=0,"-",INDEX(Input!F$6:F$1005,ROW($C700)-ROW($C$5),1))</f>
        <v>-</v>
      </c>
      <c r="I700" s="100" t="str">
        <f>IF(LEN(INDEX(Input!G$6:G$1005,ROW($C700)-ROW($C$5),1))=0,"",INDEX(Input!G$6:G$1005,ROW($C700)-ROW($C$5),1))</f>
        <v/>
      </c>
      <c r="J700" s="100" t="str">
        <f>IF(LEN(INDEX(Input!B$6:B$1005,ROW($C700)-ROW($C$5),1))=0,"-",IF(INDEX(Input!H$6:H$1005,ROW($C700)-ROW($C$5),1)="","Not set",INDEX(Input!H$6:H$1005,ROW($C700)-ROW($C$5),1)) )</f>
        <v>-</v>
      </c>
      <c r="K700" s="101" t="str">
        <f>IF(LEN(INDEX(Input!I$6:I$1005,ROW($C700)-ROW($C$5),1))=0,"",INDEX(Input!I$6:I$1005,ROW($C700)-ROW($C$5),1))</f>
        <v/>
      </c>
      <c r="L700" s="101" t="str">
        <f t="array" ref="L700">IFERROR(IF($AY$24=123,DAY(K700)&amp;connector&amp;IF($AZ$24="Extended",INDEX($AT$24:$AT$35,MONTH(K700),1),MONTH(K700))&amp;connector&amp;IF($AZ$24="Short", RIGHT(YEAR(K700),2),YEAR(K700)),IF($AY$24=213, MONTH(K700)&amp;connector&amp;DAY(K700)&amp;connector&amp;IF($AZ$24="Short", RIGHT(YEAR(K700),2),YEAR(K700)),IF($AZ$24="Short", RIGHT(YEAR(K700),2),YEAR(K700))&amp;connector&amp;MONTH(K700)&amp;connector&amp;DAY(K700))),"-")</f>
        <v>-</v>
      </c>
      <c r="M700" s="101" t="str">
        <f>IF(LEN(INDEX(Input!J$6:J$1005,ROW($C700)-ROW($C$5),1))=0,"",INDEX(Input!J$6:J$1005,ROW($C700)-ROW($C$5),1))</f>
        <v/>
      </c>
      <c r="N700" s="101" t="str">
        <f t="array" ref="N700">IFERROR(IF($AY$24=123,DAY(M700)&amp;connector&amp;IF($AZ$24="Extended",INDEX($AT$24:$AT$35,MONTH(M700),1),MONTH(M700))&amp;connector&amp;IF($AZ$24="Short", RIGHT(YEAR(M700),2),YEAR(M700)),IF($AY$24=213, MONTH(M700)&amp;connector&amp;DAY(M700)&amp;connector&amp;IF($AZ$24="Short", RIGHT(YEAR(M700),2),YEAR(M700)),IF($AZ$24="Short", RIGHT(YEAR(M700),2),YEAR(M700))&amp;connector&amp;MONTH(M700)&amp;connector&amp;DAY(M700))),"-")</f>
        <v>-</v>
      </c>
      <c r="O700" s="156" t="str">
        <f>IF(LEN(INDEX(Input!K$6:K$1005,ROW($C700)-ROW($C$5),1))=0,"",INDEX(Input!K$6:K$1005,ROW($C700)-ROW($C$5),1))</f>
        <v/>
      </c>
      <c r="P700" s="100" t="str">
        <f t="shared" si="82"/>
        <v>-</v>
      </c>
      <c r="Q700" s="156" t="str">
        <f>IF(LEN(INDEX(Input!L$6:L$1005,ROW($C700)-ROW($C$5),1))=0,"",INDEX(Input!L$6:L$1005,ROW($C700)-ROW($C$5),1))</f>
        <v/>
      </c>
      <c r="R700" s="100" t="str">
        <f t="shared" si="83"/>
        <v>-</v>
      </c>
      <c r="S700" s="156" t="str">
        <f>IF(LEN(INDEX(Input!M$6:M$1005,ROW($C700)-ROW($C$5),1))=0,"-",INDEX(Input!M$6:M$1005,ROW($C700)-ROW($C$5),1))</f>
        <v>-</v>
      </c>
      <c r="T700" s="156" t="str">
        <f t="shared" si="84"/>
        <v/>
      </c>
      <c r="U700" s="100" t="str">
        <f t="shared" si="85"/>
        <v>-</v>
      </c>
      <c r="V700" s="156" t="str">
        <f>IF(LEN(INDEX(Input!O$6:O$1005,ROW($C700)-ROW($C$5),1))=0,"",INDEX(Input!O$6:O$1005,ROW($C700)-ROW($C$5),1))</f>
        <v/>
      </c>
      <c r="W700" s="100" t="str">
        <f t="shared" si="86"/>
        <v>-</v>
      </c>
      <c r="X700" s="104" t="str">
        <f t="shared" si="87"/>
        <v/>
      </c>
      <c r="Y700" s="102" t="str">
        <f t="shared" si="88"/>
        <v/>
      </c>
      <c r="Z700" s="102" t="str">
        <f>IF(AND(OR(Dashboard!$D$7=J700,Dashboard!$D$7=""),  OR(Dashboard!$G$6&lt;=K700,Dashboard!$G$6=""), OR(Dashboard!$G$7&gt;=K700,Dashboard!$G$7=""),  OR(Dashboard!$J$6&lt;=O700,Dashboard!$J$6=""), OR(Dashboard!$J$7&gt;=O700,Dashboard!$J$7=""),D700&lt;&gt;""),"x","")</f>
        <v>x</v>
      </c>
      <c r="AA700" s="102" t="str">
        <f>IF(AND(OR(Dashboard!$D$6=H700,Dashboard!$D$6="",Dashboard!$D$6="All"), Z700="x"),"x","")</f>
        <v>x</v>
      </c>
      <c r="AB700" s="103" t="str">
        <f>IF(AND(OR(Dashboard!$D$6=H700,Dashboard!$D$6="",Dashboard!$D$6="All"), OR(Dashboard!$D$7=J700,Dashboard!$D$7=""),  OR(Dashboard!$G$6&lt;=K700,Dashboard!$G$6=""), OR(Dashboard!$G$7&gt;=K700,Dashboard!$G$7=""),  OR(Dashboard!$J$6&lt;=O700,Dashboard!$J$6=""), OR(Dashboard!$J$7&gt;=O700,Dashboard!$J$7=""),I700&lt;&gt;""),"x","")</f>
        <v/>
      </c>
      <c r="AC700" s="88" t="str">
        <f>IF($AB700&lt;&gt;"x","",IF(AND($I700&lt;&gt;AC$4, IFERROR(MATCH("c",$AB700:AB700,0),0)=0),"x", IF(IFERROR(MATCH("c",$AB700:AB700,0),0)=0,"c","")))</f>
        <v/>
      </c>
      <c r="AD700" s="88" t="str">
        <f>IF($AB700&lt;&gt;"x","",IF(AND($I700&lt;&gt;AD$4, IFERROR(MATCH("c",$AB700:AC700,0),0)=0),"x", IF(IFERROR(MATCH("c",$AB700:AC700,0),0)=0,"c","")))</f>
        <v/>
      </c>
      <c r="AE700" s="88" t="str">
        <f>IF($AB700&lt;&gt;"x","",IF(AND($I700&lt;&gt;AE$4, IFERROR(MATCH("c",$AB700:AD700,0),0)=0),"x", IF(IFERROR(MATCH("c",$AB700:AD700,0),0)=0,"c","")))</f>
        <v/>
      </c>
      <c r="AF700" s="88" t="str">
        <f>IF($AB700&lt;&gt;"x","",IF(AND($I700&lt;&gt;AF$4, IFERROR(MATCH("c",$AB700:AE700,0),0)=0),"x", IF(IFERROR(MATCH("c",$AB700:AE700,0),0)=0,"c","")))</f>
        <v/>
      </c>
      <c r="AG700" s="88" t="str">
        <f>IF($AB700&lt;&gt;"x","",IF(AND($I700&lt;&gt;AG$4, IFERROR(MATCH("c",$AB700:AF700,0),0)=0),"x", IF(IFERROR(MATCH("c",$AB700:AF700,0),0)=0,"c","")))</f>
        <v/>
      </c>
      <c r="AH700" s="88" t="str">
        <f>IF($AB700&lt;&gt;"x","",IF(AND($I700&lt;&gt;AH$4, IFERROR(MATCH("c",$AB700:AG700,0),0)=0),"x", IF(IFERROR(MATCH("c",$AB700:AG700,0),0)=0,"c","")))</f>
        <v/>
      </c>
      <c r="AI700" s="88" t="str">
        <f>IF($AB700&lt;&gt;"x","",IF(AND($I700&lt;&gt;AI$4, IFERROR(MATCH("c",$AB700:AH700,0),0)=0),"x", IF(IFERROR(MATCH("c",$AB700:AH700,0),0)=0,"c","")))</f>
        <v/>
      </c>
      <c r="AJ700" s="88" t="str">
        <f>IF($AB700&lt;&gt;"x","",IF(AND($I700&lt;&gt;AJ$4, IFERROR(MATCH("c",$AB700:AI700,0),0)=0),"x", IF(IFERROR(MATCH("c",$AB700:AI700,0),0)=0,"c","")))</f>
        <v/>
      </c>
      <c r="AK700" s="88" t="str">
        <f>IF($AB700&lt;&gt;"x","",IF(AND($I700&lt;&gt;AK$4, IFERROR(MATCH("c",$AB700:AJ700,0),0)=0),"x", IF(IFERROR(MATCH("c",$AB700:AJ700,0),0)=0,"c","")))</f>
        <v/>
      </c>
      <c r="AL700" s="88" t="str">
        <f>IF($AB700&lt;&gt;"x","",IF(AND($I700&lt;&gt;AL$4, IFERROR(MATCH("c",$AB700:AK700,0),0)=0),"x", IF(IFERROR(MATCH("c",$AB700:AK700,0),0)=0,"c","")))</f>
        <v/>
      </c>
      <c r="AM700" s="88" t="str">
        <f>IF($AB700&lt;&gt;"x","",IF(AND($I700&lt;&gt;AM$4, IFERROR(MATCH("c",$AB700:AL700,0),0)=0),"x", IF(IFERROR(MATCH("c",$AB700:AL700,0),0)=0,"c","")))</f>
        <v/>
      </c>
      <c r="AN700" s="88" t="str">
        <f>IF($AB700&lt;&gt;"x","",IF(AND($I700&lt;&gt;AN$4, IFERROR(MATCH("c",$AB700:AM700,0),0)=0),"x", IF(IFERROR(MATCH("c",$AB700:AM700,0),0)=0,"c","")))</f>
        <v/>
      </c>
      <c r="AO700" s="88" t="str">
        <f>IF($AB700&lt;&gt;"x","",IF(AND($I700&lt;&gt;AO$4, IFERROR(MATCH("c",$AB700:AN700,0),0)=0),"x", IF(IFERROR(MATCH("c",$AB700:AN700,0),0)=0,"c","")))</f>
        <v/>
      </c>
      <c r="AP700" s="88" t="str">
        <f>IF($AB700&lt;&gt;"x","",IF(AND($I700&lt;&gt;AP$4, IFERROR(MATCH("c",$AB700:AO700,0),0)=0),"x", IF(IFERROR(MATCH("c",$AB700:AO700,0),0)=0,"c","")))</f>
        <v/>
      </c>
      <c r="AQ700" s="88" t="str">
        <f>IF($AB700&lt;&gt;"x","",IF(AND($I700&lt;&gt;AQ$4, IFERROR(MATCH("c",$AB700:AP700,0),0)=0),"x", IF(IFERROR(MATCH("c",$AB700:AP700,0),0)=0,"c","")))</f>
        <v/>
      </c>
    </row>
    <row r="701" spans="2:43" x14ac:dyDescent="0.25">
      <c r="B701" s="88">
        <f>IF(AND(OR(Pipeline!$F$5=H701,Pipeline!$F$5="",Pipeline!$F$5="All"), OR(Pipeline!$F$6=J701,Pipeline!$F$6="",Pipeline!$F$6="All"),  OR(Pipeline!$J$5&lt;=K701,Pipeline!$J$5=""), OR(Pipeline!$J$6&gt;=K701,Pipeline!$J$6=""),  OR(Pipeline!$N$5&lt;=O701,Pipeline!$N$5=""), OR(Pipeline!$N$6&gt;=O701,Pipeline!$N$6="")),1,0)</f>
        <v>1</v>
      </c>
      <c r="C701" s="99">
        <f>IF(B701&lt;&gt;1,"",COUNTIFS($I$6:I700,I701,$B$6:B700,1)+1)</f>
        <v>689</v>
      </c>
      <c r="D701" s="100" t="str">
        <f>IF(LEN(INDEX(Input!B$6:B$1005,ROW($C701)-ROW($C$5),1))=0,"-",INDEX(Input!B$6:B$1005,ROW($C701)-ROW($C$5),1))</f>
        <v>-</v>
      </c>
      <c r="E701" s="100" t="str">
        <f>IF(LEN(INDEX(Input!C$6:C$1005,ROW($C701)-ROW($C$5),1))=0,"-",INDEX(Input!C$6:C$1005,ROW($C701)-ROW($C$5),1))</f>
        <v>-</v>
      </c>
      <c r="F701" s="100" t="str">
        <f>IF(LEN(INDEX(Input!D$6:D$1005,ROW($C701)-ROW($C$5),1))=0,"-",INDEX(Input!D$6:D$1005,ROW($C701)-ROW($C$5),1))</f>
        <v>-</v>
      </c>
      <c r="G701" s="100" t="str">
        <f>IF(LEN(INDEX(Input!E$6:E$1005,ROW($C701)-ROW($C$5),1))=0,"-",INDEX(Input!E$6:E$1005,ROW($C701)-ROW($C$5),1))</f>
        <v>-</v>
      </c>
      <c r="H701" s="100" t="str">
        <f>IF(LEN(INDEX(Input!F$6:F$1005,ROW($C701)-ROW($C$5),1))=0,"-",INDEX(Input!F$6:F$1005,ROW($C701)-ROW($C$5),1))</f>
        <v>-</v>
      </c>
      <c r="I701" s="100" t="str">
        <f>IF(LEN(INDEX(Input!G$6:G$1005,ROW($C701)-ROW($C$5),1))=0,"",INDEX(Input!G$6:G$1005,ROW($C701)-ROW($C$5),1))</f>
        <v/>
      </c>
      <c r="J701" s="100" t="str">
        <f>IF(LEN(INDEX(Input!B$6:B$1005,ROW($C701)-ROW($C$5),1))=0,"-",IF(INDEX(Input!H$6:H$1005,ROW($C701)-ROW($C$5),1)="","Not set",INDEX(Input!H$6:H$1005,ROW($C701)-ROW($C$5),1)) )</f>
        <v>-</v>
      </c>
      <c r="K701" s="101" t="str">
        <f>IF(LEN(INDEX(Input!I$6:I$1005,ROW($C701)-ROW($C$5),1))=0,"",INDEX(Input!I$6:I$1005,ROW($C701)-ROW($C$5),1))</f>
        <v/>
      </c>
      <c r="L701" s="101" t="str">
        <f t="array" ref="L701">IFERROR(IF($AY$24=123,DAY(K701)&amp;connector&amp;IF($AZ$24="Extended",INDEX($AT$24:$AT$35,MONTH(K701),1),MONTH(K701))&amp;connector&amp;IF($AZ$24="Short", RIGHT(YEAR(K701),2),YEAR(K701)),IF($AY$24=213, MONTH(K701)&amp;connector&amp;DAY(K701)&amp;connector&amp;IF($AZ$24="Short", RIGHT(YEAR(K701),2),YEAR(K701)),IF($AZ$24="Short", RIGHT(YEAR(K701),2),YEAR(K701))&amp;connector&amp;MONTH(K701)&amp;connector&amp;DAY(K701))),"-")</f>
        <v>-</v>
      </c>
      <c r="M701" s="101" t="str">
        <f>IF(LEN(INDEX(Input!J$6:J$1005,ROW($C701)-ROW($C$5),1))=0,"",INDEX(Input!J$6:J$1005,ROW($C701)-ROW($C$5),1))</f>
        <v/>
      </c>
      <c r="N701" s="101" t="str">
        <f t="array" ref="N701">IFERROR(IF($AY$24=123,DAY(M701)&amp;connector&amp;IF($AZ$24="Extended",INDEX($AT$24:$AT$35,MONTH(M701),1),MONTH(M701))&amp;connector&amp;IF($AZ$24="Short", RIGHT(YEAR(M701),2),YEAR(M701)),IF($AY$24=213, MONTH(M701)&amp;connector&amp;DAY(M701)&amp;connector&amp;IF($AZ$24="Short", RIGHT(YEAR(M701),2),YEAR(M701)),IF($AZ$24="Short", RIGHT(YEAR(M701),2),YEAR(M701))&amp;connector&amp;MONTH(M701)&amp;connector&amp;DAY(M701))),"-")</f>
        <v>-</v>
      </c>
      <c r="O701" s="156" t="str">
        <f>IF(LEN(INDEX(Input!K$6:K$1005,ROW($C701)-ROW($C$5),1))=0,"",INDEX(Input!K$6:K$1005,ROW($C701)-ROW($C$5),1))</f>
        <v/>
      </c>
      <c r="P701" s="100" t="str">
        <f t="shared" si="82"/>
        <v>-</v>
      </c>
      <c r="Q701" s="156" t="str">
        <f>IF(LEN(INDEX(Input!L$6:L$1005,ROW($C701)-ROW($C$5),1))=0,"",INDEX(Input!L$6:L$1005,ROW($C701)-ROW($C$5),1))</f>
        <v/>
      </c>
      <c r="R701" s="100" t="str">
        <f t="shared" si="83"/>
        <v>-</v>
      </c>
      <c r="S701" s="156" t="str">
        <f>IF(LEN(INDEX(Input!M$6:M$1005,ROW($C701)-ROW($C$5),1))=0,"-",INDEX(Input!M$6:M$1005,ROW($C701)-ROW($C$5),1))</f>
        <v>-</v>
      </c>
      <c r="T701" s="156" t="str">
        <f t="shared" si="84"/>
        <v/>
      </c>
      <c r="U701" s="100" t="str">
        <f t="shared" si="85"/>
        <v>-</v>
      </c>
      <c r="V701" s="156" t="str">
        <f>IF(LEN(INDEX(Input!O$6:O$1005,ROW($C701)-ROW($C$5),1))=0,"",INDEX(Input!O$6:O$1005,ROW($C701)-ROW($C$5),1))</f>
        <v/>
      </c>
      <c r="W701" s="100" t="str">
        <f t="shared" si="86"/>
        <v>-</v>
      </c>
      <c r="X701" s="104" t="str">
        <f t="shared" si="87"/>
        <v/>
      </c>
      <c r="Y701" s="102" t="str">
        <f t="shared" si="88"/>
        <v/>
      </c>
      <c r="Z701" s="102" t="str">
        <f>IF(AND(OR(Dashboard!$D$7=J701,Dashboard!$D$7=""),  OR(Dashboard!$G$6&lt;=K701,Dashboard!$G$6=""), OR(Dashboard!$G$7&gt;=K701,Dashboard!$G$7=""),  OR(Dashboard!$J$6&lt;=O701,Dashboard!$J$6=""), OR(Dashboard!$J$7&gt;=O701,Dashboard!$J$7=""),D701&lt;&gt;""),"x","")</f>
        <v>x</v>
      </c>
      <c r="AA701" s="102" t="str">
        <f>IF(AND(OR(Dashboard!$D$6=H701,Dashboard!$D$6="",Dashboard!$D$6="All"), Z701="x"),"x","")</f>
        <v>x</v>
      </c>
      <c r="AB701" s="103" t="str">
        <f>IF(AND(OR(Dashboard!$D$6=H701,Dashboard!$D$6="",Dashboard!$D$6="All"), OR(Dashboard!$D$7=J701,Dashboard!$D$7=""),  OR(Dashboard!$G$6&lt;=K701,Dashboard!$G$6=""), OR(Dashboard!$G$7&gt;=K701,Dashboard!$G$7=""),  OR(Dashboard!$J$6&lt;=O701,Dashboard!$J$6=""), OR(Dashboard!$J$7&gt;=O701,Dashboard!$J$7=""),I701&lt;&gt;""),"x","")</f>
        <v/>
      </c>
      <c r="AC701" s="88" t="str">
        <f>IF($AB701&lt;&gt;"x","",IF(AND($I701&lt;&gt;AC$4, IFERROR(MATCH("c",$AB701:AB701,0),0)=0),"x", IF(IFERROR(MATCH("c",$AB701:AB701,0),0)=0,"c","")))</f>
        <v/>
      </c>
      <c r="AD701" s="88" t="str">
        <f>IF($AB701&lt;&gt;"x","",IF(AND($I701&lt;&gt;AD$4, IFERROR(MATCH("c",$AB701:AC701,0),0)=0),"x", IF(IFERROR(MATCH("c",$AB701:AC701,0),0)=0,"c","")))</f>
        <v/>
      </c>
      <c r="AE701" s="88" t="str">
        <f>IF($AB701&lt;&gt;"x","",IF(AND($I701&lt;&gt;AE$4, IFERROR(MATCH("c",$AB701:AD701,0),0)=0),"x", IF(IFERROR(MATCH("c",$AB701:AD701,0),0)=0,"c","")))</f>
        <v/>
      </c>
      <c r="AF701" s="88" t="str">
        <f>IF($AB701&lt;&gt;"x","",IF(AND($I701&lt;&gt;AF$4, IFERROR(MATCH("c",$AB701:AE701,0),0)=0),"x", IF(IFERROR(MATCH("c",$AB701:AE701,0),0)=0,"c","")))</f>
        <v/>
      </c>
      <c r="AG701" s="88" t="str">
        <f>IF($AB701&lt;&gt;"x","",IF(AND($I701&lt;&gt;AG$4, IFERROR(MATCH("c",$AB701:AF701,0),0)=0),"x", IF(IFERROR(MATCH("c",$AB701:AF701,0),0)=0,"c","")))</f>
        <v/>
      </c>
      <c r="AH701" s="88" t="str">
        <f>IF($AB701&lt;&gt;"x","",IF(AND($I701&lt;&gt;AH$4, IFERROR(MATCH("c",$AB701:AG701,0),0)=0),"x", IF(IFERROR(MATCH("c",$AB701:AG701,0),0)=0,"c","")))</f>
        <v/>
      </c>
      <c r="AI701" s="88" t="str">
        <f>IF($AB701&lt;&gt;"x","",IF(AND($I701&lt;&gt;AI$4, IFERROR(MATCH("c",$AB701:AH701,0),0)=0),"x", IF(IFERROR(MATCH("c",$AB701:AH701,0),0)=0,"c","")))</f>
        <v/>
      </c>
      <c r="AJ701" s="88" t="str">
        <f>IF($AB701&lt;&gt;"x","",IF(AND($I701&lt;&gt;AJ$4, IFERROR(MATCH("c",$AB701:AI701,0),0)=0),"x", IF(IFERROR(MATCH("c",$AB701:AI701,0),0)=0,"c","")))</f>
        <v/>
      </c>
      <c r="AK701" s="88" t="str">
        <f>IF($AB701&lt;&gt;"x","",IF(AND($I701&lt;&gt;AK$4, IFERROR(MATCH("c",$AB701:AJ701,0),0)=0),"x", IF(IFERROR(MATCH("c",$AB701:AJ701,0),0)=0,"c","")))</f>
        <v/>
      </c>
      <c r="AL701" s="88" t="str">
        <f>IF($AB701&lt;&gt;"x","",IF(AND($I701&lt;&gt;AL$4, IFERROR(MATCH("c",$AB701:AK701,0),0)=0),"x", IF(IFERROR(MATCH("c",$AB701:AK701,0),0)=0,"c","")))</f>
        <v/>
      </c>
      <c r="AM701" s="88" t="str">
        <f>IF($AB701&lt;&gt;"x","",IF(AND($I701&lt;&gt;AM$4, IFERROR(MATCH("c",$AB701:AL701,0),0)=0),"x", IF(IFERROR(MATCH("c",$AB701:AL701,0),0)=0,"c","")))</f>
        <v/>
      </c>
      <c r="AN701" s="88" t="str">
        <f>IF($AB701&lt;&gt;"x","",IF(AND($I701&lt;&gt;AN$4, IFERROR(MATCH("c",$AB701:AM701,0),0)=0),"x", IF(IFERROR(MATCH("c",$AB701:AM701,0),0)=0,"c","")))</f>
        <v/>
      </c>
      <c r="AO701" s="88" t="str">
        <f>IF($AB701&lt;&gt;"x","",IF(AND($I701&lt;&gt;AO$4, IFERROR(MATCH("c",$AB701:AN701,0),0)=0),"x", IF(IFERROR(MATCH("c",$AB701:AN701,0),0)=0,"c","")))</f>
        <v/>
      </c>
      <c r="AP701" s="88" t="str">
        <f>IF($AB701&lt;&gt;"x","",IF(AND($I701&lt;&gt;AP$4, IFERROR(MATCH("c",$AB701:AO701,0),0)=0),"x", IF(IFERROR(MATCH("c",$AB701:AO701,0),0)=0,"c","")))</f>
        <v/>
      </c>
      <c r="AQ701" s="88" t="str">
        <f>IF($AB701&lt;&gt;"x","",IF(AND($I701&lt;&gt;AQ$4, IFERROR(MATCH("c",$AB701:AP701,0),0)=0),"x", IF(IFERROR(MATCH("c",$AB701:AP701,0),0)=0,"c","")))</f>
        <v/>
      </c>
    </row>
    <row r="702" spans="2:43" x14ac:dyDescent="0.25">
      <c r="B702" s="88">
        <f>IF(AND(OR(Pipeline!$F$5=H702,Pipeline!$F$5="",Pipeline!$F$5="All"), OR(Pipeline!$F$6=J702,Pipeline!$F$6="",Pipeline!$F$6="All"),  OR(Pipeline!$J$5&lt;=K702,Pipeline!$J$5=""), OR(Pipeline!$J$6&gt;=K702,Pipeline!$J$6=""),  OR(Pipeline!$N$5&lt;=O702,Pipeline!$N$5=""), OR(Pipeline!$N$6&gt;=O702,Pipeline!$N$6="")),1,0)</f>
        <v>1</v>
      </c>
      <c r="C702" s="99">
        <f>IF(B702&lt;&gt;1,"",COUNTIFS($I$6:I701,I702,$B$6:B701,1)+1)</f>
        <v>690</v>
      </c>
      <c r="D702" s="100" t="str">
        <f>IF(LEN(INDEX(Input!B$6:B$1005,ROW($C702)-ROW($C$5),1))=0,"-",INDEX(Input!B$6:B$1005,ROW($C702)-ROW($C$5),1))</f>
        <v>-</v>
      </c>
      <c r="E702" s="100" t="str">
        <f>IF(LEN(INDEX(Input!C$6:C$1005,ROW($C702)-ROW($C$5),1))=0,"-",INDEX(Input!C$6:C$1005,ROW($C702)-ROW($C$5),1))</f>
        <v>-</v>
      </c>
      <c r="F702" s="100" t="str">
        <f>IF(LEN(INDEX(Input!D$6:D$1005,ROW($C702)-ROW($C$5),1))=0,"-",INDEX(Input!D$6:D$1005,ROW($C702)-ROW($C$5),1))</f>
        <v>-</v>
      </c>
      <c r="G702" s="100" t="str">
        <f>IF(LEN(INDEX(Input!E$6:E$1005,ROW($C702)-ROW($C$5),1))=0,"-",INDEX(Input!E$6:E$1005,ROW($C702)-ROW($C$5),1))</f>
        <v>-</v>
      </c>
      <c r="H702" s="100" t="str">
        <f>IF(LEN(INDEX(Input!F$6:F$1005,ROW($C702)-ROW($C$5),1))=0,"-",INDEX(Input!F$6:F$1005,ROW($C702)-ROW($C$5),1))</f>
        <v>-</v>
      </c>
      <c r="I702" s="100" t="str">
        <f>IF(LEN(INDEX(Input!G$6:G$1005,ROW($C702)-ROW($C$5),1))=0,"",INDEX(Input!G$6:G$1005,ROW($C702)-ROW($C$5),1))</f>
        <v/>
      </c>
      <c r="J702" s="100" t="str">
        <f>IF(LEN(INDEX(Input!B$6:B$1005,ROW($C702)-ROW($C$5),1))=0,"-",IF(INDEX(Input!H$6:H$1005,ROW($C702)-ROW($C$5),1)="","Not set",INDEX(Input!H$6:H$1005,ROW($C702)-ROW($C$5),1)) )</f>
        <v>-</v>
      </c>
      <c r="K702" s="101" t="str">
        <f>IF(LEN(INDEX(Input!I$6:I$1005,ROW($C702)-ROW($C$5),1))=0,"",INDEX(Input!I$6:I$1005,ROW($C702)-ROW($C$5),1))</f>
        <v/>
      </c>
      <c r="L702" s="101" t="str">
        <f t="array" ref="L702">IFERROR(IF($AY$24=123,DAY(K702)&amp;connector&amp;IF($AZ$24="Extended",INDEX($AT$24:$AT$35,MONTH(K702),1),MONTH(K702))&amp;connector&amp;IF($AZ$24="Short", RIGHT(YEAR(K702),2),YEAR(K702)),IF($AY$24=213, MONTH(K702)&amp;connector&amp;DAY(K702)&amp;connector&amp;IF($AZ$24="Short", RIGHT(YEAR(K702),2),YEAR(K702)),IF($AZ$24="Short", RIGHT(YEAR(K702),2),YEAR(K702))&amp;connector&amp;MONTH(K702)&amp;connector&amp;DAY(K702))),"-")</f>
        <v>-</v>
      </c>
      <c r="M702" s="101" t="str">
        <f>IF(LEN(INDEX(Input!J$6:J$1005,ROW($C702)-ROW($C$5),1))=0,"",INDEX(Input!J$6:J$1005,ROW($C702)-ROW($C$5),1))</f>
        <v/>
      </c>
      <c r="N702" s="101" t="str">
        <f t="array" ref="N702">IFERROR(IF($AY$24=123,DAY(M702)&amp;connector&amp;IF($AZ$24="Extended",INDEX($AT$24:$AT$35,MONTH(M702),1),MONTH(M702))&amp;connector&amp;IF($AZ$24="Short", RIGHT(YEAR(M702),2),YEAR(M702)),IF($AY$24=213, MONTH(M702)&amp;connector&amp;DAY(M702)&amp;connector&amp;IF($AZ$24="Short", RIGHT(YEAR(M702),2),YEAR(M702)),IF($AZ$24="Short", RIGHT(YEAR(M702),2),YEAR(M702))&amp;connector&amp;MONTH(M702)&amp;connector&amp;DAY(M702))),"-")</f>
        <v>-</v>
      </c>
      <c r="O702" s="156" t="str">
        <f>IF(LEN(INDEX(Input!K$6:K$1005,ROW($C702)-ROW($C$5),1))=0,"",INDEX(Input!K$6:K$1005,ROW($C702)-ROW($C$5),1))</f>
        <v/>
      </c>
      <c r="P702" s="100" t="str">
        <f t="shared" si="82"/>
        <v>-</v>
      </c>
      <c r="Q702" s="156" t="str">
        <f>IF(LEN(INDEX(Input!L$6:L$1005,ROW($C702)-ROW($C$5),1))=0,"",INDEX(Input!L$6:L$1005,ROW($C702)-ROW($C$5),1))</f>
        <v/>
      </c>
      <c r="R702" s="100" t="str">
        <f t="shared" si="83"/>
        <v>-</v>
      </c>
      <c r="S702" s="156" t="str">
        <f>IF(LEN(INDEX(Input!M$6:M$1005,ROW($C702)-ROW($C$5),1))=0,"-",INDEX(Input!M$6:M$1005,ROW($C702)-ROW($C$5),1))</f>
        <v>-</v>
      </c>
      <c r="T702" s="156" t="str">
        <f t="shared" si="84"/>
        <v/>
      </c>
      <c r="U702" s="100" t="str">
        <f t="shared" si="85"/>
        <v>-</v>
      </c>
      <c r="V702" s="156" t="str">
        <f>IF(LEN(INDEX(Input!O$6:O$1005,ROW($C702)-ROW($C$5),1))=0,"",INDEX(Input!O$6:O$1005,ROW($C702)-ROW($C$5),1))</f>
        <v/>
      </c>
      <c r="W702" s="100" t="str">
        <f t="shared" si="86"/>
        <v>-</v>
      </c>
      <c r="X702" s="104" t="str">
        <f t="shared" si="87"/>
        <v/>
      </c>
      <c r="Y702" s="102" t="str">
        <f t="shared" si="88"/>
        <v/>
      </c>
      <c r="Z702" s="102" t="str">
        <f>IF(AND(OR(Dashboard!$D$7=J702,Dashboard!$D$7=""),  OR(Dashboard!$G$6&lt;=K702,Dashboard!$G$6=""), OR(Dashboard!$G$7&gt;=K702,Dashboard!$G$7=""),  OR(Dashboard!$J$6&lt;=O702,Dashboard!$J$6=""), OR(Dashboard!$J$7&gt;=O702,Dashboard!$J$7=""),D702&lt;&gt;""),"x","")</f>
        <v>x</v>
      </c>
      <c r="AA702" s="102" t="str">
        <f>IF(AND(OR(Dashboard!$D$6=H702,Dashboard!$D$6="",Dashboard!$D$6="All"), Z702="x"),"x","")</f>
        <v>x</v>
      </c>
      <c r="AB702" s="103" t="str">
        <f>IF(AND(OR(Dashboard!$D$6=H702,Dashboard!$D$6="",Dashboard!$D$6="All"), OR(Dashboard!$D$7=J702,Dashboard!$D$7=""),  OR(Dashboard!$G$6&lt;=K702,Dashboard!$G$6=""), OR(Dashboard!$G$7&gt;=K702,Dashboard!$G$7=""),  OR(Dashboard!$J$6&lt;=O702,Dashboard!$J$6=""), OR(Dashboard!$J$7&gt;=O702,Dashboard!$J$7=""),I702&lt;&gt;""),"x","")</f>
        <v/>
      </c>
      <c r="AC702" s="88" t="str">
        <f>IF($AB702&lt;&gt;"x","",IF(AND($I702&lt;&gt;AC$4, IFERROR(MATCH("c",$AB702:AB702,0),0)=0),"x", IF(IFERROR(MATCH("c",$AB702:AB702,0),0)=0,"c","")))</f>
        <v/>
      </c>
      <c r="AD702" s="88" t="str">
        <f>IF($AB702&lt;&gt;"x","",IF(AND($I702&lt;&gt;AD$4, IFERROR(MATCH("c",$AB702:AC702,0),0)=0),"x", IF(IFERROR(MATCH("c",$AB702:AC702,0),0)=0,"c","")))</f>
        <v/>
      </c>
      <c r="AE702" s="88" t="str">
        <f>IF($AB702&lt;&gt;"x","",IF(AND($I702&lt;&gt;AE$4, IFERROR(MATCH("c",$AB702:AD702,0),0)=0),"x", IF(IFERROR(MATCH("c",$AB702:AD702,0),0)=0,"c","")))</f>
        <v/>
      </c>
      <c r="AF702" s="88" t="str">
        <f>IF($AB702&lt;&gt;"x","",IF(AND($I702&lt;&gt;AF$4, IFERROR(MATCH("c",$AB702:AE702,0),0)=0),"x", IF(IFERROR(MATCH("c",$AB702:AE702,0),0)=0,"c","")))</f>
        <v/>
      </c>
      <c r="AG702" s="88" t="str">
        <f>IF($AB702&lt;&gt;"x","",IF(AND($I702&lt;&gt;AG$4, IFERROR(MATCH("c",$AB702:AF702,0),0)=0),"x", IF(IFERROR(MATCH("c",$AB702:AF702,0),0)=0,"c","")))</f>
        <v/>
      </c>
      <c r="AH702" s="88" t="str">
        <f>IF($AB702&lt;&gt;"x","",IF(AND($I702&lt;&gt;AH$4, IFERROR(MATCH("c",$AB702:AG702,0),0)=0),"x", IF(IFERROR(MATCH("c",$AB702:AG702,0),0)=0,"c","")))</f>
        <v/>
      </c>
      <c r="AI702" s="88" t="str">
        <f>IF($AB702&lt;&gt;"x","",IF(AND($I702&lt;&gt;AI$4, IFERROR(MATCH("c",$AB702:AH702,0),0)=0),"x", IF(IFERROR(MATCH("c",$AB702:AH702,0),0)=0,"c","")))</f>
        <v/>
      </c>
      <c r="AJ702" s="88" t="str">
        <f>IF($AB702&lt;&gt;"x","",IF(AND($I702&lt;&gt;AJ$4, IFERROR(MATCH("c",$AB702:AI702,0),0)=0),"x", IF(IFERROR(MATCH("c",$AB702:AI702,0),0)=0,"c","")))</f>
        <v/>
      </c>
      <c r="AK702" s="88" t="str">
        <f>IF($AB702&lt;&gt;"x","",IF(AND($I702&lt;&gt;AK$4, IFERROR(MATCH("c",$AB702:AJ702,0),0)=0),"x", IF(IFERROR(MATCH("c",$AB702:AJ702,0),0)=0,"c","")))</f>
        <v/>
      </c>
      <c r="AL702" s="88" t="str">
        <f>IF($AB702&lt;&gt;"x","",IF(AND($I702&lt;&gt;AL$4, IFERROR(MATCH("c",$AB702:AK702,0),0)=0),"x", IF(IFERROR(MATCH("c",$AB702:AK702,0),0)=0,"c","")))</f>
        <v/>
      </c>
      <c r="AM702" s="88" t="str">
        <f>IF($AB702&lt;&gt;"x","",IF(AND($I702&lt;&gt;AM$4, IFERROR(MATCH("c",$AB702:AL702,0),0)=0),"x", IF(IFERROR(MATCH("c",$AB702:AL702,0),0)=0,"c","")))</f>
        <v/>
      </c>
      <c r="AN702" s="88" t="str">
        <f>IF($AB702&lt;&gt;"x","",IF(AND($I702&lt;&gt;AN$4, IFERROR(MATCH("c",$AB702:AM702,0),0)=0),"x", IF(IFERROR(MATCH("c",$AB702:AM702,0),0)=0,"c","")))</f>
        <v/>
      </c>
      <c r="AO702" s="88" t="str">
        <f>IF($AB702&lt;&gt;"x","",IF(AND($I702&lt;&gt;AO$4, IFERROR(MATCH("c",$AB702:AN702,0),0)=0),"x", IF(IFERROR(MATCH("c",$AB702:AN702,0),0)=0,"c","")))</f>
        <v/>
      </c>
      <c r="AP702" s="88" t="str">
        <f>IF($AB702&lt;&gt;"x","",IF(AND($I702&lt;&gt;AP$4, IFERROR(MATCH("c",$AB702:AO702,0),0)=0),"x", IF(IFERROR(MATCH("c",$AB702:AO702,0),0)=0,"c","")))</f>
        <v/>
      </c>
      <c r="AQ702" s="88" t="str">
        <f>IF($AB702&lt;&gt;"x","",IF(AND($I702&lt;&gt;AQ$4, IFERROR(MATCH("c",$AB702:AP702,0),0)=0),"x", IF(IFERROR(MATCH("c",$AB702:AP702,0),0)=0,"c","")))</f>
        <v/>
      </c>
    </row>
    <row r="703" spans="2:43" x14ac:dyDescent="0.25">
      <c r="B703" s="88">
        <f>IF(AND(OR(Pipeline!$F$5=H703,Pipeline!$F$5="",Pipeline!$F$5="All"), OR(Pipeline!$F$6=J703,Pipeline!$F$6="",Pipeline!$F$6="All"),  OR(Pipeline!$J$5&lt;=K703,Pipeline!$J$5=""), OR(Pipeline!$J$6&gt;=K703,Pipeline!$J$6=""),  OR(Pipeline!$N$5&lt;=O703,Pipeline!$N$5=""), OR(Pipeline!$N$6&gt;=O703,Pipeline!$N$6="")),1,0)</f>
        <v>1</v>
      </c>
      <c r="C703" s="99">
        <f>IF(B703&lt;&gt;1,"",COUNTIFS($I$6:I702,I703,$B$6:B702,1)+1)</f>
        <v>691</v>
      </c>
      <c r="D703" s="100" t="str">
        <f>IF(LEN(INDEX(Input!B$6:B$1005,ROW($C703)-ROW($C$5),1))=0,"-",INDEX(Input!B$6:B$1005,ROW($C703)-ROW($C$5),1))</f>
        <v>-</v>
      </c>
      <c r="E703" s="100" t="str">
        <f>IF(LEN(INDEX(Input!C$6:C$1005,ROW($C703)-ROW($C$5),1))=0,"-",INDEX(Input!C$6:C$1005,ROW($C703)-ROW($C$5),1))</f>
        <v>-</v>
      </c>
      <c r="F703" s="100" t="str">
        <f>IF(LEN(INDEX(Input!D$6:D$1005,ROW($C703)-ROW($C$5),1))=0,"-",INDEX(Input!D$6:D$1005,ROW($C703)-ROW($C$5),1))</f>
        <v>-</v>
      </c>
      <c r="G703" s="100" t="str">
        <f>IF(LEN(INDEX(Input!E$6:E$1005,ROW($C703)-ROW($C$5),1))=0,"-",INDEX(Input!E$6:E$1005,ROW($C703)-ROW($C$5),1))</f>
        <v>-</v>
      </c>
      <c r="H703" s="100" t="str">
        <f>IF(LEN(INDEX(Input!F$6:F$1005,ROW($C703)-ROW($C$5),1))=0,"-",INDEX(Input!F$6:F$1005,ROW($C703)-ROW($C$5),1))</f>
        <v>-</v>
      </c>
      <c r="I703" s="100" t="str">
        <f>IF(LEN(INDEX(Input!G$6:G$1005,ROW($C703)-ROW($C$5),1))=0,"",INDEX(Input!G$6:G$1005,ROW($C703)-ROW($C$5),1))</f>
        <v/>
      </c>
      <c r="J703" s="100" t="str">
        <f>IF(LEN(INDEX(Input!B$6:B$1005,ROW($C703)-ROW($C$5),1))=0,"-",IF(INDEX(Input!H$6:H$1005,ROW($C703)-ROW($C$5),1)="","Not set",INDEX(Input!H$6:H$1005,ROW($C703)-ROW($C$5),1)) )</f>
        <v>-</v>
      </c>
      <c r="K703" s="101" t="str">
        <f>IF(LEN(INDEX(Input!I$6:I$1005,ROW($C703)-ROW($C$5),1))=0,"",INDEX(Input!I$6:I$1005,ROW($C703)-ROW($C$5),1))</f>
        <v/>
      </c>
      <c r="L703" s="101" t="str">
        <f t="array" ref="L703">IFERROR(IF($AY$24=123,DAY(K703)&amp;connector&amp;IF($AZ$24="Extended",INDEX($AT$24:$AT$35,MONTH(K703),1),MONTH(K703))&amp;connector&amp;IF($AZ$24="Short", RIGHT(YEAR(K703),2),YEAR(K703)),IF($AY$24=213, MONTH(K703)&amp;connector&amp;DAY(K703)&amp;connector&amp;IF($AZ$24="Short", RIGHT(YEAR(K703),2),YEAR(K703)),IF($AZ$24="Short", RIGHT(YEAR(K703),2),YEAR(K703))&amp;connector&amp;MONTH(K703)&amp;connector&amp;DAY(K703))),"-")</f>
        <v>-</v>
      </c>
      <c r="M703" s="101" t="str">
        <f>IF(LEN(INDEX(Input!J$6:J$1005,ROW($C703)-ROW($C$5),1))=0,"",INDEX(Input!J$6:J$1005,ROW($C703)-ROW($C$5),1))</f>
        <v/>
      </c>
      <c r="N703" s="101" t="str">
        <f t="array" ref="N703">IFERROR(IF($AY$24=123,DAY(M703)&amp;connector&amp;IF($AZ$24="Extended",INDEX($AT$24:$AT$35,MONTH(M703),1),MONTH(M703))&amp;connector&amp;IF($AZ$24="Short", RIGHT(YEAR(M703),2),YEAR(M703)),IF($AY$24=213, MONTH(M703)&amp;connector&amp;DAY(M703)&amp;connector&amp;IF($AZ$24="Short", RIGHT(YEAR(M703),2),YEAR(M703)),IF($AZ$24="Short", RIGHT(YEAR(M703),2),YEAR(M703))&amp;connector&amp;MONTH(M703)&amp;connector&amp;DAY(M703))),"-")</f>
        <v>-</v>
      </c>
      <c r="O703" s="156" t="str">
        <f>IF(LEN(INDEX(Input!K$6:K$1005,ROW($C703)-ROW($C$5),1))=0,"",INDEX(Input!K$6:K$1005,ROW($C703)-ROW($C$5),1))</f>
        <v/>
      </c>
      <c r="P703" s="100" t="str">
        <f t="shared" si="82"/>
        <v>-</v>
      </c>
      <c r="Q703" s="156" t="str">
        <f>IF(LEN(INDEX(Input!L$6:L$1005,ROW($C703)-ROW($C$5),1))=0,"",INDEX(Input!L$6:L$1005,ROW($C703)-ROW($C$5),1))</f>
        <v/>
      </c>
      <c r="R703" s="100" t="str">
        <f t="shared" si="83"/>
        <v>-</v>
      </c>
      <c r="S703" s="156" t="str">
        <f>IF(LEN(INDEX(Input!M$6:M$1005,ROW($C703)-ROW($C$5),1))=0,"-",INDEX(Input!M$6:M$1005,ROW($C703)-ROW($C$5),1))</f>
        <v>-</v>
      </c>
      <c r="T703" s="156" t="str">
        <f t="shared" si="84"/>
        <v/>
      </c>
      <c r="U703" s="100" t="str">
        <f t="shared" si="85"/>
        <v>-</v>
      </c>
      <c r="V703" s="156" t="str">
        <f>IF(LEN(INDEX(Input!O$6:O$1005,ROW($C703)-ROW($C$5),1))=0,"",INDEX(Input!O$6:O$1005,ROW($C703)-ROW($C$5),1))</f>
        <v/>
      </c>
      <c r="W703" s="100" t="str">
        <f t="shared" si="86"/>
        <v>-</v>
      </c>
      <c r="X703" s="104" t="str">
        <f t="shared" si="87"/>
        <v/>
      </c>
      <c r="Y703" s="102" t="str">
        <f t="shared" si="88"/>
        <v/>
      </c>
      <c r="Z703" s="102" t="str">
        <f>IF(AND(OR(Dashboard!$D$7=J703,Dashboard!$D$7=""),  OR(Dashboard!$G$6&lt;=K703,Dashboard!$G$6=""), OR(Dashboard!$G$7&gt;=K703,Dashboard!$G$7=""),  OR(Dashboard!$J$6&lt;=O703,Dashboard!$J$6=""), OR(Dashboard!$J$7&gt;=O703,Dashboard!$J$7=""),D703&lt;&gt;""),"x","")</f>
        <v>x</v>
      </c>
      <c r="AA703" s="102" t="str">
        <f>IF(AND(OR(Dashboard!$D$6=H703,Dashboard!$D$6="",Dashboard!$D$6="All"), Z703="x"),"x","")</f>
        <v>x</v>
      </c>
      <c r="AB703" s="103" t="str">
        <f>IF(AND(OR(Dashboard!$D$6=H703,Dashboard!$D$6="",Dashboard!$D$6="All"), OR(Dashboard!$D$7=J703,Dashboard!$D$7=""),  OR(Dashboard!$G$6&lt;=K703,Dashboard!$G$6=""), OR(Dashboard!$G$7&gt;=K703,Dashboard!$G$7=""),  OR(Dashboard!$J$6&lt;=O703,Dashboard!$J$6=""), OR(Dashboard!$J$7&gt;=O703,Dashboard!$J$7=""),I703&lt;&gt;""),"x","")</f>
        <v/>
      </c>
      <c r="AC703" s="88" t="str">
        <f>IF($AB703&lt;&gt;"x","",IF(AND($I703&lt;&gt;AC$4, IFERROR(MATCH("c",$AB703:AB703,0),0)=0),"x", IF(IFERROR(MATCH("c",$AB703:AB703,0),0)=0,"c","")))</f>
        <v/>
      </c>
      <c r="AD703" s="88" t="str">
        <f>IF($AB703&lt;&gt;"x","",IF(AND($I703&lt;&gt;AD$4, IFERROR(MATCH("c",$AB703:AC703,0),0)=0),"x", IF(IFERROR(MATCH("c",$AB703:AC703,0),0)=0,"c","")))</f>
        <v/>
      </c>
      <c r="AE703" s="88" t="str">
        <f>IF($AB703&lt;&gt;"x","",IF(AND($I703&lt;&gt;AE$4, IFERROR(MATCH("c",$AB703:AD703,0),0)=0),"x", IF(IFERROR(MATCH("c",$AB703:AD703,0),0)=0,"c","")))</f>
        <v/>
      </c>
      <c r="AF703" s="88" t="str">
        <f>IF($AB703&lt;&gt;"x","",IF(AND($I703&lt;&gt;AF$4, IFERROR(MATCH("c",$AB703:AE703,0),0)=0),"x", IF(IFERROR(MATCH("c",$AB703:AE703,0),0)=0,"c","")))</f>
        <v/>
      </c>
      <c r="AG703" s="88" t="str">
        <f>IF($AB703&lt;&gt;"x","",IF(AND($I703&lt;&gt;AG$4, IFERROR(MATCH("c",$AB703:AF703,0),0)=0),"x", IF(IFERROR(MATCH("c",$AB703:AF703,0),0)=0,"c","")))</f>
        <v/>
      </c>
      <c r="AH703" s="88" t="str">
        <f>IF($AB703&lt;&gt;"x","",IF(AND($I703&lt;&gt;AH$4, IFERROR(MATCH("c",$AB703:AG703,0),0)=0),"x", IF(IFERROR(MATCH("c",$AB703:AG703,0),0)=0,"c","")))</f>
        <v/>
      </c>
      <c r="AI703" s="88" t="str">
        <f>IF($AB703&lt;&gt;"x","",IF(AND($I703&lt;&gt;AI$4, IFERROR(MATCH("c",$AB703:AH703,0),0)=0),"x", IF(IFERROR(MATCH("c",$AB703:AH703,0),0)=0,"c","")))</f>
        <v/>
      </c>
      <c r="AJ703" s="88" t="str">
        <f>IF($AB703&lt;&gt;"x","",IF(AND($I703&lt;&gt;AJ$4, IFERROR(MATCH("c",$AB703:AI703,0),0)=0),"x", IF(IFERROR(MATCH("c",$AB703:AI703,0),0)=0,"c","")))</f>
        <v/>
      </c>
      <c r="AK703" s="88" t="str">
        <f>IF($AB703&lt;&gt;"x","",IF(AND($I703&lt;&gt;AK$4, IFERROR(MATCH("c",$AB703:AJ703,0),0)=0),"x", IF(IFERROR(MATCH("c",$AB703:AJ703,0),0)=0,"c","")))</f>
        <v/>
      </c>
      <c r="AL703" s="88" t="str">
        <f>IF($AB703&lt;&gt;"x","",IF(AND($I703&lt;&gt;AL$4, IFERROR(MATCH("c",$AB703:AK703,0),0)=0),"x", IF(IFERROR(MATCH("c",$AB703:AK703,0),0)=0,"c","")))</f>
        <v/>
      </c>
      <c r="AM703" s="88" t="str">
        <f>IF($AB703&lt;&gt;"x","",IF(AND($I703&lt;&gt;AM$4, IFERROR(MATCH("c",$AB703:AL703,0),0)=0),"x", IF(IFERROR(MATCH("c",$AB703:AL703,0),0)=0,"c","")))</f>
        <v/>
      </c>
      <c r="AN703" s="88" t="str">
        <f>IF($AB703&lt;&gt;"x","",IF(AND($I703&lt;&gt;AN$4, IFERROR(MATCH("c",$AB703:AM703,0),0)=0),"x", IF(IFERROR(MATCH("c",$AB703:AM703,0),0)=0,"c","")))</f>
        <v/>
      </c>
      <c r="AO703" s="88" t="str">
        <f>IF($AB703&lt;&gt;"x","",IF(AND($I703&lt;&gt;AO$4, IFERROR(MATCH("c",$AB703:AN703,0),0)=0),"x", IF(IFERROR(MATCH("c",$AB703:AN703,0),0)=0,"c","")))</f>
        <v/>
      </c>
      <c r="AP703" s="88" t="str">
        <f>IF($AB703&lt;&gt;"x","",IF(AND($I703&lt;&gt;AP$4, IFERROR(MATCH("c",$AB703:AO703,0),0)=0),"x", IF(IFERROR(MATCH("c",$AB703:AO703,0),0)=0,"c","")))</f>
        <v/>
      </c>
      <c r="AQ703" s="88" t="str">
        <f>IF($AB703&lt;&gt;"x","",IF(AND($I703&lt;&gt;AQ$4, IFERROR(MATCH("c",$AB703:AP703,0),0)=0),"x", IF(IFERROR(MATCH("c",$AB703:AP703,0),0)=0,"c","")))</f>
        <v/>
      </c>
    </row>
    <row r="704" spans="2:43" x14ac:dyDescent="0.25">
      <c r="B704" s="88">
        <f>IF(AND(OR(Pipeline!$F$5=H704,Pipeline!$F$5="",Pipeline!$F$5="All"), OR(Pipeline!$F$6=J704,Pipeline!$F$6="",Pipeline!$F$6="All"),  OR(Pipeline!$J$5&lt;=K704,Pipeline!$J$5=""), OR(Pipeline!$J$6&gt;=K704,Pipeline!$J$6=""),  OR(Pipeline!$N$5&lt;=O704,Pipeline!$N$5=""), OR(Pipeline!$N$6&gt;=O704,Pipeline!$N$6="")),1,0)</f>
        <v>1</v>
      </c>
      <c r="C704" s="99">
        <f>IF(B704&lt;&gt;1,"",COUNTIFS($I$6:I703,I704,$B$6:B703,1)+1)</f>
        <v>692</v>
      </c>
      <c r="D704" s="100" t="str">
        <f>IF(LEN(INDEX(Input!B$6:B$1005,ROW($C704)-ROW($C$5),1))=0,"-",INDEX(Input!B$6:B$1005,ROW($C704)-ROW($C$5),1))</f>
        <v>-</v>
      </c>
      <c r="E704" s="100" t="str">
        <f>IF(LEN(INDEX(Input!C$6:C$1005,ROW($C704)-ROW($C$5),1))=0,"-",INDEX(Input!C$6:C$1005,ROW($C704)-ROW($C$5),1))</f>
        <v>-</v>
      </c>
      <c r="F704" s="100" t="str">
        <f>IF(LEN(INDEX(Input!D$6:D$1005,ROW($C704)-ROW($C$5),1))=0,"-",INDEX(Input!D$6:D$1005,ROW($C704)-ROW($C$5),1))</f>
        <v>-</v>
      </c>
      <c r="G704" s="100" t="str">
        <f>IF(LEN(INDEX(Input!E$6:E$1005,ROW($C704)-ROW($C$5),1))=0,"-",INDEX(Input!E$6:E$1005,ROW($C704)-ROW($C$5),1))</f>
        <v>-</v>
      </c>
      <c r="H704" s="100" t="str">
        <f>IF(LEN(INDEX(Input!F$6:F$1005,ROW($C704)-ROW($C$5),1))=0,"-",INDEX(Input!F$6:F$1005,ROW($C704)-ROW($C$5),1))</f>
        <v>-</v>
      </c>
      <c r="I704" s="100" t="str">
        <f>IF(LEN(INDEX(Input!G$6:G$1005,ROW($C704)-ROW($C$5),1))=0,"",INDEX(Input!G$6:G$1005,ROW($C704)-ROW($C$5),1))</f>
        <v/>
      </c>
      <c r="J704" s="100" t="str">
        <f>IF(LEN(INDEX(Input!B$6:B$1005,ROW($C704)-ROW($C$5),1))=0,"-",IF(INDEX(Input!H$6:H$1005,ROW($C704)-ROW($C$5),1)="","Not set",INDEX(Input!H$6:H$1005,ROW($C704)-ROW($C$5),1)) )</f>
        <v>-</v>
      </c>
      <c r="K704" s="101" t="str">
        <f>IF(LEN(INDEX(Input!I$6:I$1005,ROW($C704)-ROW($C$5),1))=0,"",INDEX(Input!I$6:I$1005,ROW($C704)-ROW($C$5),1))</f>
        <v/>
      </c>
      <c r="L704" s="101" t="str">
        <f t="array" ref="L704">IFERROR(IF($AY$24=123,DAY(K704)&amp;connector&amp;IF($AZ$24="Extended",INDEX($AT$24:$AT$35,MONTH(K704),1),MONTH(K704))&amp;connector&amp;IF($AZ$24="Short", RIGHT(YEAR(K704),2),YEAR(K704)),IF($AY$24=213, MONTH(K704)&amp;connector&amp;DAY(K704)&amp;connector&amp;IF($AZ$24="Short", RIGHT(YEAR(K704),2),YEAR(K704)),IF($AZ$24="Short", RIGHT(YEAR(K704),2),YEAR(K704))&amp;connector&amp;MONTH(K704)&amp;connector&amp;DAY(K704))),"-")</f>
        <v>-</v>
      </c>
      <c r="M704" s="101" t="str">
        <f>IF(LEN(INDEX(Input!J$6:J$1005,ROW($C704)-ROW($C$5),1))=0,"",INDEX(Input!J$6:J$1005,ROW($C704)-ROW($C$5),1))</f>
        <v/>
      </c>
      <c r="N704" s="101" t="str">
        <f t="array" ref="N704">IFERROR(IF($AY$24=123,DAY(M704)&amp;connector&amp;IF($AZ$24="Extended",INDEX($AT$24:$AT$35,MONTH(M704),1),MONTH(M704))&amp;connector&amp;IF($AZ$24="Short", RIGHT(YEAR(M704),2),YEAR(M704)),IF($AY$24=213, MONTH(M704)&amp;connector&amp;DAY(M704)&amp;connector&amp;IF($AZ$24="Short", RIGHT(YEAR(M704),2),YEAR(M704)),IF($AZ$24="Short", RIGHT(YEAR(M704),2),YEAR(M704))&amp;connector&amp;MONTH(M704)&amp;connector&amp;DAY(M704))),"-")</f>
        <v>-</v>
      </c>
      <c r="O704" s="156" t="str">
        <f>IF(LEN(INDEX(Input!K$6:K$1005,ROW($C704)-ROW($C$5),1))=0,"",INDEX(Input!K$6:K$1005,ROW($C704)-ROW($C$5),1))</f>
        <v/>
      </c>
      <c r="P704" s="100" t="str">
        <f t="shared" si="82"/>
        <v>-</v>
      </c>
      <c r="Q704" s="156" t="str">
        <f>IF(LEN(INDEX(Input!L$6:L$1005,ROW($C704)-ROW($C$5),1))=0,"",INDEX(Input!L$6:L$1005,ROW($C704)-ROW($C$5),1))</f>
        <v/>
      </c>
      <c r="R704" s="100" t="str">
        <f t="shared" si="83"/>
        <v>-</v>
      </c>
      <c r="S704" s="156" t="str">
        <f>IF(LEN(INDEX(Input!M$6:M$1005,ROW($C704)-ROW($C$5),1))=0,"-",INDEX(Input!M$6:M$1005,ROW($C704)-ROW($C$5),1))</f>
        <v>-</v>
      </c>
      <c r="T704" s="156" t="str">
        <f t="shared" si="84"/>
        <v/>
      </c>
      <c r="U704" s="100" t="str">
        <f t="shared" si="85"/>
        <v>-</v>
      </c>
      <c r="V704" s="156" t="str">
        <f>IF(LEN(INDEX(Input!O$6:O$1005,ROW($C704)-ROW($C$5),1))=0,"",INDEX(Input!O$6:O$1005,ROW($C704)-ROW($C$5),1))</f>
        <v/>
      </c>
      <c r="W704" s="100" t="str">
        <f t="shared" si="86"/>
        <v>-</v>
      </c>
      <c r="X704" s="104" t="str">
        <f t="shared" si="87"/>
        <v/>
      </c>
      <c r="Y704" s="102" t="str">
        <f t="shared" si="88"/>
        <v/>
      </c>
      <c r="Z704" s="102" t="str">
        <f>IF(AND(OR(Dashboard!$D$7=J704,Dashboard!$D$7=""),  OR(Dashboard!$G$6&lt;=K704,Dashboard!$G$6=""), OR(Dashboard!$G$7&gt;=K704,Dashboard!$G$7=""),  OR(Dashboard!$J$6&lt;=O704,Dashboard!$J$6=""), OR(Dashboard!$J$7&gt;=O704,Dashboard!$J$7=""),D704&lt;&gt;""),"x","")</f>
        <v>x</v>
      </c>
      <c r="AA704" s="102" t="str">
        <f>IF(AND(OR(Dashboard!$D$6=H704,Dashboard!$D$6="",Dashboard!$D$6="All"), Z704="x"),"x","")</f>
        <v>x</v>
      </c>
      <c r="AB704" s="103" t="str">
        <f>IF(AND(OR(Dashboard!$D$6=H704,Dashboard!$D$6="",Dashboard!$D$6="All"), OR(Dashboard!$D$7=J704,Dashboard!$D$7=""),  OR(Dashboard!$G$6&lt;=K704,Dashboard!$G$6=""), OR(Dashboard!$G$7&gt;=K704,Dashboard!$G$7=""),  OR(Dashboard!$J$6&lt;=O704,Dashboard!$J$6=""), OR(Dashboard!$J$7&gt;=O704,Dashboard!$J$7=""),I704&lt;&gt;""),"x","")</f>
        <v/>
      </c>
      <c r="AC704" s="88" t="str">
        <f>IF($AB704&lt;&gt;"x","",IF(AND($I704&lt;&gt;AC$4, IFERROR(MATCH("c",$AB704:AB704,0),0)=0),"x", IF(IFERROR(MATCH("c",$AB704:AB704,0),0)=0,"c","")))</f>
        <v/>
      </c>
      <c r="AD704" s="88" t="str">
        <f>IF($AB704&lt;&gt;"x","",IF(AND($I704&lt;&gt;AD$4, IFERROR(MATCH("c",$AB704:AC704,0),0)=0),"x", IF(IFERROR(MATCH("c",$AB704:AC704,0),0)=0,"c","")))</f>
        <v/>
      </c>
      <c r="AE704" s="88" t="str">
        <f>IF($AB704&lt;&gt;"x","",IF(AND($I704&lt;&gt;AE$4, IFERROR(MATCH("c",$AB704:AD704,0),0)=0),"x", IF(IFERROR(MATCH("c",$AB704:AD704,0),0)=0,"c","")))</f>
        <v/>
      </c>
      <c r="AF704" s="88" t="str">
        <f>IF($AB704&lt;&gt;"x","",IF(AND($I704&lt;&gt;AF$4, IFERROR(MATCH("c",$AB704:AE704,0),0)=0),"x", IF(IFERROR(MATCH("c",$AB704:AE704,0),0)=0,"c","")))</f>
        <v/>
      </c>
      <c r="AG704" s="88" t="str">
        <f>IF($AB704&lt;&gt;"x","",IF(AND($I704&lt;&gt;AG$4, IFERROR(MATCH("c",$AB704:AF704,0),0)=0),"x", IF(IFERROR(MATCH("c",$AB704:AF704,0),0)=0,"c","")))</f>
        <v/>
      </c>
      <c r="AH704" s="88" t="str">
        <f>IF($AB704&lt;&gt;"x","",IF(AND($I704&lt;&gt;AH$4, IFERROR(MATCH("c",$AB704:AG704,0),0)=0),"x", IF(IFERROR(MATCH("c",$AB704:AG704,0),0)=0,"c","")))</f>
        <v/>
      </c>
      <c r="AI704" s="88" t="str">
        <f>IF($AB704&lt;&gt;"x","",IF(AND($I704&lt;&gt;AI$4, IFERROR(MATCH("c",$AB704:AH704,0),0)=0),"x", IF(IFERROR(MATCH("c",$AB704:AH704,0),0)=0,"c","")))</f>
        <v/>
      </c>
      <c r="AJ704" s="88" t="str">
        <f>IF($AB704&lt;&gt;"x","",IF(AND($I704&lt;&gt;AJ$4, IFERROR(MATCH("c",$AB704:AI704,0),0)=0),"x", IF(IFERROR(MATCH("c",$AB704:AI704,0),0)=0,"c","")))</f>
        <v/>
      </c>
      <c r="AK704" s="88" t="str">
        <f>IF($AB704&lt;&gt;"x","",IF(AND($I704&lt;&gt;AK$4, IFERROR(MATCH("c",$AB704:AJ704,0),0)=0),"x", IF(IFERROR(MATCH("c",$AB704:AJ704,0),0)=0,"c","")))</f>
        <v/>
      </c>
      <c r="AL704" s="88" t="str">
        <f>IF($AB704&lt;&gt;"x","",IF(AND($I704&lt;&gt;AL$4, IFERROR(MATCH("c",$AB704:AK704,0),0)=0),"x", IF(IFERROR(MATCH("c",$AB704:AK704,0),0)=0,"c","")))</f>
        <v/>
      </c>
      <c r="AM704" s="88" t="str">
        <f>IF($AB704&lt;&gt;"x","",IF(AND($I704&lt;&gt;AM$4, IFERROR(MATCH("c",$AB704:AL704,0),0)=0),"x", IF(IFERROR(MATCH("c",$AB704:AL704,0),0)=0,"c","")))</f>
        <v/>
      </c>
      <c r="AN704" s="88" t="str">
        <f>IF($AB704&lt;&gt;"x","",IF(AND($I704&lt;&gt;AN$4, IFERROR(MATCH("c",$AB704:AM704,0),0)=0),"x", IF(IFERROR(MATCH("c",$AB704:AM704,0),0)=0,"c","")))</f>
        <v/>
      </c>
      <c r="AO704" s="88" t="str">
        <f>IF($AB704&lt;&gt;"x","",IF(AND($I704&lt;&gt;AO$4, IFERROR(MATCH("c",$AB704:AN704,0),0)=0),"x", IF(IFERROR(MATCH("c",$AB704:AN704,0),0)=0,"c","")))</f>
        <v/>
      </c>
      <c r="AP704" s="88" t="str">
        <f>IF($AB704&lt;&gt;"x","",IF(AND($I704&lt;&gt;AP$4, IFERROR(MATCH("c",$AB704:AO704,0),0)=0),"x", IF(IFERROR(MATCH("c",$AB704:AO704,0),0)=0,"c","")))</f>
        <v/>
      </c>
      <c r="AQ704" s="88" t="str">
        <f>IF($AB704&lt;&gt;"x","",IF(AND($I704&lt;&gt;AQ$4, IFERROR(MATCH("c",$AB704:AP704,0),0)=0),"x", IF(IFERROR(MATCH("c",$AB704:AP704,0),0)=0,"c","")))</f>
        <v/>
      </c>
    </row>
    <row r="705" spans="2:43" x14ac:dyDescent="0.25">
      <c r="B705" s="88">
        <f>IF(AND(OR(Pipeline!$F$5=H705,Pipeline!$F$5="",Pipeline!$F$5="All"), OR(Pipeline!$F$6=J705,Pipeline!$F$6="",Pipeline!$F$6="All"),  OR(Pipeline!$J$5&lt;=K705,Pipeline!$J$5=""), OR(Pipeline!$J$6&gt;=K705,Pipeline!$J$6=""),  OR(Pipeline!$N$5&lt;=O705,Pipeline!$N$5=""), OR(Pipeline!$N$6&gt;=O705,Pipeline!$N$6="")),1,0)</f>
        <v>1</v>
      </c>
      <c r="C705" s="99">
        <f>IF(B705&lt;&gt;1,"",COUNTIFS($I$6:I704,I705,$B$6:B704,1)+1)</f>
        <v>693</v>
      </c>
      <c r="D705" s="100" t="str">
        <f>IF(LEN(INDEX(Input!B$6:B$1005,ROW($C705)-ROW($C$5),1))=0,"-",INDEX(Input!B$6:B$1005,ROW($C705)-ROW($C$5),1))</f>
        <v>-</v>
      </c>
      <c r="E705" s="100" t="str">
        <f>IF(LEN(INDEX(Input!C$6:C$1005,ROW($C705)-ROW($C$5),1))=0,"-",INDEX(Input!C$6:C$1005,ROW($C705)-ROW($C$5),1))</f>
        <v>-</v>
      </c>
      <c r="F705" s="100" t="str">
        <f>IF(LEN(INDEX(Input!D$6:D$1005,ROW($C705)-ROW($C$5),1))=0,"-",INDEX(Input!D$6:D$1005,ROW($C705)-ROW($C$5),1))</f>
        <v>-</v>
      </c>
      <c r="G705" s="100" t="str">
        <f>IF(LEN(INDEX(Input!E$6:E$1005,ROW($C705)-ROW($C$5),1))=0,"-",INDEX(Input!E$6:E$1005,ROW($C705)-ROW($C$5),1))</f>
        <v>-</v>
      </c>
      <c r="H705" s="100" t="str">
        <f>IF(LEN(INDEX(Input!F$6:F$1005,ROW($C705)-ROW($C$5),1))=0,"-",INDEX(Input!F$6:F$1005,ROW($C705)-ROW($C$5),1))</f>
        <v>-</v>
      </c>
      <c r="I705" s="100" t="str">
        <f>IF(LEN(INDEX(Input!G$6:G$1005,ROW($C705)-ROW($C$5),1))=0,"",INDEX(Input!G$6:G$1005,ROW($C705)-ROW($C$5),1))</f>
        <v/>
      </c>
      <c r="J705" s="100" t="str">
        <f>IF(LEN(INDEX(Input!B$6:B$1005,ROW($C705)-ROW($C$5),1))=0,"-",IF(INDEX(Input!H$6:H$1005,ROW($C705)-ROW($C$5),1)="","Not set",INDEX(Input!H$6:H$1005,ROW($C705)-ROW($C$5),1)) )</f>
        <v>-</v>
      </c>
      <c r="K705" s="101" t="str">
        <f>IF(LEN(INDEX(Input!I$6:I$1005,ROW($C705)-ROW($C$5),1))=0,"",INDEX(Input!I$6:I$1005,ROW($C705)-ROW($C$5),1))</f>
        <v/>
      </c>
      <c r="L705" s="101" t="str">
        <f t="array" ref="L705">IFERROR(IF($AY$24=123,DAY(K705)&amp;connector&amp;IF($AZ$24="Extended",INDEX($AT$24:$AT$35,MONTH(K705),1),MONTH(K705))&amp;connector&amp;IF($AZ$24="Short", RIGHT(YEAR(K705),2),YEAR(K705)),IF($AY$24=213, MONTH(K705)&amp;connector&amp;DAY(K705)&amp;connector&amp;IF($AZ$24="Short", RIGHT(YEAR(K705),2),YEAR(K705)),IF($AZ$24="Short", RIGHT(YEAR(K705),2),YEAR(K705))&amp;connector&amp;MONTH(K705)&amp;connector&amp;DAY(K705))),"-")</f>
        <v>-</v>
      </c>
      <c r="M705" s="101" t="str">
        <f>IF(LEN(INDEX(Input!J$6:J$1005,ROW($C705)-ROW($C$5),1))=0,"",INDEX(Input!J$6:J$1005,ROW($C705)-ROW($C$5),1))</f>
        <v/>
      </c>
      <c r="N705" s="101" t="str">
        <f t="array" ref="N705">IFERROR(IF($AY$24=123,DAY(M705)&amp;connector&amp;IF($AZ$24="Extended",INDEX($AT$24:$AT$35,MONTH(M705),1),MONTH(M705))&amp;connector&amp;IF($AZ$24="Short", RIGHT(YEAR(M705),2),YEAR(M705)),IF($AY$24=213, MONTH(M705)&amp;connector&amp;DAY(M705)&amp;connector&amp;IF($AZ$24="Short", RIGHT(YEAR(M705),2),YEAR(M705)),IF($AZ$24="Short", RIGHT(YEAR(M705),2),YEAR(M705))&amp;connector&amp;MONTH(M705)&amp;connector&amp;DAY(M705))),"-")</f>
        <v>-</v>
      </c>
      <c r="O705" s="156" t="str">
        <f>IF(LEN(INDEX(Input!K$6:K$1005,ROW($C705)-ROW($C$5),1))=0,"",INDEX(Input!K$6:K$1005,ROW($C705)-ROW($C$5),1))</f>
        <v/>
      </c>
      <c r="P705" s="100" t="str">
        <f t="shared" si="82"/>
        <v>-</v>
      </c>
      <c r="Q705" s="156" t="str">
        <f>IF(LEN(INDEX(Input!L$6:L$1005,ROW($C705)-ROW($C$5),1))=0,"",INDEX(Input!L$6:L$1005,ROW($C705)-ROW($C$5),1))</f>
        <v/>
      </c>
      <c r="R705" s="100" t="str">
        <f t="shared" si="83"/>
        <v>-</v>
      </c>
      <c r="S705" s="156" t="str">
        <f>IF(LEN(INDEX(Input!M$6:M$1005,ROW($C705)-ROW($C$5),1))=0,"-",INDEX(Input!M$6:M$1005,ROW($C705)-ROW($C$5),1))</f>
        <v>-</v>
      </c>
      <c r="T705" s="156" t="str">
        <f t="shared" si="84"/>
        <v/>
      </c>
      <c r="U705" s="100" t="str">
        <f t="shared" si="85"/>
        <v>-</v>
      </c>
      <c r="V705" s="156" t="str">
        <f>IF(LEN(INDEX(Input!O$6:O$1005,ROW($C705)-ROW($C$5),1))=0,"",INDEX(Input!O$6:O$1005,ROW($C705)-ROW($C$5),1))</f>
        <v/>
      </c>
      <c r="W705" s="100" t="str">
        <f t="shared" si="86"/>
        <v>-</v>
      </c>
      <c r="X705" s="104" t="str">
        <f t="shared" si="87"/>
        <v/>
      </c>
      <c r="Y705" s="102" t="str">
        <f t="shared" si="88"/>
        <v/>
      </c>
      <c r="Z705" s="102" t="str">
        <f>IF(AND(OR(Dashboard!$D$7=J705,Dashboard!$D$7=""),  OR(Dashboard!$G$6&lt;=K705,Dashboard!$G$6=""), OR(Dashboard!$G$7&gt;=K705,Dashboard!$G$7=""),  OR(Dashboard!$J$6&lt;=O705,Dashboard!$J$6=""), OR(Dashboard!$J$7&gt;=O705,Dashboard!$J$7=""),D705&lt;&gt;""),"x","")</f>
        <v>x</v>
      </c>
      <c r="AA705" s="102" t="str">
        <f>IF(AND(OR(Dashboard!$D$6=H705,Dashboard!$D$6="",Dashboard!$D$6="All"), Z705="x"),"x","")</f>
        <v>x</v>
      </c>
      <c r="AB705" s="103" t="str">
        <f>IF(AND(OR(Dashboard!$D$6=H705,Dashboard!$D$6="",Dashboard!$D$6="All"), OR(Dashboard!$D$7=J705,Dashboard!$D$7=""),  OR(Dashboard!$G$6&lt;=K705,Dashboard!$G$6=""), OR(Dashboard!$G$7&gt;=K705,Dashboard!$G$7=""),  OR(Dashboard!$J$6&lt;=O705,Dashboard!$J$6=""), OR(Dashboard!$J$7&gt;=O705,Dashboard!$J$7=""),I705&lt;&gt;""),"x","")</f>
        <v/>
      </c>
      <c r="AC705" s="88" t="str">
        <f>IF($AB705&lt;&gt;"x","",IF(AND($I705&lt;&gt;AC$4, IFERROR(MATCH("c",$AB705:AB705,0),0)=0),"x", IF(IFERROR(MATCH("c",$AB705:AB705,0),0)=0,"c","")))</f>
        <v/>
      </c>
      <c r="AD705" s="88" t="str">
        <f>IF($AB705&lt;&gt;"x","",IF(AND($I705&lt;&gt;AD$4, IFERROR(MATCH("c",$AB705:AC705,0),0)=0),"x", IF(IFERROR(MATCH("c",$AB705:AC705,0),0)=0,"c","")))</f>
        <v/>
      </c>
      <c r="AE705" s="88" t="str">
        <f>IF($AB705&lt;&gt;"x","",IF(AND($I705&lt;&gt;AE$4, IFERROR(MATCH("c",$AB705:AD705,0),0)=0),"x", IF(IFERROR(MATCH("c",$AB705:AD705,0),0)=0,"c","")))</f>
        <v/>
      </c>
      <c r="AF705" s="88" t="str">
        <f>IF($AB705&lt;&gt;"x","",IF(AND($I705&lt;&gt;AF$4, IFERROR(MATCH("c",$AB705:AE705,0),0)=0),"x", IF(IFERROR(MATCH("c",$AB705:AE705,0),0)=0,"c","")))</f>
        <v/>
      </c>
      <c r="AG705" s="88" t="str">
        <f>IF($AB705&lt;&gt;"x","",IF(AND($I705&lt;&gt;AG$4, IFERROR(MATCH("c",$AB705:AF705,0),0)=0),"x", IF(IFERROR(MATCH("c",$AB705:AF705,0),0)=0,"c","")))</f>
        <v/>
      </c>
      <c r="AH705" s="88" t="str">
        <f>IF($AB705&lt;&gt;"x","",IF(AND($I705&lt;&gt;AH$4, IFERROR(MATCH("c",$AB705:AG705,0),0)=0),"x", IF(IFERROR(MATCH("c",$AB705:AG705,0),0)=0,"c","")))</f>
        <v/>
      </c>
      <c r="AI705" s="88" t="str">
        <f>IF($AB705&lt;&gt;"x","",IF(AND($I705&lt;&gt;AI$4, IFERROR(MATCH("c",$AB705:AH705,0),0)=0),"x", IF(IFERROR(MATCH("c",$AB705:AH705,0),0)=0,"c","")))</f>
        <v/>
      </c>
      <c r="AJ705" s="88" t="str">
        <f>IF($AB705&lt;&gt;"x","",IF(AND($I705&lt;&gt;AJ$4, IFERROR(MATCH("c",$AB705:AI705,0),0)=0),"x", IF(IFERROR(MATCH("c",$AB705:AI705,0),0)=0,"c","")))</f>
        <v/>
      </c>
      <c r="AK705" s="88" t="str">
        <f>IF($AB705&lt;&gt;"x","",IF(AND($I705&lt;&gt;AK$4, IFERROR(MATCH("c",$AB705:AJ705,0),0)=0),"x", IF(IFERROR(MATCH("c",$AB705:AJ705,0),0)=0,"c","")))</f>
        <v/>
      </c>
      <c r="AL705" s="88" t="str">
        <f>IF($AB705&lt;&gt;"x","",IF(AND($I705&lt;&gt;AL$4, IFERROR(MATCH("c",$AB705:AK705,0),0)=0),"x", IF(IFERROR(MATCH("c",$AB705:AK705,0),0)=0,"c","")))</f>
        <v/>
      </c>
      <c r="AM705" s="88" t="str">
        <f>IF($AB705&lt;&gt;"x","",IF(AND($I705&lt;&gt;AM$4, IFERROR(MATCH("c",$AB705:AL705,0),0)=0),"x", IF(IFERROR(MATCH("c",$AB705:AL705,0),0)=0,"c","")))</f>
        <v/>
      </c>
      <c r="AN705" s="88" t="str">
        <f>IF($AB705&lt;&gt;"x","",IF(AND($I705&lt;&gt;AN$4, IFERROR(MATCH("c",$AB705:AM705,0),0)=0),"x", IF(IFERROR(MATCH("c",$AB705:AM705,0),0)=0,"c","")))</f>
        <v/>
      </c>
      <c r="AO705" s="88" t="str">
        <f>IF($AB705&lt;&gt;"x","",IF(AND($I705&lt;&gt;AO$4, IFERROR(MATCH("c",$AB705:AN705,0),0)=0),"x", IF(IFERROR(MATCH("c",$AB705:AN705,0),0)=0,"c","")))</f>
        <v/>
      </c>
      <c r="AP705" s="88" t="str">
        <f>IF($AB705&lt;&gt;"x","",IF(AND($I705&lt;&gt;AP$4, IFERROR(MATCH("c",$AB705:AO705,0),0)=0),"x", IF(IFERROR(MATCH("c",$AB705:AO705,0),0)=0,"c","")))</f>
        <v/>
      </c>
      <c r="AQ705" s="88" t="str">
        <f>IF($AB705&lt;&gt;"x","",IF(AND($I705&lt;&gt;AQ$4, IFERROR(MATCH("c",$AB705:AP705,0),0)=0),"x", IF(IFERROR(MATCH("c",$AB705:AP705,0),0)=0,"c","")))</f>
        <v/>
      </c>
    </row>
    <row r="706" spans="2:43" x14ac:dyDescent="0.25">
      <c r="B706" s="88">
        <f>IF(AND(OR(Pipeline!$F$5=H706,Pipeline!$F$5="",Pipeline!$F$5="All"), OR(Pipeline!$F$6=J706,Pipeline!$F$6="",Pipeline!$F$6="All"),  OR(Pipeline!$J$5&lt;=K706,Pipeline!$J$5=""), OR(Pipeline!$J$6&gt;=K706,Pipeline!$J$6=""),  OR(Pipeline!$N$5&lt;=O706,Pipeline!$N$5=""), OR(Pipeline!$N$6&gt;=O706,Pipeline!$N$6="")),1,0)</f>
        <v>1</v>
      </c>
      <c r="C706" s="99">
        <f>IF(B706&lt;&gt;1,"",COUNTIFS($I$6:I705,I706,$B$6:B705,1)+1)</f>
        <v>694</v>
      </c>
      <c r="D706" s="100" t="str">
        <f>IF(LEN(INDEX(Input!B$6:B$1005,ROW($C706)-ROW($C$5),1))=0,"-",INDEX(Input!B$6:B$1005,ROW($C706)-ROW($C$5),1))</f>
        <v>-</v>
      </c>
      <c r="E706" s="100" t="str">
        <f>IF(LEN(INDEX(Input!C$6:C$1005,ROW($C706)-ROW($C$5),1))=0,"-",INDEX(Input!C$6:C$1005,ROW($C706)-ROW($C$5),1))</f>
        <v>-</v>
      </c>
      <c r="F706" s="100" t="str">
        <f>IF(LEN(INDEX(Input!D$6:D$1005,ROW($C706)-ROW($C$5),1))=0,"-",INDEX(Input!D$6:D$1005,ROW($C706)-ROW($C$5),1))</f>
        <v>-</v>
      </c>
      <c r="G706" s="100" t="str">
        <f>IF(LEN(INDEX(Input!E$6:E$1005,ROW($C706)-ROW($C$5),1))=0,"-",INDEX(Input!E$6:E$1005,ROW($C706)-ROW($C$5),1))</f>
        <v>-</v>
      </c>
      <c r="H706" s="100" t="str">
        <f>IF(LEN(INDEX(Input!F$6:F$1005,ROW($C706)-ROW($C$5),1))=0,"-",INDEX(Input!F$6:F$1005,ROW($C706)-ROW($C$5),1))</f>
        <v>-</v>
      </c>
      <c r="I706" s="100" t="str">
        <f>IF(LEN(INDEX(Input!G$6:G$1005,ROW($C706)-ROW($C$5),1))=0,"",INDEX(Input!G$6:G$1005,ROW($C706)-ROW($C$5),1))</f>
        <v/>
      </c>
      <c r="J706" s="100" t="str">
        <f>IF(LEN(INDEX(Input!B$6:B$1005,ROW($C706)-ROW($C$5),1))=0,"-",IF(INDEX(Input!H$6:H$1005,ROW($C706)-ROW($C$5),1)="","Not set",INDEX(Input!H$6:H$1005,ROW($C706)-ROW($C$5),1)) )</f>
        <v>-</v>
      </c>
      <c r="K706" s="101" t="str">
        <f>IF(LEN(INDEX(Input!I$6:I$1005,ROW($C706)-ROW($C$5),1))=0,"",INDEX(Input!I$6:I$1005,ROW($C706)-ROW($C$5),1))</f>
        <v/>
      </c>
      <c r="L706" s="101" t="str">
        <f t="array" ref="L706">IFERROR(IF($AY$24=123,DAY(K706)&amp;connector&amp;IF($AZ$24="Extended",INDEX($AT$24:$AT$35,MONTH(K706),1),MONTH(K706))&amp;connector&amp;IF($AZ$24="Short", RIGHT(YEAR(K706),2),YEAR(K706)),IF($AY$24=213, MONTH(K706)&amp;connector&amp;DAY(K706)&amp;connector&amp;IF($AZ$24="Short", RIGHT(YEAR(K706),2),YEAR(K706)),IF($AZ$24="Short", RIGHT(YEAR(K706),2),YEAR(K706))&amp;connector&amp;MONTH(K706)&amp;connector&amp;DAY(K706))),"-")</f>
        <v>-</v>
      </c>
      <c r="M706" s="101" t="str">
        <f>IF(LEN(INDEX(Input!J$6:J$1005,ROW($C706)-ROW($C$5),1))=0,"",INDEX(Input!J$6:J$1005,ROW($C706)-ROW($C$5),1))</f>
        <v/>
      </c>
      <c r="N706" s="101" t="str">
        <f t="array" ref="N706">IFERROR(IF($AY$24=123,DAY(M706)&amp;connector&amp;IF($AZ$24="Extended",INDEX($AT$24:$AT$35,MONTH(M706),1),MONTH(M706))&amp;connector&amp;IF($AZ$24="Short", RIGHT(YEAR(M706),2),YEAR(M706)),IF($AY$24=213, MONTH(M706)&amp;connector&amp;DAY(M706)&amp;connector&amp;IF($AZ$24="Short", RIGHT(YEAR(M706),2),YEAR(M706)),IF($AZ$24="Short", RIGHT(YEAR(M706),2),YEAR(M706))&amp;connector&amp;MONTH(M706)&amp;connector&amp;DAY(M706))),"-")</f>
        <v>-</v>
      </c>
      <c r="O706" s="156" t="str">
        <f>IF(LEN(INDEX(Input!K$6:K$1005,ROW($C706)-ROW($C$5),1))=0,"",INDEX(Input!K$6:K$1005,ROW($C706)-ROW($C$5),1))</f>
        <v/>
      </c>
      <c r="P706" s="100" t="str">
        <f t="shared" si="82"/>
        <v>-</v>
      </c>
      <c r="Q706" s="156" t="str">
        <f>IF(LEN(INDEX(Input!L$6:L$1005,ROW($C706)-ROW($C$5),1))=0,"",INDEX(Input!L$6:L$1005,ROW($C706)-ROW($C$5),1))</f>
        <v/>
      </c>
      <c r="R706" s="100" t="str">
        <f t="shared" si="83"/>
        <v>-</v>
      </c>
      <c r="S706" s="156" t="str">
        <f>IF(LEN(INDEX(Input!M$6:M$1005,ROW($C706)-ROW($C$5),1))=0,"-",INDEX(Input!M$6:M$1005,ROW($C706)-ROW($C$5),1))</f>
        <v>-</v>
      </c>
      <c r="T706" s="156" t="str">
        <f t="shared" si="84"/>
        <v/>
      </c>
      <c r="U706" s="100" t="str">
        <f t="shared" si="85"/>
        <v>-</v>
      </c>
      <c r="V706" s="156" t="str">
        <f>IF(LEN(INDEX(Input!O$6:O$1005,ROW($C706)-ROW($C$5),1))=0,"",INDEX(Input!O$6:O$1005,ROW($C706)-ROW($C$5),1))</f>
        <v/>
      </c>
      <c r="W706" s="100" t="str">
        <f t="shared" si="86"/>
        <v>-</v>
      </c>
      <c r="X706" s="104" t="str">
        <f t="shared" si="87"/>
        <v/>
      </c>
      <c r="Y706" s="102" t="str">
        <f t="shared" si="88"/>
        <v/>
      </c>
      <c r="Z706" s="102" t="str">
        <f>IF(AND(OR(Dashboard!$D$7=J706,Dashboard!$D$7=""),  OR(Dashboard!$G$6&lt;=K706,Dashboard!$G$6=""), OR(Dashboard!$G$7&gt;=K706,Dashboard!$G$7=""),  OR(Dashboard!$J$6&lt;=O706,Dashboard!$J$6=""), OR(Dashboard!$J$7&gt;=O706,Dashboard!$J$7=""),D706&lt;&gt;""),"x","")</f>
        <v>x</v>
      </c>
      <c r="AA706" s="102" t="str">
        <f>IF(AND(OR(Dashboard!$D$6=H706,Dashboard!$D$6="",Dashboard!$D$6="All"), Z706="x"),"x","")</f>
        <v>x</v>
      </c>
      <c r="AB706" s="103" t="str">
        <f>IF(AND(OR(Dashboard!$D$6=H706,Dashboard!$D$6="",Dashboard!$D$6="All"), OR(Dashboard!$D$7=J706,Dashboard!$D$7=""),  OR(Dashboard!$G$6&lt;=K706,Dashboard!$G$6=""), OR(Dashboard!$G$7&gt;=K706,Dashboard!$G$7=""),  OR(Dashboard!$J$6&lt;=O706,Dashboard!$J$6=""), OR(Dashboard!$J$7&gt;=O706,Dashboard!$J$7=""),I706&lt;&gt;""),"x","")</f>
        <v/>
      </c>
      <c r="AC706" s="88" t="str">
        <f>IF($AB706&lt;&gt;"x","",IF(AND($I706&lt;&gt;AC$4, IFERROR(MATCH("c",$AB706:AB706,0),0)=0),"x", IF(IFERROR(MATCH("c",$AB706:AB706,0),0)=0,"c","")))</f>
        <v/>
      </c>
      <c r="AD706" s="88" t="str">
        <f>IF($AB706&lt;&gt;"x","",IF(AND($I706&lt;&gt;AD$4, IFERROR(MATCH("c",$AB706:AC706,0),0)=0),"x", IF(IFERROR(MATCH("c",$AB706:AC706,0),0)=0,"c","")))</f>
        <v/>
      </c>
      <c r="AE706" s="88" t="str">
        <f>IF($AB706&lt;&gt;"x","",IF(AND($I706&lt;&gt;AE$4, IFERROR(MATCH("c",$AB706:AD706,0),0)=0),"x", IF(IFERROR(MATCH("c",$AB706:AD706,0),0)=0,"c","")))</f>
        <v/>
      </c>
      <c r="AF706" s="88" t="str">
        <f>IF($AB706&lt;&gt;"x","",IF(AND($I706&lt;&gt;AF$4, IFERROR(MATCH("c",$AB706:AE706,0),0)=0),"x", IF(IFERROR(MATCH("c",$AB706:AE706,0),0)=0,"c","")))</f>
        <v/>
      </c>
      <c r="AG706" s="88" t="str">
        <f>IF($AB706&lt;&gt;"x","",IF(AND($I706&lt;&gt;AG$4, IFERROR(MATCH("c",$AB706:AF706,0),0)=0),"x", IF(IFERROR(MATCH("c",$AB706:AF706,0),0)=0,"c","")))</f>
        <v/>
      </c>
      <c r="AH706" s="88" t="str">
        <f>IF($AB706&lt;&gt;"x","",IF(AND($I706&lt;&gt;AH$4, IFERROR(MATCH("c",$AB706:AG706,0),0)=0),"x", IF(IFERROR(MATCH("c",$AB706:AG706,0),0)=0,"c","")))</f>
        <v/>
      </c>
      <c r="AI706" s="88" t="str">
        <f>IF($AB706&lt;&gt;"x","",IF(AND($I706&lt;&gt;AI$4, IFERROR(MATCH("c",$AB706:AH706,0),0)=0),"x", IF(IFERROR(MATCH("c",$AB706:AH706,0),0)=0,"c","")))</f>
        <v/>
      </c>
      <c r="AJ706" s="88" t="str">
        <f>IF($AB706&lt;&gt;"x","",IF(AND($I706&lt;&gt;AJ$4, IFERROR(MATCH("c",$AB706:AI706,0),0)=0),"x", IF(IFERROR(MATCH("c",$AB706:AI706,0),0)=0,"c","")))</f>
        <v/>
      </c>
      <c r="AK706" s="88" t="str">
        <f>IF($AB706&lt;&gt;"x","",IF(AND($I706&lt;&gt;AK$4, IFERROR(MATCH("c",$AB706:AJ706,0),0)=0),"x", IF(IFERROR(MATCH("c",$AB706:AJ706,0),0)=0,"c","")))</f>
        <v/>
      </c>
      <c r="AL706" s="88" t="str">
        <f>IF($AB706&lt;&gt;"x","",IF(AND($I706&lt;&gt;AL$4, IFERROR(MATCH("c",$AB706:AK706,0),0)=0),"x", IF(IFERROR(MATCH("c",$AB706:AK706,0),0)=0,"c","")))</f>
        <v/>
      </c>
      <c r="AM706" s="88" t="str">
        <f>IF($AB706&lt;&gt;"x","",IF(AND($I706&lt;&gt;AM$4, IFERROR(MATCH("c",$AB706:AL706,0),0)=0),"x", IF(IFERROR(MATCH("c",$AB706:AL706,0),0)=0,"c","")))</f>
        <v/>
      </c>
      <c r="AN706" s="88" t="str">
        <f>IF($AB706&lt;&gt;"x","",IF(AND($I706&lt;&gt;AN$4, IFERROR(MATCH("c",$AB706:AM706,0),0)=0),"x", IF(IFERROR(MATCH("c",$AB706:AM706,0),0)=0,"c","")))</f>
        <v/>
      </c>
      <c r="AO706" s="88" t="str">
        <f>IF($AB706&lt;&gt;"x","",IF(AND($I706&lt;&gt;AO$4, IFERROR(MATCH("c",$AB706:AN706,0),0)=0),"x", IF(IFERROR(MATCH("c",$AB706:AN706,0),0)=0,"c","")))</f>
        <v/>
      </c>
      <c r="AP706" s="88" t="str">
        <f>IF($AB706&lt;&gt;"x","",IF(AND($I706&lt;&gt;AP$4, IFERROR(MATCH("c",$AB706:AO706,0),0)=0),"x", IF(IFERROR(MATCH("c",$AB706:AO706,0),0)=0,"c","")))</f>
        <v/>
      </c>
      <c r="AQ706" s="88" t="str">
        <f>IF($AB706&lt;&gt;"x","",IF(AND($I706&lt;&gt;AQ$4, IFERROR(MATCH("c",$AB706:AP706,0),0)=0),"x", IF(IFERROR(MATCH("c",$AB706:AP706,0),0)=0,"c","")))</f>
        <v/>
      </c>
    </row>
    <row r="707" spans="2:43" x14ac:dyDescent="0.25">
      <c r="B707" s="88">
        <f>IF(AND(OR(Pipeline!$F$5=H707,Pipeline!$F$5="",Pipeline!$F$5="All"), OR(Pipeline!$F$6=J707,Pipeline!$F$6="",Pipeline!$F$6="All"),  OR(Pipeline!$J$5&lt;=K707,Pipeline!$J$5=""), OR(Pipeline!$J$6&gt;=K707,Pipeline!$J$6=""),  OR(Pipeline!$N$5&lt;=O707,Pipeline!$N$5=""), OR(Pipeline!$N$6&gt;=O707,Pipeline!$N$6="")),1,0)</f>
        <v>1</v>
      </c>
      <c r="C707" s="99">
        <f>IF(B707&lt;&gt;1,"",COUNTIFS($I$6:I706,I707,$B$6:B706,1)+1)</f>
        <v>695</v>
      </c>
      <c r="D707" s="100" t="str">
        <f>IF(LEN(INDEX(Input!B$6:B$1005,ROW($C707)-ROW($C$5),1))=0,"-",INDEX(Input!B$6:B$1005,ROW($C707)-ROW($C$5),1))</f>
        <v>-</v>
      </c>
      <c r="E707" s="100" t="str">
        <f>IF(LEN(INDEX(Input!C$6:C$1005,ROW($C707)-ROW($C$5),1))=0,"-",INDEX(Input!C$6:C$1005,ROW($C707)-ROW($C$5),1))</f>
        <v>-</v>
      </c>
      <c r="F707" s="100" t="str">
        <f>IF(LEN(INDEX(Input!D$6:D$1005,ROW($C707)-ROW($C$5),1))=0,"-",INDEX(Input!D$6:D$1005,ROW($C707)-ROW($C$5),1))</f>
        <v>-</v>
      </c>
      <c r="G707" s="100" t="str">
        <f>IF(LEN(INDEX(Input!E$6:E$1005,ROW($C707)-ROW($C$5),1))=0,"-",INDEX(Input!E$6:E$1005,ROW($C707)-ROW($C$5),1))</f>
        <v>-</v>
      </c>
      <c r="H707" s="100" t="str">
        <f>IF(LEN(INDEX(Input!F$6:F$1005,ROW($C707)-ROW($C$5),1))=0,"-",INDEX(Input!F$6:F$1005,ROW($C707)-ROW($C$5),1))</f>
        <v>-</v>
      </c>
      <c r="I707" s="100" t="str">
        <f>IF(LEN(INDEX(Input!G$6:G$1005,ROW($C707)-ROW($C$5),1))=0,"",INDEX(Input!G$6:G$1005,ROW($C707)-ROW($C$5),1))</f>
        <v/>
      </c>
      <c r="J707" s="100" t="str">
        <f>IF(LEN(INDEX(Input!B$6:B$1005,ROW($C707)-ROW($C$5),1))=0,"-",IF(INDEX(Input!H$6:H$1005,ROW($C707)-ROW($C$5),1)="","Not set",INDEX(Input!H$6:H$1005,ROW($C707)-ROW($C$5),1)) )</f>
        <v>-</v>
      </c>
      <c r="K707" s="101" t="str">
        <f>IF(LEN(INDEX(Input!I$6:I$1005,ROW($C707)-ROW($C$5),1))=0,"",INDEX(Input!I$6:I$1005,ROW($C707)-ROW($C$5),1))</f>
        <v/>
      </c>
      <c r="L707" s="101" t="str">
        <f t="array" ref="L707">IFERROR(IF($AY$24=123,DAY(K707)&amp;connector&amp;IF($AZ$24="Extended",INDEX($AT$24:$AT$35,MONTH(K707),1),MONTH(K707))&amp;connector&amp;IF($AZ$24="Short", RIGHT(YEAR(K707),2),YEAR(K707)),IF($AY$24=213, MONTH(K707)&amp;connector&amp;DAY(K707)&amp;connector&amp;IF($AZ$24="Short", RIGHT(YEAR(K707),2),YEAR(K707)),IF($AZ$24="Short", RIGHT(YEAR(K707),2),YEAR(K707))&amp;connector&amp;MONTH(K707)&amp;connector&amp;DAY(K707))),"-")</f>
        <v>-</v>
      </c>
      <c r="M707" s="101" t="str">
        <f>IF(LEN(INDEX(Input!J$6:J$1005,ROW($C707)-ROW($C$5),1))=0,"",INDEX(Input!J$6:J$1005,ROW($C707)-ROW($C$5),1))</f>
        <v/>
      </c>
      <c r="N707" s="101" t="str">
        <f t="array" ref="N707">IFERROR(IF($AY$24=123,DAY(M707)&amp;connector&amp;IF($AZ$24="Extended",INDEX($AT$24:$AT$35,MONTH(M707),1),MONTH(M707))&amp;connector&amp;IF($AZ$24="Short", RIGHT(YEAR(M707),2),YEAR(M707)),IF($AY$24=213, MONTH(M707)&amp;connector&amp;DAY(M707)&amp;connector&amp;IF($AZ$24="Short", RIGHT(YEAR(M707),2),YEAR(M707)),IF($AZ$24="Short", RIGHT(YEAR(M707),2),YEAR(M707))&amp;connector&amp;MONTH(M707)&amp;connector&amp;DAY(M707))),"-")</f>
        <v>-</v>
      </c>
      <c r="O707" s="156" t="str">
        <f>IF(LEN(INDEX(Input!K$6:K$1005,ROW($C707)-ROW($C$5),1))=0,"",INDEX(Input!K$6:K$1005,ROW($C707)-ROW($C$5),1))</f>
        <v/>
      </c>
      <c r="P707" s="100" t="str">
        <f t="shared" si="82"/>
        <v>-</v>
      </c>
      <c r="Q707" s="156" t="str">
        <f>IF(LEN(INDEX(Input!L$6:L$1005,ROW($C707)-ROW($C$5),1))=0,"",INDEX(Input!L$6:L$1005,ROW($C707)-ROW($C$5),1))</f>
        <v/>
      </c>
      <c r="R707" s="100" t="str">
        <f t="shared" si="83"/>
        <v>-</v>
      </c>
      <c r="S707" s="156" t="str">
        <f>IF(LEN(INDEX(Input!M$6:M$1005,ROW($C707)-ROW($C$5),1))=0,"-",INDEX(Input!M$6:M$1005,ROW($C707)-ROW($C$5),1))</f>
        <v>-</v>
      </c>
      <c r="T707" s="156" t="str">
        <f t="shared" si="84"/>
        <v/>
      </c>
      <c r="U707" s="100" t="str">
        <f t="shared" si="85"/>
        <v>-</v>
      </c>
      <c r="V707" s="156" t="str">
        <f>IF(LEN(INDEX(Input!O$6:O$1005,ROW($C707)-ROW($C$5),1))=0,"",INDEX(Input!O$6:O$1005,ROW($C707)-ROW($C$5),1))</f>
        <v/>
      </c>
      <c r="W707" s="100" t="str">
        <f t="shared" si="86"/>
        <v>-</v>
      </c>
      <c r="X707" s="104" t="str">
        <f t="shared" si="87"/>
        <v/>
      </c>
      <c r="Y707" s="102" t="str">
        <f t="shared" si="88"/>
        <v/>
      </c>
      <c r="Z707" s="102" t="str">
        <f>IF(AND(OR(Dashboard!$D$7=J707,Dashboard!$D$7=""),  OR(Dashboard!$G$6&lt;=K707,Dashboard!$G$6=""), OR(Dashboard!$G$7&gt;=K707,Dashboard!$G$7=""),  OR(Dashboard!$J$6&lt;=O707,Dashboard!$J$6=""), OR(Dashboard!$J$7&gt;=O707,Dashboard!$J$7=""),D707&lt;&gt;""),"x","")</f>
        <v>x</v>
      </c>
      <c r="AA707" s="102" t="str">
        <f>IF(AND(OR(Dashboard!$D$6=H707,Dashboard!$D$6="",Dashboard!$D$6="All"), Z707="x"),"x","")</f>
        <v>x</v>
      </c>
      <c r="AB707" s="103" t="str">
        <f>IF(AND(OR(Dashboard!$D$6=H707,Dashboard!$D$6="",Dashboard!$D$6="All"), OR(Dashboard!$D$7=J707,Dashboard!$D$7=""),  OR(Dashboard!$G$6&lt;=K707,Dashboard!$G$6=""), OR(Dashboard!$G$7&gt;=K707,Dashboard!$G$7=""),  OR(Dashboard!$J$6&lt;=O707,Dashboard!$J$6=""), OR(Dashboard!$J$7&gt;=O707,Dashboard!$J$7=""),I707&lt;&gt;""),"x","")</f>
        <v/>
      </c>
      <c r="AC707" s="88" t="str">
        <f>IF($AB707&lt;&gt;"x","",IF(AND($I707&lt;&gt;AC$4, IFERROR(MATCH("c",$AB707:AB707,0),0)=0),"x", IF(IFERROR(MATCH("c",$AB707:AB707,0),0)=0,"c","")))</f>
        <v/>
      </c>
      <c r="AD707" s="88" t="str">
        <f>IF($AB707&lt;&gt;"x","",IF(AND($I707&lt;&gt;AD$4, IFERROR(MATCH("c",$AB707:AC707,0),0)=0),"x", IF(IFERROR(MATCH("c",$AB707:AC707,0),0)=0,"c","")))</f>
        <v/>
      </c>
      <c r="AE707" s="88" t="str">
        <f>IF($AB707&lt;&gt;"x","",IF(AND($I707&lt;&gt;AE$4, IFERROR(MATCH("c",$AB707:AD707,0),0)=0),"x", IF(IFERROR(MATCH("c",$AB707:AD707,0),0)=0,"c","")))</f>
        <v/>
      </c>
      <c r="AF707" s="88" t="str">
        <f>IF($AB707&lt;&gt;"x","",IF(AND($I707&lt;&gt;AF$4, IFERROR(MATCH("c",$AB707:AE707,0),0)=0),"x", IF(IFERROR(MATCH("c",$AB707:AE707,0),0)=0,"c","")))</f>
        <v/>
      </c>
      <c r="AG707" s="88" t="str">
        <f>IF($AB707&lt;&gt;"x","",IF(AND($I707&lt;&gt;AG$4, IFERROR(MATCH("c",$AB707:AF707,0),0)=0),"x", IF(IFERROR(MATCH("c",$AB707:AF707,0),0)=0,"c","")))</f>
        <v/>
      </c>
      <c r="AH707" s="88" t="str">
        <f>IF($AB707&lt;&gt;"x","",IF(AND($I707&lt;&gt;AH$4, IFERROR(MATCH("c",$AB707:AG707,0),0)=0),"x", IF(IFERROR(MATCH("c",$AB707:AG707,0),0)=0,"c","")))</f>
        <v/>
      </c>
      <c r="AI707" s="88" t="str">
        <f>IF($AB707&lt;&gt;"x","",IF(AND($I707&lt;&gt;AI$4, IFERROR(MATCH("c",$AB707:AH707,0),0)=0),"x", IF(IFERROR(MATCH("c",$AB707:AH707,0),0)=0,"c","")))</f>
        <v/>
      </c>
      <c r="AJ707" s="88" t="str">
        <f>IF($AB707&lt;&gt;"x","",IF(AND($I707&lt;&gt;AJ$4, IFERROR(MATCH("c",$AB707:AI707,0),0)=0),"x", IF(IFERROR(MATCH("c",$AB707:AI707,0),0)=0,"c","")))</f>
        <v/>
      </c>
      <c r="AK707" s="88" t="str">
        <f>IF($AB707&lt;&gt;"x","",IF(AND($I707&lt;&gt;AK$4, IFERROR(MATCH("c",$AB707:AJ707,0),0)=0),"x", IF(IFERROR(MATCH("c",$AB707:AJ707,0),0)=0,"c","")))</f>
        <v/>
      </c>
      <c r="AL707" s="88" t="str">
        <f>IF($AB707&lt;&gt;"x","",IF(AND($I707&lt;&gt;AL$4, IFERROR(MATCH("c",$AB707:AK707,0),0)=0),"x", IF(IFERROR(MATCH("c",$AB707:AK707,0),0)=0,"c","")))</f>
        <v/>
      </c>
      <c r="AM707" s="88" t="str">
        <f>IF($AB707&lt;&gt;"x","",IF(AND($I707&lt;&gt;AM$4, IFERROR(MATCH("c",$AB707:AL707,0),0)=0),"x", IF(IFERROR(MATCH("c",$AB707:AL707,0),0)=0,"c","")))</f>
        <v/>
      </c>
      <c r="AN707" s="88" t="str">
        <f>IF($AB707&lt;&gt;"x","",IF(AND($I707&lt;&gt;AN$4, IFERROR(MATCH("c",$AB707:AM707,0),0)=0),"x", IF(IFERROR(MATCH("c",$AB707:AM707,0),0)=0,"c","")))</f>
        <v/>
      </c>
      <c r="AO707" s="88" t="str">
        <f>IF($AB707&lt;&gt;"x","",IF(AND($I707&lt;&gt;AO$4, IFERROR(MATCH("c",$AB707:AN707,0),0)=0),"x", IF(IFERROR(MATCH("c",$AB707:AN707,0),0)=0,"c","")))</f>
        <v/>
      </c>
      <c r="AP707" s="88" t="str">
        <f>IF($AB707&lt;&gt;"x","",IF(AND($I707&lt;&gt;AP$4, IFERROR(MATCH("c",$AB707:AO707,0),0)=0),"x", IF(IFERROR(MATCH("c",$AB707:AO707,0),0)=0,"c","")))</f>
        <v/>
      </c>
      <c r="AQ707" s="88" t="str">
        <f>IF($AB707&lt;&gt;"x","",IF(AND($I707&lt;&gt;AQ$4, IFERROR(MATCH("c",$AB707:AP707,0),0)=0),"x", IF(IFERROR(MATCH("c",$AB707:AP707,0),0)=0,"c","")))</f>
        <v/>
      </c>
    </row>
    <row r="708" spans="2:43" x14ac:dyDescent="0.25">
      <c r="B708" s="88">
        <f>IF(AND(OR(Pipeline!$F$5=H708,Pipeline!$F$5="",Pipeline!$F$5="All"), OR(Pipeline!$F$6=J708,Pipeline!$F$6="",Pipeline!$F$6="All"),  OR(Pipeline!$J$5&lt;=K708,Pipeline!$J$5=""), OR(Pipeline!$J$6&gt;=K708,Pipeline!$J$6=""),  OR(Pipeline!$N$5&lt;=O708,Pipeline!$N$5=""), OR(Pipeline!$N$6&gt;=O708,Pipeline!$N$6="")),1,0)</f>
        <v>1</v>
      </c>
      <c r="C708" s="99">
        <f>IF(B708&lt;&gt;1,"",COUNTIFS($I$6:I707,I708,$B$6:B707,1)+1)</f>
        <v>696</v>
      </c>
      <c r="D708" s="100" t="str">
        <f>IF(LEN(INDEX(Input!B$6:B$1005,ROW($C708)-ROW($C$5),1))=0,"-",INDEX(Input!B$6:B$1005,ROW($C708)-ROW($C$5),1))</f>
        <v>-</v>
      </c>
      <c r="E708" s="100" t="str">
        <f>IF(LEN(INDEX(Input!C$6:C$1005,ROW($C708)-ROW($C$5),1))=0,"-",INDEX(Input!C$6:C$1005,ROW($C708)-ROW($C$5),1))</f>
        <v>-</v>
      </c>
      <c r="F708" s="100" t="str">
        <f>IF(LEN(INDEX(Input!D$6:D$1005,ROW($C708)-ROW($C$5),1))=0,"-",INDEX(Input!D$6:D$1005,ROW($C708)-ROW($C$5),1))</f>
        <v>-</v>
      </c>
      <c r="G708" s="100" t="str">
        <f>IF(LEN(INDEX(Input!E$6:E$1005,ROW($C708)-ROW($C$5),1))=0,"-",INDEX(Input!E$6:E$1005,ROW($C708)-ROW($C$5),1))</f>
        <v>-</v>
      </c>
      <c r="H708" s="100" t="str">
        <f>IF(LEN(INDEX(Input!F$6:F$1005,ROW($C708)-ROW($C$5),1))=0,"-",INDEX(Input!F$6:F$1005,ROW($C708)-ROW($C$5),1))</f>
        <v>-</v>
      </c>
      <c r="I708" s="100" t="str">
        <f>IF(LEN(INDEX(Input!G$6:G$1005,ROW($C708)-ROW($C$5),1))=0,"",INDEX(Input!G$6:G$1005,ROW($C708)-ROW($C$5),1))</f>
        <v/>
      </c>
      <c r="J708" s="100" t="str">
        <f>IF(LEN(INDEX(Input!B$6:B$1005,ROW($C708)-ROW($C$5),1))=0,"-",IF(INDEX(Input!H$6:H$1005,ROW($C708)-ROW($C$5),1)="","Not set",INDEX(Input!H$6:H$1005,ROW($C708)-ROW($C$5),1)) )</f>
        <v>-</v>
      </c>
      <c r="K708" s="101" t="str">
        <f>IF(LEN(INDEX(Input!I$6:I$1005,ROW($C708)-ROW($C$5),1))=0,"",INDEX(Input!I$6:I$1005,ROW($C708)-ROW($C$5),1))</f>
        <v/>
      </c>
      <c r="L708" s="101" t="str">
        <f t="array" ref="L708">IFERROR(IF($AY$24=123,DAY(K708)&amp;connector&amp;IF($AZ$24="Extended",INDEX($AT$24:$AT$35,MONTH(K708),1),MONTH(K708))&amp;connector&amp;IF($AZ$24="Short", RIGHT(YEAR(K708),2),YEAR(K708)),IF($AY$24=213, MONTH(K708)&amp;connector&amp;DAY(K708)&amp;connector&amp;IF($AZ$24="Short", RIGHT(YEAR(K708),2),YEAR(K708)),IF($AZ$24="Short", RIGHT(YEAR(K708),2),YEAR(K708))&amp;connector&amp;MONTH(K708)&amp;connector&amp;DAY(K708))),"-")</f>
        <v>-</v>
      </c>
      <c r="M708" s="101" t="str">
        <f>IF(LEN(INDEX(Input!J$6:J$1005,ROW($C708)-ROW($C$5),1))=0,"",INDEX(Input!J$6:J$1005,ROW($C708)-ROW($C$5),1))</f>
        <v/>
      </c>
      <c r="N708" s="101" t="str">
        <f t="array" ref="N708">IFERROR(IF($AY$24=123,DAY(M708)&amp;connector&amp;IF($AZ$24="Extended",INDEX($AT$24:$AT$35,MONTH(M708),1),MONTH(M708))&amp;connector&amp;IF($AZ$24="Short", RIGHT(YEAR(M708),2),YEAR(M708)),IF($AY$24=213, MONTH(M708)&amp;connector&amp;DAY(M708)&amp;connector&amp;IF($AZ$24="Short", RIGHT(YEAR(M708),2),YEAR(M708)),IF($AZ$24="Short", RIGHT(YEAR(M708),2),YEAR(M708))&amp;connector&amp;MONTH(M708)&amp;connector&amp;DAY(M708))),"-")</f>
        <v>-</v>
      </c>
      <c r="O708" s="156" t="str">
        <f>IF(LEN(INDEX(Input!K$6:K$1005,ROW($C708)-ROW($C$5),1))=0,"",INDEX(Input!K$6:K$1005,ROW($C708)-ROW($C$5),1))</f>
        <v/>
      </c>
      <c r="P708" s="100" t="str">
        <f t="shared" si="82"/>
        <v>-</v>
      </c>
      <c r="Q708" s="156" t="str">
        <f>IF(LEN(INDEX(Input!L$6:L$1005,ROW($C708)-ROW($C$5),1))=0,"",INDEX(Input!L$6:L$1005,ROW($C708)-ROW($C$5),1))</f>
        <v/>
      </c>
      <c r="R708" s="100" t="str">
        <f t="shared" si="83"/>
        <v>-</v>
      </c>
      <c r="S708" s="156" t="str">
        <f>IF(LEN(INDEX(Input!M$6:M$1005,ROW($C708)-ROW($C$5),1))=0,"-",INDEX(Input!M$6:M$1005,ROW($C708)-ROW($C$5),1))</f>
        <v>-</v>
      </c>
      <c r="T708" s="156" t="str">
        <f t="shared" si="84"/>
        <v/>
      </c>
      <c r="U708" s="100" t="str">
        <f t="shared" si="85"/>
        <v>-</v>
      </c>
      <c r="V708" s="156" t="str">
        <f>IF(LEN(INDEX(Input!O$6:O$1005,ROW($C708)-ROW($C$5),1))=0,"",INDEX(Input!O$6:O$1005,ROW($C708)-ROW($C$5),1))</f>
        <v/>
      </c>
      <c r="W708" s="100" t="str">
        <f t="shared" si="86"/>
        <v>-</v>
      </c>
      <c r="X708" s="104" t="str">
        <f t="shared" si="87"/>
        <v/>
      </c>
      <c r="Y708" s="102" t="str">
        <f t="shared" si="88"/>
        <v/>
      </c>
      <c r="Z708" s="102" t="str">
        <f>IF(AND(OR(Dashboard!$D$7=J708,Dashboard!$D$7=""),  OR(Dashboard!$G$6&lt;=K708,Dashboard!$G$6=""), OR(Dashboard!$G$7&gt;=K708,Dashboard!$G$7=""),  OR(Dashboard!$J$6&lt;=O708,Dashboard!$J$6=""), OR(Dashboard!$J$7&gt;=O708,Dashboard!$J$7=""),D708&lt;&gt;""),"x","")</f>
        <v>x</v>
      </c>
      <c r="AA708" s="102" t="str">
        <f>IF(AND(OR(Dashboard!$D$6=H708,Dashboard!$D$6="",Dashboard!$D$6="All"), Z708="x"),"x","")</f>
        <v>x</v>
      </c>
      <c r="AB708" s="103" t="str">
        <f>IF(AND(OR(Dashboard!$D$6=H708,Dashboard!$D$6="",Dashboard!$D$6="All"), OR(Dashboard!$D$7=J708,Dashboard!$D$7=""),  OR(Dashboard!$G$6&lt;=K708,Dashboard!$G$6=""), OR(Dashboard!$G$7&gt;=K708,Dashboard!$G$7=""),  OR(Dashboard!$J$6&lt;=O708,Dashboard!$J$6=""), OR(Dashboard!$J$7&gt;=O708,Dashboard!$J$7=""),I708&lt;&gt;""),"x","")</f>
        <v/>
      </c>
      <c r="AC708" s="88" t="str">
        <f>IF($AB708&lt;&gt;"x","",IF(AND($I708&lt;&gt;AC$4, IFERROR(MATCH("c",$AB708:AB708,0),0)=0),"x", IF(IFERROR(MATCH("c",$AB708:AB708,0),0)=0,"c","")))</f>
        <v/>
      </c>
      <c r="AD708" s="88" t="str">
        <f>IF($AB708&lt;&gt;"x","",IF(AND($I708&lt;&gt;AD$4, IFERROR(MATCH("c",$AB708:AC708,0),0)=0),"x", IF(IFERROR(MATCH("c",$AB708:AC708,0),0)=0,"c","")))</f>
        <v/>
      </c>
      <c r="AE708" s="88" t="str">
        <f>IF($AB708&lt;&gt;"x","",IF(AND($I708&lt;&gt;AE$4, IFERROR(MATCH("c",$AB708:AD708,0),0)=0),"x", IF(IFERROR(MATCH("c",$AB708:AD708,0),0)=0,"c","")))</f>
        <v/>
      </c>
      <c r="AF708" s="88" t="str">
        <f>IF($AB708&lt;&gt;"x","",IF(AND($I708&lt;&gt;AF$4, IFERROR(MATCH("c",$AB708:AE708,0),0)=0),"x", IF(IFERROR(MATCH("c",$AB708:AE708,0),0)=0,"c","")))</f>
        <v/>
      </c>
      <c r="AG708" s="88" t="str">
        <f>IF($AB708&lt;&gt;"x","",IF(AND($I708&lt;&gt;AG$4, IFERROR(MATCH("c",$AB708:AF708,0),0)=0),"x", IF(IFERROR(MATCH("c",$AB708:AF708,0),0)=0,"c","")))</f>
        <v/>
      </c>
      <c r="AH708" s="88" t="str">
        <f>IF($AB708&lt;&gt;"x","",IF(AND($I708&lt;&gt;AH$4, IFERROR(MATCH("c",$AB708:AG708,0),0)=0),"x", IF(IFERROR(MATCH("c",$AB708:AG708,0),0)=0,"c","")))</f>
        <v/>
      </c>
      <c r="AI708" s="88" t="str">
        <f>IF($AB708&lt;&gt;"x","",IF(AND($I708&lt;&gt;AI$4, IFERROR(MATCH("c",$AB708:AH708,0),0)=0),"x", IF(IFERROR(MATCH("c",$AB708:AH708,0),0)=0,"c","")))</f>
        <v/>
      </c>
      <c r="AJ708" s="88" t="str">
        <f>IF($AB708&lt;&gt;"x","",IF(AND($I708&lt;&gt;AJ$4, IFERROR(MATCH("c",$AB708:AI708,0),0)=0),"x", IF(IFERROR(MATCH("c",$AB708:AI708,0),0)=0,"c","")))</f>
        <v/>
      </c>
      <c r="AK708" s="88" t="str">
        <f>IF($AB708&lt;&gt;"x","",IF(AND($I708&lt;&gt;AK$4, IFERROR(MATCH("c",$AB708:AJ708,0),0)=0),"x", IF(IFERROR(MATCH("c",$AB708:AJ708,0),0)=0,"c","")))</f>
        <v/>
      </c>
      <c r="AL708" s="88" t="str">
        <f>IF($AB708&lt;&gt;"x","",IF(AND($I708&lt;&gt;AL$4, IFERROR(MATCH("c",$AB708:AK708,0),0)=0),"x", IF(IFERROR(MATCH("c",$AB708:AK708,0),0)=0,"c","")))</f>
        <v/>
      </c>
      <c r="AM708" s="88" t="str">
        <f>IF($AB708&lt;&gt;"x","",IF(AND($I708&lt;&gt;AM$4, IFERROR(MATCH("c",$AB708:AL708,0),0)=0),"x", IF(IFERROR(MATCH("c",$AB708:AL708,0),0)=0,"c","")))</f>
        <v/>
      </c>
      <c r="AN708" s="88" t="str">
        <f>IF($AB708&lt;&gt;"x","",IF(AND($I708&lt;&gt;AN$4, IFERROR(MATCH("c",$AB708:AM708,0),0)=0),"x", IF(IFERROR(MATCH("c",$AB708:AM708,0),0)=0,"c","")))</f>
        <v/>
      </c>
      <c r="AO708" s="88" t="str">
        <f>IF($AB708&lt;&gt;"x","",IF(AND($I708&lt;&gt;AO$4, IFERROR(MATCH("c",$AB708:AN708,0),0)=0),"x", IF(IFERROR(MATCH("c",$AB708:AN708,0),0)=0,"c","")))</f>
        <v/>
      </c>
      <c r="AP708" s="88" t="str">
        <f>IF($AB708&lt;&gt;"x","",IF(AND($I708&lt;&gt;AP$4, IFERROR(MATCH("c",$AB708:AO708,0),0)=0),"x", IF(IFERROR(MATCH("c",$AB708:AO708,0),0)=0,"c","")))</f>
        <v/>
      </c>
      <c r="AQ708" s="88" t="str">
        <f>IF($AB708&lt;&gt;"x","",IF(AND($I708&lt;&gt;AQ$4, IFERROR(MATCH("c",$AB708:AP708,0),0)=0),"x", IF(IFERROR(MATCH("c",$AB708:AP708,0),0)=0,"c","")))</f>
        <v/>
      </c>
    </row>
    <row r="709" spans="2:43" x14ac:dyDescent="0.25">
      <c r="B709" s="88">
        <f>IF(AND(OR(Pipeline!$F$5=H709,Pipeline!$F$5="",Pipeline!$F$5="All"), OR(Pipeline!$F$6=J709,Pipeline!$F$6="",Pipeline!$F$6="All"),  OR(Pipeline!$J$5&lt;=K709,Pipeline!$J$5=""), OR(Pipeline!$J$6&gt;=K709,Pipeline!$J$6=""),  OR(Pipeline!$N$5&lt;=O709,Pipeline!$N$5=""), OR(Pipeline!$N$6&gt;=O709,Pipeline!$N$6="")),1,0)</f>
        <v>1</v>
      </c>
      <c r="C709" s="99">
        <f>IF(B709&lt;&gt;1,"",COUNTIFS($I$6:I708,I709,$B$6:B708,1)+1)</f>
        <v>697</v>
      </c>
      <c r="D709" s="100" t="str">
        <f>IF(LEN(INDEX(Input!B$6:B$1005,ROW($C709)-ROW($C$5),1))=0,"-",INDEX(Input!B$6:B$1005,ROW($C709)-ROW($C$5),1))</f>
        <v>-</v>
      </c>
      <c r="E709" s="100" t="str">
        <f>IF(LEN(INDEX(Input!C$6:C$1005,ROW($C709)-ROW($C$5),1))=0,"-",INDEX(Input!C$6:C$1005,ROW($C709)-ROW($C$5),1))</f>
        <v>-</v>
      </c>
      <c r="F709" s="100" t="str">
        <f>IF(LEN(INDEX(Input!D$6:D$1005,ROW($C709)-ROW($C$5),1))=0,"-",INDEX(Input!D$6:D$1005,ROW($C709)-ROW($C$5),1))</f>
        <v>-</v>
      </c>
      <c r="G709" s="100" t="str">
        <f>IF(LEN(INDEX(Input!E$6:E$1005,ROW($C709)-ROW($C$5),1))=0,"-",INDEX(Input!E$6:E$1005,ROW($C709)-ROW($C$5),1))</f>
        <v>-</v>
      </c>
      <c r="H709" s="100" t="str">
        <f>IF(LEN(INDEX(Input!F$6:F$1005,ROW($C709)-ROW($C$5),1))=0,"-",INDEX(Input!F$6:F$1005,ROW($C709)-ROW($C$5),1))</f>
        <v>-</v>
      </c>
      <c r="I709" s="100" t="str">
        <f>IF(LEN(INDEX(Input!G$6:G$1005,ROW($C709)-ROW($C$5),1))=0,"",INDEX(Input!G$6:G$1005,ROW($C709)-ROW($C$5),1))</f>
        <v/>
      </c>
      <c r="J709" s="100" t="str">
        <f>IF(LEN(INDEX(Input!B$6:B$1005,ROW($C709)-ROW($C$5),1))=0,"-",IF(INDEX(Input!H$6:H$1005,ROW($C709)-ROW($C$5),1)="","Not set",INDEX(Input!H$6:H$1005,ROW($C709)-ROW($C$5),1)) )</f>
        <v>-</v>
      </c>
      <c r="K709" s="101" t="str">
        <f>IF(LEN(INDEX(Input!I$6:I$1005,ROW($C709)-ROW($C$5),1))=0,"",INDEX(Input!I$6:I$1005,ROW($C709)-ROW($C$5),1))</f>
        <v/>
      </c>
      <c r="L709" s="101" t="str">
        <f t="array" ref="L709">IFERROR(IF($AY$24=123,DAY(K709)&amp;connector&amp;IF($AZ$24="Extended",INDEX($AT$24:$AT$35,MONTH(K709),1),MONTH(K709))&amp;connector&amp;IF($AZ$24="Short", RIGHT(YEAR(K709),2),YEAR(K709)),IF($AY$24=213, MONTH(K709)&amp;connector&amp;DAY(K709)&amp;connector&amp;IF($AZ$24="Short", RIGHT(YEAR(K709),2),YEAR(K709)),IF($AZ$24="Short", RIGHT(YEAR(K709),2),YEAR(K709))&amp;connector&amp;MONTH(K709)&amp;connector&amp;DAY(K709))),"-")</f>
        <v>-</v>
      </c>
      <c r="M709" s="101" t="str">
        <f>IF(LEN(INDEX(Input!J$6:J$1005,ROW($C709)-ROW($C$5),1))=0,"",INDEX(Input!J$6:J$1005,ROW($C709)-ROW($C$5),1))</f>
        <v/>
      </c>
      <c r="N709" s="101" t="str">
        <f t="array" ref="N709">IFERROR(IF($AY$24=123,DAY(M709)&amp;connector&amp;IF($AZ$24="Extended",INDEX($AT$24:$AT$35,MONTH(M709),1),MONTH(M709))&amp;connector&amp;IF($AZ$24="Short", RIGHT(YEAR(M709),2),YEAR(M709)),IF($AY$24=213, MONTH(M709)&amp;connector&amp;DAY(M709)&amp;connector&amp;IF($AZ$24="Short", RIGHT(YEAR(M709),2),YEAR(M709)),IF($AZ$24="Short", RIGHT(YEAR(M709),2),YEAR(M709))&amp;connector&amp;MONTH(M709)&amp;connector&amp;DAY(M709))),"-")</f>
        <v>-</v>
      </c>
      <c r="O709" s="156" t="str">
        <f>IF(LEN(INDEX(Input!K$6:K$1005,ROW($C709)-ROW($C$5),1))=0,"",INDEX(Input!K$6:K$1005,ROW($C709)-ROW($C$5),1))</f>
        <v/>
      </c>
      <c r="P709" s="100" t="str">
        <f t="shared" si="82"/>
        <v>-</v>
      </c>
      <c r="Q709" s="156" t="str">
        <f>IF(LEN(INDEX(Input!L$6:L$1005,ROW($C709)-ROW($C$5),1))=0,"",INDEX(Input!L$6:L$1005,ROW($C709)-ROW($C$5),1))</f>
        <v/>
      </c>
      <c r="R709" s="100" t="str">
        <f t="shared" si="83"/>
        <v>-</v>
      </c>
      <c r="S709" s="156" t="str">
        <f>IF(LEN(INDEX(Input!M$6:M$1005,ROW($C709)-ROW($C$5),1))=0,"-",INDEX(Input!M$6:M$1005,ROW($C709)-ROW($C$5),1))</f>
        <v>-</v>
      </c>
      <c r="T709" s="156" t="str">
        <f t="shared" si="84"/>
        <v/>
      </c>
      <c r="U709" s="100" t="str">
        <f t="shared" si="85"/>
        <v>-</v>
      </c>
      <c r="V709" s="156" t="str">
        <f>IF(LEN(INDEX(Input!O$6:O$1005,ROW($C709)-ROW($C$5),1))=0,"",INDEX(Input!O$6:O$1005,ROW($C709)-ROW($C$5),1))</f>
        <v/>
      </c>
      <c r="W709" s="100" t="str">
        <f t="shared" si="86"/>
        <v>-</v>
      </c>
      <c r="X709" s="104" t="str">
        <f t="shared" si="87"/>
        <v/>
      </c>
      <c r="Y709" s="102" t="str">
        <f t="shared" si="88"/>
        <v/>
      </c>
      <c r="Z709" s="102" t="str">
        <f>IF(AND(OR(Dashboard!$D$7=J709,Dashboard!$D$7=""),  OR(Dashboard!$G$6&lt;=K709,Dashboard!$G$6=""), OR(Dashboard!$G$7&gt;=K709,Dashboard!$G$7=""),  OR(Dashboard!$J$6&lt;=O709,Dashboard!$J$6=""), OR(Dashboard!$J$7&gt;=O709,Dashboard!$J$7=""),D709&lt;&gt;""),"x","")</f>
        <v>x</v>
      </c>
      <c r="AA709" s="102" t="str">
        <f>IF(AND(OR(Dashboard!$D$6=H709,Dashboard!$D$6="",Dashboard!$D$6="All"), Z709="x"),"x","")</f>
        <v>x</v>
      </c>
      <c r="AB709" s="103" t="str">
        <f>IF(AND(OR(Dashboard!$D$6=H709,Dashboard!$D$6="",Dashboard!$D$6="All"), OR(Dashboard!$D$7=J709,Dashboard!$D$7=""),  OR(Dashboard!$G$6&lt;=K709,Dashboard!$G$6=""), OR(Dashboard!$G$7&gt;=K709,Dashboard!$G$7=""),  OR(Dashboard!$J$6&lt;=O709,Dashboard!$J$6=""), OR(Dashboard!$J$7&gt;=O709,Dashboard!$J$7=""),I709&lt;&gt;""),"x","")</f>
        <v/>
      </c>
      <c r="AC709" s="88" t="str">
        <f>IF($AB709&lt;&gt;"x","",IF(AND($I709&lt;&gt;AC$4, IFERROR(MATCH("c",$AB709:AB709,0),0)=0),"x", IF(IFERROR(MATCH("c",$AB709:AB709,0),0)=0,"c","")))</f>
        <v/>
      </c>
      <c r="AD709" s="88" t="str">
        <f>IF($AB709&lt;&gt;"x","",IF(AND($I709&lt;&gt;AD$4, IFERROR(MATCH("c",$AB709:AC709,0),0)=0),"x", IF(IFERROR(MATCH("c",$AB709:AC709,0),0)=0,"c","")))</f>
        <v/>
      </c>
      <c r="AE709" s="88" t="str">
        <f>IF($AB709&lt;&gt;"x","",IF(AND($I709&lt;&gt;AE$4, IFERROR(MATCH("c",$AB709:AD709,0),0)=0),"x", IF(IFERROR(MATCH("c",$AB709:AD709,0),0)=0,"c","")))</f>
        <v/>
      </c>
      <c r="AF709" s="88" t="str">
        <f>IF($AB709&lt;&gt;"x","",IF(AND($I709&lt;&gt;AF$4, IFERROR(MATCH("c",$AB709:AE709,0),0)=0),"x", IF(IFERROR(MATCH("c",$AB709:AE709,0),0)=0,"c","")))</f>
        <v/>
      </c>
      <c r="AG709" s="88" t="str">
        <f>IF($AB709&lt;&gt;"x","",IF(AND($I709&lt;&gt;AG$4, IFERROR(MATCH("c",$AB709:AF709,0),0)=0),"x", IF(IFERROR(MATCH("c",$AB709:AF709,0),0)=0,"c","")))</f>
        <v/>
      </c>
      <c r="AH709" s="88" t="str">
        <f>IF($AB709&lt;&gt;"x","",IF(AND($I709&lt;&gt;AH$4, IFERROR(MATCH("c",$AB709:AG709,0),0)=0),"x", IF(IFERROR(MATCH("c",$AB709:AG709,0),0)=0,"c","")))</f>
        <v/>
      </c>
      <c r="AI709" s="88" t="str">
        <f>IF($AB709&lt;&gt;"x","",IF(AND($I709&lt;&gt;AI$4, IFERROR(MATCH("c",$AB709:AH709,0),0)=0),"x", IF(IFERROR(MATCH("c",$AB709:AH709,0),0)=0,"c","")))</f>
        <v/>
      </c>
      <c r="AJ709" s="88" t="str">
        <f>IF($AB709&lt;&gt;"x","",IF(AND($I709&lt;&gt;AJ$4, IFERROR(MATCH("c",$AB709:AI709,0),0)=0),"x", IF(IFERROR(MATCH("c",$AB709:AI709,0),0)=0,"c","")))</f>
        <v/>
      </c>
      <c r="AK709" s="88" t="str">
        <f>IF($AB709&lt;&gt;"x","",IF(AND($I709&lt;&gt;AK$4, IFERROR(MATCH("c",$AB709:AJ709,0),0)=0),"x", IF(IFERROR(MATCH("c",$AB709:AJ709,0),0)=0,"c","")))</f>
        <v/>
      </c>
      <c r="AL709" s="88" t="str">
        <f>IF($AB709&lt;&gt;"x","",IF(AND($I709&lt;&gt;AL$4, IFERROR(MATCH("c",$AB709:AK709,0),0)=0),"x", IF(IFERROR(MATCH("c",$AB709:AK709,0),0)=0,"c","")))</f>
        <v/>
      </c>
      <c r="AM709" s="88" t="str">
        <f>IF($AB709&lt;&gt;"x","",IF(AND($I709&lt;&gt;AM$4, IFERROR(MATCH("c",$AB709:AL709,0),0)=0),"x", IF(IFERROR(MATCH("c",$AB709:AL709,0),0)=0,"c","")))</f>
        <v/>
      </c>
      <c r="AN709" s="88" t="str">
        <f>IF($AB709&lt;&gt;"x","",IF(AND($I709&lt;&gt;AN$4, IFERROR(MATCH("c",$AB709:AM709,0),0)=0),"x", IF(IFERROR(MATCH("c",$AB709:AM709,0),0)=0,"c","")))</f>
        <v/>
      </c>
      <c r="AO709" s="88" t="str">
        <f>IF($AB709&lt;&gt;"x","",IF(AND($I709&lt;&gt;AO$4, IFERROR(MATCH("c",$AB709:AN709,0),0)=0),"x", IF(IFERROR(MATCH("c",$AB709:AN709,0),0)=0,"c","")))</f>
        <v/>
      </c>
      <c r="AP709" s="88" t="str">
        <f>IF($AB709&lt;&gt;"x","",IF(AND($I709&lt;&gt;AP$4, IFERROR(MATCH("c",$AB709:AO709,0),0)=0),"x", IF(IFERROR(MATCH("c",$AB709:AO709,0),0)=0,"c","")))</f>
        <v/>
      </c>
      <c r="AQ709" s="88" t="str">
        <f>IF($AB709&lt;&gt;"x","",IF(AND($I709&lt;&gt;AQ$4, IFERROR(MATCH("c",$AB709:AP709,0),0)=0),"x", IF(IFERROR(MATCH("c",$AB709:AP709,0),0)=0,"c","")))</f>
        <v/>
      </c>
    </row>
    <row r="710" spans="2:43" x14ac:dyDescent="0.25">
      <c r="B710" s="88">
        <f>IF(AND(OR(Pipeline!$F$5=H710,Pipeline!$F$5="",Pipeline!$F$5="All"), OR(Pipeline!$F$6=J710,Pipeline!$F$6="",Pipeline!$F$6="All"),  OR(Pipeline!$J$5&lt;=K710,Pipeline!$J$5=""), OR(Pipeline!$J$6&gt;=K710,Pipeline!$J$6=""),  OR(Pipeline!$N$5&lt;=O710,Pipeline!$N$5=""), OR(Pipeline!$N$6&gt;=O710,Pipeline!$N$6="")),1,0)</f>
        <v>1</v>
      </c>
      <c r="C710" s="99">
        <f>IF(B710&lt;&gt;1,"",COUNTIFS($I$6:I709,I710,$B$6:B709,1)+1)</f>
        <v>698</v>
      </c>
      <c r="D710" s="100" t="str">
        <f>IF(LEN(INDEX(Input!B$6:B$1005,ROW($C710)-ROW($C$5),1))=0,"-",INDEX(Input!B$6:B$1005,ROW($C710)-ROW($C$5),1))</f>
        <v>-</v>
      </c>
      <c r="E710" s="100" t="str">
        <f>IF(LEN(INDEX(Input!C$6:C$1005,ROW($C710)-ROW($C$5),1))=0,"-",INDEX(Input!C$6:C$1005,ROW($C710)-ROW($C$5),1))</f>
        <v>-</v>
      </c>
      <c r="F710" s="100" t="str">
        <f>IF(LEN(INDEX(Input!D$6:D$1005,ROW($C710)-ROW($C$5),1))=0,"-",INDEX(Input!D$6:D$1005,ROW($C710)-ROW($C$5),1))</f>
        <v>-</v>
      </c>
      <c r="G710" s="100" t="str">
        <f>IF(LEN(INDEX(Input!E$6:E$1005,ROW($C710)-ROW($C$5),1))=0,"-",INDEX(Input!E$6:E$1005,ROW($C710)-ROW($C$5),1))</f>
        <v>-</v>
      </c>
      <c r="H710" s="100" t="str">
        <f>IF(LEN(INDEX(Input!F$6:F$1005,ROW($C710)-ROW($C$5),1))=0,"-",INDEX(Input!F$6:F$1005,ROW($C710)-ROW($C$5),1))</f>
        <v>-</v>
      </c>
      <c r="I710" s="100" t="str">
        <f>IF(LEN(INDEX(Input!G$6:G$1005,ROW($C710)-ROW($C$5),1))=0,"",INDEX(Input!G$6:G$1005,ROW($C710)-ROW($C$5),1))</f>
        <v/>
      </c>
      <c r="J710" s="100" t="str">
        <f>IF(LEN(INDEX(Input!B$6:B$1005,ROW($C710)-ROW($C$5),1))=0,"-",IF(INDEX(Input!H$6:H$1005,ROW($C710)-ROW($C$5),1)="","Not set",INDEX(Input!H$6:H$1005,ROW($C710)-ROW($C$5),1)) )</f>
        <v>-</v>
      </c>
      <c r="K710" s="101" t="str">
        <f>IF(LEN(INDEX(Input!I$6:I$1005,ROW($C710)-ROW($C$5),1))=0,"",INDEX(Input!I$6:I$1005,ROW($C710)-ROW($C$5),1))</f>
        <v/>
      </c>
      <c r="L710" s="101" t="str">
        <f t="array" ref="L710">IFERROR(IF($AY$24=123,DAY(K710)&amp;connector&amp;IF($AZ$24="Extended",INDEX($AT$24:$AT$35,MONTH(K710),1),MONTH(K710))&amp;connector&amp;IF($AZ$24="Short", RIGHT(YEAR(K710),2),YEAR(K710)),IF($AY$24=213, MONTH(K710)&amp;connector&amp;DAY(K710)&amp;connector&amp;IF($AZ$24="Short", RIGHT(YEAR(K710),2),YEAR(K710)),IF($AZ$24="Short", RIGHT(YEAR(K710),2),YEAR(K710))&amp;connector&amp;MONTH(K710)&amp;connector&amp;DAY(K710))),"-")</f>
        <v>-</v>
      </c>
      <c r="M710" s="101" t="str">
        <f>IF(LEN(INDEX(Input!J$6:J$1005,ROW($C710)-ROW($C$5),1))=0,"",INDEX(Input!J$6:J$1005,ROW($C710)-ROW($C$5),1))</f>
        <v/>
      </c>
      <c r="N710" s="101" t="str">
        <f t="array" ref="N710">IFERROR(IF($AY$24=123,DAY(M710)&amp;connector&amp;IF($AZ$24="Extended",INDEX($AT$24:$AT$35,MONTH(M710),1),MONTH(M710))&amp;connector&amp;IF($AZ$24="Short", RIGHT(YEAR(M710),2),YEAR(M710)),IF($AY$24=213, MONTH(M710)&amp;connector&amp;DAY(M710)&amp;connector&amp;IF($AZ$24="Short", RIGHT(YEAR(M710),2),YEAR(M710)),IF($AZ$24="Short", RIGHT(YEAR(M710),2),YEAR(M710))&amp;connector&amp;MONTH(M710)&amp;connector&amp;DAY(M710))),"-")</f>
        <v>-</v>
      </c>
      <c r="O710" s="156" t="str">
        <f>IF(LEN(INDEX(Input!K$6:K$1005,ROW($C710)-ROW($C$5),1))=0,"",INDEX(Input!K$6:K$1005,ROW($C710)-ROW($C$5),1))</f>
        <v/>
      </c>
      <c r="P710" s="100" t="str">
        <f t="shared" ref="P710:P773" si="89">IF(O710="","-","Value: " &amp;O710&amp;"$")</f>
        <v>-</v>
      </c>
      <c r="Q710" s="156" t="str">
        <f>IF(LEN(INDEX(Input!L$6:L$1005,ROW($C710)-ROW($C$5),1))=0,"",INDEX(Input!L$6:L$1005,ROW($C710)-ROW($C$5),1))</f>
        <v/>
      </c>
      <c r="R710" s="100" t="str">
        <f t="shared" ref="R710:R773" si="90">IFERROR("Win Probability: "&amp;Q710*100&amp;"%","-")</f>
        <v>-</v>
      </c>
      <c r="S710" s="156" t="str">
        <f>IF(LEN(INDEX(Input!M$6:M$1005,ROW($C710)-ROW($C$5),1))=0,"-",INDEX(Input!M$6:M$1005,ROW($C710)-ROW($C$5),1))</f>
        <v>-</v>
      </c>
      <c r="T710" s="156" t="str">
        <f t="shared" ref="T710:T773" si="91">IFERROR(O710*Q710,"")</f>
        <v/>
      </c>
      <c r="U710" s="100" t="str">
        <f t="shared" ref="U710:U773" si="92">IF(T710="","-","Forecast: "&amp;T710&amp; " " &amp;currency)</f>
        <v>-</v>
      </c>
      <c r="V710" s="156" t="str">
        <f>IF(LEN(INDEX(Input!O$6:O$1005,ROW($C710)-ROW($C$5),1))=0,"",INDEX(Input!O$6:O$1005,ROW($C710)-ROW($C$5),1))</f>
        <v/>
      </c>
      <c r="W710" s="100" t="str">
        <f t="shared" ref="W710:W773" si="93">IF(V710="","-","Earned: " &amp;V710)</f>
        <v>-</v>
      </c>
      <c r="X710" s="104" t="str">
        <f t="shared" ref="X710:X773" si="94">IFERROR(IF(K710&lt;&gt;"",MONTH(K710),""),"")</f>
        <v/>
      </c>
      <c r="Y710" s="102" t="str">
        <f t="shared" si="88"/>
        <v/>
      </c>
      <c r="Z710" s="102" t="str">
        <f>IF(AND(OR(Dashboard!$D$7=J710,Dashboard!$D$7=""),  OR(Dashboard!$G$6&lt;=K710,Dashboard!$G$6=""), OR(Dashboard!$G$7&gt;=K710,Dashboard!$G$7=""),  OR(Dashboard!$J$6&lt;=O710,Dashboard!$J$6=""), OR(Dashboard!$J$7&gt;=O710,Dashboard!$J$7=""),D710&lt;&gt;""),"x","")</f>
        <v>x</v>
      </c>
      <c r="AA710" s="102" t="str">
        <f>IF(AND(OR(Dashboard!$D$6=H710,Dashboard!$D$6="",Dashboard!$D$6="All"), Z710="x"),"x","")</f>
        <v>x</v>
      </c>
      <c r="AB710" s="103" t="str">
        <f>IF(AND(OR(Dashboard!$D$6=H710,Dashboard!$D$6="",Dashboard!$D$6="All"), OR(Dashboard!$D$7=J710,Dashboard!$D$7=""),  OR(Dashboard!$G$6&lt;=K710,Dashboard!$G$6=""), OR(Dashboard!$G$7&gt;=K710,Dashboard!$G$7=""),  OR(Dashboard!$J$6&lt;=O710,Dashboard!$J$6=""), OR(Dashboard!$J$7&gt;=O710,Dashboard!$J$7=""),I710&lt;&gt;""),"x","")</f>
        <v/>
      </c>
      <c r="AC710" s="88" t="str">
        <f>IF($AB710&lt;&gt;"x","",IF(AND($I710&lt;&gt;AC$4, IFERROR(MATCH("c",$AB710:AB710,0),0)=0),"x", IF(IFERROR(MATCH("c",$AB710:AB710,0),0)=0,"c","")))</f>
        <v/>
      </c>
      <c r="AD710" s="88" t="str">
        <f>IF($AB710&lt;&gt;"x","",IF(AND($I710&lt;&gt;AD$4, IFERROR(MATCH("c",$AB710:AC710,0),0)=0),"x", IF(IFERROR(MATCH("c",$AB710:AC710,0),0)=0,"c","")))</f>
        <v/>
      </c>
      <c r="AE710" s="88" t="str">
        <f>IF($AB710&lt;&gt;"x","",IF(AND($I710&lt;&gt;AE$4, IFERROR(MATCH("c",$AB710:AD710,0),0)=0),"x", IF(IFERROR(MATCH("c",$AB710:AD710,0),0)=0,"c","")))</f>
        <v/>
      </c>
      <c r="AF710" s="88" t="str">
        <f>IF($AB710&lt;&gt;"x","",IF(AND($I710&lt;&gt;AF$4, IFERROR(MATCH("c",$AB710:AE710,0),0)=0),"x", IF(IFERROR(MATCH("c",$AB710:AE710,0),0)=0,"c","")))</f>
        <v/>
      </c>
      <c r="AG710" s="88" t="str">
        <f>IF($AB710&lt;&gt;"x","",IF(AND($I710&lt;&gt;AG$4, IFERROR(MATCH("c",$AB710:AF710,0),0)=0),"x", IF(IFERROR(MATCH("c",$AB710:AF710,0),0)=0,"c","")))</f>
        <v/>
      </c>
      <c r="AH710" s="88" t="str">
        <f>IF($AB710&lt;&gt;"x","",IF(AND($I710&lt;&gt;AH$4, IFERROR(MATCH("c",$AB710:AG710,0),0)=0),"x", IF(IFERROR(MATCH("c",$AB710:AG710,0),0)=0,"c","")))</f>
        <v/>
      </c>
      <c r="AI710" s="88" t="str">
        <f>IF($AB710&lt;&gt;"x","",IF(AND($I710&lt;&gt;AI$4, IFERROR(MATCH("c",$AB710:AH710,0),0)=0),"x", IF(IFERROR(MATCH("c",$AB710:AH710,0),0)=0,"c","")))</f>
        <v/>
      </c>
      <c r="AJ710" s="88" t="str">
        <f>IF($AB710&lt;&gt;"x","",IF(AND($I710&lt;&gt;AJ$4, IFERROR(MATCH("c",$AB710:AI710,0),0)=0),"x", IF(IFERROR(MATCH("c",$AB710:AI710,0),0)=0,"c","")))</f>
        <v/>
      </c>
      <c r="AK710" s="88" t="str">
        <f>IF($AB710&lt;&gt;"x","",IF(AND($I710&lt;&gt;AK$4, IFERROR(MATCH("c",$AB710:AJ710,0),0)=0),"x", IF(IFERROR(MATCH("c",$AB710:AJ710,0),0)=0,"c","")))</f>
        <v/>
      </c>
      <c r="AL710" s="88" t="str">
        <f>IF($AB710&lt;&gt;"x","",IF(AND($I710&lt;&gt;AL$4, IFERROR(MATCH("c",$AB710:AK710,0),0)=0),"x", IF(IFERROR(MATCH("c",$AB710:AK710,0),0)=0,"c","")))</f>
        <v/>
      </c>
      <c r="AM710" s="88" t="str">
        <f>IF($AB710&lt;&gt;"x","",IF(AND($I710&lt;&gt;AM$4, IFERROR(MATCH("c",$AB710:AL710,0),0)=0),"x", IF(IFERROR(MATCH("c",$AB710:AL710,0),0)=0,"c","")))</f>
        <v/>
      </c>
      <c r="AN710" s="88" t="str">
        <f>IF($AB710&lt;&gt;"x","",IF(AND($I710&lt;&gt;AN$4, IFERROR(MATCH("c",$AB710:AM710,0),0)=0),"x", IF(IFERROR(MATCH("c",$AB710:AM710,0),0)=0,"c","")))</f>
        <v/>
      </c>
      <c r="AO710" s="88" t="str">
        <f>IF($AB710&lt;&gt;"x","",IF(AND($I710&lt;&gt;AO$4, IFERROR(MATCH("c",$AB710:AN710,0),0)=0),"x", IF(IFERROR(MATCH("c",$AB710:AN710,0),0)=0,"c","")))</f>
        <v/>
      </c>
      <c r="AP710" s="88" t="str">
        <f>IF($AB710&lt;&gt;"x","",IF(AND($I710&lt;&gt;AP$4, IFERROR(MATCH("c",$AB710:AO710,0),0)=0),"x", IF(IFERROR(MATCH("c",$AB710:AO710,0),0)=0,"c","")))</f>
        <v/>
      </c>
      <c r="AQ710" s="88" t="str">
        <f>IF($AB710&lt;&gt;"x","",IF(AND($I710&lt;&gt;AQ$4, IFERROR(MATCH("c",$AB710:AP710,0),0)=0),"x", IF(IFERROR(MATCH("c",$AB710:AP710,0),0)=0,"c","")))</f>
        <v/>
      </c>
    </row>
    <row r="711" spans="2:43" x14ac:dyDescent="0.25">
      <c r="B711" s="88">
        <f>IF(AND(OR(Pipeline!$F$5=H711,Pipeline!$F$5="",Pipeline!$F$5="All"), OR(Pipeline!$F$6=J711,Pipeline!$F$6="",Pipeline!$F$6="All"),  OR(Pipeline!$J$5&lt;=K711,Pipeline!$J$5=""), OR(Pipeline!$J$6&gt;=K711,Pipeline!$J$6=""),  OR(Pipeline!$N$5&lt;=O711,Pipeline!$N$5=""), OR(Pipeline!$N$6&gt;=O711,Pipeline!$N$6="")),1,0)</f>
        <v>1</v>
      </c>
      <c r="C711" s="99">
        <f>IF(B711&lt;&gt;1,"",COUNTIFS($I$6:I710,I711,$B$6:B710,1)+1)</f>
        <v>699</v>
      </c>
      <c r="D711" s="100" t="str">
        <f>IF(LEN(INDEX(Input!B$6:B$1005,ROW($C711)-ROW($C$5),1))=0,"-",INDEX(Input!B$6:B$1005,ROW($C711)-ROW($C$5),1))</f>
        <v>-</v>
      </c>
      <c r="E711" s="100" t="str">
        <f>IF(LEN(INDEX(Input!C$6:C$1005,ROW($C711)-ROW($C$5),1))=0,"-",INDEX(Input!C$6:C$1005,ROW($C711)-ROW($C$5),1))</f>
        <v>-</v>
      </c>
      <c r="F711" s="100" t="str">
        <f>IF(LEN(INDEX(Input!D$6:D$1005,ROW($C711)-ROW($C$5),1))=0,"-",INDEX(Input!D$6:D$1005,ROW($C711)-ROW($C$5),1))</f>
        <v>-</v>
      </c>
      <c r="G711" s="100" t="str">
        <f>IF(LEN(INDEX(Input!E$6:E$1005,ROW($C711)-ROW($C$5),1))=0,"-",INDEX(Input!E$6:E$1005,ROW($C711)-ROW($C$5),1))</f>
        <v>-</v>
      </c>
      <c r="H711" s="100" t="str">
        <f>IF(LEN(INDEX(Input!F$6:F$1005,ROW($C711)-ROW($C$5),1))=0,"-",INDEX(Input!F$6:F$1005,ROW($C711)-ROW($C$5),1))</f>
        <v>-</v>
      </c>
      <c r="I711" s="100" t="str">
        <f>IF(LEN(INDEX(Input!G$6:G$1005,ROW($C711)-ROW($C$5),1))=0,"",INDEX(Input!G$6:G$1005,ROW($C711)-ROW($C$5),1))</f>
        <v/>
      </c>
      <c r="J711" s="100" t="str">
        <f>IF(LEN(INDEX(Input!B$6:B$1005,ROW($C711)-ROW($C$5),1))=0,"-",IF(INDEX(Input!H$6:H$1005,ROW($C711)-ROW($C$5),1)="","Not set",INDEX(Input!H$6:H$1005,ROW($C711)-ROW($C$5),1)) )</f>
        <v>-</v>
      </c>
      <c r="K711" s="101" t="str">
        <f>IF(LEN(INDEX(Input!I$6:I$1005,ROW($C711)-ROW($C$5),1))=0,"",INDEX(Input!I$6:I$1005,ROW($C711)-ROW($C$5),1))</f>
        <v/>
      </c>
      <c r="L711" s="101" t="str">
        <f t="array" ref="L711">IFERROR(IF($AY$24=123,DAY(K711)&amp;connector&amp;IF($AZ$24="Extended",INDEX($AT$24:$AT$35,MONTH(K711),1),MONTH(K711))&amp;connector&amp;IF($AZ$24="Short", RIGHT(YEAR(K711),2),YEAR(K711)),IF($AY$24=213, MONTH(K711)&amp;connector&amp;DAY(K711)&amp;connector&amp;IF($AZ$24="Short", RIGHT(YEAR(K711),2),YEAR(K711)),IF($AZ$24="Short", RIGHT(YEAR(K711),2),YEAR(K711))&amp;connector&amp;MONTH(K711)&amp;connector&amp;DAY(K711))),"-")</f>
        <v>-</v>
      </c>
      <c r="M711" s="101" t="str">
        <f>IF(LEN(INDEX(Input!J$6:J$1005,ROW($C711)-ROW($C$5),1))=0,"",INDEX(Input!J$6:J$1005,ROW($C711)-ROW($C$5),1))</f>
        <v/>
      </c>
      <c r="N711" s="101" t="str">
        <f t="array" ref="N711">IFERROR(IF($AY$24=123,DAY(M711)&amp;connector&amp;IF($AZ$24="Extended",INDEX($AT$24:$AT$35,MONTH(M711),1),MONTH(M711))&amp;connector&amp;IF($AZ$24="Short", RIGHT(YEAR(M711),2),YEAR(M711)),IF($AY$24=213, MONTH(M711)&amp;connector&amp;DAY(M711)&amp;connector&amp;IF($AZ$24="Short", RIGHT(YEAR(M711),2),YEAR(M711)),IF($AZ$24="Short", RIGHT(YEAR(M711),2),YEAR(M711))&amp;connector&amp;MONTH(M711)&amp;connector&amp;DAY(M711))),"-")</f>
        <v>-</v>
      </c>
      <c r="O711" s="156" t="str">
        <f>IF(LEN(INDEX(Input!K$6:K$1005,ROW($C711)-ROW($C$5),1))=0,"",INDEX(Input!K$6:K$1005,ROW($C711)-ROW($C$5),1))</f>
        <v/>
      </c>
      <c r="P711" s="100" t="str">
        <f t="shared" si="89"/>
        <v>-</v>
      </c>
      <c r="Q711" s="156" t="str">
        <f>IF(LEN(INDEX(Input!L$6:L$1005,ROW($C711)-ROW($C$5),1))=0,"",INDEX(Input!L$6:L$1005,ROW($C711)-ROW($C$5),1))</f>
        <v/>
      </c>
      <c r="R711" s="100" t="str">
        <f t="shared" si="90"/>
        <v>-</v>
      </c>
      <c r="S711" s="156" t="str">
        <f>IF(LEN(INDEX(Input!M$6:M$1005,ROW($C711)-ROW($C$5),1))=0,"-",INDEX(Input!M$6:M$1005,ROW($C711)-ROW($C$5),1))</f>
        <v>-</v>
      </c>
      <c r="T711" s="156" t="str">
        <f t="shared" si="91"/>
        <v/>
      </c>
      <c r="U711" s="100" t="str">
        <f t="shared" si="92"/>
        <v>-</v>
      </c>
      <c r="V711" s="156" t="str">
        <f>IF(LEN(INDEX(Input!O$6:O$1005,ROW($C711)-ROW($C$5),1))=0,"",INDEX(Input!O$6:O$1005,ROW($C711)-ROW($C$5),1))</f>
        <v/>
      </c>
      <c r="W711" s="100" t="str">
        <f t="shared" si="93"/>
        <v>-</v>
      </c>
      <c r="X711" s="104" t="str">
        <f t="shared" si="94"/>
        <v/>
      </c>
      <c r="Y711" s="102" t="str">
        <f t="shared" si="88"/>
        <v/>
      </c>
      <c r="Z711" s="102" t="str">
        <f>IF(AND(OR(Dashboard!$D$7=J711,Dashboard!$D$7=""),  OR(Dashboard!$G$6&lt;=K711,Dashboard!$G$6=""), OR(Dashboard!$G$7&gt;=K711,Dashboard!$G$7=""),  OR(Dashboard!$J$6&lt;=O711,Dashboard!$J$6=""), OR(Dashboard!$J$7&gt;=O711,Dashboard!$J$7=""),D711&lt;&gt;""),"x","")</f>
        <v>x</v>
      </c>
      <c r="AA711" s="102" t="str">
        <f>IF(AND(OR(Dashboard!$D$6=H711,Dashboard!$D$6="",Dashboard!$D$6="All"), Z711="x"),"x","")</f>
        <v>x</v>
      </c>
      <c r="AB711" s="103" t="str">
        <f>IF(AND(OR(Dashboard!$D$6=H711,Dashboard!$D$6="",Dashboard!$D$6="All"), OR(Dashboard!$D$7=J711,Dashboard!$D$7=""),  OR(Dashboard!$G$6&lt;=K711,Dashboard!$G$6=""), OR(Dashboard!$G$7&gt;=K711,Dashboard!$G$7=""),  OR(Dashboard!$J$6&lt;=O711,Dashboard!$J$6=""), OR(Dashboard!$J$7&gt;=O711,Dashboard!$J$7=""),I711&lt;&gt;""),"x","")</f>
        <v/>
      </c>
      <c r="AC711" s="88" t="str">
        <f>IF($AB711&lt;&gt;"x","",IF(AND($I711&lt;&gt;AC$4, IFERROR(MATCH("c",$AB711:AB711,0),0)=0),"x", IF(IFERROR(MATCH("c",$AB711:AB711,0),0)=0,"c","")))</f>
        <v/>
      </c>
      <c r="AD711" s="88" t="str">
        <f>IF($AB711&lt;&gt;"x","",IF(AND($I711&lt;&gt;AD$4, IFERROR(MATCH("c",$AB711:AC711,0),0)=0),"x", IF(IFERROR(MATCH("c",$AB711:AC711,0),0)=0,"c","")))</f>
        <v/>
      </c>
      <c r="AE711" s="88" t="str">
        <f>IF($AB711&lt;&gt;"x","",IF(AND($I711&lt;&gt;AE$4, IFERROR(MATCH("c",$AB711:AD711,0),0)=0),"x", IF(IFERROR(MATCH("c",$AB711:AD711,0),0)=0,"c","")))</f>
        <v/>
      </c>
      <c r="AF711" s="88" t="str">
        <f>IF($AB711&lt;&gt;"x","",IF(AND($I711&lt;&gt;AF$4, IFERROR(MATCH("c",$AB711:AE711,0),0)=0),"x", IF(IFERROR(MATCH("c",$AB711:AE711,0),0)=0,"c","")))</f>
        <v/>
      </c>
      <c r="AG711" s="88" t="str">
        <f>IF($AB711&lt;&gt;"x","",IF(AND($I711&lt;&gt;AG$4, IFERROR(MATCH("c",$AB711:AF711,0),0)=0),"x", IF(IFERROR(MATCH("c",$AB711:AF711,0),0)=0,"c","")))</f>
        <v/>
      </c>
      <c r="AH711" s="88" t="str">
        <f>IF($AB711&lt;&gt;"x","",IF(AND($I711&lt;&gt;AH$4, IFERROR(MATCH("c",$AB711:AG711,0),0)=0),"x", IF(IFERROR(MATCH("c",$AB711:AG711,0),0)=0,"c","")))</f>
        <v/>
      </c>
      <c r="AI711" s="88" t="str">
        <f>IF($AB711&lt;&gt;"x","",IF(AND($I711&lt;&gt;AI$4, IFERROR(MATCH("c",$AB711:AH711,0),0)=0),"x", IF(IFERROR(MATCH("c",$AB711:AH711,0),0)=0,"c","")))</f>
        <v/>
      </c>
      <c r="AJ711" s="88" t="str">
        <f>IF($AB711&lt;&gt;"x","",IF(AND($I711&lt;&gt;AJ$4, IFERROR(MATCH("c",$AB711:AI711,0),0)=0),"x", IF(IFERROR(MATCH("c",$AB711:AI711,0),0)=0,"c","")))</f>
        <v/>
      </c>
      <c r="AK711" s="88" t="str">
        <f>IF($AB711&lt;&gt;"x","",IF(AND($I711&lt;&gt;AK$4, IFERROR(MATCH("c",$AB711:AJ711,0),0)=0),"x", IF(IFERROR(MATCH("c",$AB711:AJ711,0),0)=0,"c","")))</f>
        <v/>
      </c>
      <c r="AL711" s="88" t="str">
        <f>IF($AB711&lt;&gt;"x","",IF(AND($I711&lt;&gt;AL$4, IFERROR(MATCH("c",$AB711:AK711,0),0)=0),"x", IF(IFERROR(MATCH("c",$AB711:AK711,0),0)=0,"c","")))</f>
        <v/>
      </c>
      <c r="AM711" s="88" t="str">
        <f>IF($AB711&lt;&gt;"x","",IF(AND($I711&lt;&gt;AM$4, IFERROR(MATCH("c",$AB711:AL711,0),0)=0),"x", IF(IFERROR(MATCH("c",$AB711:AL711,0),0)=0,"c","")))</f>
        <v/>
      </c>
      <c r="AN711" s="88" t="str">
        <f>IF($AB711&lt;&gt;"x","",IF(AND($I711&lt;&gt;AN$4, IFERROR(MATCH("c",$AB711:AM711,0),0)=0),"x", IF(IFERROR(MATCH("c",$AB711:AM711,0),0)=0,"c","")))</f>
        <v/>
      </c>
      <c r="AO711" s="88" t="str">
        <f>IF($AB711&lt;&gt;"x","",IF(AND($I711&lt;&gt;AO$4, IFERROR(MATCH("c",$AB711:AN711,0),0)=0),"x", IF(IFERROR(MATCH("c",$AB711:AN711,0),0)=0,"c","")))</f>
        <v/>
      </c>
      <c r="AP711" s="88" t="str">
        <f>IF($AB711&lt;&gt;"x","",IF(AND($I711&lt;&gt;AP$4, IFERROR(MATCH("c",$AB711:AO711,0),0)=0),"x", IF(IFERROR(MATCH("c",$AB711:AO711,0),0)=0,"c","")))</f>
        <v/>
      </c>
      <c r="AQ711" s="88" t="str">
        <f>IF($AB711&lt;&gt;"x","",IF(AND($I711&lt;&gt;AQ$4, IFERROR(MATCH("c",$AB711:AP711,0),0)=0),"x", IF(IFERROR(MATCH("c",$AB711:AP711,0),0)=0,"c","")))</f>
        <v/>
      </c>
    </row>
    <row r="712" spans="2:43" x14ac:dyDescent="0.25">
      <c r="B712" s="88">
        <f>IF(AND(OR(Pipeline!$F$5=H712,Pipeline!$F$5="",Pipeline!$F$5="All"), OR(Pipeline!$F$6=J712,Pipeline!$F$6="",Pipeline!$F$6="All"),  OR(Pipeline!$J$5&lt;=K712,Pipeline!$J$5=""), OR(Pipeline!$J$6&gt;=K712,Pipeline!$J$6=""),  OR(Pipeline!$N$5&lt;=O712,Pipeline!$N$5=""), OR(Pipeline!$N$6&gt;=O712,Pipeline!$N$6="")),1,0)</f>
        <v>1</v>
      </c>
      <c r="C712" s="99">
        <f>IF(B712&lt;&gt;1,"",COUNTIFS($I$6:I711,I712,$B$6:B711,1)+1)</f>
        <v>700</v>
      </c>
      <c r="D712" s="100" t="str">
        <f>IF(LEN(INDEX(Input!B$6:B$1005,ROW($C712)-ROW($C$5),1))=0,"-",INDEX(Input!B$6:B$1005,ROW($C712)-ROW($C$5),1))</f>
        <v>-</v>
      </c>
      <c r="E712" s="100" t="str">
        <f>IF(LEN(INDEX(Input!C$6:C$1005,ROW($C712)-ROW($C$5),1))=0,"-",INDEX(Input!C$6:C$1005,ROW($C712)-ROW($C$5),1))</f>
        <v>-</v>
      </c>
      <c r="F712" s="100" t="str">
        <f>IF(LEN(INDEX(Input!D$6:D$1005,ROW($C712)-ROW($C$5),1))=0,"-",INDEX(Input!D$6:D$1005,ROW($C712)-ROW($C$5),1))</f>
        <v>-</v>
      </c>
      <c r="G712" s="100" t="str">
        <f>IF(LEN(INDEX(Input!E$6:E$1005,ROW($C712)-ROW($C$5),1))=0,"-",INDEX(Input!E$6:E$1005,ROW($C712)-ROW($C$5),1))</f>
        <v>-</v>
      </c>
      <c r="H712" s="100" t="str">
        <f>IF(LEN(INDEX(Input!F$6:F$1005,ROW($C712)-ROW($C$5),1))=0,"-",INDEX(Input!F$6:F$1005,ROW($C712)-ROW($C$5),1))</f>
        <v>-</v>
      </c>
      <c r="I712" s="100" t="str">
        <f>IF(LEN(INDEX(Input!G$6:G$1005,ROW($C712)-ROW($C$5),1))=0,"",INDEX(Input!G$6:G$1005,ROW($C712)-ROW($C$5),1))</f>
        <v/>
      </c>
      <c r="J712" s="100" t="str">
        <f>IF(LEN(INDEX(Input!B$6:B$1005,ROW($C712)-ROW($C$5),1))=0,"-",IF(INDEX(Input!H$6:H$1005,ROW($C712)-ROW($C$5),1)="","Not set",INDEX(Input!H$6:H$1005,ROW($C712)-ROW($C$5),1)) )</f>
        <v>-</v>
      </c>
      <c r="K712" s="101" t="str">
        <f>IF(LEN(INDEX(Input!I$6:I$1005,ROW($C712)-ROW($C$5),1))=0,"",INDEX(Input!I$6:I$1005,ROW($C712)-ROW($C$5),1))</f>
        <v/>
      </c>
      <c r="L712" s="101" t="str">
        <f t="array" ref="L712">IFERROR(IF($AY$24=123,DAY(K712)&amp;connector&amp;IF($AZ$24="Extended",INDEX($AT$24:$AT$35,MONTH(K712),1),MONTH(K712))&amp;connector&amp;IF($AZ$24="Short", RIGHT(YEAR(K712),2),YEAR(K712)),IF($AY$24=213, MONTH(K712)&amp;connector&amp;DAY(K712)&amp;connector&amp;IF($AZ$24="Short", RIGHT(YEAR(K712),2),YEAR(K712)),IF($AZ$24="Short", RIGHT(YEAR(K712),2),YEAR(K712))&amp;connector&amp;MONTH(K712)&amp;connector&amp;DAY(K712))),"-")</f>
        <v>-</v>
      </c>
      <c r="M712" s="101" t="str">
        <f>IF(LEN(INDEX(Input!J$6:J$1005,ROW($C712)-ROW($C$5),1))=0,"",INDEX(Input!J$6:J$1005,ROW($C712)-ROW($C$5),1))</f>
        <v/>
      </c>
      <c r="N712" s="101" t="str">
        <f t="array" ref="N712">IFERROR(IF($AY$24=123,DAY(M712)&amp;connector&amp;IF($AZ$24="Extended",INDEX($AT$24:$AT$35,MONTH(M712),1),MONTH(M712))&amp;connector&amp;IF($AZ$24="Short", RIGHT(YEAR(M712),2),YEAR(M712)),IF($AY$24=213, MONTH(M712)&amp;connector&amp;DAY(M712)&amp;connector&amp;IF($AZ$24="Short", RIGHT(YEAR(M712),2),YEAR(M712)),IF($AZ$24="Short", RIGHT(YEAR(M712),2),YEAR(M712))&amp;connector&amp;MONTH(M712)&amp;connector&amp;DAY(M712))),"-")</f>
        <v>-</v>
      </c>
      <c r="O712" s="156" t="str">
        <f>IF(LEN(INDEX(Input!K$6:K$1005,ROW($C712)-ROW($C$5),1))=0,"",INDEX(Input!K$6:K$1005,ROW($C712)-ROW($C$5),1))</f>
        <v/>
      </c>
      <c r="P712" s="100" t="str">
        <f t="shared" si="89"/>
        <v>-</v>
      </c>
      <c r="Q712" s="156" t="str">
        <f>IF(LEN(INDEX(Input!L$6:L$1005,ROW($C712)-ROW($C$5),1))=0,"",INDEX(Input!L$6:L$1005,ROW($C712)-ROW($C$5),1))</f>
        <v/>
      </c>
      <c r="R712" s="100" t="str">
        <f t="shared" si="90"/>
        <v>-</v>
      </c>
      <c r="S712" s="156" t="str">
        <f>IF(LEN(INDEX(Input!M$6:M$1005,ROW($C712)-ROW($C$5),1))=0,"-",INDEX(Input!M$6:M$1005,ROW($C712)-ROW($C$5),1))</f>
        <v>-</v>
      </c>
      <c r="T712" s="156" t="str">
        <f t="shared" si="91"/>
        <v/>
      </c>
      <c r="U712" s="100" t="str">
        <f t="shared" si="92"/>
        <v>-</v>
      </c>
      <c r="V712" s="156" t="str">
        <f>IF(LEN(INDEX(Input!O$6:O$1005,ROW($C712)-ROW($C$5),1))=0,"",INDEX(Input!O$6:O$1005,ROW($C712)-ROW($C$5),1))</f>
        <v/>
      </c>
      <c r="W712" s="100" t="str">
        <f t="shared" si="93"/>
        <v>-</v>
      </c>
      <c r="X712" s="104" t="str">
        <f t="shared" si="94"/>
        <v/>
      </c>
      <c r="Y712" s="102" t="str">
        <f t="shared" si="88"/>
        <v/>
      </c>
      <c r="Z712" s="102" t="str">
        <f>IF(AND(OR(Dashboard!$D$7=J712,Dashboard!$D$7=""),  OR(Dashboard!$G$6&lt;=K712,Dashboard!$G$6=""), OR(Dashboard!$G$7&gt;=K712,Dashboard!$G$7=""),  OR(Dashboard!$J$6&lt;=O712,Dashboard!$J$6=""), OR(Dashboard!$J$7&gt;=O712,Dashboard!$J$7=""),D712&lt;&gt;""),"x","")</f>
        <v>x</v>
      </c>
      <c r="AA712" s="102" t="str">
        <f>IF(AND(OR(Dashboard!$D$6=H712,Dashboard!$D$6="",Dashboard!$D$6="All"), Z712="x"),"x","")</f>
        <v>x</v>
      </c>
      <c r="AB712" s="103" t="str">
        <f>IF(AND(OR(Dashboard!$D$6=H712,Dashboard!$D$6="",Dashboard!$D$6="All"), OR(Dashboard!$D$7=J712,Dashboard!$D$7=""),  OR(Dashboard!$G$6&lt;=K712,Dashboard!$G$6=""), OR(Dashboard!$G$7&gt;=K712,Dashboard!$G$7=""),  OR(Dashboard!$J$6&lt;=O712,Dashboard!$J$6=""), OR(Dashboard!$J$7&gt;=O712,Dashboard!$J$7=""),I712&lt;&gt;""),"x","")</f>
        <v/>
      </c>
      <c r="AC712" s="88" t="str">
        <f>IF($AB712&lt;&gt;"x","",IF(AND($I712&lt;&gt;AC$4, IFERROR(MATCH("c",$AB712:AB712,0),0)=0),"x", IF(IFERROR(MATCH("c",$AB712:AB712,0),0)=0,"c","")))</f>
        <v/>
      </c>
      <c r="AD712" s="88" t="str">
        <f>IF($AB712&lt;&gt;"x","",IF(AND($I712&lt;&gt;AD$4, IFERROR(MATCH("c",$AB712:AC712,0),0)=0),"x", IF(IFERROR(MATCH("c",$AB712:AC712,0),0)=0,"c","")))</f>
        <v/>
      </c>
      <c r="AE712" s="88" t="str">
        <f>IF($AB712&lt;&gt;"x","",IF(AND($I712&lt;&gt;AE$4, IFERROR(MATCH("c",$AB712:AD712,0),0)=0),"x", IF(IFERROR(MATCH("c",$AB712:AD712,0),0)=0,"c","")))</f>
        <v/>
      </c>
      <c r="AF712" s="88" t="str">
        <f>IF($AB712&lt;&gt;"x","",IF(AND($I712&lt;&gt;AF$4, IFERROR(MATCH("c",$AB712:AE712,0),0)=0),"x", IF(IFERROR(MATCH("c",$AB712:AE712,0),0)=0,"c","")))</f>
        <v/>
      </c>
      <c r="AG712" s="88" t="str">
        <f>IF($AB712&lt;&gt;"x","",IF(AND($I712&lt;&gt;AG$4, IFERROR(MATCH("c",$AB712:AF712,0),0)=0),"x", IF(IFERROR(MATCH("c",$AB712:AF712,0),0)=0,"c","")))</f>
        <v/>
      </c>
      <c r="AH712" s="88" t="str">
        <f>IF($AB712&lt;&gt;"x","",IF(AND($I712&lt;&gt;AH$4, IFERROR(MATCH("c",$AB712:AG712,0),0)=0),"x", IF(IFERROR(MATCH("c",$AB712:AG712,0),0)=0,"c","")))</f>
        <v/>
      </c>
      <c r="AI712" s="88" t="str">
        <f>IF($AB712&lt;&gt;"x","",IF(AND($I712&lt;&gt;AI$4, IFERROR(MATCH("c",$AB712:AH712,0),0)=0),"x", IF(IFERROR(MATCH("c",$AB712:AH712,0),0)=0,"c","")))</f>
        <v/>
      </c>
      <c r="AJ712" s="88" t="str">
        <f>IF($AB712&lt;&gt;"x","",IF(AND($I712&lt;&gt;AJ$4, IFERROR(MATCH("c",$AB712:AI712,0),0)=0),"x", IF(IFERROR(MATCH("c",$AB712:AI712,0),0)=0,"c","")))</f>
        <v/>
      </c>
      <c r="AK712" s="88" t="str">
        <f>IF($AB712&lt;&gt;"x","",IF(AND($I712&lt;&gt;AK$4, IFERROR(MATCH("c",$AB712:AJ712,0),0)=0),"x", IF(IFERROR(MATCH("c",$AB712:AJ712,0),0)=0,"c","")))</f>
        <v/>
      </c>
      <c r="AL712" s="88" t="str">
        <f>IF($AB712&lt;&gt;"x","",IF(AND($I712&lt;&gt;AL$4, IFERROR(MATCH("c",$AB712:AK712,0),0)=0),"x", IF(IFERROR(MATCH("c",$AB712:AK712,0),0)=0,"c","")))</f>
        <v/>
      </c>
      <c r="AM712" s="88" t="str">
        <f>IF($AB712&lt;&gt;"x","",IF(AND($I712&lt;&gt;AM$4, IFERROR(MATCH("c",$AB712:AL712,0),0)=0),"x", IF(IFERROR(MATCH("c",$AB712:AL712,0),0)=0,"c","")))</f>
        <v/>
      </c>
      <c r="AN712" s="88" t="str">
        <f>IF($AB712&lt;&gt;"x","",IF(AND($I712&lt;&gt;AN$4, IFERROR(MATCH("c",$AB712:AM712,0),0)=0),"x", IF(IFERROR(MATCH("c",$AB712:AM712,0),0)=0,"c","")))</f>
        <v/>
      </c>
      <c r="AO712" s="88" t="str">
        <f>IF($AB712&lt;&gt;"x","",IF(AND($I712&lt;&gt;AO$4, IFERROR(MATCH("c",$AB712:AN712,0),0)=0),"x", IF(IFERROR(MATCH("c",$AB712:AN712,0),0)=0,"c","")))</f>
        <v/>
      </c>
      <c r="AP712" s="88" t="str">
        <f>IF($AB712&lt;&gt;"x","",IF(AND($I712&lt;&gt;AP$4, IFERROR(MATCH("c",$AB712:AO712,0),0)=0),"x", IF(IFERROR(MATCH("c",$AB712:AO712,0),0)=0,"c","")))</f>
        <v/>
      </c>
      <c r="AQ712" s="88" t="str">
        <f>IF($AB712&lt;&gt;"x","",IF(AND($I712&lt;&gt;AQ$4, IFERROR(MATCH("c",$AB712:AP712,0),0)=0),"x", IF(IFERROR(MATCH("c",$AB712:AP712,0),0)=0,"c","")))</f>
        <v/>
      </c>
    </row>
    <row r="713" spans="2:43" x14ac:dyDescent="0.25">
      <c r="B713" s="88">
        <f>IF(AND(OR(Pipeline!$F$5=H713,Pipeline!$F$5="",Pipeline!$F$5="All"), OR(Pipeline!$F$6=J713,Pipeline!$F$6="",Pipeline!$F$6="All"),  OR(Pipeline!$J$5&lt;=K713,Pipeline!$J$5=""), OR(Pipeline!$J$6&gt;=K713,Pipeline!$J$6=""),  OR(Pipeline!$N$5&lt;=O713,Pipeline!$N$5=""), OR(Pipeline!$N$6&gt;=O713,Pipeline!$N$6="")),1,0)</f>
        <v>1</v>
      </c>
      <c r="C713" s="99">
        <f>IF(B713&lt;&gt;1,"",COUNTIFS($I$6:I712,I713,$B$6:B712,1)+1)</f>
        <v>701</v>
      </c>
      <c r="D713" s="100" t="str">
        <f>IF(LEN(INDEX(Input!B$6:B$1005,ROW($C713)-ROW($C$5),1))=0,"-",INDEX(Input!B$6:B$1005,ROW($C713)-ROW($C$5),1))</f>
        <v>-</v>
      </c>
      <c r="E713" s="100" t="str">
        <f>IF(LEN(INDEX(Input!C$6:C$1005,ROW($C713)-ROW($C$5),1))=0,"-",INDEX(Input!C$6:C$1005,ROW($C713)-ROW($C$5),1))</f>
        <v>-</v>
      </c>
      <c r="F713" s="100" t="str">
        <f>IF(LEN(INDEX(Input!D$6:D$1005,ROW($C713)-ROW($C$5),1))=0,"-",INDEX(Input!D$6:D$1005,ROW($C713)-ROW($C$5),1))</f>
        <v>-</v>
      </c>
      <c r="G713" s="100" t="str">
        <f>IF(LEN(INDEX(Input!E$6:E$1005,ROW($C713)-ROW($C$5),1))=0,"-",INDEX(Input!E$6:E$1005,ROW($C713)-ROW($C$5),1))</f>
        <v>-</v>
      </c>
      <c r="H713" s="100" t="str">
        <f>IF(LEN(INDEX(Input!F$6:F$1005,ROW($C713)-ROW($C$5),1))=0,"-",INDEX(Input!F$6:F$1005,ROW($C713)-ROW($C$5),1))</f>
        <v>-</v>
      </c>
      <c r="I713" s="100" t="str">
        <f>IF(LEN(INDEX(Input!G$6:G$1005,ROW($C713)-ROW($C$5),1))=0,"",INDEX(Input!G$6:G$1005,ROW($C713)-ROW($C$5),1))</f>
        <v/>
      </c>
      <c r="J713" s="100" t="str">
        <f>IF(LEN(INDEX(Input!B$6:B$1005,ROW($C713)-ROW($C$5),1))=0,"-",IF(INDEX(Input!H$6:H$1005,ROW($C713)-ROW($C$5),1)="","Not set",INDEX(Input!H$6:H$1005,ROW($C713)-ROW($C$5),1)) )</f>
        <v>-</v>
      </c>
      <c r="K713" s="101" t="str">
        <f>IF(LEN(INDEX(Input!I$6:I$1005,ROW($C713)-ROW($C$5),1))=0,"",INDEX(Input!I$6:I$1005,ROW($C713)-ROW($C$5),1))</f>
        <v/>
      </c>
      <c r="L713" s="101" t="str">
        <f t="array" ref="L713">IFERROR(IF($AY$24=123,DAY(K713)&amp;connector&amp;IF($AZ$24="Extended",INDEX($AT$24:$AT$35,MONTH(K713),1),MONTH(K713))&amp;connector&amp;IF($AZ$24="Short", RIGHT(YEAR(K713),2),YEAR(K713)),IF($AY$24=213, MONTH(K713)&amp;connector&amp;DAY(K713)&amp;connector&amp;IF($AZ$24="Short", RIGHT(YEAR(K713),2),YEAR(K713)),IF($AZ$24="Short", RIGHT(YEAR(K713),2),YEAR(K713))&amp;connector&amp;MONTH(K713)&amp;connector&amp;DAY(K713))),"-")</f>
        <v>-</v>
      </c>
      <c r="M713" s="101" t="str">
        <f>IF(LEN(INDEX(Input!J$6:J$1005,ROW($C713)-ROW($C$5),1))=0,"",INDEX(Input!J$6:J$1005,ROW($C713)-ROW($C$5),1))</f>
        <v/>
      </c>
      <c r="N713" s="101" t="str">
        <f t="array" ref="N713">IFERROR(IF($AY$24=123,DAY(M713)&amp;connector&amp;IF($AZ$24="Extended",INDEX($AT$24:$AT$35,MONTH(M713),1),MONTH(M713))&amp;connector&amp;IF($AZ$24="Short", RIGHT(YEAR(M713),2),YEAR(M713)),IF($AY$24=213, MONTH(M713)&amp;connector&amp;DAY(M713)&amp;connector&amp;IF($AZ$24="Short", RIGHT(YEAR(M713),2),YEAR(M713)),IF($AZ$24="Short", RIGHT(YEAR(M713),2),YEAR(M713))&amp;connector&amp;MONTH(M713)&amp;connector&amp;DAY(M713))),"-")</f>
        <v>-</v>
      </c>
      <c r="O713" s="156" t="str">
        <f>IF(LEN(INDEX(Input!K$6:K$1005,ROW($C713)-ROW($C$5),1))=0,"",INDEX(Input!K$6:K$1005,ROW($C713)-ROW($C$5),1))</f>
        <v/>
      </c>
      <c r="P713" s="100" t="str">
        <f t="shared" si="89"/>
        <v>-</v>
      </c>
      <c r="Q713" s="156" t="str">
        <f>IF(LEN(INDEX(Input!L$6:L$1005,ROW($C713)-ROW($C$5),1))=0,"",INDEX(Input!L$6:L$1005,ROW($C713)-ROW($C$5),1))</f>
        <v/>
      </c>
      <c r="R713" s="100" t="str">
        <f t="shared" si="90"/>
        <v>-</v>
      </c>
      <c r="S713" s="156" t="str">
        <f>IF(LEN(INDEX(Input!M$6:M$1005,ROW($C713)-ROW($C$5),1))=0,"-",INDEX(Input!M$6:M$1005,ROW($C713)-ROW($C$5),1))</f>
        <v>-</v>
      </c>
      <c r="T713" s="156" t="str">
        <f t="shared" si="91"/>
        <v/>
      </c>
      <c r="U713" s="100" t="str">
        <f t="shared" si="92"/>
        <v>-</v>
      </c>
      <c r="V713" s="156" t="str">
        <f>IF(LEN(INDEX(Input!O$6:O$1005,ROW($C713)-ROW($C$5),1))=0,"",INDEX(Input!O$6:O$1005,ROW($C713)-ROW($C$5),1))</f>
        <v/>
      </c>
      <c r="W713" s="100" t="str">
        <f t="shared" si="93"/>
        <v>-</v>
      </c>
      <c r="X713" s="104" t="str">
        <f t="shared" si="94"/>
        <v/>
      </c>
      <c r="Y713" s="102" t="str">
        <f t="shared" si="88"/>
        <v/>
      </c>
      <c r="Z713" s="102" t="str">
        <f>IF(AND(OR(Dashboard!$D$7=J713,Dashboard!$D$7=""),  OR(Dashboard!$G$6&lt;=K713,Dashboard!$G$6=""), OR(Dashboard!$G$7&gt;=K713,Dashboard!$G$7=""),  OR(Dashboard!$J$6&lt;=O713,Dashboard!$J$6=""), OR(Dashboard!$J$7&gt;=O713,Dashboard!$J$7=""),D713&lt;&gt;""),"x","")</f>
        <v>x</v>
      </c>
      <c r="AA713" s="102" t="str">
        <f>IF(AND(OR(Dashboard!$D$6=H713,Dashboard!$D$6="",Dashboard!$D$6="All"), Z713="x"),"x","")</f>
        <v>x</v>
      </c>
      <c r="AB713" s="103" t="str">
        <f>IF(AND(OR(Dashboard!$D$6=H713,Dashboard!$D$6="",Dashboard!$D$6="All"), OR(Dashboard!$D$7=J713,Dashboard!$D$7=""),  OR(Dashboard!$G$6&lt;=K713,Dashboard!$G$6=""), OR(Dashboard!$G$7&gt;=K713,Dashboard!$G$7=""),  OR(Dashboard!$J$6&lt;=O713,Dashboard!$J$6=""), OR(Dashboard!$J$7&gt;=O713,Dashboard!$J$7=""),I713&lt;&gt;""),"x","")</f>
        <v/>
      </c>
      <c r="AC713" s="88" t="str">
        <f>IF($AB713&lt;&gt;"x","",IF(AND($I713&lt;&gt;AC$4, IFERROR(MATCH("c",$AB713:AB713,0),0)=0),"x", IF(IFERROR(MATCH("c",$AB713:AB713,0),0)=0,"c","")))</f>
        <v/>
      </c>
      <c r="AD713" s="88" t="str">
        <f>IF($AB713&lt;&gt;"x","",IF(AND($I713&lt;&gt;AD$4, IFERROR(MATCH("c",$AB713:AC713,0),0)=0),"x", IF(IFERROR(MATCH("c",$AB713:AC713,0),0)=0,"c","")))</f>
        <v/>
      </c>
      <c r="AE713" s="88" t="str">
        <f>IF($AB713&lt;&gt;"x","",IF(AND($I713&lt;&gt;AE$4, IFERROR(MATCH("c",$AB713:AD713,0),0)=0),"x", IF(IFERROR(MATCH("c",$AB713:AD713,0),0)=0,"c","")))</f>
        <v/>
      </c>
      <c r="AF713" s="88" t="str">
        <f>IF($AB713&lt;&gt;"x","",IF(AND($I713&lt;&gt;AF$4, IFERROR(MATCH("c",$AB713:AE713,0),0)=0),"x", IF(IFERROR(MATCH("c",$AB713:AE713,0),0)=0,"c","")))</f>
        <v/>
      </c>
      <c r="AG713" s="88" t="str">
        <f>IF($AB713&lt;&gt;"x","",IF(AND($I713&lt;&gt;AG$4, IFERROR(MATCH("c",$AB713:AF713,0),0)=0),"x", IF(IFERROR(MATCH("c",$AB713:AF713,0),0)=0,"c","")))</f>
        <v/>
      </c>
      <c r="AH713" s="88" t="str">
        <f>IF($AB713&lt;&gt;"x","",IF(AND($I713&lt;&gt;AH$4, IFERROR(MATCH("c",$AB713:AG713,0),0)=0),"x", IF(IFERROR(MATCH("c",$AB713:AG713,0),0)=0,"c","")))</f>
        <v/>
      </c>
      <c r="AI713" s="88" t="str">
        <f>IF($AB713&lt;&gt;"x","",IF(AND($I713&lt;&gt;AI$4, IFERROR(MATCH("c",$AB713:AH713,0),0)=0),"x", IF(IFERROR(MATCH("c",$AB713:AH713,0),0)=0,"c","")))</f>
        <v/>
      </c>
      <c r="AJ713" s="88" t="str">
        <f>IF($AB713&lt;&gt;"x","",IF(AND($I713&lt;&gt;AJ$4, IFERROR(MATCH("c",$AB713:AI713,0),0)=0),"x", IF(IFERROR(MATCH("c",$AB713:AI713,0),0)=0,"c","")))</f>
        <v/>
      </c>
      <c r="AK713" s="88" t="str">
        <f>IF($AB713&lt;&gt;"x","",IF(AND($I713&lt;&gt;AK$4, IFERROR(MATCH("c",$AB713:AJ713,0),0)=0),"x", IF(IFERROR(MATCH("c",$AB713:AJ713,0),0)=0,"c","")))</f>
        <v/>
      </c>
      <c r="AL713" s="88" t="str">
        <f>IF($AB713&lt;&gt;"x","",IF(AND($I713&lt;&gt;AL$4, IFERROR(MATCH("c",$AB713:AK713,0),0)=0),"x", IF(IFERROR(MATCH("c",$AB713:AK713,0),0)=0,"c","")))</f>
        <v/>
      </c>
      <c r="AM713" s="88" t="str">
        <f>IF($AB713&lt;&gt;"x","",IF(AND($I713&lt;&gt;AM$4, IFERROR(MATCH("c",$AB713:AL713,0),0)=0),"x", IF(IFERROR(MATCH("c",$AB713:AL713,0),0)=0,"c","")))</f>
        <v/>
      </c>
      <c r="AN713" s="88" t="str">
        <f>IF($AB713&lt;&gt;"x","",IF(AND($I713&lt;&gt;AN$4, IFERROR(MATCH("c",$AB713:AM713,0),0)=0),"x", IF(IFERROR(MATCH("c",$AB713:AM713,0),0)=0,"c","")))</f>
        <v/>
      </c>
      <c r="AO713" s="88" t="str">
        <f>IF($AB713&lt;&gt;"x","",IF(AND($I713&lt;&gt;AO$4, IFERROR(MATCH("c",$AB713:AN713,0),0)=0),"x", IF(IFERROR(MATCH("c",$AB713:AN713,0),0)=0,"c","")))</f>
        <v/>
      </c>
      <c r="AP713" s="88" t="str">
        <f>IF($AB713&lt;&gt;"x","",IF(AND($I713&lt;&gt;AP$4, IFERROR(MATCH("c",$AB713:AO713,0),0)=0),"x", IF(IFERROR(MATCH("c",$AB713:AO713,0),0)=0,"c","")))</f>
        <v/>
      </c>
      <c r="AQ713" s="88" t="str">
        <f>IF($AB713&lt;&gt;"x","",IF(AND($I713&lt;&gt;AQ$4, IFERROR(MATCH("c",$AB713:AP713,0),0)=0),"x", IF(IFERROR(MATCH("c",$AB713:AP713,0),0)=0,"c","")))</f>
        <v/>
      </c>
    </row>
    <row r="714" spans="2:43" x14ac:dyDescent="0.25">
      <c r="B714" s="88">
        <f>IF(AND(OR(Pipeline!$F$5=H714,Pipeline!$F$5="",Pipeline!$F$5="All"), OR(Pipeline!$F$6=J714,Pipeline!$F$6="",Pipeline!$F$6="All"),  OR(Pipeline!$J$5&lt;=K714,Pipeline!$J$5=""), OR(Pipeline!$J$6&gt;=K714,Pipeline!$J$6=""),  OR(Pipeline!$N$5&lt;=O714,Pipeline!$N$5=""), OR(Pipeline!$N$6&gt;=O714,Pipeline!$N$6="")),1,0)</f>
        <v>1</v>
      </c>
      <c r="C714" s="99">
        <f>IF(B714&lt;&gt;1,"",COUNTIFS($I$6:I713,I714,$B$6:B713,1)+1)</f>
        <v>702</v>
      </c>
      <c r="D714" s="100" t="str">
        <f>IF(LEN(INDEX(Input!B$6:B$1005,ROW($C714)-ROW($C$5),1))=0,"-",INDEX(Input!B$6:B$1005,ROW($C714)-ROW($C$5),1))</f>
        <v>-</v>
      </c>
      <c r="E714" s="100" t="str">
        <f>IF(LEN(INDEX(Input!C$6:C$1005,ROW($C714)-ROW($C$5),1))=0,"-",INDEX(Input!C$6:C$1005,ROW($C714)-ROW($C$5),1))</f>
        <v>-</v>
      </c>
      <c r="F714" s="100" t="str">
        <f>IF(LEN(INDEX(Input!D$6:D$1005,ROW($C714)-ROW($C$5),1))=0,"-",INDEX(Input!D$6:D$1005,ROW($C714)-ROW($C$5),1))</f>
        <v>-</v>
      </c>
      <c r="G714" s="100" t="str">
        <f>IF(LEN(INDEX(Input!E$6:E$1005,ROW($C714)-ROW($C$5),1))=0,"-",INDEX(Input!E$6:E$1005,ROW($C714)-ROW($C$5),1))</f>
        <v>-</v>
      </c>
      <c r="H714" s="100" t="str">
        <f>IF(LEN(INDEX(Input!F$6:F$1005,ROW($C714)-ROW($C$5),1))=0,"-",INDEX(Input!F$6:F$1005,ROW($C714)-ROW($C$5),1))</f>
        <v>-</v>
      </c>
      <c r="I714" s="100" t="str">
        <f>IF(LEN(INDEX(Input!G$6:G$1005,ROW($C714)-ROW($C$5),1))=0,"",INDEX(Input!G$6:G$1005,ROW($C714)-ROW($C$5),1))</f>
        <v/>
      </c>
      <c r="J714" s="100" t="str">
        <f>IF(LEN(INDEX(Input!B$6:B$1005,ROW($C714)-ROW($C$5),1))=0,"-",IF(INDEX(Input!H$6:H$1005,ROW($C714)-ROW($C$5),1)="","Not set",INDEX(Input!H$6:H$1005,ROW($C714)-ROW($C$5),1)) )</f>
        <v>-</v>
      </c>
      <c r="K714" s="101" t="str">
        <f>IF(LEN(INDEX(Input!I$6:I$1005,ROW($C714)-ROW($C$5),1))=0,"",INDEX(Input!I$6:I$1005,ROW($C714)-ROW($C$5),1))</f>
        <v/>
      </c>
      <c r="L714" s="101" t="str">
        <f t="array" ref="L714">IFERROR(IF($AY$24=123,DAY(K714)&amp;connector&amp;IF($AZ$24="Extended",INDEX($AT$24:$AT$35,MONTH(K714),1),MONTH(K714))&amp;connector&amp;IF($AZ$24="Short", RIGHT(YEAR(K714),2),YEAR(K714)),IF($AY$24=213, MONTH(K714)&amp;connector&amp;DAY(K714)&amp;connector&amp;IF($AZ$24="Short", RIGHT(YEAR(K714),2),YEAR(K714)),IF($AZ$24="Short", RIGHT(YEAR(K714),2),YEAR(K714))&amp;connector&amp;MONTH(K714)&amp;connector&amp;DAY(K714))),"-")</f>
        <v>-</v>
      </c>
      <c r="M714" s="101" t="str">
        <f>IF(LEN(INDEX(Input!J$6:J$1005,ROW($C714)-ROW($C$5),1))=0,"",INDEX(Input!J$6:J$1005,ROW($C714)-ROW($C$5),1))</f>
        <v/>
      </c>
      <c r="N714" s="101" t="str">
        <f t="array" ref="N714">IFERROR(IF($AY$24=123,DAY(M714)&amp;connector&amp;IF($AZ$24="Extended",INDEX($AT$24:$AT$35,MONTH(M714),1),MONTH(M714))&amp;connector&amp;IF($AZ$24="Short", RIGHT(YEAR(M714),2),YEAR(M714)),IF($AY$24=213, MONTH(M714)&amp;connector&amp;DAY(M714)&amp;connector&amp;IF($AZ$24="Short", RIGHT(YEAR(M714),2),YEAR(M714)),IF($AZ$24="Short", RIGHT(YEAR(M714),2),YEAR(M714))&amp;connector&amp;MONTH(M714)&amp;connector&amp;DAY(M714))),"-")</f>
        <v>-</v>
      </c>
      <c r="O714" s="156" t="str">
        <f>IF(LEN(INDEX(Input!K$6:K$1005,ROW($C714)-ROW($C$5),1))=0,"",INDEX(Input!K$6:K$1005,ROW($C714)-ROW($C$5),1))</f>
        <v/>
      </c>
      <c r="P714" s="100" t="str">
        <f t="shared" si="89"/>
        <v>-</v>
      </c>
      <c r="Q714" s="156" t="str">
        <f>IF(LEN(INDEX(Input!L$6:L$1005,ROW($C714)-ROW($C$5),1))=0,"",INDEX(Input!L$6:L$1005,ROW($C714)-ROW($C$5),1))</f>
        <v/>
      </c>
      <c r="R714" s="100" t="str">
        <f t="shared" si="90"/>
        <v>-</v>
      </c>
      <c r="S714" s="156" t="str">
        <f>IF(LEN(INDEX(Input!M$6:M$1005,ROW($C714)-ROW($C$5),1))=0,"-",INDEX(Input!M$6:M$1005,ROW($C714)-ROW($C$5),1))</f>
        <v>-</v>
      </c>
      <c r="T714" s="156" t="str">
        <f t="shared" si="91"/>
        <v/>
      </c>
      <c r="U714" s="100" t="str">
        <f t="shared" si="92"/>
        <v>-</v>
      </c>
      <c r="V714" s="156" t="str">
        <f>IF(LEN(INDEX(Input!O$6:O$1005,ROW($C714)-ROW($C$5),1))=0,"",INDEX(Input!O$6:O$1005,ROW($C714)-ROW($C$5),1))</f>
        <v/>
      </c>
      <c r="W714" s="100" t="str">
        <f t="shared" si="93"/>
        <v>-</v>
      </c>
      <c r="X714" s="104" t="str">
        <f t="shared" si="94"/>
        <v/>
      </c>
      <c r="Y714" s="102" t="str">
        <f t="shared" si="88"/>
        <v/>
      </c>
      <c r="Z714" s="102" t="str">
        <f>IF(AND(OR(Dashboard!$D$7=J714,Dashboard!$D$7=""),  OR(Dashboard!$G$6&lt;=K714,Dashboard!$G$6=""), OR(Dashboard!$G$7&gt;=K714,Dashboard!$G$7=""),  OR(Dashboard!$J$6&lt;=O714,Dashboard!$J$6=""), OR(Dashboard!$J$7&gt;=O714,Dashboard!$J$7=""),D714&lt;&gt;""),"x","")</f>
        <v>x</v>
      </c>
      <c r="AA714" s="102" t="str">
        <f>IF(AND(OR(Dashboard!$D$6=H714,Dashboard!$D$6="",Dashboard!$D$6="All"), Z714="x"),"x","")</f>
        <v>x</v>
      </c>
      <c r="AB714" s="103" t="str">
        <f>IF(AND(OR(Dashboard!$D$6=H714,Dashboard!$D$6="",Dashboard!$D$6="All"), OR(Dashboard!$D$7=J714,Dashboard!$D$7=""),  OR(Dashboard!$G$6&lt;=K714,Dashboard!$G$6=""), OR(Dashboard!$G$7&gt;=K714,Dashboard!$G$7=""),  OR(Dashboard!$J$6&lt;=O714,Dashboard!$J$6=""), OR(Dashboard!$J$7&gt;=O714,Dashboard!$J$7=""),I714&lt;&gt;""),"x","")</f>
        <v/>
      </c>
      <c r="AC714" s="88" t="str">
        <f>IF($AB714&lt;&gt;"x","",IF(AND($I714&lt;&gt;AC$4, IFERROR(MATCH("c",$AB714:AB714,0),0)=0),"x", IF(IFERROR(MATCH("c",$AB714:AB714,0),0)=0,"c","")))</f>
        <v/>
      </c>
      <c r="AD714" s="88" t="str">
        <f>IF($AB714&lt;&gt;"x","",IF(AND($I714&lt;&gt;AD$4, IFERROR(MATCH("c",$AB714:AC714,0),0)=0),"x", IF(IFERROR(MATCH("c",$AB714:AC714,0),0)=0,"c","")))</f>
        <v/>
      </c>
      <c r="AE714" s="88" t="str">
        <f>IF($AB714&lt;&gt;"x","",IF(AND($I714&lt;&gt;AE$4, IFERROR(MATCH("c",$AB714:AD714,0),0)=0),"x", IF(IFERROR(MATCH("c",$AB714:AD714,0),0)=0,"c","")))</f>
        <v/>
      </c>
      <c r="AF714" s="88" t="str">
        <f>IF($AB714&lt;&gt;"x","",IF(AND($I714&lt;&gt;AF$4, IFERROR(MATCH("c",$AB714:AE714,0),0)=0),"x", IF(IFERROR(MATCH("c",$AB714:AE714,0),0)=0,"c","")))</f>
        <v/>
      </c>
      <c r="AG714" s="88" t="str">
        <f>IF($AB714&lt;&gt;"x","",IF(AND($I714&lt;&gt;AG$4, IFERROR(MATCH("c",$AB714:AF714,0),0)=0),"x", IF(IFERROR(MATCH("c",$AB714:AF714,0),0)=0,"c","")))</f>
        <v/>
      </c>
      <c r="AH714" s="88" t="str">
        <f>IF($AB714&lt;&gt;"x","",IF(AND($I714&lt;&gt;AH$4, IFERROR(MATCH("c",$AB714:AG714,0),0)=0),"x", IF(IFERROR(MATCH("c",$AB714:AG714,0),0)=0,"c","")))</f>
        <v/>
      </c>
      <c r="AI714" s="88" t="str">
        <f>IF($AB714&lt;&gt;"x","",IF(AND($I714&lt;&gt;AI$4, IFERROR(MATCH("c",$AB714:AH714,0),0)=0),"x", IF(IFERROR(MATCH("c",$AB714:AH714,0),0)=0,"c","")))</f>
        <v/>
      </c>
      <c r="AJ714" s="88" t="str">
        <f>IF($AB714&lt;&gt;"x","",IF(AND($I714&lt;&gt;AJ$4, IFERROR(MATCH("c",$AB714:AI714,0),0)=0),"x", IF(IFERROR(MATCH("c",$AB714:AI714,0),0)=0,"c","")))</f>
        <v/>
      </c>
      <c r="AK714" s="88" t="str">
        <f>IF($AB714&lt;&gt;"x","",IF(AND($I714&lt;&gt;AK$4, IFERROR(MATCH("c",$AB714:AJ714,0),0)=0),"x", IF(IFERROR(MATCH("c",$AB714:AJ714,0),0)=0,"c","")))</f>
        <v/>
      </c>
      <c r="AL714" s="88" t="str">
        <f>IF($AB714&lt;&gt;"x","",IF(AND($I714&lt;&gt;AL$4, IFERROR(MATCH("c",$AB714:AK714,0),0)=0),"x", IF(IFERROR(MATCH("c",$AB714:AK714,0),0)=0,"c","")))</f>
        <v/>
      </c>
      <c r="AM714" s="88" t="str">
        <f>IF($AB714&lt;&gt;"x","",IF(AND($I714&lt;&gt;AM$4, IFERROR(MATCH("c",$AB714:AL714,0),0)=0),"x", IF(IFERROR(MATCH("c",$AB714:AL714,0),0)=0,"c","")))</f>
        <v/>
      </c>
      <c r="AN714" s="88" t="str">
        <f>IF($AB714&lt;&gt;"x","",IF(AND($I714&lt;&gt;AN$4, IFERROR(MATCH("c",$AB714:AM714,0),0)=0),"x", IF(IFERROR(MATCH("c",$AB714:AM714,0),0)=0,"c","")))</f>
        <v/>
      </c>
      <c r="AO714" s="88" t="str">
        <f>IF($AB714&lt;&gt;"x","",IF(AND($I714&lt;&gt;AO$4, IFERROR(MATCH("c",$AB714:AN714,0),0)=0),"x", IF(IFERROR(MATCH("c",$AB714:AN714,0),0)=0,"c","")))</f>
        <v/>
      </c>
      <c r="AP714" s="88" t="str">
        <f>IF($AB714&lt;&gt;"x","",IF(AND($I714&lt;&gt;AP$4, IFERROR(MATCH("c",$AB714:AO714,0),0)=0),"x", IF(IFERROR(MATCH("c",$AB714:AO714,0),0)=0,"c","")))</f>
        <v/>
      </c>
      <c r="AQ714" s="88" t="str">
        <f>IF($AB714&lt;&gt;"x","",IF(AND($I714&lt;&gt;AQ$4, IFERROR(MATCH("c",$AB714:AP714,0),0)=0),"x", IF(IFERROR(MATCH("c",$AB714:AP714,0),0)=0,"c","")))</f>
        <v/>
      </c>
    </row>
    <row r="715" spans="2:43" x14ac:dyDescent="0.25">
      <c r="B715" s="88">
        <f>IF(AND(OR(Pipeline!$F$5=H715,Pipeline!$F$5="",Pipeline!$F$5="All"), OR(Pipeline!$F$6=J715,Pipeline!$F$6="",Pipeline!$F$6="All"),  OR(Pipeline!$J$5&lt;=K715,Pipeline!$J$5=""), OR(Pipeline!$J$6&gt;=K715,Pipeline!$J$6=""),  OR(Pipeline!$N$5&lt;=O715,Pipeline!$N$5=""), OR(Pipeline!$N$6&gt;=O715,Pipeline!$N$6="")),1,0)</f>
        <v>1</v>
      </c>
      <c r="C715" s="99">
        <f>IF(B715&lt;&gt;1,"",COUNTIFS($I$6:I714,I715,$B$6:B714,1)+1)</f>
        <v>703</v>
      </c>
      <c r="D715" s="100" t="str">
        <f>IF(LEN(INDEX(Input!B$6:B$1005,ROW($C715)-ROW($C$5),1))=0,"-",INDEX(Input!B$6:B$1005,ROW($C715)-ROW($C$5),1))</f>
        <v>-</v>
      </c>
      <c r="E715" s="100" t="str">
        <f>IF(LEN(INDEX(Input!C$6:C$1005,ROW($C715)-ROW($C$5),1))=0,"-",INDEX(Input!C$6:C$1005,ROW($C715)-ROW($C$5),1))</f>
        <v>-</v>
      </c>
      <c r="F715" s="100" t="str">
        <f>IF(LEN(INDEX(Input!D$6:D$1005,ROW($C715)-ROW($C$5),1))=0,"-",INDEX(Input!D$6:D$1005,ROW($C715)-ROW($C$5),1))</f>
        <v>-</v>
      </c>
      <c r="G715" s="100" t="str">
        <f>IF(LEN(INDEX(Input!E$6:E$1005,ROW($C715)-ROW($C$5),1))=0,"-",INDEX(Input!E$6:E$1005,ROW($C715)-ROW($C$5),1))</f>
        <v>-</v>
      </c>
      <c r="H715" s="100" t="str">
        <f>IF(LEN(INDEX(Input!F$6:F$1005,ROW($C715)-ROW($C$5),1))=0,"-",INDEX(Input!F$6:F$1005,ROW($C715)-ROW($C$5),1))</f>
        <v>-</v>
      </c>
      <c r="I715" s="100" t="str">
        <f>IF(LEN(INDEX(Input!G$6:G$1005,ROW($C715)-ROW($C$5),1))=0,"",INDEX(Input!G$6:G$1005,ROW($C715)-ROW($C$5),1))</f>
        <v/>
      </c>
      <c r="J715" s="100" t="str">
        <f>IF(LEN(INDEX(Input!B$6:B$1005,ROW($C715)-ROW($C$5),1))=0,"-",IF(INDEX(Input!H$6:H$1005,ROW($C715)-ROW($C$5),1)="","Not set",INDEX(Input!H$6:H$1005,ROW($C715)-ROW($C$5),1)) )</f>
        <v>-</v>
      </c>
      <c r="K715" s="101" t="str">
        <f>IF(LEN(INDEX(Input!I$6:I$1005,ROW($C715)-ROW($C$5),1))=0,"",INDEX(Input!I$6:I$1005,ROW($C715)-ROW($C$5),1))</f>
        <v/>
      </c>
      <c r="L715" s="101" t="str">
        <f t="array" ref="L715">IFERROR(IF($AY$24=123,DAY(K715)&amp;connector&amp;IF($AZ$24="Extended",INDEX($AT$24:$AT$35,MONTH(K715),1),MONTH(K715))&amp;connector&amp;IF($AZ$24="Short", RIGHT(YEAR(K715),2),YEAR(K715)),IF($AY$24=213, MONTH(K715)&amp;connector&amp;DAY(K715)&amp;connector&amp;IF($AZ$24="Short", RIGHT(YEAR(K715),2),YEAR(K715)),IF($AZ$24="Short", RIGHT(YEAR(K715),2),YEAR(K715))&amp;connector&amp;MONTH(K715)&amp;connector&amp;DAY(K715))),"-")</f>
        <v>-</v>
      </c>
      <c r="M715" s="101" t="str">
        <f>IF(LEN(INDEX(Input!J$6:J$1005,ROW($C715)-ROW($C$5),1))=0,"",INDEX(Input!J$6:J$1005,ROW($C715)-ROW($C$5),1))</f>
        <v/>
      </c>
      <c r="N715" s="101" t="str">
        <f t="array" ref="N715">IFERROR(IF($AY$24=123,DAY(M715)&amp;connector&amp;IF($AZ$24="Extended",INDEX($AT$24:$AT$35,MONTH(M715),1),MONTH(M715))&amp;connector&amp;IF($AZ$24="Short", RIGHT(YEAR(M715),2),YEAR(M715)),IF($AY$24=213, MONTH(M715)&amp;connector&amp;DAY(M715)&amp;connector&amp;IF($AZ$24="Short", RIGHT(YEAR(M715),2),YEAR(M715)),IF($AZ$24="Short", RIGHT(YEAR(M715),2),YEAR(M715))&amp;connector&amp;MONTH(M715)&amp;connector&amp;DAY(M715))),"-")</f>
        <v>-</v>
      </c>
      <c r="O715" s="156" t="str">
        <f>IF(LEN(INDEX(Input!K$6:K$1005,ROW($C715)-ROW($C$5),1))=0,"",INDEX(Input!K$6:K$1005,ROW($C715)-ROW($C$5),1))</f>
        <v/>
      </c>
      <c r="P715" s="100" t="str">
        <f t="shared" si="89"/>
        <v>-</v>
      </c>
      <c r="Q715" s="156" t="str">
        <f>IF(LEN(INDEX(Input!L$6:L$1005,ROW($C715)-ROW($C$5),1))=0,"",INDEX(Input!L$6:L$1005,ROW($C715)-ROW($C$5),1))</f>
        <v/>
      </c>
      <c r="R715" s="100" t="str">
        <f t="shared" si="90"/>
        <v>-</v>
      </c>
      <c r="S715" s="156" t="str">
        <f>IF(LEN(INDEX(Input!M$6:M$1005,ROW($C715)-ROW($C$5),1))=0,"-",INDEX(Input!M$6:M$1005,ROW($C715)-ROW($C$5),1))</f>
        <v>-</v>
      </c>
      <c r="T715" s="156" t="str">
        <f t="shared" si="91"/>
        <v/>
      </c>
      <c r="U715" s="100" t="str">
        <f t="shared" si="92"/>
        <v>-</v>
      </c>
      <c r="V715" s="156" t="str">
        <f>IF(LEN(INDEX(Input!O$6:O$1005,ROW($C715)-ROW($C$5),1))=0,"",INDEX(Input!O$6:O$1005,ROW($C715)-ROW($C$5),1))</f>
        <v/>
      </c>
      <c r="W715" s="100" t="str">
        <f t="shared" si="93"/>
        <v>-</v>
      </c>
      <c r="X715" s="104" t="str">
        <f t="shared" si="94"/>
        <v/>
      </c>
      <c r="Y715" s="102" t="str">
        <f t="shared" si="88"/>
        <v/>
      </c>
      <c r="Z715" s="102" t="str">
        <f>IF(AND(OR(Dashboard!$D$7=J715,Dashboard!$D$7=""),  OR(Dashboard!$G$6&lt;=K715,Dashboard!$G$6=""), OR(Dashboard!$G$7&gt;=K715,Dashboard!$G$7=""),  OR(Dashboard!$J$6&lt;=O715,Dashboard!$J$6=""), OR(Dashboard!$J$7&gt;=O715,Dashboard!$J$7=""),D715&lt;&gt;""),"x","")</f>
        <v>x</v>
      </c>
      <c r="AA715" s="102" t="str">
        <f>IF(AND(OR(Dashboard!$D$6=H715,Dashboard!$D$6="",Dashboard!$D$6="All"), Z715="x"),"x","")</f>
        <v>x</v>
      </c>
      <c r="AB715" s="103" t="str">
        <f>IF(AND(OR(Dashboard!$D$6=H715,Dashboard!$D$6="",Dashboard!$D$6="All"), OR(Dashboard!$D$7=J715,Dashboard!$D$7=""),  OR(Dashboard!$G$6&lt;=K715,Dashboard!$G$6=""), OR(Dashboard!$G$7&gt;=K715,Dashboard!$G$7=""),  OR(Dashboard!$J$6&lt;=O715,Dashboard!$J$6=""), OR(Dashboard!$J$7&gt;=O715,Dashboard!$J$7=""),I715&lt;&gt;""),"x","")</f>
        <v/>
      </c>
      <c r="AC715" s="88" t="str">
        <f>IF($AB715&lt;&gt;"x","",IF(AND($I715&lt;&gt;AC$4, IFERROR(MATCH("c",$AB715:AB715,0),0)=0),"x", IF(IFERROR(MATCH("c",$AB715:AB715,0),0)=0,"c","")))</f>
        <v/>
      </c>
      <c r="AD715" s="88" t="str">
        <f>IF($AB715&lt;&gt;"x","",IF(AND($I715&lt;&gt;AD$4, IFERROR(MATCH("c",$AB715:AC715,0),0)=0),"x", IF(IFERROR(MATCH("c",$AB715:AC715,0),0)=0,"c","")))</f>
        <v/>
      </c>
      <c r="AE715" s="88" t="str">
        <f>IF($AB715&lt;&gt;"x","",IF(AND($I715&lt;&gt;AE$4, IFERROR(MATCH("c",$AB715:AD715,0),0)=0),"x", IF(IFERROR(MATCH("c",$AB715:AD715,0),0)=0,"c","")))</f>
        <v/>
      </c>
      <c r="AF715" s="88" t="str">
        <f>IF($AB715&lt;&gt;"x","",IF(AND($I715&lt;&gt;AF$4, IFERROR(MATCH("c",$AB715:AE715,0),0)=0),"x", IF(IFERROR(MATCH("c",$AB715:AE715,0),0)=0,"c","")))</f>
        <v/>
      </c>
      <c r="AG715" s="88" t="str">
        <f>IF($AB715&lt;&gt;"x","",IF(AND($I715&lt;&gt;AG$4, IFERROR(MATCH("c",$AB715:AF715,0),0)=0),"x", IF(IFERROR(MATCH("c",$AB715:AF715,0),0)=0,"c","")))</f>
        <v/>
      </c>
      <c r="AH715" s="88" t="str">
        <f>IF($AB715&lt;&gt;"x","",IF(AND($I715&lt;&gt;AH$4, IFERROR(MATCH("c",$AB715:AG715,0),0)=0),"x", IF(IFERROR(MATCH("c",$AB715:AG715,0),0)=0,"c","")))</f>
        <v/>
      </c>
      <c r="AI715" s="88" t="str">
        <f>IF($AB715&lt;&gt;"x","",IF(AND($I715&lt;&gt;AI$4, IFERROR(MATCH("c",$AB715:AH715,0),0)=0),"x", IF(IFERROR(MATCH("c",$AB715:AH715,0),0)=0,"c","")))</f>
        <v/>
      </c>
      <c r="AJ715" s="88" t="str">
        <f>IF($AB715&lt;&gt;"x","",IF(AND($I715&lt;&gt;AJ$4, IFERROR(MATCH("c",$AB715:AI715,0),0)=0),"x", IF(IFERROR(MATCH("c",$AB715:AI715,0),0)=0,"c","")))</f>
        <v/>
      </c>
      <c r="AK715" s="88" t="str">
        <f>IF($AB715&lt;&gt;"x","",IF(AND($I715&lt;&gt;AK$4, IFERROR(MATCH("c",$AB715:AJ715,0),0)=0),"x", IF(IFERROR(MATCH("c",$AB715:AJ715,0),0)=0,"c","")))</f>
        <v/>
      </c>
      <c r="AL715" s="88" t="str">
        <f>IF($AB715&lt;&gt;"x","",IF(AND($I715&lt;&gt;AL$4, IFERROR(MATCH("c",$AB715:AK715,0),0)=0),"x", IF(IFERROR(MATCH("c",$AB715:AK715,0),0)=0,"c","")))</f>
        <v/>
      </c>
      <c r="AM715" s="88" t="str">
        <f>IF($AB715&lt;&gt;"x","",IF(AND($I715&lt;&gt;AM$4, IFERROR(MATCH("c",$AB715:AL715,0),0)=0),"x", IF(IFERROR(MATCH("c",$AB715:AL715,0),0)=0,"c","")))</f>
        <v/>
      </c>
      <c r="AN715" s="88" t="str">
        <f>IF($AB715&lt;&gt;"x","",IF(AND($I715&lt;&gt;AN$4, IFERROR(MATCH("c",$AB715:AM715,0),0)=0),"x", IF(IFERROR(MATCH("c",$AB715:AM715,0),0)=0,"c","")))</f>
        <v/>
      </c>
      <c r="AO715" s="88" t="str">
        <f>IF($AB715&lt;&gt;"x","",IF(AND($I715&lt;&gt;AO$4, IFERROR(MATCH("c",$AB715:AN715,0),0)=0),"x", IF(IFERROR(MATCH("c",$AB715:AN715,0),0)=0,"c","")))</f>
        <v/>
      </c>
      <c r="AP715" s="88" t="str">
        <f>IF($AB715&lt;&gt;"x","",IF(AND($I715&lt;&gt;AP$4, IFERROR(MATCH("c",$AB715:AO715,0),0)=0),"x", IF(IFERROR(MATCH("c",$AB715:AO715,0),0)=0,"c","")))</f>
        <v/>
      </c>
      <c r="AQ715" s="88" t="str">
        <f>IF($AB715&lt;&gt;"x","",IF(AND($I715&lt;&gt;AQ$4, IFERROR(MATCH("c",$AB715:AP715,0),0)=0),"x", IF(IFERROR(MATCH("c",$AB715:AP715,0),0)=0,"c","")))</f>
        <v/>
      </c>
    </row>
    <row r="716" spans="2:43" x14ac:dyDescent="0.25">
      <c r="B716" s="88">
        <f>IF(AND(OR(Pipeline!$F$5=H716,Pipeline!$F$5="",Pipeline!$F$5="All"), OR(Pipeline!$F$6=J716,Pipeline!$F$6="",Pipeline!$F$6="All"),  OR(Pipeline!$J$5&lt;=K716,Pipeline!$J$5=""), OR(Pipeline!$J$6&gt;=K716,Pipeline!$J$6=""),  OR(Pipeline!$N$5&lt;=O716,Pipeline!$N$5=""), OR(Pipeline!$N$6&gt;=O716,Pipeline!$N$6="")),1,0)</f>
        <v>1</v>
      </c>
      <c r="C716" s="99">
        <f>IF(B716&lt;&gt;1,"",COUNTIFS($I$6:I715,I716,$B$6:B715,1)+1)</f>
        <v>704</v>
      </c>
      <c r="D716" s="100" t="str">
        <f>IF(LEN(INDEX(Input!B$6:B$1005,ROW($C716)-ROW($C$5),1))=0,"-",INDEX(Input!B$6:B$1005,ROW($C716)-ROW($C$5),1))</f>
        <v>-</v>
      </c>
      <c r="E716" s="100" t="str">
        <f>IF(LEN(INDEX(Input!C$6:C$1005,ROW($C716)-ROW($C$5),1))=0,"-",INDEX(Input!C$6:C$1005,ROW($C716)-ROW($C$5),1))</f>
        <v>-</v>
      </c>
      <c r="F716" s="100" t="str">
        <f>IF(LEN(INDEX(Input!D$6:D$1005,ROW($C716)-ROW($C$5),1))=0,"-",INDEX(Input!D$6:D$1005,ROW($C716)-ROW($C$5),1))</f>
        <v>-</v>
      </c>
      <c r="G716" s="100" t="str">
        <f>IF(LEN(INDEX(Input!E$6:E$1005,ROW($C716)-ROW($C$5),1))=0,"-",INDEX(Input!E$6:E$1005,ROW($C716)-ROW($C$5),1))</f>
        <v>-</v>
      </c>
      <c r="H716" s="100" t="str">
        <f>IF(LEN(INDEX(Input!F$6:F$1005,ROW($C716)-ROW($C$5),1))=0,"-",INDEX(Input!F$6:F$1005,ROW($C716)-ROW($C$5),1))</f>
        <v>-</v>
      </c>
      <c r="I716" s="100" t="str">
        <f>IF(LEN(INDEX(Input!G$6:G$1005,ROW($C716)-ROW($C$5),1))=0,"",INDEX(Input!G$6:G$1005,ROW($C716)-ROW($C$5),1))</f>
        <v/>
      </c>
      <c r="J716" s="100" t="str">
        <f>IF(LEN(INDEX(Input!B$6:B$1005,ROW($C716)-ROW($C$5),1))=0,"-",IF(INDEX(Input!H$6:H$1005,ROW($C716)-ROW($C$5),1)="","Not set",INDEX(Input!H$6:H$1005,ROW($C716)-ROW($C$5),1)) )</f>
        <v>-</v>
      </c>
      <c r="K716" s="101" t="str">
        <f>IF(LEN(INDEX(Input!I$6:I$1005,ROW($C716)-ROW($C$5),1))=0,"",INDEX(Input!I$6:I$1005,ROW($C716)-ROW($C$5),1))</f>
        <v/>
      </c>
      <c r="L716" s="101" t="str">
        <f t="array" ref="L716">IFERROR(IF($AY$24=123,DAY(K716)&amp;connector&amp;IF($AZ$24="Extended",INDEX($AT$24:$AT$35,MONTH(K716),1),MONTH(K716))&amp;connector&amp;IF($AZ$24="Short", RIGHT(YEAR(K716),2),YEAR(K716)),IF($AY$24=213, MONTH(K716)&amp;connector&amp;DAY(K716)&amp;connector&amp;IF($AZ$24="Short", RIGHT(YEAR(K716),2),YEAR(K716)),IF($AZ$24="Short", RIGHT(YEAR(K716),2),YEAR(K716))&amp;connector&amp;MONTH(K716)&amp;connector&amp;DAY(K716))),"-")</f>
        <v>-</v>
      </c>
      <c r="M716" s="101" t="str">
        <f>IF(LEN(INDEX(Input!J$6:J$1005,ROW($C716)-ROW($C$5),1))=0,"",INDEX(Input!J$6:J$1005,ROW($C716)-ROW($C$5),1))</f>
        <v/>
      </c>
      <c r="N716" s="101" t="str">
        <f t="array" ref="N716">IFERROR(IF($AY$24=123,DAY(M716)&amp;connector&amp;IF($AZ$24="Extended",INDEX($AT$24:$AT$35,MONTH(M716),1),MONTH(M716))&amp;connector&amp;IF($AZ$24="Short", RIGHT(YEAR(M716),2),YEAR(M716)),IF($AY$24=213, MONTH(M716)&amp;connector&amp;DAY(M716)&amp;connector&amp;IF($AZ$24="Short", RIGHT(YEAR(M716),2),YEAR(M716)),IF($AZ$24="Short", RIGHT(YEAR(M716),2),YEAR(M716))&amp;connector&amp;MONTH(M716)&amp;connector&amp;DAY(M716))),"-")</f>
        <v>-</v>
      </c>
      <c r="O716" s="156" t="str">
        <f>IF(LEN(INDEX(Input!K$6:K$1005,ROW($C716)-ROW($C$5),1))=0,"",INDEX(Input!K$6:K$1005,ROW($C716)-ROW($C$5),1))</f>
        <v/>
      </c>
      <c r="P716" s="100" t="str">
        <f t="shared" si="89"/>
        <v>-</v>
      </c>
      <c r="Q716" s="156" t="str">
        <f>IF(LEN(INDEX(Input!L$6:L$1005,ROW($C716)-ROW($C$5),1))=0,"",INDEX(Input!L$6:L$1005,ROW($C716)-ROW($C$5),1))</f>
        <v/>
      </c>
      <c r="R716" s="100" t="str">
        <f t="shared" si="90"/>
        <v>-</v>
      </c>
      <c r="S716" s="156" t="str">
        <f>IF(LEN(INDEX(Input!M$6:M$1005,ROW($C716)-ROW($C$5),1))=0,"-",INDEX(Input!M$6:M$1005,ROW($C716)-ROW($C$5),1))</f>
        <v>-</v>
      </c>
      <c r="T716" s="156" t="str">
        <f t="shared" si="91"/>
        <v/>
      </c>
      <c r="U716" s="100" t="str">
        <f t="shared" si="92"/>
        <v>-</v>
      </c>
      <c r="V716" s="156" t="str">
        <f>IF(LEN(INDEX(Input!O$6:O$1005,ROW($C716)-ROW($C$5),1))=0,"",INDEX(Input!O$6:O$1005,ROW($C716)-ROW($C$5),1))</f>
        <v/>
      </c>
      <c r="W716" s="100" t="str">
        <f t="shared" si="93"/>
        <v>-</v>
      </c>
      <c r="X716" s="104" t="str">
        <f t="shared" si="94"/>
        <v/>
      </c>
      <c r="Y716" s="102" t="str">
        <f t="shared" si="88"/>
        <v/>
      </c>
      <c r="Z716" s="102" t="str">
        <f>IF(AND(OR(Dashboard!$D$7=J716,Dashboard!$D$7=""),  OR(Dashboard!$G$6&lt;=K716,Dashboard!$G$6=""), OR(Dashboard!$G$7&gt;=K716,Dashboard!$G$7=""),  OR(Dashboard!$J$6&lt;=O716,Dashboard!$J$6=""), OR(Dashboard!$J$7&gt;=O716,Dashboard!$J$7=""),D716&lt;&gt;""),"x","")</f>
        <v>x</v>
      </c>
      <c r="AA716" s="102" t="str">
        <f>IF(AND(OR(Dashboard!$D$6=H716,Dashboard!$D$6="",Dashboard!$D$6="All"), Z716="x"),"x","")</f>
        <v>x</v>
      </c>
      <c r="AB716" s="103" t="str">
        <f>IF(AND(OR(Dashboard!$D$6=H716,Dashboard!$D$6="",Dashboard!$D$6="All"), OR(Dashboard!$D$7=J716,Dashboard!$D$7=""),  OR(Dashboard!$G$6&lt;=K716,Dashboard!$G$6=""), OR(Dashboard!$G$7&gt;=K716,Dashboard!$G$7=""),  OR(Dashboard!$J$6&lt;=O716,Dashboard!$J$6=""), OR(Dashboard!$J$7&gt;=O716,Dashboard!$J$7=""),I716&lt;&gt;""),"x","")</f>
        <v/>
      </c>
      <c r="AC716" s="88" t="str">
        <f>IF($AB716&lt;&gt;"x","",IF(AND($I716&lt;&gt;AC$4, IFERROR(MATCH("c",$AB716:AB716,0),0)=0),"x", IF(IFERROR(MATCH("c",$AB716:AB716,0),0)=0,"c","")))</f>
        <v/>
      </c>
      <c r="AD716" s="88" t="str">
        <f>IF($AB716&lt;&gt;"x","",IF(AND($I716&lt;&gt;AD$4, IFERROR(MATCH("c",$AB716:AC716,0),0)=0),"x", IF(IFERROR(MATCH("c",$AB716:AC716,0),0)=0,"c","")))</f>
        <v/>
      </c>
      <c r="AE716" s="88" t="str">
        <f>IF($AB716&lt;&gt;"x","",IF(AND($I716&lt;&gt;AE$4, IFERROR(MATCH("c",$AB716:AD716,0),0)=0),"x", IF(IFERROR(MATCH("c",$AB716:AD716,0),0)=0,"c","")))</f>
        <v/>
      </c>
      <c r="AF716" s="88" t="str">
        <f>IF($AB716&lt;&gt;"x","",IF(AND($I716&lt;&gt;AF$4, IFERROR(MATCH("c",$AB716:AE716,0),0)=0),"x", IF(IFERROR(MATCH("c",$AB716:AE716,0),0)=0,"c","")))</f>
        <v/>
      </c>
      <c r="AG716" s="88" t="str">
        <f>IF($AB716&lt;&gt;"x","",IF(AND($I716&lt;&gt;AG$4, IFERROR(MATCH("c",$AB716:AF716,0),0)=0),"x", IF(IFERROR(MATCH("c",$AB716:AF716,0),0)=0,"c","")))</f>
        <v/>
      </c>
      <c r="AH716" s="88" t="str">
        <f>IF($AB716&lt;&gt;"x","",IF(AND($I716&lt;&gt;AH$4, IFERROR(MATCH("c",$AB716:AG716,0),0)=0),"x", IF(IFERROR(MATCH("c",$AB716:AG716,0),0)=0,"c","")))</f>
        <v/>
      </c>
      <c r="AI716" s="88" t="str">
        <f>IF($AB716&lt;&gt;"x","",IF(AND($I716&lt;&gt;AI$4, IFERROR(MATCH("c",$AB716:AH716,0),0)=0),"x", IF(IFERROR(MATCH("c",$AB716:AH716,0),0)=0,"c","")))</f>
        <v/>
      </c>
      <c r="AJ716" s="88" t="str">
        <f>IF($AB716&lt;&gt;"x","",IF(AND($I716&lt;&gt;AJ$4, IFERROR(MATCH("c",$AB716:AI716,0),0)=0),"x", IF(IFERROR(MATCH("c",$AB716:AI716,0),0)=0,"c","")))</f>
        <v/>
      </c>
      <c r="AK716" s="88" t="str">
        <f>IF($AB716&lt;&gt;"x","",IF(AND($I716&lt;&gt;AK$4, IFERROR(MATCH("c",$AB716:AJ716,0),0)=0),"x", IF(IFERROR(MATCH("c",$AB716:AJ716,0),0)=0,"c","")))</f>
        <v/>
      </c>
      <c r="AL716" s="88" t="str">
        <f>IF($AB716&lt;&gt;"x","",IF(AND($I716&lt;&gt;AL$4, IFERROR(MATCH("c",$AB716:AK716,0),0)=0),"x", IF(IFERROR(MATCH("c",$AB716:AK716,0),0)=0,"c","")))</f>
        <v/>
      </c>
      <c r="AM716" s="88" t="str">
        <f>IF($AB716&lt;&gt;"x","",IF(AND($I716&lt;&gt;AM$4, IFERROR(MATCH("c",$AB716:AL716,0),0)=0),"x", IF(IFERROR(MATCH("c",$AB716:AL716,0),0)=0,"c","")))</f>
        <v/>
      </c>
      <c r="AN716" s="88" t="str">
        <f>IF($AB716&lt;&gt;"x","",IF(AND($I716&lt;&gt;AN$4, IFERROR(MATCH("c",$AB716:AM716,0),0)=0),"x", IF(IFERROR(MATCH("c",$AB716:AM716,0),0)=0,"c","")))</f>
        <v/>
      </c>
      <c r="AO716" s="88" t="str">
        <f>IF($AB716&lt;&gt;"x","",IF(AND($I716&lt;&gt;AO$4, IFERROR(MATCH("c",$AB716:AN716,0),0)=0),"x", IF(IFERROR(MATCH("c",$AB716:AN716,0),0)=0,"c","")))</f>
        <v/>
      </c>
      <c r="AP716" s="88" t="str">
        <f>IF($AB716&lt;&gt;"x","",IF(AND($I716&lt;&gt;AP$4, IFERROR(MATCH("c",$AB716:AO716,0),0)=0),"x", IF(IFERROR(MATCH("c",$AB716:AO716,0),0)=0,"c","")))</f>
        <v/>
      </c>
      <c r="AQ716" s="88" t="str">
        <f>IF($AB716&lt;&gt;"x","",IF(AND($I716&lt;&gt;AQ$4, IFERROR(MATCH("c",$AB716:AP716,0),0)=0),"x", IF(IFERROR(MATCH("c",$AB716:AP716,0),0)=0,"c","")))</f>
        <v/>
      </c>
    </row>
    <row r="717" spans="2:43" x14ac:dyDescent="0.25">
      <c r="B717" s="88">
        <f>IF(AND(OR(Pipeline!$F$5=H717,Pipeline!$F$5="",Pipeline!$F$5="All"), OR(Pipeline!$F$6=J717,Pipeline!$F$6="",Pipeline!$F$6="All"),  OR(Pipeline!$J$5&lt;=K717,Pipeline!$J$5=""), OR(Pipeline!$J$6&gt;=K717,Pipeline!$J$6=""),  OR(Pipeline!$N$5&lt;=O717,Pipeline!$N$5=""), OR(Pipeline!$N$6&gt;=O717,Pipeline!$N$6="")),1,0)</f>
        <v>1</v>
      </c>
      <c r="C717" s="99">
        <f>IF(B717&lt;&gt;1,"",COUNTIFS($I$6:I716,I717,$B$6:B716,1)+1)</f>
        <v>705</v>
      </c>
      <c r="D717" s="100" t="str">
        <f>IF(LEN(INDEX(Input!B$6:B$1005,ROW($C717)-ROW($C$5),1))=0,"-",INDEX(Input!B$6:B$1005,ROW($C717)-ROW($C$5),1))</f>
        <v>-</v>
      </c>
      <c r="E717" s="100" t="str">
        <f>IF(LEN(INDEX(Input!C$6:C$1005,ROW($C717)-ROW($C$5),1))=0,"-",INDEX(Input!C$6:C$1005,ROW($C717)-ROW($C$5),1))</f>
        <v>-</v>
      </c>
      <c r="F717" s="100" t="str">
        <f>IF(LEN(INDEX(Input!D$6:D$1005,ROW($C717)-ROW($C$5),1))=0,"-",INDEX(Input!D$6:D$1005,ROW($C717)-ROW($C$5),1))</f>
        <v>-</v>
      </c>
      <c r="G717" s="100" t="str">
        <f>IF(LEN(INDEX(Input!E$6:E$1005,ROW($C717)-ROW($C$5),1))=0,"-",INDEX(Input!E$6:E$1005,ROW($C717)-ROW($C$5),1))</f>
        <v>-</v>
      </c>
      <c r="H717" s="100" t="str">
        <f>IF(LEN(INDEX(Input!F$6:F$1005,ROW($C717)-ROW($C$5),1))=0,"-",INDEX(Input!F$6:F$1005,ROW($C717)-ROW($C$5),1))</f>
        <v>-</v>
      </c>
      <c r="I717" s="100" t="str">
        <f>IF(LEN(INDEX(Input!G$6:G$1005,ROW($C717)-ROW($C$5),1))=0,"",INDEX(Input!G$6:G$1005,ROW($C717)-ROW($C$5),1))</f>
        <v/>
      </c>
      <c r="J717" s="100" t="str">
        <f>IF(LEN(INDEX(Input!B$6:B$1005,ROW($C717)-ROW($C$5),1))=0,"-",IF(INDEX(Input!H$6:H$1005,ROW($C717)-ROW($C$5),1)="","Not set",INDEX(Input!H$6:H$1005,ROW($C717)-ROW($C$5),1)) )</f>
        <v>-</v>
      </c>
      <c r="K717" s="101" t="str">
        <f>IF(LEN(INDEX(Input!I$6:I$1005,ROW($C717)-ROW($C$5),1))=0,"",INDEX(Input!I$6:I$1005,ROW($C717)-ROW($C$5),1))</f>
        <v/>
      </c>
      <c r="L717" s="101" t="str">
        <f t="array" ref="L717">IFERROR(IF($AY$24=123,DAY(K717)&amp;connector&amp;IF($AZ$24="Extended",INDEX($AT$24:$AT$35,MONTH(K717),1),MONTH(K717))&amp;connector&amp;IF($AZ$24="Short", RIGHT(YEAR(K717),2),YEAR(K717)),IF($AY$24=213, MONTH(K717)&amp;connector&amp;DAY(K717)&amp;connector&amp;IF($AZ$24="Short", RIGHT(YEAR(K717),2),YEAR(K717)),IF($AZ$24="Short", RIGHT(YEAR(K717),2),YEAR(K717))&amp;connector&amp;MONTH(K717)&amp;connector&amp;DAY(K717))),"-")</f>
        <v>-</v>
      </c>
      <c r="M717" s="101" t="str">
        <f>IF(LEN(INDEX(Input!J$6:J$1005,ROW($C717)-ROW($C$5),1))=0,"",INDEX(Input!J$6:J$1005,ROW($C717)-ROW($C$5),1))</f>
        <v/>
      </c>
      <c r="N717" s="101" t="str">
        <f t="array" ref="N717">IFERROR(IF($AY$24=123,DAY(M717)&amp;connector&amp;IF($AZ$24="Extended",INDEX($AT$24:$AT$35,MONTH(M717),1),MONTH(M717))&amp;connector&amp;IF($AZ$24="Short", RIGHT(YEAR(M717),2),YEAR(M717)),IF($AY$24=213, MONTH(M717)&amp;connector&amp;DAY(M717)&amp;connector&amp;IF($AZ$24="Short", RIGHT(YEAR(M717),2),YEAR(M717)),IF($AZ$24="Short", RIGHT(YEAR(M717),2),YEAR(M717))&amp;connector&amp;MONTH(M717)&amp;connector&amp;DAY(M717))),"-")</f>
        <v>-</v>
      </c>
      <c r="O717" s="156" t="str">
        <f>IF(LEN(INDEX(Input!K$6:K$1005,ROW($C717)-ROW($C$5),1))=0,"",INDEX(Input!K$6:K$1005,ROW($C717)-ROW($C$5),1))</f>
        <v/>
      </c>
      <c r="P717" s="100" t="str">
        <f t="shared" si="89"/>
        <v>-</v>
      </c>
      <c r="Q717" s="156" t="str">
        <f>IF(LEN(INDEX(Input!L$6:L$1005,ROW($C717)-ROW($C$5),1))=0,"",INDEX(Input!L$6:L$1005,ROW($C717)-ROW($C$5),1))</f>
        <v/>
      </c>
      <c r="R717" s="100" t="str">
        <f t="shared" si="90"/>
        <v>-</v>
      </c>
      <c r="S717" s="156" t="str">
        <f>IF(LEN(INDEX(Input!M$6:M$1005,ROW($C717)-ROW($C$5),1))=0,"-",INDEX(Input!M$6:M$1005,ROW($C717)-ROW($C$5),1))</f>
        <v>-</v>
      </c>
      <c r="T717" s="156" t="str">
        <f t="shared" si="91"/>
        <v/>
      </c>
      <c r="U717" s="100" t="str">
        <f t="shared" si="92"/>
        <v>-</v>
      </c>
      <c r="V717" s="156" t="str">
        <f>IF(LEN(INDEX(Input!O$6:O$1005,ROW($C717)-ROW($C$5),1))=0,"",INDEX(Input!O$6:O$1005,ROW($C717)-ROW($C$5),1))</f>
        <v/>
      </c>
      <c r="W717" s="100" t="str">
        <f t="shared" si="93"/>
        <v>-</v>
      </c>
      <c r="X717" s="104" t="str">
        <f t="shared" si="94"/>
        <v/>
      </c>
      <c r="Y717" s="102" t="str">
        <f t="shared" si="88"/>
        <v/>
      </c>
      <c r="Z717" s="102" t="str">
        <f>IF(AND(OR(Dashboard!$D$7=J717,Dashboard!$D$7=""),  OR(Dashboard!$G$6&lt;=K717,Dashboard!$G$6=""), OR(Dashboard!$G$7&gt;=K717,Dashboard!$G$7=""),  OR(Dashboard!$J$6&lt;=O717,Dashboard!$J$6=""), OR(Dashboard!$J$7&gt;=O717,Dashboard!$J$7=""),D717&lt;&gt;""),"x","")</f>
        <v>x</v>
      </c>
      <c r="AA717" s="102" t="str">
        <f>IF(AND(OR(Dashboard!$D$6=H717,Dashboard!$D$6="",Dashboard!$D$6="All"), Z717="x"),"x","")</f>
        <v>x</v>
      </c>
      <c r="AB717" s="103" t="str">
        <f>IF(AND(OR(Dashboard!$D$6=H717,Dashboard!$D$6="",Dashboard!$D$6="All"), OR(Dashboard!$D$7=J717,Dashboard!$D$7=""),  OR(Dashboard!$G$6&lt;=K717,Dashboard!$G$6=""), OR(Dashboard!$G$7&gt;=K717,Dashboard!$G$7=""),  OR(Dashboard!$J$6&lt;=O717,Dashboard!$J$6=""), OR(Dashboard!$J$7&gt;=O717,Dashboard!$J$7=""),I717&lt;&gt;""),"x","")</f>
        <v/>
      </c>
      <c r="AC717" s="88" t="str">
        <f>IF($AB717&lt;&gt;"x","",IF(AND($I717&lt;&gt;AC$4, IFERROR(MATCH("c",$AB717:AB717,0),0)=0),"x", IF(IFERROR(MATCH("c",$AB717:AB717,0),0)=0,"c","")))</f>
        <v/>
      </c>
      <c r="AD717" s="88" t="str">
        <f>IF($AB717&lt;&gt;"x","",IF(AND($I717&lt;&gt;AD$4, IFERROR(MATCH("c",$AB717:AC717,0),0)=0),"x", IF(IFERROR(MATCH("c",$AB717:AC717,0),0)=0,"c","")))</f>
        <v/>
      </c>
      <c r="AE717" s="88" t="str">
        <f>IF($AB717&lt;&gt;"x","",IF(AND($I717&lt;&gt;AE$4, IFERROR(MATCH("c",$AB717:AD717,0),0)=0),"x", IF(IFERROR(MATCH("c",$AB717:AD717,0),0)=0,"c","")))</f>
        <v/>
      </c>
      <c r="AF717" s="88" t="str">
        <f>IF($AB717&lt;&gt;"x","",IF(AND($I717&lt;&gt;AF$4, IFERROR(MATCH("c",$AB717:AE717,0),0)=0),"x", IF(IFERROR(MATCH("c",$AB717:AE717,0),0)=0,"c","")))</f>
        <v/>
      </c>
      <c r="AG717" s="88" t="str">
        <f>IF($AB717&lt;&gt;"x","",IF(AND($I717&lt;&gt;AG$4, IFERROR(MATCH("c",$AB717:AF717,0),0)=0),"x", IF(IFERROR(MATCH("c",$AB717:AF717,0),0)=0,"c","")))</f>
        <v/>
      </c>
      <c r="AH717" s="88" t="str">
        <f>IF($AB717&lt;&gt;"x","",IF(AND($I717&lt;&gt;AH$4, IFERROR(MATCH("c",$AB717:AG717,0),0)=0),"x", IF(IFERROR(MATCH("c",$AB717:AG717,0),0)=0,"c","")))</f>
        <v/>
      </c>
      <c r="AI717" s="88" t="str">
        <f>IF($AB717&lt;&gt;"x","",IF(AND($I717&lt;&gt;AI$4, IFERROR(MATCH("c",$AB717:AH717,0),0)=0),"x", IF(IFERROR(MATCH("c",$AB717:AH717,0),0)=0,"c","")))</f>
        <v/>
      </c>
      <c r="AJ717" s="88" t="str">
        <f>IF($AB717&lt;&gt;"x","",IF(AND($I717&lt;&gt;AJ$4, IFERROR(MATCH("c",$AB717:AI717,0),0)=0),"x", IF(IFERROR(MATCH("c",$AB717:AI717,0),0)=0,"c","")))</f>
        <v/>
      </c>
      <c r="AK717" s="88" t="str">
        <f>IF($AB717&lt;&gt;"x","",IF(AND($I717&lt;&gt;AK$4, IFERROR(MATCH("c",$AB717:AJ717,0),0)=0),"x", IF(IFERROR(MATCH("c",$AB717:AJ717,0),0)=0,"c","")))</f>
        <v/>
      </c>
      <c r="AL717" s="88" t="str">
        <f>IF($AB717&lt;&gt;"x","",IF(AND($I717&lt;&gt;AL$4, IFERROR(MATCH("c",$AB717:AK717,0),0)=0),"x", IF(IFERROR(MATCH("c",$AB717:AK717,0),0)=0,"c","")))</f>
        <v/>
      </c>
      <c r="AM717" s="88" t="str">
        <f>IF($AB717&lt;&gt;"x","",IF(AND($I717&lt;&gt;AM$4, IFERROR(MATCH("c",$AB717:AL717,0),0)=0),"x", IF(IFERROR(MATCH("c",$AB717:AL717,0),0)=0,"c","")))</f>
        <v/>
      </c>
      <c r="AN717" s="88" t="str">
        <f>IF($AB717&lt;&gt;"x","",IF(AND($I717&lt;&gt;AN$4, IFERROR(MATCH("c",$AB717:AM717,0),0)=0),"x", IF(IFERROR(MATCH("c",$AB717:AM717,0),0)=0,"c","")))</f>
        <v/>
      </c>
      <c r="AO717" s="88" t="str">
        <f>IF($AB717&lt;&gt;"x","",IF(AND($I717&lt;&gt;AO$4, IFERROR(MATCH("c",$AB717:AN717,0),0)=0),"x", IF(IFERROR(MATCH("c",$AB717:AN717,0),0)=0,"c","")))</f>
        <v/>
      </c>
      <c r="AP717" s="88" t="str">
        <f>IF($AB717&lt;&gt;"x","",IF(AND($I717&lt;&gt;AP$4, IFERROR(MATCH("c",$AB717:AO717,0),0)=0),"x", IF(IFERROR(MATCH("c",$AB717:AO717,0),0)=0,"c","")))</f>
        <v/>
      </c>
      <c r="AQ717" s="88" t="str">
        <f>IF($AB717&lt;&gt;"x","",IF(AND($I717&lt;&gt;AQ$4, IFERROR(MATCH("c",$AB717:AP717,0),0)=0),"x", IF(IFERROR(MATCH("c",$AB717:AP717,0),0)=0,"c","")))</f>
        <v/>
      </c>
    </row>
    <row r="718" spans="2:43" x14ac:dyDescent="0.25">
      <c r="B718" s="88">
        <f>IF(AND(OR(Pipeline!$F$5=H718,Pipeline!$F$5="",Pipeline!$F$5="All"), OR(Pipeline!$F$6=J718,Pipeline!$F$6="",Pipeline!$F$6="All"),  OR(Pipeline!$J$5&lt;=K718,Pipeline!$J$5=""), OR(Pipeline!$J$6&gt;=K718,Pipeline!$J$6=""),  OR(Pipeline!$N$5&lt;=O718,Pipeline!$N$5=""), OR(Pipeline!$N$6&gt;=O718,Pipeline!$N$6="")),1,0)</f>
        <v>1</v>
      </c>
      <c r="C718" s="99">
        <f>IF(B718&lt;&gt;1,"",COUNTIFS($I$6:I717,I718,$B$6:B717,1)+1)</f>
        <v>706</v>
      </c>
      <c r="D718" s="100" t="str">
        <f>IF(LEN(INDEX(Input!B$6:B$1005,ROW($C718)-ROW($C$5),1))=0,"-",INDEX(Input!B$6:B$1005,ROW($C718)-ROW($C$5),1))</f>
        <v>-</v>
      </c>
      <c r="E718" s="100" t="str">
        <f>IF(LEN(INDEX(Input!C$6:C$1005,ROW($C718)-ROW($C$5),1))=0,"-",INDEX(Input!C$6:C$1005,ROW($C718)-ROW($C$5),1))</f>
        <v>-</v>
      </c>
      <c r="F718" s="100" t="str">
        <f>IF(LEN(INDEX(Input!D$6:D$1005,ROW($C718)-ROW($C$5),1))=0,"-",INDEX(Input!D$6:D$1005,ROW($C718)-ROW($C$5),1))</f>
        <v>-</v>
      </c>
      <c r="G718" s="100" t="str">
        <f>IF(LEN(INDEX(Input!E$6:E$1005,ROW($C718)-ROW($C$5),1))=0,"-",INDEX(Input!E$6:E$1005,ROW($C718)-ROW($C$5),1))</f>
        <v>-</v>
      </c>
      <c r="H718" s="100" t="str">
        <f>IF(LEN(INDEX(Input!F$6:F$1005,ROW($C718)-ROW($C$5),1))=0,"-",INDEX(Input!F$6:F$1005,ROW($C718)-ROW($C$5),1))</f>
        <v>-</v>
      </c>
      <c r="I718" s="100" t="str">
        <f>IF(LEN(INDEX(Input!G$6:G$1005,ROW($C718)-ROW($C$5),1))=0,"",INDEX(Input!G$6:G$1005,ROW($C718)-ROW($C$5),1))</f>
        <v/>
      </c>
      <c r="J718" s="100" t="str">
        <f>IF(LEN(INDEX(Input!B$6:B$1005,ROW($C718)-ROW($C$5),1))=0,"-",IF(INDEX(Input!H$6:H$1005,ROW($C718)-ROW($C$5),1)="","Not set",INDEX(Input!H$6:H$1005,ROW($C718)-ROW($C$5),1)) )</f>
        <v>-</v>
      </c>
      <c r="K718" s="101" t="str">
        <f>IF(LEN(INDEX(Input!I$6:I$1005,ROW($C718)-ROW($C$5),1))=0,"",INDEX(Input!I$6:I$1005,ROW($C718)-ROW($C$5),1))</f>
        <v/>
      </c>
      <c r="L718" s="101" t="str">
        <f t="array" ref="L718">IFERROR(IF($AY$24=123,DAY(K718)&amp;connector&amp;IF($AZ$24="Extended",INDEX($AT$24:$AT$35,MONTH(K718),1),MONTH(K718))&amp;connector&amp;IF($AZ$24="Short", RIGHT(YEAR(K718),2),YEAR(K718)),IF($AY$24=213, MONTH(K718)&amp;connector&amp;DAY(K718)&amp;connector&amp;IF($AZ$24="Short", RIGHT(YEAR(K718),2),YEAR(K718)),IF($AZ$24="Short", RIGHT(YEAR(K718),2),YEAR(K718))&amp;connector&amp;MONTH(K718)&amp;connector&amp;DAY(K718))),"-")</f>
        <v>-</v>
      </c>
      <c r="M718" s="101" t="str">
        <f>IF(LEN(INDEX(Input!J$6:J$1005,ROW($C718)-ROW($C$5),1))=0,"",INDEX(Input!J$6:J$1005,ROW($C718)-ROW($C$5),1))</f>
        <v/>
      </c>
      <c r="N718" s="101" t="str">
        <f t="array" ref="N718">IFERROR(IF($AY$24=123,DAY(M718)&amp;connector&amp;IF($AZ$24="Extended",INDEX($AT$24:$AT$35,MONTH(M718),1),MONTH(M718))&amp;connector&amp;IF($AZ$24="Short", RIGHT(YEAR(M718),2),YEAR(M718)),IF($AY$24=213, MONTH(M718)&amp;connector&amp;DAY(M718)&amp;connector&amp;IF($AZ$24="Short", RIGHT(YEAR(M718),2),YEAR(M718)),IF($AZ$24="Short", RIGHT(YEAR(M718),2),YEAR(M718))&amp;connector&amp;MONTH(M718)&amp;connector&amp;DAY(M718))),"-")</f>
        <v>-</v>
      </c>
      <c r="O718" s="156" t="str">
        <f>IF(LEN(INDEX(Input!K$6:K$1005,ROW($C718)-ROW($C$5),1))=0,"",INDEX(Input!K$6:K$1005,ROW($C718)-ROW($C$5),1))</f>
        <v/>
      </c>
      <c r="P718" s="100" t="str">
        <f t="shared" si="89"/>
        <v>-</v>
      </c>
      <c r="Q718" s="156" t="str">
        <f>IF(LEN(INDEX(Input!L$6:L$1005,ROW($C718)-ROW($C$5),1))=0,"",INDEX(Input!L$6:L$1005,ROW($C718)-ROW($C$5),1))</f>
        <v/>
      </c>
      <c r="R718" s="100" t="str">
        <f t="shared" si="90"/>
        <v>-</v>
      </c>
      <c r="S718" s="156" t="str">
        <f>IF(LEN(INDEX(Input!M$6:M$1005,ROW($C718)-ROW($C$5),1))=0,"-",INDEX(Input!M$6:M$1005,ROW($C718)-ROW($C$5),1))</f>
        <v>-</v>
      </c>
      <c r="T718" s="156" t="str">
        <f t="shared" si="91"/>
        <v/>
      </c>
      <c r="U718" s="100" t="str">
        <f t="shared" si="92"/>
        <v>-</v>
      </c>
      <c r="V718" s="156" t="str">
        <f>IF(LEN(INDEX(Input!O$6:O$1005,ROW($C718)-ROW($C$5),1))=0,"",INDEX(Input!O$6:O$1005,ROW($C718)-ROW($C$5),1))</f>
        <v/>
      </c>
      <c r="W718" s="100" t="str">
        <f t="shared" si="93"/>
        <v>-</v>
      </c>
      <c r="X718" s="104" t="str">
        <f t="shared" si="94"/>
        <v/>
      </c>
      <c r="Y718" s="102" t="str">
        <f t="shared" si="88"/>
        <v/>
      </c>
      <c r="Z718" s="102" t="str">
        <f>IF(AND(OR(Dashboard!$D$7=J718,Dashboard!$D$7=""),  OR(Dashboard!$G$6&lt;=K718,Dashboard!$G$6=""), OR(Dashboard!$G$7&gt;=K718,Dashboard!$G$7=""),  OR(Dashboard!$J$6&lt;=O718,Dashboard!$J$6=""), OR(Dashboard!$J$7&gt;=O718,Dashboard!$J$7=""),D718&lt;&gt;""),"x","")</f>
        <v>x</v>
      </c>
      <c r="AA718" s="102" t="str">
        <f>IF(AND(OR(Dashboard!$D$6=H718,Dashboard!$D$6="",Dashboard!$D$6="All"), Z718="x"),"x","")</f>
        <v>x</v>
      </c>
      <c r="AB718" s="103" t="str">
        <f>IF(AND(OR(Dashboard!$D$6=H718,Dashboard!$D$6="",Dashboard!$D$6="All"), OR(Dashboard!$D$7=J718,Dashboard!$D$7=""),  OR(Dashboard!$G$6&lt;=K718,Dashboard!$G$6=""), OR(Dashboard!$G$7&gt;=K718,Dashboard!$G$7=""),  OR(Dashboard!$J$6&lt;=O718,Dashboard!$J$6=""), OR(Dashboard!$J$7&gt;=O718,Dashboard!$J$7=""),I718&lt;&gt;""),"x","")</f>
        <v/>
      </c>
      <c r="AC718" s="88" t="str">
        <f>IF($AB718&lt;&gt;"x","",IF(AND($I718&lt;&gt;AC$4, IFERROR(MATCH("c",$AB718:AB718,0),0)=0),"x", IF(IFERROR(MATCH("c",$AB718:AB718,0),0)=0,"c","")))</f>
        <v/>
      </c>
      <c r="AD718" s="88" t="str">
        <f>IF($AB718&lt;&gt;"x","",IF(AND($I718&lt;&gt;AD$4, IFERROR(MATCH("c",$AB718:AC718,0),0)=0),"x", IF(IFERROR(MATCH("c",$AB718:AC718,0),0)=0,"c","")))</f>
        <v/>
      </c>
      <c r="AE718" s="88" t="str">
        <f>IF($AB718&lt;&gt;"x","",IF(AND($I718&lt;&gt;AE$4, IFERROR(MATCH("c",$AB718:AD718,0),0)=0),"x", IF(IFERROR(MATCH("c",$AB718:AD718,0),0)=0,"c","")))</f>
        <v/>
      </c>
      <c r="AF718" s="88" t="str">
        <f>IF($AB718&lt;&gt;"x","",IF(AND($I718&lt;&gt;AF$4, IFERROR(MATCH("c",$AB718:AE718,0),0)=0),"x", IF(IFERROR(MATCH("c",$AB718:AE718,0),0)=0,"c","")))</f>
        <v/>
      </c>
      <c r="AG718" s="88" t="str">
        <f>IF($AB718&lt;&gt;"x","",IF(AND($I718&lt;&gt;AG$4, IFERROR(MATCH("c",$AB718:AF718,0),0)=0),"x", IF(IFERROR(MATCH("c",$AB718:AF718,0),0)=0,"c","")))</f>
        <v/>
      </c>
      <c r="AH718" s="88" t="str">
        <f>IF($AB718&lt;&gt;"x","",IF(AND($I718&lt;&gt;AH$4, IFERROR(MATCH("c",$AB718:AG718,0),0)=0),"x", IF(IFERROR(MATCH("c",$AB718:AG718,0),0)=0,"c","")))</f>
        <v/>
      </c>
      <c r="AI718" s="88" t="str">
        <f>IF($AB718&lt;&gt;"x","",IF(AND($I718&lt;&gt;AI$4, IFERROR(MATCH("c",$AB718:AH718,0),0)=0),"x", IF(IFERROR(MATCH("c",$AB718:AH718,0),0)=0,"c","")))</f>
        <v/>
      </c>
      <c r="AJ718" s="88" t="str">
        <f>IF($AB718&lt;&gt;"x","",IF(AND($I718&lt;&gt;AJ$4, IFERROR(MATCH("c",$AB718:AI718,0),0)=0),"x", IF(IFERROR(MATCH("c",$AB718:AI718,0),0)=0,"c","")))</f>
        <v/>
      </c>
      <c r="AK718" s="88" t="str">
        <f>IF($AB718&lt;&gt;"x","",IF(AND($I718&lt;&gt;AK$4, IFERROR(MATCH("c",$AB718:AJ718,0),0)=0),"x", IF(IFERROR(MATCH("c",$AB718:AJ718,0),0)=0,"c","")))</f>
        <v/>
      </c>
      <c r="AL718" s="88" t="str">
        <f>IF($AB718&lt;&gt;"x","",IF(AND($I718&lt;&gt;AL$4, IFERROR(MATCH("c",$AB718:AK718,0),0)=0),"x", IF(IFERROR(MATCH("c",$AB718:AK718,0),0)=0,"c","")))</f>
        <v/>
      </c>
      <c r="AM718" s="88" t="str">
        <f>IF($AB718&lt;&gt;"x","",IF(AND($I718&lt;&gt;AM$4, IFERROR(MATCH("c",$AB718:AL718,0),0)=0),"x", IF(IFERROR(MATCH("c",$AB718:AL718,0),0)=0,"c","")))</f>
        <v/>
      </c>
      <c r="AN718" s="88" t="str">
        <f>IF($AB718&lt;&gt;"x","",IF(AND($I718&lt;&gt;AN$4, IFERROR(MATCH("c",$AB718:AM718,0),0)=0),"x", IF(IFERROR(MATCH("c",$AB718:AM718,0),0)=0,"c","")))</f>
        <v/>
      </c>
      <c r="AO718" s="88" t="str">
        <f>IF($AB718&lt;&gt;"x","",IF(AND($I718&lt;&gt;AO$4, IFERROR(MATCH("c",$AB718:AN718,0),0)=0),"x", IF(IFERROR(MATCH("c",$AB718:AN718,0),0)=0,"c","")))</f>
        <v/>
      </c>
      <c r="AP718" s="88" t="str">
        <f>IF($AB718&lt;&gt;"x","",IF(AND($I718&lt;&gt;AP$4, IFERROR(MATCH("c",$AB718:AO718,0),0)=0),"x", IF(IFERROR(MATCH("c",$AB718:AO718,0),0)=0,"c","")))</f>
        <v/>
      </c>
      <c r="AQ718" s="88" t="str">
        <f>IF($AB718&lt;&gt;"x","",IF(AND($I718&lt;&gt;AQ$4, IFERROR(MATCH("c",$AB718:AP718,0),0)=0),"x", IF(IFERROR(MATCH("c",$AB718:AP718,0),0)=0,"c","")))</f>
        <v/>
      </c>
    </row>
    <row r="719" spans="2:43" x14ac:dyDescent="0.25">
      <c r="B719" s="88">
        <f>IF(AND(OR(Pipeline!$F$5=H719,Pipeline!$F$5="",Pipeline!$F$5="All"), OR(Pipeline!$F$6=J719,Pipeline!$F$6="",Pipeline!$F$6="All"),  OR(Pipeline!$J$5&lt;=K719,Pipeline!$J$5=""), OR(Pipeline!$J$6&gt;=K719,Pipeline!$J$6=""),  OR(Pipeline!$N$5&lt;=O719,Pipeline!$N$5=""), OR(Pipeline!$N$6&gt;=O719,Pipeline!$N$6="")),1,0)</f>
        <v>1</v>
      </c>
      <c r="C719" s="99">
        <f>IF(B719&lt;&gt;1,"",COUNTIFS($I$6:I718,I719,$B$6:B718,1)+1)</f>
        <v>707</v>
      </c>
      <c r="D719" s="100" t="str">
        <f>IF(LEN(INDEX(Input!B$6:B$1005,ROW($C719)-ROW($C$5),1))=0,"-",INDEX(Input!B$6:B$1005,ROW($C719)-ROW($C$5),1))</f>
        <v>-</v>
      </c>
      <c r="E719" s="100" t="str">
        <f>IF(LEN(INDEX(Input!C$6:C$1005,ROW($C719)-ROW($C$5),1))=0,"-",INDEX(Input!C$6:C$1005,ROW($C719)-ROW($C$5),1))</f>
        <v>-</v>
      </c>
      <c r="F719" s="100" t="str">
        <f>IF(LEN(INDEX(Input!D$6:D$1005,ROW($C719)-ROW($C$5),1))=0,"-",INDEX(Input!D$6:D$1005,ROW($C719)-ROW($C$5),1))</f>
        <v>-</v>
      </c>
      <c r="G719" s="100" t="str">
        <f>IF(LEN(INDEX(Input!E$6:E$1005,ROW($C719)-ROW($C$5),1))=0,"-",INDEX(Input!E$6:E$1005,ROW($C719)-ROW($C$5),1))</f>
        <v>-</v>
      </c>
      <c r="H719" s="100" t="str">
        <f>IF(LEN(INDEX(Input!F$6:F$1005,ROW($C719)-ROW($C$5),1))=0,"-",INDEX(Input!F$6:F$1005,ROW($C719)-ROW($C$5),1))</f>
        <v>-</v>
      </c>
      <c r="I719" s="100" t="str">
        <f>IF(LEN(INDEX(Input!G$6:G$1005,ROW($C719)-ROW($C$5),1))=0,"",INDEX(Input!G$6:G$1005,ROW($C719)-ROW($C$5),1))</f>
        <v/>
      </c>
      <c r="J719" s="100" t="str">
        <f>IF(LEN(INDEX(Input!B$6:B$1005,ROW($C719)-ROW($C$5),1))=0,"-",IF(INDEX(Input!H$6:H$1005,ROW($C719)-ROW($C$5),1)="","Not set",INDEX(Input!H$6:H$1005,ROW($C719)-ROW($C$5),1)) )</f>
        <v>-</v>
      </c>
      <c r="K719" s="101" t="str">
        <f>IF(LEN(INDEX(Input!I$6:I$1005,ROW($C719)-ROW($C$5),1))=0,"",INDEX(Input!I$6:I$1005,ROW($C719)-ROW($C$5),1))</f>
        <v/>
      </c>
      <c r="L719" s="101" t="str">
        <f t="array" ref="L719">IFERROR(IF($AY$24=123,DAY(K719)&amp;connector&amp;IF($AZ$24="Extended",INDEX($AT$24:$AT$35,MONTH(K719),1),MONTH(K719))&amp;connector&amp;IF($AZ$24="Short", RIGHT(YEAR(K719),2),YEAR(K719)),IF($AY$24=213, MONTH(K719)&amp;connector&amp;DAY(K719)&amp;connector&amp;IF($AZ$24="Short", RIGHT(YEAR(K719),2),YEAR(K719)),IF($AZ$24="Short", RIGHT(YEAR(K719),2),YEAR(K719))&amp;connector&amp;MONTH(K719)&amp;connector&amp;DAY(K719))),"-")</f>
        <v>-</v>
      </c>
      <c r="M719" s="101" t="str">
        <f>IF(LEN(INDEX(Input!J$6:J$1005,ROW($C719)-ROW($C$5),1))=0,"",INDEX(Input!J$6:J$1005,ROW($C719)-ROW($C$5),1))</f>
        <v/>
      </c>
      <c r="N719" s="101" t="str">
        <f t="array" ref="N719">IFERROR(IF($AY$24=123,DAY(M719)&amp;connector&amp;IF($AZ$24="Extended",INDEX($AT$24:$AT$35,MONTH(M719),1),MONTH(M719))&amp;connector&amp;IF($AZ$24="Short", RIGHT(YEAR(M719),2),YEAR(M719)),IF($AY$24=213, MONTH(M719)&amp;connector&amp;DAY(M719)&amp;connector&amp;IF($AZ$24="Short", RIGHT(YEAR(M719),2),YEAR(M719)),IF($AZ$24="Short", RIGHT(YEAR(M719),2),YEAR(M719))&amp;connector&amp;MONTH(M719)&amp;connector&amp;DAY(M719))),"-")</f>
        <v>-</v>
      </c>
      <c r="O719" s="156" t="str">
        <f>IF(LEN(INDEX(Input!K$6:K$1005,ROW($C719)-ROW($C$5),1))=0,"",INDEX(Input!K$6:K$1005,ROW($C719)-ROW($C$5),1))</f>
        <v/>
      </c>
      <c r="P719" s="100" t="str">
        <f t="shared" si="89"/>
        <v>-</v>
      </c>
      <c r="Q719" s="156" t="str">
        <f>IF(LEN(INDEX(Input!L$6:L$1005,ROW($C719)-ROW($C$5),1))=0,"",INDEX(Input!L$6:L$1005,ROW($C719)-ROW($C$5),1))</f>
        <v/>
      </c>
      <c r="R719" s="100" t="str">
        <f t="shared" si="90"/>
        <v>-</v>
      </c>
      <c r="S719" s="156" t="str">
        <f>IF(LEN(INDEX(Input!M$6:M$1005,ROW($C719)-ROW($C$5),1))=0,"-",INDEX(Input!M$6:M$1005,ROW($C719)-ROW($C$5),1))</f>
        <v>-</v>
      </c>
      <c r="T719" s="156" t="str">
        <f t="shared" si="91"/>
        <v/>
      </c>
      <c r="U719" s="100" t="str">
        <f t="shared" si="92"/>
        <v>-</v>
      </c>
      <c r="V719" s="156" t="str">
        <f>IF(LEN(INDEX(Input!O$6:O$1005,ROW($C719)-ROW($C$5),1))=0,"",INDEX(Input!O$6:O$1005,ROW($C719)-ROW($C$5),1))</f>
        <v/>
      </c>
      <c r="W719" s="100" t="str">
        <f t="shared" si="93"/>
        <v>-</v>
      </c>
      <c r="X719" s="104" t="str">
        <f t="shared" si="94"/>
        <v/>
      </c>
      <c r="Y719" s="102" t="str">
        <f t="shared" si="88"/>
        <v/>
      </c>
      <c r="Z719" s="102" t="str">
        <f>IF(AND(OR(Dashboard!$D$7=J719,Dashboard!$D$7=""),  OR(Dashboard!$G$6&lt;=K719,Dashboard!$G$6=""), OR(Dashboard!$G$7&gt;=K719,Dashboard!$G$7=""),  OR(Dashboard!$J$6&lt;=O719,Dashboard!$J$6=""), OR(Dashboard!$J$7&gt;=O719,Dashboard!$J$7=""),D719&lt;&gt;""),"x","")</f>
        <v>x</v>
      </c>
      <c r="AA719" s="102" t="str">
        <f>IF(AND(OR(Dashboard!$D$6=H719,Dashboard!$D$6="",Dashboard!$D$6="All"), Z719="x"),"x","")</f>
        <v>x</v>
      </c>
      <c r="AB719" s="103" t="str">
        <f>IF(AND(OR(Dashboard!$D$6=H719,Dashboard!$D$6="",Dashboard!$D$6="All"), OR(Dashboard!$D$7=J719,Dashboard!$D$7=""),  OR(Dashboard!$G$6&lt;=K719,Dashboard!$G$6=""), OR(Dashboard!$G$7&gt;=K719,Dashboard!$G$7=""),  OR(Dashboard!$J$6&lt;=O719,Dashboard!$J$6=""), OR(Dashboard!$J$7&gt;=O719,Dashboard!$J$7=""),I719&lt;&gt;""),"x","")</f>
        <v/>
      </c>
      <c r="AC719" s="88" t="str">
        <f>IF($AB719&lt;&gt;"x","",IF(AND($I719&lt;&gt;AC$4, IFERROR(MATCH("c",$AB719:AB719,0),0)=0),"x", IF(IFERROR(MATCH("c",$AB719:AB719,0),0)=0,"c","")))</f>
        <v/>
      </c>
      <c r="AD719" s="88" t="str">
        <f>IF($AB719&lt;&gt;"x","",IF(AND($I719&lt;&gt;AD$4, IFERROR(MATCH("c",$AB719:AC719,0),0)=0),"x", IF(IFERROR(MATCH("c",$AB719:AC719,0),0)=0,"c","")))</f>
        <v/>
      </c>
      <c r="AE719" s="88" t="str">
        <f>IF($AB719&lt;&gt;"x","",IF(AND($I719&lt;&gt;AE$4, IFERROR(MATCH("c",$AB719:AD719,0),0)=0),"x", IF(IFERROR(MATCH("c",$AB719:AD719,0),0)=0,"c","")))</f>
        <v/>
      </c>
      <c r="AF719" s="88" t="str">
        <f>IF($AB719&lt;&gt;"x","",IF(AND($I719&lt;&gt;AF$4, IFERROR(MATCH("c",$AB719:AE719,0),0)=0),"x", IF(IFERROR(MATCH("c",$AB719:AE719,0),0)=0,"c","")))</f>
        <v/>
      </c>
      <c r="AG719" s="88" t="str">
        <f>IF($AB719&lt;&gt;"x","",IF(AND($I719&lt;&gt;AG$4, IFERROR(MATCH("c",$AB719:AF719,0),0)=0),"x", IF(IFERROR(MATCH("c",$AB719:AF719,0),0)=0,"c","")))</f>
        <v/>
      </c>
      <c r="AH719" s="88" t="str">
        <f>IF($AB719&lt;&gt;"x","",IF(AND($I719&lt;&gt;AH$4, IFERROR(MATCH("c",$AB719:AG719,0),0)=0),"x", IF(IFERROR(MATCH("c",$AB719:AG719,0),0)=0,"c","")))</f>
        <v/>
      </c>
      <c r="AI719" s="88" t="str">
        <f>IF($AB719&lt;&gt;"x","",IF(AND($I719&lt;&gt;AI$4, IFERROR(MATCH("c",$AB719:AH719,0),0)=0),"x", IF(IFERROR(MATCH("c",$AB719:AH719,0),0)=0,"c","")))</f>
        <v/>
      </c>
      <c r="AJ719" s="88" t="str">
        <f>IF($AB719&lt;&gt;"x","",IF(AND($I719&lt;&gt;AJ$4, IFERROR(MATCH("c",$AB719:AI719,0),0)=0),"x", IF(IFERROR(MATCH("c",$AB719:AI719,0),0)=0,"c","")))</f>
        <v/>
      </c>
      <c r="AK719" s="88" t="str">
        <f>IF($AB719&lt;&gt;"x","",IF(AND($I719&lt;&gt;AK$4, IFERROR(MATCH("c",$AB719:AJ719,0),0)=0),"x", IF(IFERROR(MATCH("c",$AB719:AJ719,0),0)=0,"c","")))</f>
        <v/>
      </c>
      <c r="AL719" s="88" t="str">
        <f>IF($AB719&lt;&gt;"x","",IF(AND($I719&lt;&gt;AL$4, IFERROR(MATCH("c",$AB719:AK719,0),0)=0),"x", IF(IFERROR(MATCH("c",$AB719:AK719,0),0)=0,"c","")))</f>
        <v/>
      </c>
      <c r="AM719" s="88" t="str">
        <f>IF($AB719&lt;&gt;"x","",IF(AND($I719&lt;&gt;AM$4, IFERROR(MATCH("c",$AB719:AL719,0),0)=0),"x", IF(IFERROR(MATCH("c",$AB719:AL719,0),0)=0,"c","")))</f>
        <v/>
      </c>
      <c r="AN719" s="88" t="str">
        <f>IF($AB719&lt;&gt;"x","",IF(AND($I719&lt;&gt;AN$4, IFERROR(MATCH("c",$AB719:AM719,0),0)=0),"x", IF(IFERROR(MATCH("c",$AB719:AM719,0),0)=0,"c","")))</f>
        <v/>
      </c>
      <c r="AO719" s="88" t="str">
        <f>IF($AB719&lt;&gt;"x","",IF(AND($I719&lt;&gt;AO$4, IFERROR(MATCH("c",$AB719:AN719,0),0)=0),"x", IF(IFERROR(MATCH("c",$AB719:AN719,0),0)=0,"c","")))</f>
        <v/>
      </c>
      <c r="AP719" s="88" t="str">
        <f>IF($AB719&lt;&gt;"x","",IF(AND($I719&lt;&gt;AP$4, IFERROR(MATCH("c",$AB719:AO719,0),0)=0),"x", IF(IFERROR(MATCH("c",$AB719:AO719,0),0)=0,"c","")))</f>
        <v/>
      </c>
      <c r="AQ719" s="88" t="str">
        <f>IF($AB719&lt;&gt;"x","",IF(AND($I719&lt;&gt;AQ$4, IFERROR(MATCH("c",$AB719:AP719,0),0)=0),"x", IF(IFERROR(MATCH("c",$AB719:AP719,0),0)=0,"c","")))</f>
        <v/>
      </c>
    </row>
    <row r="720" spans="2:43" x14ac:dyDescent="0.25">
      <c r="B720" s="88">
        <f>IF(AND(OR(Pipeline!$F$5=H720,Pipeline!$F$5="",Pipeline!$F$5="All"), OR(Pipeline!$F$6=J720,Pipeline!$F$6="",Pipeline!$F$6="All"),  OR(Pipeline!$J$5&lt;=K720,Pipeline!$J$5=""), OR(Pipeline!$J$6&gt;=K720,Pipeline!$J$6=""),  OR(Pipeline!$N$5&lt;=O720,Pipeline!$N$5=""), OR(Pipeline!$N$6&gt;=O720,Pipeline!$N$6="")),1,0)</f>
        <v>1</v>
      </c>
      <c r="C720" s="99">
        <f>IF(B720&lt;&gt;1,"",COUNTIFS($I$6:I719,I720,$B$6:B719,1)+1)</f>
        <v>708</v>
      </c>
      <c r="D720" s="100" t="str">
        <f>IF(LEN(INDEX(Input!B$6:B$1005,ROW($C720)-ROW($C$5),1))=0,"-",INDEX(Input!B$6:B$1005,ROW($C720)-ROW($C$5),1))</f>
        <v>-</v>
      </c>
      <c r="E720" s="100" t="str">
        <f>IF(LEN(INDEX(Input!C$6:C$1005,ROW($C720)-ROW($C$5),1))=0,"-",INDEX(Input!C$6:C$1005,ROW($C720)-ROW($C$5),1))</f>
        <v>-</v>
      </c>
      <c r="F720" s="100" t="str">
        <f>IF(LEN(INDEX(Input!D$6:D$1005,ROW($C720)-ROW($C$5),1))=0,"-",INDEX(Input!D$6:D$1005,ROW($C720)-ROW($C$5),1))</f>
        <v>-</v>
      </c>
      <c r="G720" s="100" t="str">
        <f>IF(LEN(INDEX(Input!E$6:E$1005,ROW($C720)-ROW($C$5),1))=0,"-",INDEX(Input!E$6:E$1005,ROW($C720)-ROW($C$5),1))</f>
        <v>-</v>
      </c>
      <c r="H720" s="100" t="str">
        <f>IF(LEN(INDEX(Input!F$6:F$1005,ROW($C720)-ROW($C$5),1))=0,"-",INDEX(Input!F$6:F$1005,ROW($C720)-ROW($C$5),1))</f>
        <v>-</v>
      </c>
      <c r="I720" s="100" t="str">
        <f>IF(LEN(INDEX(Input!G$6:G$1005,ROW($C720)-ROW($C$5),1))=0,"",INDEX(Input!G$6:G$1005,ROW($C720)-ROW($C$5),1))</f>
        <v/>
      </c>
      <c r="J720" s="100" t="str">
        <f>IF(LEN(INDEX(Input!B$6:B$1005,ROW($C720)-ROW($C$5),1))=0,"-",IF(INDEX(Input!H$6:H$1005,ROW($C720)-ROW($C$5),1)="","Not set",INDEX(Input!H$6:H$1005,ROW($C720)-ROW($C$5),1)) )</f>
        <v>-</v>
      </c>
      <c r="K720" s="101" t="str">
        <f>IF(LEN(INDEX(Input!I$6:I$1005,ROW($C720)-ROW($C$5),1))=0,"",INDEX(Input!I$6:I$1005,ROW($C720)-ROW($C$5),1))</f>
        <v/>
      </c>
      <c r="L720" s="101" t="str">
        <f t="array" ref="L720">IFERROR(IF($AY$24=123,DAY(K720)&amp;connector&amp;IF($AZ$24="Extended",INDEX($AT$24:$AT$35,MONTH(K720),1),MONTH(K720))&amp;connector&amp;IF($AZ$24="Short", RIGHT(YEAR(K720),2),YEAR(K720)),IF($AY$24=213, MONTH(K720)&amp;connector&amp;DAY(K720)&amp;connector&amp;IF($AZ$24="Short", RIGHT(YEAR(K720),2),YEAR(K720)),IF($AZ$24="Short", RIGHT(YEAR(K720),2),YEAR(K720))&amp;connector&amp;MONTH(K720)&amp;connector&amp;DAY(K720))),"-")</f>
        <v>-</v>
      </c>
      <c r="M720" s="101" t="str">
        <f>IF(LEN(INDEX(Input!J$6:J$1005,ROW($C720)-ROW($C$5),1))=0,"",INDEX(Input!J$6:J$1005,ROW($C720)-ROW($C$5),1))</f>
        <v/>
      </c>
      <c r="N720" s="101" t="str">
        <f t="array" ref="N720">IFERROR(IF($AY$24=123,DAY(M720)&amp;connector&amp;IF($AZ$24="Extended",INDEX($AT$24:$AT$35,MONTH(M720),1),MONTH(M720))&amp;connector&amp;IF($AZ$24="Short", RIGHT(YEAR(M720),2),YEAR(M720)),IF($AY$24=213, MONTH(M720)&amp;connector&amp;DAY(M720)&amp;connector&amp;IF($AZ$24="Short", RIGHT(YEAR(M720),2),YEAR(M720)),IF($AZ$24="Short", RIGHT(YEAR(M720),2),YEAR(M720))&amp;connector&amp;MONTH(M720)&amp;connector&amp;DAY(M720))),"-")</f>
        <v>-</v>
      </c>
      <c r="O720" s="156" t="str">
        <f>IF(LEN(INDEX(Input!K$6:K$1005,ROW($C720)-ROW($C$5),1))=0,"",INDEX(Input!K$6:K$1005,ROW($C720)-ROW($C$5),1))</f>
        <v/>
      </c>
      <c r="P720" s="100" t="str">
        <f t="shared" si="89"/>
        <v>-</v>
      </c>
      <c r="Q720" s="156" t="str">
        <f>IF(LEN(INDEX(Input!L$6:L$1005,ROW($C720)-ROW($C$5),1))=0,"",INDEX(Input!L$6:L$1005,ROW($C720)-ROW($C$5),1))</f>
        <v/>
      </c>
      <c r="R720" s="100" t="str">
        <f t="shared" si="90"/>
        <v>-</v>
      </c>
      <c r="S720" s="156" t="str">
        <f>IF(LEN(INDEX(Input!M$6:M$1005,ROW($C720)-ROW($C$5),1))=0,"-",INDEX(Input!M$6:M$1005,ROW($C720)-ROW($C$5),1))</f>
        <v>-</v>
      </c>
      <c r="T720" s="156" t="str">
        <f t="shared" si="91"/>
        <v/>
      </c>
      <c r="U720" s="100" t="str">
        <f t="shared" si="92"/>
        <v>-</v>
      </c>
      <c r="V720" s="156" t="str">
        <f>IF(LEN(INDEX(Input!O$6:O$1005,ROW($C720)-ROW($C$5),1))=0,"",INDEX(Input!O$6:O$1005,ROW($C720)-ROW($C$5),1))</f>
        <v/>
      </c>
      <c r="W720" s="100" t="str">
        <f t="shared" si="93"/>
        <v>-</v>
      </c>
      <c r="X720" s="104" t="str">
        <f t="shared" si="94"/>
        <v/>
      </c>
      <c r="Y720" s="102" t="str">
        <f t="shared" si="88"/>
        <v/>
      </c>
      <c r="Z720" s="102" t="str">
        <f>IF(AND(OR(Dashboard!$D$7=J720,Dashboard!$D$7=""),  OR(Dashboard!$G$6&lt;=K720,Dashboard!$G$6=""), OR(Dashboard!$G$7&gt;=K720,Dashboard!$G$7=""),  OR(Dashboard!$J$6&lt;=O720,Dashboard!$J$6=""), OR(Dashboard!$J$7&gt;=O720,Dashboard!$J$7=""),D720&lt;&gt;""),"x","")</f>
        <v>x</v>
      </c>
      <c r="AA720" s="102" t="str">
        <f>IF(AND(OR(Dashboard!$D$6=H720,Dashboard!$D$6="",Dashboard!$D$6="All"), Z720="x"),"x","")</f>
        <v>x</v>
      </c>
      <c r="AB720" s="103" t="str">
        <f>IF(AND(OR(Dashboard!$D$6=H720,Dashboard!$D$6="",Dashboard!$D$6="All"), OR(Dashboard!$D$7=J720,Dashboard!$D$7=""),  OR(Dashboard!$G$6&lt;=K720,Dashboard!$G$6=""), OR(Dashboard!$G$7&gt;=K720,Dashboard!$G$7=""),  OR(Dashboard!$J$6&lt;=O720,Dashboard!$J$6=""), OR(Dashboard!$J$7&gt;=O720,Dashboard!$J$7=""),I720&lt;&gt;""),"x","")</f>
        <v/>
      </c>
      <c r="AC720" s="88" t="str">
        <f>IF($AB720&lt;&gt;"x","",IF(AND($I720&lt;&gt;AC$4, IFERROR(MATCH("c",$AB720:AB720,0),0)=0),"x", IF(IFERROR(MATCH("c",$AB720:AB720,0),0)=0,"c","")))</f>
        <v/>
      </c>
      <c r="AD720" s="88" t="str">
        <f>IF($AB720&lt;&gt;"x","",IF(AND($I720&lt;&gt;AD$4, IFERROR(MATCH("c",$AB720:AC720,0),0)=0),"x", IF(IFERROR(MATCH("c",$AB720:AC720,0),0)=0,"c","")))</f>
        <v/>
      </c>
      <c r="AE720" s="88" t="str">
        <f>IF($AB720&lt;&gt;"x","",IF(AND($I720&lt;&gt;AE$4, IFERROR(MATCH("c",$AB720:AD720,0),0)=0),"x", IF(IFERROR(MATCH("c",$AB720:AD720,0),0)=0,"c","")))</f>
        <v/>
      </c>
      <c r="AF720" s="88" t="str">
        <f>IF($AB720&lt;&gt;"x","",IF(AND($I720&lt;&gt;AF$4, IFERROR(MATCH("c",$AB720:AE720,0),0)=0),"x", IF(IFERROR(MATCH("c",$AB720:AE720,0),0)=0,"c","")))</f>
        <v/>
      </c>
      <c r="AG720" s="88" t="str">
        <f>IF($AB720&lt;&gt;"x","",IF(AND($I720&lt;&gt;AG$4, IFERROR(MATCH("c",$AB720:AF720,0),0)=0),"x", IF(IFERROR(MATCH("c",$AB720:AF720,0),0)=0,"c","")))</f>
        <v/>
      </c>
      <c r="AH720" s="88" t="str">
        <f>IF($AB720&lt;&gt;"x","",IF(AND($I720&lt;&gt;AH$4, IFERROR(MATCH("c",$AB720:AG720,0),0)=0),"x", IF(IFERROR(MATCH("c",$AB720:AG720,0),0)=0,"c","")))</f>
        <v/>
      </c>
      <c r="AI720" s="88" t="str">
        <f>IF($AB720&lt;&gt;"x","",IF(AND($I720&lt;&gt;AI$4, IFERROR(MATCH("c",$AB720:AH720,0),0)=0),"x", IF(IFERROR(MATCH("c",$AB720:AH720,0),0)=0,"c","")))</f>
        <v/>
      </c>
      <c r="AJ720" s="88" t="str">
        <f>IF($AB720&lt;&gt;"x","",IF(AND($I720&lt;&gt;AJ$4, IFERROR(MATCH("c",$AB720:AI720,0),0)=0),"x", IF(IFERROR(MATCH("c",$AB720:AI720,0),0)=0,"c","")))</f>
        <v/>
      </c>
      <c r="AK720" s="88" t="str">
        <f>IF($AB720&lt;&gt;"x","",IF(AND($I720&lt;&gt;AK$4, IFERROR(MATCH("c",$AB720:AJ720,0),0)=0),"x", IF(IFERROR(MATCH("c",$AB720:AJ720,0),0)=0,"c","")))</f>
        <v/>
      </c>
      <c r="AL720" s="88" t="str">
        <f>IF($AB720&lt;&gt;"x","",IF(AND($I720&lt;&gt;AL$4, IFERROR(MATCH("c",$AB720:AK720,0),0)=0),"x", IF(IFERROR(MATCH("c",$AB720:AK720,0),0)=0,"c","")))</f>
        <v/>
      </c>
      <c r="AM720" s="88" t="str">
        <f>IF($AB720&lt;&gt;"x","",IF(AND($I720&lt;&gt;AM$4, IFERROR(MATCH("c",$AB720:AL720,0),0)=0),"x", IF(IFERROR(MATCH("c",$AB720:AL720,0),0)=0,"c","")))</f>
        <v/>
      </c>
      <c r="AN720" s="88" t="str">
        <f>IF($AB720&lt;&gt;"x","",IF(AND($I720&lt;&gt;AN$4, IFERROR(MATCH("c",$AB720:AM720,0),0)=0),"x", IF(IFERROR(MATCH("c",$AB720:AM720,0),0)=0,"c","")))</f>
        <v/>
      </c>
      <c r="AO720" s="88" t="str">
        <f>IF($AB720&lt;&gt;"x","",IF(AND($I720&lt;&gt;AO$4, IFERROR(MATCH("c",$AB720:AN720,0),0)=0),"x", IF(IFERROR(MATCH("c",$AB720:AN720,0),0)=0,"c","")))</f>
        <v/>
      </c>
      <c r="AP720" s="88" t="str">
        <f>IF($AB720&lt;&gt;"x","",IF(AND($I720&lt;&gt;AP$4, IFERROR(MATCH("c",$AB720:AO720,0),0)=0),"x", IF(IFERROR(MATCH("c",$AB720:AO720,0),0)=0,"c","")))</f>
        <v/>
      </c>
      <c r="AQ720" s="88" t="str">
        <f>IF($AB720&lt;&gt;"x","",IF(AND($I720&lt;&gt;AQ$4, IFERROR(MATCH("c",$AB720:AP720,0),0)=0),"x", IF(IFERROR(MATCH("c",$AB720:AP720,0),0)=0,"c","")))</f>
        <v/>
      </c>
    </row>
    <row r="721" spans="2:43" x14ac:dyDescent="0.25">
      <c r="B721" s="88">
        <f>IF(AND(OR(Pipeline!$F$5=H721,Pipeline!$F$5="",Pipeline!$F$5="All"), OR(Pipeline!$F$6=J721,Pipeline!$F$6="",Pipeline!$F$6="All"),  OR(Pipeline!$J$5&lt;=K721,Pipeline!$J$5=""), OR(Pipeline!$J$6&gt;=K721,Pipeline!$J$6=""),  OR(Pipeline!$N$5&lt;=O721,Pipeline!$N$5=""), OR(Pipeline!$N$6&gt;=O721,Pipeline!$N$6="")),1,0)</f>
        <v>1</v>
      </c>
      <c r="C721" s="99">
        <f>IF(B721&lt;&gt;1,"",COUNTIFS($I$6:I720,I721,$B$6:B720,1)+1)</f>
        <v>709</v>
      </c>
      <c r="D721" s="100" t="str">
        <f>IF(LEN(INDEX(Input!B$6:B$1005,ROW($C721)-ROW($C$5),1))=0,"-",INDEX(Input!B$6:B$1005,ROW($C721)-ROW($C$5),1))</f>
        <v>-</v>
      </c>
      <c r="E721" s="100" t="str">
        <f>IF(LEN(INDEX(Input!C$6:C$1005,ROW($C721)-ROW($C$5),1))=0,"-",INDEX(Input!C$6:C$1005,ROW($C721)-ROW($C$5),1))</f>
        <v>-</v>
      </c>
      <c r="F721" s="100" t="str">
        <f>IF(LEN(INDEX(Input!D$6:D$1005,ROW($C721)-ROW($C$5),1))=0,"-",INDEX(Input!D$6:D$1005,ROW($C721)-ROW($C$5),1))</f>
        <v>-</v>
      </c>
      <c r="G721" s="100" t="str">
        <f>IF(LEN(INDEX(Input!E$6:E$1005,ROW($C721)-ROW($C$5),1))=0,"-",INDEX(Input!E$6:E$1005,ROW($C721)-ROW($C$5),1))</f>
        <v>-</v>
      </c>
      <c r="H721" s="100" t="str">
        <f>IF(LEN(INDEX(Input!F$6:F$1005,ROW($C721)-ROW($C$5),1))=0,"-",INDEX(Input!F$6:F$1005,ROW($C721)-ROW($C$5),1))</f>
        <v>-</v>
      </c>
      <c r="I721" s="100" t="str">
        <f>IF(LEN(INDEX(Input!G$6:G$1005,ROW($C721)-ROW($C$5),1))=0,"",INDEX(Input!G$6:G$1005,ROW($C721)-ROW($C$5),1))</f>
        <v/>
      </c>
      <c r="J721" s="100" t="str">
        <f>IF(LEN(INDEX(Input!B$6:B$1005,ROW($C721)-ROW($C$5),1))=0,"-",IF(INDEX(Input!H$6:H$1005,ROW($C721)-ROW($C$5),1)="","Not set",INDEX(Input!H$6:H$1005,ROW($C721)-ROW($C$5),1)) )</f>
        <v>-</v>
      </c>
      <c r="K721" s="101" t="str">
        <f>IF(LEN(INDEX(Input!I$6:I$1005,ROW($C721)-ROW($C$5),1))=0,"",INDEX(Input!I$6:I$1005,ROW($C721)-ROW($C$5),1))</f>
        <v/>
      </c>
      <c r="L721" s="101" t="str">
        <f t="array" ref="L721">IFERROR(IF($AY$24=123,DAY(K721)&amp;connector&amp;IF($AZ$24="Extended",INDEX($AT$24:$AT$35,MONTH(K721),1),MONTH(K721))&amp;connector&amp;IF($AZ$24="Short", RIGHT(YEAR(K721),2),YEAR(K721)),IF($AY$24=213, MONTH(K721)&amp;connector&amp;DAY(K721)&amp;connector&amp;IF($AZ$24="Short", RIGHT(YEAR(K721),2),YEAR(K721)),IF($AZ$24="Short", RIGHT(YEAR(K721),2),YEAR(K721))&amp;connector&amp;MONTH(K721)&amp;connector&amp;DAY(K721))),"-")</f>
        <v>-</v>
      </c>
      <c r="M721" s="101" t="str">
        <f>IF(LEN(INDEX(Input!J$6:J$1005,ROW($C721)-ROW($C$5),1))=0,"",INDEX(Input!J$6:J$1005,ROW($C721)-ROW($C$5),1))</f>
        <v/>
      </c>
      <c r="N721" s="101" t="str">
        <f t="array" ref="N721">IFERROR(IF($AY$24=123,DAY(M721)&amp;connector&amp;IF($AZ$24="Extended",INDEX($AT$24:$AT$35,MONTH(M721),1),MONTH(M721))&amp;connector&amp;IF($AZ$24="Short", RIGHT(YEAR(M721),2),YEAR(M721)),IF($AY$24=213, MONTH(M721)&amp;connector&amp;DAY(M721)&amp;connector&amp;IF($AZ$24="Short", RIGHT(YEAR(M721),2),YEAR(M721)),IF($AZ$24="Short", RIGHT(YEAR(M721),2),YEAR(M721))&amp;connector&amp;MONTH(M721)&amp;connector&amp;DAY(M721))),"-")</f>
        <v>-</v>
      </c>
      <c r="O721" s="156" t="str">
        <f>IF(LEN(INDEX(Input!K$6:K$1005,ROW($C721)-ROW($C$5),1))=0,"",INDEX(Input!K$6:K$1005,ROW($C721)-ROW($C$5),1))</f>
        <v/>
      </c>
      <c r="P721" s="100" t="str">
        <f t="shared" si="89"/>
        <v>-</v>
      </c>
      <c r="Q721" s="156" t="str">
        <f>IF(LEN(INDEX(Input!L$6:L$1005,ROW($C721)-ROW($C$5),1))=0,"",INDEX(Input!L$6:L$1005,ROW($C721)-ROW($C$5),1))</f>
        <v/>
      </c>
      <c r="R721" s="100" t="str">
        <f t="shared" si="90"/>
        <v>-</v>
      </c>
      <c r="S721" s="156" t="str">
        <f>IF(LEN(INDEX(Input!M$6:M$1005,ROW($C721)-ROW($C$5),1))=0,"-",INDEX(Input!M$6:M$1005,ROW($C721)-ROW($C$5),1))</f>
        <v>-</v>
      </c>
      <c r="T721" s="156" t="str">
        <f t="shared" si="91"/>
        <v/>
      </c>
      <c r="U721" s="100" t="str">
        <f t="shared" si="92"/>
        <v>-</v>
      </c>
      <c r="V721" s="156" t="str">
        <f>IF(LEN(INDEX(Input!O$6:O$1005,ROW($C721)-ROW($C$5),1))=0,"",INDEX(Input!O$6:O$1005,ROW($C721)-ROW($C$5),1))</f>
        <v/>
      </c>
      <c r="W721" s="100" t="str">
        <f t="shared" si="93"/>
        <v>-</v>
      </c>
      <c r="X721" s="104" t="str">
        <f t="shared" si="94"/>
        <v/>
      </c>
      <c r="Y721" s="102" t="str">
        <f t="shared" si="88"/>
        <v/>
      </c>
      <c r="Z721" s="102" t="str">
        <f>IF(AND(OR(Dashboard!$D$7=J721,Dashboard!$D$7=""),  OR(Dashboard!$G$6&lt;=K721,Dashboard!$G$6=""), OR(Dashboard!$G$7&gt;=K721,Dashboard!$G$7=""),  OR(Dashboard!$J$6&lt;=O721,Dashboard!$J$6=""), OR(Dashboard!$J$7&gt;=O721,Dashboard!$J$7=""),D721&lt;&gt;""),"x","")</f>
        <v>x</v>
      </c>
      <c r="AA721" s="102" t="str">
        <f>IF(AND(OR(Dashboard!$D$6=H721,Dashboard!$D$6="",Dashboard!$D$6="All"), Z721="x"),"x","")</f>
        <v>x</v>
      </c>
      <c r="AB721" s="103" t="str">
        <f>IF(AND(OR(Dashboard!$D$6=H721,Dashboard!$D$6="",Dashboard!$D$6="All"), OR(Dashboard!$D$7=J721,Dashboard!$D$7=""),  OR(Dashboard!$G$6&lt;=K721,Dashboard!$G$6=""), OR(Dashboard!$G$7&gt;=K721,Dashboard!$G$7=""),  OR(Dashboard!$J$6&lt;=O721,Dashboard!$J$6=""), OR(Dashboard!$J$7&gt;=O721,Dashboard!$J$7=""),I721&lt;&gt;""),"x","")</f>
        <v/>
      </c>
      <c r="AC721" s="88" t="str">
        <f>IF($AB721&lt;&gt;"x","",IF(AND($I721&lt;&gt;AC$4, IFERROR(MATCH("c",$AB721:AB721,0),0)=0),"x", IF(IFERROR(MATCH("c",$AB721:AB721,0),0)=0,"c","")))</f>
        <v/>
      </c>
      <c r="AD721" s="88" t="str">
        <f>IF($AB721&lt;&gt;"x","",IF(AND($I721&lt;&gt;AD$4, IFERROR(MATCH("c",$AB721:AC721,0),0)=0),"x", IF(IFERROR(MATCH("c",$AB721:AC721,0),0)=0,"c","")))</f>
        <v/>
      </c>
      <c r="AE721" s="88" t="str">
        <f>IF($AB721&lt;&gt;"x","",IF(AND($I721&lt;&gt;AE$4, IFERROR(MATCH("c",$AB721:AD721,0),0)=0),"x", IF(IFERROR(MATCH("c",$AB721:AD721,0),0)=0,"c","")))</f>
        <v/>
      </c>
      <c r="AF721" s="88" t="str">
        <f>IF($AB721&lt;&gt;"x","",IF(AND($I721&lt;&gt;AF$4, IFERROR(MATCH("c",$AB721:AE721,0),0)=0),"x", IF(IFERROR(MATCH("c",$AB721:AE721,0),0)=0,"c","")))</f>
        <v/>
      </c>
      <c r="AG721" s="88" t="str">
        <f>IF($AB721&lt;&gt;"x","",IF(AND($I721&lt;&gt;AG$4, IFERROR(MATCH("c",$AB721:AF721,0),0)=0),"x", IF(IFERROR(MATCH("c",$AB721:AF721,0),0)=0,"c","")))</f>
        <v/>
      </c>
      <c r="AH721" s="88" t="str">
        <f>IF($AB721&lt;&gt;"x","",IF(AND($I721&lt;&gt;AH$4, IFERROR(MATCH("c",$AB721:AG721,0),0)=0),"x", IF(IFERROR(MATCH("c",$AB721:AG721,0),0)=0,"c","")))</f>
        <v/>
      </c>
      <c r="AI721" s="88" t="str">
        <f>IF($AB721&lt;&gt;"x","",IF(AND($I721&lt;&gt;AI$4, IFERROR(MATCH("c",$AB721:AH721,0),0)=0),"x", IF(IFERROR(MATCH("c",$AB721:AH721,0),0)=0,"c","")))</f>
        <v/>
      </c>
      <c r="AJ721" s="88" t="str">
        <f>IF($AB721&lt;&gt;"x","",IF(AND($I721&lt;&gt;AJ$4, IFERROR(MATCH("c",$AB721:AI721,0),0)=0),"x", IF(IFERROR(MATCH("c",$AB721:AI721,0),0)=0,"c","")))</f>
        <v/>
      </c>
      <c r="AK721" s="88" t="str">
        <f>IF($AB721&lt;&gt;"x","",IF(AND($I721&lt;&gt;AK$4, IFERROR(MATCH("c",$AB721:AJ721,0),0)=0),"x", IF(IFERROR(MATCH("c",$AB721:AJ721,0),0)=0,"c","")))</f>
        <v/>
      </c>
      <c r="AL721" s="88" t="str">
        <f>IF($AB721&lt;&gt;"x","",IF(AND($I721&lt;&gt;AL$4, IFERROR(MATCH("c",$AB721:AK721,0),0)=0),"x", IF(IFERROR(MATCH("c",$AB721:AK721,0),0)=0,"c","")))</f>
        <v/>
      </c>
      <c r="AM721" s="88" t="str">
        <f>IF($AB721&lt;&gt;"x","",IF(AND($I721&lt;&gt;AM$4, IFERROR(MATCH("c",$AB721:AL721,0),0)=0),"x", IF(IFERROR(MATCH("c",$AB721:AL721,0),0)=0,"c","")))</f>
        <v/>
      </c>
      <c r="AN721" s="88" t="str">
        <f>IF($AB721&lt;&gt;"x","",IF(AND($I721&lt;&gt;AN$4, IFERROR(MATCH("c",$AB721:AM721,0),0)=0),"x", IF(IFERROR(MATCH("c",$AB721:AM721,0),0)=0,"c","")))</f>
        <v/>
      </c>
      <c r="AO721" s="88" t="str">
        <f>IF($AB721&lt;&gt;"x","",IF(AND($I721&lt;&gt;AO$4, IFERROR(MATCH("c",$AB721:AN721,0),0)=0),"x", IF(IFERROR(MATCH("c",$AB721:AN721,0),0)=0,"c","")))</f>
        <v/>
      </c>
      <c r="AP721" s="88" t="str">
        <f>IF($AB721&lt;&gt;"x","",IF(AND($I721&lt;&gt;AP$4, IFERROR(MATCH("c",$AB721:AO721,0),0)=0),"x", IF(IFERROR(MATCH("c",$AB721:AO721,0),0)=0,"c","")))</f>
        <v/>
      </c>
      <c r="AQ721" s="88" t="str">
        <f>IF($AB721&lt;&gt;"x","",IF(AND($I721&lt;&gt;AQ$4, IFERROR(MATCH("c",$AB721:AP721,0),0)=0),"x", IF(IFERROR(MATCH("c",$AB721:AP721,0),0)=0,"c","")))</f>
        <v/>
      </c>
    </row>
    <row r="722" spans="2:43" x14ac:dyDescent="0.25">
      <c r="B722" s="88">
        <f>IF(AND(OR(Pipeline!$F$5=H722,Pipeline!$F$5="",Pipeline!$F$5="All"), OR(Pipeline!$F$6=J722,Pipeline!$F$6="",Pipeline!$F$6="All"),  OR(Pipeline!$J$5&lt;=K722,Pipeline!$J$5=""), OR(Pipeline!$J$6&gt;=K722,Pipeline!$J$6=""),  OR(Pipeline!$N$5&lt;=O722,Pipeline!$N$5=""), OR(Pipeline!$N$6&gt;=O722,Pipeline!$N$6="")),1,0)</f>
        <v>1</v>
      </c>
      <c r="C722" s="99">
        <f>IF(B722&lt;&gt;1,"",COUNTIFS($I$6:I721,I722,$B$6:B721,1)+1)</f>
        <v>710</v>
      </c>
      <c r="D722" s="100" t="str">
        <f>IF(LEN(INDEX(Input!B$6:B$1005,ROW($C722)-ROW($C$5),1))=0,"-",INDEX(Input!B$6:B$1005,ROW($C722)-ROW($C$5),1))</f>
        <v>-</v>
      </c>
      <c r="E722" s="100" t="str">
        <f>IF(LEN(INDEX(Input!C$6:C$1005,ROW($C722)-ROW($C$5),1))=0,"-",INDEX(Input!C$6:C$1005,ROW($C722)-ROW($C$5),1))</f>
        <v>-</v>
      </c>
      <c r="F722" s="100" t="str">
        <f>IF(LEN(INDEX(Input!D$6:D$1005,ROW($C722)-ROW($C$5),1))=0,"-",INDEX(Input!D$6:D$1005,ROW($C722)-ROW($C$5),1))</f>
        <v>-</v>
      </c>
      <c r="G722" s="100" t="str">
        <f>IF(LEN(INDEX(Input!E$6:E$1005,ROW($C722)-ROW($C$5),1))=0,"-",INDEX(Input!E$6:E$1005,ROW($C722)-ROW($C$5),1))</f>
        <v>-</v>
      </c>
      <c r="H722" s="100" t="str">
        <f>IF(LEN(INDEX(Input!F$6:F$1005,ROW($C722)-ROW($C$5),1))=0,"-",INDEX(Input!F$6:F$1005,ROW($C722)-ROW($C$5),1))</f>
        <v>-</v>
      </c>
      <c r="I722" s="100" t="str">
        <f>IF(LEN(INDEX(Input!G$6:G$1005,ROW($C722)-ROW($C$5),1))=0,"",INDEX(Input!G$6:G$1005,ROW($C722)-ROW($C$5),1))</f>
        <v/>
      </c>
      <c r="J722" s="100" t="str">
        <f>IF(LEN(INDEX(Input!B$6:B$1005,ROW($C722)-ROW($C$5),1))=0,"-",IF(INDEX(Input!H$6:H$1005,ROW($C722)-ROW($C$5),1)="","Not set",INDEX(Input!H$6:H$1005,ROW($C722)-ROW($C$5),1)) )</f>
        <v>-</v>
      </c>
      <c r="K722" s="101" t="str">
        <f>IF(LEN(INDEX(Input!I$6:I$1005,ROW($C722)-ROW($C$5),1))=0,"",INDEX(Input!I$6:I$1005,ROW($C722)-ROW($C$5),1))</f>
        <v/>
      </c>
      <c r="L722" s="101" t="str">
        <f t="array" ref="L722">IFERROR(IF($AY$24=123,DAY(K722)&amp;connector&amp;IF($AZ$24="Extended",INDEX($AT$24:$AT$35,MONTH(K722),1),MONTH(K722))&amp;connector&amp;IF($AZ$24="Short", RIGHT(YEAR(K722),2),YEAR(K722)),IF($AY$24=213, MONTH(K722)&amp;connector&amp;DAY(K722)&amp;connector&amp;IF($AZ$24="Short", RIGHT(YEAR(K722),2),YEAR(K722)),IF($AZ$24="Short", RIGHT(YEAR(K722),2),YEAR(K722))&amp;connector&amp;MONTH(K722)&amp;connector&amp;DAY(K722))),"-")</f>
        <v>-</v>
      </c>
      <c r="M722" s="101" t="str">
        <f>IF(LEN(INDEX(Input!J$6:J$1005,ROW($C722)-ROW($C$5),1))=0,"",INDEX(Input!J$6:J$1005,ROW($C722)-ROW($C$5),1))</f>
        <v/>
      </c>
      <c r="N722" s="101" t="str">
        <f t="array" ref="N722">IFERROR(IF($AY$24=123,DAY(M722)&amp;connector&amp;IF($AZ$24="Extended",INDEX($AT$24:$AT$35,MONTH(M722),1),MONTH(M722))&amp;connector&amp;IF($AZ$24="Short", RIGHT(YEAR(M722),2),YEAR(M722)),IF($AY$24=213, MONTH(M722)&amp;connector&amp;DAY(M722)&amp;connector&amp;IF($AZ$24="Short", RIGHT(YEAR(M722),2),YEAR(M722)),IF($AZ$24="Short", RIGHT(YEAR(M722),2),YEAR(M722))&amp;connector&amp;MONTH(M722)&amp;connector&amp;DAY(M722))),"-")</f>
        <v>-</v>
      </c>
      <c r="O722" s="156" t="str">
        <f>IF(LEN(INDEX(Input!K$6:K$1005,ROW($C722)-ROW($C$5),1))=0,"",INDEX(Input!K$6:K$1005,ROW($C722)-ROW($C$5),1))</f>
        <v/>
      </c>
      <c r="P722" s="100" t="str">
        <f t="shared" si="89"/>
        <v>-</v>
      </c>
      <c r="Q722" s="156" t="str">
        <f>IF(LEN(INDEX(Input!L$6:L$1005,ROW($C722)-ROW($C$5),1))=0,"",INDEX(Input!L$6:L$1005,ROW($C722)-ROW($C$5),1))</f>
        <v/>
      </c>
      <c r="R722" s="100" t="str">
        <f t="shared" si="90"/>
        <v>-</v>
      </c>
      <c r="S722" s="156" t="str">
        <f>IF(LEN(INDEX(Input!M$6:M$1005,ROW($C722)-ROW($C$5),1))=0,"-",INDEX(Input!M$6:M$1005,ROW($C722)-ROW($C$5),1))</f>
        <v>-</v>
      </c>
      <c r="T722" s="156" t="str">
        <f t="shared" si="91"/>
        <v/>
      </c>
      <c r="U722" s="100" t="str">
        <f t="shared" si="92"/>
        <v>-</v>
      </c>
      <c r="V722" s="156" t="str">
        <f>IF(LEN(INDEX(Input!O$6:O$1005,ROW($C722)-ROW($C$5),1))=0,"",INDEX(Input!O$6:O$1005,ROW($C722)-ROW($C$5),1))</f>
        <v/>
      </c>
      <c r="W722" s="100" t="str">
        <f t="shared" si="93"/>
        <v>-</v>
      </c>
      <c r="X722" s="104" t="str">
        <f t="shared" si="94"/>
        <v/>
      </c>
      <c r="Y722" s="102" t="str">
        <f t="shared" si="88"/>
        <v/>
      </c>
      <c r="Z722" s="102" t="str">
        <f>IF(AND(OR(Dashboard!$D$7=J722,Dashboard!$D$7=""),  OR(Dashboard!$G$6&lt;=K722,Dashboard!$G$6=""), OR(Dashboard!$G$7&gt;=K722,Dashboard!$G$7=""),  OR(Dashboard!$J$6&lt;=O722,Dashboard!$J$6=""), OR(Dashboard!$J$7&gt;=O722,Dashboard!$J$7=""),D722&lt;&gt;""),"x","")</f>
        <v>x</v>
      </c>
      <c r="AA722" s="102" t="str">
        <f>IF(AND(OR(Dashboard!$D$6=H722,Dashboard!$D$6="",Dashboard!$D$6="All"), Z722="x"),"x","")</f>
        <v>x</v>
      </c>
      <c r="AB722" s="103" t="str">
        <f>IF(AND(OR(Dashboard!$D$6=H722,Dashboard!$D$6="",Dashboard!$D$6="All"), OR(Dashboard!$D$7=J722,Dashboard!$D$7=""),  OR(Dashboard!$G$6&lt;=K722,Dashboard!$G$6=""), OR(Dashboard!$G$7&gt;=K722,Dashboard!$G$7=""),  OR(Dashboard!$J$6&lt;=O722,Dashboard!$J$6=""), OR(Dashboard!$J$7&gt;=O722,Dashboard!$J$7=""),I722&lt;&gt;""),"x","")</f>
        <v/>
      </c>
      <c r="AC722" s="88" t="str">
        <f>IF($AB722&lt;&gt;"x","",IF(AND($I722&lt;&gt;AC$4, IFERROR(MATCH("c",$AB722:AB722,0),0)=0),"x", IF(IFERROR(MATCH("c",$AB722:AB722,0),0)=0,"c","")))</f>
        <v/>
      </c>
      <c r="AD722" s="88" t="str">
        <f>IF($AB722&lt;&gt;"x","",IF(AND($I722&lt;&gt;AD$4, IFERROR(MATCH("c",$AB722:AC722,0),0)=0),"x", IF(IFERROR(MATCH("c",$AB722:AC722,0),0)=0,"c","")))</f>
        <v/>
      </c>
      <c r="AE722" s="88" t="str">
        <f>IF($AB722&lt;&gt;"x","",IF(AND($I722&lt;&gt;AE$4, IFERROR(MATCH("c",$AB722:AD722,0),0)=0),"x", IF(IFERROR(MATCH("c",$AB722:AD722,0),0)=0,"c","")))</f>
        <v/>
      </c>
      <c r="AF722" s="88" t="str">
        <f>IF($AB722&lt;&gt;"x","",IF(AND($I722&lt;&gt;AF$4, IFERROR(MATCH("c",$AB722:AE722,0),0)=0),"x", IF(IFERROR(MATCH("c",$AB722:AE722,0),0)=0,"c","")))</f>
        <v/>
      </c>
      <c r="AG722" s="88" t="str">
        <f>IF($AB722&lt;&gt;"x","",IF(AND($I722&lt;&gt;AG$4, IFERROR(MATCH("c",$AB722:AF722,0),0)=0),"x", IF(IFERROR(MATCH("c",$AB722:AF722,0),0)=0,"c","")))</f>
        <v/>
      </c>
      <c r="AH722" s="88" t="str">
        <f>IF($AB722&lt;&gt;"x","",IF(AND($I722&lt;&gt;AH$4, IFERROR(MATCH("c",$AB722:AG722,0),0)=0),"x", IF(IFERROR(MATCH("c",$AB722:AG722,0),0)=0,"c","")))</f>
        <v/>
      </c>
      <c r="AI722" s="88" t="str">
        <f>IF($AB722&lt;&gt;"x","",IF(AND($I722&lt;&gt;AI$4, IFERROR(MATCH("c",$AB722:AH722,0),0)=0),"x", IF(IFERROR(MATCH("c",$AB722:AH722,0),0)=0,"c","")))</f>
        <v/>
      </c>
      <c r="AJ722" s="88" t="str">
        <f>IF($AB722&lt;&gt;"x","",IF(AND($I722&lt;&gt;AJ$4, IFERROR(MATCH("c",$AB722:AI722,0),0)=0),"x", IF(IFERROR(MATCH("c",$AB722:AI722,0),0)=0,"c","")))</f>
        <v/>
      </c>
      <c r="AK722" s="88" t="str">
        <f>IF($AB722&lt;&gt;"x","",IF(AND($I722&lt;&gt;AK$4, IFERROR(MATCH("c",$AB722:AJ722,0),0)=0),"x", IF(IFERROR(MATCH("c",$AB722:AJ722,0),0)=0,"c","")))</f>
        <v/>
      </c>
      <c r="AL722" s="88" t="str">
        <f>IF($AB722&lt;&gt;"x","",IF(AND($I722&lt;&gt;AL$4, IFERROR(MATCH("c",$AB722:AK722,0),0)=0),"x", IF(IFERROR(MATCH("c",$AB722:AK722,0),0)=0,"c","")))</f>
        <v/>
      </c>
      <c r="AM722" s="88" t="str">
        <f>IF($AB722&lt;&gt;"x","",IF(AND($I722&lt;&gt;AM$4, IFERROR(MATCH("c",$AB722:AL722,0),0)=0),"x", IF(IFERROR(MATCH("c",$AB722:AL722,0),0)=0,"c","")))</f>
        <v/>
      </c>
      <c r="AN722" s="88" t="str">
        <f>IF($AB722&lt;&gt;"x","",IF(AND($I722&lt;&gt;AN$4, IFERROR(MATCH("c",$AB722:AM722,0),0)=0),"x", IF(IFERROR(MATCH("c",$AB722:AM722,0),0)=0,"c","")))</f>
        <v/>
      </c>
      <c r="AO722" s="88" t="str">
        <f>IF($AB722&lt;&gt;"x","",IF(AND($I722&lt;&gt;AO$4, IFERROR(MATCH("c",$AB722:AN722,0),0)=0),"x", IF(IFERROR(MATCH("c",$AB722:AN722,0),0)=0,"c","")))</f>
        <v/>
      </c>
      <c r="AP722" s="88" t="str">
        <f>IF($AB722&lt;&gt;"x","",IF(AND($I722&lt;&gt;AP$4, IFERROR(MATCH("c",$AB722:AO722,0),0)=0),"x", IF(IFERROR(MATCH("c",$AB722:AO722,0),0)=0,"c","")))</f>
        <v/>
      </c>
      <c r="AQ722" s="88" t="str">
        <f>IF($AB722&lt;&gt;"x","",IF(AND($I722&lt;&gt;AQ$4, IFERROR(MATCH("c",$AB722:AP722,0),0)=0),"x", IF(IFERROR(MATCH("c",$AB722:AP722,0),0)=0,"c","")))</f>
        <v/>
      </c>
    </row>
    <row r="723" spans="2:43" x14ac:dyDescent="0.25">
      <c r="B723" s="88">
        <f>IF(AND(OR(Pipeline!$F$5=H723,Pipeline!$F$5="",Pipeline!$F$5="All"), OR(Pipeline!$F$6=J723,Pipeline!$F$6="",Pipeline!$F$6="All"),  OR(Pipeline!$J$5&lt;=K723,Pipeline!$J$5=""), OR(Pipeline!$J$6&gt;=K723,Pipeline!$J$6=""),  OR(Pipeline!$N$5&lt;=O723,Pipeline!$N$5=""), OR(Pipeline!$N$6&gt;=O723,Pipeline!$N$6="")),1,0)</f>
        <v>1</v>
      </c>
      <c r="C723" s="99">
        <f>IF(B723&lt;&gt;1,"",COUNTIFS($I$6:I722,I723,$B$6:B722,1)+1)</f>
        <v>711</v>
      </c>
      <c r="D723" s="100" t="str">
        <f>IF(LEN(INDEX(Input!B$6:B$1005,ROW($C723)-ROW($C$5),1))=0,"-",INDEX(Input!B$6:B$1005,ROW($C723)-ROW($C$5),1))</f>
        <v>-</v>
      </c>
      <c r="E723" s="100" t="str">
        <f>IF(LEN(INDEX(Input!C$6:C$1005,ROW($C723)-ROW($C$5),1))=0,"-",INDEX(Input!C$6:C$1005,ROW($C723)-ROW($C$5),1))</f>
        <v>-</v>
      </c>
      <c r="F723" s="100" t="str">
        <f>IF(LEN(INDEX(Input!D$6:D$1005,ROW($C723)-ROW($C$5),1))=0,"-",INDEX(Input!D$6:D$1005,ROW($C723)-ROW($C$5),1))</f>
        <v>-</v>
      </c>
      <c r="G723" s="100" t="str">
        <f>IF(LEN(INDEX(Input!E$6:E$1005,ROW($C723)-ROW($C$5),1))=0,"-",INDEX(Input!E$6:E$1005,ROW($C723)-ROW($C$5),1))</f>
        <v>-</v>
      </c>
      <c r="H723" s="100" t="str">
        <f>IF(LEN(INDEX(Input!F$6:F$1005,ROW($C723)-ROW($C$5),1))=0,"-",INDEX(Input!F$6:F$1005,ROW($C723)-ROW($C$5),1))</f>
        <v>-</v>
      </c>
      <c r="I723" s="100" t="str">
        <f>IF(LEN(INDEX(Input!G$6:G$1005,ROW($C723)-ROW($C$5),1))=0,"",INDEX(Input!G$6:G$1005,ROW($C723)-ROW($C$5),1))</f>
        <v/>
      </c>
      <c r="J723" s="100" t="str">
        <f>IF(LEN(INDEX(Input!B$6:B$1005,ROW($C723)-ROW($C$5),1))=0,"-",IF(INDEX(Input!H$6:H$1005,ROW($C723)-ROW($C$5),1)="","Not set",INDEX(Input!H$6:H$1005,ROW($C723)-ROW($C$5),1)) )</f>
        <v>-</v>
      </c>
      <c r="K723" s="101" t="str">
        <f>IF(LEN(INDEX(Input!I$6:I$1005,ROW($C723)-ROW($C$5),1))=0,"",INDEX(Input!I$6:I$1005,ROW($C723)-ROW($C$5),1))</f>
        <v/>
      </c>
      <c r="L723" s="101" t="str">
        <f t="array" ref="L723">IFERROR(IF($AY$24=123,DAY(K723)&amp;connector&amp;IF($AZ$24="Extended",INDEX($AT$24:$AT$35,MONTH(K723),1),MONTH(K723))&amp;connector&amp;IF($AZ$24="Short", RIGHT(YEAR(K723),2),YEAR(K723)),IF($AY$24=213, MONTH(K723)&amp;connector&amp;DAY(K723)&amp;connector&amp;IF($AZ$24="Short", RIGHT(YEAR(K723),2),YEAR(K723)),IF($AZ$24="Short", RIGHT(YEAR(K723),2),YEAR(K723))&amp;connector&amp;MONTH(K723)&amp;connector&amp;DAY(K723))),"-")</f>
        <v>-</v>
      </c>
      <c r="M723" s="101" t="str">
        <f>IF(LEN(INDEX(Input!J$6:J$1005,ROW($C723)-ROW($C$5),1))=0,"",INDEX(Input!J$6:J$1005,ROW($C723)-ROW($C$5),1))</f>
        <v/>
      </c>
      <c r="N723" s="101" t="str">
        <f t="array" ref="N723">IFERROR(IF($AY$24=123,DAY(M723)&amp;connector&amp;IF($AZ$24="Extended",INDEX($AT$24:$AT$35,MONTH(M723),1),MONTH(M723))&amp;connector&amp;IF($AZ$24="Short", RIGHT(YEAR(M723),2),YEAR(M723)),IF($AY$24=213, MONTH(M723)&amp;connector&amp;DAY(M723)&amp;connector&amp;IF($AZ$24="Short", RIGHT(YEAR(M723),2),YEAR(M723)),IF($AZ$24="Short", RIGHT(YEAR(M723),2),YEAR(M723))&amp;connector&amp;MONTH(M723)&amp;connector&amp;DAY(M723))),"-")</f>
        <v>-</v>
      </c>
      <c r="O723" s="156" t="str">
        <f>IF(LEN(INDEX(Input!K$6:K$1005,ROW($C723)-ROW($C$5),1))=0,"",INDEX(Input!K$6:K$1005,ROW($C723)-ROW($C$5),1))</f>
        <v/>
      </c>
      <c r="P723" s="100" t="str">
        <f t="shared" si="89"/>
        <v>-</v>
      </c>
      <c r="Q723" s="156" t="str">
        <f>IF(LEN(INDEX(Input!L$6:L$1005,ROW($C723)-ROW($C$5),1))=0,"",INDEX(Input!L$6:L$1005,ROW($C723)-ROW($C$5),1))</f>
        <v/>
      </c>
      <c r="R723" s="100" t="str">
        <f t="shared" si="90"/>
        <v>-</v>
      </c>
      <c r="S723" s="156" t="str">
        <f>IF(LEN(INDEX(Input!M$6:M$1005,ROW($C723)-ROW($C$5),1))=0,"-",INDEX(Input!M$6:M$1005,ROW($C723)-ROW($C$5),1))</f>
        <v>-</v>
      </c>
      <c r="T723" s="156" t="str">
        <f t="shared" si="91"/>
        <v/>
      </c>
      <c r="U723" s="100" t="str">
        <f t="shared" si="92"/>
        <v>-</v>
      </c>
      <c r="V723" s="156" t="str">
        <f>IF(LEN(INDEX(Input!O$6:O$1005,ROW($C723)-ROW($C$5),1))=0,"",INDEX(Input!O$6:O$1005,ROW($C723)-ROW($C$5),1))</f>
        <v/>
      </c>
      <c r="W723" s="100" t="str">
        <f t="shared" si="93"/>
        <v>-</v>
      </c>
      <c r="X723" s="104" t="str">
        <f t="shared" si="94"/>
        <v/>
      </c>
      <c r="Y723" s="102" t="str">
        <f t="shared" si="88"/>
        <v/>
      </c>
      <c r="Z723" s="102" t="str">
        <f>IF(AND(OR(Dashboard!$D$7=J723,Dashboard!$D$7=""),  OR(Dashboard!$G$6&lt;=K723,Dashboard!$G$6=""), OR(Dashboard!$G$7&gt;=K723,Dashboard!$G$7=""),  OR(Dashboard!$J$6&lt;=O723,Dashboard!$J$6=""), OR(Dashboard!$J$7&gt;=O723,Dashboard!$J$7=""),D723&lt;&gt;""),"x","")</f>
        <v>x</v>
      </c>
      <c r="AA723" s="102" t="str">
        <f>IF(AND(OR(Dashboard!$D$6=H723,Dashboard!$D$6="",Dashboard!$D$6="All"), Z723="x"),"x","")</f>
        <v>x</v>
      </c>
      <c r="AB723" s="103" t="str">
        <f>IF(AND(OR(Dashboard!$D$6=H723,Dashboard!$D$6="",Dashboard!$D$6="All"), OR(Dashboard!$D$7=J723,Dashboard!$D$7=""),  OR(Dashboard!$G$6&lt;=K723,Dashboard!$G$6=""), OR(Dashboard!$G$7&gt;=K723,Dashboard!$G$7=""),  OR(Dashboard!$J$6&lt;=O723,Dashboard!$J$6=""), OR(Dashboard!$J$7&gt;=O723,Dashboard!$J$7=""),I723&lt;&gt;""),"x","")</f>
        <v/>
      </c>
      <c r="AC723" s="88" t="str">
        <f>IF($AB723&lt;&gt;"x","",IF(AND($I723&lt;&gt;AC$4, IFERROR(MATCH("c",$AB723:AB723,0),0)=0),"x", IF(IFERROR(MATCH("c",$AB723:AB723,0),0)=0,"c","")))</f>
        <v/>
      </c>
      <c r="AD723" s="88" t="str">
        <f>IF($AB723&lt;&gt;"x","",IF(AND($I723&lt;&gt;AD$4, IFERROR(MATCH("c",$AB723:AC723,0),0)=0),"x", IF(IFERROR(MATCH("c",$AB723:AC723,0),0)=0,"c","")))</f>
        <v/>
      </c>
      <c r="AE723" s="88" t="str">
        <f>IF($AB723&lt;&gt;"x","",IF(AND($I723&lt;&gt;AE$4, IFERROR(MATCH("c",$AB723:AD723,0),0)=0),"x", IF(IFERROR(MATCH("c",$AB723:AD723,0),0)=0,"c","")))</f>
        <v/>
      </c>
      <c r="AF723" s="88" t="str">
        <f>IF($AB723&lt;&gt;"x","",IF(AND($I723&lt;&gt;AF$4, IFERROR(MATCH("c",$AB723:AE723,0),0)=0),"x", IF(IFERROR(MATCH("c",$AB723:AE723,0),0)=0,"c","")))</f>
        <v/>
      </c>
      <c r="AG723" s="88" t="str">
        <f>IF($AB723&lt;&gt;"x","",IF(AND($I723&lt;&gt;AG$4, IFERROR(MATCH("c",$AB723:AF723,0),0)=0),"x", IF(IFERROR(MATCH("c",$AB723:AF723,0),0)=0,"c","")))</f>
        <v/>
      </c>
      <c r="AH723" s="88" t="str">
        <f>IF($AB723&lt;&gt;"x","",IF(AND($I723&lt;&gt;AH$4, IFERROR(MATCH("c",$AB723:AG723,0),0)=0),"x", IF(IFERROR(MATCH("c",$AB723:AG723,0),0)=0,"c","")))</f>
        <v/>
      </c>
      <c r="AI723" s="88" t="str">
        <f>IF($AB723&lt;&gt;"x","",IF(AND($I723&lt;&gt;AI$4, IFERROR(MATCH("c",$AB723:AH723,0),0)=0),"x", IF(IFERROR(MATCH("c",$AB723:AH723,0),0)=0,"c","")))</f>
        <v/>
      </c>
      <c r="AJ723" s="88" t="str">
        <f>IF($AB723&lt;&gt;"x","",IF(AND($I723&lt;&gt;AJ$4, IFERROR(MATCH("c",$AB723:AI723,0),0)=0),"x", IF(IFERROR(MATCH("c",$AB723:AI723,0),0)=0,"c","")))</f>
        <v/>
      </c>
      <c r="AK723" s="88" t="str">
        <f>IF($AB723&lt;&gt;"x","",IF(AND($I723&lt;&gt;AK$4, IFERROR(MATCH("c",$AB723:AJ723,0),0)=0),"x", IF(IFERROR(MATCH("c",$AB723:AJ723,0),0)=0,"c","")))</f>
        <v/>
      </c>
      <c r="AL723" s="88" t="str">
        <f>IF($AB723&lt;&gt;"x","",IF(AND($I723&lt;&gt;AL$4, IFERROR(MATCH("c",$AB723:AK723,0),0)=0),"x", IF(IFERROR(MATCH("c",$AB723:AK723,0),0)=0,"c","")))</f>
        <v/>
      </c>
      <c r="AM723" s="88" t="str">
        <f>IF($AB723&lt;&gt;"x","",IF(AND($I723&lt;&gt;AM$4, IFERROR(MATCH("c",$AB723:AL723,0),0)=0),"x", IF(IFERROR(MATCH("c",$AB723:AL723,0),0)=0,"c","")))</f>
        <v/>
      </c>
      <c r="AN723" s="88" t="str">
        <f>IF($AB723&lt;&gt;"x","",IF(AND($I723&lt;&gt;AN$4, IFERROR(MATCH("c",$AB723:AM723,0),0)=0),"x", IF(IFERROR(MATCH("c",$AB723:AM723,0),0)=0,"c","")))</f>
        <v/>
      </c>
      <c r="AO723" s="88" t="str">
        <f>IF($AB723&lt;&gt;"x","",IF(AND($I723&lt;&gt;AO$4, IFERROR(MATCH("c",$AB723:AN723,0),0)=0),"x", IF(IFERROR(MATCH("c",$AB723:AN723,0),0)=0,"c","")))</f>
        <v/>
      </c>
      <c r="AP723" s="88" t="str">
        <f>IF($AB723&lt;&gt;"x","",IF(AND($I723&lt;&gt;AP$4, IFERROR(MATCH("c",$AB723:AO723,0),0)=0),"x", IF(IFERROR(MATCH("c",$AB723:AO723,0),0)=0,"c","")))</f>
        <v/>
      </c>
      <c r="AQ723" s="88" t="str">
        <f>IF($AB723&lt;&gt;"x","",IF(AND($I723&lt;&gt;AQ$4, IFERROR(MATCH("c",$AB723:AP723,0),0)=0),"x", IF(IFERROR(MATCH("c",$AB723:AP723,0),0)=0,"c","")))</f>
        <v/>
      </c>
    </row>
    <row r="724" spans="2:43" x14ac:dyDescent="0.25">
      <c r="B724" s="88">
        <f>IF(AND(OR(Pipeline!$F$5=H724,Pipeline!$F$5="",Pipeline!$F$5="All"), OR(Pipeline!$F$6=J724,Pipeline!$F$6="",Pipeline!$F$6="All"),  OR(Pipeline!$J$5&lt;=K724,Pipeline!$J$5=""), OR(Pipeline!$J$6&gt;=K724,Pipeline!$J$6=""),  OR(Pipeline!$N$5&lt;=O724,Pipeline!$N$5=""), OR(Pipeline!$N$6&gt;=O724,Pipeline!$N$6="")),1,0)</f>
        <v>1</v>
      </c>
      <c r="C724" s="99">
        <f>IF(B724&lt;&gt;1,"",COUNTIFS($I$6:I723,I724,$B$6:B723,1)+1)</f>
        <v>712</v>
      </c>
      <c r="D724" s="100" t="str">
        <f>IF(LEN(INDEX(Input!B$6:B$1005,ROW($C724)-ROW($C$5),1))=0,"-",INDEX(Input!B$6:B$1005,ROW($C724)-ROW($C$5),1))</f>
        <v>-</v>
      </c>
      <c r="E724" s="100" t="str">
        <f>IF(LEN(INDEX(Input!C$6:C$1005,ROW($C724)-ROW($C$5),1))=0,"-",INDEX(Input!C$6:C$1005,ROW($C724)-ROW($C$5),1))</f>
        <v>-</v>
      </c>
      <c r="F724" s="100" t="str">
        <f>IF(LEN(INDEX(Input!D$6:D$1005,ROW($C724)-ROW($C$5),1))=0,"-",INDEX(Input!D$6:D$1005,ROW($C724)-ROW($C$5),1))</f>
        <v>-</v>
      </c>
      <c r="G724" s="100" t="str">
        <f>IF(LEN(INDEX(Input!E$6:E$1005,ROW($C724)-ROW($C$5),1))=0,"-",INDEX(Input!E$6:E$1005,ROW($C724)-ROW($C$5),1))</f>
        <v>-</v>
      </c>
      <c r="H724" s="100" t="str">
        <f>IF(LEN(INDEX(Input!F$6:F$1005,ROW($C724)-ROW($C$5),1))=0,"-",INDEX(Input!F$6:F$1005,ROW($C724)-ROW($C$5),1))</f>
        <v>-</v>
      </c>
      <c r="I724" s="100" t="str">
        <f>IF(LEN(INDEX(Input!G$6:G$1005,ROW($C724)-ROW($C$5),1))=0,"",INDEX(Input!G$6:G$1005,ROW($C724)-ROW($C$5),1))</f>
        <v/>
      </c>
      <c r="J724" s="100" t="str">
        <f>IF(LEN(INDEX(Input!B$6:B$1005,ROW($C724)-ROW($C$5),1))=0,"-",IF(INDEX(Input!H$6:H$1005,ROW($C724)-ROW($C$5),1)="","Not set",INDEX(Input!H$6:H$1005,ROW($C724)-ROW($C$5),1)) )</f>
        <v>-</v>
      </c>
      <c r="K724" s="101" t="str">
        <f>IF(LEN(INDEX(Input!I$6:I$1005,ROW($C724)-ROW($C$5),1))=0,"",INDEX(Input!I$6:I$1005,ROW($C724)-ROW($C$5),1))</f>
        <v/>
      </c>
      <c r="L724" s="101" t="str">
        <f t="array" ref="L724">IFERROR(IF($AY$24=123,DAY(K724)&amp;connector&amp;IF($AZ$24="Extended",INDEX($AT$24:$AT$35,MONTH(K724),1),MONTH(K724))&amp;connector&amp;IF($AZ$24="Short", RIGHT(YEAR(K724),2),YEAR(K724)),IF($AY$24=213, MONTH(K724)&amp;connector&amp;DAY(K724)&amp;connector&amp;IF($AZ$24="Short", RIGHT(YEAR(K724),2),YEAR(K724)),IF($AZ$24="Short", RIGHT(YEAR(K724),2),YEAR(K724))&amp;connector&amp;MONTH(K724)&amp;connector&amp;DAY(K724))),"-")</f>
        <v>-</v>
      </c>
      <c r="M724" s="101" t="str">
        <f>IF(LEN(INDEX(Input!J$6:J$1005,ROW($C724)-ROW($C$5),1))=0,"",INDEX(Input!J$6:J$1005,ROW($C724)-ROW($C$5),1))</f>
        <v/>
      </c>
      <c r="N724" s="101" t="str">
        <f t="array" ref="N724">IFERROR(IF($AY$24=123,DAY(M724)&amp;connector&amp;IF($AZ$24="Extended",INDEX($AT$24:$AT$35,MONTH(M724),1),MONTH(M724))&amp;connector&amp;IF($AZ$24="Short", RIGHT(YEAR(M724),2),YEAR(M724)),IF($AY$24=213, MONTH(M724)&amp;connector&amp;DAY(M724)&amp;connector&amp;IF($AZ$24="Short", RIGHT(YEAR(M724),2),YEAR(M724)),IF($AZ$24="Short", RIGHT(YEAR(M724),2),YEAR(M724))&amp;connector&amp;MONTH(M724)&amp;connector&amp;DAY(M724))),"-")</f>
        <v>-</v>
      </c>
      <c r="O724" s="156" t="str">
        <f>IF(LEN(INDEX(Input!K$6:K$1005,ROW($C724)-ROW($C$5),1))=0,"",INDEX(Input!K$6:K$1005,ROW($C724)-ROW($C$5),1))</f>
        <v/>
      </c>
      <c r="P724" s="100" t="str">
        <f t="shared" si="89"/>
        <v>-</v>
      </c>
      <c r="Q724" s="156" t="str">
        <f>IF(LEN(INDEX(Input!L$6:L$1005,ROW($C724)-ROW($C$5),1))=0,"",INDEX(Input!L$6:L$1005,ROW($C724)-ROW($C$5),1))</f>
        <v/>
      </c>
      <c r="R724" s="100" t="str">
        <f t="shared" si="90"/>
        <v>-</v>
      </c>
      <c r="S724" s="156" t="str">
        <f>IF(LEN(INDEX(Input!M$6:M$1005,ROW($C724)-ROW($C$5),1))=0,"-",INDEX(Input!M$6:M$1005,ROW($C724)-ROW($C$5),1))</f>
        <v>-</v>
      </c>
      <c r="T724" s="156" t="str">
        <f t="shared" si="91"/>
        <v/>
      </c>
      <c r="U724" s="100" t="str">
        <f t="shared" si="92"/>
        <v>-</v>
      </c>
      <c r="V724" s="156" t="str">
        <f>IF(LEN(INDEX(Input!O$6:O$1005,ROW($C724)-ROW($C$5),1))=0,"",INDEX(Input!O$6:O$1005,ROW($C724)-ROW($C$5),1))</f>
        <v/>
      </c>
      <c r="W724" s="100" t="str">
        <f t="shared" si="93"/>
        <v>-</v>
      </c>
      <c r="X724" s="104" t="str">
        <f t="shared" si="94"/>
        <v/>
      </c>
      <c r="Y724" s="102" t="str">
        <f t="shared" si="88"/>
        <v/>
      </c>
      <c r="Z724" s="102" t="str">
        <f>IF(AND(OR(Dashboard!$D$7=J724,Dashboard!$D$7=""),  OR(Dashboard!$G$6&lt;=K724,Dashboard!$G$6=""), OR(Dashboard!$G$7&gt;=K724,Dashboard!$G$7=""),  OR(Dashboard!$J$6&lt;=O724,Dashboard!$J$6=""), OR(Dashboard!$J$7&gt;=O724,Dashboard!$J$7=""),D724&lt;&gt;""),"x","")</f>
        <v>x</v>
      </c>
      <c r="AA724" s="102" t="str">
        <f>IF(AND(OR(Dashboard!$D$6=H724,Dashboard!$D$6="",Dashboard!$D$6="All"), Z724="x"),"x","")</f>
        <v>x</v>
      </c>
      <c r="AB724" s="103" t="str">
        <f>IF(AND(OR(Dashboard!$D$6=H724,Dashboard!$D$6="",Dashboard!$D$6="All"), OR(Dashboard!$D$7=J724,Dashboard!$D$7=""),  OR(Dashboard!$G$6&lt;=K724,Dashboard!$G$6=""), OR(Dashboard!$G$7&gt;=K724,Dashboard!$G$7=""),  OR(Dashboard!$J$6&lt;=O724,Dashboard!$J$6=""), OR(Dashboard!$J$7&gt;=O724,Dashboard!$J$7=""),I724&lt;&gt;""),"x","")</f>
        <v/>
      </c>
      <c r="AC724" s="88" t="str">
        <f>IF($AB724&lt;&gt;"x","",IF(AND($I724&lt;&gt;AC$4, IFERROR(MATCH("c",$AB724:AB724,0),0)=0),"x", IF(IFERROR(MATCH("c",$AB724:AB724,0),0)=0,"c","")))</f>
        <v/>
      </c>
      <c r="AD724" s="88" t="str">
        <f>IF($AB724&lt;&gt;"x","",IF(AND($I724&lt;&gt;AD$4, IFERROR(MATCH("c",$AB724:AC724,0),0)=0),"x", IF(IFERROR(MATCH("c",$AB724:AC724,0),0)=0,"c","")))</f>
        <v/>
      </c>
      <c r="AE724" s="88" t="str">
        <f>IF($AB724&lt;&gt;"x","",IF(AND($I724&lt;&gt;AE$4, IFERROR(MATCH("c",$AB724:AD724,0),0)=0),"x", IF(IFERROR(MATCH("c",$AB724:AD724,0),0)=0,"c","")))</f>
        <v/>
      </c>
      <c r="AF724" s="88" t="str">
        <f>IF($AB724&lt;&gt;"x","",IF(AND($I724&lt;&gt;AF$4, IFERROR(MATCH("c",$AB724:AE724,0),0)=0),"x", IF(IFERROR(MATCH("c",$AB724:AE724,0),0)=0,"c","")))</f>
        <v/>
      </c>
      <c r="AG724" s="88" t="str">
        <f>IF($AB724&lt;&gt;"x","",IF(AND($I724&lt;&gt;AG$4, IFERROR(MATCH("c",$AB724:AF724,0),0)=0),"x", IF(IFERROR(MATCH("c",$AB724:AF724,0),0)=0,"c","")))</f>
        <v/>
      </c>
      <c r="AH724" s="88" t="str">
        <f>IF($AB724&lt;&gt;"x","",IF(AND($I724&lt;&gt;AH$4, IFERROR(MATCH("c",$AB724:AG724,0),0)=0),"x", IF(IFERROR(MATCH("c",$AB724:AG724,0),0)=0,"c","")))</f>
        <v/>
      </c>
      <c r="AI724" s="88" t="str">
        <f>IF($AB724&lt;&gt;"x","",IF(AND($I724&lt;&gt;AI$4, IFERROR(MATCH("c",$AB724:AH724,0),0)=0),"x", IF(IFERROR(MATCH("c",$AB724:AH724,0),0)=0,"c","")))</f>
        <v/>
      </c>
      <c r="AJ724" s="88" t="str">
        <f>IF($AB724&lt;&gt;"x","",IF(AND($I724&lt;&gt;AJ$4, IFERROR(MATCH("c",$AB724:AI724,0),0)=0),"x", IF(IFERROR(MATCH("c",$AB724:AI724,0),0)=0,"c","")))</f>
        <v/>
      </c>
      <c r="AK724" s="88" t="str">
        <f>IF($AB724&lt;&gt;"x","",IF(AND($I724&lt;&gt;AK$4, IFERROR(MATCH("c",$AB724:AJ724,0),0)=0),"x", IF(IFERROR(MATCH("c",$AB724:AJ724,0),0)=0,"c","")))</f>
        <v/>
      </c>
      <c r="AL724" s="88" t="str">
        <f>IF($AB724&lt;&gt;"x","",IF(AND($I724&lt;&gt;AL$4, IFERROR(MATCH("c",$AB724:AK724,0),0)=0),"x", IF(IFERROR(MATCH("c",$AB724:AK724,0),0)=0,"c","")))</f>
        <v/>
      </c>
      <c r="AM724" s="88" t="str">
        <f>IF($AB724&lt;&gt;"x","",IF(AND($I724&lt;&gt;AM$4, IFERROR(MATCH("c",$AB724:AL724,0),0)=0),"x", IF(IFERROR(MATCH("c",$AB724:AL724,0),0)=0,"c","")))</f>
        <v/>
      </c>
      <c r="AN724" s="88" t="str">
        <f>IF($AB724&lt;&gt;"x","",IF(AND($I724&lt;&gt;AN$4, IFERROR(MATCH("c",$AB724:AM724,0),0)=0),"x", IF(IFERROR(MATCH("c",$AB724:AM724,0),0)=0,"c","")))</f>
        <v/>
      </c>
      <c r="AO724" s="88" t="str">
        <f>IF($AB724&lt;&gt;"x","",IF(AND($I724&lt;&gt;AO$4, IFERROR(MATCH("c",$AB724:AN724,0),0)=0),"x", IF(IFERROR(MATCH("c",$AB724:AN724,0),0)=0,"c","")))</f>
        <v/>
      </c>
      <c r="AP724" s="88" t="str">
        <f>IF($AB724&lt;&gt;"x","",IF(AND($I724&lt;&gt;AP$4, IFERROR(MATCH("c",$AB724:AO724,0),0)=0),"x", IF(IFERROR(MATCH("c",$AB724:AO724,0),0)=0,"c","")))</f>
        <v/>
      </c>
      <c r="AQ724" s="88" t="str">
        <f>IF($AB724&lt;&gt;"x","",IF(AND($I724&lt;&gt;AQ$4, IFERROR(MATCH("c",$AB724:AP724,0),0)=0),"x", IF(IFERROR(MATCH("c",$AB724:AP724,0),0)=0,"c","")))</f>
        <v/>
      </c>
    </row>
    <row r="725" spans="2:43" x14ac:dyDescent="0.25">
      <c r="B725" s="88">
        <f>IF(AND(OR(Pipeline!$F$5=H725,Pipeline!$F$5="",Pipeline!$F$5="All"), OR(Pipeline!$F$6=J725,Pipeline!$F$6="",Pipeline!$F$6="All"),  OR(Pipeline!$J$5&lt;=K725,Pipeline!$J$5=""), OR(Pipeline!$J$6&gt;=K725,Pipeline!$J$6=""),  OR(Pipeline!$N$5&lt;=O725,Pipeline!$N$5=""), OR(Pipeline!$N$6&gt;=O725,Pipeline!$N$6="")),1,0)</f>
        <v>1</v>
      </c>
      <c r="C725" s="99">
        <f>IF(B725&lt;&gt;1,"",COUNTIFS($I$6:I724,I725,$B$6:B724,1)+1)</f>
        <v>713</v>
      </c>
      <c r="D725" s="100" t="str">
        <f>IF(LEN(INDEX(Input!B$6:B$1005,ROW($C725)-ROW($C$5),1))=0,"-",INDEX(Input!B$6:B$1005,ROW($C725)-ROW($C$5),1))</f>
        <v>-</v>
      </c>
      <c r="E725" s="100" t="str">
        <f>IF(LEN(INDEX(Input!C$6:C$1005,ROW($C725)-ROW($C$5),1))=0,"-",INDEX(Input!C$6:C$1005,ROW($C725)-ROW($C$5),1))</f>
        <v>-</v>
      </c>
      <c r="F725" s="100" t="str">
        <f>IF(LEN(INDEX(Input!D$6:D$1005,ROW($C725)-ROW($C$5),1))=0,"-",INDEX(Input!D$6:D$1005,ROW($C725)-ROW($C$5),1))</f>
        <v>-</v>
      </c>
      <c r="G725" s="100" t="str">
        <f>IF(LEN(INDEX(Input!E$6:E$1005,ROW($C725)-ROW($C$5),1))=0,"-",INDEX(Input!E$6:E$1005,ROW($C725)-ROW($C$5),1))</f>
        <v>-</v>
      </c>
      <c r="H725" s="100" t="str">
        <f>IF(LEN(INDEX(Input!F$6:F$1005,ROW($C725)-ROW($C$5),1))=0,"-",INDEX(Input!F$6:F$1005,ROW($C725)-ROW($C$5),1))</f>
        <v>-</v>
      </c>
      <c r="I725" s="100" t="str">
        <f>IF(LEN(INDEX(Input!G$6:G$1005,ROW($C725)-ROW($C$5),1))=0,"",INDEX(Input!G$6:G$1005,ROW($C725)-ROW($C$5),1))</f>
        <v/>
      </c>
      <c r="J725" s="100" t="str">
        <f>IF(LEN(INDEX(Input!B$6:B$1005,ROW($C725)-ROW($C$5),1))=0,"-",IF(INDEX(Input!H$6:H$1005,ROW($C725)-ROW($C$5),1)="","Not set",INDEX(Input!H$6:H$1005,ROW($C725)-ROW($C$5),1)) )</f>
        <v>-</v>
      </c>
      <c r="K725" s="101" t="str">
        <f>IF(LEN(INDEX(Input!I$6:I$1005,ROW($C725)-ROW($C$5),1))=0,"",INDEX(Input!I$6:I$1005,ROW($C725)-ROW($C$5),1))</f>
        <v/>
      </c>
      <c r="L725" s="101" t="str">
        <f t="array" ref="L725">IFERROR(IF($AY$24=123,DAY(K725)&amp;connector&amp;IF($AZ$24="Extended",INDEX($AT$24:$AT$35,MONTH(K725),1),MONTH(K725))&amp;connector&amp;IF($AZ$24="Short", RIGHT(YEAR(K725),2),YEAR(K725)),IF($AY$24=213, MONTH(K725)&amp;connector&amp;DAY(K725)&amp;connector&amp;IF($AZ$24="Short", RIGHT(YEAR(K725),2),YEAR(K725)),IF($AZ$24="Short", RIGHT(YEAR(K725),2),YEAR(K725))&amp;connector&amp;MONTH(K725)&amp;connector&amp;DAY(K725))),"-")</f>
        <v>-</v>
      </c>
      <c r="M725" s="101" t="str">
        <f>IF(LEN(INDEX(Input!J$6:J$1005,ROW($C725)-ROW($C$5),1))=0,"",INDEX(Input!J$6:J$1005,ROW($C725)-ROW($C$5),1))</f>
        <v/>
      </c>
      <c r="N725" s="101" t="str">
        <f t="array" ref="N725">IFERROR(IF($AY$24=123,DAY(M725)&amp;connector&amp;IF($AZ$24="Extended",INDEX($AT$24:$AT$35,MONTH(M725),1),MONTH(M725))&amp;connector&amp;IF($AZ$24="Short", RIGHT(YEAR(M725),2),YEAR(M725)),IF($AY$24=213, MONTH(M725)&amp;connector&amp;DAY(M725)&amp;connector&amp;IF($AZ$24="Short", RIGHT(YEAR(M725),2),YEAR(M725)),IF($AZ$24="Short", RIGHT(YEAR(M725),2),YEAR(M725))&amp;connector&amp;MONTH(M725)&amp;connector&amp;DAY(M725))),"-")</f>
        <v>-</v>
      </c>
      <c r="O725" s="156" t="str">
        <f>IF(LEN(INDEX(Input!K$6:K$1005,ROW($C725)-ROW($C$5),1))=0,"",INDEX(Input!K$6:K$1005,ROW($C725)-ROW($C$5),1))</f>
        <v/>
      </c>
      <c r="P725" s="100" t="str">
        <f t="shared" si="89"/>
        <v>-</v>
      </c>
      <c r="Q725" s="156" t="str">
        <f>IF(LEN(INDEX(Input!L$6:L$1005,ROW($C725)-ROW($C$5),1))=0,"",INDEX(Input!L$6:L$1005,ROW($C725)-ROW($C$5),1))</f>
        <v/>
      </c>
      <c r="R725" s="100" t="str">
        <f t="shared" si="90"/>
        <v>-</v>
      </c>
      <c r="S725" s="156" t="str">
        <f>IF(LEN(INDEX(Input!M$6:M$1005,ROW($C725)-ROW($C$5),1))=0,"-",INDEX(Input!M$6:M$1005,ROW($C725)-ROW($C$5),1))</f>
        <v>-</v>
      </c>
      <c r="T725" s="156" t="str">
        <f t="shared" si="91"/>
        <v/>
      </c>
      <c r="U725" s="100" t="str">
        <f t="shared" si="92"/>
        <v>-</v>
      </c>
      <c r="V725" s="156" t="str">
        <f>IF(LEN(INDEX(Input!O$6:O$1005,ROW($C725)-ROW($C$5),1))=0,"",INDEX(Input!O$6:O$1005,ROW($C725)-ROW($C$5),1))</f>
        <v/>
      </c>
      <c r="W725" s="100" t="str">
        <f t="shared" si="93"/>
        <v>-</v>
      </c>
      <c r="X725" s="104" t="str">
        <f t="shared" si="94"/>
        <v/>
      </c>
      <c r="Y725" s="102" t="str">
        <f t="shared" si="88"/>
        <v/>
      </c>
      <c r="Z725" s="102" t="str">
        <f>IF(AND(OR(Dashboard!$D$7=J725,Dashboard!$D$7=""),  OR(Dashboard!$G$6&lt;=K725,Dashboard!$G$6=""), OR(Dashboard!$G$7&gt;=K725,Dashboard!$G$7=""),  OR(Dashboard!$J$6&lt;=O725,Dashboard!$J$6=""), OR(Dashboard!$J$7&gt;=O725,Dashboard!$J$7=""),D725&lt;&gt;""),"x","")</f>
        <v>x</v>
      </c>
      <c r="AA725" s="102" t="str">
        <f>IF(AND(OR(Dashboard!$D$6=H725,Dashboard!$D$6="",Dashboard!$D$6="All"), Z725="x"),"x","")</f>
        <v>x</v>
      </c>
      <c r="AB725" s="103" t="str">
        <f>IF(AND(OR(Dashboard!$D$6=H725,Dashboard!$D$6="",Dashboard!$D$6="All"), OR(Dashboard!$D$7=J725,Dashboard!$D$7=""),  OR(Dashboard!$G$6&lt;=K725,Dashboard!$G$6=""), OR(Dashboard!$G$7&gt;=K725,Dashboard!$G$7=""),  OR(Dashboard!$J$6&lt;=O725,Dashboard!$J$6=""), OR(Dashboard!$J$7&gt;=O725,Dashboard!$J$7=""),I725&lt;&gt;""),"x","")</f>
        <v/>
      </c>
      <c r="AC725" s="88" t="str">
        <f>IF($AB725&lt;&gt;"x","",IF(AND($I725&lt;&gt;AC$4, IFERROR(MATCH("c",$AB725:AB725,0),0)=0),"x", IF(IFERROR(MATCH("c",$AB725:AB725,0),0)=0,"c","")))</f>
        <v/>
      </c>
      <c r="AD725" s="88" t="str">
        <f>IF($AB725&lt;&gt;"x","",IF(AND($I725&lt;&gt;AD$4, IFERROR(MATCH("c",$AB725:AC725,0),0)=0),"x", IF(IFERROR(MATCH("c",$AB725:AC725,0),0)=0,"c","")))</f>
        <v/>
      </c>
      <c r="AE725" s="88" t="str">
        <f>IF($AB725&lt;&gt;"x","",IF(AND($I725&lt;&gt;AE$4, IFERROR(MATCH("c",$AB725:AD725,0),0)=0),"x", IF(IFERROR(MATCH("c",$AB725:AD725,0),0)=0,"c","")))</f>
        <v/>
      </c>
      <c r="AF725" s="88" t="str">
        <f>IF($AB725&lt;&gt;"x","",IF(AND($I725&lt;&gt;AF$4, IFERROR(MATCH("c",$AB725:AE725,0),0)=0),"x", IF(IFERROR(MATCH("c",$AB725:AE725,0),0)=0,"c","")))</f>
        <v/>
      </c>
      <c r="AG725" s="88" t="str">
        <f>IF($AB725&lt;&gt;"x","",IF(AND($I725&lt;&gt;AG$4, IFERROR(MATCH("c",$AB725:AF725,0),0)=0),"x", IF(IFERROR(MATCH("c",$AB725:AF725,0),0)=0,"c","")))</f>
        <v/>
      </c>
      <c r="AH725" s="88" t="str">
        <f>IF($AB725&lt;&gt;"x","",IF(AND($I725&lt;&gt;AH$4, IFERROR(MATCH("c",$AB725:AG725,0),0)=0),"x", IF(IFERROR(MATCH("c",$AB725:AG725,0),0)=0,"c","")))</f>
        <v/>
      </c>
      <c r="AI725" s="88" t="str">
        <f>IF($AB725&lt;&gt;"x","",IF(AND($I725&lt;&gt;AI$4, IFERROR(MATCH("c",$AB725:AH725,0),0)=0),"x", IF(IFERROR(MATCH("c",$AB725:AH725,0),0)=0,"c","")))</f>
        <v/>
      </c>
      <c r="AJ725" s="88" t="str">
        <f>IF($AB725&lt;&gt;"x","",IF(AND($I725&lt;&gt;AJ$4, IFERROR(MATCH("c",$AB725:AI725,0),0)=0),"x", IF(IFERROR(MATCH("c",$AB725:AI725,0),0)=0,"c","")))</f>
        <v/>
      </c>
      <c r="AK725" s="88" t="str">
        <f>IF($AB725&lt;&gt;"x","",IF(AND($I725&lt;&gt;AK$4, IFERROR(MATCH("c",$AB725:AJ725,0),0)=0),"x", IF(IFERROR(MATCH("c",$AB725:AJ725,0),0)=0,"c","")))</f>
        <v/>
      </c>
      <c r="AL725" s="88" t="str">
        <f>IF($AB725&lt;&gt;"x","",IF(AND($I725&lt;&gt;AL$4, IFERROR(MATCH("c",$AB725:AK725,0),0)=0),"x", IF(IFERROR(MATCH("c",$AB725:AK725,0),0)=0,"c","")))</f>
        <v/>
      </c>
      <c r="AM725" s="88" t="str">
        <f>IF($AB725&lt;&gt;"x","",IF(AND($I725&lt;&gt;AM$4, IFERROR(MATCH("c",$AB725:AL725,0),0)=0),"x", IF(IFERROR(MATCH("c",$AB725:AL725,0),0)=0,"c","")))</f>
        <v/>
      </c>
      <c r="AN725" s="88" t="str">
        <f>IF($AB725&lt;&gt;"x","",IF(AND($I725&lt;&gt;AN$4, IFERROR(MATCH("c",$AB725:AM725,0),0)=0),"x", IF(IFERROR(MATCH("c",$AB725:AM725,0),0)=0,"c","")))</f>
        <v/>
      </c>
      <c r="AO725" s="88" t="str">
        <f>IF($AB725&lt;&gt;"x","",IF(AND($I725&lt;&gt;AO$4, IFERROR(MATCH("c",$AB725:AN725,0),0)=0),"x", IF(IFERROR(MATCH("c",$AB725:AN725,0),0)=0,"c","")))</f>
        <v/>
      </c>
      <c r="AP725" s="88" t="str">
        <f>IF($AB725&lt;&gt;"x","",IF(AND($I725&lt;&gt;AP$4, IFERROR(MATCH("c",$AB725:AO725,0),0)=0),"x", IF(IFERROR(MATCH("c",$AB725:AO725,0),0)=0,"c","")))</f>
        <v/>
      </c>
      <c r="AQ725" s="88" t="str">
        <f>IF($AB725&lt;&gt;"x","",IF(AND($I725&lt;&gt;AQ$4, IFERROR(MATCH("c",$AB725:AP725,0),0)=0),"x", IF(IFERROR(MATCH("c",$AB725:AP725,0),0)=0,"c","")))</f>
        <v/>
      </c>
    </row>
    <row r="726" spans="2:43" x14ac:dyDescent="0.25">
      <c r="B726" s="88">
        <f>IF(AND(OR(Pipeline!$F$5=H726,Pipeline!$F$5="",Pipeline!$F$5="All"), OR(Pipeline!$F$6=J726,Pipeline!$F$6="",Pipeline!$F$6="All"),  OR(Pipeline!$J$5&lt;=K726,Pipeline!$J$5=""), OR(Pipeline!$J$6&gt;=K726,Pipeline!$J$6=""),  OR(Pipeline!$N$5&lt;=O726,Pipeline!$N$5=""), OR(Pipeline!$N$6&gt;=O726,Pipeline!$N$6="")),1,0)</f>
        <v>1</v>
      </c>
      <c r="C726" s="99">
        <f>IF(B726&lt;&gt;1,"",COUNTIFS($I$6:I725,I726,$B$6:B725,1)+1)</f>
        <v>714</v>
      </c>
      <c r="D726" s="100" t="str">
        <f>IF(LEN(INDEX(Input!B$6:B$1005,ROW($C726)-ROW($C$5),1))=0,"-",INDEX(Input!B$6:B$1005,ROW($C726)-ROW($C$5),1))</f>
        <v>-</v>
      </c>
      <c r="E726" s="100" t="str">
        <f>IF(LEN(INDEX(Input!C$6:C$1005,ROW($C726)-ROW($C$5),1))=0,"-",INDEX(Input!C$6:C$1005,ROW($C726)-ROW($C$5),1))</f>
        <v>-</v>
      </c>
      <c r="F726" s="100" t="str">
        <f>IF(LEN(INDEX(Input!D$6:D$1005,ROW($C726)-ROW($C$5),1))=0,"-",INDEX(Input!D$6:D$1005,ROW($C726)-ROW($C$5),1))</f>
        <v>-</v>
      </c>
      <c r="G726" s="100" t="str">
        <f>IF(LEN(INDEX(Input!E$6:E$1005,ROW($C726)-ROW($C$5),1))=0,"-",INDEX(Input!E$6:E$1005,ROW($C726)-ROW($C$5),1))</f>
        <v>-</v>
      </c>
      <c r="H726" s="100" t="str">
        <f>IF(LEN(INDEX(Input!F$6:F$1005,ROW($C726)-ROW($C$5),1))=0,"-",INDEX(Input!F$6:F$1005,ROW($C726)-ROW($C$5),1))</f>
        <v>-</v>
      </c>
      <c r="I726" s="100" t="str">
        <f>IF(LEN(INDEX(Input!G$6:G$1005,ROW($C726)-ROW($C$5),1))=0,"",INDEX(Input!G$6:G$1005,ROW($C726)-ROW($C$5),1))</f>
        <v/>
      </c>
      <c r="J726" s="100" t="str">
        <f>IF(LEN(INDEX(Input!B$6:B$1005,ROW($C726)-ROW($C$5),1))=0,"-",IF(INDEX(Input!H$6:H$1005,ROW($C726)-ROW($C$5),1)="","Not set",INDEX(Input!H$6:H$1005,ROW($C726)-ROW($C$5),1)) )</f>
        <v>-</v>
      </c>
      <c r="K726" s="101" t="str">
        <f>IF(LEN(INDEX(Input!I$6:I$1005,ROW($C726)-ROW($C$5),1))=0,"",INDEX(Input!I$6:I$1005,ROW($C726)-ROW($C$5),1))</f>
        <v/>
      </c>
      <c r="L726" s="101" t="str">
        <f t="array" ref="L726">IFERROR(IF($AY$24=123,DAY(K726)&amp;connector&amp;IF($AZ$24="Extended",INDEX($AT$24:$AT$35,MONTH(K726),1),MONTH(K726))&amp;connector&amp;IF($AZ$24="Short", RIGHT(YEAR(K726),2),YEAR(K726)),IF($AY$24=213, MONTH(K726)&amp;connector&amp;DAY(K726)&amp;connector&amp;IF($AZ$24="Short", RIGHT(YEAR(K726),2),YEAR(K726)),IF($AZ$24="Short", RIGHT(YEAR(K726),2),YEAR(K726))&amp;connector&amp;MONTH(K726)&amp;connector&amp;DAY(K726))),"-")</f>
        <v>-</v>
      </c>
      <c r="M726" s="101" t="str">
        <f>IF(LEN(INDEX(Input!J$6:J$1005,ROW($C726)-ROW($C$5),1))=0,"",INDEX(Input!J$6:J$1005,ROW($C726)-ROW($C$5),1))</f>
        <v/>
      </c>
      <c r="N726" s="101" t="str">
        <f t="array" ref="N726">IFERROR(IF($AY$24=123,DAY(M726)&amp;connector&amp;IF($AZ$24="Extended",INDEX($AT$24:$AT$35,MONTH(M726),1),MONTH(M726))&amp;connector&amp;IF($AZ$24="Short", RIGHT(YEAR(M726),2),YEAR(M726)),IF($AY$24=213, MONTH(M726)&amp;connector&amp;DAY(M726)&amp;connector&amp;IF($AZ$24="Short", RIGHT(YEAR(M726),2),YEAR(M726)),IF($AZ$24="Short", RIGHT(YEAR(M726),2),YEAR(M726))&amp;connector&amp;MONTH(M726)&amp;connector&amp;DAY(M726))),"-")</f>
        <v>-</v>
      </c>
      <c r="O726" s="156" t="str">
        <f>IF(LEN(INDEX(Input!K$6:K$1005,ROW($C726)-ROW($C$5),1))=0,"",INDEX(Input!K$6:K$1005,ROW($C726)-ROW($C$5),1))</f>
        <v/>
      </c>
      <c r="P726" s="100" t="str">
        <f t="shared" si="89"/>
        <v>-</v>
      </c>
      <c r="Q726" s="156" t="str">
        <f>IF(LEN(INDEX(Input!L$6:L$1005,ROW($C726)-ROW($C$5),1))=0,"",INDEX(Input!L$6:L$1005,ROW($C726)-ROW($C$5),1))</f>
        <v/>
      </c>
      <c r="R726" s="100" t="str">
        <f t="shared" si="90"/>
        <v>-</v>
      </c>
      <c r="S726" s="156" t="str">
        <f>IF(LEN(INDEX(Input!M$6:M$1005,ROW($C726)-ROW($C$5),1))=0,"-",INDEX(Input!M$6:M$1005,ROW($C726)-ROW($C$5),1))</f>
        <v>-</v>
      </c>
      <c r="T726" s="156" t="str">
        <f t="shared" si="91"/>
        <v/>
      </c>
      <c r="U726" s="100" t="str">
        <f t="shared" si="92"/>
        <v>-</v>
      </c>
      <c r="V726" s="156" t="str">
        <f>IF(LEN(INDEX(Input!O$6:O$1005,ROW($C726)-ROW($C$5),1))=0,"",INDEX(Input!O$6:O$1005,ROW($C726)-ROW($C$5),1))</f>
        <v/>
      </c>
      <c r="W726" s="100" t="str">
        <f t="shared" si="93"/>
        <v>-</v>
      </c>
      <c r="X726" s="104" t="str">
        <f t="shared" si="94"/>
        <v/>
      </c>
      <c r="Y726" s="102" t="str">
        <f t="shared" si="88"/>
        <v/>
      </c>
      <c r="Z726" s="102" t="str">
        <f>IF(AND(OR(Dashboard!$D$7=J726,Dashboard!$D$7=""),  OR(Dashboard!$G$6&lt;=K726,Dashboard!$G$6=""), OR(Dashboard!$G$7&gt;=K726,Dashboard!$G$7=""),  OR(Dashboard!$J$6&lt;=O726,Dashboard!$J$6=""), OR(Dashboard!$J$7&gt;=O726,Dashboard!$J$7=""),D726&lt;&gt;""),"x","")</f>
        <v>x</v>
      </c>
      <c r="AA726" s="102" t="str">
        <f>IF(AND(OR(Dashboard!$D$6=H726,Dashboard!$D$6="",Dashboard!$D$6="All"), Z726="x"),"x","")</f>
        <v>x</v>
      </c>
      <c r="AB726" s="103" t="str">
        <f>IF(AND(OR(Dashboard!$D$6=H726,Dashboard!$D$6="",Dashboard!$D$6="All"), OR(Dashboard!$D$7=J726,Dashboard!$D$7=""),  OR(Dashboard!$G$6&lt;=K726,Dashboard!$G$6=""), OR(Dashboard!$G$7&gt;=K726,Dashboard!$G$7=""),  OR(Dashboard!$J$6&lt;=O726,Dashboard!$J$6=""), OR(Dashboard!$J$7&gt;=O726,Dashboard!$J$7=""),I726&lt;&gt;""),"x","")</f>
        <v/>
      </c>
      <c r="AC726" s="88" t="str">
        <f>IF($AB726&lt;&gt;"x","",IF(AND($I726&lt;&gt;AC$4, IFERROR(MATCH("c",$AB726:AB726,0),0)=0),"x", IF(IFERROR(MATCH("c",$AB726:AB726,0),0)=0,"c","")))</f>
        <v/>
      </c>
      <c r="AD726" s="88" t="str">
        <f>IF($AB726&lt;&gt;"x","",IF(AND($I726&lt;&gt;AD$4, IFERROR(MATCH("c",$AB726:AC726,0),0)=0),"x", IF(IFERROR(MATCH("c",$AB726:AC726,0),0)=0,"c","")))</f>
        <v/>
      </c>
      <c r="AE726" s="88" t="str">
        <f>IF($AB726&lt;&gt;"x","",IF(AND($I726&lt;&gt;AE$4, IFERROR(MATCH("c",$AB726:AD726,0),0)=0),"x", IF(IFERROR(MATCH("c",$AB726:AD726,0),0)=0,"c","")))</f>
        <v/>
      </c>
      <c r="AF726" s="88" t="str">
        <f>IF($AB726&lt;&gt;"x","",IF(AND($I726&lt;&gt;AF$4, IFERROR(MATCH("c",$AB726:AE726,0),0)=0),"x", IF(IFERROR(MATCH("c",$AB726:AE726,0),0)=0,"c","")))</f>
        <v/>
      </c>
      <c r="AG726" s="88" t="str">
        <f>IF($AB726&lt;&gt;"x","",IF(AND($I726&lt;&gt;AG$4, IFERROR(MATCH("c",$AB726:AF726,0),0)=0),"x", IF(IFERROR(MATCH("c",$AB726:AF726,0),0)=0,"c","")))</f>
        <v/>
      </c>
      <c r="AH726" s="88" t="str">
        <f>IF($AB726&lt;&gt;"x","",IF(AND($I726&lt;&gt;AH$4, IFERROR(MATCH("c",$AB726:AG726,0),0)=0),"x", IF(IFERROR(MATCH("c",$AB726:AG726,0),0)=0,"c","")))</f>
        <v/>
      </c>
      <c r="AI726" s="88" t="str">
        <f>IF($AB726&lt;&gt;"x","",IF(AND($I726&lt;&gt;AI$4, IFERROR(MATCH("c",$AB726:AH726,0),0)=0),"x", IF(IFERROR(MATCH("c",$AB726:AH726,0),0)=0,"c","")))</f>
        <v/>
      </c>
      <c r="AJ726" s="88" t="str">
        <f>IF($AB726&lt;&gt;"x","",IF(AND($I726&lt;&gt;AJ$4, IFERROR(MATCH("c",$AB726:AI726,0),0)=0),"x", IF(IFERROR(MATCH("c",$AB726:AI726,0),0)=0,"c","")))</f>
        <v/>
      </c>
      <c r="AK726" s="88" t="str">
        <f>IF($AB726&lt;&gt;"x","",IF(AND($I726&lt;&gt;AK$4, IFERROR(MATCH("c",$AB726:AJ726,0),0)=0),"x", IF(IFERROR(MATCH("c",$AB726:AJ726,0),0)=0,"c","")))</f>
        <v/>
      </c>
      <c r="AL726" s="88" t="str">
        <f>IF($AB726&lt;&gt;"x","",IF(AND($I726&lt;&gt;AL$4, IFERROR(MATCH("c",$AB726:AK726,0),0)=0),"x", IF(IFERROR(MATCH("c",$AB726:AK726,0),0)=0,"c","")))</f>
        <v/>
      </c>
      <c r="AM726" s="88" t="str">
        <f>IF($AB726&lt;&gt;"x","",IF(AND($I726&lt;&gt;AM$4, IFERROR(MATCH("c",$AB726:AL726,0),0)=0),"x", IF(IFERROR(MATCH("c",$AB726:AL726,0),0)=0,"c","")))</f>
        <v/>
      </c>
      <c r="AN726" s="88" t="str">
        <f>IF($AB726&lt;&gt;"x","",IF(AND($I726&lt;&gt;AN$4, IFERROR(MATCH("c",$AB726:AM726,0),0)=0),"x", IF(IFERROR(MATCH("c",$AB726:AM726,0),0)=0,"c","")))</f>
        <v/>
      </c>
      <c r="AO726" s="88" t="str">
        <f>IF($AB726&lt;&gt;"x","",IF(AND($I726&lt;&gt;AO$4, IFERROR(MATCH("c",$AB726:AN726,0),0)=0),"x", IF(IFERROR(MATCH("c",$AB726:AN726,0),0)=0,"c","")))</f>
        <v/>
      </c>
      <c r="AP726" s="88" t="str">
        <f>IF($AB726&lt;&gt;"x","",IF(AND($I726&lt;&gt;AP$4, IFERROR(MATCH("c",$AB726:AO726,0),0)=0),"x", IF(IFERROR(MATCH("c",$AB726:AO726,0),0)=0,"c","")))</f>
        <v/>
      </c>
      <c r="AQ726" s="88" t="str">
        <f>IF($AB726&lt;&gt;"x","",IF(AND($I726&lt;&gt;AQ$4, IFERROR(MATCH("c",$AB726:AP726,0),0)=0),"x", IF(IFERROR(MATCH("c",$AB726:AP726,0),0)=0,"c","")))</f>
        <v/>
      </c>
    </row>
    <row r="727" spans="2:43" x14ac:dyDescent="0.25">
      <c r="B727" s="88">
        <f>IF(AND(OR(Pipeline!$F$5=H727,Pipeline!$F$5="",Pipeline!$F$5="All"), OR(Pipeline!$F$6=J727,Pipeline!$F$6="",Pipeline!$F$6="All"),  OR(Pipeline!$J$5&lt;=K727,Pipeline!$J$5=""), OR(Pipeline!$J$6&gt;=K727,Pipeline!$J$6=""),  OR(Pipeline!$N$5&lt;=O727,Pipeline!$N$5=""), OR(Pipeline!$N$6&gt;=O727,Pipeline!$N$6="")),1,0)</f>
        <v>1</v>
      </c>
      <c r="C727" s="99">
        <f>IF(B727&lt;&gt;1,"",COUNTIFS($I$6:I726,I727,$B$6:B726,1)+1)</f>
        <v>715</v>
      </c>
      <c r="D727" s="100" t="str">
        <f>IF(LEN(INDEX(Input!B$6:B$1005,ROW($C727)-ROW($C$5),1))=0,"-",INDEX(Input!B$6:B$1005,ROW($C727)-ROW($C$5),1))</f>
        <v>-</v>
      </c>
      <c r="E727" s="100" t="str">
        <f>IF(LEN(INDEX(Input!C$6:C$1005,ROW($C727)-ROW($C$5),1))=0,"-",INDEX(Input!C$6:C$1005,ROW($C727)-ROW($C$5),1))</f>
        <v>-</v>
      </c>
      <c r="F727" s="100" t="str">
        <f>IF(LEN(INDEX(Input!D$6:D$1005,ROW($C727)-ROW($C$5),1))=0,"-",INDEX(Input!D$6:D$1005,ROW($C727)-ROW($C$5),1))</f>
        <v>-</v>
      </c>
      <c r="G727" s="100" t="str">
        <f>IF(LEN(INDEX(Input!E$6:E$1005,ROW($C727)-ROW($C$5),1))=0,"-",INDEX(Input!E$6:E$1005,ROW($C727)-ROW($C$5),1))</f>
        <v>-</v>
      </c>
      <c r="H727" s="100" t="str">
        <f>IF(LEN(INDEX(Input!F$6:F$1005,ROW($C727)-ROW($C$5),1))=0,"-",INDEX(Input!F$6:F$1005,ROW($C727)-ROW($C$5),1))</f>
        <v>-</v>
      </c>
      <c r="I727" s="100" t="str">
        <f>IF(LEN(INDEX(Input!G$6:G$1005,ROW($C727)-ROW($C$5),1))=0,"",INDEX(Input!G$6:G$1005,ROW($C727)-ROW($C$5),1))</f>
        <v/>
      </c>
      <c r="J727" s="100" t="str">
        <f>IF(LEN(INDEX(Input!B$6:B$1005,ROW($C727)-ROW($C$5),1))=0,"-",IF(INDEX(Input!H$6:H$1005,ROW($C727)-ROW($C$5),1)="","Not set",INDEX(Input!H$6:H$1005,ROW($C727)-ROW($C$5),1)) )</f>
        <v>-</v>
      </c>
      <c r="K727" s="101" t="str">
        <f>IF(LEN(INDEX(Input!I$6:I$1005,ROW($C727)-ROW($C$5),1))=0,"",INDEX(Input!I$6:I$1005,ROW($C727)-ROW($C$5),1))</f>
        <v/>
      </c>
      <c r="L727" s="101" t="str">
        <f t="array" ref="L727">IFERROR(IF($AY$24=123,DAY(K727)&amp;connector&amp;IF($AZ$24="Extended",INDEX($AT$24:$AT$35,MONTH(K727),1),MONTH(K727))&amp;connector&amp;IF($AZ$24="Short", RIGHT(YEAR(K727),2),YEAR(K727)),IF($AY$24=213, MONTH(K727)&amp;connector&amp;DAY(K727)&amp;connector&amp;IF($AZ$24="Short", RIGHT(YEAR(K727),2),YEAR(K727)),IF($AZ$24="Short", RIGHT(YEAR(K727),2),YEAR(K727))&amp;connector&amp;MONTH(K727)&amp;connector&amp;DAY(K727))),"-")</f>
        <v>-</v>
      </c>
      <c r="M727" s="101" t="str">
        <f>IF(LEN(INDEX(Input!J$6:J$1005,ROW($C727)-ROW($C$5),1))=0,"",INDEX(Input!J$6:J$1005,ROW($C727)-ROW($C$5),1))</f>
        <v/>
      </c>
      <c r="N727" s="101" t="str">
        <f t="array" ref="N727">IFERROR(IF($AY$24=123,DAY(M727)&amp;connector&amp;IF($AZ$24="Extended",INDEX($AT$24:$AT$35,MONTH(M727),1),MONTH(M727))&amp;connector&amp;IF($AZ$24="Short", RIGHT(YEAR(M727),2),YEAR(M727)),IF($AY$24=213, MONTH(M727)&amp;connector&amp;DAY(M727)&amp;connector&amp;IF($AZ$24="Short", RIGHT(YEAR(M727),2),YEAR(M727)),IF($AZ$24="Short", RIGHT(YEAR(M727),2),YEAR(M727))&amp;connector&amp;MONTH(M727)&amp;connector&amp;DAY(M727))),"-")</f>
        <v>-</v>
      </c>
      <c r="O727" s="156" t="str">
        <f>IF(LEN(INDEX(Input!K$6:K$1005,ROW($C727)-ROW($C$5),1))=0,"",INDEX(Input!K$6:K$1005,ROW($C727)-ROW($C$5),1))</f>
        <v/>
      </c>
      <c r="P727" s="100" t="str">
        <f t="shared" si="89"/>
        <v>-</v>
      </c>
      <c r="Q727" s="156" t="str">
        <f>IF(LEN(INDEX(Input!L$6:L$1005,ROW($C727)-ROW($C$5),1))=0,"",INDEX(Input!L$6:L$1005,ROW($C727)-ROW($C$5),1))</f>
        <v/>
      </c>
      <c r="R727" s="100" t="str">
        <f t="shared" si="90"/>
        <v>-</v>
      </c>
      <c r="S727" s="156" t="str">
        <f>IF(LEN(INDEX(Input!M$6:M$1005,ROW($C727)-ROW($C$5),1))=0,"-",INDEX(Input!M$6:M$1005,ROW($C727)-ROW($C$5),1))</f>
        <v>-</v>
      </c>
      <c r="T727" s="156" t="str">
        <f t="shared" si="91"/>
        <v/>
      </c>
      <c r="U727" s="100" t="str">
        <f t="shared" si="92"/>
        <v>-</v>
      </c>
      <c r="V727" s="156" t="str">
        <f>IF(LEN(INDEX(Input!O$6:O$1005,ROW($C727)-ROW($C$5),1))=0,"",INDEX(Input!O$6:O$1005,ROW($C727)-ROW($C$5),1))</f>
        <v/>
      </c>
      <c r="W727" s="100" t="str">
        <f t="shared" si="93"/>
        <v>-</v>
      </c>
      <c r="X727" s="104" t="str">
        <f t="shared" si="94"/>
        <v/>
      </c>
      <c r="Y727" s="102" t="str">
        <f t="shared" si="88"/>
        <v/>
      </c>
      <c r="Z727" s="102" t="str">
        <f>IF(AND(OR(Dashboard!$D$7=J727,Dashboard!$D$7=""),  OR(Dashboard!$G$6&lt;=K727,Dashboard!$G$6=""), OR(Dashboard!$G$7&gt;=K727,Dashboard!$G$7=""),  OR(Dashboard!$J$6&lt;=O727,Dashboard!$J$6=""), OR(Dashboard!$J$7&gt;=O727,Dashboard!$J$7=""),D727&lt;&gt;""),"x","")</f>
        <v>x</v>
      </c>
      <c r="AA727" s="102" t="str">
        <f>IF(AND(OR(Dashboard!$D$6=H727,Dashboard!$D$6="",Dashboard!$D$6="All"), Z727="x"),"x","")</f>
        <v>x</v>
      </c>
      <c r="AB727" s="103" t="str">
        <f>IF(AND(OR(Dashboard!$D$6=H727,Dashboard!$D$6="",Dashboard!$D$6="All"), OR(Dashboard!$D$7=J727,Dashboard!$D$7=""),  OR(Dashboard!$G$6&lt;=K727,Dashboard!$G$6=""), OR(Dashboard!$G$7&gt;=K727,Dashboard!$G$7=""),  OR(Dashboard!$J$6&lt;=O727,Dashboard!$J$6=""), OR(Dashboard!$J$7&gt;=O727,Dashboard!$J$7=""),I727&lt;&gt;""),"x","")</f>
        <v/>
      </c>
      <c r="AC727" s="88" t="str">
        <f>IF($AB727&lt;&gt;"x","",IF(AND($I727&lt;&gt;AC$4, IFERROR(MATCH("c",$AB727:AB727,0),0)=0),"x", IF(IFERROR(MATCH("c",$AB727:AB727,0),0)=0,"c","")))</f>
        <v/>
      </c>
      <c r="AD727" s="88" t="str">
        <f>IF($AB727&lt;&gt;"x","",IF(AND($I727&lt;&gt;AD$4, IFERROR(MATCH("c",$AB727:AC727,0),0)=0),"x", IF(IFERROR(MATCH("c",$AB727:AC727,0),0)=0,"c","")))</f>
        <v/>
      </c>
      <c r="AE727" s="88" t="str">
        <f>IF($AB727&lt;&gt;"x","",IF(AND($I727&lt;&gt;AE$4, IFERROR(MATCH("c",$AB727:AD727,0),0)=0),"x", IF(IFERROR(MATCH("c",$AB727:AD727,0),0)=0,"c","")))</f>
        <v/>
      </c>
      <c r="AF727" s="88" t="str">
        <f>IF($AB727&lt;&gt;"x","",IF(AND($I727&lt;&gt;AF$4, IFERROR(MATCH("c",$AB727:AE727,0),0)=0),"x", IF(IFERROR(MATCH("c",$AB727:AE727,0),0)=0,"c","")))</f>
        <v/>
      </c>
      <c r="AG727" s="88" t="str">
        <f>IF($AB727&lt;&gt;"x","",IF(AND($I727&lt;&gt;AG$4, IFERROR(MATCH("c",$AB727:AF727,0),0)=0),"x", IF(IFERROR(MATCH("c",$AB727:AF727,0),0)=0,"c","")))</f>
        <v/>
      </c>
      <c r="AH727" s="88" t="str">
        <f>IF($AB727&lt;&gt;"x","",IF(AND($I727&lt;&gt;AH$4, IFERROR(MATCH("c",$AB727:AG727,0),0)=0),"x", IF(IFERROR(MATCH("c",$AB727:AG727,0),0)=0,"c","")))</f>
        <v/>
      </c>
      <c r="AI727" s="88" t="str">
        <f>IF($AB727&lt;&gt;"x","",IF(AND($I727&lt;&gt;AI$4, IFERROR(MATCH("c",$AB727:AH727,0),0)=0),"x", IF(IFERROR(MATCH("c",$AB727:AH727,0),0)=0,"c","")))</f>
        <v/>
      </c>
      <c r="AJ727" s="88" t="str">
        <f>IF($AB727&lt;&gt;"x","",IF(AND($I727&lt;&gt;AJ$4, IFERROR(MATCH("c",$AB727:AI727,0),0)=0),"x", IF(IFERROR(MATCH("c",$AB727:AI727,0),0)=0,"c","")))</f>
        <v/>
      </c>
      <c r="AK727" s="88" t="str">
        <f>IF($AB727&lt;&gt;"x","",IF(AND($I727&lt;&gt;AK$4, IFERROR(MATCH("c",$AB727:AJ727,0),0)=0),"x", IF(IFERROR(MATCH("c",$AB727:AJ727,0),0)=0,"c","")))</f>
        <v/>
      </c>
      <c r="AL727" s="88" t="str">
        <f>IF($AB727&lt;&gt;"x","",IF(AND($I727&lt;&gt;AL$4, IFERROR(MATCH("c",$AB727:AK727,0),0)=0),"x", IF(IFERROR(MATCH("c",$AB727:AK727,0),0)=0,"c","")))</f>
        <v/>
      </c>
      <c r="AM727" s="88" t="str">
        <f>IF($AB727&lt;&gt;"x","",IF(AND($I727&lt;&gt;AM$4, IFERROR(MATCH("c",$AB727:AL727,0),0)=0),"x", IF(IFERROR(MATCH("c",$AB727:AL727,0),0)=0,"c","")))</f>
        <v/>
      </c>
      <c r="AN727" s="88" t="str">
        <f>IF($AB727&lt;&gt;"x","",IF(AND($I727&lt;&gt;AN$4, IFERROR(MATCH("c",$AB727:AM727,0),0)=0),"x", IF(IFERROR(MATCH("c",$AB727:AM727,0),0)=0,"c","")))</f>
        <v/>
      </c>
      <c r="AO727" s="88" t="str">
        <f>IF($AB727&lt;&gt;"x","",IF(AND($I727&lt;&gt;AO$4, IFERROR(MATCH("c",$AB727:AN727,0),0)=0),"x", IF(IFERROR(MATCH("c",$AB727:AN727,0),0)=0,"c","")))</f>
        <v/>
      </c>
      <c r="AP727" s="88" t="str">
        <f>IF($AB727&lt;&gt;"x","",IF(AND($I727&lt;&gt;AP$4, IFERROR(MATCH("c",$AB727:AO727,0),0)=0),"x", IF(IFERROR(MATCH("c",$AB727:AO727,0),0)=0,"c","")))</f>
        <v/>
      </c>
      <c r="AQ727" s="88" t="str">
        <f>IF($AB727&lt;&gt;"x","",IF(AND($I727&lt;&gt;AQ$4, IFERROR(MATCH("c",$AB727:AP727,0),0)=0),"x", IF(IFERROR(MATCH("c",$AB727:AP727,0),0)=0,"c","")))</f>
        <v/>
      </c>
    </row>
    <row r="728" spans="2:43" x14ac:dyDescent="0.25">
      <c r="B728" s="88">
        <f>IF(AND(OR(Pipeline!$F$5=H728,Pipeline!$F$5="",Pipeline!$F$5="All"), OR(Pipeline!$F$6=J728,Pipeline!$F$6="",Pipeline!$F$6="All"),  OR(Pipeline!$J$5&lt;=K728,Pipeline!$J$5=""), OR(Pipeline!$J$6&gt;=K728,Pipeline!$J$6=""),  OR(Pipeline!$N$5&lt;=O728,Pipeline!$N$5=""), OR(Pipeline!$N$6&gt;=O728,Pipeline!$N$6="")),1,0)</f>
        <v>1</v>
      </c>
      <c r="C728" s="99">
        <f>IF(B728&lt;&gt;1,"",COUNTIFS($I$6:I727,I728,$B$6:B727,1)+1)</f>
        <v>716</v>
      </c>
      <c r="D728" s="100" t="str">
        <f>IF(LEN(INDEX(Input!B$6:B$1005,ROW($C728)-ROW($C$5),1))=0,"-",INDEX(Input!B$6:B$1005,ROW($C728)-ROW($C$5),1))</f>
        <v>-</v>
      </c>
      <c r="E728" s="100" t="str">
        <f>IF(LEN(INDEX(Input!C$6:C$1005,ROW($C728)-ROW($C$5),1))=0,"-",INDEX(Input!C$6:C$1005,ROW($C728)-ROW($C$5),1))</f>
        <v>-</v>
      </c>
      <c r="F728" s="100" t="str">
        <f>IF(LEN(INDEX(Input!D$6:D$1005,ROW($C728)-ROW($C$5),1))=0,"-",INDEX(Input!D$6:D$1005,ROW($C728)-ROW($C$5),1))</f>
        <v>-</v>
      </c>
      <c r="G728" s="100" t="str">
        <f>IF(LEN(INDEX(Input!E$6:E$1005,ROW($C728)-ROW($C$5),1))=0,"-",INDEX(Input!E$6:E$1005,ROW($C728)-ROW($C$5),1))</f>
        <v>-</v>
      </c>
      <c r="H728" s="100" t="str">
        <f>IF(LEN(INDEX(Input!F$6:F$1005,ROW($C728)-ROW($C$5),1))=0,"-",INDEX(Input!F$6:F$1005,ROW($C728)-ROW($C$5),1))</f>
        <v>-</v>
      </c>
      <c r="I728" s="100" t="str">
        <f>IF(LEN(INDEX(Input!G$6:G$1005,ROW($C728)-ROW($C$5),1))=0,"",INDEX(Input!G$6:G$1005,ROW($C728)-ROW($C$5),1))</f>
        <v/>
      </c>
      <c r="J728" s="100" t="str">
        <f>IF(LEN(INDEX(Input!B$6:B$1005,ROW($C728)-ROW($C$5),1))=0,"-",IF(INDEX(Input!H$6:H$1005,ROW($C728)-ROW($C$5),1)="","Not set",INDEX(Input!H$6:H$1005,ROW($C728)-ROW($C$5),1)) )</f>
        <v>-</v>
      </c>
      <c r="K728" s="101" t="str">
        <f>IF(LEN(INDEX(Input!I$6:I$1005,ROW($C728)-ROW($C$5),1))=0,"",INDEX(Input!I$6:I$1005,ROW($C728)-ROW($C$5),1))</f>
        <v/>
      </c>
      <c r="L728" s="101" t="str">
        <f t="array" ref="L728">IFERROR(IF($AY$24=123,DAY(K728)&amp;connector&amp;IF($AZ$24="Extended",INDEX($AT$24:$AT$35,MONTH(K728),1),MONTH(K728))&amp;connector&amp;IF($AZ$24="Short", RIGHT(YEAR(K728),2),YEAR(K728)),IF($AY$24=213, MONTH(K728)&amp;connector&amp;DAY(K728)&amp;connector&amp;IF($AZ$24="Short", RIGHT(YEAR(K728),2),YEAR(K728)),IF($AZ$24="Short", RIGHT(YEAR(K728),2),YEAR(K728))&amp;connector&amp;MONTH(K728)&amp;connector&amp;DAY(K728))),"-")</f>
        <v>-</v>
      </c>
      <c r="M728" s="101" t="str">
        <f>IF(LEN(INDEX(Input!J$6:J$1005,ROW($C728)-ROW($C$5),1))=0,"",INDEX(Input!J$6:J$1005,ROW($C728)-ROW($C$5),1))</f>
        <v/>
      </c>
      <c r="N728" s="101" t="str">
        <f t="array" ref="N728">IFERROR(IF($AY$24=123,DAY(M728)&amp;connector&amp;IF($AZ$24="Extended",INDEX($AT$24:$AT$35,MONTH(M728),1),MONTH(M728))&amp;connector&amp;IF($AZ$24="Short", RIGHT(YEAR(M728),2),YEAR(M728)),IF($AY$24=213, MONTH(M728)&amp;connector&amp;DAY(M728)&amp;connector&amp;IF($AZ$24="Short", RIGHT(YEAR(M728),2),YEAR(M728)),IF($AZ$24="Short", RIGHT(YEAR(M728),2),YEAR(M728))&amp;connector&amp;MONTH(M728)&amp;connector&amp;DAY(M728))),"-")</f>
        <v>-</v>
      </c>
      <c r="O728" s="156" t="str">
        <f>IF(LEN(INDEX(Input!K$6:K$1005,ROW($C728)-ROW($C$5),1))=0,"",INDEX(Input!K$6:K$1005,ROW($C728)-ROW($C$5),1))</f>
        <v/>
      </c>
      <c r="P728" s="100" t="str">
        <f t="shared" si="89"/>
        <v>-</v>
      </c>
      <c r="Q728" s="156" t="str">
        <f>IF(LEN(INDEX(Input!L$6:L$1005,ROW($C728)-ROW($C$5),1))=0,"",INDEX(Input!L$6:L$1005,ROW($C728)-ROW($C$5),1))</f>
        <v/>
      </c>
      <c r="R728" s="100" t="str">
        <f t="shared" si="90"/>
        <v>-</v>
      </c>
      <c r="S728" s="156" t="str">
        <f>IF(LEN(INDEX(Input!M$6:M$1005,ROW($C728)-ROW($C$5),1))=0,"-",INDEX(Input!M$6:M$1005,ROW($C728)-ROW($C$5),1))</f>
        <v>-</v>
      </c>
      <c r="T728" s="156" t="str">
        <f t="shared" si="91"/>
        <v/>
      </c>
      <c r="U728" s="100" t="str">
        <f t="shared" si="92"/>
        <v>-</v>
      </c>
      <c r="V728" s="156" t="str">
        <f>IF(LEN(INDEX(Input!O$6:O$1005,ROW($C728)-ROW($C$5),1))=0,"",INDEX(Input!O$6:O$1005,ROW($C728)-ROW($C$5),1))</f>
        <v/>
      </c>
      <c r="W728" s="100" t="str">
        <f t="shared" si="93"/>
        <v>-</v>
      </c>
      <c r="X728" s="104" t="str">
        <f t="shared" si="94"/>
        <v/>
      </c>
      <c r="Y728" s="102" t="str">
        <f t="shared" si="88"/>
        <v/>
      </c>
      <c r="Z728" s="102" t="str">
        <f>IF(AND(OR(Dashboard!$D$7=J728,Dashboard!$D$7=""),  OR(Dashboard!$G$6&lt;=K728,Dashboard!$G$6=""), OR(Dashboard!$G$7&gt;=K728,Dashboard!$G$7=""),  OR(Dashboard!$J$6&lt;=O728,Dashboard!$J$6=""), OR(Dashboard!$J$7&gt;=O728,Dashboard!$J$7=""),D728&lt;&gt;""),"x","")</f>
        <v>x</v>
      </c>
      <c r="AA728" s="102" t="str">
        <f>IF(AND(OR(Dashboard!$D$6=H728,Dashboard!$D$6="",Dashboard!$D$6="All"), Z728="x"),"x","")</f>
        <v>x</v>
      </c>
      <c r="AB728" s="103" t="str">
        <f>IF(AND(OR(Dashboard!$D$6=H728,Dashboard!$D$6="",Dashboard!$D$6="All"), OR(Dashboard!$D$7=J728,Dashboard!$D$7=""),  OR(Dashboard!$G$6&lt;=K728,Dashboard!$G$6=""), OR(Dashboard!$G$7&gt;=K728,Dashboard!$G$7=""),  OR(Dashboard!$J$6&lt;=O728,Dashboard!$J$6=""), OR(Dashboard!$J$7&gt;=O728,Dashboard!$J$7=""),I728&lt;&gt;""),"x","")</f>
        <v/>
      </c>
      <c r="AC728" s="88" t="str">
        <f>IF($AB728&lt;&gt;"x","",IF(AND($I728&lt;&gt;AC$4, IFERROR(MATCH("c",$AB728:AB728,0),0)=0),"x", IF(IFERROR(MATCH("c",$AB728:AB728,0),0)=0,"c","")))</f>
        <v/>
      </c>
      <c r="AD728" s="88" t="str">
        <f>IF($AB728&lt;&gt;"x","",IF(AND($I728&lt;&gt;AD$4, IFERROR(MATCH("c",$AB728:AC728,0),0)=0),"x", IF(IFERROR(MATCH("c",$AB728:AC728,0),0)=0,"c","")))</f>
        <v/>
      </c>
      <c r="AE728" s="88" t="str">
        <f>IF($AB728&lt;&gt;"x","",IF(AND($I728&lt;&gt;AE$4, IFERROR(MATCH("c",$AB728:AD728,0),0)=0),"x", IF(IFERROR(MATCH("c",$AB728:AD728,0),0)=0,"c","")))</f>
        <v/>
      </c>
      <c r="AF728" s="88" t="str">
        <f>IF($AB728&lt;&gt;"x","",IF(AND($I728&lt;&gt;AF$4, IFERROR(MATCH("c",$AB728:AE728,0),0)=0),"x", IF(IFERROR(MATCH("c",$AB728:AE728,0),0)=0,"c","")))</f>
        <v/>
      </c>
      <c r="AG728" s="88" t="str">
        <f>IF($AB728&lt;&gt;"x","",IF(AND($I728&lt;&gt;AG$4, IFERROR(MATCH("c",$AB728:AF728,0),0)=0),"x", IF(IFERROR(MATCH("c",$AB728:AF728,0),0)=0,"c","")))</f>
        <v/>
      </c>
      <c r="AH728" s="88" t="str">
        <f>IF($AB728&lt;&gt;"x","",IF(AND($I728&lt;&gt;AH$4, IFERROR(MATCH("c",$AB728:AG728,0),0)=0),"x", IF(IFERROR(MATCH("c",$AB728:AG728,0),0)=0,"c","")))</f>
        <v/>
      </c>
      <c r="AI728" s="88" t="str">
        <f>IF($AB728&lt;&gt;"x","",IF(AND($I728&lt;&gt;AI$4, IFERROR(MATCH("c",$AB728:AH728,0),0)=0),"x", IF(IFERROR(MATCH("c",$AB728:AH728,0),0)=0,"c","")))</f>
        <v/>
      </c>
      <c r="AJ728" s="88" t="str">
        <f>IF($AB728&lt;&gt;"x","",IF(AND($I728&lt;&gt;AJ$4, IFERROR(MATCH("c",$AB728:AI728,0),0)=0),"x", IF(IFERROR(MATCH("c",$AB728:AI728,0),0)=0,"c","")))</f>
        <v/>
      </c>
      <c r="AK728" s="88" t="str">
        <f>IF($AB728&lt;&gt;"x","",IF(AND($I728&lt;&gt;AK$4, IFERROR(MATCH("c",$AB728:AJ728,0),0)=0),"x", IF(IFERROR(MATCH("c",$AB728:AJ728,0),0)=0,"c","")))</f>
        <v/>
      </c>
      <c r="AL728" s="88" t="str">
        <f>IF($AB728&lt;&gt;"x","",IF(AND($I728&lt;&gt;AL$4, IFERROR(MATCH("c",$AB728:AK728,0),0)=0),"x", IF(IFERROR(MATCH("c",$AB728:AK728,0),0)=0,"c","")))</f>
        <v/>
      </c>
      <c r="AM728" s="88" t="str">
        <f>IF($AB728&lt;&gt;"x","",IF(AND($I728&lt;&gt;AM$4, IFERROR(MATCH("c",$AB728:AL728,0),0)=0),"x", IF(IFERROR(MATCH("c",$AB728:AL728,0),0)=0,"c","")))</f>
        <v/>
      </c>
      <c r="AN728" s="88" t="str">
        <f>IF($AB728&lt;&gt;"x","",IF(AND($I728&lt;&gt;AN$4, IFERROR(MATCH("c",$AB728:AM728,0),0)=0),"x", IF(IFERROR(MATCH("c",$AB728:AM728,0),0)=0,"c","")))</f>
        <v/>
      </c>
      <c r="AO728" s="88" t="str">
        <f>IF($AB728&lt;&gt;"x","",IF(AND($I728&lt;&gt;AO$4, IFERROR(MATCH("c",$AB728:AN728,0),0)=0),"x", IF(IFERROR(MATCH("c",$AB728:AN728,0),0)=0,"c","")))</f>
        <v/>
      </c>
      <c r="AP728" s="88" t="str">
        <f>IF($AB728&lt;&gt;"x","",IF(AND($I728&lt;&gt;AP$4, IFERROR(MATCH("c",$AB728:AO728,0),0)=0),"x", IF(IFERROR(MATCH("c",$AB728:AO728,0),0)=0,"c","")))</f>
        <v/>
      </c>
      <c r="AQ728" s="88" t="str">
        <f>IF($AB728&lt;&gt;"x","",IF(AND($I728&lt;&gt;AQ$4, IFERROR(MATCH("c",$AB728:AP728,0),0)=0),"x", IF(IFERROR(MATCH("c",$AB728:AP728,0),0)=0,"c","")))</f>
        <v/>
      </c>
    </row>
    <row r="729" spans="2:43" x14ac:dyDescent="0.25">
      <c r="B729" s="88">
        <f>IF(AND(OR(Pipeline!$F$5=H729,Pipeline!$F$5="",Pipeline!$F$5="All"), OR(Pipeline!$F$6=J729,Pipeline!$F$6="",Pipeline!$F$6="All"),  OR(Pipeline!$J$5&lt;=K729,Pipeline!$J$5=""), OR(Pipeline!$J$6&gt;=K729,Pipeline!$J$6=""),  OR(Pipeline!$N$5&lt;=O729,Pipeline!$N$5=""), OR(Pipeline!$N$6&gt;=O729,Pipeline!$N$6="")),1,0)</f>
        <v>1</v>
      </c>
      <c r="C729" s="99">
        <f>IF(B729&lt;&gt;1,"",COUNTIFS($I$6:I728,I729,$B$6:B728,1)+1)</f>
        <v>717</v>
      </c>
      <c r="D729" s="100" t="str">
        <f>IF(LEN(INDEX(Input!B$6:B$1005,ROW($C729)-ROW($C$5),1))=0,"-",INDEX(Input!B$6:B$1005,ROW($C729)-ROW($C$5),1))</f>
        <v>-</v>
      </c>
      <c r="E729" s="100" t="str">
        <f>IF(LEN(INDEX(Input!C$6:C$1005,ROW($C729)-ROW($C$5),1))=0,"-",INDEX(Input!C$6:C$1005,ROW($C729)-ROW($C$5),1))</f>
        <v>-</v>
      </c>
      <c r="F729" s="100" t="str">
        <f>IF(LEN(INDEX(Input!D$6:D$1005,ROW($C729)-ROW($C$5),1))=0,"-",INDEX(Input!D$6:D$1005,ROW($C729)-ROW($C$5),1))</f>
        <v>-</v>
      </c>
      <c r="G729" s="100" t="str">
        <f>IF(LEN(INDEX(Input!E$6:E$1005,ROW($C729)-ROW($C$5),1))=0,"-",INDEX(Input!E$6:E$1005,ROW($C729)-ROW($C$5),1))</f>
        <v>-</v>
      </c>
      <c r="H729" s="100" t="str">
        <f>IF(LEN(INDEX(Input!F$6:F$1005,ROW($C729)-ROW($C$5),1))=0,"-",INDEX(Input!F$6:F$1005,ROW($C729)-ROW($C$5),1))</f>
        <v>-</v>
      </c>
      <c r="I729" s="100" t="str">
        <f>IF(LEN(INDEX(Input!G$6:G$1005,ROW($C729)-ROW($C$5),1))=0,"",INDEX(Input!G$6:G$1005,ROW($C729)-ROW($C$5),1))</f>
        <v/>
      </c>
      <c r="J729" s="100" t="str">
        <f>IF(LEN(INDEX(Input!B$6:B$1005,ROW($C729)-ROW($C$5),1))=0,"-",IF(INDEX(Input!H$6:H$1005,ROW($C729)-ROW($C$5),1)="","Not set",INDEX(Input!H$6:H$1005,ROW($C729)-ROW($C$5),1)) )</f>
        <v>-</v>
      </c>
      <c r="K729" s="101" t="str">
        <f>IF(LEN(INDEX(Input!I$6:I$1005,ROW($C729)-ROW($C$5),1))=0,"",INDEX(Input!I$6:I$1005,ROW($C729)-ROW($C$5),1))</f>
        <v/>
      </c>
      <c r="L729" s="101" t="str">
        <f t="array" ref="L729">IFERROR(IF($AY$24=123,DAY(K729)&amp;connector&amp;IF($AZ$24="Extended",INDEX($AT$24:$AT$35,MONTH(K729),1),MONTH(K729))&amp;connector&amp;IF($AZ$24="Short", RIGHT(YEAR(K729),2),YEAR(K729)),IF($AY$24=213, MONTH(K729)&amp;connector&amp;DAY(K729)&amp;connector&amp;IF($AZ$24="Short", RIGHT(YEAR(K729),2),YEAR(K729)),IF($AZ$24="Short", RIGHT(YEAR(K729),2),YEAR(K729))&amp;connector&amp;MONTH(K729)&amp;connector&amp;DAY(K729))),"-")</f>
        <v>-</v>
      </c>
      <c r="M729" s="101" t="str">
        <f>IF(LEN(INDEX(Input!J$6:J$1005,ROW($C729)-ROW($C$5),1))=0,"",INDEX(Input!J$6:J$1005,ROW($C729)-ROW($C$5),1))</f>
        <v/>
      </c>
      <c r="N729" s="101" t="str">
        <f t="array" ref="N729">IFERROR(IF($AY$24=123,DAY(M729)&amp;connector&amp;IF($AZ$24="Extended",INDEX($AT$24:$AT$35,MONTH(M729),1),MONTH(M729))&amp;connector&amp;IF($AZ$24="Short", RIGHT(YEAR(M729),2),YEAR(M729)),IF($AY$24=213, MONTH(M729)&amp;connector&amp;DAY(M729)&amp;connector&amp;IF($AZ$24="Short", RIGHT(YEAR(M729),2),YEAR(M729)),IF($AZ$24="Short", RIGHT(YEAR(M729),2),YEAR(M729))&amp;connector&amp;MONTH(M729)&amp;connector&amp;DAY(M729))),"-")</f>
        <v>-</v>
      </c>
      <c r="O729" s="156" t="str">
        <f>IF(LEN(INDEX(Input!K$6:K$1005,ROW($C729)-ROW($C$5),1))=0,"",INDEX(Input!K$6:K$1005,ROW($C729)-ROW($C$5),1))</f>
        <v/>
      </c>
      <c r="P729" s="100" t="str">
        <f t="shared" si="89"/>
        <v>-</v>
      </c>
      <c r="Q729" s="156" t="str">
        <f>IF(LEN(INDEX(Input!L$6:L$1005,ROW($C729)-ROW($C$5),1))=0,"",INDEX(Input!L$6:L$1005,ROW($C729)-ROW($C$5),1))</f>
        <v/>
      </c>
      <c r="R729" s="100" t="str">
        <f t="shared" si="90"/>
        <v>-</v>
      </c>
      <c r="S729" s="156" t="str">
        <f>IF(LEN(INDEX(Input!M$6:M$1005,ROW($C729)-ROW($C$5),1))=0,"-",INDEX(Input!M$6:M$1005,ROW($C729)-ROW($C$5),1))</f>
        <v>-</v>
      </c>
      <c r="T729" s="156" t="str">
        <f t="shared" si="91"/>
        <v/>
      </c>
      <c r="U729" s="100" t="str">
        <f t="shared" si="92"/>
        <v>-</v>
      </c>
      <c r="V729" s="156" t="str">
        <f>IF(LEN(INDEX(Input!O$6:O$1005,ROW($C729)-ROW($C$5),1))=0,"",INDEX(Input!O$6:O$1005,ROW($C729)-ROW($C$5),1))</f>
        <v/>
      </c>
      <c r="W729" s="100" t="str">
        <f t="shared" si="93"/>
        <v>-</v>
      </c>
      <c r="X729" s="104" t="str">
        <f t="shared" si="94"/>
        <v/>
      </c>
      <c r="Y729" s="102" t="str">
        <f t="shared" si="88"/>
        <v/>
      </c>
      <c r="Z729" s="102" t="str">
        <f>IF(AND(OR(Dashboard!$D$7=J729,Dashboard!$D$7=""),  OR(Dashboard!$G$6&lt;=K729,Dashboard!$G$6=""), OR(Dashboard!$G$7&gt;=K729,Dashboard!$G$7=""),  OR(Dashboard!$J$6&lt;=O729,Dashboard!$J$6=""), OR(Dashboard!$J$7&gt;=O729,Dashboard!$J$7=""),D729&lt;&gt;""),"x","")</f>
        <v>x</v>
      </c>
      <c r="AA729" s="102" t="str">
        <f>IF(AND(OR(Dashboard!$D$6=H729,Dashboard!$D$6="",Dashboard!$D$6="All"), Z729="x"),"x","")</f>
        <v>x</v>
      </c>
      <c r="AB729" s="103" t="str">
        <f>IF(AND(OR(Dashboard!$D$6=H729,Dashboard!$D$6="",Dashboard!$D$6="All"), OR(Dashboard!$D$7=J729,Dashboard!$D$7=""),  OR(Dashboard!$G$6&lt;=K729,Dashboard!$G$6=""), OR(Dashboard!$G$7&gt;=K729,Dashboard!$G$7=""),  OR(Dashboard!$J$6&lt;=O729,Dashboard!$J$6=""), OR(Dashboard!$J$7&gt;=O729,Dashboard!$J$7=""),I729&lt;&gt;""),"x","")</f>
        <v/>
      </c>
      <c r="AC729" s="88" t="str">
        <f>IF($AB729&lt;&gt;"x","",IF(AND($I729&lt;&gt;AC$4, IFERROR(MATCH("c",$AB729:AB729,0),0)=0),"x", IF(IFERROR(MATCH("c",$AB729:AB729,0),0)=0,"c","")))</f>
        <v/>
      </c>
      <c r="AD729" s="88" t="str">
        <f>IF($AB729&lt;&gt;"x","",IF(AND($I729&lt;&gt;AD$4, IFERROR(MATCH("c",$AB729:AC729,0),0)=0),"x", IF(IFERROR(MATCH("c",$AB729:AC729,0),0)=0,"c","")))</f>
        <v/>
      </c>
      <c r="AE729" s="88" t="str">
        <f>IF($AB729&lt;&gt;"x","",IF(AND($I729&lt;&gt;AE$4, IFERROR(MATCH("c",$AB729:AD729,0),0)=0),"x", IF(IFERROR(MATCH("c",$AB729:AD729,0),0)=0,"c","")))</f>
        <v/>
      </c>
      <c r="AF729" s="88" t="str">
        <f>IF($AB729&lt;&gt;"x","",IF(AND($I729&lt;&gt;AF$4, IFERROR(MATCH("c",$AB729:AE729,0),0)=0),"x", IF(IFERROR(MATCH("c",$AB729:AE729,0),0)=0,"c","")))</f>
        <v/>
      </c>
      <c r="AG729" s="88" t="str">
        <f>IF($AB729&lt;&gt;"x","",IF(AND($I729&lt;&gt;AG$4, IFERROR(MATCH("c",$AB729:AF729,0),0)=0),"x", IF(IFERROR(MATCH("c",$AB729:AF729,0),0)=0,"c","")))</f>
        <v/>
      </c>
      <c r="AH729" s="88" t="str">
        <f>IF($AB729&lt;&gt;"x","",IF(AND($I729&lt;&gt;AH$4, IFERROR(MATCH("c",$AB729:AG729,0),0)=0),"x", IF(IFERROR(MATCH("c",$AB729:AG729,0),0)=0,"c","")))</f>
        <v/>
      </c>
      <c r="AI729" s="88" t="str">
        <f>IF($AB729&lt;&gt;"x","",IF(AND($I729&lt;&gt;AI$4, IFERROR(MATCH("c",$AB729:AH729,0),0)=0),"x", IF(IFERROR(MATCH("c",$AB729:AH729,0),0)=0,"c","")))</f>
        <v/>
      </c>
      <c r="AJ729" s="88" t="str">
        <f>IF($AB729&lt;&gt;"x","",IF(AND($I729&lt;&gt;AJ$4, IFERROR(MATCH("c",$AB729:AI729,0),0)=0),"x", IF(IFERROR(MATCH("c",$AB729:AI729,0),0)=0,"c","")))</f>
        <v/>
      </c>
      <c r="AK729" s="88" t="str">
        <f>IF($AB729&lt;&gt;"x","",IF(AND($I729&lt;&gt;AK$4, IFERROR(MATCH("c",$AB729:AJ729,0),0)=0),"x", IF(IFERROR(MATCH("c",$AB729:AJ729,0),0)=0,"c","")))</f>
        <v/>
      </c>
      <c r="AL729" s="88" t="str">
        <f>IF($AB729&lt;&gt;"x","",IF(AND($I729&lt;&gt;AL$4, IFERROR(MATCH("c",$AB729:AK729,0),0)=0),"x", IF(IFERROR(MATCH("c",$AB729:AK729,0),0)=0,"c","")))</f>
        <v/>
      </c>
      <c r="AM729" s="88" t="str">
        <f>IF($AB729&lt;&gt;"x","",IF(AND($I729&lt;&gt;AM$4, IFERROR(MATCH("c",$AB729:AL729,0),0)=0),"x", IF(IFERROR(MATCH("c",$AB729:AL729,0),0)=0,"c","")))</f>
        <v/>
      </c>
      <c r="AN729" s="88" t="str">
        <f>IF($AB729&lt;&gt;"x","",IF(AND($I729&lt;&gt;AN$4, IFERROR(MATCH("c",$AB729:AM729,0),0)=0),"x", IF(IFERROR(MATCH("c",$AB729:AM729,0),0)=0,"c","")))</f>
        <v/>
      </c>
      <c r="AO729" s="88" t="str">
        <f>IF($AB729&lt;&gt;"x","",IF(AND($I729&lt;&gt;AO$4, IFERROR(MATCH("c",$AB729:AN729,0),0)=0),"x", IF(IFERROR(MATCH("c",$AB729:AN729,0),0)=0,"c","")))</f>
        <v/>
      </c>
      <c r="AP729" s="88" t="str">
        <f>IF($AB729&lt;&gt;"x","",IF(AND($I729&lt;&gt;AP$4, IFERROR(MATCH("c",$AB729:AO729,0),0)=0),"x", IF(IFERROR(MATCH("c",$AB729:AO729,0),0)=0,"c","")))</f>
        <v/>
      </c>
      <c r="AQ729" s="88" t="str">
        <f>IF($AB729&lt;&gt;"x","",IF(AND($I729&lt;&gt;AQ$4, IFERROR(MATCH("c",$AB729:AP729,0),0)=0),"x", IF(IFERROR(MATCH("c",$AB729:AP729,0),0)=0,"c","")))</f>
        <v/>
      </c>
    </row>
    <row r="730" spans="2:43" x14ac:dyDescent="0.25">
      <c r="B730" s="88">
        <f>IF(AND(OR(Pipeline!$F$5=H730,Pipeline!$F$5="",Pipeline!$F$5="All"), OR(Pipeline!$F$6=J730,Pipeline!$F$6="",Pipeline!$F$6="All"),  OR(Pipeline!$J$5&lt;=K730,Pipeline!$J$5=""), OR(Pipeline!$J$6&gt;=K730,Pipeline!$J$6=""),  OR(Pipeline!$N$5&lt;=O730,Pipeline!$N$5=""), OR(Pipeline!$N$6&gt;=O730,Pipeline!$N$6="")),1,0)</f>
        <v>1</v>
      </c>
      <c r="C730" s="99">
        <f>IF(B730&lt;&gt;1,"",COUNTIFS($I$6:I729,I730,$B$6:B729,1)+1)</f>
        <v>718</v>
      </c>
      <c r="D730" s="100" t="str">
        <f>IF(LEN(INDEX(Input!B$6:B$1005,ROW($C730)-ROW($C$5),1))=0,"-",INDEX(Input!B$6:B$1005,ROW($C730)-ROW($C$5),1))</f>
        <v>-</v>
      </c>
      <c r="E730" s="100" t="str">
        <f>IF(LEN(INDEX(Input!C$6:C$1005,ROW($C730)-ROW($C$5),1))=0,"-",INDEX(Input!C$6:C$1005,ROW($C730)-ROW($C$5),1))</f>
        <v>-</v>
      </c>
      <c r="F730" s="100" t="str">
        <f>IF(LEN(INDEX(Input!D$6:D$1005,ROW($C730)-ROW($C$5),1))=0,"-",INDEX(Input!D$6:D$1005,ROW($C730)-ROW($C$5),1))</f>
        <v>-</v>
      </c>
      <c r="G730" s="100" t="str">
        <f>IF(LEN(INDEX(Input!E$6:E$1005,ROW($C730)-ROW($C$5),1))=0,"-",INDEX(Input!E$6:E$1005,ROW($C730)-ROW($C$5),1))</f>
        <v>-</v>
      </c>
      <c r="H730" s="100" t="str">
        <f>IF(LEN(INDEX(Input!F$6:F$1005,ROW($C730)-ROW($C$5),1))=0,"-",INDEX(Input!F$6:F$1005,ROW($C730)-ROW($C$5),1))</f>
        <v>-</v>
      </c>
      <c r="I730" s="100" t="str">
        <f>IF(LEN(INDEX(Input!G$6:G$1005,ROW($C730)-ROW($C$5),1))=0,"",INDEX(Input!G$6:G$1005,ROW($C730)-ROW($C$5),1))</f>
        <v/>
      </c>
      <c r="J730" s="100" t="str">
        <f>IF(LEN(INDEX(Input!B$6:B$1005,ROW($C730)-ROW($C$5),1))=0,"-",IF(INDEX(Input!H$6:H$1005,ROW($C730)-ROW($C$5),1)="","Not set",INDEX(Input!H$6:H$1005,ROW($C730)-ROW($C$5),1)) )</f>
        <v>-</v>
      </c>
      <c r="K730" s="101" t="str">
        <f>IF(LEN(INDEX(Input!I$6:I$1005,ROW($C730)-ROW($C$5),1))=0,"",INDEX(Input!I$6:I$1005,ROW($C730)-ROW($C$5),1))</f>
        <v/>
      </c>
      <c r="L730" s="101" t="str">
        <f t="array" ref="L730">IFERROR(IF($AY$24=123,DAY(K730)&amp;connector&amp;IF($AZ$24="Extended",INDEX($AT$24:$AT$35,MONTH(K730),1),MONTH(K730))&amp;connector&amp;IF($AZ$24="Short", RIGHT(YEAR(K730),2),YEAR(K730)),IF($AY$24=213, MONTH(K730)&amp;connector&amp;DAY(K730)&amp;connector&amp;IF($AZ$24="Short", RIGHT(YEAR(K730),2),YEAR(K730)),IF($AZ$24="Short", RIGHT(YEAR(K730),2),YEAR(K730))&amp;connector&amp;MONTH(K730)&amp;connector&amp;DAY(K730))),"-")</f>
        <v>-</v>
      </c>
      <c r="M730" s="101" t="str">
        <f>IF(LEN(INDEX(Input!J$6:J$1005,ROW($C730)-ROW($C$5),1))=0,"",INDEX(Input!J$6:J$1005,ROW($C730)-ROW($C$5),1))</f>
        <v/>
      </c>
      <c r="N730" s="101" t="str">
        <f t="array" ref="N730">IFERROR(IF($AY$24=123,DAY(M730)&amp;connector&amp;IF($AZ$24="Extended",INDEX($AT$24:$AT$35,MONTH(M730),1),MONTH(M730))&amp;connector&amp;IF($AZ$24="Short", RIGHT(YEAR(M730),2),YEAR(M730)),IF($AY$24=213, MONTH(M730)&amp;connector&amp;DAY(M730)&amp;connector&amp;IF($AZ$24="Short", RIGHT(YEAR(M730),2),YEAR(M730)),IF($AZ$24="Short", RIGHT(YEAR(M730),2),YEAR(M730))&amp;connector&amp;MONTH(M730)&amp;connector&amp;DAY(M730))),"-")</f>
        <v>-</v>
      </c>
      <c r="O730" s="156" t="str">
        <f>IF(LEN(INDEX(Input!K$6:K$1005,ROW($C730)-ROW($C$5),1))=0,"",INDEX(Input!K$6:K$1005,ROW($C730)-ROW($C$5),1))</f>
        <v/>
      </c>
      <c r="P730" s="100" t="str">
        <f t="shared" si="89"/>
        <v>-</v>
      </c>
      <c r="Q730" s="156" t="str">
        <f>IF(LEN(INDEX(Input!L$6:L$1005,ROW($C730)-ROW($C$5),1))=0,"",INDEX(Input!L$6:L$1005,ROW($C730)-ROW($C$5),1))</f>
        <v/>
      </c>
      <c r="R730" s="100" t="str">
        <f t="shared" si="90"/>
        <v>-</v>
      </c>
      <c r="S730" s="156" t="str">
        <f>IF(LEN(INDEX(Input!M$6:M$1005,ROW($C730)-ROW($C$5),1))=0,"-",INDEX(Input!M$6:M$1005,ROW($C730)-ROW($C$5),1))</f>
        <v>-</v>
      </c>
      <c r="T730" s="156" t="str">
        <f t="shared" si="91"/>
        <v/>
      </c>
      <c r="U730" s="100" t="str">
        <f t="shared" si="92"/>
        <v>-</v>
      </c>
      <c r="V730" s="156" t="str">
        <f>IF(LEN(INDEX(Input!O$6:O$1005,ROW($C730)-ROW($C$5),1))=0,"",INDEX(Input!O$6:O$1005,ROW($C730)-ROW($C$5),1))</f>
        <v/>
      </c>
      <c r="W730" s="100" t="str">
        <f t="shared" si="93"/>
        <v>-</v>
      </c>
      <c r="X730" s="104" t="str">
        <f t="shared" si="94"/>
        <v/>
      </c>
      <c r="Y730" s="102" t="str">
        <f t="shared" si="88"/>
        <v/>
      </c>
      <c r="Z730" s="102" t="str">
        <f>IF(AND(OR(Dashboard!$D$7=J730,Dashboard!$D$7=""),  OR(Dashboard!$G$6&lt;=K730,Dashboard!$G$6=""), OR(Dashboard!$G$7&gt;=K730,Dashboard!$G$7=""),  OR(Dashboard!$J$6&lt;=O730,Dashboard!$J$6=""), OR(Dashboard!$J$7&gt;=O730,Dashboard!$J$7=""),D730&lt;&gt;""),"x","")</f>
        <v>x</v>
      </c>
      <c r="AA730" s="102" t="str">
        <f>IF(AND(OR(Dashboard!$D$6=H730,Dashboard!$D$6="",Dashboard!$D$6="All"), Z730="x"),"x","")</f>
        <v>x</v>
      </c>
      <c r="AB730" s="103" t="str">
        <f>IF(AND(OR(Dashboard!$D$6=H730,Dashboard!$D$6="",Dashboard!$D$6="All"), OR(Dashboard!$D$7=J730,Dashboard!$D$7=""),  OR(Dashboard!$G$6&lt;=K730,Dashboard!$G$6=""), OR(Dashboard!$G$7&gt;=K730,Dashboard!$G$7=""),  OR(Dashboard!$J$6&lt;=O730,Dashboard!$J$6=""), OR(Dashboard!$J$7&gt;=O730,Dashboard!$J$7=""),I730&lt;&gt;""),"x","")</f>
        <v/>
      </c>
      <c r="AC730" s="88" t="str">
        <f>IF($AB730&lt;&gt;"x","",IF(AND($I730&lt;&gt;AC$4, IFERROR(MATCH("c",$AB730:AB730,0),0)=0),"x", IF(IFERROR(MATCH("c",$AB730:AB730,0),0)=0,"c","")))</f>
        <v/>
      </c>
      <c r="AD730" s="88" t="str">
        <f>IF($AB730&lt;&gt;"x","",IF(AND($I730&lt;&gt;AD$4, IFERROR(MATCH("c",$AB730:AC730,0),0)=0),"x", IF(IFERROR(MATCH("c",$AB730:AC730,0),0)=0,"c","")))</f>
        <v/>
      </c>
      <c r="AE730" s="88" t="str">
        <f>IF($AB730&lt;&gt;"x","",IF(AND($I730&lt;&gt;AE$4, IFERROR(MATCH("c",$AB730:AD730,0),0)=0),"x", IF(IFERROR(MATCH("c",$AB730:AD730,0),0)=0,"c","")))</f>
        <v/>
      </c>
      <c r="AF730" s="88" t="str">
        <f>IF($AB730&lt;&gt;"x","",IF(AND($I730&lt;&gt;AF$4, IFERROR(MATCH("c",$AB730:AE730,0),0)=0),"x", IF(IFERROR(MATCH("c",$AB730:AE730,0),0)=0,"c","")))</f>
        <v/>
      </c>
      <c r="AG730" s="88" t="str">
        <f>IF($AB730&lt;&gt;"x","",IF(AND($I730&lt;&gt;AG$4, IFERROR(MATCH("c",$AB730:AF730,0),0)=0),"x", IF(IFERROR(MATCH("c",$AB730:AF730,0),0)=0,"c","")))</f>
        <v/>
      </c>
      <c r="AH730" s="88" t="str">
        <f>IF($AB730&lt;&gt;"x","",IF(AND($I730&lt;&gt;AH$4, IFERROR(MATCH("c",$AB730:AG730,0),0)=0),"x", IF(IFERROR(MATCH("c",$AB730:AG730,0),0)=0,"c","")))</f>
        <v/>
      </c>
      <c r="AI730" s="88" t="str">
        <f>IF($AB730&lt;&gt;"x","",IF(AND($I730&lt;&gt;AI$4, IFERROR(MATCH("c",$AB730:AH730,0),0)=0),"x", IF(IFERROR(MATCH("c",$AB730:AH730,0),0)=0,"c","")))</f>
        <v/>
      </c>
      <c r="AJ730" s="88" t="str">
        <f>IF($AB730&lt;&gt;"x","",IF(AND($I730&lt;&gt;AJ$4, IFERROR(MATCH("c",$AB730:AI730,0),0)=0),"x", IF(IFERROR(MATCH("c",$AB730:AI730,0),0)=0,"c","")))</f>
        <v/>
      </c>
      <c r="AK730" s="88" t="str">
        <f>IF($AB730&lt;&gt;"x","",IF(AND($I730&lt;&gt;AK$4, IFERROR(MATCH("c",$AB730:AJ730,0),0)=0),"x", IF(IFERROR(MATCH("c",$AB730:AJ730,0),0)=0,"c","")))</f>
        <v/>
      </c>
      <c r="AL730" s="88" t="str">
        <f>IF($AB730&lt;&gt;"x","",IF(AND($I730&lt;&gt;AL$4, IFERROR(MATCH("c",$AB730:AK730,0),0)=0),"x", IF(IFERROR(MATCH("c",$AB730:AK730,0),0)=0,"c","")))</f>
        <v/>
      </c>
      <c r="AM730" s="88" t="str">
        <f>IF($AB730&lt;&gt;"x","",IF(AND($I730&lt;&gt;AM$4, IFERROR(MATCH("c",$AB730:AL730,0),0)=0),"x", IF(IFERROR(MATCH("c",$AB730:AL730,0),0)=0,"c","")))</f>
        <v/>
      </c>
      <c r="AN730" s="88" t="str">
        <f>IF($AB730&lt;&gt;"x","",IF(AND($I730&lt;&gt;AN$4, IFERROR(MATCH("c",$AB730:AM730,0),0)=0),"x", IF(IFERROR(MATCH("c",$AB730:AM730,0),0)=0,"c","")))</f>
        <v/>
      </c>
      <c r="AO730" s="88" t="str">
        <f>IF($AB730&lt;&gt;"x","",IF(AND($I730&lt;&gt;AO$4, IFERROR(MATCH("c",$AB730:AN730,0),0)=0),"x", IF(IFERROR(MATCH("c",$AB730:AN730,0),0)=0,"c","")))</f>
        <v/>
      </c>
      <c r="AP730" s="88" t="str">
        <f>IF($AB730&lt;&gt;"x","",IF(AND($I730&lt;&gt;AP$4, IFERROR(MATCH("c",$AB730:AO730,0),0)=0),"x", IF(IFERROR(MATCH("c",$AB730:AO730,0),0)=0,"c","")))</f>
        <v/>
      </c>
      <c r="AQ730" s="88" t="str">
        <f>IF($AB730&lt;&gt;"x","",IF(AND($I730&lt;&gt;AQ$4, IFERROR(MATCH("c",$AB730:AP730,0),0)=0),"x", IF(IFERROR(MATCH("c",$AB730:AP730,0),0)=0,"c","")))</f>
        <v/>
      </c>
    </row>
    <row r="731" spans="2:43" x14ac:dyDescent="0.25">
      <c r="B731" s="88">
        <f>IF(AND(OR(Pipeline!$F$5=H731,Pipeline!$F$5="",Pipeline!$F$5="All"), OR(Pipeline!$F$6=J731,Pipeline!$F$6="",Pipeline!$F$6="All"),  OR(Pipeline!$J$5&lt;=K731,Pipeline!$J$5=""), OR(Pipeline!$J$6&gt;=K731,Pipeline!$J$6=""),  OR(Pipeline!$N$5&lt;=O731,Pipeline!$N$5=""), OR(Pipeline!$N$6&gt;=O731,Pipeline!$N$6="")),1,0)</f>
        <v>1</v>
      </c>
      <c r="C731" s="99">
        <f>IF(B731&lt;&gt;1,"",COUNTIFS($I$6:I730,I731,$B$6:B730,1)+1)</f>
        <v>719</v>
      </c>
      <c r="D731" s="100" t="str">
        <f>IF(LEN(INDEX(Input!B$6:B$1005,ROW($C731)-ROW($C$5),1))=0,"-",INDEX(Input!B$6:B$1005,ROW($C731)-ROW($C$5),1))</f>
        <v>-</v>
      </c>
      <c r="E731" s="100" t="str">
        <f>IF(LEN(INDEX(Input!C$6:C$1005,ROW($C731)-ROW($C$5),1))=0,"-",INDEX(Input!C$6:C$1005,ROW($C731)-ROW($C$5),1))</f>
        <v>-</v>
      </c>
      <c r="F731" s="100" t="str">
        <f>IF(LEN(INDEX(Input!D$6:D$1005,ROW($C731)-ROW($C$5),1))=0,"-",INDEX(Input!D$6:D$1005,ROW($C731)-ROW($C$5),1))</f>
        <v>-</v>
      </c>
      <c r="G731" s="100" t="str">
        <f>IF(LEN(INDEX(Input!E$6:E$1005,ROW($C731)-ROW($C$5),1))=0,"-",INDEX(Input!E$6:E$1005,ROW($C731)-ROW($C$5),1))</f>
        <v>-</v>
      </c>
      <c r="H731" s="100" t="str">
        <f>IF(LEN(INDEX(Input!F$6:F$1005,ROW($C731)-ROW($C$5),1))=0,"-",INDEX(Input!F$6:F$1005,ROW($C731)-ROW($C$5),1))</f>
        <v>-</v>
      </c>
      <c r="I731" s="100" t="str">
        <f>IF(LEN(INDEX(Input!G$6:G$1005,ROW($C731)-ROW($C$5),1))=0,"",INDEX(Input!G$6:G$1005,ROW($C731)-ROW($C$5),1))</f>
        <v/>
      </c>
      <c r="J731" s="100" t="str">
        <f>IF(LEN(INDEX(Input!B$6:B$1005,ROW($C731)-ROW($C$5),1))=0,"-",IF(INDEX(Input!H$6:H$1005,ROW($C731)-ROW($C$5),1)="","Not set",INDEX(Input!H$6:H$1005,ROW($C731)-ROW($C$5),1)) )</f>
        <v>-</v>
      </c>
      <c r="K731" s="101" t="str">
        <f>IF(LEN(INDEX(Input!I$6:I$1005,ROW($C731)-ROW($C$5),1))=0,"",INDEX(Input!I$6:I$1005,ROW($C731)-ROW($C$5),1))</f>
        <v/>
      </c>
      <c r="L731" s="101" t="str">
        <f t="array" ref="L731">IFERROR(IF($AY$24=123,DAY(K731)&amp;connector&amp;IF($AZ$24="Extended",INDEX($AT$24:$AT$35,MONTH(K731),1),MONTH(K731))&amp;connector&amp;IF($AZ$24="Short", RIGHT(YEAR(K731),2),YEAR(K731)),IF($AY$24=213, MONTH(K731)&amp;connector&amp;DAY(K731)&amp;connector&amp;IF($AZ$24="Short", RIGHT(YEAR(K731),2),YEAR(K731)),IF($AZ$24="Short", RIGHT(YEAR(K731),2),YEAR(K731))&amp;connector&amp;MONTH(K731)&amp;connector&amp;DAY(K731))),"-")</f>
        <v>-</v>
      </c>
      <c r="M731" s="101" t="str">
        <f>IF(LEN(INDEX(Input!J$6:J$1005,ROW($C731)-ROW($C$5),1))=0,"",INDEX(Input!J$6:J$1005,ROW($C731)-ROW($C$5),1))</f>
        <v/>
      </c>
      <c r="N731" s="101" t="str">
        <f t="array" ref="N731">IFERROR(IF($AY$24=123,DAY(M731)&amp;connector&amp;IF($AZ$24="Extended",INDEX($AT$24:$AT$35,MONTH(M731),1),MONTH(M731))&amp;connector&amp;IF($AZ$24="Short", RIGHT(YEAR(M731),2),YEAR(M731)),IF($AY$24=213, MONTH(M731)&amp;connector&amp;DAY(M731)&amp;connector&amp;IF($AZ$24="Short", RIGHT(YEAR(M731),2),YEAR(M731)),IF($AZ$24="Short", RIGHT(YEAR(M731),2),YEAR(M731))&amp;connector&amp;MONTH(M731)&amp;connector&amp;DAY(M731))),"-")</f>
        <v>-</v>
      </c>
      <c r="O731" s="156" t="str">
        <f>IF(LEN(INDEX(Input!K$6:K$1005,ROW($C731)-ROW($C$5),1))=0,"",INDEX(Input!K$6:K$1005,ROW($C731)-ROW($C$5),1))</f>
        <v/>
      </c>
      <c r="P731" s="100" t="str">
        <f t="shared" si="89"/>
        <v>-</v>
      </c>
      <c r="Q731" s="156" t="str">
        <f>IF(LEN(INDEX(Input!L$6:L$1005,ROW($C731)-ROW($C$5),1))=0,"",INDEX(Input!L$6:L$1005,ROW($C731)-ROW($C$5),1))</f>
        <v/>
      </c>
      <c r="R731" s="100" t="str">
        <f t="shared" si="90"/>
        <v>-</v>
      </c>
      <c r="S731" s="156" t="str">
        <f>IF(LEN(INDEX(Input!M$6:M$1005,ROW($C731)-ROW($C$5),1))=0,"-",INDEX(Input!M$6:M$1005,ROW($C731)-ROW($C$5),1))</f>
        <v>-</v>
      </c>
      <c r="T731" s="156" t="str">
        <f t="shared" si="91"/>
        <v/>
      </c>
      <c r="U731" s="100" t="str">
        <f t="shared" si="92"/>
        <v>-</v>
      </c>
      <c r="V731" s="156" t="str">
        <f>IF(LEN(INDEX(Input!O$6:O$1005,ROW($C731)-ROW($C$5),1))=0,"",INDEX(Input!O$6:O$1005,ROW($C731)-ROW($C$5),1))</f>
        <v/>
      </c>
      <c r="W731" s="100" t="str">
        <f t="shared" si="93"/>
        <v>-</v>
      </c>
      <c r="X731" s="104" t="str">
        <f t="shared" si="94"/>
        <v/>
      </c>
      <c r="Y731" s="102" t="str">
        <f t="shared" si="88"/>
        <v/>
      </c>
      <c r="Z731" s="102" t="str">
        <f>IF(AND(OR(Dashboard!$D$7=J731,Dashboard!$D$7=""),  OR(Dashboard!$G$6&lt;=K731,Dashboard!$G$6=""), OR(Dashboard!$G$7&gt;=K731,Dashboard!$G$7=""),  OR(Dashboard!$J$6&lt;=O731,Dashboard!$J$6=""), OR(Dashboard!$J$7&gt;=O731,Dashboard!$J$7=""),D731&lt;&gt;""),"x","")</f>
        <v>x</v>
      </c>
      <c r="AA731" s="102" t="str">
        <f>IF(AND(OR(Dashboard!$D$6=H731,Dashboard!$D$6="",Dashboard!$D$6="All"), Z731="x"),"x","")</f>
        <v>x</v>
      </c>
      <c r="AB731" s="103" t="str">
        <f>IF(AND(OR(Dashboard!$D$6=H731,Dashboard!$D$6="",Dashboard!$D$6="All"), OR(Dashboard!$D$7=J731,Dashboard!$D$7=""),  OR(Dashboard!$G$6&lt;=K731,Dashboard!$G$6=""), OR(Dashboard!$G$7&gt;=K731,Dashboard!$G$7=""),  OR(Dashboard!$J$6&lt;=O731,Dashboard!$J$6=""), OR(Dashboard!$J$7&gt;=O731,Dashboard!$J$7=""),I731&lt;&gt;""),"x","")</f>
        <v/>
      </c>
      <c r="AC731" s="88" t="str">
        <f>IF($AB731&lt;&gt;"x","",IF(AND($I731&lt;&gt;AC$4, IFERROR(MATCH("c",$AB731:AB731,0),0)=0),"x", IF(IFERROR(MATCH("c",$AB731:AB731,0),0)=0,"c","")))</f>
        <v/>
      </c>
      <c r="AD731" s="88" t="str">
        <f>IF($AB731&lt;&gt;"x","",IF(AND($I731&lt;&gt;AD$4, IFERROR(MATCH("c",$AB731:AC731,0),0)=0),"x", IF(IFERROR(MATCH("c",$AB731:AC731,0),0)=0,"c","")))</f>
        <v/>
      </c>
      <c r="AE731" s="88" t="str">
        <f>IF($AB731&lt;&gt;"x","",IF(AND($I731&lt;&gt;AE$4, IFERROR(MATCH("c",$AB731:AD731,0),0)=0),"x", IF(IFERROR(MATCH("c",$AB731:AD731,0),0)=0,"c","")))</f>
        <v/>
      </c>
      <c r="AF731" s="88" t="str">
        <f>IF($AB731&lt;&gt;"x","",IF(AND($I731&lt;&gt;AF$4, IFERROR(MATCH("c",$AB731:AE731,0),0)=0),"x", IF(IFERROR(MATCH("c",$AB731:AE731,0),0)=0,"c","")))</f>
        <v/>
      </c>
      <c r="AG731" s="88" t="str">
        <f>IF($AB731&lt;&gt;"x","",IF(AND($I731&lt;&gt;AG$4, IFERROR(MATCH("c",$AB731:AF731,0),0)=0),"x", IF(IFERROR(MATCH("c",$AB731:AF731,0),0)=0,"c","")))</f>
        <v/>
      </c>
      <c r="AH731" s="88" t="str">
        <f>IF($AB731&lt;&gt;"x","",IF(AND($I731&lt;&gt;AH$4, IFERROR(MATCH("c",$AB731:AG731,0),0)=0),"x", IF(IFERROR(MATCH("c",$AB731:AG731,0),0)=0,"c","")))</f>
        <v/>
      </c>
      <c r="AI731" s="88" t="str">
        <f>IF($AB731&lt;&gt;"x","",IF(AND($I731&lt;&gt;AI$4, IFERROR(MATCH("c",$AB731:AH731,0),0)=0),"x", IF(IFERROR(MATCH("c",$AB731:AH731,0),0)=0,"c","")))</f>
        <v/>
      </c>
      <c r="AJ731" s="88" t="str">
        <f>IF($AB731&lt;&gt;"x","",IF(AND($I731&lt;&gt;AJ$4, IFERROR(MATCH("c",$AB731:AI731,0),0)=0),"x", IF(IFERROR(MATCH("c",$AB731:AI731,0),0)=0,"c","")))</f>
        <v/>
      </c>
      <c r="AK731" s="88" t="str">
        <f>IF($AB731&lt;&gt;"x","",IF(AND($I731&lt;&gt;AK$4, IFERROR(MATCH("c",$AB731:AJ731,0),0)=0),"x", IF(IFERROR(MATCH("c",$AB731:AJ731,0),0)=0,"c","")))</f>
        <v/>
      </c>
      <c r="AL731" s="88" t="str">
        <f>IF($AB731&lt;&gt;"x","",IF(AND($I731&lt;&gt;AL$4, IFERROR(MATCH("c",$AB731:AK731,0),0)=0),"x", IF(IFERROR(MATCH("c",$AB731:AK731,0),0)=0,"c","")))</f>
        <v/>
      </c>
      <c r="AM731" s="88" t="str">
        <f>IF($AB731&lt;&gt;"x","",IF(AND($I731&lt;&gt;AM$4, IFERROR(MATCH("c",$AB731:AL731,0),0)=0),"x", IF(IFERROR(MATCH("c",$AB731:AL731,0),0)=0,"c","")))</f>
        <v/>
      </c>
      <c r="AN731" s="88" t="str">
        <f>IF($AB731&lt;&gt;"x","",IF(AND($I731&lt;&gt;AN$4, IFERROR(MATCH("c",$AB731:AM731,0),0)=0),"x", IF(IFERROR(MATCH("c",$AB731:AM731,0),0)=0,"c","")))</f>
        <v/>
      </c>
      <c r="AO731" s="88" t="str">
        <f>IF($AB731&lt;&gt;"x","",IF(AND($I731&lt;&gt;AO$4, IFERROR(MATCH("c",$AB731:AN731,0),0)=0),"x", IF(IFERROR(MATCH("c",$AB731:AN731,0),0)=0,"c","")))</f>
        <v/>
      </c>
      <c r="AP731" s="88" t="str">
        <f>IF($AB731&lt;&gt;"x","",IF(AND($I731&lt;&gt;AP$4, IFERROR(MATCH("c",$AB731:AO731,0),0)=0),"x", IF(IFERROR(MATCH("c",$AB731:AO731,0),0)=0,"c","")))</f>
        <v/>
      </c>
      <c r="AQ731" s="88" t="str">
        <f>IF($AB731&lt;&gt;"x","",IF(AND($I731&lt;&gt;AQ$4, IFERROR(MATCH("c",$AB731:AP731,0),0)=0),"x", IF(IFERROR(MATCH("c",$AB731:AP731,0),0)=0,"c","")))</f>
        <v/>
      </c>
    </row>
    <row r="732" spans="2:43" x14ac:dyDescent="0.25">
      <c r="B732" s="88">
        <f>IF(AND(OR(Pipeline!$F$5=H732,Pipeline!$F$5="",Pipeline!$F$5="All"), OR(Pipeline!$F$6=J732,Pipeline!$F$6="",Pipeline!$F$6="All"),  OR(Pipeline!$J$5&lt;=K732,Pipeline!$J$5=""), OR(Pipeline!$J$6&gt;=K732,Pipeline!$J$6=""),  OR(Pipeline!$N$5&lt;=O732,Pipeline!$N$5=""), OR(Pipeline!$N$6&gt;=O732,Pipeline!$N$6="")),1,0)</f>
        <v>1</v>
      </c>
      <c r="C732" s="99">
        <f>IF(B732&lt;&gt;1,"",COUNTIFS($I$6:I731,I732,$B$6:B731,1)+1)</f>
        <v>720</v>
      </c>
      <c r="D732" s="100" t="str">
        <f>IF(LEN(INDEX(Input!B$6:B$1005,ROW($C732)-ROW($C$5),1))=0,"-",INDEX(Input!B$6:B$1005,ROW($C732)-ROW($C$5),1))</f>
        <v>-</v>
      </c>
      <c r="E732" s="100" t="str">
        <f>IF(LEN(INDEX(Input!C$6:C$1005,ROW($C732)-ROW($C$5),1))=0,"-",INDEX(Input!C$6:C$1005,ROW($C732)-ROW($C$5),1))</f>
        <v>-</v>
      </c>
      <c r="F732" s="100" t="str">
        <f>IF(LEN(INDEX(Input!D$6:D$1005,ROW($C732)-ROW($C$5),1))=0,"-",INDEX(Input!D$6:D$1005,ROW($C732)-ROW($C$5),1))</f>
        <v>-</v>
      </c>
      <c r="G732" s="100" t="str">
        <f>IF(LEN(INDEX(Input!E$6:E$1005,ROW($C732)-ROW($C$5),1))=0,"-",INDEX(Input!E$6:E$1005,ROW($C732)-ROW($C$5),1))</f>
        <v>-</v>
      </c>
      <c r="H732" s="100" t="str">
        <f>IF(LEN(INDEX(Input!F$6:F$1005,ROW($C732)-ROW($C$5),1))=0,"-",INDEX(Input!F$6:F$1005,ROW($C732)-ROW($C$5),1))</f>
        <v>-</v>
      </c>
      <c r="I732" s="100" t="str">
        <f>IF(LEN(INDEX(Input!G$6:G$1005,ROW($C732)-ROW($C$5),1))=0,"",INDEX(Input!G$6:G$1005,ROW($C732)-ROW($C$5),1))</f>
        <v/>
      </c>
      <c r="J732" s="100" t="str">
        <f>IF(LEN(INDEX(Input!B$6:B$1005,ROW($C732)-ROW($C$5),1))=0,"-",IF(INDEX(Input!H$6:H$1005,ROW($C732)-ROW($C$5),1)="","Not set",INDEX(Input!H$6:H$1005,ROW($C732)-ROW($C$5),1)) )</f>
        <v>-</v>
      </c>
      <c r="K732" s="101" t="str">
        <f>IF(LEN(INDEX(Input!I$6:I$1005,ROW($C732)-ROW($C$5),1))=0,"",INDEX(Input!I$6:I$1005,ROW($C732)-ROW($C$5),1))</f>
        <v/>
      </c>
      <c r="L732" s="101" t="str">
        <f t="array" ref="L732">IFERROR(IF($AY$24=123,DAY(K732)&amp;connector&amp;IF($AZ$24="Extended",INDEX($AT$24:$AT$35,MONTH(K732),1),MONTH(K732))&amp;connector&amp;IF($AZ$24="Short", RIGHT(YEAR(K732),2),YEAR(K732)),IF($AY$24=213, MONTH(K732)&amp;connector&amp;DAY(K732)&amp;connector&amp;IF($AZ$24="Short", RIGHT(YEAR(K732),2),YEAR(K732)),IF($AZ$24="Short", RIGHT(YEAR(K732),2),YEAR(K732))&amp;connector&amp;MONTH(K732)&amp;connector&amp;DAY(K732))),"-")</f>
        <v>-</v>
      </c>
      <c r="M732" s="101" t="str">
        <f>IF(LEN(INDEX(Input!J$6:J$1005,ROW($C732)-ROW($C$5),1))=0,"",INDEX(Input!J$6:J$1005,ROW($C732)-ROW($C$5),1))</f>
        <v/>
      </c>
      <c r="N732" s="101" t="str">
        <f t="array" ref="N732">IFERROR(IF($AY$24=123,DAY(M732)&amp;connector&amp;IF($AZ$24="Extended",INDEX($AT$24:$AT$35,MONTH(M732),1),MONTH(M732))&amp;connector&amp;IF($AZ$24="Short", RIGHT(YEAR(M732),2),YEAR(M732)),IF($AY$24=213, MONTH(M732)&amp;connector&amp;DAY(M732)&amp;connector&amp;IF($AZ$24="Short", RIGHT(YEAR(M732),2),YEAR(M732)),IF($AZ$24="Short", RIGHT(YEAR(M732),2),YEAR(M732))&amp;connector&amp;MONTH(M732)&amp;connector&amp;DAY(M732))),"-")</f>
        <v>-</v>
      </c>
      <c r="O732" s="156" t="str">
        <f>IF(LEN(INDEX(Input!K$6:K$1005,ROW($C732)-ROW($C$5),1))=0,"",INDEX(Input!K$6:K$1005,ROW($C732)-ROW($C$5),1))</f>
        <v/>
      </c>
      <c r="P732" s="100" t="str">
        <f t="shared" si="89"/>
        <v>-</v>
      </c>
      <c r="Q732" s="156" t="str">
        <f>IF(LEN(INDEX(Input!L$6:L$1005,ROW($C732)-ROW($C$5),1))=0,"",INDEX(Input!L$6:L$1005,ROW($C732)-ROW($C$5),1))</f>
        <v/>
      </c>
      <c r="R732" s="100" t="str">
        <f t="shared" si="90"/>
        <v>-</v>
      </c>
      <c r="S732" s="156" t="str">
        <f>IF(LEN(INDEX(Input!M$6:M$1005,ROW($C732)-ROW($C$5),1))=0,"-",INDEX(Input!M$6:M$1005,ROW($C732)-ROW($C$5),1))</f>
        <v>-</v>
      </c>
      <c r="T732" s="156" t="str">
        <f t="shared" si="91"/>
        <v/>
      </c>
      <c r="U732" s="100" t="str">
        <f t="shared" si="92"/>
        <v>-</v>
      </c>
      <c r="V732" s="156" t="str">
        <f>IF(LEN(INDEX(Input!O$6:O$1005,ROW($C732)-ROW($C$5),1))=0,"",INDEX(Input!O$6:O$1005,ROW($C732)-ROW($C$5),1))</f>
        <v/>
      </c>
      <c r="W732" s="100" t="str">
        <f t="shared" si="93"/>
        <v>-</v>
      </c>
      <c r="X732" s="104" t="str">
        <f t="shared" si="94"/>
        <v/>
      </c>
      <c r="Y732" s="102" t="str">
        <f t="shared" si="88"/>
        <v/>
      </c>
      <c r="Z732" s="102" t="str">
        <f>IF(AND(OR(Dashboard!$D$7=J732,Dashboard!$D$7=""),  OR(Dashboard!$G$6&lt;=K732,Dashboard!$G$6=""), OR(Dashboard!$G$7&gt;=K732,Dashboard!$G$7=""),  OR(Dashboard!$J$6&lt;=O732,Dashboard!$J$6=""), OR(Dashboard!$J$7&gt;=O732,Dashboard!$J$7=""),D732&lt;&gt;""),"x","")</f>
        <v>x</v>
      </c>
      <c r="AA732" s="102" t="str">
        <f>IF(AND(OR(Dashboard!$D$6=H732,Dashboard!$D$6="",Dashboard!$D$6="All"), Z732="x"),"x","")</f>
        <v>x</v>
      </c>
      <c r="AB732" s="103" t="str">
        <f>IF(AND(OR(Dashboard!$D$6=H732,Dashboard!$D$6="",Dashboard!$D$6="All"), OR(Dashboard!$D$7=J732,Dashboard!$D$7=""),  OR(Dashboard!$G$6&lt;=K732,Dashboard!$G$6=""), OR(Dashboard!$G$7&gt;=K732,Dashboard!$G$7=""),  OR(Dashboard!$J$6&lt;=O732,Dashboard!$J$6=""), OR(Dashboard!$J$7&gt;=O732,Dashboard!$J$7=""),I732&lt;&gt;""),"x","")</f>
        <v/>
      </c>
      <c r="AC732" s="88" t="str">
        <f>IF($AB732&lt;&gt;"x","",IF(AND($I732&lt;&gt;AC$4, IFERROR(MATCH("c",$AB732:AB732,0),0)=0),"x", IF(IFERROR(MATCH("c",$AB732:AB732,0),0)=0,"c","")))</f>
        <v/>
      </c>
      <c r="AD732" s="88" t="str">
        <f>IF($AB732&lt;&gt;"x","",IF(AND($I732&lt;&gt;AD$4, IFERROR(MATCH("c",$AB732:AC732,0),0)=0),"x", IF(IFERROR(MATCH("c",$AB732:AC732,0),0)=0,"c","")))</f>
        <v/>
      </c>
      <c r="AE732" s="88" t="str">
        <f>IF($AB732&lt;&gt;"x","",IF(AND($I732&lt;&gt;AE$4, IFERROR(MATCH("c",$AB732:AD732,0),0)=0),"x", IF(IFERROR(MATCH("c",$AB732:AD732,0),0)=0,"c","")))</f>
        <v/>
      </c>
      <c r="AF732" s="88" t="str">
        <f>IF($AB732&lt;&gt;"x","",IF(AND($I732&lt;&gt;AF$4, IFERROR(MATCH("c",$AB732:AE732,0),0)=0),"x", IF(IFERROR(MATCH("c",$AB732:AE732,0),0)=0,"c","")))</f>
        <v/>
      </c>
      <c r="AG732" s="88" t="str">
        <f>IF($AB732&lt;&gt;"x","",IF(AND($I732&lt;&gt;AG$4, IFERROR(MATCH("c",$AB732:AF732,0),0)=0),"x", IF(IFERROR(MATCH("c",$AB732:AF732,0),0)=0,"c","")))</f>
        <v/>
      </c>
      <c r="AH732" s="88" t="str">
        <f>IF($AB732&lt;&gt;"x","",IF(AND($I732&lt;&gt;AH$4, IFERROR(MATCH("c",$AB732:AG732,0),0)=0),"x", IF(IFERROR(MATCH("c",$AB732:AG732,0),0)=0,"c","")))</f>
        <v/>
      </c>
      <c r="AI732" s="88" t="str">
        <f>IF($AB732&lt;&gt;"x","",IF(AND($I732&lt;&gt;AI$4, IFERROR(MATCH("c",$AB732:AH732,0),0)=0),"x", IF(IFERROR(MATCH("c",$AB732:AH732,0),0)=0,"c","")))</f>
        <v/>
      </c>
      <c r="AJ732" s="88" t="str">
        <f>IF($AB732&lt;&gt;"x","",IF(AND($I732&lt;&gt;AJ$4, IFERROR(MATCH("c",$AB732:AI732,0),0)=0),"x", IF(IFERROR(MATCH("c",$AB732:AI732,0),0)=0,"c","")))</f>
        <v/>
      </c>
      <c r="AK732" s="88" t="str">
        <f>IF($AB732&lt;&gt;"x","",IF(AND($I732&lt;&gt;AK$4, IFERROR(MATCH("c",$AB732:AJ732,0),0)=0),"x", IF(IFERROR(MATCH("c",$AB732:AJ732,0),0)=0,"c","")))</f>
        <v/>
      </c>
      <c r="AL732" s="88" t="str">
        <f>IF($AB732&lt;&gt;"x","",IF(AND($I732&lt;&gt;AL$4, IFERROR(MATCH("c",$AB732:AK732,0),0)=0),"x", IF(IFERROR(MATCH("c",$AB732:AK732,0),0)=0,"c","")))</f>
        <v/>
      </c>
      <c r="AM732" s="88" t="str">
        <f>IF($AB732&lt;&gt;"x","",IF(AND($I732&lt;&gt;AM$4, IFERROR(MATCH("c",$AB732:AL732,0),0)=0),"x", IF(IFERROR(MATCH("c",$AB732:AL732,0),0)=0,"c","")))</f>
        <v/>
      </c>
      <c r="AN732" s="88" t="str">
        <f>IF($AB732&lt;&gt;"x","",IF(AND($I732&lt;&gt;AN$4, IFERROR(MATCH("c",$AB732:AM732,0),0)=0),"x", IF(IFERROR(MATCH("c",$AB732:AM732,0),0)=0,"c","")))</f>
        <v/>
      </c>
      <c r="AO732" s="88" t="str">
        <f>IF($AB732&lt;&gt;"x","",IF(AND($I732&lt;&gt;AO$4, IFERROR(MATCH("c",$AB732:AN732,0),0)=0),"x", IF(IFERROR(MATCH("c",$AB732:AN732,0),0)=0,"c","")))</f>
        <v/>
      </c>
      <c r="AP732" s="88" t="str">
        <f>IF($AB732&lt;&gt;"x","",IF(AND($I732&lt;&gt;AP$4, IFERROR(MATCH("c",$AB732:AO732,0),0)=0),"x", IF(IFERROR(MATCH("c",$AB732:AO732,0),0)=0,"c","")))</f>
        <v/>
      </c>
      <c r="AQ732" s="88" t="str">
        <f>IF($AB732&lt;&gt;"x","",IF(AND($I732&lt;&gt;AQ$4, IFERROR(MATCH("c",$AB732:AP732,0),0)=0),"x", IF(IFERROR(MATCH("c",$AB732:AP732,0),0)=0,"c","")))</f>
        <v/>
      </c>
    </row>
    <row r="733" spans="2:43" x14ac:dyDescent="0.25">
      <c r="B733" s="88">
        <f>IF(AND(OR(Pipeline!$F$5=H733,Pipeline!$F$5="",Pipeline!$F$5="All"), OR(Pipeline!$F$6=J733,Pipeline!$F$6="",Pipeline!$F$6="All"),  OR(Pipeline!$J$5&lt;=K733,Pipeline!$J$5=""), OR(Pipeline!$J$6&gt;=K733,Pipeline!$J$6=""),  OR(Pipeline!$N$5&lt;=O733,Pipeline!$N$5=""), OR(Pipeline!$N$6&gt;=O733,Pipeline!$N$6="")),1,0)</f>
        <v>1</v>
      </c>
      <c r="C733" s="99">
        <f>IF(B733&lt;&gt;1,"",COUNTIFS($I$6:I732,I733,$B$6:B732,1)+1)</f>
        <v>721</v>
      </c>
      <c r="D733" s="100" t="str">
        <f>IF(LEN(INDEX(Input!B$6:B$1005,ROW($C733)-ROW($C$5),1))=0,"-",INDEX(Input!B$6:B$1005,ROW($C733)-ROW($C$5),1))</f>
        <v>-</v>
      </c>
      <c r="E733" s="100" t="str">
        <f>IF(LEN(INDEX(Input!C$6:C$1005,ROW($C733)-ROW($C$5),1))=0,"-",INDEX(Input!C$6:C$1005,ROW($C733)-ROW($C$5),1))</f>
        <v>-</v>
      </c>
      <c r="F733" s="100" t="str">
        <f>IF(LEN(INDEX(Input!D$6:D$1005,ROW($C733)-ROW($C$5),1))=0,"-",INDEX(Input!D$6:D$1005,ROW($C733)-ROW($C$5),1))</f>
        <v>-</v>
      </c>
      <c r="G733" s="100" t="str">
        <f>IF(LEN(INDEX(Input!E$6:E$1005,ROW($C733)-ROW($C$5),1))=0,"-",INDEX(Input!E$6:E$1005,ROW($C733)-ROW($C$5),1))</f>
        <v>-</v>
      </c>
      <c r="H733" s="100" t="str">
        <f>IF(LEN(INDEX(Input!F$6:F$1005,ROW($C733)-ROW($C$5),1))=0,"-",INDEX(Input!F$6:F$1005,ROW($C733)-ROW($C$5),1))</f>
        <v>-</v>
      </c>
      <c r="I733" s="100" t="str">
        <f>IF(LEN(INDEX(Input!G$6:G$1005,ROW($C733)-ROW($C$5),1))=0,"",INDEX(Input!G$6:G$1005,ROW($C733)-ROW($C$5),1))</f>
        <v/>
      </c>
      <c r="J733" s="100" t="str">
        <f>IF(LEN(INDEX(Input!B$6:B$1005,ROW($C733)-ROW($C$5),1))=0,"-",IF(INDEX(Input!H$6:H$1005,ROW($C733)-ROW($C$5),1)="","Not set",INDEX(Input!H$6:H$1005,ROW($C733)-ROW($C$5),1)) )</f>
        <v>-</v>
      </c>
      <c r="K733" s="101" t="str">
        <f>IF(LEN(INDEX(Input!I$6:I$1005,ROW($C733)-ROW($C$5),1))=0,"",INDEX(Input!I$6:I$1005,ROW($C733)-ROW($C$5),1))</f>
        <v/>
      </c>
      <c r="L733" s="101" t="str">
        <f t="array" ref="L733">IFERROR(IF($AY$24=123,DAY(K733)&amp;connector&amp;IF($AZ$24="Extended",INDEX($AT$24:$AT$35,MONTH(K733),1),MONTH(K733))&amp;connector&amp;IF($AZ$24="Short", RIGHT(YEAR(K733),2),YEAR(K733)),IF($AY$24=213, MONTH(K733)&amp;connector&amp;DAY(K733)&amp;connector&amp;IF($AZ$24="Short", RIGHT(YEAR(K733),2),YEAR(K733)),IF($AZ$24="Short", RIGHT(YEAR(K733),2),YEAR(K733))&amp;connector&amp;MONTH(K733)&amp;connector&amp;DAY(K733))),"-")</f>
        <v>-</v>
      </c>
      <c r="M733" s="101" t="str">
        <f>IF(LEN(INDEX(Input!J$6:J$1005,ROW($C733)-ROW($C$5),1))=0,"",INDEX(Input!J$6:J$1005,ROW($C733)-ROW($C$5),1))</f>
        <v/>
      </c>
      <c r="N733" s="101" t="str">
        <f t="array" ref="N733">IFERROR(IF($AY$24=123,DAY(M733)&amp;connector&amp;IF($AZ$24="Extended",INDEX($AT$24:$AT$35,MONTH(M733),1),MONTH(M733))&amp;connector&amp;IF($AZ$24="Short", RIGHT(YEAR(M733),2),YEAR(M733)),IF($AY$24=213, MONTH(M733)&amp;connector&amp;DAY(M733)&amp;connector&amp;IF($AZ$24="Short", RIGHT(YEAR(M733),2),YEAR(M733)),IF($AZ$24="Short", RIGHT(YEAR(M733),2),YEAR(M733))&amp;connector&amp;MONTH(M733)&amp;connector&amp;DAY(M733))),"-")</f>
        <v>-</v>
      </c>
      <c r="O733" s="156" t="str">
        <f>IF(LEN(INDEX(Input!K$6:K$1005,ROW($C733)-ROW($C$5),1))=0,"",INDEX(Input!K$6:K$1005,ROW($C733)-ROW($C$5),1))</f>
        <v/>
      </c>
      <c r="P733" s="100" t="str">
        <f t="shared" si="89"/>
        <v>-</v>
      </c>
      <c r="Q733" s="156" t="str">
        <f>IF(LEN(INDEX(Input!L$6:L$1005,ROW($C733)-ROW($C$5),1))=0,"",INDEX(Input!L$6:L$1005,ROW($C733)-ROW($C$5),1))</f>
        <v/>
      </c>
      <c r="R733" s="100" t="str">
        <f t="shared" si="90"/>
        <v>-</v>
      </c>
      <c r="S733" s="156" t="str">
        <f>IF(LEN(INDEX(Input!M$6:M$1005,ROW($C733)-ROW($C$5),1))=0,"-",INDEX(Input!M$6:M$1005,ROW($C733)-ROW($C$5),1))</f>
        <v>-</v>
      </c>
      <c r="T733" s="156" t="str">
        <f t="shared" si="91"/>
        <v/>
      </c>
      <c r="U733" s="100" t="str">
        <f t="shared" si="92"/>
        <v>-</v>
      </c>
      <c r="V733" s="156" t="str">
        <f>IF(LEN(INDEX(Input!O$6:O$1005,ROW($C733)-ROW($C$5),1))=0,"",INDEX(Input!O$6:O$1005,ROW($C733)-ROW($C$5),1))</f>
        <v/>
      </c>
      <c r="W733" s="100" t="str">
        <f t="shared" si="93"/>
        <v>-</v>
      </c>
      <c r="X733" s="104" t="str">
        <f t="shared" si="94"/>
        <v/>
      </c>
      <c r="Y733" s="102" t="str">
        <f t="shared" si="88"/>
        <v/>
      </c>
      <c r="Z733" s="102" t="str">
        <f>IF(AND(OR(Dashboard!$D$7=J733,Dashboard!$D$7=""),  OR(Dashboard!$G$6&lt;=K733,Dashboard!$G$6=""), OR(Dashboard!$G$7&gt;=K733,Dashboard!$G$7=""),  OR(Dashboard!$J$6&lt;=O733,Dashboard!$J$6=""), OR(Dashboard!$J$7&gt;=O733,Dashboard!$J$7=""),D733&lt;&gt;""),"x","")</f>
        <v>x</v>
      </c>
      <c r="AA733" s="102" t="str">
        <f>IF(AND(OR(Dashboard!$D$6=H733,Dashboard!$D$6="",Dashboard!$D$6="All"), Z733="x"),"x","")</f>
        <v>x</v>
      </c>
      <c r="AB733" s="103" t="str">
        <f>IF(AND(OR(Dashboard!$D$6=H733,Dashboard!$D$6="",Dashboard!$D$6="All"), OR(Dashboard!$D$7=J733,Dashboard!$D$7=""),  OR(Dashboard!$G$6&lt;=K733,Dashboard!$G$6=""), OR(Dashboard!$G$7&gt;=K733,Dashboard!$G$7=""),  OR(Dashboard!$J$6&lt;=O733,Dashboard!$J$6=""), OR(Dashboard!$J$7&gt;=O733,Dashboard!$J$7=""),I733&lt;&gt;""),"x","")</f>
        <v/>
      </c>
      <c r="AC733" s="88" t="str">
        <f>IF($AB733&lt;&gt;"x","",IF(AND($I733&lt;&gt;AC$4, IFERROR(MATCH("c",$AB733:AB733,0),0)=0),"x", IF(IFERROR(MATCH("c",$AB733:AB733,0),0)=0,"c","")))</f>
        <v/>
      </c>
      <c r="AD733" s="88" t="str">
        <f>IF($AB733&lt;&gt;"x","",IF(AND($I733&lt;&gt;AD$4, IFERROR(MATCH("c",$AB733:AC733,0),0)=0),"x", IF(IFERROR(MATCH("c",$AB733:AC733,0),0)=0,"c","")))</f>
        <v/>
      </c>
      <c r="AE733" s="88" t="str">
        <f>IF($AB733&lt;&gt;"x","",IF(AND($I733&lt;&gt;AE$4, IFERROR(MATCH("c",$AB733:AD733,0),0)=0),"x", IF(IFERROR(MATCH("c",$AB733:AD733,0),0)=0,"c","")))</f>
        <v/>
      </c>
      <c r="AF733" s="88" t="str">
        <f>IF($AB733&lt;&gt;"x","",IF(AND($I733&lt;&gt;AF$4, IFERROR(MATCH("c",$AB733:AE733,0),0)=0),"x", IF(IFERROR(MATCH("c",$AB733:AE733,0),0)=0,"c","")))</f>
        <v/>
      </c>
      <c r="AG733" s="88" t="str">
        <f>IF($AB733&lt;&gt;"x","",IF(AND($I733&lt;&gt;AG$4, IFERROR(MATCH("c",$AB733:AF733,0),0)=0),"x", IF(IFERROR(MATCH("c",$AB733:AF733,0),0)=0,"c","")))</f>
        <v/>
      </c>
      <c r="AH733" s="88" t="str">
        <f>IF($AB733&lt;&gt;"x","",IF(AND($I733&lt;&gt;AH$4, IFERROR(MATCH("c",$AB733:AG733,0),0)=0),"x", IF(IFERROR(MATCH("c",$AB733:AG733,0),0)=0,"c","")))</f>
        <v/>
      </c>
      <c r="AI733" s="88" t="str">
        <f>IF($AB733&lt;&gt;"x","",IF(AND($I733&lt;&gt;AI$4, IFERROR(MATCH("c",$AB733:AH733,0),0)=0),"x", IF(IFERROR(MATCH("c",$AB733:AH733,0),0)=0,"c","")))</f>
        <v/>
      </c>
      <c r="AJ733" s="88" t="str">
        <f>IF($AB733&lt;&gt;"x","",IF(AND($I733&lt;&gt;AJ$4, IFERROR(MATCH("c",$AB733:AI733,0),0)=0),"x", IF(IFERROR(MATCH("c",$AB733:AI733,0),0)=0,"c","")))</f>
        <v/>
      </c>
      <c r="AK733" s="88" t="str">
        <f>IF($AB733&lt;&gt;"x","",IF(AND($I733&lt;&gt;AK$4, IFERROR(MATCH("c",$AB733:AJ733,0),0)=0),"x", IF(IFERROR(MATCH("c",$AB733:AJ733,0),0)=0,"c","")))</f>
        <v/>
      </c>
      <c r="AL733" s="88" t="str">
        <f>IF($AB733&lt;&gt;"x","",IF(AND($I733&lt;&gt;AL$4, IFERROR(MATCH("c",$AB733:AK733,0),0)=0),"x", IF(IFERROR(MATCH("c",$AB733:AK733,0),0)=0,"c","")))</f>
        <v/>
      </c>
      <c r="AM733" s="88" t="str">
        <f>IF($AB733&lt;&gt;"x","",IF(AND($I733&lt;&gt;AM$4, IFERROR(MATCH("c",$AB733:AL733,0),0)=0),"x", IF(IFERROR(MATCH("c",$AB733:AL733,0),0)=0,"c","")))</f>
        <v/>
      </c>
      <c r="AN733" s="88" t="str">
        <f>IF($AB733&lt;&gt;"x","",IF(AND($I733&lt;&gt;AN$4, IFERROR(MATCH("c",$AB733:AM733,0),0)=0),"x", IF(IFERROR(MATCH("c",$AB733:AM733,0),0)=0,"c","")))</f>
        <v/>
      </c>
      <c r="AO733" s="88" t="str">
        <f>IF($AB733&lt;&gt;"x","",IF(AND($I733&lt;&gt;AO$4, IFERROR(MATCH("c",$AB733:AN733,0),0)=0),"x", IF(IFERROR(MATCH("c",$AB733:AN733,0),0)=0,"c","")))</f>
        <v/>
      </c>
      <c r="AP733" s="88" t="str">
        <f>IF($AB733&lt;&gt;"x","",IF(AND($I733&lt;&gt;AP$4, IFERROR(MATCH("c",$AB733:AO733,0),0)=0),"x", IF(IFERROR(MATCH("c",$AB733:AO733,0),0)=0,"c","")))</f>
        <v/>
      </c>
      <c r="AQ733" s="88" t="str">
        <f>IF($AB733&lt;&gt;"x","",IF(AND($I733&lt;&gt;AQ$4, IFERROR(MATCH("c",$AB733:AP733,0),0)=0),"x", IF(IFERROR(MATCH("c",$AB733:AP733,0),0)=0,"c","")))</f>
        <v/>
      </c>
    </row>
    <row r="734" spans="2:43" x14ac:dyDescent="0.25">
      <c r="B734" s="88">
        <f>IF(AND(OR(Pipeline!$F$5=H734,Pipeline!$F$5="",Pipeline!$F$5="All"), OR(Pipeline!$F$6=J734,Pipeline!$F$6="",Pipeline!$F$6="All"),  OR(Pipeline!$J$5&lt;=K734,Pipeline!$J$5=""), OR(Pipeline!$J$6&gt;=K734,Pipeline!$J$6=""),  OR(Pipeline!$N$5&lt;=O734,Pipeline!$N$5=""), OR(Pipeline!$N$6&gt;=O734,Pipeline!$N$6="")),1,0)</f>
        <v>1</v>
      </c>
      <c r="C734" s="99">
        <f>IF(B734&lt;&gt;1,"",COUNTIFS($I$6:I733,I734,$B$6:B733,1)+1)</f>
        <v>722</v>
      </c>
      <c r="D734" s="100" t="str">
        <f>IF(LEN(INDEX(Input!B$6:B$1005,ROW($C734)-ROW($C$5),1))=0,"-",INDEX(Input!B$6:B$1005,ROW($C734)-ROW($C$5),1))</f>
        <v>-</v>
      </c>
      <c r="E734" s="100" t="str">
        <f>IF(LEN(INDEX(Input!C$6:C$1005,ROW($C734)-ROW($C$5),1))=0,"-",INDEX(Input!C$6:C$1005,ROW($C734)-ROW($C$5),1))</f>
        <v>-</v>
      </c>
      <c r="F734" s="100" t="str">
        <f>IF(LEN(INDEX(Input!D$6:D$1005,ROW($C734)-ROW($C$5),1))=0,"-",INDEX(Input!D$6:D$1005,ROW($C734)-ROW($C$5),1))</f>
        <v>-</v>
      </c>
      <c r="G734" s="100" t="str">
        <f>IF(LEN(INDEX(Input!E$6:E$1005,ROW($C734)-ROW($C$5),1))=0,"-",INDEX(Input!E$6:E$1005,ROW($C734)-ROW($C$5),1))</f>
        <v>-</v>
      </c>
      <c r="H734" s="100" t="str">
        <f>IF(LEN(INDEX(Input!F$6:F$1005,ROW($C734)-ROW($C$5),1))=0,"-",INDEX(Input!F$6:F$1005,ROW($C734)-ROW($C$5),1))</f>
        <v>-</v>
      </c>
      <c r="I734" s="100" t="str">
        <f>IF(LEN(INDEX(Input!G$6:G$1005,ROW($C734)-ROW($C$5),1))=0,"",INDEX(Input!G$6:G$1005,ROW($C734)-ROW($C$5),1))</f>
        <v/>
      </c>
      <c r="J734" s="100" t="str">
        <f>IF(LEN(INDEX(Input!B$6:B$1005,ROW($C734)-ROW($C$5),1))=0,"-",IF(INDEX(Input!H$6:H$1005,ROW($C734)-ROW($C$5),1)="","Not set",INDEX(Input!H$6:H$1005,ROW($C734)-ROW($C$5),1)) )</f>
        <v>-</v>
      </c>
      <c r="K734" s="101" t="str">
        <f>IF(LEN(INDEX(Input!I$6:I$1005,ROW($C734)-ROW($C$5),1))=0,"",INDEX(Input!I$6:I$1005,ROW($C734)-ROW($C$5),1))</f>
        <v/>
      </c>
      <c r="L734" s="101" t="str">
        <f t="array" ref="L734">IFERROR(IF($AY$24=123,DAY(K734)&amp;connector&amp;IF($AZ$24="Extended",INDEX($AT$24:$AT$35,MONTH(K734),1),MONTH(K734))&amp;connector&amp;IF($AZ$24="Short", RIGHT(YEAR(K734),2),YEAR(K734)),IF($AY$24=213, MONTH(K734)&amp;connector&amp;DAY(K734)&amp;connector&amp;IF($AZ$24="Short", RIGHT(YEAR(K734),2),YEAR(K734)),IF($AZ$24="Short", RIGHT(YEAR(K734),2),YEAR(K734))&amp;connector&amp;MONTH(K734)&amp;connector&amp;DAY(K734))),"-")</f>
        <v>-</v>
      </c>
      <c r="M734" s="101" t="str">
        <f>IF(LEN(INDEX(Input!J$6:J$1005,ROW($C734)-ROW($C$5),1))=0,"",INDEX(Input!J$6:J$1005,ROW($C734)-ROW($C$5),1))</f>
        <v/>
      </c>
      <c r="N734" s="101" t="str">
        <f t="array" ref="N734">IFERROR(IF($AY$24=123,DAY(M734)&amp;connector&amp;IF($AZ$24="Extended",INDEX($AT$24:$AT$35,MONTH(M734),1),MONTH(M734))&amp;connector&amp;IF($AZ$24="Short", RIGHT(YEAR(M734),2),YEAR(M734)),IF($AY$24=213, MONTH(M734)&amp;connector&amp;DAY(M734)&amp;connector&amp;IF($AZ$24="Short", RIGHT(YEAR(M734),2),YEAR(M734)),IF($AZ$24="Short", RIGHT(YEAR(M734),2),YEAR(M734))&amp;connector&amp;MONTH(M734)&amp;connector&amp;DAY(M734))),"-")</f>
        <v>-</v>
      </c>
      <c r="O734" s="156" t="str">
        <f>IF(LEN(INDEX(Input!K$6:K$1005,ROW($C734)-ROW($C$5),1))=0,"",INDEX(Input!K$6:K$1005,ROW($C734)-ROW($C$5),1))</f>
        <v/>
      </c>
      <c r="P734" s="100" t="str">
        <f t="shared" si="89"/>
        <v>-</v>
      </c>
      <c r="Q734" s="156" t="str">
        <f>IF(LEN(INDEX(Input!L$6:L$1005,ROW($C734)-ROW($C$5),1))=0,"",INDEX(Input!L$6:L$1005,ROW($C734)-ROW($C$5),1))</f>
        <v/>
      </c>
      <c r="R734" s="100" t="str">
        <f t="shared" si="90"/>
        <v>-</v>
      </c>
      <c r="S734" s="156" t="str">
        <f>IF(LEN(INDEX(Input!M$6:M$1005,ROW($C734)-ROW($C$5),1))=0,"-",INDEX(Input!M$6:M$1005,ROW($C734)-ROW($C$5),1))</f>
        <v>-</v>
      </c>
      <c r="T734" s="156" t="str">
        <f t="shared" si="91"/>
        <v/>
      </c>
      <c r="U734" s="100" t="str">
        <f t="shared" si="92"/>
        <v>-</v>
      </c>
      <c r="V734" s="156" t="str">
        <f>IF(LEN(INDEX(Input!O$6:O$1005,ROW($C734)-ROW($C$5),1))=0,"",INDEX(Input!O$6:O$1005,ROW($C734)-ROW($C$5),1))</f>
        <v/>
      </c>
      <c r="W734" s="100" t="str">
        <f t="shared" si="93"/>
        <v>-</v>
      </c>
      <c r="X734" s="104" t="str">
        <f t="shared" si="94"/>
        <v/>
      </c>
      <c r="Y734" s="102" t="str">
        <f t="shared" si="88"/>
        <v/>
      </c>
      <c r="Z734" s="102" t="str">
        <f>IF(AND(OR(Dashboard!$D$7=J734,Dashboard!$D$7=""),  OR(Dashboard!$G$6&lt;=K734,Dashboard!$G$6=""), OR(Dashboard!$G$7&gt;=K734,Dashboard!$G$7=""),  OR(Dashboard!$J$6&lt;=O734,Dashboard!$J$6=""), OR(Dashboard!$J$7&gt;=O734,Dashboard!$J$7=""),D734&lt;&gt;""),"x","")</f>
        <v>x</v>
      </c>
      <c r="AA734" s="102" t="str">
        <f>IF(AND(OR(Dashboard!$D$6=H734,Dashboard!$D$6="",Dashboard!$D$6="All"), Z734="x"),"x","")</f>
        <v>x</v>
      </c>
      <c r="AB734" s="103" t="str">
        <f>IF(AND(OR(Dashboard!$D$6=H734,Dashboard!$D$6="",Dashboard!$D$6="All"), OR(Dashboard!$D$7=J734,Dashboard!$D$7=""),  OR(Dashboard!$G$6&lt;=K734,Dashboard!$G$6=""), OR(Dashboard!$G$7&gt;=K734,Dashboard!$G$7=""),  OR(Dashboard!$J$6&lt;=O734,Dashboard!$J$6=""), OR(Dashboard!$J$7&gt;=O734,Dashboard!$J$7=""),I734&lt;&gt;""),"x","")</f>
        <v/>
      </c>
      <c r="AC734" s="88" t="str">
        <f>IF($AB734&lt;&gt;"x","",IF(AND($I734&lt;&gt;AC$4, IFERROR(MATCH("c",$AB734:AB734,0),0)=0),"x", IF(IFERROR(MATCH("c",$AB734:AB734,0),0)=0,"c","")))</f>
        <v/>
      </c>
      <c r="AD734" s="88" t="str">
        <f>IF($AB734&lt;&gt;"x","",IF(AND($I734&lt;&gt;AD$4, IFERROR(MATCH("c",$AB734:AC734,0),0)=0),"x", IF(IFERROR(MATCH("c",$AB734:AC734,0),0)=0,"c","")))</f>
        <v/>
      </c>
      <c r="AE734" s="88" t="str">
        <f>IF($AB734&lt;&gt;"x","",IF(AND($I734&lt;&gt;AE$4, IFERROR(MATCH("c",$AB734:AD734,0),0)=0),"x", IF(IFERROR(MATCH("c",$AB734:AD734,0),0)=0,"c","")))</f>
        <v/>
      </c>
      <c r="AF734" s="88" t="str">
        <f>IF($AB734&lt;&gt;"x","",IF(AND($I734&lt;&gt;AF$4, IFERROR(MATCH("c",$AB734:AE734,0),0)=0),"x", IF(IFERROR(MATCH("c",$AB734:AE734,0),0)=0,"c","")))</f>
        <v/>
      </c>
      <c r="AG734" s="88" t="str">
        <f>IF($AB734&lt;&gt;"x","",IF(AND($I734&lt;&gt;AG$4, IFERROR(MATCH("c",$AB734:AF734,0),0)=0),"x", IF(IFERROR(MATCH("c",$AB734:AF734,0),0)=0,"c","")))</f>
        <v/>
      </c>
      <c r="AH734" s="88" t="str">
        <f>IF($AB734&lt;&gt;"x","",IF(AND($I734&lt;&gt;AH$4, IFERROR(MATCH("c",$AB734:AG734,0),0)=0),"x", IF(IFERROR(MATCH("c",$AB734:AG734,0),0)=0,"c","")))</f>
        <v/>
      </c>
      <c r="AI734" s="88" t="str">
        <f>IF($AB734&lt;&gt;"x","",IF(AND($I734&lt;&gt;AI$4, IFERROR(MATCH("c",$AB734:AH734,0),0)=0),"x", IF(IFERROR(MATCH("c",$AB734:AH734,0),0)=0,"c","")))</f>
        <v/>
      </c>
      <c r="AJ734" s="88" t="str">
        <f>IF($AB734&lt;&gt;"x","",IF(AND($I734&lt;&gt;AJ$4, IFERROR(MATCH("c",$AB734:AI734,0),0)=0),"x", IF(IFERROR(MATCH("c",$AB734:AI734,0),0)=0,"c","")))</f>
        <v/>
      </c>
      <c r="AK734" s="88" t="str">
        <f>IF($AB734&lt;&gt;"x","",IF(AND($I734&lt;&gt;AK$4, IFERROR(MATCH("c",$AB734:AJ734,0),0)=0),"x", IF(IFERROR(MATCH("c",$AB734:AJ734,0),0)=0,"c","")))</f>
        <v/>
      </c>
      <c r="AL734" s="88" t="str">
        <f>IF($AB734&lt;&gt;"x","",IF(AND($I734&lt;&gt;AL$4, IFERROR(MATCH("c",$AB734:AK734,0),0)=0),"x", IF(IFERROR(MATCH("c",$AB734:AK734,0),0)=0,"c","")))</f>
        <v/>
      </c>
      <c r="AM734" s="88" t="str">
        <f>IF($AB734&lt;&gt;"x","",IF(AND($I734&lt;&gt;AM$4, IFERROR(MATCH("c",$AB734:AL734,0),0)=0),"x", IF(IFERROR(MATCH("c",$AB734:AL734,0),0)=0,"c","")))</f>
        <v/>
      </c>
      <c r="AN734" s="88" t="str">
        <f>IF($AB734&lt;&gt;"x","",IF(AND($I734&lt;&gt;AN$4, IFERROR(MATCH("c",$AB734:AM734,0),0)=0),"x", IF(IFERROR(MATCH("c",$AB734:AM734,0),0)=0,"c","")))</f>
        <v/>
      </c>
      <c r="AO734" s="88" t="str">
        <f>IF($AB734&lt;&gt;"x","",IF(AND($I734&lt;&gt;AO$4, IFERROR(MATCH("c",$AB734:AN734,0),0)=0),"x", IF(IFERROR(MATCH("c",$AB734:AN734,0),0)=0,"c","")))</f>
        <v/>
      </c>
      <c r="AP734" s="88" t="str">
        <f>IF($AB734&lt;&gt;"x","",IF(AND($I734&lt;&gt;AP$4, IFERROR(MATCH("c",$AB734:AO734,0),0)=0),"x", IF(IFERROR(MATCH("c",$AB734:AO734,0),0)=0,"c","")))</f>
        <v/>
      </c>
      <c r="AQ734" s="88" t="str">
        <f>IF($AB734&lt;&gt;"x","",IF(AND($I734&lt;&gt;AQ$4, IFERROR(MATCH("c",$AB734:AP734,0),0)=0),"x", IF(IFERROR(MATCH("c",$AB734:AP734,0),0)=0,"c","")))</f>
        <v/>
      </c>
    </row>
    <row r="735" spans="2:43" x14ac:dyDescent="0.25">
      <c r="B735" s="88">
        <f>IF(AND(OR(Pipeline!$F$5=H735,Pipeline!$F$5="",Pipeline!$F$5="All"), OR(Pipeline!$F$6=J735,Pipeline!$F$6="",Pipeline!$F$6="All"),  OR(Pipeline!$J$5&lt;=K735,Pipeline!$J$5=""), OR(Pipeline!$J$6&gt;=K735,Pipeline!$J$6=""),  OR(Pipeline!$N$5&lt;=O735,Pipeline!$N$5=""), OR(Pipeline!$N$6&gt;=O735,Pipeline!$N$6="")),1,0)</f>
        <v>1</v>
      </c>
      <c r="C735" s="99">
        <f>IF(B735&lt;&gt;1,"",COUNTIFS($I$6:I734,I735,$B$6:B734,1)+1)</f>
        <v>723</v>
      </c>
      <c r="D735" s="100" t="str">
        <f>IF(LEN(INDEX(Input!B$6:B$1005,ROW($C735)-ROW($C$5),1))=0,"-",INDEX(Input!B$6:B$1005,ROW($C735)-ROW($C$5),1))</f>
        <v>-</v>
      </c>
      <c r="E735" s="100" t="str">
        <f>IF(LEN(INDEX(Input!C$6:C$1005,ROW($C735)-ROW($C$5),1))=0,"-",INDEX(Input!C$6:C$1005,ROW($C735)-ROW($C$5),1))</f>
        <v>-</v>
      </c>
      <c r="F735" s="100" t="str">
        <f>IF(LEN(INDEX(Input!D$6:D$1005,ROW($C735)-ROW($C$5),1))=0,"-",INDEX(Input!D$6:D$1005,ROW($C735)-ROW($C$5),1))</f>
        <v>-</v>
      </c>
      <c r="G735" s="100" t="str">
        <f>IF(LEN(INDEX(Input!E$6:E$1005,ROW($C735)-ROW($C$5),1))=0,"-",INDEX(Input!E$6:E$1005,ROW($C735)-ROW($C$5),1))</f>
        <v>-</v>
      </c>
      <c r="H735" s="100" t="str">
        <f>IF(LEN(INDEX(Input!F$6:F$1005,ROW($C735)-ROW($C$5),1))=0,"-",INDEX(Input!F$6:F$1005,ROW($C735)-ROW($C$5),1))</f>
        <v>-</v>
      </c>
      <c r="I735" s="100" t="str">
        <f>IF(LEN(INDEX(Input!G$6:G$1005,ROW($C735)-ROW($C$5),1))=0,"",INDEX(Input!G$6:G$1005,ROW($C735)-ROW($C$5),1))</f>
        <v/>
      </c>
      <c r="J735" s="100" t="str">
        <f>IF(LEN(INDEX(Input!B$6:B$1005,ROW($C735)-ROW($C$5),1))=0,"-",IF(INDEX(Input!H$6:H$1005,ROW($C735)-ROW($C$5),1)="","Not set",INDEX(Input!H$6:H$1005,ROW($C735)-ROW($C$5),1)) )</f>
        <v>-</v>
      </c>
      <c r="K735" s="101" t="str">
        <f>IF(LEN(INDEX(Input!I$6:I$1005,ROW($C735)-ROW($C$5),1))=0,"",INDEX(Input!I$6:I$1005,ROW($C735)-ROW($C$5),1))</f>
        <v/>
      </c>
      <c r="L735" s="101" t="str">
        <f t="array" ref="L735">IFERROR(IF($AY$24=123,DAY(K735)&amp;connector&amp;IF($AZ$24="Extended",INDEX($AT$24:$AT$35,MONTH(K735),1),MONTH(K735))&amp;connector&amp;IF($AZ$24="Short", RIGHT(YEAR(K735),2),YEAR(K735)),IF($AY$24=213, MONTH(K735)&amp;connector&amp;DAY(K735)&amp;connector&amp;IF($AZ$24="Short", RIGHT(YEAR(K735),2),YEAR(K735)),IF($AZ$24="Short", RIGHT(YEAR(K735),2),YEAR(K735))&amp;connector&amp;MONTH(K735)&amp;connector&amp;DAY(K735))),"-")</f>
        <v>-</v>
      </c>
      <c r="M735" s="101" t="str">
        <f>IF(LEN(INDEX(Input!J$6:J$1005,ROW($C735)-ROW($C$5),1))=0,"",INDEX(Input!J$6:J$1005,ROW($C735)-ROW($C$5),1))</f>
        <v/>
      </c>
      <c r="N735" s="101" t="str">
        <f t="array" ref="N735">IFERROR(IF($AY$24=123,DAY(M735)&amp;connector&amp;IF($AZ$24="Extended",INDEX($AT$24:$AT$35,MONTH(M735),1),MONTH(M735))&amp;connector&amp;IF($AZ$24="Short", RIGHT(YEAR(M735),2),YEAR(M735)),IF($AY$24=213, MONTH(M735)&amp;connector&amp;DAY(M735)&amp;connector&amp;IF($AZ$24="Short", RIGHT(YEAR(M735),2),YEAR(M735)),IF($AZ$24="Short", RIGHT(YEAR(M735),2),YEAR(M735))&amp;connector&amp;MONTH(M735)&amp;connector&amp;DAY(M735))),"-")</f>
        <v>-</v>
      </c>
      <c r="O735" s="156" t="str">
        <f>IF(LEN(INDEX(Input!K$6:K$1005,ROW($C735)-ROW($C$5),1))=0,"",INDEX(Input!K$6:K$1005,ROW($C735)-ROW($C$5),1))</f>
        <v/>
      </c>
      <c r="P735" s="100" t="str">
        <f t="shared" si="89"/>
        <v>-</v>
      </c>
      <c r="Q735" s="156" t="str">
        <f>IF(LEN(INDEX(Input!L$6:L$1005,ROW($C735)-ROW($C$5),1))=0,"",INDEX(Input!L$6:L$1005,ROW($C735)-ROW($C$5),1))</f>
        <v/>
      </c>
      <c r="R735" s="100" t="str">
        <f t="shared" si="90"/>
        <v>-</v>
      </c>
      <c r="S735" s="156" t="str">
        <f>IF(LEN(INDEX(Input!M$6:M$1005,ROW($C735)-ROW($C$5),1))=0,"-",INDEX(Input!M$6:M$1005,ROW($C735)-ROW($C$5),1))</f>
        <v>-</v>
      </c>
      <c r="T735" s="156" t="str">
        <f t="shared" si="91"/>
        <v/>
      </c>
      <c r="U735" s="100" t="str">
        <f t="shared" si="92"/>
        <v>-</v>
      </c>
      <c r="V735" s="156" t="str">
        <f>IF(LEN(INDEX(Input!O$6:O$1005,ROW($C735)-ROW($C$5),1))=0,"",INDEX(Input!O$6:O$1005,ROW($C735)-ROW($C$5),1))</f>
        <v/>
      </c>
      <c r="W735" s="100" t="str">
        <f t="shared" si="93"/>
        <v>-</v>
      </c>
      <c r="X735" s="104" t="str">
        <f t="shared" si="94"/>
        <v/>
      </c>
      <c r="Y735" s="102" t="str">
        <f t="shared" ref="Y735:Y798" si="95">IFERROR(MONTH(IF(M735&lt;&gt;"",M735,K735)),"")</f>
        <v/>
      </c>
      <c r="Z735" s="102" t="str">
        <f>IF(AND(OR(Dashboard!$D$7=J735,Dashboard!$D$7=""),  OR(Dashboard!$G$6&lt;=K735,Dashboard!$G$6=""), OR(Dashboard!$G$7&gt;=K735,Dashboard!$G$7=""),  OR(Dashboard!$J$6&lt;=O735,Dashboard!$J$6=""), OR(Dashboard!$J$7&gt;=O735,Dashboard!$J$7=""),D735&lt;&gt;""),"x","")</f>
        <v>x</v>
      </c>
      <c r="AA735" s="102" t="str">
        <f>IF(AND(OR(Dashboard!$D$6=H735,Dashboard!$D$6="",Dashboard!$D$6="All"), Z735="x"),"x","")</f>
        <v>x</v>
      </c>
      <c r="AB735" s="103" t="str">
        <f>IF(AND(OR(Dashboard!$D$6=H735,Dashboard!$D$6="",Dashboard!$D$6="All"), OR(Dashboard!$D$7=J735,Dashboard!$D$7=""),  OR(Dashboard!$G$6&lt;=K735,Dashboard!$G$6=""), OR(Dashboard!$G$7&gt;=K735,Dashboard!$G$7=""),  OR(Dashboard!$J$6&lt;=O735,Dashboard!$J$6=""), OR(Dashboard!$J$7&gt;=O735,Dashboard!$J$7=""),I735&lt;&gt;""),"x","")</f>
        <v/>
      </c>
      <c r="AC735" s="88" t="str">
        <f>IF($AB735&lt;&gt;"x","",IF(AND($I735&lt;&gt;AC$4, IFERROR(MATCH("c",$AB735:AB735,0),0)=0),"x", IF(IFERROR(MATCH("c",$AB735:AB735,0),0)=0,"c","")))</f>
        <v/>
      </c>
      <c r="AD735" s="88" t="str">
        <f>IF($AB735&lt;&gt;"x","",IF(AND($I735&lt;&gt;AD$4, IFERROR(MATCH("c",$AB735:AC735,0),0)=0),"x", IF(IFERROR(MATCH("c",$AB735:AC735,0),0)=0,"c","")))</f>
        <v/>
      </c>
      <c r="AE735" s="88" t="str">
        <f>IF($AB735&lt;&gt;"x","",IF(AND($I735&lt;&gt;AE$4, IFERROR(MATCH("c",$AB735:AD735,0),0)=0),"x", IF(IFERROR(MATCH("c",$AB735:AD735,0),0)=0,"c","")))</f>
        <v/>
      </c>
      <c r="AF735" s="88" t="str">
        <f>IF($AB735&lt;&gt;"x","",IF(AND($I735&lt;&gt;AF$4, IFERROR(MATCH("c",$AB735:AE735,0),0)=0),"x", IF(IFERROR(MATCH("c",$AB735:AE735,0),0)=0,"c","")))</f>
        <v/>
      </c>
      <c r="AG735" s="88" t="str">
        <f>IF($AB735&lt;&gt;"x","",IF(AND($I735&lt;&gt;AG$4, IFERROR(MATCH("c",$AB735:AF735,0),0)=0),"x", IF(IFERROR(MATCH("c",$AB735:AF735,0),0)=0,"c","")))</f>
        <v/>
      </c>
      <c r="AH735" s="88" t="str">
        <f>IF($AB735&lt;&gt;"x","",IF(AND($I735&lt;&gt;AH$4, IFERROR(MATCH("c",$AB735:AG735,0),0)=0),"x", IF(IFERROR(MATCH("c",$AB735:AG735,0),0)=0,"c","")))</f>
        <v/>
      </c>
      <c r="AI735" s="88" t="str">
        <f>IF($AB735&lt;&gt;"x","",IF(AND($I735&lt;&gt;AI$4, IFERROR(MATCH("c",$AB735:AH735,0),0)=0),"x", IF(IFERROR(MATCH("c",$AB735:AH735,0),0)=0,"c","")))</f>
        <v/>
      </c>
      <c r="AJ735" s="88" t="str">
        <f>IF($AB735&lt;&gt;"x","",IF(AND($I735&lt;&gt;AJ$4, IFERROR(MATCH("c",$AB735:AI735,0),0)=0),"x", IF(IFERROR(MATCH("c",$AB735:AI735,0),0)=0,"c","")))</f>
        <v/>
      </c>
      <c r="AK735" s="88" t="str">
        <f>IF($AB735&lt;&gt;"x","",IF(AND($I735&lt;&gt;AK$4, IFERROR(MATCH("c",$AB735:AJ735,0),0)=0),"x", IF(IFERROR(MATCH("c",$AB735:AJ735,0),0)=0,"c","")))</f>
        <v/>
      </c>
      <c r="AL735" s="88" t="str">
        <f>IF($AB735&lt;&gt;"x","",IF(AND($I735&lt;&gt;AL$4, IFERROR(MATCH("c",$AB735:AK735,0),0)=0),"x", IF(IFERROR(MATCH("c",$AB735:AK735,0),0)=0,"c","")))</f>
        <v/>
      </c>
      <c r="AM735" s="88" t="str">
        <f>IF($AB735&lt;&gt;"x","",IF(AND($I735&lt;&gt;AM$4, IFERROR(MATCH("c",$AB735:AL735,0),0)=0),"x", IF(IFERROR(MATCH("c",$AB735:AL735,0),0)=0,"c","")))</f>
        <v/>
      </c>
      <c r="AN735" s="88" t="str">
        <f>IF($AB735&lt;&gt;"x","",IF(AND($I735&lt;&gt;AN$4, IFERROR(MATCH("c",$AB735:AM735,0),0)=0),"x", IF(IFERROR(MATCH("c",$AB735:AM735,0),0)=0,"c","")))</f>
        <v/>
      </c>
      <c r="AO735" s="88" t="str">
        <f>IF($AB735&lt;&gt;"x","",IF(AND($I735&lt;&gt;AO$4, IFERROR(MATCH("c",$AB735:AN735,0),0)=0),"x", IF(IFERROR(MATCH("c",$AB735:AN735,0),0)=0,"c","")))</f>
        <v/>
      </c>
      <c r="AP735" s="88" t="str">
        <f>IF($AB735&lt;&gt;"x","",IF(AND($I735&lt;&gt;AP$4, IFERROR(MATCH("c",$AB735:AO735,0),0)=0),"x", IF(IFERROR(MATCH("c",$AB735:AO735,0),0)=0,"c","")))</f>
        <v/>
      </c>
      <c r="AQ735" s="88" t="str">
        <f>IF($AB735&lt;&gt;"x","",IF(AND($I735&lt;&gt;AQ$4, IFERROR(MATCH("c",$AB735:AP735,0),0)=0),"x", IF(IFERROR(MATCH("c",$AB735:AP735,0),0)=0,"c","")))</f>
        <v/>
      </c>
    </row>
    <row r="736" spans="2:43" x14ac:dyDescent="0.25">
      <c r="B736" s="88">
        <f>IF(AND(OR(Pipeline!$F$5=H736,Pipeline!$F$5="",Pipeline!$F$5="All"), OR(Pipeline!$F$6=J736,Pipeline!$F$6="",Pipeline!$F$6="All"),  OR(Pipeline!$J$5&lt;=K736,Pipeline!$J$5=""), OR(Pipeline!$J$6&gt;=K736,Pipeline!$J$6=""),  OR(Pipeline!$N$5&lt;=O736,Pipeline!$N$5=""), OR(Pipeline!$N$6&gt;=O736,Pipeline!$N$6="")),1,0)</f>
        <v>1</v>
      </c>
      <c r="C736" s="99">
        <f>IF(B736&lt;&gt;1,"",COUNTIFS($I$6:I735,I736,$B$6:B735,1)+1)</f>
        <v>724</v>
      </c>
      <c r="D736" s="100" t="str">
        <f>IF(LEN(INDEX(Input!B$6:B$1005,ROW($C736)-ROW($C$5),1))=0,"-",INDEX(Input!B$6:B$1005,ROW($C736)-ROW($C$5),1))</f>
        <v>-</v>
      </c>
      <c r="E736" s="100" t="str">
        <f>IF(LEN(INDEX(Input!C$6:C$1005,ROW($C736)-ROW($C$5),1))=0,"-",INDEX(Input!C$6:C$1005,ROW($C736)-ROW($C$5),1))</f>
        <v>-</v>
      </c>
      <c r="F736" s="100" t="str">
        <f>IF(LEN(INDEX(Input!D$6:D$1005,ROW($C736)-ROW($C$5),1))=0,"-",INDEX(Input!D$6:D$1005,ROW($C736)-ROW($C$5),1))</f>
        <v>-</v>
      </c>
      <c r="G736" s="100" t="str">
        <f>IF(LEN(INDEX(Input!E$6:E$1005,ROW($C736)-ROW($C$5),1))=0,"-",INDEX(Input!E$6:E$1005,ROW($C736)-ROW($C$5),1))</f>
        <v>-</v>
      </c>
      <c r="H736" s="100" t="str">
        <f>IF(LEN(INDEX(Input!F$6:F$1005,ROW($C736)-ROW($C$5),1))=0,"-",INDEX(Input!F$6:F$1005,ROW($C736)-ROW($C$5),1))</f>
        <v>-</v>
      </c>
      <c r="I736" s="100" t="str">
        <f>IF(LEN(INDEX(Input!G$6:G$1005,ROW($C736)-ROW($C$5),1))=0,"",INDEX(Input!G$6:G$1005,ROW($C736)-ROW($C$5),1))</f>
        <v/>
      </c>
      <c r="J736" s="100" t="str">
        <f>IF(LEN(INDEX(Input!B$6:B$1005,ROW($C736)-ROW($C$5),1))=0,"-",IF(INDEX(Input!H$6:H$1005,ROW($C736)-ROW($C$5),1)="","Not set",INDEX(Input!H$6:H$1005,ROW($C736)-ROW($C$5),1)) )</f>
        <v>-</v>
      </c>
      <c r="K736" s="101" t="str">
        <f>IF(LEN(INDEX(Input!I$6:I$1005,ROW($C736)-ROW($C$5),1))=0,"",INDEX(Input!I$6:I$1005,ROW($C736)-ROW($C$5),1))</f>
        <v/>
      </c>
      <c r="L736" s="101" t="str">
        <f t="array" ref="L736">IFERROR(IF($AY$24=123,DAY(K736)&amp;connector&amp;IF($AZ$24="Extended",INDEX($AT$24:$AT$35,MONTH(K736),1),MONTH(K736))&amp;connector&amp;IF($AZ$24="Short", RIGHT(YEAR(K736),2),YEAR(K736)),IF($AY$24=213, MONTH(K736)&amp;connector&amp;DAY(K736)&amp;connector&amp;IF($AZ$24="Short", RIGHT(YEAR(K736),2),YEAR(K736)),IF($AZ$24="Short", RIGHT(YEAR(K736),2),YEAR(K736))&amp;connector&amp;MONTH(K736)&amp;connector&amp;DAY(K736))),"-")</f>
        <v>-</v>
      </c>
      <c r="M736" s="101" t="str">
        <f>IF(LEN(INDEX(Input!J$6:J$1005,ROW($C736)-ROW($C$5),1))=0,"",INDEX(Input!J$6:J$1005,ROW($C736)-ROW($C$5),1))</f>
        <v/>
      </c>
      <c r="N736" s="101" t="str">
        <f t="array" ref="N736">IFERROR(IF($AY$24=123,DAY(M736)&amp;connector&amp;IF($AZ$24="Extended",INDEX($AT$24:$AT$35,MONTH(M736),1),MONTH(M736))&amp;connector&amp;IF($AZ$24="Short", RIGHT(YEAR(M736),2),YEAR(M736)),IF($AY$24=213, MONTH(M736)&amp;connector&amp;DAY(M736)&amp;connector&amp;IF($AZ$24="Short", RIGHT(YEAR(M736),2),YEAR(M736)),IF($AZ$24="Short", RIGHT(YEAR(M736),2),YEAR(M736))&amp;connector&amp;MONTH(M736)&amp;connector&amp;DAY(M736))),"-")</f>
        <v>-</v>
      </c>
      <c r="O736" s="156" t="str">
        <f>IF(LEN(INDEX(Input!K$6:K$1005,ROW($C736)-ROW($C$5),1))=0,"",INDEX(Input!K$6:K$1005,ROW($C736)-ROW($C$5),1))</f>
        <v/>
      </c>
      <c r="P736" s="100" t="str">
        <f t="shared" si="89"/>
        <v>-</v>
      </c>
      <c r="Q736" s="156" t="str">
        <f>IF(LEN(INDEX(Input!L$6:L$1005,ROW($C736)-ROW($C$5),1))=0,"",INDEX(Input!L$6:L$1005,ROW($C736)-ROW($C$5),1))</f>
        <v/>
      </c>
      <c r="R736" s="100" t="str">
        <f t="shared" si="90"/>
        <v>-</v>
      </c>
      <c r="S736" s="156" t="str">
        <f>IF(LEN(INDEX(Input!M$6:M$1005,ROW($C736)-ROW($C$5),1))=0,"-",INDEX(Input!M$6:M$1005,ROW($C736)-ROW($C$5),1))</f>
        <v>-</v>
      </c>
      <c r="T736" s="156" t="str">
        <f t="shared" si="91"/>
        <v/>
      </c>
      <c r="U736" s="100" t="str">
        <f t="shared" si="92"/>
        <v>-</v>
      </c>
      <c r="V736" s="156" t="str">
        <f>IF(LEN(INDEX(Input!O$6:O$1005,ROW($C736)-ROW($C$5),1))=0,"",INDEX(Input!O$6:O$1005,ROW($C736)-ROW($C$5),1))</f>
        <v/>
      </c>
      <c r="W736" s="100" t="str">
        <f t="shared" si="93"/>
        <v>-</v>
      </c>
      <c r="X736" s="104" t="str">
        <f t="shared" si="94"/>
        <v/>
      </c>
      <c r="Y736" s="102" t="str">
        <f t="shared" si="95"/>
        <v/>
      </c>
      <c r="Z736" s="102" t="str">
        <f>IF(AND(OR(Dashboard!$D$7=J736,Dashboard!$D$7=""),  OR(Dashboard!$G$6&lt;=K736,Dashboard!$G$6=""), OR(Dashboard!$G$7&gt;=K736,Dashboard!$G$7=""),  OR(Dashboard!$J$6&lt;=O736,Dashboard!$J$6=""), OR(Dashboard!$J$7&gt;=O736,Dashboard!$J$7=""),D736&lt;&gt;""),"x","")</f>
        <v>x</v>
      </c>
      <c r="AA736" s="102" t="str">
        <f>IF(AND(OR(Dashboard!$D$6=H736,Dashboard!$D$6="",Dashboard!$D$6="All"), Z736="x"),"x","")</f>
        <v>x</v>
      </c>
      <c r="AB736" s="103" t="str">
        <f>IF(AND(OR(Dashboard!$D$6=H736,Dashboard!$D$6="",Dashboard!$D$6="All"), OR(Dashboard!$D$7=J736,Dashboard!$D$7=""),  OR(Dashboard!$G$6&lt;=K736,Dashboard!$G$6=""), OR(Dashboard!$G$7&gt;=K736,Dashboard!$G$7=""),  OR(Dashboard!$J$6&lt;=O736,Dashboard!$J$6=""), OR(Dashboard!$J$7&gt;=O736,Dashboard!$J$7=""),I736&lt;&gt;""),"x","")</f>
        <v/>
      </c>
      <c r="AC736" s="88" t="str">
        <f>IF($AB736&lt;&gt;"x","",IF(AND($I736&lt;&gt;AC$4, IFERROR(MATCH("c",$AB736:AB736,0),0)=0),"x", IF(IFERROR(MATCH("c",$AB736:AB736,0),0)=0,"c","")))</f>
        <v/>
      </c>
      <c r="AD736" s="88" t="str">
        <f>IF($AB736&lt;&gt;"x","",IF(AND($I736&lt;&gt;AD$4, IFERROR(MATCH("c",$AB736:AC736,0),0)=0),"x", IF(IFERROR(MATCH("c",$AB736:AC736,0),0)=0,"c","")))</f>
        <v/>
      </c>
      <c r="AE736" s="88" t="str">
        <f>IF($AB736&lt;&gt;"x","",IF(AND($I736&lt;&gt;AE$4, IFERROR(MATCH("c",$AB736:AD736,0),0)=0),"x", IF(IFERROR(MATCH("c",$AB736:AD736,0),0)=0,"c","")))</f>
        <v/>
      </c>
      <c r="AF736" s="88" t="str">
        <f>IF($AB736&lt;&gt;"x","",IF(AND($I736&lt;&gt;AF$4, IFERROR(MATCH("c",$AB736:AE736,0),0)=0),"x", IF(IFERROR(MATCH("c",$AB736:AE736,0),0)=0,"c","")))</f>
        <v/>
      </c>
      <c r="AG736" s="88" t="str">
        <f>IF($AB736&lt;&gt;"x","",IF(AND($I736&lt;&gt;AG$4, IFERROR(MATCH("c",$AB736:AF736,0),0)=0),"x", IF(IFERROR(MATCH("c",$AB736:AF736,0),0)=0,"c","")))</f>
        <v/>
      </c>
      <c r="AH736" s="88" t="str">
        <f>IF($AB736&lt;&gt;"x","",IF(AND($I736&lt;&gt;AH$4, IFERROR(MATCH("c",$AB736:AG736,0),0)=0),"x", IF(IFERROR(MATCH("c",$AB736:AG736,0),0)=0,"c","")))</f>
        <v/>
      </c>
      <c r="AI736" s="88" t="str">
        <f>IF($AB736&lt;&gt;"x","",IF(AND($I736&lt;&gt;AI$4, IFERROR(MATCH("c",$AB736:AH736,0),0)=0),"x", IF(IFERROR(MATCH("c",$AB736:AH736,0),0)=0,"c","")))</f>
        <v/>
      </c>
      <c r="AJ736" s="88" t="str">
        <f>IF($AB736&lt;&gt;"x","",IF(AND($I736&lt;&gt;AJ$4, IFERROR(MATCH("c",$AB736:AI736,0),0)=0),"x", IF(IFERROR(MATCH("c",$AB736:AI736,0),0)=0,"c","")))</f>
        <v/>
      </c>
      <c r="AK736" s="88" t="str">
        <f>IF($AB736&lt;&gt;"x","",IF(AND($I736&lt;&gt;AK$4, IFERROR(MATCH("c",$AB736:AJ736,0),0)=0),"x", IF(IFERROR(MATCH("c",$AB736:AJ736,0),0)=0,"c","")))</f>
        <v/>
      </c>
      <c r="AL736" s="88" t="str">
        <f>IF($AB736&lt;&gt;"x","",IF(AND($I736&lt;&gt;AL$4, IFERROR(MATCH("c",$AB736:AK736,0),0)=0),"x", IF(IFERROR(MATCH("c",$AB736:AK736,0),0)=0,"c","")))</f>
        <v/>
      </c>
      <c r="AM736" s="88" t="str">
        <f>IF($AB736&lt;&gt;"x","",IF(AND($I736&lt;&gt;AM$4, IFERROR(MATCH("c",$AB736:AL736,0),0)=0),"x", IF(IFERROR(MATCH("c",$AB736:AL736,0),0)=0,"c","")))</f>
        <v/>
      </c>
      <c r="AN736" s="88" t="str">
        <f>IF($AB736&lt;&gt;"x","",IF(AND($I736&lt;&gt;AN$4, IFERROR(MATCH("c",$AB736:AM736,0),0)=0),"x", IF(IFERROR(MATCH("c",$AB736:AM736,0),0)=0,"c","")))</f>
        <v/>
      </c>
      <c r="AO736" s="88" t="str">
        <f>IF($AB736&lt;&gt;"x","",IF(AND($I736&lt;&gt;AO$4, IFERROR(MATCH("c",$AB736:AN736,0),0)=0),"x", IF(IFERROR(MATCH("c",$AB736:AN736,0),0)=0,"c","")))</f>
        <v/>
      </c>
      <c r="AP736" s="88" t="str">
        <f>IF($AB736&lt;&gt;"x","",IF(AND($I736&lt;&gt;AP$4, IFERROR(MATCH("c",$AB736:AO736,0),0)=0),"x", IF(IFERROR(MATCH("c",$AB736:AO736,0),0)=0,"c","")))</f>
        <v/>
      </c>
      <c r="AQ736" s="88" t="str">
        <f>IF($AB736&lt;&gt;"x","",IF(AND($I736&lt;&gt;AQ$4, IFERROR(MATCH("c",$AB736:AP736,0),0)=0),"x", IF(IFERROR(MATCH("c",$AB736:AP736,0),0)=0,"c","")))</f>
        <v/>
      </c>
    </row>
    <row r="737" spans="2:43" x14ac:dyDescent="0.25">
      <c r="B737" s="88">
        <f>IF(AND(OR(Pipeline!$F$5=H737,Pipeline!$F$5="",Pipeline!$F$5="All"), OR(Pipeline!$F$6=J737,Pipeline!$F$6="",Pipeline!$F$6="All"),  OR(Pipeline!$J$5&lt;=K737,Pipeline!$J$5=""), OR(Pipeline!$J$6&gt;=K737,Pipeline!$J$6=""),  OR(Pipeline!$N$5&lt;=O737,Pipeline!$N$5=""), OR(Pipeline!$N$6&gt;=O737,Pipeline!$N$6="")),1,0)</f>
        <v>1</v>
      </c>
      <c r="C737" s="99">
        <f>IF(B737&lt;&gt;1,"",COUNTIFS($I$6:I736,I737,$B$6:B736,1)+1)</f>
        <v>725</v>
      </c>
      <c r="D737" s="100" t="str">
        <f>IF(LEN(INDEX(Input!B$6:B$1005,ROW($C737)-ROW($C$5),1))=0,"-",INDEX(Input!B$6:B$1005,ROW($C737)-ROW($C$5),1))</f>
        <v>-</v>
      </c>
      <c r="E737" s="100" t="str">
        <f>IF(LEN(INDEX(Input!C$6:C$1005,ROW($C737)-ROW($C$5),1))=0,"-",INDEX(Input!C$6:C$1005,ROW($C737)-ROW($C$5),1))</f>
        <v>-</v>
      </c>
      <c r="F737" s="100" t="str">
        <f>IF(LEN(INDEX(Input!D$6:D$1005,ROW($C737)-ROW($C$5),1))=0,"-",INDEX(Input!D$6:D$1005,ROW($C737)-ROW($C$5),1))</f>
        <v>-</v>
      </c>
      <c r="G737" s="100" t="str">
        <f>IF(LEN(INDEX(Input!E$6:E$1005,ROW($C737)-ROW($C$5),1))=0,"-",INDEX(Input!E$6:E$1005,ROW($C737)-ROW($C$5),1))</f>
        <v>-</v>
      </c>
      <c r="H737" s="100" t="str">
        <f>IF(LEN(INDEX(Input!F$6:F$1005,ROW($C737)-ROW($C$5),1))=0,"-",INDEX(Input!F$6:F$1005,ROW($C737)-ROW($C$5),1))</f>
        <v>-</v>
      </c>
      <c r="I737" s="100" t="str">
        <f>IF(LEN(INDEX(Input!G$6:G$1005,ROW($C737)-ROW($C$5),1))=0,"",INDEX(Input!G$6:G$1005,ROW($C737)-ROW($C$5),1))</f>
        <v/>
      </c>
      <c r="J737" s="100" t="str">
        <f>IF(LEN(INDEX(Input!B$6:B$1005,ROW($C737)-ROW($C$5),1))=0,"-",IF(INDEX(Input!H$6:H$1005,ROW($C737)-ROW($C$5),1)="","Not set",INDEX(Input!H$6:H$1005,ROW($C737)-ROW($C$5),1)) )</f>
        <v>-</v>
      </c>
      <c r="K737" s="101" t="str">
        <f>IF(LEN(INDEX(Input!I$6:I$1005,ROW($C737)-ROW($C$5),1))=0,"",INDEX(Input!I$6:I$1005,ROW($C737)-ROW($C$5),1))</f>
        <v/>
      </c>
      <c r="L737" s="101" t="str">
        <f t="array" ref="L737">IFERROR(IF($AY$24=123,DAY(K737)&amp;connector&amp;IF($AZ$24="Extended",INDEX($AT$24:$AT$35,MONTH(K737),1),MONTH(K737))&amp;connector&amp;IF($AZ$24="Short", RIGHT(YEAR(K737),2),YEAR(K737)),IF($AY$24=213, MONTH(K737)&amp;connector&amp;DAY(K737)&amp;connector&amp;IF($AZ$24="Short", RIGHT(YEAR(K737),2),YEAR(K737)),IF($AZ$24="Short", RIGHT(YEAR(K737),2),YEAR(K737))&amp;connector&amp;MONTH(K737)&amp;connector&amp;DAY(K737))),"-")</f>
        <v>-</v>
      </c>
      <c r="M737" s="101" t="str">
        <f>IF(LEN(INDEX(Input!J$6:J$1005,ROW($C737)-ROW($C$5),1))=0,"",INDEX(Input!J$6:J$1005,ROW($C737)-ROW($C$5),1))</f>
        <v/>
      </c>
      <c r="N737" s="101" t="str">
        <f t="array" ref="N737">IFERROR(IF($AY$24=123,DAY(M737)&amp;connector&amp;IF($AZ$24="Extended",INDEX($AT$24:$AT$35,MONTH(M737),1),MONTH(M737))&amp;connector&amp;IF($AZ$24="Short", RIGHT(YEAR(M737),2),YEAR(M737)),IF($AY$24=213, MONTH(M737)&amp;connector&amp;DAY(M737)&amp;connector&amp;IF($AZ$24="Short", RIGHT(YEAR(M737),2),YEAR(M737)),IF($AZ$24="Short", RIGHT(YEAR(M737),2),YEAR(M737))&amp;connector&amp;MONTH(M737)&amp;connector&amp;DAY(M737))),"-")</f>
        <v>-</v>
      </c>
      <c r="O737" s="156" t="str">
        <f>IF(LEN(INDEX(Input!K$6:K$1005,ROW($C737)-ROW($C$5),1))=0,"",INDEX(Input!K$6:K$1005,ROW($C737)-ROW($C$5),1))</f>
        <v/>
      </c>
      <c r="P737" s="100" t="str">
        <f t="shared" si="89"/>
        <v>-</v>
      </c>
      <c r="Q737" s="156" t="str">
        <f>IF(LEN(INDEX(Input!L$6:L$1005,ROW($C737)-ROW($C$5),1))=0,"",INDEX(Input!L$6:L$1005,ROW($C737)-ROW($C$5),1))</f>
        <v/>
      </c>
      <c r="R737" s="100" t="str">
        <f t="shared" si="90"/>
        <v>-</v>
      </c>
      <c r="S737" s="156" t="str">
        <f>IF(LEN(INDEX(Input!M$6:M$1005,ROW($C737)-ROW($C$5),1))=0,"-",INDEX(Input!M$6:M$1005,ROW($C737)-ROW($C$5),1))</f>
        <v>-</v>
      </c>
      <c r="T737" s="156" t="str">
        <f t="shared" si="91"/>
        <v/>
      </c>
      <c r="U737" s="100" t="str">
        <f t="shared" si="92"/>
        <v>-</v>
      </c>
      <c r="V737" s="156" t="str">
        <f>IF(LEN(INDEX(Input!O$6:O$1005,ROW($C737)-ROW($C$5),1))=0,"",INDEX(Input!O$6:O$1005,ROW($C737)-ROW($C$5),1))</f>
        <v/>
      </c>
      <c r="W737" s="100" t="str">
        <f t="shared" si="93"/>
        <v>-</v>
      </c>
      <c r="X737" s="104" t="str">
        <f t="shared" si="94"/>
        <v/>
      </c>
      <c r="Y737" s="102" t="str">
        <f t="shared" si="95"/>
        <v/>
      </c>
      <c r="Z737" s="102" t="str">
        <f>IF(AND(OR(Dashboard!$D$7=J737,Dashboard!$D$7=""),  OR(Dashboard!$G$6&lt;=K737,Dashboard!$G$6=""), OR(Dashboard!$G$7&gt;=K737,Dashboard!$G$7=""),  OR(Dashboard!$J$6&lt;=O737,Dashboard!$J$6=""), OR(Dashboard!$J$7&gt;=O737,Dashboard!$J$7=""),D737&lt;&gt;""),"x","")</f>
        <v>x</v>
      </c>
      <c r="AA737" s="102" t="str">
        <f>IF(AND(OR(Dashboard!$D$6=H737,Dashboard!$D$6="",Dashboard!$D$6="All"), Z737="x"),"x","")</f>
        <v>x</v>
      </c>
      <c r="AB737" s="103" t="str">
        <f>IF(AND(OR(Dashboard!$D$6=H737,Dashboard!$D$6="",Dashboard!$D$6="All"), OR(Dashboard!$D$7=J737,Dashboard!$D$7=""),  OR(Dashboard!$G$6&lt;=K737,Dashboard!$G$6=""), OR(Dashboard!$G$7&gt;=K737,Dashboard!$G$7=""),  OR(Dashboard!$J$6&lt;=O737,Dashboard!$J$6=""), OR(Dashboard!$J$7&gt;=O737,Dashboard!$J$7=""),I737&lt;&gt;""),"x","")</f>
        <v/>
      </c>
      <c r="AC737" s="88" t="str">
        <f>IF($AB737&lt;&gt;"x","",IF(AND($I737&lt;&gt;AC$4, IFERROR(MATCH("c",$AB737:AB737,0),0)=0),"x", IF(IFERROR(MATCH("c",$AB737:AB737,0),0)=0,"c","")))</f>
        <v/>
      </c>
      <c r="AD737" s="88" t="str">
        <f>IF($AB737&lt;&gt;"x","",IF(AND($I737&lt;&gt;AD$4, IFERROR(MATCH("c",$AB737:AC737,0),0)=0),"x", IF(IFERROR(MATCH("c",$AB737:AC737,0),0)=0,"c","")))</f>
        <v/>
      </c>
      <c r="AE737" s="88" t="str">
        <f>IF($AB737&lt;&gt;"x","",IF(AND($I737&lt;&gt;AE$4, IFERROR(MATCH("c",$AB737:AD737,0),0)=0),"x", IF(IFERROR(MATCH("c",$AB737:AD737,0),0)=0,"c","")))</f>
        <v/>
      </c>
      <c r="AF737" s="88" t="str">
        <f>IF($AB737&lt;&gt;"x","",IF(AND($I737&lt;&gt;AF$4, IFERROR(MATCH("c",$AB737:AE737,0),0)=0),"x", IF(IFERROR(MATCH("c",$AB737:AE737,0),0)=0,"c","")))</f>
        <v/>
      </c>
      <c r="AG737" s="88" t="str">
        <f>IF($AB737&lt;&gt;"x","",IF(AND($I737&lt;&gt;AG$4, IFERROR(MATCH("c",$AB737:AF737,0),0)=0),"x", IF(IFERROR(MATCH("c",$AB737:AF737,0),0)=0,"c","")))</f>
        <v/>
      </c>
      <c r="AH737" s="88" t="str">
        <f>IF($AB737&lt;&gt;"x","",IF(AND($I737&lt;&gt;AH$4, IFERROR(MATCH("c",$AB737:AG737,0),0)=0),"x", IF(IFERROR(MATCH("c",$AB737:AG737,0),0)=0,"c","")))</f>
        <v/>
      </c>
      <c r="AI737" s="88" t="str">
        <f>IF($AB737&lt;&gt;"x","",IF(AND($I737&lt;&gt;AI$4, IFERROR(MATCH("c",$AB737:AH737,0),0)=0),"x", IF(IFERROR(MATCH("c",$AB737:AH737,0),0)=0,"c","")))</f>
        <v/>
      </c>
      <c r="AJ737" s="88" t="str">
        <f>IF($AB737&lt;&gt;"x","",IF(AND($I737&lt;&gt;AJ$4, IFERROR(MATCH("c",$AB737:AI737,0),0)=0),"x", IF(IFERROR(MATCH("c",$AB737:AI737,0),0)=0,"c","")))</f>
        <v/>
      </c>
      <c r="AK737" s="88" t="str">
        <f>IF($AB737&lt;&gt;"x","",IF(AND($I737&lt;&gt;AK$4, IFERROR(MATCH("c",$AB737:AJ737,0),0)=0),"x", IF(IFERROR(MATCH("c",$AB737:AJ737,0),0)=0,"c","")))</f>
        <v/>
      </c>
      <c r="AL737" s="88" t="str">
        <f>IF($AB737&lt;&gt;"x","",IF(AND($I737&lt;&gt;AL$4, IFERROR(MATCH("c",$AB737:AK737,0),0)=0),"x", IF(IFERROR(MATCH("c",$AB737:AK737,0),0)=0,"c","")))</f>
        <v/>
      </c>
      <c r="AM737" s="88" t="str">
        <f>IF($AB737&lt;&gt;"x","",IF(AND($I737&lt;&gt;AM$4, IFERROR(MATCH("c",$AB737:AL737,0),0)=0),"x", IF(IFERROR(MATCH("c",$AB737:AL737,0),0)=0,"c","")))</f>
        <v/>
      </c>
      <c r="AN737" s="88" t="str">
        <f>IF($AB737&lt;&gt;"x","",IF(AND($I737&lt;&gt;AN$4, IFERROR(MATCH("c",$AB737:AM737,0),0)=0),"x", IF(IFERROR(MATCH("c",$AB737:AM737,0),0)=0,"c","")))</f>
        <v/>
      </c>
      <c r="AO737" s="88" t="str">
        <f>IF($AB737&lt;&gt;"x","",IF(AND($I737&lt;&gt;AO$4, IFERROR(MATCH("c",$AB737:AN737,0),0)=0),"x", IF(IFERROR(MATCH("c",$AB737:AN737,0),0)=0,"c","")))</f>
        <v/>
      </c>
      <c r="AP737" s="88" t="str">
        <f>IF($AB737&lt;&gt;"x","",IF(AND($I737&lt;&gt;AP$4, IFERROR(MATCH("c",$AB737:AO737,0),0)=0),"x", IF(IFERROR(MATCH("c",$AB737:AO737,0),0)=0,"c","")))</f>
        <v/>
      </c>
      <c r="AQ737" s="88" t="str">
        <f>IF($AB737&lt;&gt;"x","",IF(AND($I737&lt;&gt;AQ$4, IFERROR(MATCH("c",$AB737:AP737,0),0)=0),"x", IF(IFERROR(MATCH("c",$AB737:AP737,0),0)=0,"c","")))</f>
        <v/>
      </c>
    </row>
    <row r="738" spans="2:43" x14ac:dyDescent="0.25">
      <c r="B738" s="88">
        <f>IF(AND(OR(Pipeline!$F$5=H738,Pipeline!$F$5="",Pipeline!$F$5="All"), OR(Pipeline!$F$6=J738,Pipeline!$F$6="",Pipeline!$F$6="All"),  OR(Pipeline!$J$5&lt;=K738,Pipeline!$J$5=""), OR(Pipeline!$J$6&gt;=K738,Pipeline!$J$6=""),  OR(Pipeline!$N$5&lt;=O738,Pipeline!$N$5=""), OR(Pipeline!$N$6&gt;=O738,Pipeline!$N$6="")),1,0)</f>
        <v>1</v>
      </c>
      <c r="C738" s="99">
        <f>IF(B738&lt;&gt;1,"",COUNTIFS($I$6:I737,I738,$B$6:B737,1)+1)</f>
        <v>726</v>
      </c>
      <c r="D738" s="100" t="str">
        <f>IF(LEN(INDEX(Input!B$6:B$1005,ROW($C738)-ROW($C$5),1))=0,"-",INDEX(Input!B$6:B$1005,ROW($C738)-ROW($C$5),1))</f>
        <v>-</v>
      </c>
      <c r="E738" s="100" t="str">
        <f>IF(LEN(INDEX(Input!C$6:C$1005,ROW($C738)-ROW($C$5),1))=0,"-",INDEX(Input!C$6:C$1005,ROW($C738)-ROW($C$5),1))</f>
        <v>-</v>
      </c>
      <c r="F738" s="100" t="str">
        <f>IF(LEN(INDEX(Input!D$6:D$1005,ROW($C738)-ROW($C$5),1))=0,"-",INDEX(Input!D$6:D$1005,ROW($C738)-ROW($C$5),1))</f>
        <v>-</v>
      </c>
      <c r="G738" s="100" t="str">
        <f>IF(LEN(INDEX(Input!E$6:E$1005,ROW($C738)-ROW($C$5),1))=0,"-",INDEX(Input!E$6:E$1005,ROW($C738)-ROW($C$5),1))</f>
        <v>-</v>
      </c>
      <c r="H738" s="100" t="str">
        <f>IF(LEN(INDEX(Input!F$6:F$1005,ROW($C738)-ROW($C$5),1))=0,"-",INDEX(Input!F$6:F$1005,ROW($C738)-ROW($C$5),1))</f>
        <v>-</v>
      </c>
      <c r="I738" s="100" t="str">
        <f>IF(LEN(INDEX(Input!G$6:G$1005,ROW($C738)-ROW($C$5),1))=0,"",INDEX(Input!G$6:G$1005,ROW($C738)-ROW($C$5),1))</f>
        <v/>
      </c>
      <c r="J738" s="100" t="str">
        <f>IF(LEN(INDEX(Input!B$6:B$1005,ROW($C738)-ROW($C$5),1))=0,"-",IF(INDEX(Input!H$6:H$1005,ROW($C738)-ROW($C$5),1)="","Not set",INDEX(Input!H$6:H$1005,ROW($C738)-ROW($C$5),1)) )</f>
        <v>-</v>
      </c>
      <c r="K738" s="101" t="str">
        <f>IF(LEN(INDEX(Input!I$6:I$1005,ROW($C738)-ROW($C$5),1))=0,"",INDEX(Input!I$6:I$1005,ROW($C738)-ROW($C$5),1))</f>
        <v/>
      </c>
      <c r="L738" s="101" t="str">
        <f t="array" ref="L738">IFERROR(IF($AY$24=123,DAY(K738)&amp;connector&amp;IF($AZ$24="Extended",INDEX($AT$24:$AT$35,MONTH(K738),1),MONTH(K738))&amp;connector&amp;IF($AZ$24="Short", RIGHT(YEAR(K738),2),YEAR(K738)),IF($AY$24=213, MONTH(K738)&amp;connector&amp;DAY(K738)&amp;connector&amp;IF($AZ$24="Short", RIGHT(YEAR(K738),2),YEAR(K738)),IF($AZ$24="Short", RIGHT(YEAR(K738),2),YEAR(K738))&amp;connector&amp;MONTH(K738)&amp;connector&amp;DAY(K738))),"-")</f>
        <v>-</v>
      </c>
      <c r="M738" s="101" t="str">
        <f>IF(LEN(INDEX(Input!J$6:J$1005,ROW($C738)-ROW($C$5),1))=0,"",INDEX(Input!J$6:J$1005,ROW($C738)-ROW($C$5),1))</f>
        <v/>
      </c>
      <c r="N738" s="101" t="str">
        <f t="array" ref="N738">IFERROR(IF($AY$24=123,DAY(M738)&amp;connector&amp;IF($AZ$24="Extended",INDEX($AT$24:$AT$35,MONTH(M738),1),MONTH(M738))&amp;connector&amp;IF($AZ$24="Short", RIGHT(YEAR(M738),2),YEAR(M738)),IF($AY$24=213, MONTH(M738)&amp;connector&amp;DAY(M738)&amp;connector&amp;IF($AZ$24="Short", RIGHT(YEAR(M738),2),YEAR(M738)),IF($AZ$24="Short", RIGHT(YEAR(M738),2),YEAR(M738))&amp;connector&amp;MONTH(M738)&amp;connector&amp;DAY(M738))),"-")</f>
        <v>-</v>
      </c>
      <c r="O738" s="156" t="str">
        <f>IF(LEN(INDEX(Input!K$6:K$1005,ROW($C738)-ROW($C$5),1))=0,"",INDEX(Input!K$6:K$1005,ROW($C738)-ROW($C$5),1))</f>
        <v/>
      </c>
      <c r="P738" s="100" t="str">
        <f t="shared" si="89"/>
        <v>-</v>
      </c>
      <c r="Q738" s="156" t="str">
        <f>IF(LEN(INDEX(Input!L$6:L$1005,ROW($C738)-ROW($C$5),1))=0,"",INDEX(Input!L$6:L$1005,ROW($C738)-ROW($C$5),1))</f>
        <v/>
      </c>
      <c r="R738" s="100" t="str">
        <f t="shared" si="90"/>
        <v>-</v>
      </c>
      <c r="S738" s="156" t="str">
        <f>IF(LEN(INDEX(Input!M$6:M$1005,ROW($C738)-ROW($C$5),1))=0,"-",INDEX(Input!M$6:M$1005,ROW($C738)-ROW($C$5),1))</f>
        <v>-</v>
      </c>
      <c r="T738" s="156" t="str">
        <f t="shared" si="91"/>
        <v/>
      </c>
      <c r="U738" s="100" t="str">
        <f t="shared" si="92"/>
        <v>-</v>
      </c>
      <c r="V738" s="156" t="str">
        <f>IF(LEN(INDEX(Input!O$6:O$1005,ROW($C738)-ROW($C$5),1))=0,"",INDEX(Input!O$6:O$1005,ROW($C738)-ROW($C$5),1))</f>
        <v/>
      </c>
      <c r="W738" s="100" t="str">
        <f t="shared" si="93"/>
        <v>-</v>
      </c>
      <c r="X738" s="104" t="str">
        <f t="shared" si="94"/>
        <v/>
      </c>
      <c r="Y738" s="102" t="str">
        <f t="shared" si="95"/>
        <v/>
      </c>
      <c r="Z738" s="102" t="str">
        <f>IF(AND(OR(Dashboard!$D$7=J738,Dashboard!$D$7=""),  OR(Dashboard!$G$6&lt;=K738,Dashboard!$G$6=""), OR(Dashboard!$G$7&gt;=K738,Dashboard!$G$7=""),  OR(Dashboard!$J$6&lt;=O738,Dashboard!$J$6=""), OR(Dashboard!$J$7&gt;=O738,Dashboard!$J$7=""),D738&lt;&gt;""),"x","")</f>
        <v>x</v>
      </c>
      <c r="AA738" s="102" t="str">
        <f>IF(AND(OR(Dashboard!$D$6=H738,Dashboard!$D$6="",Dashboard!$D$6="All"), Z738="x"),"x","")</f>
        <v>x</v>
      </c>
      <c r="AB738" s="103" t="str">
        <f>IF(AND(OR(Dashboard!$D$6=H738,Dashboard!$D$6="",Dashboard!$D$6="All"), OR(Dashboard!$D$7=J738,Dashboard!$D$7=""),  OR(Dashboard!$G$6&lt;=K738,Dashboard!$G$6=""), OR(Dashboard!$G$7&gt;=K738,Dashboard!$G$7=""),  OR(Dashboard!$J$6&lt;=O738,Dashboard!$J$6=""), OR(Dashboard!$J$7&gt;=O738,Dashboard!$J$7=""),I738&lt;&gt;""),"x","")</f>
        <v/>
      </c>
      <c r="AC738" s="88" t="str">
        <f>IF($AB738&lt;&gt;"x","",IF(AND($I738&lt;&gt;AC$4, IFERROR(MATCH("c",$AB738:AB738,0),0)=0),"x", IF(IFERROR(MATCH("c",$AB738:AB738,0),0)=0,"c","")))</f>
        <v/>
      </c>
      <c r="AD738" s="88" t="str">
        <f>IF($AB738&lt;&gt;"x","",IF(AND($I738&lt;&gt;AD$4, IFERROR(MATCH("c",$AB738:AC738,0),0)=0),"x", IF(IFERROR(MATCH("c",$AB738:AC738,0),0)=0,"c","")))</f>
        <v/>
      </c>
      <c r="AE738" s="88" t="str">
        <f>IF($AB738&lt;&gt;"x","",IF(AND($I738&lt;&gt;AE$4, IFERROR(MATCH("c",$AB738:AD738,0),0)=0),"x", IF(IFERROR(MATCH("c",$AB738:AD738,0),0)=0,"c","")))</f>
        <v/>
      </c>
      <c r="AF738" s="88" t="str">
        <f>IF($AB738&lt;&gt;"x","",IF(AND($I738&lt;&gt;AF$4, IFERROR(MATCH("c",$AB738:AE738,0),0)=0),"x", IF(IFERROR(MATCH("c",$AB738:AE738,0),0)=0,"c","")))</f>
        <v/>
      </c>
      <c r="AG738" s="88" t="str">
        <f>IF($AB738&lt;&gt;"x","",IF(AND($I738&lt;&gt;AG$4, IFERROR(MATCH("c",$AB738:AF738,0),0)=0),"x", IF(IFERROR(MATCH("c",$AB738:AF738,0),0)=0,"c","")))</f>
        <v/>
      </c>
      <c r="AH738" s="88" t="str">
        <f>IF($AB738&lt;&gt;"x","",IF(AND($I738&lt;&gt;AH$4, IFERROR(MATCH("c",$AB738:AG738,0),0)=0),"x", IF(IFERROR(MATCH("c",$AB738:AG738,0),0)=0,"c","")))</f>
        <v/>
      </c>
      <c r="AI738" s="88" t="str">
        <f>IF($AB738&lt;&gt;"x","",IF(AND($I738&lt;&gt;AI$4, IFERROR(MATCH("c",$AB738:AH738,0),0)=0),"x", IF(IFERROR(MATCH("c",$AB738:AH738,0),0)=0,"c","")))</f>
        <v/>
      </c>
      <c r="AJ738" s="88" t="str">
        <f>IF($AB738&lt;&gt;"x","",IF(AND($I738&lt;&gt;AJ$4, IFERROR(MATCH("c",$AB738:AI738,0),0)=0),"x", IF(IFERROR(MATCH("c",$AB738:AI738,0),0)=0,"c","")))</f>
        <v/>
      </c>
      <c r="AK738" s="88" t="str">
        <f>IF($AB738&lt;&gt;"x","",IF(AND($I738&lt;&gt;AK$4, IFERROR(MATCH("c",$AB738:AJ738,0),0)=0),"x", IF(IFERROR(MATCH("c",$AB738:AJ738,0),0)=0,"c","")))</f>
        <v/>
      </c>
      <c r="AL738" s="88" t="str">
        <f>IF($AB738&lt;&gt;"x","",IF(AND($I738&lt;&gt;AL$4, IFERROR(MATCH("c",$AB738:AK738,0),0)=0),"x", IF(IFERROR(MATCH("c",$AB738:AK738,0),0)=0,"c","")))</f>
        <v/>
      </c>
      <c r="AM738" s="88" t="str">
        <f>IF($AB738&lt;&gt;"x","",IF(AND($I738&lt;&gt;AM$4, IFERROR(MATCH("c",$AB738:AL738,0),0)=0),"x", IF(IFERROR(MATCH("c",$AB738:AL738,0),0)=0,"c","")))</f>
        <v/>
      </c>
      <c r="AN738" s="88" t="str">
        <f>IF($AB738&lt;&gt;"x","",IF(AND($I738&lt;&gt;AN$4, IFERROR(MATCH("c",$AB738:AM738,0),0)=0),"x", IF(IFERROR(MATCH("c",$AB738:AM738,0),0)=0,"c","")))</f>
        <v/>
      </c>
      <c r="AO738" s="88" t="str">
        <f>IF($AB738&lt;&gt;"x","",IF(AND($I738&lt;&gt;AO$4, IFERROR(MATCH("c",$AB738:AN738,0),0)=0),"x", IF(IFERROR(MATCH("c",$AB738:AN738,0),0)=0,"c","")))</f>
        <v/>
      </c>
      <c r="AP738" s="88" t="str">
        <f>IF($AB738&lt;&gt;"x","",IF(AND($I738&lt;&gt;AP$4, IFERROR(MATCH("c",$AB738:AO738,0),0)=0),"x", IF(IFERROR(MATCH("c",$AB738:AO738,0),0)=0,"c","")))</f>
        <v/>
      </c>
      <c r="AQ738" s="88" t="str">
        <f>IF($AB738&lt;&gt;"x","",IF(AND($I738&lt;&gt;AQ$4, IFERROR(MATCH("c",$AB738:AP738,0),0)=0),"x", IF(IFERROR(MATCH("c",$AB738:AP738,0),0)=0,"c","")))</f>
        <v/>
      </c>
    </row>
    <row r="739" spans="2:43" x14ac:dyDescent="0.25">
      <c r="B739" s="88">
        <f>IF(AND(OR(Pipeline!$F$5=H739,Pipeline!$F$5="",Pipeline!$F$5="All"), OR(Pipeline!$F$6=J739,Pipeline!$F$6="",Pipeline!$F$6="All"),  OR(Pipeline!$J$5&lt;=K739,Pipeline!$J$5=""), OR(Pipeline!$J$6&gt;=K739,Pipeline!$J$6=""),  OR(Pipeline!$N$5&lt;=O739,Pipeline!$N$5=""), OR(Pipeline!$N$6&gt;=O739,Pipeline!$N$6="")),1,0)</f>
        <v>1</v>
      </c>
      <c r="C739" s="99">
        <f>IF(B739&lt;&gt;1,"",COUNTIFS($I$6:I738,I739,$B$6:B738,1)+1)</f>
        <v>727</v>
      </c>
      <c r="D739" s="100" t="str">
        <f>IF(LEN(INDEX(Input!B$6:B$1005,ROW($C739)-ROW($C$5),1))=0,"-",INDEX(Input!B$6:B$1005,ROW($C739)-ROW($C$5),1))</f>
        <v>-</v>
      </c>
      <c r="E739" s="100" t="str">
        <f>IF(LEN(INDEX(Input!C$6:C$1005,ROW($C739)-ROW($C$5),1))=0,"-",INDEX(Input!C$6:C$1005,ROW($C739)-ROW($C$5),1))</f>
        <v>-</v>
      </c>
      <c r="F739" s="100" t="str">
        <f>IF(LEN(INDEX(Input!D$6:D$1005,ROW($C739)-ROW($C$5),1))=0,"-",INDEX(Input!D$6:D$1005,ROW($C739)-ROW($C$5),1))</f>
        <v>-</v>
      </c>
      <c r="G739" s="100" t="str">
        <f>IF(LEN(INDEX(Input!E$6:E$1005,ROW($C739)-ROW($C$5),1))=0,"-",INDEX(Input!E$6:E$1005,ROW($C739)-ROW($C$5),1))</f>
        <v>-</v>
      </c>
      <c r="H739" s="100" t="str">
        <f>IF(LEN(INDEX(Input!F$6:F$1005,ROW($C739)-ROW($C$5),1))=0,"-",INDEX(Input!F$6:F$1005,ROW($C739)-ROW($C$5),1))</f>
        <v>-</v>
      </c>
      <c r="I739" s="100" t="str">
        <f>IF(LEN(INDEX(Input!G$6:G$1005,ROW($C739)-ROW($C$5),1))=0,"",INDEX(Input!G$6:G$1005,ROW($C739)-ROW($C$5),1))</f>
        <v/>
      </c>
      <c r="J739" s="100" t="str">
        <f>IF(LEN(INDEX(Input!B$6:B$1005,ROW($C739)-ROW($C$5),1))=0,"-",IF(INDEX(Input!H$6:H$1005,ROW($C739)-ROW($C$5),1)="","Not set",INDEX(Input!H$6:H$1005,ROW($C739)-ROW($C$5),1)) )</f>
        <v>-</v>
      </c>
      <c r="K739" s="101" t="str">
        <f>IF(LEN(INDEX(Input!I$6:I$1005,ROW($C739)-ROW($C$5),1))=0,"",INDEX(Input!I$6:I$1005,ROW($C739)-ROW($C$5),1))</f>
        <v/>
      </c>
      <c r="L739" s="101" t="str">
        <f t="array" ref="L739">IFERROR(IF($AY$24=123,DAY(K739)&amp;connector&amp;IF($AZ$24="Extended",INDEX($AT$24:$AT$35,MONTH(K739),1),MONTH(K739))&amp;connector&amp;IF($AZ$24="Short", RIGHT(YEAR(K739),2),YEAR(K739)),IF($AY$24=213, MONTH(K739)&amp;connector&amp;DAY(K739)&amp;connector&amp;IF($AZ$24="Short", RIGHT(YEAR(K739),2),YEAR(K739)),IF($AZ$24="Short", RIGHT(YEAR(K739),2),YEAR(K739))&amp;connector&amp;MONTH(K739)&amp;connector&amp;DAY(K739))),"-")</f>
        <v>-</v>
      </c>
      <c r="M739" s="101" t="str">
        <f>IF(LEN(INDEX(Input!J$6:J$1005,ROW($C739)-ROW($C$5),1))=0,"",INDEX(Input!J$6:J$1005,ROW($C739)-ROW($C$5),1))</f>
        <v/>
      </c>
      <c r="N739" s="101" t="str">
        <f t="array" ref="N739">IFERROR(IF($AY$24=123,DAY(M739)&amp;connector&amp;IF($AZ$24="Extended",INDEX($AT$24:$AT$35,MONTH(M739),1),MONTH(M739))&amp;connector&amp;IF($AZ$24="Short", RIGHT(YEAR(M739),2),YEAR(M739)),IF($AY$24=213, MONTH(M739)&amp;connector&amp;DAY(M739)&amp;connector&amp;IF($AZ$24="Short", RIGHT(YEAR(M739),2),YEAR(M739)),IF($AZ$24="Short", RIGHT(YEAR(M739),2),YEAR(M739))&amp;connector&amp;MONTH(M739)&amp;connector&amp;DAY(M739))),"-")</f>
        <v>-</v>
      </c>
      <c r="O739" s="156" t="str">
        <f>IF(LEN(INDEX(Input!K$6:K$1005,ROW($C739)-ROW($C$5),1))=0,"",INDEX(Input!K$6:K$1005,ROW($C739)-ROW($C$5),1))</f>
        <v/>
      </c>
      <c r="P739" s="100" t="str">
        <f t="shared" si="89"/>
        <v>-</v>
      </c>
      <c r="Q739" s="156" t="str">
        <f>IF(LEN(INDEX(Input!L$6:L$1005,ROW($C739)-ROW($C$5),1))=0,"",INDEX(Input!L$6:L$1005,ROW($C739)-ROW($C$5),1))</f>
        <v/>
      </c>
      <c r="R739" s="100" t="str">
        <f t="shared" si="90"/>
        <v>-</v>
      </c>
      <c r="S739" s="156" t="str">
        <f>IF(LEN(INDEX(Input!M$6:M$1005,ROW($C739)-ROW($C$5),1))=0,"-",INDEX(Input!M$6:M$1005,ROW($C739)-ROW($C$5),1))</f>
        <v>-</v>
      </c>
      <c r="T739" s="156" t="str">
        <f t="shared" si="91"/>
        <v/>
      </c>
      <c r="U739" s="100" t="str">
        <f t="shared" si="92"/>
        <v>-</v>
      </c>
      <c r="V739" s="156" t="str">
        <f>IF(LEN(INDEX(Input!O$6:O$1005,ROW($C739)-ROW($C$5),1))=0,"",INDEX(Input!O$6:O$1005,ROW($C739)-ROW($C$5),1))</f>
        <v/>
      </c>
      <c r="W739" s="100" t="str">
        <f t="shared" si="93"/>
        <v>-</v>
      </c>
      <c r="X739" s="104" t="str">
        <f t="shared" si="94"/>
        <v/>
      </c>
      <c r="Y739" s="102" t="str">
        <f t="shared" si="95"/>
        <v/>
      </c>
      <c r="Z739" s="102" t="str">
        <f>IF(AND(OR(Dashboard!$D$7=J739,Dashboard!$D$7=""),  OR(Dashboard!$G$6&lt;=K739,Dashboard!$G$6=""), OR(Dashboard!$G$7&gt;=K739,Dashboard!$G$7=""),  OR(Dashboard!$J$6&lt;=O739,Dashboard!$J$6=""), OR(Dashboard!$J$7&gt;=O739,Dashboard!$J$7=""),D739&lt;&gt;""),"x","")</f>
        <v>x</v>
      </c>
      <c r="AA739" s="102" t="str">
        <f>IF(AND(OR(Dashboard!$D$6=H739,Dashboard!$D$6="",Dashboard!$D$6="All"), Z739="x"),"x","")</f>
        <v>x</v>
      </c>
      <c r="AB739" s="103" t="str">
        <f>IF(AND(OR(Dashboard!$D$6=H739,Dashboard!$D$6="",Dashboard!$D$6="All"), OR(Dashboard!$D$7=J739,Dashboard!$D$7=""),  OR(Dashboard!$G$6&lt;=K739,Dashboard!$G$6=""), OR(Dashboard!$G$7&gt;=K739,Dashboard!$G$7=""),  OR(Dashboard!$J$6&lt;=O739,Dashboard!$J$6=""), OR(Dashboard!$J$7&gt;=O739,Dashboard!$J$7=""),I739&lt;&gt;""),"x","")</f>
        <v/>
      </c>
      <c r="AC739" s="88" t="str">
        <f>IF($AB739&lt;&gt;"x","",IF(AND($I739&lt;&gt;AC$4, IFERROR(MATCH("c",$AB739:AB739,0),0)=0),"x", IF(IFERROR(MATCH("c",$AB739:AB739,0),0)=0,"c","")))</f>
        <v/>
      </c>
      <c r="AD739" s="88" t="str">
        <f>IF($AB739&lt;&gt;"x","",IF(AND($I739&lt;&gt;AD$4, IFERROR(MATCH("c",$AB739:AC739,0),0)=0),"x", IF(IFERROR(MATCH("c",$AB739:AC739,0),0)=0,"c","")))</f>
        <v/>
      </c>
      <c r="AE739" s="88" t="str">
        <f>IF($AB739&lt;&gt;"x","",IF(AND($I739&lt;&gt;AE$4, IFERROR(MATCH("c",$AB739:AD739,0),0)=0),"x", IF(IFERROR(MATCH("c",$AB739:AD739,0),0)=0,"c","")))</f>
        <v/>
      </c>
      <c r="AF739" s="88" t="str">
        <f>IF($AB739&lt;&gt;"x","",IF(AND($I739&lt;&gt;AF$4, IFERROR(MATCH("c",$AB739:AE739,0),0)=0),"x", IF(IFERROR(MATCH("c",$AB739:AE739,0),0)=0,"c","")))</f>
        <v/>
      </c>
      <c r="AG739" s="88" t="str">
        <f>IF($AB739&lt;&gt;"x","",IF(AND($I739&lt;&gt;AG$4, IFERROR(MATCH("c",$AB739:AF739,0),0)=0),"x", IF(IFERROR(MATCH("c",$AB739:AF739,0),0)=0,"c","")))</f>
        <v/>
      </c>
      <c r="AH739" s="88" t="str">
        <f>IF($AB739&lt;&gt;"x","",IF(AND($I739&lt;&gt;AH$4, IFERROR(MATCH("c",$AB739:AG739,0),0)=0),"x", IF(IFERROR(MATCH("c",$AB739:AG739,0),0)=0,"c","")))</f>
        <v/>
      </c>
      <c r="AI739" s="88" t="str">
        <f>IF($AB739&lt;&gt;"x","",IF(AND($I739&lt;&gt;AI$4, IFERROR(MATCH("c",$AB739:AH739,0),0)=0),"x", IF(IFERROR(MATCH("c",$AB739:AH739,0),0)=0,"c","")))</f>
        <v/>
      </c>
      <c r="AJ739" s="88" t="str">
        <f>IF($AB739&lt;&gt;"x","",IF(AND($I739&lt;&gt;AJ$4, IFERROR(MATCH("c",$AB739:AI739,0),0)=0),"x", IF(IFERROR(MATCH("c",$AB739:AI739,0),0)=0,"c","")))</f>
        <v/>
      </c>
      <c r="AK739" s="88" t="str">
        <f>IF($AB739&lt;&gt;"x","",IF(AND($I739&lt;&gt;AK$4, IFERROR(MATCH("c",$AB739:AJ739,0),0)=0),"x", IF(IFERROR(MATCH("c",$AB739:AJ739,0),0)=0,"c","")))</f>
        <v/>
      </c>
      <c r="AL739" s="88" t="str">
        <f>IF($AB739&lt;&gt;"x","",IF(AND($I739&lt;&gt;AL$4, IFERROR(MATCH("c",$AB739:AK739,0),0)=0),"x", IF(IFERROR(MATCH("c",$AB739:AK739,0),0)=0,"c","")))</f>
        <v/>
      </c>
      <c r="AM739" s="88" t="str">
        <f>IF($AB739&lt;&gt;"x","",IF(AND($I739&lt;&gt;AM$4, IFERROR(MATCH("c",$AB739:AL739,0),0)=0),"x", IF(IFERROR(MATCH("c",$AB739:AL739,0),0)=0,"c","")))</f>
        <v/>
      </c>
      <c r="AN739" s="88" t="str">
        <f>IF($AB739&lt;&gt;"x","",IF(AND($I739&lt;&gt;AN$4, IFERROR(MATCH("c",$AB739:AM739,0),0)=0),"x", IF(IFERROR(MATCH("c",$AB739:AM739,0),0)=0,"c","")))</f>
        <v/>
      </c>
      <c r="AO739" s="88" t="str">
        <f>IF($AB739&lt;&gt;"x","",IF(AND($I739&lt;&gt;AO$4, IFERROR(MATCH("c",$AB739:AN739,0),0)=0),"x", IF(IFERROR(MATCH("c",$AB739:AN739,0),0)=0,"c","")))</f>
        <v/>
      </c>
      <c r="AP739" s="88" t="str">
        <f>IF($AB739&lt;&gt;"x","",IF(AND($I739&lt;&gt;AP$4, IFERROR(MATCH("c",$AB739:AO739,0),0)=0),"x", IF(IFERROR(MATCH("c",$AB739:AO739,0),0)=0,"c","")))</f>
        <v/>
      </c>
      <c r="AQ739" s="88" t="str">
        <f>IF($AB739&lt;&gt;"x","",IF(AND($I739&lt;&gt;AQ$4, IFERROR(MATCH("c",$AB739:AP739,0),0)=0),"x", IF(IFERROR(MATCH("c",$AB739:AP739,0),0)=0,"c","")))</f>
        <v/>
      </c>
    </row>
    <row r="740" spans="2:43" x14ac:dyDescent="0.25">
      <c r="B740" s="88">
        <f>IF(AND(OR(Pipeline!$F$5=H740,Pipeline!$F$5="",Pipeline!$F$5="All"), OR(Pipeline!$F$6=J740,Pipeline!$F$6="",Pipeline!$F$6="All"),  OR(Pipeline!$J$5&lt;=K740,Pipeline!$J$5=""), OR(Pipeline!$J$6&gt;=K740,Pipeline!$J$6=""),  OR(Pipeline!$N$5&lt;=O740,Pipeline!$N$5=""), OR(Pipeline!$N$6&gt;=O740,Pipeline!$N$6="")),1,0)</f>
        <v>1</v>
      </c>
      <c r="C740" s="99">
        <f>IF(B740&lt;&gt;1,"",COUNTIFS($I$6:I739,I740,$B$6:B739,1)+1)</f>
        <v>728</v>
      </c>
      <c r="D740" s="100" t="str">
        <f>IF(LEN(INDEX(Input!B$6:B$1005,ROW($C740)-ROW($C$5),1))=0,"-",INDEX(Input!B$6:B$1005,ROW($C740)-ROW($C$5),1))</f>
        <v>-</v>
      </c>
      <c r="E740" s="100" t="str">
        <f>IF(LEN(INDEX(Input!C$6:C$1005,ROW($C740)-ROW($C$5),1))=0,"-",INDEX(Input!C$6:C$1005,ROW($C740)-ROW($C$5),1))</f>
        <v>-</v>
      </c>
      <c r="F740" s="100" t="str">
        <f>IF(LEN(INDEX(Input!D$6:D$1005,ROW($C740)-ROW($C$5),1))=0,"-",INDEX(Input!D$6:D$1005,ROW($C740)-ROW($C$5),1))</f>
        <v>-</v>
      </c>
      <c r="G740" s="100" t="str">
        <f>IF(LEN(INDEX(Input!E$6:E$1005,ROW($C740)-ROW($C$5),1))=0,"-",INDEX(Input!E$6:E$1005,ROW($C740)-ROW($C$5),1))</f>
        <v>-</v>
      </c>
      <c r="H740" s="100" t="str">
        <f>IF(LEN(INDEX(Input!F$6:F$1005,ROW($C740)-ROW($C$5),1))=0,"-",INDEX(Input!F$6:F$1005,ROW($C740)-ROW($C$5),1))</f>
        <v>-</v>
      </c>
      <c r="I740" s="100" t="str">
        <f>IF(LEN(INDEX(Input!G$6:G$1005,ROW($C740)-ROW($C$5),1))=0,"",INDEX(Input!G$6:G$1005,ROW($C740)-ROW($C$5),1))</f>
        <v/>
      </c>
      <c r="J740" s="100" t="str">
        <f>IF(LEN(INDEX(Input!B$6:B$1005,ROW($C740)-ROW($C$5),1))=0,"-",IF(INDEX(Input!H$6:H$1005,ROW($C740)-ROW($C$5),1)="","Not set",INDEX(Input!H$6:H$1005,ROW($C740)-ROW($C$5),1)) )</f>
        <v>-</v>
      </c>
      <c r="K740" s="101" t="str">
        <f>IF(LEN(INDEX(Input!I$6:I$1005,ROW($C740)-ROW($C$5),1))=0,"",INDEX(Input!I$6:I$1005,ROW($C740)-ROW($C$5),1))</f>
        <v/>
      </c>
      <c r="L740" s="101" t="str">
        <f t="array" ref="L740">IFERROR(IF($AY$24=123,DAY(K740)&amp;connector&amp;IF($AZ$24="Extended",INDEX($AT$24:$AT$35,MONTH(K740),1),MONTH(K740))&amp;connector&amp;IF($AZ$24="Short", RIGHT(YEAR(K740),2),YEAR(K740)),IF($AY$24=213, MONTH(K740)&amp;connector&amp;DAY(K740)&amp;connector&amp;IF($AZ$24="Short", RIGHT(YEAR(K740),2),YEAR(K740)),IF($AZ$24="Short", RIGHT(YEAR(K740),2),YEAR(K740))&amp;connector&amp;MONTH(K740)&amp;connector&amp;DAY(K740))),"-")</f>
        <v>-</v>
      </c>
      <c r="M740" s="101" t="str">
        <f>IF(LEN(INDEX(Input!J$6:J$1005,ROW($C740)-ROW($C$5),1))=0,"",INDEX(Input!J$6:J$1005,ROW($C740)-ROW($C$5),1))</f>
        <v/>
      </c>
      <c r="N740" s="101" t="str">
        <f t="array" ref="N740">IFERROR(IF($AY$24=123,DAY(M740)&amp;connector&amp;IF($AZ$24="Extended",INDEX($AT$24:$AT$35,MONTH(M740),1),MONTH(M740))&amp;connector&amp;IF($AZ$24="Short", RIGHT(YEAR(M740),2),YEAR(M740)),IF($AY$24=213, MONTH(M740)&amp;connector&amp;DAY(M740)&amp;connector&amp;IF($AZ$24="Short", RIGHT(YEAR(M740),2),YEAR(M740)),IF($AZ$24="Short", RIGHT(YEAR(M740),2),YEAR(M740))&amp;connector&amp;MONTH(M740)&amp;connector&amp;DAY(M740))),"-")</f>
        <v>-</v>
      </c>
      <c r="O740" s="156" t="str">
        <f>IF(LEN(INDEX(Input!K$6:K$1005,ROW($C740)-ROW($C$5),1))=0,"",INDEX(Input!K$6:K$1005,ROW($C740)-ROW($C$5),1))</f>
        <v/>
      </c>
      <c r="P740" s="100" t="str">
        <f t="shared" si="89"/>
        <v>-</v>
      </c>
      <c r="Q740" s="156" t="str">
        <f>IF(LEN(INDEX(Input!L$6:L$1005,ROW($C740)-ROW($C$5),1))=0,"",INDEX(Input!L$6:L$1005,ROW($C740)-ROW($C$5),1))</f>
        <v/>
      </c>
      <c r="R740" s="100" t="str">
        <f t="shared" si="90"/>
        <v>-</v>
      </c>
      <c r="S740" s="156" t="str">
        <f>IF(LEN(INDEX(Input!M$6:M$1005,ROW($C740)-ROW($C$5),1))=0,"-",INDEX(Input!M$6:M$1005,ROW($C740)-ROW($C$5),1))</f>
        <v>-</v>
      </c>
      <c r="T740" s="156" t="str">
        <f t="shared" si="91"/>
        <v/>
      </c>
      <c r="U740" s="100" t="str">
        <f t="shared" si="92"/>
        <v>-</v>
      </c>
      <c r="V740" s="156" t="str">
        <f>IF(LEN(INDEX(Input!O$6:O$1005,ROW($C740)-ROW($C$5),1))=0,"",INDEX(Input!O$6:O$1005,ROW($C740)-ROW($C$5),1))</f>
        <v/>
      </c>
      <c r="W740" s="100" t="str">
        <f t="shared" si="93"/>
        <v>-</v>
      </c>
      <c r="X740" s="104" t="str">
        <f t="shared" si="94"/>
        <v/>
      </c>
      <c r="Y740" s="102" t="str">
        <f t="shared" si="95"/>
        <v/>
      </c>
      <c r="Z740" s="102" t="str">
        <f>IF(AND(OR(Dashboard!$D$7=J740,Dashboard!$D$7=""),  OR(Dashboard!$G$6&lt;=K740,Dashboard!$G$6=""), OR(Dashboard!$G$7&gt;=K740,Dashboard!$G$7=""),  OR(Dashboard!$J$6&lt;=O740,Dashboard!$J$6=""), OR(Dashboard!$J$7&gt;=O740,Dashboard!$J$7=""),D740&lt;&gt;""),"x","")</f>
        <v>x</v>
      </c>
      <c r="AA740" s="102" t="str">
        <f>IF(AND(OR(Dashboard!$D$6=H740,Dashboard!$D$6="",Dashboard!$D$6="All"), Z740="x"),"x","")</f>
        <v>x</v>
      </c>
      <c r="AB740" s="103" t="str">
        <f>IF(AND(OR(Dashboard!$D$6=H740,Dashboard!$D$6="",Dashboard!$D$6="All"), OR(Dashboard!$D$7=J740,Dashboard!$D$7=""),  OR(Dashboard!$G$6&lt;=K740,Dashboard!$G$6=""), OR(Dashboard!$G$7&gt;=K740,Dashboard!$G$7=""),  OR(Dashboard!$J$6&lt;=O740,Dashboard!$J$6=""), OR(Dashboard!$J$7&gt;=O740,Dashboard!$J$7=""),I740&lt;&gt;""),"x","")</f>
        <v/>
      </c>
      <c r="AC740" s="88" t="str">
        <f>IF($AB740&lt;&gt;"x","",IF(AND($I740&lt;&gt;AC$4, IFERROR(MATCH("c",$AB740:AB740,0),0)=0),"x", IF(IFERROR(MATCH("c",$AB740:AB740,0),0)=0,"c","")))</f>
        <v/>
      </c>
      <c r="AD740" s="88" t="str">
        <f>IF($AB740&lt;&gt;"x","",IF(AND($I740&lt;&gt;AD$4, IFERROR(MATCH("c",$AB740:AC740,0),0)=0),"x", IF(IFERROR(MATCH("c",$AB740:AC740,0),0)=0,"c","")))</f>
        <v/>
      </c>
      <c r="AE740" s="88" t="str">
        <f>IF($AB740&lt;&gt;"x","",IF(AND($I740&lt;&gt;AE$4, IFERROR(MATCH("c",$AB740:AD740,0),0)=0),"x", IF(IFERROR(MATCH("c",$AB740:AD740,0),0)=0,"c","")))</f>
        <v/>
      </c>
      <c r="AF740" s="88" t="str">
        <f>IF($AB740&lt;&gt;"x","",IF(AND($I740&lt;&gt;AF$4, IFERROR(MATCH("c",$AB740:AE740,0),0)=0),"x", IF(IFERROR(MATCH("c",$AB740:AE740,0),0)=0,"c","")))</f>
        <v/>
      </c>
      <c r="AG740" s="88" t="str">
        <f>IF($AB740&lt;&gt;"x","",IF(AND($I740&lt;&gt;AG$4, IFERROR(MATCH("c",$AB740:AF740,0),0)=0),"x", IF(IFERROR(MATCH("c",$AB740:AF740,0),0)=0,"c","")))</f>
        <v/>
      </c>
      <c r="AH740" s="88" t="str">
        <f>IF($AB740&lt;&gt;"x","",IF(AND($I740&lt;&gt;AH$4, IFERROR(MATCH("c",$AB740:AG740,0),0)=0),"x", IF(IFERROR(MATCH("c",$AB740:AG740,0),0)=0,"c","")))</f>
        <v/>
      </c>
      <c r="AI740" s="88" t="str">
        <f>IF($AB740&lt;&gt;"x","",IF(AND($I740&lt;&gt;AI$4, IFERROR(MATCH("c",$AB740:AH740,0),0)=0),"x", IF(IFERROR(MATCH("c",$AB740:AH740,0),0)=0,"c","")))</f>
        <v/>
      </c>
      <c r="AJ740" s="88" t="str">
        <f>IF($AB740&lt;&gt;"x","",IF(AND($I740&lt;&gt;AJ$4, IFERROR(MATCH("c",$AB740:AI740,0),0)=0),"x", IF(IFERROR(MATCH("c",$AB740:AI740,0),0)=0,"c","")))</f>
        <v/>
      </c>
      <c r="AK740" s="88" t="str">
        <f>IF($AB740&lt;&gt;"x","",IF(AND($I740&lt;&gt;AK$4, IFERROR(MATCH("c",$AB740:AJ740,0),0)=0),"x", IF(IFERROR(MATCH("c",$AB740:AJ740,0),0)=0,"c","")))</f>
        <v/>
      </c>
      <c r="AL740" s="88" t="str">
        <f>IF($AB740&lt;&gt;"x","",IF(AND($I740&lt;&gt;AL$4, IFERROR(MATCH("c",$AB740:AK740,0),0)=0),"x", IF(IFERROR(MATCH("c",$AB740:AK740,0),0)=0,"c","")))</f>
        <v/>
      </c>
      <c r="AM740" s="88" t="str">
        <f>IF($AB740&lt;&gt;"x","",IF(AND($I740&lt;&gt;AM$4, IFERROR(MATCH("c",$AB740:AL740,0),0)=0),"x", IF(IFERROR(MATCH("c",$AB740:AL740,0),0)=0,"c","")))</f>
        <v/>
      </c>
      <c r="AN740" s="88" t="str">
        <f>IF($AB740&lt;&gt;"x","",IF(AND($I740&lt;&gt;AN$4, IFERROR(MATCH("c",$AB740:AM740,0),0)=0),"x", IF(IFERROR(MATCH("c",$AB740:AM740,0),0)=0,"c","")))</f>
        <v/>
      </c>
      <c r="AO740" s="88" t="str">
        <f>IF($AB740&lt;&gt;"x","",IF(AND($I740&lt;&gt;AO$4, IFERROR(MATCH("c",$AB740:AN740,0),0)=0),"x", IF(IFERROR(MATCH("c",$AB740:AN740,0),0)=0,"c","")))</f>
        <v/>
      </c>
      <c r="AP740" s="88" t="str">
        <f>IF($AB740&lt;&gt;"x","",IF(AND($I740&lt;&gt;AP$4, IFERROR(MATCH("c",$AB740:AO740,0),0)=0),"x", IF(IFERROR(MATCH("c",$AB740:AO740,0),0)=0,"c","")))</f>
        <v/>
      </c>
      <c r="AQ740" s="88" t="str">
        <f>IF($AB740&lt;&gt;"x","",IF(AND($I740&lt;&gt;AQ$4, IFERROR(MATCH("c",$AB740:AP740,0),0)=0),"x", IF(IFERROR(MATCH("c",$AB740:AP740,0),0)=0,"c","")))</f>
        <v/>
      </c>
    </row>
    <row r="741" spans="2:43" x14ac:dyDescent="0.25">
      <c r="B741" s="88">
        <f>IF(AND(OR(Pipeline!$F$5=H741,Pipeline!$F$5="",Pipeline!$F$5="All"), OR(Pipeline!$F$6=J741,Pipeline!$F$6="",Pipeline!$F$6="All"),  OR(Pipeline!$J$5&lt;=K741,Pipeline!$J$5=""), OR(Pipeline!$J$6&gt;=K741,Pipeline!$J$6=""),  OR(Pipeline!$N$5&lt;=O741,Pipeline!$N$5=""), OR(Pipeline!$N$6&gt;=O741,Pipeline!$N$6="")),1,0)</f>
        <v>1</v>
      </c>
      <c r="C741" s="99">
        <f>IF(B741&lt;&gt;1,"",COUNTIFS($I$6:I740,I741,$B$6:B740,1)+1)</f>
        <v>729</v>
      </c>
      <c r="D741" s="100" t="str">
        <f>IF(LEN(INDEX(Input!B$6:B$1005,ROW($C741)-ROW($C$5),1))=0,"-",INDEX(Input!B$6:B$1005,ROW($C741)-ROW($C$5),1))</f>
        <v>-</v>
      </c>
      <c r="E741" s="100" t="str">
        <f>IF(LEN(INDEX(Input!C$6:C$1005,ROW($C741)-ROW($C$5),1))=0,"-",INDEX(Input!C$6:C$1005,ROW($C741)-ROW($C$5),1))</f>
        <v>-</v>
      </c>
      <c r="F741" s="100" t="str">
        <f>IF(LEN(INDEX(Input!D$6:D$1005,ROW($C741)-ROW($C$5),1))=0,"-",INDEX(Input!D$6:D$1005,ROW($C741)-ROW($C$5),1))</f>
        <v>-</v>
      </c>
      <c r="G741" s="100" t="str">
        <f>IF(LEN(INDEX(Input!E$6:E$1005,ROW($C741)-ROW($C$5),1))=0,"-",INDEX(Input!E$6:E$1005,ROW($C741)-ROW($C$5),1))</f>
        <v>-</v>
      </c>
      <c r="H741" s="100" t="str">
        <f>IF(LEN(INDEX(Input!F$6:F$1005,ROW($C741)-ROW($C$5),1))=0,"-",INDEX(Input!F$6:F$1005,ROW($C741)-ROW($C$5),1))</f>
        <v>-</v>
      </c>
      <c r="I741" s="100" t="str">
        <f>IF(LEN(INDEX(Input!G$6:G$1005,ROW($C741)-ROW($C$5),1))=0,"",INDEX(Input!G$6:G$1005,ROW($C741)-ROW($C$5),1))</f>
        <v/>
      </c>
      <c r="J741" s="100" t="str">
        <f>IF(LEN(INDEX(Input!B$6:B$1005,ROW($C741)-ROW($C$5),1))=0,"-",IF(INDEX(Input!H$6:H$1005,ROW($C741)-ROW($C$5),1)="","Not set",INDEX(Input!H$6:H$1005,ROW($C741)-ROW($C$5),1)) )</f>
        <v>-</v>
      </c>
      <c r="K741" s="101" t="str">
        <f>IF(LEN(INDEX(Input!I$6:I$1005,ROW($C741)-ROW($C$5),1))=0,"",INDEX(Input!I$6:I$1005,ROW($C741)-ROW($C$5),1))</f>
        <v/>
      </c>
      <c r="L741" s="101" t="str">
        <f t="array" ref="L741">IFERROR(IF($AY$24=123,DAY(K741)&amp;connector&amp;IF($AZ$24="Extended",INDEX($AT$24:$AT$35,MONTH(K741),1),MONTH(K741))&amp;connector&amp;IF($AZ$24="Short", RIGHT(YEAR(K741),2),YEAR(K741)),IF($AY$24=213, MONTH(K741)&amp;connector&amp;DAY(K741)&amp;connector&amp;IF($AZ$24="Short", RIGHT(YEAR(K741),2),YEAR(K741)),IF($AZ$24="Short", RIGHT(YEAR(K741),2),YEAR(K741))&amp;connector&amp;MONTH(K741)&amp;connector&amp;DAY(K741))),"-")</f>
        <v>-</v>
      </c>
      <c r="M741" s="101" t="str">
        <f>IF(LEN(INDEX(Input!J$6:J$1005,ROW($C741)-ROW($C$5),1))=0,"",INDEX(Input!J$6:J$1005,ROW($C741)-ROW($C$5),1))</f>
        <v/>
      </c>
      <c r="N741" s="101" t="str">
        <f t="array" ref="N741">IFERROR(IF($AY$24=123,DAY(M741)&amp;connector&amp;IF($AZ$24="Extended",INDEX($AT$24:$AT$35,MONTH(M741),1),MONTH(M741))&amp;connector&amp;IF($AZ$24="Short", RIGHT(YEAR(M741),2),YEAR(M741)),IF($AY$24=213, MONTH(M741)&amp;connector&amp;DAY(M741)&amp;connector&amp;IF($AZ$24="Short", RIGHT(YEAR(M741),2),YEAR(M741)),IF($AZ$24="Short", RIGHT(YEAR(M741),2),YEAR(M741))&amp;connector&amp;MONTH(M741)&amp;connector&amp;DAY(M741))),"-")</f>
        <v>-</v>
      </c>
      <c r="O741" s="156" t="str">
        <f>IF(LEN(INDEX(Input!K$6:K$1005,ROW($C741)-ROW($C$5),1))=0,"",INDEX(Input!K$6:K$1005,ROW($C741)-ROW($C$5),1))</f>
        <v/>
      </c>
      <c r="P741" s="100" t="str">
        <f t="shared" si="89"/>
        <v>-</v>
      </c>
      <c r="Q741" s="156" t="str">
        <f>IF(LEN(INDEX(Input!L$6:L$1005,ROW($C741)-ROW($C$5),1))=0,"",INDEX(Input!L$6:L$1005,ROW($C741)-ROW($C$5),1))</f>
        <v/>
      </c>
      <c r="R741" s="100" t="str">
        <f t="shared" si="90"/>
        <v>-</v>
      </c>
      <c r="S741" s="156" t="str">
        <f>IF(LEN(INDEX(Input!M$6:M$1005,ROW($C741)-ROW($C$5),1))=0,"-",INDEX(Input!M$6:M$1005,ROW($C741)-ROW($C$5),1))</f>
        <v>-</v>
      </c>
      <c r="T741" s="156" t="str">
        <f t="shared" si="91"/>
        <v/>
      </c>
      <c r="U741" s="100" t="str">
        <f t="shared" si="92"/>
        <v>-</v>
      </c>
      <c r="V741" s="156" t="str">
        <f>IF(LEN(INDEX(Input!O$6:O$1005,ROW($C741)-ROW($C$5),1))=0,"",INDEX(Input!O$6:O$1005,ROW($C741)-ROW($C$5),1))</f>
        <v/>
      </c>
      <c r="W741" s="100" t="str">
        <f t="shared" si="93"/>
        <v>-</v>
      </c>
      <c r="X741" s="104" t="str">
        <f t="shared" si="94"/>
        <v/>
      </c>
      <c r="Y741" s="102" t="str">
        <f t="shared" si="95"/>
        <v/>
      </c>
      <c r="Z741" s="102" t="str">
        <f>IF(AND(OR(Dashboard!$D$7=J741,Dashboard!$D$7=""),  OR(Dashboard!$G$6&lt;=K741,Dashboard!$G$6=""), OR(Dashboard!$G$7&gt;=K741,Dashboard!$G$7=""),  OR(Dashboard!$J$6&lt;=O741,Dashboard!$J$6=""), OR(Dashboard!$J$7&gt;=O741,Dashboard!$J$7=""),D741&lt;&gt;""),"x","")</f>
        <v>x</v>
      </c>
      <c r="AA741" s="102" t="str">
        <f>IF(AND(OR(Dashboard!$D$6=H741,Dashboard!$D$6="",Dashboard!$D$6="All"), Z741="x"),"x","")</f>
        <v>x</v>
      </c>
      <c r="AB741" s="103" t="str">
        <f>IF(AND(OR(Dashboard!$D$6=H741,Dashboard!$D$6="",Dashboard!$D$6="All"), OR(Dashboard!$D$7=J741,Dashboard!$D$7=""),  OR(Dashboard!$G$6&lt;=K741,Dashboard!$G$6=""), OR(Dashboard!$G$7&gt;=K741,Dashboard!$G$7=""),  OR(Dashboard!$J$6&lt;=O741,Dashboard!$J$6=""), OR(Dashboard!$J$7&gt;=O741,Dashboard!$J$7=""),I741&lt;&gt;""),"x","")</f>
        <v/>
      </c>
      <c r="AC741" s="88" t="str">
        <f>IF($AB741&lt;&gt;"x","",IF(AND($I741&lt;&gt;AC$4, IFERROR(MATCH("c",$AB741:AB741,0),0)=0),"x", IF(IFERROR(MATCH("c",$AB741:AB741,0),0)=0,"c","")))</f>
        <v/>
      </c>
      <c r="AD741" s="88" t="str">
        <f>IF($AB741&lt;&gt;"x","",IF(AND($I741&lt;&gt;AD$4, IFERROR(MATCH("c",$AB741:AC741,0),0)=0),"x", IF(IFERROR(MATCH("c",$AB741:AC741,0),0)=0,"c","")))</f>
        <v/>
      </c>
      <c r="AE741" s="88" t="str">
        <f>IF($AB741&lt;&gt;"x","",IF(AND($I741&lt;&gt;AE$4, IFERROR(MATCH("c",$AB741:AD741,0),0)=0),"x", IF(IFERROR(MATCH("c",$AB741:AD741,0),0)=0,"c","")))</f>
        <v/>
      </c>
      <c r="AF741" s="88" t="str">
        <f>IF($AB741&lt;&gt;"x","",IF(AND($I741&lt;&gt;AF$4, IFERROR(MATCH("c",$AB741:AE741,0),0)=0),"x", IF(IFERROR(MATCH("c",$AB741:AE741,0),0)=0,"c","")))</f>
        <v/>
      </c>
      <c r="AG741" s="88" t="str">
        <f>IF($AB741&lt;&gt;"x","",IF(AND($I741&lt;&gt;AG$4, IFERROR(MATCH("c",$AB741:AF741,0),0)=0),"x", IF(IFERROR(MATCH("c",$AB741:AF741,0),0)=0,"c","")))</f>
        <v/>
      </c>
      <c r="AH741" s="88" t="str">
        <f>IF($AB741&lt;&gt;"x","",IF(AND($I741&lt;&gt;AH$4, IFERROR(MATCH("c",$AB741:AG741,0),0)=0),"x", IF(IFERROR(MATCH("c",$AB741:AG741,0),0)=0,"c","")))</f>
        <v/>
      </c>
      <c r="AI741" s="88" t="str">
        <f>IF($AB741&lt;&gt;"x","",IF(AND($I741&lt;&gt;AI$4, IFERROR(MATCH("c",$AB741:AH741,0),0)=0),"x", IF(IFERROR(MATCH("c",$AB741:AH741,0),0)=0,"c","")))</f>
        <v/>
      </c>
      <c r="AJ741" s="88" t="str">
        <f>IF($AB741&lt;&gt;"x","",IF(AND($I741&lt;&gt;AJ$4, IFERROR(MATCH("c",$AB741:AI741,0),0)=0),"x", IF(IFERROR(MATCH("c",$AB741:AI741,0),0)=0,"c","")))</f>
        <v/>
      </c>
      <c r="AK741" s="88" t="str">
        <f>IF($AB741&lt;&gt;"x","",IF(AND($I741&lt;&gt;AK$4, IFERROR(MATCH("c",$AB741:AJ741,0),0)=0),"x", IF(IFERROR(MATCH("c",$AB741:AJ741,0),0)=0,"c","")))</f>
        <v/>
      </c>
      <c r="AL741" s="88" t="str">
        <f>IF($AB741&lt;&gt;"x","",IF(AND($I741&lt;&gt;AL$4, IFERROR(MATCH("c",$AB741:AK741,0),0)=0),"x", IF(IFERROR(MATCH("c",$AB741:AK741,0),0)=0,"c","")))</f>
        <v/>
      </c>
      <c r="AM741" s="88" t="str">
        <f>IF($AB741&lt;&gt;"x","",IF(AND($I741&lt;&gt;AM$4, IFERROR(MATCH("c",$AB741:AL741,0),0)=0),"x", IF(IFERROR(MATCH("c",$AB741:AL741,0),0)=0,"c","")))</f>
        <v/>
      </c>
      <c r="AN741" s="88" t="str">
        <f>IF($AB741&lt;&gt;"x","",IF(AND($I741&lt;&gt;AN$4, IFERROR(MATCH("c",$AB741:AM741,0),0)=0),"x", IF(IFERROR(MATCH("c",$AB741:AM741,0),0)=0,"c","")))</f>
        <v/>
      </c>
      <c r="AO741" s="88" t="str">
        <f>IF($AB741&lt;&gt;"x","",IF(AND($I741&lt;&gt;AO$4, IFERROR(MATCH("c",$AB741:AN741,0),0)=0),"x", IF(IFERROR(MATCH("c",$AB741:AN741,0),0)=0,"c","")))</f>
        <v/>
      </c>
      <c r="AP741" s="88" t="str">
        <f>IF($AB741&lt;&gt;"x","",IF(AND($I741&lt;&gt;AP$4, IFERROR(MATCH("c",$AB741:AO741,0),0)=0),"x", IF(IFERROR(MATCH("c",$AB741:AO741,0),0)=0,"c","")))</f>
        <v/>
      </c>
      <c r="AQ741" s="88" t="str">
        <f>IF($AB741&lt;&gt;"x","",IF(AND($I741&lt;&gt;AQ$4, IFERROR(MATCH("c",$AB741:AP741,0),0)=0),"x", IF(IFERROR(MATCH("c",$AB741:AP741,0),0)=0,"c","")))</f>
        <v/>
      </c>
    </row>
    <row r="742" spans="2:43" x14ac:dyDescent="0.25">
      <c r="B742" s="88">
        <f>IF(AND(OR(Pipeline!$F$5=H742,Pipeline!$F$5="",Pipeline!$F$5="All"), OR(Pipeline!$F$6=J742,Pipeline!$F$6="",Pipeline!$F$6="All"),  OR(Pipeline!$J$5&lt;=K742,Pipeline!$J$5=""), OR(Pipeline!$J$6&gt;=K742,Pipeline!$J$6=""),  OR(Pipeline!$N$5&lt;=O742,Pipeline!$N$5=""), OR(Pipeline!$N$6&gt;=O742,Pipeline!$N$6="")),1,0)</f>
        <v>1</v>
      </c>
      <c r="C742" s="99">
        <f>IF(B742&lt;&gt;1,"",COUNTIFS($I$6:I741,I742,$B$6:B741,1)+1)</f>
        <v>730</v>
      </c>
      <c r="D742" s="100" t="str">
        <f>IF(LEN(INDEX(Input!B$6:B$1005,ROW($C742)-ROW($C$5),1))=0,"-",INDEX(Input!B$6:B$1005,ROW($C742)-ROW($C$5),1))</f>
        <v>-</v>
      </c>
      <c r="E742" s="100" t="str">
        <f>IF(LEN(INDEX(Input!C$6:C$1005,ROW($C742)-ROW($C$5),1))=0,"-",INDEX(Input!C$6:C$1005,ROW($C742)-ROW($C$5),1))</f>
        <v>-</v>
      </c>
      <c r="F742" s="100" t="str">
        <f>IF(LEN(INDEX(Input!D$6:D$1005,ROW($C742)-ROW($C$5),1))=0,"-",INDEX(Input!D$6:D$1005,ROW($C742)-ROW($C$5),1))</f>
        <v>-</v>
      </c>
      <c r="G742" s="100" t="str">
        <f>IF(LEN(INDEX(Input!E$6:E$1005,ROW($C742)-ROW($C$5),1))=0,"-",INDEX(Input!E$6:E$1005,ROW($C742)-ROW($C$5),1))</f>
        <v>-</v>
      </c>
      <c r="H742" s="100" t="str">
        <f>IF(LEN(INDEX(Input!F$6:F$1005,ROW($C742)-ROW($C$5),1))=0,"-",INDEX(Input!F$6:F$1005,ROW($C742)-ROW($C$5),1))</f>
        <v>-</v>
      </c>
      <c r="I742" s="100" t="str">
        <f>IF(LEN(INDEX(Input!G$6:G$1005,ROW($C742)-ROW($C$5),1))=0,"",INDEX(Input!G$6:G$1005,ROW($C742)-ROW($C$5),1))</f>
        <v/>
      </c>
      <c r="J742" s="100" t="str">
        <f>IF(LEN(INDEX(Input!B$6:B$1005,ROW($C742)-ROW($C$5),1))=0,"-",IF(INDEX(Input!H$6:H$1005,ROW($C742)-ROW($C$5),1)="","Not set",INDEX(Input!H$6:H$1005,ROW($C742)-ROW($C$5),1)) )</f>
        <v>-</v>
      </c>
      <c r="K742" s="101" t="str">
        <f>IF(LEN(INDEX(Input!I$6:I$1005,ROW($C742)-ROW($C$5),1))=0,"",INDEX(Input!I$6:I$1005,ROW($C742)-ROW($C$5),1))</f>
        <v/>
      </c>
      <c r="L742" s="101" t="str">
        <f t="array" ref="L742">IFERROR(IF($AY$24=123,DAY(K742)&amp;connector&amp;IF($AZ$24="Extended",INDEX($AT$24:$AT$35,MONTH(K742),1),MONTH(K742))&amp;connector&amp;IF($AZ$24="Short", RIGHT(YEAR(K742),2),YEAR(K742)),IF($AY$24=213, MONTH(K742)&amp;connector&amp;DAY(K742)&amp;connector&amp;IF($AZ$24="Short", RIGHT(YEAR(K742),2),YEAR(K742)),IF($AZ$24="Short", RIGHT(YEAR(K742),2),YEAR(K742))&amp;connector&amp;MONTH(K742)&amp;connector&amp;DAY(K742))),"-")</f>
        <v>-</v>
      </c>
      <c r="M742" s="101" t="str">
        <f>IF(LEN(INDEX(Input!J$6:J$1005,ROW($C742)-ROW($C$5),1))=0,"",INDEX(Input!J$6:J$1005,ROW($C742)-ROW($C$5),1))</f>
        <v/>
      </c>
      <c r="N742" s="101" t="str">
        <f t="array" ref="N742">IFERROR(IF($AY$24=123,DAY(M742)&amp;connector&amp;IF($AZ$24="Extended",INDEX($AT$24:$AT$35,MONTH(M742),1),MONTH(M742))&amp;connector&amp;IF($AZ$24="Short", RIGHT(YEAR(M742),2),YEAR(M742)),IF($AY$24=213, MONTH(M742)&amp;connector&amp;DAY(M742)&amp;connector&amp;IF($AZ$24="Short", RIGHT(YEAR(M742),2),YEAR(M742)),IF($AZ$24="Short", RIGHT(YEAR(M742),2),YEAR(M742))&amp;connector&amp;MONTH(M742)&amp;connector&amp;DAY(M742))),"-")</f>
        <v>-</v>
      </c>
      <c r="O742" s="156" t="str">
        <f>IF(LEN(INDEX(Input!K$6:K$1005,ROW($C742)-ROW($C$5),1))=0,"",INDEX(Input!K$6:K$1005,ROW($C742)-ROW($C$5),1))</f>
        <v/>
      </c>
      <c r="P742" s="100" t="str">
        <f t="shared" si="89"/>
        <v>-</v>
      </c>
      <c r="Q742" s="156" t="str">
        <f>IF(LEN(INDEX(Input!L$6:L$1005,ROW($C742)-ROW($C$5),1))=0,"",INDEX(Input!L$6:L$1005,ROW($C742)-ROW($C$5),1))</f>
        <v/>
      </c>
      <c r="R742" s="100" t="str">
        <f t="shared" si="90"/>
        <v>-</v>
      </c>
      <c r="S742" s="156" t="str">
        <f>IF(LEN(INDEX(Input!M$6:M$1005,ROW($C742)-ROW($C$5),1))=0,"-",INDEX(Input!M$6:M$1005,ROW($C742)-ROW($C$5),1))</f>
        <v>-</v>
      </c>
      <c r="T742" s="156" t="str">
        <f t="shared" si="91"/>
        <v/>
      </c>
      <c r="U742" s="100" t="str">
        <f t="shared" si="92"/>
        <v>-</v>
      </c>
      <c r="V742" s="156" t="str">
        <f>IF(LEN(INDEX(Input!O$6:O$1005,ROW($C742)-ROW($C$5),1))=0,"",INDEX(Input!O$6:O$1005,ROW($C742)-ROW($C$5),1))</f>
        <v/>
      </c>
      <c r="W742" s="100" t="str">
        <f t="shared" si="93"/>
        <v>-</v>
      </c>
      <c r="X742" s="104" t="str">
        <f t="shared" si="94"/>
        <v/>
      </c>
      <c r="Y742" s="102" t="str">
        <f t="shared" si="95"/>
        <v/>
      </c>
      <c r="Z742" s="102" t="str">
        <f>IF(AND(OR(Dashboard!$D$7=J742,Dashboard!$D$7=""),  OR(Dashboard!$G$6&lt;=K742,Dashboard!$G$6=""), OR(Dashboard!$G$7&gt;=K742,Dashboard!$G$7=""),  OR(Dashboard!$J$6&lt;=O742,Dashboard!$J$6=""), OR(Dashboard!$J$7&gt;=O742,Dashboard!$J$7=""),D742&lt;&gt;""),"x","")</f>
        <v>x</v>
      </c>
      <c r="AA742" s="102" t="str">
        <f>IF(AND(OR(Dashboard!$D$6=H742,Dashboard!$D$6="",Dashboard!$D$6="All"), Z742="x"),"x","")</f>
        <v>x</v>
      </c>
      <c r="AB742" s="103" t="str">
        <f>IF(AND(OR(Dashboard!$D$6=H742,Dashboard!$D$6="",Dashboard!$D$6="All"), OR(Dashboard!$D$7=J742,Dashboard!$D$7=""),  OR(Dashboard!$G$6&lt;=K742,Dashboard!$G$6=""), OR(Dashboard!$G$7&gt;=K742,Dashboard!$G$7=""),  OR(Dashboard!$J$6&lt;=O742,Dashboard!$J$6=""), OR(Dashboard!$J$7&gt;=O742,Dashboard!$J$7=""),I742&lt;&gt;""),"x","")</f>
        <v/>
      </c>
      <c r="AC742" s="88" t="str">
        <f>IF($AB742&lt;&gt;"x","",IF(AND($I742&lt;&gt;AC$4, IFERROR(MATCH("c",$AB742:AB742,0),0)=0),"x", IF(IFERROR(MATCH("c",$AB742:AB742,0),0)=0,"c","")))</f>
        <v/>
      </c>
      <c r="AD742" s="88" t="str">
        <f>IF($AB742&lt;&gt;"x","",IF(AND($I742&lt;&gt;AD$4, IFERROR(MATCH("c",$AB742:AC742,0),0)=0),"x", IF(IFERROR(MATCH("c",$AB742:AC742,0),0)=0,"c","")))</f>
        <v/>
      </c>
      <c r="AE742" s="88" t="str">
        <f>IF($AB742&lt;&gt;"x","",IF(AND($I742&lt;&gt;AE$4, IFERROR(MATCH("c",$AB742:AD742,0),0)=0),"x", IF(IFERROR(MATCH("c",$AB742:AD742,0),0)=0,"c","")))</f>
        <v/>
      </c>
      <c r="AF742" s="88" t="str">
        <f>IF($AB742&lt;&gt;"x","",IF(AND($I742&lt;&gt;AF$4, IFERROR(MATCH("c",$AB742:AE742,0),0)=0),"x", IF(IFERROR(MATCH("c",$AB742:AE742,0),0)=0,"c","")))</f>
        <v/>
      </c>
      <c r="AG742" s="88" t="str">
        <f>IF($AB742&lt;&gt;"x","",IF(AND($I742&lt;&gt;AG$4, IFERROR(MATCH("c",$AB742:AF742,0),0)=0),"x", IF(IFERROR(MATCH("c",$AB742:AF742,0),0)=0,"c","")))</f>
        <v/>
      </c>
      <c r="AH742" s="88" t="str">
        <f>IF($AB742&lt;&gt;"x","",IF(AND($I742&lt;&gt;AH$4, IFERROR(MATCH("c",$AB742:AG742,0),0)=0),"x", IF(IFERROR(MATCH("c",$AB742:AG742,0),0)=0,"c","")))</f>
        <v/>
      </c>
      <c r="AI742" s="88" t="str">
        <f>IF($AB742&lt;&gt;"x","",IF(AND($I742&lt;&gt;AI$4, IFERROR(MATCH("c",$AB742:AH742,0),0)=0),"x", IF(IFERROR(MATCH("c",$AB742:AH742,0),0)=0,"c","")))</f>
        <v/>
      </c>
      <c r="AJ742" s="88" t="str">
        <f>IF($AB742&lt;&gt;"x","",IF(AND($I742&lt;&gt;AJ$4, IFERROR(MATCH("c",$AB742:AI742,0),0)=0),"x", IF(IFERROR(MATCH("c",$AB742:AI742,0),0)=0,"c","")))</f>
        <v/>
      </c>
      <c r="AK742" s="88" t="str">
        <f>IF($AB742&lt;&gt;"x","",IF(AND($I742&lt;&gt;AK$4, IFERROR(MATCH("c",$AB742:AJ742,0),0)=0),"x", IF(IFERROR(MATCH("c",$AB742:AJ742,0),0)=0,"c","")))</f>
        <v/>
      </c>
      <c r="AL742" s="88" t="str">
        <f>IF($AB742&lt;&gt;"x","",IF(AND($I742&lt;&gt;AL$4, IFERROR(MATCH("c",$AB742:AK742,0),0)=0),"x", IF(IFERROR(MATCH("c",$AB742:AK742,0),0)=0,"c","")))</f>
        <v/>
      </c>
      <c r="AM742" s="88" t="str">
        <f>IF($AB742&lt;&gt;"x","",IF(AND($I742&lt;&gt;AM$4, IFERROR(MATCH("c",$AB742:AL742,0),0)=0),"x", IF(IFERROR(MATCH("c",$AB742:AL742,0),0)=0,"c","")))</f>
        <v/>
      </c>
      <c r="AN742" s="88" t="str">
        <f>IF($AB742&lt;&gt;"x","",IF(AND($I742&lt;&gt;AN$4, IFERROR(MATCH("c",$AB742:AM742,0),0)=0),"x", IF(IFERROR(MATCH("c",$AB742:AM742,0),0)=0,"c","")))</f>
        <v/>
      </c>
      <c r="AO742" s="88" t="str">
        <f>IF($AB742&lt;&gt;"x","",IF(AND($I742&lt;&gt;AO$4, IFERROR(MATCH("c",$AB742:AN742,0),0)=0),"x", IF(IFERROR(MATCH("c",$AB742:AN742,0),0)=0,"c","")))</f>
        <v/>
      </c>
      <c r="AP742" s="88" t="str">
        <f>IF($AB742&lt;&gt;"x","",IF(AND($I742&lt;&gt;AP$4, IFERROR(MATCH("c",$AB742:AO742,0),0)=0),"x", IF(IFERROR(MATCH("c",$AB742:AO742,0),0)=0,"c","")))</f>
        <v/>
      </c>
      <c r="AQ742" s="88" t="str">
        <f>IF($AB742&lt;&gt;"x","",IF(AND($I742&lt;&gt;AQ$4, IFERROR(MATCH("c",$AB742:AP742,0),0)=0),"x", IF(IFERROR(MATCH("c",$AB742:AP742,0),0)=0,"c","")))</f>
        <v/>
      </c>
    </row>
    <row r="743" spans="2:43" x14ac:dyDescent="0.25">
      <c r="B743" s="88">
        <f>IF(AND(OR(Pipeline!$F$5=H743,Pipeline!$F$5="",Pipeline!$F$5="All"), OR(Pipeline!$F$6=J743,Pipeline!$F$6="",Pipeline!$F$6="All"),  OR(Pipeline!$J$5&lt;=K743,Pipeline!$J$5=""), OR(Pipeline!$J$6&gt;=K743,Pipeline!$J$6=""),  OR(Pipeline!$N$5&lt;=O743,Pipeline!$N$5=""), OR(Pipeline!$N$6&gt;=O743,Pipeline!$N$6="")),1,0)</f>
        <v>1</v>
      </c>
      <c r="C743" s="99">
        <f>IF(B743&lt;&gt;1,"",COUNTIFS($I$6:I742,I743,$B$6:B742,1)+1)</f>
        <v>731</v>
      </c>
      <c r="D743" s="100" t="str">
        <f>IF(LEN(INDEX(Input!B$6:B$1005,ROW($C743)-ROW($C$5),1))=0,"-",INDEX(Input!B$6:B$1005,ROW($C743)-ROW($C$5),1))</f>
        <v>-</v>
      </c>
      <c r="E743" s="100" t="str">
        <f>IF(LEN(INDEX(Input!C$6:C$1005,ROW($C743)-ROW($C$5),1))=0,"-",INDEX(Input!C$6:C$1005,ROW($C743)-ROW($C$5),1))</f>
        <v>-</v>
      </c>
      <c r="F743" s="100" t="str">
        <f>IF(LEN(INDEX(Input!D$6:D$1005,ROW($C743)-ROW($C$5),1))=0,"-",INDEX(Input!D$6:D$1005,ROW($C743)-ROW($C$5),1))</f>
        <v>-</v>
      </c>
      <c r="G743" s="100" t="str">
        <f>IF(LEN(INDEX(Input!E$6:E$1005,ROW($C743)-ROW($C$5),1))=0,"-",INDEX(Input!E$6:E$1005,ROW($C743)-ROW($C$5),1))</f>
        <v>-</v>
      </c>
      <c r="H743" s="100" t="str">
        <f>IF(LEN(INDEX(Input!F$6:F$1005,ROW($C743)-ROW($C$5),1))=0,"-",INDEX(Input!F$6:F$1005,ROW($C743)-ROW($C$5),1))</f>
        <v>-</v>
      </c>
      <c r="I743" s="100" t="str">
        <f>IF(LEN(INDEX(Input!G$6:G$1005,ROW($C743)-ROW($C$5),1))=0,"",INDEX(Input!G$6:G$1005,ROW($C743)-ROW($C$5),1))</f>
        <v/>
      </c>
      <c r="J743" s="100" t="str">
        <f>IF(LEN(INDEX(Input!B$6:B$1005,ROW($C743)-ROW($C$5),1))=0,"-",IF(INDEX(Input!H$6:H$1005,ROW($C743)-ROW($C$5),1)="","Not set",INDEX(Input!H$6:H$1005,ROW($C743)-ROW($C$5),1)) )</f>
        <v>-</v>
      </c>
      <c r="K743" s="101" t="str">
        <f>IF(LEN(INDEX(Input!I$6:I$1005,ROW($C743)-ROW($C$5),1))=0,"",INDEX(Input!I$6:I$1005,ROW($C743)-ROW($C$5),1))</f>
        <v/>
      </c>
      <c r="L743" s="101" t="str">
        <f t="array" ref="L743">IFERROR(IF($AY$24=123,DAY(K743)&amp;connector&amp;IF($AZ$24="Extended",INDEX($AT$24:$AT$35,MONTH(K743),1),MONTH(K743))&amp;connector&amp;IF($AZ$24="Short", RIGHT(YEAR(K743),2),YEAR(K743)),IF($AY$24=213, MONTH(K743)&amp;connector&amp;DAY(K743)&amp;connector&amp;IF($AZ$24="Short", RIGHT(YEAR(K743),2),YEAR(K743)),IF($AZ$24="Short", RIGHT(YEAR(K743),2),YEAR(K743))&amp;connector&amp;MONTH(K743)&amp;connector&amp;DAY(K743))),"-")</f>
        <v>-</v>
      </c>
      <c r="M743" s="101" t="str">
        <f>IF(LEN(INDEX(Input!J$6:J$1005,ROW($C743)-ROW($C$5),1))=0,"",INDEX(Input!J$6:J$1005,ROW($C743)-ROW($C$5),1))</f>
        <v/>
      </c>
      <c r="N743" s="101" t="str">
        <f t="array" ref="N743">IFERROR(IF($AY$24=123,DAY(M743)&amp;connector&amp;IF($AZ$24="Extended",INDEX($AT$24:$AT$35,MONTH(M743),1),MONTH(M743))&amp;connector&amp;IF($AZ$24="Short", RIGHT(YEAR(M743),2),YEAR(M743)),IF($AY$24=213, MONTH(M743)&amp;connector&amp;DAY(M743)&amp;connector&amp;IF($AZ$24="Short", RIGHT(YEAR(M743),2),YEAR(M743)),IF($AZ$24="Short", RIGHT(YEAR(M743),2),YEAR(M743))&amp;connector&amp;MONTH(M743)&amp;connector&amp;DAY(M743))),"-")</f>
        <v>-</v>
      </c>
      <c r="O743" s="156" t="str">
        <f>IF(LEN(INDEX(Input!K$6:K$1005,ROW($C743)-ROW($C$5),1))=0,"",INDEX(Input!K$6:K$1005,ROW($C743)-ROW($C$5),1))</f>
        <v/>
      </c>
      <c r="P743" s="100" t="str">
        <f t="shared" si="89"/>
        <v>-</v>
      </c>
      <c r="Q743" s="156" t="str">
        <f>IF(LEN(INDEX(Input!L$6:L$1005,ROW($C743)-ROW($C$5),1))=0,"",INDEX(Input!L$6:L$1005,ROW($C743)-ROW($C$5),1))</f>
        <v/>
      </c>
      <c r="R743" s="100" t="str">
        <f t="shared" si="90"/>
        <v>-</v>
      </c>
      <c r="S743" s="156" t="str">
        <f>IF(LEN(INDEX(Input!M$6:M$1005,ROW($C743)-ROW($C$5),1))=0,"-",INDEX(Input!M$6:M$1005,ROW($C743)-ROW($C$5),1))</f>
        <v>-</v>
      </c>
      <c r="T743" s="156" t="str">
        <f t="shared" si="91"/>
        <v/>
      </c>
      <c r="U743" s="100" t="str">
        <f t="shared" si="92"/>
        <v>-</v>
      </c>
      <c r="V743" s="156" t="str">
        <f>IF(LEN(INDEX(Input!O$6:O$1005,ROW($C743)-ROW($C$5),1))=0,"",INDEX(Input!O$6:O$1005,ROW($C743)-ROW($C$5),1))</f>
        <v/>
      </c>
      <c r="W743" s="100" t="str">
        <f t="shared" si="93"/>
        <v>-</v>
      </c>
      <c r="X743" s="104" t="str">
        <f t="shared" si="94"/>
        <v/>
      </c>
      <c r="Y743" s="102" t="str">
        <f t="shared" si="95"/>
        <v/>
      </c>
      <c r="Z743" s="102" t="str">
        <f>IF(AND(OR(Dashboard!$D$7=J743,Dashboard!$D$7=""),  OR(Dashboard!$G$6&lt;=K743,Dashboard!$G$6=""), OR(Dashboard!$G$7&gt;=K743,Dashboard!$G$7=""),  OR(Dashboard!$J$6&lt;=O743,Dashboard!$J$6=""), OR(Dashboard!$J$7&gt;=O743,Dashboard!$J$7=""),D743&lt;&gt;""),"x","")</f>
        <v>x</v>
      </c>
      <c r="AA743" s="102" t="str">
        <f>IF(AND(OR(Dashboard!$D$6=H743,Dashboard!$D$6="",Dashboard!$D$6="All"), Z743="x"),"x","")</f>
        <v>x</v>
      </c>
      <c r="AB743" s="103" t="str">
        <f>IF(AND(OR(Dashboard!$D$6=H743,Dashboard!$D$6="",Dashboard!$D$6="All"), OR(Dashboard!$D$7=J743,Dashboard!$D$7=""),  OR(Dashboard!$G$6&lt;=K743,Dashboard!$G$6=""), OR(Dashboard!$G$7&gt;=K743,Dashboard!$G$7=""),  OR(Dashboard!$J$6&lt;=O743,Dashboard!$J$6=""), OR(Dashboard!$J$7&gt;=O743,Dashboard!$J$7=""),I743&lt;&gt;""),"x","")</f>
        <v/>
      </c>
      <c r="AC743" s="88" t="str">
        <f>IF($AB743&lt;&gt;"x","",IF(AND($I743&lt;&gt;AC$4, IFERROR(MATCH("c",$AB743:AB743,0),0)=0),"x", IF(IFERROR(MATCH("c",$AB743:AB743,0),0)=0,"c","")))</f>
        <v/>
      </c>
      <c r="AD743" s="88" t="str">
        <f>IF($AB743&lt;&gt;"x","",IF(AND($I743&lt;&gt;AD$4, IFERROR(MATCH("c",$AB743:AC743,0),0)=0),"x", IF(IFERROR(MATCH("c",$AB743:AC743,0),0)=0,"c","")))</f>
        <v/>
      </c>
      <c r="AE743" s="88" t="str">
        <f>IF($AB743&lt;&gt;"x","",IF(AND($I743&lt;&gt;AE$4, IFERROR(MATCH("c",$AB743:AD743,0),0)=0),"x", IF(IFERROR(MATCH("c",$AB743:AD743,0),0)=0,"c","")))</f>
        <v/>
      </c>
      <c r="AF743" s="88" t="str">
        <f>IF($AB743&lt;&gt;"x","",IF(AND($I743&lt;&gt;AF$4, IFERROR(MATCH("c",$AB743:AE743,0),0)=0),"x", IF(IFERROR(MATCH("c",$AB743:AE743,0),0)=0,"c","")))</f>
        <v/>
      </c>
      <c r="AG743" s="88" t="str">
        <f>IF($AB743&lt;&gt;"x","",IF(AND($I743&lt;&gt;AG$4, IFERROR(MATCH("c",$AB743:AF743,0),0)=0),"x", IF(IFERROR(MATCH("c",$AB743:AF743,0),0)=0,"c","")))</f>
        <v/>
      </c>
      <c r="AH743" s="88" t="str">
        <f>IF($AB743&lt;&gt;"x","",IF(AND($I743&lt;&gt;AH$4, IFERROR(MATCH("c",$AB743:AG743,0),0)=0),"x", IF(IFERROR(MATCH("c",$AB743:AG743,0),0)=0,"c","")))</f>
        <v/>
      </c>
      <c r="AI743" s="88" t="str">
        <f>IF($AB743&lt;&gt;"x","",IF(AND($I743&lt;&gt;AI$4, IFERROR(MATCH("c",$AB743:AH743,0),0)=0),"x", IF(IFERROR(MATCH("c",$AB743:AH743,0),0)=0,"c","")))</f>
        <v/>
      </c>
      <c r="AJ743" s="88" t="str">
        <f>IF($AB743&lt;&gt;"x","",IF(AND($I743&lt;&gt;AJ$4, IFERROR(MATCH("c",$AB743:AI743,0),0)=0),"x", IF(IFERROR(MATCH("c",$AB743:AI743,0),0)=0,"c","")))</f>
        <v/>
      </c>
      <c r="AK743" s="88" t="str">
        <f>IF($AB743&lt;&gt;"x","",IF(AND($I743&lt;&gt;AK$4, IFERROR(MATCH("c",$AB743:AJ743,0),0)=0),"x", IF(IFERROR(MATCH("c",$AB743:AJ743,0),0)=0,"c","")))</f>
        <v/>
      </c>
      <c r="AL743" s="88" t="str">
        <f>IF($AB743&lt;&gt;"x","",IF(AND($I743&lt;&gt;AL$4, IFERROR(MATCH("c",$AB743:AK743,0),0)=0),"x", IF(IFERROR(MATCH("c",$AB743:AK743,0),0)=0,"c","")))</f>
        <v/>
      </c>
      <c r="AM743" s="88" t="str">
        <f>IF($AB743&lt;&gt;"x","",IF(AND($I743&lt;&gt;AM$4, IFERROR(MATCH("c",$AB743:AL743,0),0)=0),"x", IF(IFERROR(MATCH("c",$AB743:AL743,0),0)=0,"c","")))</f>
        <v/>
      </c>
      <c r="AN743" s="88" t="str">
        <f>IF($AB743&lt;&gt;"x","",IF(AND($I743&lt;&gt;AN$4, IFERROR(MATCH("c",$AB743:AM743,0),0)=0),"x", IF(IFERROR(MATCH("c",$AB743:AM743,0),0)=0,"c","")))</f>
        <v/>
      </c>
      <c r="AO743" s="88" t="str">
        <f>IF($AB743&lt;&gt;"x","",IF(AND($I743&lt;&gt;AO$4, IFERROR(MATCH("c",$AB743:AN743,0),0)=0),"x", IF(IFERROR(MATCH("c",$AB743:AN743,0),0)=0,"c","")))</f>
        <v/>
      </c>
      <c r="AP743" s="88" t="str">
        <f>IF($AB743&lt;&gt;"x","",IF(AND($I743&lt;&gt;AP$4, IFERROR(MATCH("c",$AB743:AO743,0),0)=0),"x", IF(IFERROR(MATCH("c",$AB743:AO743,0),0)=0,"c","")))</f>
        <v/>
      </c>
      <c r="AQ743" s="88" t="str">
        <f>IF($AB743&lt;&gt;"x","",IF(AND($I743&lt;&gt;AQ$4, IFERROR(MATCH("c",$AB743:AP743,0),0)=0),"x", IF(IFERROR(MATCH("c",$AB743:AP743,0),0)=0,"c","")))</f>
        <v/>
      </c>
    </row>
    <row r="744" spans="2:43" x14ac:dyDescent="0.25">
      <c r="B744" s="88">
        <f>IF(AND(OR(Pipeline!$F$5=H744,Pipeline!$F$5="",Pipeline!$F$5="All"), OR(Pipeline!$F$6=J744,Pipeline!$F$6="",Pipeline!$F$6="All"),  OR(Pipeline!$J$5&lt;=K744,Pipeline!$J$5=""), OR(Pipeline!$J$6&gt;=K744,Pipeline!$J$6=""),  OR(Pipeline!$N$5&lt;=O744,Pipeline!$N$5=""), OR(Pipeline!$N$6&gt;=O744,Pipeline!$N$6="")),1,0)</f>
        <v>1</v>
      </c>
      <c r="C744" s="99">
        <f>IF(B744&lt;&gt;1,"",COUNTIFS($I$6:I743,I744,$B$6:B743,1)+1)</f>
        <v>732</v>
      </c>
      <c r="D744" s="100" t="str">
        <f>IF(LEN(INDEX(Input!B$6:B$1005,ROW($C744)-ROW($C$5),1))=0,"-",INDEX(Input!B$6:B$1005,ROW($C744)-ROW($C$5),1))</f>
        <v>-</v>
      </c>
      <c r="E744" s="100" t="str">
        <f>IF(LEN(INDEX(Input!C$6:C$1005,ROW($C744)-ROW($C$5),1))=0,"-",INDEX(Input!C$6:C$1005,ROW($C744)-ROW($C$5),1))</f>
        <v>-</v>
      </c>
      <c r="F744" s="100" t="str">
        <f>IF(LEN(INDEX(Input!D$6:D$1005,ROW($C744)-ROW($C$5),1))=0,"-",INDEX(Input!D$6:D$1005,ROW($C744)-ROW($C$5),1))</f>
        <v>-</v>
      </c>
      <c r="G744" s="100" t="str">
        <f>IF(LEN(INDEX(Input!E$6:E$1005,ROW($C744)-ROW($C$5),1))=0,"-",INDEX(Input!E$6:E$1005,ROW($C744)-ROW($C$5),1))</f>
        <v>-</v>
      </c>
      <c r="H744" s="100" t="str">
        <f>IF(LEN(INDEX(Input!F$6:F$1005,ROW($C744)-ROW($C$5),1))=0,"-",INDEX(Input!F$6:F$1005,ROW($C744)-ROW($C$5),1))</f>
        <v>-</v>
      </c>
      <c r="I744" s="100" t="str">
        <f>IF(LEN(INDEX(Input!G$6:G$1005,ROW($C744)-ROW($C$5),1))=0,"",INDEX(Input!G$6:G$1005,ROW($C744)-ROW($C$5),1))</f>
        <v/>
      </c>
      <c r="J744" s="100" t="str">
        <f>IF(LEN(INDEX(Input!B$6:B$1005,ROW($C744)-ROW($C$5),1))=0,"-",IF(INDEX(Input!H$6:H$1005,ROW($C744)-ROW($C$5),1)="","Not set",INDEX(Input!H$6:H$1005,ROW($C744)-ROW($C$5),1)) )</f>
        <v>-</v>
      </c>
      <c r="K744" s="101" t="str">
        <f>IF(LEN(INDEX(Input!I$6:I$1005,ROW($C744)-ROW($C$5),1))=0,"",INDEX(Input!I$6:I$1005,ROW($C744)-ROW($C$5),1))</f>
        <v/>
      </c>
      <c r="L744" s="101" t="str">
        <f t="array" ref="L744">IFERROR(IF($AY$24=123,DAY(K744)&amp;connector&amp;IF($AZ$24="Extended",INDEX($AT$24:$AT$35,MONTH(K744),1),MONTH(K744))&amp;connector&amp;IF($AZ$24="Short", RIGHT(YEAR(K744),2),YEAR(K744)),IF($AY$24=213, MONTH(K744)&amp;connector&amp;DAY(K744)&amp;connector&amp;IF($AZ$24="Short", RIGHT(YEAR(K744),2),YEAR(K744)),IF($AZ$24="Short", RIGHT(YEAR(K744),2),YEAR(K744))&amp;connector&amp;MONTH(K744)&amp;connector&amp;DAY(K744))),"-")</f>
        <v>-</v>
      </c>
      <c r="M744" s="101" t="str">
        <f>IF(LEN(INDEX(Input!J$6:J$1005,ROW($C744)-ROW($C$5),1))=0,"",INDEX(Input!J$6:J$1005,ROW($C744)-ROW($C$5),1))</f>
        <v/>
      </c>
      <c r="N744" s="101" t="str">
        <f t="array" ref="N744">IFERROR(IF($AY$24=123,DAY(M744)&amp;connector&amp;IF($AZ$24="Extended",INDEX($AT$24:$AT$35,MONTH(M744),1),MONTH(M744))&amp;connector&amp;IF($AZ$24="Short", RIGHT(YEAR(M744),2),YEAR(M744)),IF($AY$24=213, MONTH(M744)&amp;connector&amp;DAY(M744)&amp;connector&amp;IF($AZ$24="Short", RIGHT(YEAR(M744),2),YEAR(M744)),IF($AZ$24="Short", RIGHT(YEAR(M744),2),YEAR(M744))&amp;connector&amp;MONTH(M744)&amp;connector&amp;DAY(M744))),"-")</f>
        <v>-</v>
      </c>
      <c r="O744" s="156" t="str">
        <f>IF(LEN(INDEX(Input!K$6:K$1005,ROW($C744)-ROW($C$5),1))=0,"",INDEX(Input!K$6:K$1005,ROW($C744)-ROW($C$5),1))</f>
        <v/>
      </c>
      <c r="P744" s="100" t="str">
        <f t="shared" si="89"/>
        <v>-</v>
      </c>
      <c r="Q744" s="156" t="str">
        <f>IF(LEN(INDEX(Input!L$6:L$1005,ROW($C744)-ROW($C$5),1))=0,"",INDEX(Input!L$6:L$1005,ROW($C744)-ROW($C$5),1))</f>
        <v/>
      </c>
      <c r="R744" s="100" t="str">
        <f t="shared" si="90"/>
        <v>-</v>
      </c>
      <c r="S744" s="156" t="str">
        <f>IF(LEN(INDEX(Input!M$6:M$1005,ROW($C744)-ROW($C$5),1))=0,"-",INDEX(Input!M$6:M$1005,ROW($C744)-ROW($C$5),1))</f>
        <v>-</v>
      </c>
      <c r="T744" s="156" t="str">
        <f t="shared" si="91"/>
        <v/>
      </c>
      <c r="U744" s="100" t="str">
        <f t="shared" si="92"/>
        <v>-</v>
      </c>
      <c r="V744" s="156" t="str">
        <f>IF(LEN(INDEX(Input!O$6:O$1005,ROW($C744)-ROW($C$5),1))=0,"",INDEX(Input!O$6:O$1005,ROW($C744)-ROW($C$5),1))</f>
        <v/>
      </c>
      <c r="W744" s="100" t="str">
        <f t="shared" si="93"/>
        <v>-</v>
      </c>
      <c r="X744" s="104" t="str">
        <f t="shared" si="94"/>
        <v/>
      </c>
      <c r="Y744" s="102" t="str">
        <f t="shared" si="95"/>
        <v/>
      </c>
      <c r="Z744" s="102" t="str">
        <f>IF(AND(OR(Dashboard!$D$7=J744,Dashboard!$D$7=""),  OR(Dashboard!$G$6&lt;=K744,Dashboard!$G$6=""), OR(Dashboard!$G$7&gt;=K744,Dashboard!$G$7=""),  OR(Dashboard!$J$6&lt;=O744,Dashboard!$J$6=""), OR(Dashboard!$J$7&gt;=O744,Dashboard!$J$7=""),D744&lt;&gt;""),"x","")</f>
        <v>x</v>
      </c>
      <c r="AA744" s="102" t="str">
        <f>IF(AND(OR(Dashboard!$D$6=H744,Dashboard!$D$6="",Dashboard!$D$6="All"), Z744="x"),"x","")</f>
        <v>x</v>
      </c>
      <c r="AB744" s="103" t="str">
        <f>IF(AND(OR(Dashboard!$D$6=H744,Dashboard!$D$6="",Dashboard!$D$6="All"), OR(Dashboard!$D$7=J744,Dashboard!$D$7=""),  OR(Dashboard!$G$6&lt;=K744,Dashboard!$G$6=""), OR(Dashboard!$G$7&gt;=K744,Dashboard!$G$7=""),  OR(Dashboard!$J$6&lt;=O744,Dashboard!$J$6=""), OR(Dashboard!$J$7&gt;=O744,Dashboard!$J$7=""),I744&lt;&gt;""),"x","")</f>
        <v/>
      </c>
      <c r="AC744" s="88" t="str">
        <f>IF($AB744&lt;&gt;"x","",IF(AND($I744&lt;&gt;AC$4, IFERROR(MATCH("c",$AB744:AB744,0),0)=0),"x", IF(IFERROR(MATCH("c",$AB744:AB744,0),0)=0,"c","")))</f>
        <v/>
      </c>
      <c r="AD744" s="88" t="str">
        <f>IF($AB744&lt;&gt;"x","",IF(AND($I744&lt;&gt;AD$4, IFERROR(MATCH("c",$AB744:AC744,0),0)=0),"x", IF(IFERROR(MATCH("c",$AB744:AC744,0),0)=0,"c","")))</f>
        <v/>
      </c>
      <c r="AE744" s="88" t="str">
        <f>IF($AB744&lt;&gt;"x","",IF(AND($I744&lt;&gt;AE$4, IFERROR(MATCH("c",$AB744:AD744,0),0)=0),"x", IF(IFERROR(MATCH("c",$AB744:AD744,0),0)=0,"c","")))</f>
        <v/>
      </c>
      <c r="AF744" s="88" t="str">
        <f>IF($AB744&lt;&gt;"x","",IF(AND($I744&lt;&gt;AF$4, IFERROR(MATCH("c",$AB744:AE744,0),0)=0),"x", IF(IFERROR(MATCH("c",$AB744:AE744,0),0)=0,"c","")))</f>
        <v/>
      </c>
      <c r="AG744" s="88" t="str">
        <f>IF($AB744&lt;&gt;"x","",IF(AND($I744&lt;&gt;AG$4, IFERROR(MATCH("c",$AB744:AF744,0),0)=0),"x", IF(IFERROR(MATCH("c",$AB744:AF744,0),0)=0,"c","")))</f>
        <v/>
      </c>
      <c r="AH744" s="88" t="str">
        <f>IF($AB744&lt;&gt;"x","",IF(AND($I744&lt;&gt;AH$4, IFERROR(MATCH("c",$AB744:AG744,0),0)=0),"x", IF(IFERROR(MATCH("c",$AB744:AG744,0),0)=0,"c","")))</f>
        <v/>
      </c>
      <c r="AI744" s="88" t="str">
        <f>IF($AB744&lt;&gt;"x","",IF(AND($I744&lt;&gt;AI$4, IFERROR(MATCH("c",$AB744:AH744,0),0)=0),"x", IF(IFERROR(MATCH("c",$AB744:AH744,0),0)=0,"c","")))</f>
        <v/>
      </c>
      <c r="AJ744" s="88" t="str">
        <f>IF($AB744&lt;&gt;"x","",IF(AND($I744&lt;&gt;AJ$4, IFERROR(MATCH("c",$AB744:AI744,0),0)=0),"x", IF(IFERROR(MATCH("c",$AB744:AI744,0),0)=0,"c","")))</f>
        <v/>
      </c>
      <c r="AK744" s="88" t="str">
        <f>IF($AB744&lt;&gt;"x","",IF(AND($I744&lt;&gt;AK$4, IFERROR(MATCH("c",$AB744:AJ744,0),0)=0),"x", IF(IFERROR(MATCH("c",$AB744:AJ744,0),0)=0,"c","")))</f>
        <v/>
      </c>
      <c r="AL744" s="88" t="str">
        <f>IF($AB744&lt;&gt;"x","",IF(AND($I744&lt;&gt;AL$4, IFERROR(MATCH("c",$AB744:AK744,0),0)=0),"x", IF(IFERROR(MATCH("c",$AB744:AK744,0),0)=0,"c","")))</f>
        <v/>
      </c>
      <c r="AM744" s="88" t="str">
        <f>IF($AB744&lt;&gt;"x","",IF(AND($I744&lt;&gt;AM$4, IFERROR(MATCH("c",$AB744:AL744,0),0)=0),"x", IF(IFERROR(MATCH("c",$AB744:AL744,0),0)=0,"c","")))</f>
        <v/>
      </c>
      <c r="AN744" s="88" t="str">
        <f>IF($AB744&lt;&gt;"x","",IF(AND($I744&lt;&gt;AN$4, IFERROR(MATCH("c",$AB744:AM744,0),0)=0),"x", IF(IFERROR(MATCH("c",$AB744:AM744,0),0)=0,"c","")))</f>
        <v/>
      </c>
      <c r="AO744" s="88" t="str">
        <f>IF($AB744&lt;&gt;"x","",IF(AND($I744&lt;&gt;AO$4, IFERROR(MATCH("c",$AB744:AN744,0),0)=0),"x", IF(IFERROR(MATCH("c",$AB744:AN744,0),0)=0,"c","")))</f>
        <v/>
      </c>
      <c r="AP744" s="88" t="str">
        <f>IF($AB744&lt;&gt;"x","",IF(AND($I744&lt;&gt;AP$4, IFERROR(MATCH("c",$AB744:AO744,0),0)=0),"x", IF(IFERROR(MATCH("c",$AB744:AO744,0),0)=0,"c","")))</f>
        <v/>
      </c>
      <c r="AQ744" s="88" t="str">
        <f>IF($AB744&lt;&gt;"x","",IF(AND($I744&lt;&gt;AQ$4, IFERROR(MATCH("c",$AB744:AP744,0),0)=0),"x", IF(IFERROR(MATCH("c",$AB744:AP744,0),0)=0,"c","")))</f>
        <v/>
      </c>
    </row>
    <row r="745" spans="2:43" x14ac:dyDescent="0.25">
      <c r="B745" s="88">
        <f>IF(AND(OR(Pipeline!$F$5=H745,Pipeline!$F$5="",Pipeline!$F$5="All"), OR(Pipeline!$F$6=J745,Pipeline!$F$6="",Pipeline!$F$6="All"),  OR(Pipeline!$J$5&lt;=K745,Pipeline!$J$5=""), OR(Pipeline!$J$6&gt;=K745,Pipeline!$J$6=""),  OR(Pipeline!$N$5&lt;=O745,Pipeline!$N$5=""), OR(Pipeline!$N$6&gt;=O745,Pipeline!$N$6="")),1,0)</f>
        <v>1</v>
      </c>
      <c r="C745" s="99">
        <f>IF(B745&lt;&gt;1,"",COUNTIFS($I$6:I744,I745,$B$6:B744,1)+1)</f>
        <v>733</v>
      </c>
      <c r="D745" s="100" t="str">
        <f>IF(LEN(INDEX(Input!B$6:B$1005,ROW($C745)-ROW($C$5),1))=0,"-",INDEX(Input!B$6:B$1005,ROW($C745)-ROW($C$5),1))</f>
        <v>-</v>
      </c>
      <c r="E745" s="100" t="str">
        <f>IF(LEN(INDEX(Input!C$6:C$1005,ROW($C745)-ROW($C$5),1))=0,"-",INDEX(Input!C$6:C$1005,ROW($C745)-ROW($C$5),1))</f>
        <v>-</v>
      </c>
      <c r="F745" s="100" t="str">
        <f>IF(LEN(INDEX(Input!D$6:D$1005,ROW($C745)-ROW($C$5),1))=0,"-",INDEX(Input!D$6:D$1005,ROW($C745)-ROW($C$5),1))</f>
        <v>-</v>
      </c>
      <c r="G745" s="100" t="str">
        <f>IF(LEN(INDEX(Input!E$6:E$1005,ROW($C745)-ROW($C$5),1))=0,"-",INDEX(Input!E$6:E$1005,ROW($C745)-ROW($C$5),1))</f>
        <v>-</v>
      </c>
      <c r="H745" s="100" t="str">
        <f>IF(LEN(INDEX(Input!F$6:F$1005,ROW($C745)-ROW($C$5),1))=0,"-",INDEX(Input!F$6:F$1005,ROW($C745)-ROW($C$5),1))</f>
        <v>-</v>
      </c>
      <c r="I745" s="100" t="str">
        <f>IF(LEN(INDEX(Input!G$6:G$1005,ROW($C745)-ROW($C$5),1))=0,"",INDEX(Input!G$6:G$1005,ROW($C745)-ROW($C$5),1))</f>
        <v/>
      </c>
      <c r="J745" s="100" t="str">
        <f>IF(LEN(INDEX(Input!B$6:B$1005,ROW($C745)-ROW($C$5),1))=0,"-",IF(INDEX(Input!H$6:H$1005,ROW($C745)-ROW($C$5),1)="","Not set",INDEX(Input!H$6:H$1005,ROW($C745)-ROW($C$5),1)) )</f>
        <v>-</v>
      </c>
      <c r="K745" s="101" t="str">
        <f>IF(LEN(INDEX(Input!I$6:I$1005,ROW($C745)-ROW($C$5),1))=0,"",INDEX(Input!I$6:I$1005,ROW($C745)-ROW($C$5),1))</f>
        <v/>
      </c>
      <c r="L745" s="101" t="str">
        <f t="array" ref="L745">IFERROR(IF($AY$24=123,DAY(K745)&amp;connector&amp;IF($AZ$24="Extended",INDEX($AT$24:$AT$35,MONTH(K745),1),MONTH(K745))&amp;connector&amp;IF($AZ$24="Short", RIGHT(YEAR(K745),2),YEAR(K745)),IF($AY$24=213, MONTH(K745)&amp;connector&amp;DAY(K745)&amp;connector&amp;IF($AZ$24="Short", RIGHT(YEAR(K745),2),YEAR(K745)),IF($AZ$24="Short", RIGHT(YEAR(K745),2),YEAR(K745))&amp;connector&amp;MONTH(K745)&amp;connector&amp;DAY(K745))),"-")</f>
        <v>-</v>
      </c>
      <c r="M745" s="101" t="str">
        <f>IF(LEN(INDEX(Input!J$6:J$1005,ROW($C745)-ROW($C$5),1))=0,"",INDEX(Input!J$6:J$1005,ROW($C745)-ROW($C$5),1))</f>
        <v/>
      </c>
      <c r="N745" s="101" t="str">
        <f t="array" ref="N745">IFERROR(IF($AY$24=123,DAY(M745)&amp;connector&amp;IF($AZ$24="Extended",INDEX($AT$24:$AT$35,MONTH(M745),1),MONTH(M745))&amp;connector&amp;IF($AZ$24="Short", RIGHT(YEAR(M745),2),YEAR(M745)),IF($AY$24=213, MONTH(M745)&amp;connector&amp;DAY(M745)&amp;connector&amp;IF($AZ$24="Short", RIGHT(YEAR(M745),2),YEAR(M745)),IF($AZ$24="Short", RIGHT(YEAR(M745),2),YEAR(M745))&amp;connector&amp;MONTH(M745)&amp;connector&amp;DAY(M745))),"-")</f>
        <v>-</v>
      </c>
      <c r="O745" s="156" t="str">
        <f>IF(LEN(INDEX(Input!K$6:K$1005,ROW($C745)-ROW($C$5),1))=0,"",INDEX(Input!K$6:K$1005,ROW($C745)-ROW($C$5),1))</f>
        <v/>
      </c>
      <c r="P745" s="100" t="str">
        <f t="shared" si="89"/>
        <v>-</v>
      </c>
      <c r="Q745" s="156" t="str">
        <f>IF(LEN(INDEX(Input!L$6:L$1005,ROW($C745)-ROW($C$5),1))=0,"",INDEX(Input!L$6:L$1005,ROW($C745)-ROW($C$5),1))</f>
        <v/>
      </c>
      <c r="R745" s="100" t="str">
        <f t="shared" si="90"/>
        <v>-</v>
      </c>
      <c r="S745" s="156" t="str">
        <f>IF(LEN(INDEX(Input!M$6:M$1005,ROW($C745)-ROW($C$5),1))=0,"-",INDEX(Input!M$6:M$1005,ROW($C745)-ROW($C$5),1))</f>
        <v>-</v>
      </c>
      <c r="T745" s="156" t="str">
        <f t="shared" si="91"/>
        <v/>
      </c>
      <c r="U745" s="100" t="str">
        <f t="shared" si="92"/>
        <v>-</v>
      </c>
      <c r="V745" s="156" t="str">
        <f>IF(LEN(INDEX(Input!O$6:O$1005,ROW($C745)-ROW($C$5),1))=0,"",INDEX(Input!O$6:O$1005,ROW($C745)-ROW($C$5),1))</f>
        <v/>
      </c>
      <c r="W745" s="100" t="str">
        <f t="shared" si="93"/>
        <v>-</v>
      </c>
      <c r="X745" s="104" t="str">
        <f t="shared" si="94"/>
        <v/>
      </c>
      <c r="Y745" s="102" t="str">
        <f t="shared" si="95"/>
        <v/>
      </c>
      <c r="Z745" s="102" t="str">
        <f>IF(AND(OR(Dashboard!$D$7=J745,Dashboard!$D$7=""),  OR(Dashboard!$G$6&lt;=K745,Dashboard!$G$6=""), OR(Dashboard!$G$7&gt;=K745,Dashboard!$G$7=""),  OR(Dashboard!$J$6&lt;=O745,Dashboard!$J$6=""), OR(Dashboard!$J$7&gt;=O745,Dashboard!$J$7=""),D745&lt;&gt;""),"x","")</f>
        <v>x</v>
      </c>
      <c r="AA745" s="102" t="str">
        <f>IF(AND(OR(Dashboard!$D$6=H745,Dashboard!$D$6="",Dashboard!$D$6="All"), Z745="x"),"x","")</f>
        <v>x</v>
      </c>
      <c r="AB745" s="103" t="str">
        <f>IF(AND(OR(Dashboard!$D$6=H745,Dashboard!$D$6="",Dashboard!$D$6="All"), OR(Dashboard!$D$7=J745,Dashboard!$D$7=""),  OR(Dashboard!$G$6&lt;=K745,Dashboard!$G$6=""), OR(Dashboard!$G$7&gt;=K745,Dashboard!$G$7=""),  OR(Dashboard!$J$6&lt;=O745,Dashboard!$J$6=""), OR(Dashboard!$J$7&gt;=O745,Dashboard!$J$7=""),I745&lt;&gt;""),"x","")</f>
        <v/>
      </c>
      <c r="AC745" s="88" t="str">
        <f>IF($AB745&lt;&gt;"x","",IF(AND($I745&lt;&gt;AC$4, IFERROR(MATCH("c",$AB745:AB745,0),0)=0),"x", IF(IFERROR(MATCH("c",$AB745:AB745,0),0)=0,"c","")))</f>
        <v/>
      </c>
      <c r="AD745" s="88" t="str">
        <f>IF($AB745&lt;&gt;"x","",IF(AND($I745&lt;&gt;AD$4, IFERROR(MATCH("c",$AB745:AC745,0),0)=0),"x", IF(IFERROR(MATCH("c",$AB745:AC745,0),0)=0,"c","")))</f>
        <v/>
      </c>
      <c r="AE745" s="88" t="str">
        <f>IF($AB745&lt;&gt;"x","",IF(AND($I745&lt;&gt;AE$4, IFERROR(MATCH("c",$AB745:AD745,0),0)=0),"x", IF(IFERROR(MATCH("c",$AB745:AD745,0),0)=0,"c","")))</f>
        <v/>
      </c>
      <c r="AF745" s="88" t="str">
        <f>IF($AB745&lt;&gt;"x","",IF(AND($I745&lt;&gt;AF$4, IFERROR(MATCH("c",$AB745:AE745,0),0)=0),"x", IF(IFERROR(MATCH("c",$AB745:AE745,0),0)=0,"c","")))</f>
        <v/>
      </c>
      <c r="AG745" s="88" t="str">
        <f>IF($AB745&lt;&gt;"x","",IF(AND($I745&lt;&gt;AG$4, IFERROR(MATCH("c",$AB745:AF745,0),0)=0),"x", IF(IFERROR(MATCH("c",$AB745:AF745,0),0)=0,"c","")))</f>
        <v/>
      </c>
      <c r="AH745" s="88" t="str">
        <f>IF($AB745&lt;&gt;"x","",IF(AND($I745&lt;&gt;AH$4, IFERROR(MATCH("c",$AB745:AG745,0),0)=0),"x", IF(IFERROR(MATCH("c",$AB745:AG745,0),0)=0,"c","")))</f>
        <v/>
      </c>
      <c r="AI745" s="88" t="str">
        <f>IF($AB745&lt;&gt;"x","",IF(AND($I745&lt;&gt;AI$4, IFERROR(MATCH("c",$AB745:AH745,0),0)=0),"x", IF(IFERROR(MATCH("c",$AB745:AH745,0),0)=0,"c","")))</f>
        <v/>
      </c>
      <c r="AJ745" s="88" t="str">
        <f>IF($AB745&lt;&gt;"x","",IF(AND($I745&lt;&gt;AJ$4, IFERROR(MATCH("c",$AB745:AI745,0),0)=0),"x", IF(IFERROR(MATCH("c",$AB745:AI745,0),0)=0,"c","")))</f>
        <v/>
      </c>
      <c r="AK745" s="88" t="str">
        <f>IF($AB745&lt;&gt;"x","",IF(AND($I745&lt;&gt;AK$4, IFERROR(MATCH("c",$AB745:AJ745,0),0)=0),"x", IF(IFERROR(MATCH("c",$AB745:AJ745,0),0)=0,"c","")))</f>
        <v/>
      </c>
      <c r="AL745" s="88" t="str">
        <f>IF($AB745&lt;&gt;"x","",IF(AND($I745&lt;&gt;AL$4, IFERROR(MATCH("c",$AB745:AK745,0),0)=0),"x", IF(IFERROR(MATCH("c",$AB745:AK745,0),0)=0,"c","")))</f>
        <v/>
      </c>
      <c r="AM745" s="88" t="str">
        <f>IF($AB745&lt;&gt;"x","",IF(AND($I745&lt;&gt;AM$4, IFERROR(MATCH("c",$AB745:AL745,0),0)=0),"x", IF(IFERROR(MATCH("c",$AB745:AL745,0),0)=0,"c","")))</f>
        <v/>
      </c>
      <c r="AN745" s="88" t="str">
        <f>IF($AB745&lt;&gt;"x","",IF(AND($I745&lt;&gt;AN$4, IFERROR(MATCH("c",$AB745:AM745,0),0)=0),"x", IF(IFERROR(MATCH("c",$AB745:AM745,0),0)=0,"c","")))</f>
        <v/>
      </c>
      <c r="AO745" s="88" t="str">
        <f>IF($AB745&lt;&gt;"x","",IF(AND($I745&lt;&gt;AO$4, IFERROR(MATCH("c",$AB745:AN745,0),0)=0),"x", IF(IFERROR(MATCH("c",$AB745:AN745,0),0)=0,"c","")))</f>
        <v/>
      </c>
      <c r="AP745" s="88" t="str">
        <f>IF($AB745&lt;&gt;"x","",IF(AND($I745&lt;&gt;AP$4, IFERROR(MATCH("c",$AB745:AO745,0),0)=0),"x", IF(IFERROR(MATCH("c",$AB745:AO745,0),0)=0,"c","")))</f>
        <v/>
      </c>
      <c r="AQ745" s="88" t="str">
        <f>IF($AB745&lt;&gt;"x","",IF(AND($I745&lt;&gt;AQ$4, IFERROR(MATCH("c",$AB745:AP745,0),0)=0),"x", IF(IFERROR(MATCH("c",$AB745:AP745,0),0)=0,"c","")))</f>
        <v/>
      </c>
    </row>
    <row r="746" spans="2:43" x14ac:dyDescent="0.25">
      <c r="B746" s="88">
        <f>IF(AND(OR(Pipeline!$F$5=H746,Pipeline!$F$5="",Pipeline!$F$5="All"), OR(Pipeline!$F$6=J746,Pipeline!$F$6="",Pipeline!$F$6="All"),  OR(Pipeline!$J$5&lt;=K746,Pipeline!$J$5=""), OR(Pipeline!$J$6&gt;=K746,Pipeline!$J$6=""),  OR(Pipeline!$N$5&lt;=O746,Pipeline!$N$5=""), OR(Pipeline!$N$6&gt;=O746,Pipeline!$N$6="")),1,0)</f>
        <v>1</v>
      </c>
      <c r="C746" s="99">
        <f>IF(B746&lt;&gt;1,"",COUNTIFS($I$6:I745,I746,$B$6:B745,1)+1)</f>
        <v>734</v>
      </c>
      <c r="D746" s="100" t="str">
        <f>IF(LEN(INDEX(Input!B$6:B$1005,ROW($C746)-ROW($C$5),1))=0,"-",INDEX(Input!B$6:B$1005,ROW($C746)-ROW($C$5),1))</f>
        <v>-</v>
      </c>
      <c r="E746" s="100" t="str">
        <f>IF(LEN(INDEX(Input!C$6:C$1005,ROW($C746)-ROW($C$5),1))=0,"-",INDEX(Input!C$6:C$1005,ROW($C746)-ROW($C$5),1))</f>
        <v>-</v>
      </c>
      <c r="F746" s="100" t="str">
        <f>IF(LEN(INDEX(Input!D$6:D$1005,ROW($C746)-ROW($C$5),1))=0,"-",INDEX(Input!D$6:D$1005,ROW($C746)-ROW($C$5),1))</f>
        <v>-</v>
      </c>
      <c r="G746" s="100" t="str">
        <f>IF(LEN(INDEX(Input!E$6:E$1005,ROW($C746)-ROW($C$5),1))=0,"-",INDEX(Input!E$6:E$1005,ROW($C746)-ROW($C$5),1))</f>
        <v>-</v>
      </c>
      <c r="H746" s="100" t="str">
        <f>IF(LEN(INDEX(Input!F$6:F$1005,ROW($C746)-ROW($C$5),1))=0,"-",INDEX(Input!F$6:F$1005,ROW($C746)-ROW($C$5),1))</f>
        <v>-</v>
      </c>
      <c r="I746" s="100" t="str">
        <f>IF(LEN(INDEX(Input!G$6:G$1005,ROW($C746)-ROW($C$5),1))=0,"",INDEX(Input!G$6:G$1005,ROW($C746)-ROW($C$5),1))</f>
        <v/>
      </c>
      <c r="J746" s="100" t="str">
        <f>IF(LEN(INDEX(Input!B$6:B$1005,ROW($C746)-ROW($C$5),1))=0,"-",IF(INDEX(Input!H$6:H$1005,ROW($C746)-ROW($C$5),1)="","Not set",INDEX(Input!H$6:H$1005,ROW($C746)-ROW($C$5),1)) )</f>
        <v>-</v>
      </c>
      <c r="K746" s="101" t="str">
        <f>IF(LEN(INDEX(Input!I$6:I$1005,ROW($C746)-ROW($C$5),1))=0,"",INDEX(Input!I$6:I$1005,ROW($C746)-ROW($C$5),1))</f>
        <v/>
      </c>
      <c r="L746" s="101" t="str">
        <f t="array" ref="L746">IFERROR(IF($AY$24=123,DAY(K746)&amp;connector&amp;IF($AZ$24="Extended",INDEX($AT$24:$AT$35,MONTH(K746),1),MONTH(K746))&amp;connector&amp;IF($AZ$24="Short", RIGHT(YEAR(K746),2),YEAR(K746)),IF($AY$24=213, MONTH(K746)&amp;connector&amp;DAY(K746)&amp;connector&amp;IF($AZ$24="Short", RIGHT(YEAR(K746),2),YEAR(K746)),IF($AZ$24="Short", RIGHT(YEAR(K746),2),YEAR(K746))&amp;connector&amp;MONTH(K746)&amp;connector&amp;DAY(K746))),"-")</f>
        <v>-</v>
      </c>
      <c r="M746" s="101" t="str">
        <f>IF(LEN(INDEX(Input!J$6:J$1005,ROW($C746)-ROW($C$5),1))=0,"",INDEX(Input!J$6:J$1005,ROW($C746)-ROW($C$5),1))</f>
        <v/>
      </c>
      <c r="N746" s="101" t="str">
        <f t="array" ref="N746">IFERROR(IF($AY$24=123,DAY(M746)&amp;connector&amp;IF($AZ$24="Extended",INDEX($AT$24:$AT$35,MONTH(M746),1),MONTH(M746))&amp;connector&amp;IF($AZ$24="Short", RIGHT(YEAR(M746),2),YEAR(M746)),IF($AY$24=213, MONTH(M746)&amp;connector&amp;DAY(M746)&amp;connector&amp;IF($AZ$24="Short", RIGHT(YEAR(M746),2),YEAR(M746)),IF($AZ$24="Short", RIGHT(YEAR(M746),2),YEAR(M746))&amp;connector&amp;MONTH(M746)&amp;connector&amp;DAY(M746))),"-")</f>
        <v>-</v>
      </c>
      <c r="O746" s="156" t="str">
        <f>IF(LEN(INDEX(Input!K$6:K$1005,ROW($C746)-ROW($C$5),1))=0,"",INDEX(Input!K$6:K$1005,ROW($C746)-ROW($C$5),1))</f>
        <v/>
      </c>
      <c r="P746" s="100" t="str">
        <f t="shared" si="89"/>
        <v>-</v>
      </c>
      <c r="Q746" s="156" t="str">
        <f>IF(LEN(INDEX(Input!L$6:L$1005,ROW($C746)-ROW($C$5),1))=0,"",INDEX(Input!L$6:L$1005,ROW($C746)-ROW($C$5),1))</f>
        <v/>
      </c>
      <c r="R746" s="100" t="str">
        <f t="shared" si="90"/>
        <v>-</v>
      </c>
      <c r="S746" s="156" t="str">
        <f>IF(LEN(INDEX(Input!M$6:M$1005,ROW($C746)-ROW($C$5),1))=0,"-",INDEX(Input!M$6:M$1005,ROW($C746)-ROW($C$5),1))</f>
        <v>-</v>
      </c>
      <c r="T746" s="156" t="str">
        <f t="shared" si="91"/>
        <v/>
      </c>
      <c r="U746" s="100" t="str">
        <f t="shared" si="92"/>
        <v>-</v>
      </c>
      <c r="V746" s="156" t="str">
        <f>IF(LEN(INDEX(Input!O$6:O$1005,ROW($C746)-ROW($C$5),1))=0,"",INDEX(Input!O$6:O$1005,ROW($C746)-ROW($C$5),1))</f>
        <v/>
      </c>
      <c r="W746" s="100" t="str">
        <f t="shared" si="93"/>
        <v>-</v>
      </c>
      <c r="X746" s="104" t="str">
        <f t="shared" si="94"/>
        <v/>
      </c>
      <c r="Y746" s="102" t="str">
        <f t="shared" si="95"/>
        <v/>
      </c>
      <c r="Z746" s="102" t="str">
        <f>IF(AND(OR(Dashboard!$D$7=J746,Dashboard!$D$7=""),  OR(Dashboard!$G$6&lt;=K746,Dashboard!$G$6=""), OR(Dashboard!$G$7&gt;=K746,Dashboard!$G$7=""),  OR(Dashboard!$J$6&lt;=O746,Dashboard!$J$6=""), OR(Dashboard!$J$7&gt;=O746,Dashboard!$J$7=""),D746&lt;&gt;""),"x","")</f>
        <v>x</v>
      </c>
      <c r="AA746" s="102" t="str">
        <f>IF(AND(OR(Dashboard!$D$6=H746,Dashboard!$D$6="",Dashboard!$D$6="All"), Z746="x"),"x","")</f>
        <v>x</v>
      </c>
      <c r="AB746" s="103" t="str">
        <f>IF(AND(OR(Dashboard!$D$6=H746,Dashboard!$D$6="",Dashboard!$D$6="All"), OR(Dashboard!$D$7=J746,Dashboard!$D$7=""),  OR(Dashboard!$G$6&lt;=K746,Dashboard!$G$6=""), OR(Dashboard!$G$7&gt;=K746,Dashboard!$G$7=""),  OR(Dashboard!$J$6&lt;=O746,Dashboard!$J$6=""), OR(Dashboard!$J$7&gt;=O746,Dashboard!$J$7=""),I746&lt;&gt;""),"x","")</f>
        <v/>
      </c>
      <c r="AC746" s="88" t="str">
        <f>IF($AB746&lt;&gt;"x","",IF(AND($I746&lt;&gt;AC$4, IFERROR(MATCH("c",$AB746:AB746,0),0)=0),"x", IF(IFERROR(MATCH("c",$AB746:AB746,0),0)=0,"c","")))</f>
        <v/>
      </c>
      <c r="AD746" s="88" t="str">
        <f>IF($AB746&lt;&gt;"x","",IF(AND($I746&lt;&gt;AD$4, IFERROR(MATCH("c",$AB746:AC746,0),0)=0),"x", IF(IFERROR(MATCH("c",$AB746:AC746,0),0)=0,"c","")))</f>
        <v/>
      </c>
      <c r="AE746" s="88" t="str">
        <f>IF($AB746&lt;&gt;"x","",IF(AND($I746&lt;&gt;AE$4, IFERROR(MATCH("c",$AB746:AD746,0),0)=0),"x", IF(IFERROR(MATCH("c",$AB746:AD746,0),0)=0,"c","")))</f>
        <v/>
      </c>
      <c r="AF746" s="88" t="str">
        <f>IF($AB746&lt;&gt;"x","",IF(AND($I746&lt;&gt;AF$4, IFERROR(MATCH("c",$AB746:AE746,0),0)=0),"x", IF(IFERROR(MATCH("c",$AB746:AE746,0),0)=0,"c","")))</f>
        <v/>
      </c>
      <c r="AG746" s="88" t="str">
        <f>IF($AB746&lt;&gt;"x","",IF(AND($I746&lt;&gt;AG$4, IFERROR(MATCH("c",$AB746:AF746,0),0)=0),"x", IF(IFERROR(MATCH("c",$AB746:AF746,0),0)=0,"c","")))</f>
        <v/>
      </c>
      <c r="AH746" s="88" t="str">
        <f>IF($AB746&lt;&gt;"x","",IF(AND($I746&lt;&gt;AH$4, IFERROR(MATCH("c",$AB746:AG746,0),0)=0),"x", IF(IFERROR(MATCH("c",$AB746:AG746,0),0)=0,"c","")))</f>
        <v/>
      </c>
      <c r="AI746" s="88" t="str">
        <f>IF($AB746&lt;&gt;"x","",IF(AND($I746&lt;&gt;AI$4, IFERROR(MATCH("c",$AB746:AH746,0),0)=0),"x", IF(IFERROR(MATCH("c",$AB746:AH746,0),0)=0,"c","")))</f>
        <v/>
      </c>
      <c r="AJ746" s="88" t="str">
        <f>IF($AB746&lt;&gt;"x","",IF(AND($I746&lt;&gt;AJ$4, IFERROR(MATCH("c",$AB746:AI746,0),0)=0),"x", IF(IFERROR(MATCH("c",$AB746:AI746,0),0)=0,"c","")))</f>
        <v/>
      </c>
      <c r="AK746" s="88" t="str">
        <f>IF($AB746&lt;&gt;"x","",IF(AND($I746&lt;&gt;AK$4, IFERROR(MATCH("c",$AB746:AJ746,0),0)=0),"x", IF(IFERROR(MATCH("c",$AB746:AJ746,0),0)=0,"c","")))</f>
        <v/>
      </c>
      <c r="AL746" s="88" t="str">
        <f>IF($AB746&lt;&gt;"x","",IF(AND($I746&lt;&gt;AL$4, IFERROR(MATCH("c",$AB746:AK746,0),0)=0),"x", IF(IFERROR(MATCH("c",$AB746:AK746,0),0)=0,"c","")))</f>
        <v/>
      </c>
      <c r="AM746" s="88" t="str">
        <f>IF($AB746&lt;&gt;"x","",IF(AND($I746&lt;&gt;AM$4, IFERROR(MATCH("c",$AB746:AL746,0),0)=0),"x", IF(IFERROR(MATCH("c",$AB746:AL746,0),0)=0,"c","")))</f>
        <v/>
      </c>
      <c r="AN746" s="88" t="str">
        <f>IF($AB746&lt;&gt;"x","",IF(AND($I746&lt;&gt;AN$4, IFERROR(MATCH("c",$AB746:AM746,0),0)=0),"x", IF(IFERROR(MATCH("c",$AB746:AM746,0),0)=0,"c","")))</f>
        <v/>
      </c>
      <c r="AO746" s="88" t="str">
        <f>IF($AB746&lt;&gt;"x","",IF(AND($I746&lt;&gt;AO$4, IFERROR(MATCH("c",$AB746:AN746,0),0)=0),"x", IF(IFERROR(MATCH("c",$AB746:AN746,0),0)=0,"c","")))</f>
        <v/>
      </c>
      <c r="AP746" s="88" t="str">
        <f>IF($AB746&lt;&gt;"x","",IF(AND($I746&lt;&gt;AP$4, IFERROR(MATCH("c",$AB746:AO746,0),0)=0),"x", IF(IFERROR(MATCH("c",$AB746:AO746,0),0)=0,"c","")))</f>
        <v/>
      </c>
      <c r="AQ746" s="88" t="str">
        <f>IF($AB746&lt;&gt;"x","",IF(AND($I746&lt;&gt;AQ$4, IFERROR(MATCH("c",$AB746:AP746,0),0)=0),"x", IF(IFERROR(MATCH("c",$AB746:AP746,0),0)=0,"c","")))</f>
        <v/>
      </c>
    </row>
    <row r="747" spans="2:43" x14ac:dyDescent="0.25">
      <c r="B747" s="88">
        <f>IF(AND(OR(Pipeline!$F$5=H747,Pipeline!$F$5="",Pipeline!$F$5="All"), OR(Pipeline!$F$6=J747,Pipeline!$F$6="",Pipeline!$F$6="All"),  OR(Pipeline!$J$5&lt;=K747,Pipeline!$J$5=""), OR(Pipeline!$J$6&gt;=K747,Pipeline!$J$6=""),  OR(Pipeline!$N$5&lt;=O747,Pipeline!$N$5=""), OR(Pipeline!$N$6&gt;=O747,Pipeline!$N$6="")),1,0)</f>
        <v>1</v>
      </c>
      <c r="C747" s="99">
        <f>IF(B747&lt;&gt;1,"",COUNTIFS($I$6:I746,I747,$B$6:B746,1)+1)</f>
        <v>735</v>
      </c>
      <c r="D747" s="100" t="str">
        <f>IF(LEN(INDEX(Input!B$6:B$1005,ROW($C747)-ROW($C$5),1))=0,"-",INDEX(Input!B$6:B$1005,ROW($C747)-ROW($C$5),1))</f>
        <v>-</v>
      </c>
      <c r="E747" s="100" t="str">
        <f>IF(LEN(INDEX(Input!C$6:C$1005,ROW($C747)-ROW($C$5),1))=0,"-",INDEX(Input!C$6:C$1005,ROW($C747)-ROW($C$5),1))</f>
        <v>-</v>
      </c>
      <c r="F747" s="100" t="str">
        <f>IF(LEN(INDEX(Input!D$6:D$1005,ROW($C747)-ROW($C$5),1))=0,"-",INDEX(Input!D$6:D$1005,ROW($C747)-ROW($C$5),1))</f>
        <v>-</v>
      </c>
      <c r="G747" s="100" t="str">
        <f>IF(LEN(INDEX(Input!E$6:E$1005,ROW($C747)-ROW($C$5),1))=0,"-",INDEX(Input!E$6:E$1005,ROW($C747)-ROW($C$5),1))</f>
        <v>-</v>
      </c>
      <c r="H747" s="100" t="str">
        <f>IF(LEN(INDEX(Input!F$6:F$1005,ROW($C747)-ROW($C$5),1))=0,"-",INDEX(Input!F$6:F$1005,ROW($C747)-ROW($C$5),1))</f>
        <v>-</v>
      </c>
      <c r="I747" s="100" t="str">
        <f>IF(LEN(INDEX(Input!G$6:G$1005,ROW($C747)-ROW($C$5),1))=0,"",INDEX(Input!G$6:G$1005,ROW($C747)-ROW($C$5),1))</f>
        <v/>
      </c>
      <c r="J747" s="100" t="str">
        <f>IF(LEN(INDEX(Input!B$6:B$1005,ROW($C747)-ROW($C$5),1))=0,"-",IF(INDEX(Input!H$6:H$1005,ROW($C747)-ROW($C$5),1)="","Not set",INDEX(Input!H$6:H$1005,ROW($C747)-ROW($C$5),1)) )</f>
        <v>-</v>
      </c>
      <c r="K747" s="101" t="str">
        <f>IF(LEN(INDEX(Input!I$6:I$1005,ROW($C747)-ROW($C$5),1))=0,"",INDEX(Input!I$6:I$1005,ROW($C747)-ROW($C$5),1))</f>
        <v/>
      </c>
      <c r="L747" s="101" t="str">
        <f t="array" ref="L747">IFERROR(IF($AY$24=123,DAY(K747)&amp;connector&amp;IF($AZ$24="Extended",INDEX($AT$24:$AT$35,MONTH(K747),1),MONTH(K747))&amp;connector&amp;IF($AZ$24="Short", RIGHT(YEAR(K747),2),YEAR(K747)),IF($AY$24=213, MONTH(K747)&amp;connector&amp;DAY(K747)&amp;connector&amp;IF($AZ$24="Short", RIGHT(YEAR(K747),2),YEAR(K747)),IF($AZ$24="Short", RIGHT(YEAR(K747),2),YEAR(K747))&amp;connector&amp;MONTH(K747)&amp;connector&amp;DAY(K747))),"-")</f>
        <v>-</v>
      </c>
      <c r="M747" s="101" t="str">
        <f>IF(LEN(INDEX(Input!J$6:J$1005,ROW($C747)-ROW($C$5),1))=0,"",INDEX(Input!J$6:J$1005,ROW($C747)-ROW($C$5),1))</f>
        <v/>
      </c>
      <c r="N747" s="101" t="str">
        <f t="array" ref="N747">IFERROR(IF($AY$24=123,DAY(M747)&amp;connector&amp;IF($AZ$24="Extended",INDEX($AT$24:$AT$35,MONTH(M747),1),MONTH(M747))&amp;connector&amp;IF($AZ$24="Short", RIGHT(YEAR(M747),2),YEAR(M747)),IF($AY$24=213, MONTH(M747)&amp;connector&amp;DAY(M747)&amp;connector&amp;IF($AZ$24="Short", RIGHT(YEAR(M747),2),YEAR(M747)),IF($AZ$24="Short", RIGHT(YEAR(M747),2),YEAR(M747))&amp;connector&amp;MONTH(M747)&amp;connector&amp;DAY(M747))),"-")</f>
        <v>-</v>
      </c>
      <c r="O747" s="156" t="str">
        <f>IF(LEN(INDEX(Input!K$6:K$1005,ROW($C747)-ROW($C$5),1))=0,"",INDEX(Input!K$6:K$1005,ROW($C747)-ROW($C$5),1))</f>
        <v/>
      </c>
      <c r="P747" s="100" t="str">
        <f t="shared" si="89"/>
        <v>-</v>
      </c>
      <c r="Q747" s="156" t="str">
        <f>IF(LEN(INDEX(Input!L$6:L$1005,ROW($C747)-ROW($C$5),1))=0,"",INDEX(Input!L$6:L$1005,ROW($C747)-ROW($C$5),1))</f>
        <v/>
      </c>
      <c r="R747" s="100" t="str">
        <f t="shared" si="90"/>
        <v>-</v>
      </c>
      <c r="S747" s="156" t="str">
        <f>IF(LEN(INDEX(Input!M$6:M$1005,ROW($C747)-ROW($C$5),1))=0,"-",INDEX(Input!M$6:M$1005,ROW($C747)-ROW($C$5),1))</f>
        <v>-</v>
      </c>
      <c r="T747" s="156" t="str">
        <f t="shared" si="91"/>
        <v/>
      </c>
      <c r="U747" s="100" t="str">
        <f t="shared" si="92"/>
        <v>-</v>
      </c>
      <c r="V747" s="156" t="str">
        <f>IF(LEN(INDEX(Input!O$6:O$1005,ROW($C747)-ROW($C$5),1))=0,"",INDEX(Input!O$6:O$1005,ROW($C747)-ROW($C$5),1))</f>
        <v/>
      </c>
      <c r="W747" s="100" t="str">
        <f t="shared" si="93"/>
        <v>-</v>
      </c>
      <c r="X747" s="104" t="str">
        <f t="shared" si="94"/>
        <v/>
      </c>
      <c r="Y747" s="102" t="str">
        <f t="shared" si="95"/>
        <v/>
      </c>
      <c r="Z747" s="102" t="str">
        <f>IF(AND(OR(Dashboard!$D$7=J747,Dashboard!$D$7=""),  OR(Dashboard!$G$6&lt;=K747,Dashboard!$G$6=""), OR(Dashboard!$G$7&gt;=K747,Dashboard!$G$7=""),  OR(Dashboard!$J$6&lt;=O747,Dashboard!$J$6=""), OR(Dashboard!$J$7&gt;=O747,Dashboard!$J$7=""),D747&lt;&gt;""),"x","")</f>
        <v>x</v>
      </c>
      <c r="AA747" s="102" t="str">
        <f>IF(AND(OR(Dashboard!$D$6=H747,Dashboard!$D$6="",Dashboard!$D$6="All"), Z747="x"),"x","")</f>
        <v>x</v>
      </c>
      <c r="AB747" s="103" t="str">
        <f>IF(AND(OR(Dashboard!$D$6=H747,Dashboard!$D$6="",Dashboard!$D$6="All"), OR(Dashboard!$D$7=J747,Dashboard!$D$7=""),  OR(Dashboard!$G$6&lt;=K747,Dashboard!$G$6=""), OR(Dashboard!$G$7&gt;=K747,Dashboard!$G$7=""),  OR(Dashboard!$J$6&lt;=O747,Dashboard!$J$6=""), OR(Dashboard!$J$7&gt;=O747,Dashboard!$J$7=""),I747&lt;&gt;""),"x","")</f>
        <v/>
      </c>
      <c r="AC747" s="88" t="str">
        <f>IF($AB747&lt;&gt;"x","",IF(AND($I747&lt;&gt;AC$4, IFERROR(MATCH("c",$AB747:AB747,0),0)=0),"x", IF(IFERROR(MATCH("c",$AB747:AB747,0),0)=0,"c","")))</f>
        <v/>
      </c>
      <c r="AD747" s="88" t="str">
        <f>IF($AB747&lt;&gt;"x","",IF(AND($I747&lt;&gt;AD$4, IFERROR(MATCH("c",$AB747:AC747,0),0)=0),"x", IF(IFERROR(MATCH("c",$AB747:AC747,0),0)=0,"c","")))</f>
        <v/>
      </c>
      <c r="AE747" s="88" t="str">
        <f>IF($AB747&lt;&gt;"x","",IF(AND($I747&lt;&gt;AE$4, IFERROR(MATCH("c",$AB747:AD747,0),0)=0),"x", IF(IFERROR(MATCH("c",$AB747:AD747,0),0)=0,"c","")))</f>
        <v/>
      </c>
      <c r="AF747" s="88" t="str">
        <f>IF($AB747&lt;&gt;"x","",IF(AND($I747&lt;&gt;AF$4, IFERROR(MATCH("c",$AB747:AE747,0),0)=0),"x", IF(IFERROR(MATCH("c",$AB747:AE747,0),0)=0,"c","")))</f>
        <v/>
      </c>
      <c r="AG747" s="88" t="str">
        <f>IF($AB747&lt;&gt;"x","",IF(AND($I747&lt;&gt;AG$4, IFERROR(MATCH("c",$AB747:AF747,0),0)=0),"x", IF(IFERROR(MATCH("c",$AB747:AF747,0),0)=0,"c","")))</f>
        <v/>
      </c>
      <c r="AH747" s="88" t="str">
        <f>IF($AB747&lt;&gt;"x","",IF(AND($I747&lt;&gt;AH$4, IFERROR(MATCH("c",$AB747:AG747,0),0)=0),"x", IF(IFERROR(MATCH("c",$AB747:AG747,0),0)=0,"c","")))</f>
        <v/>
      </c>
      <c r="AI747" s="88" t="str">
        <f>IF($AB747&lt;&gt;"x","",IF(AND($I747&lt;&gt;AI$4, IFERROR(MATCH("c",$AB747:AH747,0),0)=0),"x", IF(IFERROR(MATCH("c",$AB747:AH747,0),0)=0,"c","")))</f>
        <v/>
      </c>
      <c r="AJ747" s="88" t="str">
        <f>IF($AB747&lt;&gt;"x","",IF(AND($I747&lt;&gt;AJ$4, IFERROR(MATCH("c",$AB747:AI747,0),0)=0),"x", IF(IFERROR(MATCH("c",$AB747:AI747,0),0)=0,"c","")))</f>
        <v/>
      </c>
      <c r="AK747" s="88" t="str">
        <f>IF($AB747&lt;&gt;"x","",IF(AND($I747&lt;&gt;AK$4, IFERROR(MATCH("c",$AB747:AJ747,0),0)=0),"x", IF(IFERROR(MATCH("c",$AB747:AJ747,0),0)=0,"c","")))</f>
        <v/>
      </c>
      <c r="AL747" s="88" t="str">
        <f>IF($AB747&lt;&gt;"x","",IF(AND($I747&lt;&gt;AL$4, IFERROR(MATCH("c",$AB747:AK747,0),0)=0),"x", IF(IFERROR(MATCH("c",$AB747:AK747,0),0)=0,"c","")))</f>
        <v/>
      </c>
      <c r="AM747" s="88" t="str">
        <f>IF($AB747&lt;&gt;"x","",IF(AND($I747&lt;&gt;AM$4, IFERROR(MATCH("c",$AB747:AL747,0),0)=0),"x", IF(IFERROR(MATCH("c",$AB747:AL747,0),0)=0,"c","")))</f>
        <v/>
      </c>
      <c r="AN747" s="88" t="str">
        <f>IF($AB747&lt;&gt;"x","",IF(AND($I747&lt;&gt;AN$4, IFERROR(MATCH("c",$AB747:AM747,0),0)=0),"x", IF(IFERROR(MATCH("c",$AB747:AM747,0),0)=0,"c","")))</f>
        <v/>
      </c>
      <c r="AO747" s="88" t="str">
        <f>IF($AB747&lt;&gt;"x","",IF(AND($I747&lt;&gt;AO$4, IFERROR(MATCH("c",$AB747:AN747,0),0)=0),"x", IF(IFERROR(MATCH("c",$AB747:AN747,0),0)=0,"c","")))</f>
        <v/>
      </c>
      <c r="AP747" s="88" t="str">
        <f>IF($AB747&lt;&gt;"x","",IF(AND($I747&lt;&gt;AP$4, IFERROR(MATCH("c",$AB747:AO747,0),0)=0),"x", IF(IFERROR(MATCH("c",$AB747:AO747,0),0)=0,"c","")))</f>
        <v/>
      </c>
      <c r="AQ747" s="88" t="str">
        <f>IF($AB747&lt;&gt;"x","",IF(AND($I747&lt;&gt;AQ$4, IFERROR(MATCH("c",$AB747:AP747,0),0)=0),"x", IF(IFERROR(MATCH("c",$AB747:AP747,0),0)=0,"c","")))</f>
        <v/>
      </c>
    </row>
    <row r="748" spans="2:43" x14ac:dyDescent="0.25">
      <c r="B748" s="88">
        <f>IF(AND(OR(Pipeline!$F$5=H748,Pipeline!$F$5="",Pipeline!$F$5="All"), OR(Pipeline!$F$6=J748,Pipeline!$F$6="",Pipeline!$F$6="All"),  OR(Pipeline!$J$5&lt;=K748,Pipeline!$J$5=""), OR(Pipeline!$J$6&gt;=K748,Pipeline!$J$6=""),  OR(Pipeline!$N$5&lt;=O748,Pipeline!$N$5=""), OR(Pipeline!$N$6&gt;=O748,Pipeline!$N$6="")),1,0)</f>
        <v>1</v>
      </c>
      <c r="C748" s="99">
        <f>IF(B748&lt;&gt;1,"",COUNTIFS($I$6:I747,I748,$B$6:B747,1)+1)</f>
        <v>736</v>
      </c>
      <c r="D748" s="100" t="str">
        <f>IF(LEN(INDEX(Input!B$6:B$1005,ROW($C748)-ROW($C$5),1))=0,"-",INDEX(Input!B$6:B$1005,ROW($C748)-ROW($C$5),1))</f>
        <v>-</v>
      </c>
      <c r="E748" s="100" t="str">
        <f>IF(LEN(INDEX(Input!C$6:C$1005,ROW($C748)-ROW($C$5),1))=0,"-",INDEX(Input!C$6:C$1005,ROW($C748)-ROW($C$5),1))</f>
        <v>-</v>
      </c>
      <c r="F748" s="100" t="str">
        <f>IF(LEN(INDEX(Input!D$6:D$1005,ROW($C748)-ROW($C$5),1))=0,"-",INDEX(Input!D$6:D$1005,ROW($C748)-ROW($C$5),1))</f>
        <v>-</v>
      </c>
      <c r="G748" s="100" t="str">
        <f>IF(LEN(INDEX(Input!E$6:E$1005,ROW($C748)-ROW($C$5),1))=0,"-",INDEX(Input!E$6:E$1005,ROW($C748)-ROW($C$5),1))</f>
        <v>-</v>
      </c>
      <c r="H748" s="100" t="str">
        <f>IF(LEN(INDEX(Input!F$6:F$1005,ROW($C748)-ROW($C$5),1))=0,"-",INDEX(Input!F$6:F$1005,ROW($C748)-ROW($C$5),1))</f>
        <v>-</v>
      </c>
      <c r="I748" s="100" t="str">
        <f>IF(LEN(INDEX(Input!G$6:G$1005,ROW($C748)-ROW($C$5),1))=0,"",INDEX(Input!G$6:G$1005,ROW($C748)-ROW($C$5),1))</f>
        <v/>
      </c>
      <c r="J748" s="100" t="str">
        <f>IF(LEN(INDEX(Input!B$6:B$1005,ROW($C748)-ROW($C$5),1))=0,"-",IF(INDEX(Input!H$6:H$1005,ROW($C748)-ROW($C$5),1)="","Not set",INDEX(Input!H$6:H$1005,ROW($C748)-ROW($C$5),1)) )</f>
        <v>-</v>
      </c>
      <c r="K748" s="101" t="str">
        <f>IF(LEN(INDEX(Input!I$6:I$1005,ROW($C748)-ROW($C$5),1))=0,"",INDEX(Input!I$6:I$1005,ROW($C748)-ROW($C$5),1))</f>
        <v/>
      </c>
      <c r="L748" s="101" t="str">
        <f t="array" ref="L748">IFERROR(IF($AY$24=123,DAY(K748)&amp;connector&amp;IF($AZ$24="Extended",INDEX($AT$24:$AT$35,MONTH(K748),1),MONTH(K748))&amp;connector&amp;IF($AZ$24="Short", RIGHT(YEAR(K748),2),YEAR(K748)),IF($AY$24=213, MONTH(K748)&amp;connector&amp;DAY(K748)&amp;connector&amp;IF($AZ$24="Short", RIGHT(YEAR(K748),2),YEAR(K748)),IF($AZ$24="Short", RIGHT(YEAR(K748),2),YEAR(K748))&amp;connector&amp;MONTH(K748)&amp;connector&amp;DAY(K748))),"-")</f>
        <v>-</v>
      </c>
      <c r="M748" s="101" t="str">
        <f>IF(LEN(INDEX(Input!J$6:J$1005,ROW($C748)-ROW($C$5),1))=0,"",INDEX(Input!J$6:J$1005,ROW($C748)-ROW($C$5),1))</f>
        <v/>
      </c>
      <c r="N748" s="101" t="str">
        <f t="array" ref="N748">IFERROR(IF($AY$24=123,DAY(M748)&amp;connector&amp;IF($AZ$24="Extended",INDEX($AT$24:$AT$35,MONTH(M748),1),MONTH(M748))&amp;connector&amp;IF($AZ$24="Short", RIGHT(YEAR(M748),2),YEAR(M748)),IF($AY$24=213, MONTH(M748)&amp;connector&amp;DAY(M748)&amp;connector&amp;IF($AZ$24="Short", RIGHT(YEAR(M748),2),YEAR(M748)),IF($AZ$24="Short", RIGHT(YEAR(M748),2),YEAR(M748))&amp;connector&amp;MONTH(M748)&amp;connector&amp;DAY(M748))),"-")</f>
        <v>-</v>
      </c>
      <c r="O748" s="156" t="str">
        <f>IF(LEN(INDEX(Input!K$6:K$1005,ROW($C748)-ROW($C$5),1))=0,"",INDEX(Input!K$6:K$1005,ROW($C748)-ROW($C$5),1))</f>
        <v/>
      </c>
      <c r="P748" s="100" t="str">
        <f t="shared" si="89"/>
        <v>-</v>
      </c>
      <c r="Q748" s="156" t="str">
        <f>IF(LEN(INDEX(Input!L$6:L$1005,ROW($C748)-ROW($C$5),1))=0,"",INDEX(Input!L$6:L$1005,ROW($C748)-ROW($C$5),1))</f>
        <v/>
      </c>
      <c r="R748" s="100" t="str">
        <f t="shared" si="90"/>
        <v>-</v>
      </c>
      <c r="S748" s="156" t="str">
        <f>IF(LEN(INDEX(Input!M$6:M$1005,ROW($C748)-ROW($C$5),1))=0,"-",INDEX(Input!M$6:M$1005,ROW($C748)-ROW($C$5),1))</f>
        <v>-</v>
      </c>
      <c r="T748" s="156" t="str">
        <f t="shared" si="91"/>
        <v/>
      </c>
      <c r="U748" s="100" t="str">
        <f t="shared" si="92"/>
        <v>-</v>
      </c>
      <c r="V748" s="156" t="str">
        <f>IF(LEN(INDEX(Input!O$6:O$1005,ROW($C748)-ROW($C$5),1))=0,"",INDEX(Input!O$6:O$1005,ROW($C748)-ROW($C$5),1))</f>
        <v/>
      </c>
      <c r="W748" s="100" t="str">
        <f t="shared" si="93"/>
        <v>-</v>
      </c>
      <c r="X748" s="104" t="str">
        <f t="shared" si="94"/>
        <v/>
      </c>
      <c r="Y748" s="102" t="str">
        <f t="shared" si="95"/>
        <v/>
      </c>
      <c r="Z748" s="102" t="str">
        <f>IF(AND(OR(Dashboard!$D$7=J748,Dashboard!$D$7=""),  OR(Dashboard!$G$6&lt;=K748,Dashboard!$G$6=""), OR(Dashboard!$G$7&gt;=K748,Dashboard!$G$7=""),  OR(Dashboard!$J$6&lt;=O748,Dashboard!$J$6=""), OR(Dashboard!$J$7&gt;=O748,Dashboard!$J$7=""),D748&lt;&gt;""),"x","")</f>
        <v>x</v>
      </c>
      <c r="AA748" s="102" t="str">
        <f>IF(AND(OR(Dashboard!$D$6=H748,Dashboard!$D$6="",Dashboard!$D$6="All"), Z748="x"),"x","")</f>
        <v>x</v>
      </c>
      <c r="AB748" s="103" t="str">
        <f>IF(AND(OR(Dashboard!$D$6=H748,Dashboard!$D$6="",Dashboard!$D$6="All"), OR(Dashboard!$D$7=J748,Dashboard!$D$7=""),  OR(Dashboard!$G$6&lt;=K748,Dashboard!$G$6=""), OR(Dashboard!$G$7&gt;=K748,Dashboard!$G$7=""),  OR(Dashboard!$J$6&lt;=O748,Dashboard!$J$6=""), OR(Dashboard!$J$7&gt;=O748,Dashboard!$J$7=""),I748&lt;&gt;""),"x","")</f>
        <v/>
      </c>
      <c r="AC748" s="88" t="str">
        <f>IF($AB748&lt;&gt;"x","",IF(AND($I748&lt;&gt;AC$4, IFERROR(MATCH("c",$AB748:AB748,0),0)=0),"x", IF(IFERROR(MATCH("c",$AB748:AB748,0),0)=0,"c","")))</f>
        <v/>
      </c>
      <c r="AD748" s="88" t="str">
        <f>IF($AB748&lt;&gt;"x","",IF(AND($I748&lt;&gt;AD$4, IFERROR(MATCH("c",$AB748:AC748,0),0)=0),"x", IF(IFERROR(MATCH("c",$AB748:AC748,0),0)=0,"c","")))</f>
        <v/>
      </c>
      <c r="AE748" s="88" t="str">
        <f>IF($AB748&lt;&gt;"x","",IF(AND($I748&lt;&gt;AE$4, IFERROR(MATCH("c",$AB748:AD748,0),0)=0),"x", IF(IFERROR(MATCH("c",$AB748:AD748,0),0)=0,"c","")))</f>
        <v/>
      </c>
      <c r="AF748" s="88" t="str">
        <f>IF($AB748&lt;&gt;"x","",IF(AND($I748&lt;&gt;AF$4, IFERROR(MATCH("c",$AB748:AE748,0),0)=0),"x", IF(IFERROR(MATCH("c",$AB748:AE748,0),0)=0,"c","")))</f>
        <v/>
      </c>
      <c r="AG748" s="88" t="str">
        <f>IF($AB748&lt;&gt;"x","",IF(AND($I748&lt;&gt;AG$4, IFERROR(MATCH("c",$AB748:AF748,0),0)=0),"x", IF(IFERROR(MATCH("c",$AB748:AF748,0),0)=0,"c","")))</f>
        <v/>
      </c>
      <c r="AH748" s="88" t="str">
        <f>IF($AB748&lt;&gt;"x","",IF(AND($I748&lt;&gt;AH$4, IFERROR(MATCH("c",$AB748:AG748,0),0)=0),"x", IF(IFERROR(MATCH("c",$AB748:AG748,0),0)=0,"c","")))</f>
        <v/>
      </c>
      <c r="AI748" s="88" t="str">
        <f>IF($AB748&lt;&gt;"x","",IF(AND($I748&lt;&gt;AI$4, IFERROR(MATCH("c",$AB748:AH748,0),0)=0),"x", IF(IFERROR(MATCH("c",$AB748:AH748,0),0)=0,"c","")))</f>
        <v/>
      </c>
      <c r="AJ748" s="88" t="str">
        <f>IF($AB748&lt;&gt;"x","",IF(AND($I748&lt;&gt;AJ$4, IFERROR(MATCH("c",$AB748:AI748,0),0)=0),"x", IF(IFERROR(MATCH("c",$AB748:AI748,0),0)=0,"c","")))</f>
        <v/>
      </c>
      <c r="AK748" s="88" t="str">
        <f>IF($AB748&lt;&gt;"x","",IF(AND($I748&lt;&gt;AK$4, IFERROR(MATCH("c",$AB748:AJ748,0),0)=0),"x", IF(IFERROR(MATCH("c",$AB748:AJ748,0),0)=0,"c","")))</f>
        <v/>
      </c>
      <c r="AL748" s="88" t="str">
        <f>IF($AB748&lt;&gt;"x","",IF(AND($I748&lt;&gt;AL$4, IFERROR(MATCH("c",$AB748:AK748,0),0)=0),"x", IF(IFERROR(MATCH("c",$AB748:AK748,0),0)=0,"c","")))</f>
        <v/>
      </c>
      <c r="AM748" s="88" t="str">
        <f>IF($AB748&lt;&gt;"x","",IF(AND($I748&lt;&gt;AM$4, IFERROR(MATCH("c",$AB748:AL748,0),0)=0),"x", IF(IFERROR(MATCH("c",$AB748:AL748,0),0)=0,"c","")))</f>
        <v/>
      </c>
      <c r="AN748" s="88" t="str">
        <f>IF($AB748&lt;&gt;"x","",IF(AND($I748&lt;&gt;AN$4, IFERROR(MATCH("c",$AB748:AM748,0),0)=0),"x", IF(IFERROR(MATCH("c",$AB748:AM748,0),0)=0,"c","")))</f>
        <v/>
      </c>
      <c r="AO748" s="88" t="str">
        <f>IF($AB748&lt;&gt;"x","",IF(AND($I748&lt;&gt;AO$4, IFERROR(MATCH("c",$AB748:AN748,0),0)=0),"x", IF(IFERROR(MATCH("c",$AB748:AN748,0),0)=0,"c","")))</f>
        <v/>
      </c>
      <c r="AP748" s="88" t="str">
        <f>IF($AB748&lt;&gt;"x","",IF(AND($I748&lt;&gt;AP$4, IFERROR(MATCH("c",$AB748:AO748,0),0)=0),"x", IF(IFERROR(MATCH("c",$AB748:AO748,0),0)=0,"c","")))</f>
        <v/>
      </c>
      <c r="AQ748" s="88" t="str">
        <f>IF($AB748&lt;&gt;"x","",IF(AND($I748&lt;&gt;AQ$4, IFERROR(MATCH("c",$AB748:AP748,0),0)=0),"x", IF(IFERROR(MATCH("c",$AB748:AP748,0),0)=0,"c","")))</f>
        <v/>
      </c>
    </row>
    <row r="749" spans="2:43" x14ac:dyDescent="0.25">
      <c r="B749" s="88">
        <f>IF(AND(OR(Pipeline!$F$5=H749,Pipeline!$F$5="",Pipeline!$F$5="All"), OR(Pipeline!$F$6=J749,Pipeline!$F$6="",Pipeline!$F$6="All"),  OR(Pipeline!$J$5&lt;=K749,Pipeline!$J$5=""), OR(Pipeline!$J$6&gt;=K749,Pipeline!$J$6=""),  OR(Pipeline!$N$5&lt;=O749,Pipeline!$N$5=""), OR(Pipeline!$N$6&gt;=O749,Pipeline!$N$6="")),1,0)</f>
        <v>1</v>
      </c>
      <c r="C749" s="99">
        <f>IF(B749&lt;&gt;1,"",COUNTIFS($I$6:I748,I749,$B$6:B748,1)+1)</f>
        <v>737</v>
      </c>
      <c r="D749" s="100" t="str">
        <f>IF(LEN(INDEX(Input!B$6:B$1005,ROW($C749)-ROW($C$5),1))=0,"-",INDEX(Input!B$6:B$1005,ROW($C749)-ROW($C$5),1))</f>
        <v>-</v>
      </c>
      <c r="E749" s="100" t="str">
        <f>IF(LEN(INDEX(Input!C$6:C$1005,ROW($C749)-ROW($C$5),1))=0,"-",INDEX(Input!C$6:C$1005,ROW($C749)-ROW($C$5),1))</f>
        <v>-</v>
      </c>
      <c r="F749" s="100" t="str">
        <f>IF(LEN(INDEX(Input!D$6:D$1005,ROW($C749)-ROW($C$5),1))=0,"-",INDEX(Input!D$6:D$1005,ROW($C749)-ROW($C$5),1))</f>
        <v>-</v>
      </c>
      <c r="G749" s="100" t="str">
        <f>IF(LEN(INDEX(Input!E$6:E$1005,ROW($C749)-ROW($C$5),1))=0,"-",INDEX(Input!E$6:E$1005,ROW($C749)-ROW($C$5),1))</f>
        <v>-</v>
      </c>
      <c r="H749" s="100" t="str">
        <f>IF(LEN(INDEX(Input!F$6:F$1005,ROW($C749)-ROW($C$5),1))=0,"-",INDEX(Input!F$6:F$1005,ROW($C749)-ROW($C$5),1))</f>
        <v>-</v>
      </c>
      <c r="I749" s="100" t="str">
        <f>IF(LEN(INDEX(Input!G$6:G$1005,ROW($C749)-ROW($C$5),1))=0,"",INDEX(Input!G$6:G$1005,ROW($C749)-ROW($C$5),1))</f>
        <v/>
      </c>
      <c r="J749" s="100" t="str">
        <f>IF(LEN(INDEX(Input!B$6:B$1005,ROW($C749)-ROW($C$5),1))=0,"-",IF(INDEX(Input!H$6:H$1005,ROW($C749)-ROW($C$5),1)="","Not set",INDEX(Input!H$6:H$1005,ROW($C749)-ROW($C$5),1)) )</f>
        <v>-</v>
      </c>
      <c r="K749" s="101" t="str">
        <f>IF(LEN(INDEX(Input!I$6:I$1005,ROW($C749)-ROW($C$5),1))=0,"",INDEX(Input!I$6:I$1005,ROW($C749)-ROW($C$5),1))</f>
        <v/>
      </c>
      <c r="L749" s="101" t="str">
        <f t="array" ref="L749">IFERROR(IF($AY$24=123,DAY(K749)&amp;connector&amp;IF($AZ$24="Extended",INDEX($AT$24:$AT$35,MONTH(K749),1),MONTH(K749))&amp;connector&amp;IF($AZ$24="Short", RIGHT(YEAR(K749),2),YEAR(K749)),IF($AY$24=213, MONTH(K749)&amp;connector&amp;DAY(K749)&amp;connector&amp;IF($AZ$24="Short", RIGHT(YEAR(K749),2),YEAR(K749)),IF($AZ$24="Short", RIGHT(YEAR(K749),2),YEAR(K749))&amp;connector&amp;MONTH(K749)&amp;connector&amp;DAY(K749))),"-")</f>
        <v>-</v>
      </c>
      <c r="M749" s="101" t="str">
        <f>IF(LEN(INDEX(Input!J$6:J$1005,ROW($C749)-ROW($C$5),1))=0,"",INDEX(Input!J$6:J$1005,ROW($C749)-ROW($C$5),1))</f>
        <v/>
      </c>
      <c r="N749" s="101" t="str">
        <f t="array" ref="N749">IFERROR(IF($AY$24=123,DAY(M749)&amp;connector&amp;IF($AZ$24="Extended",INDEX($AT$24:$AT$35,MONTH(M749),1),MONTH(M749))&amp;connector&amp;IF($AZ$24="Short", RIGHT(YEAR(M749),2),YEAR(M749)),IF($AY$24=213, MONTH(M749)&amp;connector&amp;DAY(M749)&amp;connector&amp;IF($AZ$24="Short", RIGHT(YEAR(M749),2),YEAR(M749)),IF($AZ$24="Short", RIGHT(YEAR(M749),2),YEAR(M749))&amp;connector&amp;MONTH(M749)&amp;connector&amp;DAY(M749))),"-")</f>
        <v>-</v>
      </c>
      <c r="O749" s="156" t="str">
        <f>IF(LEN(INDEX(Input!K$6:K$1005,ROW($C749)-ROW($C$5),1))=0,"",INDEX(Input!K$6:K$1005,ROW($C749)-ROW($C$5),1))</f>
        <v/>
      </c>
      <c r="P749" s="100" t="str">
        <f t="shared" si="89"/>
        <v>-</v>
      </c>
      <c r="Q749" s="156" t="str">
        <f>IF(LEN(INDEX(Input!L$6:L$1005,ROW($C749)-ROW($C$5),1))=0,"",INDEX(Input!L$6:L$1005,ROW($C749)-ROW($C$5),1))</f>
        <v/>
      </c>
      <c r="R749" s="100" t="str">
        <f t="shared" si="90"/>
        <v>-</v>
      </c>
      <c r="S749" s="156" t="str">
        <f>IF(LEN(INDEX(Input!M$6:M$1005,ROW($C749)-ROW($C$5),1))=0,"-",INDEX(Input!M$6:M$1005,ROW($C749)-ROW($C$5),1))</f>
        <v>-</v>
      </c>
      <c r="T749" s="156" t="str">
        <f t="shared" si="91"/>
        <v/>
      </c>
      <c r="U749" s="100" t="str">
        <f t="shared" si="92"/>
        <v>-</v>
      </c>
      <c r="V749" s="156" t="str">
        <f>IF(LEN(INDEX(Input!O$6:O$1005,ROW($C749)-ROW($C$5),1))=0,"",INDEX(Input!O$6:O$1005,ROW($C749)-ROW($C$5),1))</f>
        <v/>
      </c>
      <c r="W749" s="100" t="str">
        <f t="shared" si="93"/>
        <v>-</v>
      </c>
      <c r="X749" s="104" t="str">
        <f t="shared" si="94"/>
        <v/>
      </c>
      <c r="Y749" s="102" t="str">
        <f t="shared" si="95"/>
        <v/>
      </c>
      <c r="Z749" s="102" t="str">
        <f>IF(AND(OR(Dashboard!$D$7=J749,Dashboard!$D$7=""),  OR(Dashboard!$G$6&lt;=K749,Dashboard!$G$6=""), OR(Dashboard!$G$7&gt;=K749,Dashboard!$G$7=""),  OR(Dashboard!$J$6&lt;=O749,Dashboard!$J$6=""), OR(Dashboard!$J$7&gt;=O749,Dashboard!$J$7=""),D749&lt;&gt;""),"x","")</f>
        <v>x</v>
      </c>
      <c r="AA749" s="102" t="str">
        <f>IF(AND(OR(Dashboard!$D$6=H749,Dashboard!$D$6="",Dashboard!$D$6="All"), Z749="x"),"x","")</f>
        <v>x</v>
      </c>
      <c r="AB749" s="103" t="str">
        <f>IF(AND(OR(Dashboard!$D$6=H749,Dashboard!$D$6="",Dashboard!$D$6="All"), OR(Dashboard!$D$7=J749,Dashboard!$D$7=""),  OR(Dashboard!$G$6&lt;=K749,Dashboard!$G$6=""), OR(Dashboard!$G$7&gt;=K749,Dashboard!$G$7=""),  OR(Dashboard!$J$6&lt;=O749,Dashboard!$J$6=""), OR(Dashboard!$J$7&gt;=O749,Dashboard!$J$7=""),I749&lt;&gt;""),"x","")</f>
        <v/>
      </c>
      <c r="AC749" s="88" t="str">
        <f>IF($AB749&lt;&gt;"x","",IF(AND($I749&lt;&gt;AC$4, IFERROR(MATCH("c",$AB749:AB749,0),0)=0),"x", IF(IFERROR(MATCH("c",$AB749:AB749,0),0)=0,"c","")))</f>
        <v/>
      </c>
      <c r="AD749" s="88" t="str">
        <f>IF($AB749&lt;&gt;"x","",IF(AND($I749&lt;&gt;AD$4, IFERROR(MATCH("c",$AB749:AC749,0),0)=0),"x", IF(IFERROR(MATCH("c",$AB749:AC749,0),0)=0,"c","")))</f>
        <v/>
      </c>
      <c r="AE749" s="88" t="str">
        <f>IF($AB749&lt;&gt;"x","",IF(AND($I749&lt;&gt;AE$4, IFERROR(MATCH("c",$AB749:AD749,0),0)=0),"x", IF(IFERROR(MATCH("c",$AB749:AD749,0),0)=0,"c","")))</f>
        <v/>
      </c>
      <c r="AF749" s="88" t="str">
        <f>IF($AB749&lt;&gt;"x","",IF(AND($I749&lt;&gt;AF$4, IFERROR(MATCH("c",$AB749:AE749,0),0)=0),"x", IF(IFERROR(MATCH("c",$AB749:AE749,0),0)=0,"c","")))</f>
        <v/>
      </c>
      <c r="AG749" s="88" t="str">
        <f>IF($AB749&lt;&gt;"x","",IF(AND($I749&lt;&gt;AG$4, IFERROR(MATCH("c",$AB749:AF749,0),0)=0),"x", IF(IFERROR(MATCH("c",$AB749:AF749,0),0)=0,"c","")))</f>
        <v/>
      </c>
      <c r="AH749" s="88" t="str">
        <f>IF($AB749&lt;&gt;"x","",IF(AND($I749&lt;&gt;AH$4, IFERROR(MATCH("c",$AB749:AG749,0),0)=0),"x", IF(IFERROR(MATCH("c",$AB749:AG749,0),0)=0,"c","")))</f>
        <v/>
      </c>
      <c r="AI749" s="88" t="str">
        <f>IF($AB749&lt;&gt;"x","",IF(AND($I749&lt;&gt;AI$4, IFERROR(MATCH("c",$AB749:AH749,0),0)=0),"x", IF(IFERROR(MATCH("c",$AB749:AH749,0),0)=0,"c","")))</f>
        <v/>
      </c>
      <c r="AJ749" s="88" t="str">
        <f>IF($AB749&lt;&gt;"x","",IF(AND($I749&lt;&gt;AJ$4, IFERROR(MATCH("c",$AB749:AI749,0),0)=0),"x", IF(IFERROR(MATCH("c",$AB749:AI749,0),0)=0,"c","")))</f>
        <v/>
      </c>
      <c r="AK749" s="88" t="str">
        <f>IF($AB749&lt;&gt;"x","",IF(AND($I749&lt;&gt;AK$4, IFERROR(MATCH("c",$AB749:AJ749,0),0)=0),"x", IF(IFERROR(MATCH("c",$AB749:AJ749,0),0)=0,"c","")))</f>
        <v/>
      </c>
      <c r="AL749" s="88" t="str">
        <f>IF($AB749&lt;&gt;"x","",IF(AND($I749&lt;&gt;AL$4, IFERROR(MATCH("c",$AB749:AK749,0),0)=0),"x", IF(IFERROR(MATCH("c",$AB749:AK749,0),0)=0,"c","")))</f>
        <v/>
      </c>
      <c r="AM749" s="88" t="str">
        <f>IF($AB749&lt;&gt;"x","",IF(AND($I749&lt;&gt;AM$4, IFERROR(MATCH("c",$AB749:AL749,0),0)=0),"x", IF(IFERROR(MATCH("c",$AB749:AL749,0),0)=0,"c","")))</f>
        <v/>
      </c>
      <c r="AN749" s="88" t="str">
        <f>IF($AB749&lt;&gt;"x","",IF(AND($I749&lt;&gt;AN$4, IFERROR(MATCH("c",$AB749:AM749,0),0)=0),"x", IF(IFERROR(MATCH("c",$AB749:AM749,0),0)=0,"c","")))</f>
        <v/>
      </c>
      <c r="AO749" s="88" t="str">
        <f>IF($AB749&lt;&gt;"x","",IF(AND($I749&lt;&gt;AO$4, IFERROR(MATCH("c",$AB749:AN749,0),0)=0),"x", IF(IFERROR(MATCH("c",$AB749:AN749,0),0)=0,"c","")))</f>
        <v/>
      </c>
      <c r="AP749" s="88" t="str">
        <f>IF($AB749&lt;&gt;"x","",IF(AND($I749&lt;&gt;AP$4, IFERROR(MATCH("c",$AB749:AO749,0),0)=0),"x", IF(IFERROR(MATCH("c",$AB749:AO749,0),0)=0,"c","")))</f>
        <v/>
      </c>
      <c r="AQ749" s="88" t="str">
        <f>IF($AB749&lt;&gt;"x","",IF(AND($I749&lt;&gt;AQ$4, IFERROR(MATCH("c",$AB749:AP749,0),0)=0),"x", IF(IFERROR(MATCH("c",$AB749:AP749,0),0)=0,"c","")))</f>
        <v/>
      </c>
    </row>
    <row r="750" spans="2:43" x14ac:dyDescent="0.25">
      <c r="B750" s="88">
        <f>IF(AND(OR(Pipeline!$F$5=H750,Pipeline!$F$5="",Pipeline!$F$5="All"), OR(Pipeline!$F$6=J750,Pipeline!$F$6="",Pipeline!$F$6="All"),  OR(Pipeline!$J$5&lt;=K750,Pipeline!$J$5=""), OR(Pipeline!$J$6&gt;=K750,Pipeline!$J$6=""),  OR(Pipeline!$N$5&lt;=O750,Pipeline!$N$5=""), OR(Pipeline!$N$6&gt;=O750,Pipeline!$N$6="")),1,0)</f>
        <v>1</v>
      </c>
      <c r="C750" s="99">
        <f>IF(B750&lt;&gt;1,"",COUNTIFS($I$6:I749,I750,$B$6:B749,1)+1)</f>
        <v>738</v>
      </c>
      <c r="D750" s="100" t="str">
        <f>IF(LEN(INDEX(Input!B$6:B$1005,ROW($C750)-ROW($C$5),1))=0,"-",INDEX(Input!B$6:B$1005,ROW($C750)-ROW($C$5),1))</f>
        <v>-</v>
      </c>
      <c r="E750" s="100" t="str">
        <f>IF(LEN(INDEX(Input!C$6:C$1005,ROW($C750)-ROW($C$5),1))=0,"-",INDEX(Input!C$6:C$1005,ROW($C750)-ROW($C$5),1))</f>
        <v>-</v>
      </c>
      <c r="F750" s="100" t="str">
        <f>IF(LEN(INDEX(Input!D$6:D$1005,ROW($C750)-ROW($C$5),1))=0,"-",INDEX(Input!D$6:D$1005,ROW($C750)-ROW($C$5),1))</f>
        <v>-</v>
      </c>
      <c r="G750" s="100" t="str">
        <f>IF(LEN(INDEX(Input!E$6:E$1005,ROW($C750)-ROW($C$5),1))=0,"-",INDEX(Input!E$6:E$1005,ROW($C750)-ROW($C$5),1))</f>
        <v>-</v>
      </c>
      <c r="H750" s="100" t="str">
        <f>IF(LEN(INDEX(Input!F$6:F$1005,ROW($C750)-ROW($C$5),1))=0,"-",INDEX(Input!F$6:F$1005,ROW($C750)-ROW($C$5),1))</f>
        <v>-</v>
      </c>
      <c r="I750" s="100" t="str">
        <f>IF(LEN(INDEX(Input!G$6:G$1005,ROW($C750)-ROW($C$5),1))=0,"",INDEX(Input!G$6:G$1005,ROW($C750)-ROW($C$5),1))</f>
        <v/>
      </c>
      <c r="J750" s="100" t="str">
        <f>IF(LEN(INDEX(Input!B$6:B$1005,ROW($C750)-ROW($C$5),1))=0,"-",IF(INDEX(Input!H$6:H$1005,ROW($C750)-ROW($C$5),1)="","Not set",INDEX(Input!H$6:H$1005,ROW($C750)-ROW($C$5),1)) )</f>
        <v>-</v>
      </c>
      <c r="K750" s="101" t="str">
        <f>IF(LEN(INDEX(Input!I$6:I$1005,ROW($C750)-ROW($C$5),1))=0,"",INDEX(Input!I$6:I$1005,ROW($C750)-ROW($C$5),1))</f>
        <v/>
      </c>
      <c r="L750" s="101" t="str">
        <f t="array" ref="L750">IFERROR(IF($AY$24=123,DAY(K750)&amp;connector&amp;IF($AZ$24="Extended",INDEX($AT$24:$AT$35,MONTH(K750),1),MONTH(K750))&amp;connector&amp;IF($AZ$24="Short", RIGHT(YEAR(K750),2),YEAR(K750)),IF($AY$24=213, MONTH(K750)&amp;connector&amp;DAY(K750)&amp;connector&amp;IF($AZ$24="Short", RIGHT(YEAR(K750),2),YEAR(K750)),IF($AZ$24="Short", RIGHT(YEAR(K750),2),YEAR(K750))&amp;connector&amp;MONTH(K750)&amp;connector&amp;DAY(K750))),"-")</f>
        <v>-</v>
      </c>
      <c r="M750" s="101" t="str">
        <f>IF(LEN(INDEX(Input!J$6:J$1005,ROW($C750)-ROW($C$5),1))=0,"",INDEX(Input!J$6:J$1005,ROW($C750)-ROW($C$5),1))</f>
        <v/>
      </c>
      <c r="N750" s="101" t="str">
        <f t="array" ref="N750">IFERROR(IF($AY$24=123,DAY(M750)&amp;connector&amp;IF($AZ$24="Extended",INDEX($AT$24:$AT$35,MONTH(M750),1),MONTH(M750))&amp;connector&amp;IF($AZ$24="Short", RIGHT(YEAR(M750),2),YEAR(M750)),IF($AY$24=213, MONTH(M750)&amp;connector&amp;DAY(M750)&amp;connector&amp;IF($AZ$24="Short", RIGHT(YEAR(M750),2),YEAR(M750)),IF($AZ$24="Short", RIGHT(YEAR(M750),2),YEAR(M750))&amp;connector&amp;MONTH(M750)&amp;connector&amp;DAY(M750))),"-")</f>
        <v>-</v>
      </c>
      <c r="O750" s="156" t="str">
        <f>IF(LEN(INDEX(Input!K$6:K$1005,ROW($C750)-ROW($C$5),1))=0,"",INDEX(Input!K$6:K$1005,ROW($C750)-ROW($C$5),1))</f>
        <v/>
      </c>
      <c r="P750" s="100" t="str">
        <f t="shared" si="89"/>
        <v>-</v>
      </c>
      <c r="Q750" s="156" t="str">
        <f>IF(LEN(INDEX(Input!L$6:L$1005,ROW($C750)-ROW($C$5),1))=0,"",INDEX(Input!L$6:L$1005,ROW($C750)-ROW($C$5),1))</f>
        <v/>
      </c>
      <c r="R750" s="100" t="str">
        <f t="shared" si="90"/>
        <v>-</v>
      </c>
      <c r="S750" s="156" t="str">
        <f>IF(LEN(INDEX(Input!M$6:M$1005,ROW($C750)-ROW($C$5),1))=0,"-",INDEX(Input!M$6:M$1005,ROW($C750)-ROW($C$5),1))</f>
        <v>-</v>
      </c>
      <c r="T750" s="156" t="str">
        <f t="shared" si="91"/>
        <v/>
      </c>
      <c r="U750" s="100" t="str">
        <f t="shared" si="92"/>
        <v>-</v>
      </c>
      <c r="V750" s="156" t="str">
        <f>IF(LEN(INDEX(Input!O$6:O$1005,ROW($C750)-ROW($C$5),1))=0,"",INDEX(Input!O$6:O$1005,ROW($C750)-ROW($C$5),1))</f>
        <v/>
      </c>
      <c r="W750" s="100" t="str">
        <f t="shared" si="93"/>
        <v>-</v>
      </c>
      <c r="X750" s="104" t="str">
        <f t="shared" si="94"/>
        <v/>
      </c>
      <c r="Y750" s="102" t="str">
        <f t="shared" si="95"/>
        <v/>
      </c>
      <c r="Z750" s="102" t="str">
        <f>IF(AND(OR(Dashboard!$D$7=J750,Dashboard!$D$7=""),  OR(Dashboard!$G$6&lt;=K750,Dashboard!$G$6=""), OR(Dashboard!$G$7&gt;=K750,Dashboard!$G$7=""),  OR(Dashboard!$J$6&lt;=O750,Dashboard!$J$6=""), OR(Dashboard!$J$7&gt;=O750,Dashboard!$J$7=""),D750&lt;&gt;""),"x","")</f>
        <v>x</v>
      </c>
      <c r="AA750" s="102" t="str">
        <f>IF(AND(OR(Dashboard!$D$6=H750,Dashboard!$D$6="",Dashboard!$D$6="All"), Z750="x"),"x","")</f>
        <v>x</v>
      </c>
      <c r="AB750" s="103" t="str">
        <f>IF(AND(OR(Dashboard!$D$6=H750,Dashboard!$D$6="",Dashboard!$D$6="All"), OR(Dashboard!$D$7=J750,Dashboard!$D$7=""),  OR(Dashboard!$G$6&lt;=K750,Dashboard!$G$6=""), OR(Dashboard!$G$7&gt;=K750,Dashboard!$G$7=""),  OR(Dashboard!$J$6&lt;=O750,Dashboard!$J$6=""), OR(Dashboard!$J$7&gt;=O750,Dashboard!$J$7=""),I750&lt;&gt;""),"x","")</f>
        <v/>
      </c>
      <c r="AC750" s="88" t="str">
        <f>IF($AB750&lt;&gt;"x","",IF(AND($I750&lt;&gt;AC$4, IFERROR(MATCH("c",$AB750:AB750,0),0)=0),"x", IF(IFERROR(MATCH("c",$AB750:AB750,0),0)=0,"c","")))</f>
        <v/>
      </c>
      <c r="AD750" s="88" t="str">
        <f>IF($AB750&lt;&gt;"x","",IF(AND($I750&lt;&gt;AD$4, IFERROR(MATCH("c",$AB750:AC750,0),0)=0),"x", IF(IFERROR(MATCH("c",$AB750:AC750,0),0)=0,"c","")))</f>
        <v/>
      </c>
      <c r="AE750" s="88" t="str">
        <f>IF($AB750&lt;&gt;"x","",IF(AND($I750&lt;&gt;AE$4, IFERROR(MATCH("c",$AB750:AD750,0),0)=0),"x", IF(IFERROR(MATCH("c",$AB750:AD750,0),0)=0,"c","")))</f>
        <v/>
      </c>
      <c r="AF750" s="88" t="str">
        <f>IF($AB750&lt;&gt;"x","",IF(AND($I750&lt;&gt;AF$4, IFERROR(MATCH("c",$AB750:AE750,0),0)=0),"x", IF(IFERROR(MATCH("c",$AB750:AE750,0),0)=0,"c","")))</f>
        <v/>
      </c>
      <c r="AG750" s="88" t="str">
        <f>IF($AB750&lt;&gt;"x","",IF(AND($I750&lt;&gt;AG$4, IFERROR(MATCH("c",$AB750:AF750,0),0)=0),"x", IF(IFERROR(MATCH("c",$AB750:AF750,0),0)=0,"c","")))</f>
        <v/>
      </c>
      <c r="AH750" s="88" t="str">
        <f>IF($AB750&lt;&gt;"x","",IF(AND($I750&lt;&gt;AH$4, IFERROR(MATCH("c",$AB750:AG750,0),0)=0),"x", IF(IFERROR(MATCH("c",$AB750:AG750,0),0)=0,"c","")))</f>
        <v/>
      </c>
      <c r="AI750" s="88" t="str">
        <f>IF($AB750&lt;&gt;"x","",IF(AND($I750&lt;&gt;AI$4, IFERROR(MATCH("c",$AB750:AH750,0),0)=0),"x", IF(IFERROR(MATCH("c",$AB750:AH750,0),0)=0,"c","")))</f>
        <v/>
      </c>
      <c r="AJ750" s="88" t="str">
        <f>IF($AB750&lt;&gt;"x","",IF(AND($I750&lt;&gt;AJ$4, IFERROR(MATCH("c",$AB750:AI750,0),0)=0),"x", IF(IFERROR(MATCH("c",$AB750:AI750,0),0)=0,"c","")))</f>
        <v/>
      </c>
      <c r="AK750" s="88" t="str">
        <f>IF($AB750&lt;&gt;"x","",IF(AND($I750&lt;&gt;AK$4, IFERROR(MATCH("c",$AB750:AJ750,0),0)=0),"x", IF(IFERROR(MATCH("c",$AB750:AJ750,0),0)=0,"c","")))</f>
        <v/>
      </c>
      <c r="AL750" s="88" t="str">
        <f>IF($AB750&lt;&gt;"x","",IF(AND($I750&lt;&gt;AL$4, IFERROR(MATCH("c",$AB750:AK750,0),0)=0),"x", IF(IFERROR(MATCH("c",$AB750:AK750,0),0)=0,"c","")))</f>
        <v/>
      </c>
      <c r="AM750" s="88" t="str">
        <f>IF($AB750&lt;&gt;"x","",IF(AND($I750&lt;&gt;AM$4, IFERROR(MATCH("c",$AB750:AL750,0),0)=0),"x", IF(IFERROR(MATCH("c",$AB750:AL750,0),0)=0,"c","")))</f>
        <v/>
      </c>
      <c r="AN750" s="88" t="str">
        <f>IF($AB750&lt;&gt;"x","",IF(AND($I750&lt;&gt;AN$4, IFERROR(MATCH("c",$AB750:AM750,0),0)=0),"x", IF(IFERROR(MATCH("c",$AB750:AM750,0),0)=0,"c","")))</f>
        <v/>
      </c>
      <c r="AO750" s="88" t="str">
        <f>IF($AB750&lt;&gt;"x","",IF(AND($I750&lt;&gt;AO$4, IFERROR(MATCH("c",$AB750:AN750,0),0)=0),"x", IF(IFERROR(MATCH("c",$AB750:AN750,0),0)=0,"c","")))</f>
        <v/>
      </c>
      <c r="AP750" s="88" t="str">
        <f>IF($AB750&lt;&gt;"x","",IF(AND($I750&lt;&gt;AP$4, IFERROR(MATCH("c",$AB750:AO750,0),0)=0),"x", IF(IFERROR(MATCH("c",$AB750:AO750,0),0)=0,"c","")))</f>
        <v/>
      </c>
      <c r="AQ750" s="88" t="str">
        <f>IF($AB750&lt;&gt;"x","",IF(AND($I750&lt;&gt;AQ$4, IFERROR(MATCH("c",$AB750:AP750,0),0)=0),"x", IF(IFERROR(MATCH("c",$AB750:AP750,0),0)=0,"c","")))</f>
        <v/>
      </c>
    </row>
    <row r="751" spans="2:43" x14ac:dyDescent="0.25">
      <c r="B751" s="88">
        <f>IF(AND(OR(Pipeline!$F$5=H751,Pipeline!$F$5="",Pipeline!$F$5="All"), OR(Pipeline!$F$6=J751,Pipeline!$F$6="",Pipeline!$F$6="All"),  OR(Pipeline!$J$5&lt;=K751,Pipeline!$J$5=""), OR(Pipeline!$J$6&gt;=K751,Pipeline!$J$6=""),  OR(Pipeline!$N$5&lt;=O751,Pipeline!$N$5=""), OR(Pipeline!$N$6&gt;=O751,Pipeline!$N$6="")),1,0)</f>
        <v>1</v>
      </c>
      <c r="C751" s="99">
        <f>IF(B751&lt;&gt;1,"",COUNTIFS($I$6:I750,I751,$B$6:B750,1)+1)</f>
        <v>739</v>
      </c>
      <c r="D751" s="100" t="str">
        <f>IF(LEN(INDEX(Input!B$6:B$1005,ROW($C751)-ROW($C$5),1))=0,"-",INDEX(Input!B$6:B$1005,ROW($C751)-ROW($C$5),1))</f>
        <v>-</v>
      </c>
      <c r="E751" s="100" t="str">
        <f>IF(LEN(INDEX(Input!C$6:C$1005,ROW($C751)-ROW($C$5),1))=0,"-",INDEX(Input!C$6:C$1005,ROW($C751)-ROW($C$5),1))</f>
        <v>-</v>
      </c>
      <c r="F751" s="100" t="str">
        <f>IF(LEN(INDEX(Input!D$6:D$1005,ROW($C751)-ROW($C$5),1))=0,"-",INDEX(Input!D$6:D$1005,ROW($C751)-ROW($C$5),1))</f>
        <v>-</v>
      </c>
      <c r="G751" s="100" t="str">
        <f>IF(LEN(INDEX(Input!E$6:E$1005,ROW($C751)-ROW($C$5),1))=0,"-",INDEX(Input!E$6:E$1005,ROW($C751)-ROW($C$5),1))</f>
        <v>-</v>
      </c>
      <c r="H751" s="100" t="str">
        <f>IF(LEN(INDEX(Input!F$6:F$1005,ROW($C751)-ROW($C$5),1))=0,"-",INDEX(Input!F$6:F$1005,ROW($C751)-ROW($C$5),1))</f>
        <v>-</v>
      </c>
      <c r="I751" s="100" t="str">
        <f>IF(LEN(INDEX(Input!G$6:G$1005,ROW($C751)-ROW($C$5),1))=0,"",INDEX(Input!G$6:G$1005,ROW($C751)-ROW($C$5),1))</f>
        <v/>
      </c>
      <c r="J751" s="100" t="str">
        <f>IF(LEN(INDEX(Input!B$6:B$1005,ROW($C751)-ROW($C$5),1))=0,"-",IF(INDEX(Input!H$6:H$1005,ROW($C751)-ROW($C$5),1)="","Not set",INDEX(Input!H$6:H$1005,ROW($C751)-ROW($C$5),1)) )</f>
        <v>-</v>
      </c>
      <c r="K751" s="101" t="str">
        <f>IF(LEN(INDEX(Input!I$6:I$1005,ROW($C751)-ROW($C$5),1))=0,"",INDEX(Input!I$6:I$1005,ROW($C751)-ROW($C$5),1))</f>
        <v/>
      </c>
      <c r="L751" s="101" t="str">
        <f t="array" ref="L751">IFERROR(IF($AY$24=123,DAY(K751)&amp;connector&amp;IF($AZ$24="Extended",INDEX($AT$24:$AT$35,MONTH(K751),1),MONTH(K751))&amp;connector&amp;IF($AZ$24="Short", RIGHT(YEAR(K751),2),YEAR(K751)),IF($AY$24=213, MONTH(K751)&amp;connector&amp;DAY(K751)&amp;connector&amp;IF($AZ$24="Short", RIGHT(YEAR(K751),2),YEAR(K751)),IF($AZ$24="Short", RIGHT(YEAR(K751),2),YEAR(K751))&amp;connector&amp;MONTH(K751)&amp;connector&amp;DAY(K751))),"-")</f>
        <v>-</v>
      </c>
      <c r="M751" s="101" t="str">
        <f>IF(LEN(INDEX(Input!J$6:J$1005,ROW($C751)-ROW($C$5),1))=0,"",INDEX(Input!J$6:J$1005,ROW($C751)-ROW($C$5),1))</f>
        <v/>
      </c>
      <c r="N751" s="101" t="str">
        <f t="array" ref="N751">IFERROR(IF($AY$24=123,DAY(M751)&amp;connector&amp;IF($AZ$24="Extended",INDEX($AT$24:$AT$35,MONTH(M751),1),MONTH(M751))&amp;connector&amp;IF($AZ$24="Short", RIGHT(YEAR(M751),2),YEAR(M751)),IF($AY$24=213, MONTH(M751)&amp;connector&amp;DAY(M751)&amp;connector&amp;IF($AZ$24="Short", RIGHT(YEAR(M751),2),YEAR(M751)),IF($AZ$24="Short", RIGHT(YEAR(M751),2),YEAR(M751))&amp;connector&amp;MONTH(M751)&amp;connector&amp;DAY(M751))),"-")</f>
        <v>-</v>
      </c>
      <c r="O751" s="156" t="str">
        <f>IF(LEN(INDEX(Input!K$6:K$1005,ROW($C751)-ROW($C$5),1))=0,"",INDEX(Input!K$6:K$1005,ROW($C751)-ROW($C$5),1))</f>
        <v/>
      </c>
      <c r="P751" s="100" t="str">
        <f t="shared" si="89"/>
        <v>-</v>
      </c>
      <c r="Q751" s="156" t="str">
        <f>IF(LEN(INDEX(Input!L$6:L$1005,ROW($C751)-ROW($C$5),1))=0,"",INDEX(Input!L$6:L$1005,ROW($C751)-ROW($C$5),1))</f>
        <v/>
      </c>
      <c r="R751" s="100" t="str">
        <f t="shared" si="90"/>
        <v>-</v>
      </c>
      <c r="S751" s="156" t="str">
        <f>IF(LEN(INDEX(Input!M$6:M$1005,ROW($C751)-ROW($C$5),1))=0,"-",INDEX(Input!M$6:M$1005,ROW($C751)-ROW($C$5),1))</f>
        <v>-</v>
      </c>
      <c r="T751" s="156" t="str">
        <f t="shared" si="91"/>
        <v/>
      </c>
      <c r="U751" s="100" t="str">
        <f t="shared" si="92"/>
        <v>-</v>
      </c>
      <c r="V751" s="156" t="str">
        <f>IF(LEN(INDEX(Input!O$6:O$1005,ROW($C751)-ROW($C$5),1))=0,"",INDEX(Input!O$6:O$1005,ROW($C751)-ROW($C$5),1))</f>
        <v/>
      </c>
      <c r="W751" s="100" t="str">
        <f t="shared" si="93"/>
        <v>-</v>
      </c>
      <c r="X751" s="104" t="str">
        <f t="shared" si="94"/>
        <v/>
      </c>
      <c r="Y751" s="102" t="str">
        <f t="shared" si="95"/>
        <v/>
      </c>
      <c r="Z751" s="102" t="str">
        <f>IF(AND(OR(Dashboard!$D$7=J751,Dashboard!$D$7=""),  OR(Dashboard!$G$6&lt;=K751,Dashboard!$G$6=""), OR(Dashboard!$G$7&gt;=K751,Dashboard!$G$7=""),  OR(Dashboard!$J$6&lt;=O751,Dashboard!$J$6=""), OR(Dashboard!$J$7&gt;=O751,Dashboard!$J$7=""),D751&lt;&gt;""),"x","")</f>
        <v>x</v>
      </c>
      <c r="AA751" s="102" t="str">
        <f>IF(AND(OR(Dashboard!$D$6=H751,Dashboard!$D$6="",Dashboard!$D$6="All"), Z751="x"),"x","")</f>
        <v>x</v>
      </c>
      <c r="AB751" s="103" t="str">
        <f>IF(AND(OR(Dashboard!$D$6=H751,Dashboard!$D$6="",Dashboard!$D$6="All"), OR(Dashboard!$D$7=J751,Dashboard!$D$7=""),  OR(Dashboard!$G$6&lt;=K751,Dashboard!$G$6=""), OR(Dashboard!$G$7&gt;=K751,Dashboard!$G$7=""),  OR(Dashboard!$J$6&lt;=O751,Dashboard!$J$6=""), OR(Dashboard!$J$7&gt;=O751,Dashboard!$J$7=""),I751&lt;&gt;""),"x","")</f>
        <v/>
      </c>
      <c r="AC751" s="88" t="str">
        <f>IF($AB751&lt;&gt;"x","",IF(AND($I751&lt;&gt;AC$4, IFERROR(MATCH("c",$AB751:AB751,0),0)=0),"x", IF(IFERROR(MATCH("c",$AB751:AB751,0),0)=0,"c","")))</f>
        <v/>
      </c>
      <c r="AD751" s="88" t="str">
        <f>IF($AB751&lt;&gt;"x","",IF(AND($I751&lt;&gt;AD$4, IFERROR(MATCH("c",$AB751:AC751,0),0)=0),"x", IF(IFERROR(MATCH("c",$AB751:AC751,0),0)=0,"c","")))</f>
        <v/>
      </c>
      <c r="AE751" s="88" t="str">
        <f>IF($AB751&lt;&gt;"x","",IF(AND($I751&lt;&gt;AE$4, IFERROR(MATCH("c",$AB751:AD751,0),0)=0),"x", IF(IFERROR(MATCH("c",$AB751:AD751,0),0)=0,"c","")))</f>
        <v/>
      </c>
      <c r="AF751" s="88" t="str">
        <f>IF($AB751&lt;&gt;"x","",IF(AND($I751&lt;&gt;AF$4, IFERROR(MATCH("c",$AB751:AE751,0),0)=0),"x", IF(IFERROR(MATCH("c",$AB751:AE751,0),0)=0,"c","")))</f>
        <v/>
      </c>
      <c r="AG751" s="88" t="str">
        <f>IF($AB751&lt;&gt;"x","",IF(AND($I751&lt;&gt;AG$4, IFERROR(MATCH("c",$AB751:AF751,0),0)=0),"x", IF(IFERROR(MATCH("c",$AB751:AF751,0),0)=0,"c","")))</f>
        <v/>
      </c>
      <c r="AH751" s="88" t="str">
        <f>IF($AB751&lt;&gt;"x","",IF(AND($I751&lt;&gt;AH$4, IFERROR(MATCH("c",$AB751:AG751,0),0)=0),"x", IF(IFERROR(MATCH("c",$AB751:AG751,0),0)=0,"c","")))</f>
        <v/>
      </c>
      <c r="AI751" s="88" t="str">
        <f>IF($AB751&lt;&gt;"x","",IF(AND($I751&lt;&gt;AI$4, IFERROR(MATCH("c",$AB751:AH751,0),0)=0),"x", IF(IFERROR(MATCH("c",$AB751:AH751,0),0)=0,"c","")))</f>
        <v/>
      </c>
      <c r="AJ751" s="88" t="str">
        <f>IF($AB751&lt;&gt;"x","",IF(AND($I751&lt;&gt;AJ$4, IFERROR(MATCH("c",$AB751:AI751,0),0)=0),"x", IF(IFERROR(MATCH("c",$AB751:AI751,0),0)=0,"c","")))</f>
        <v/>
      </c>
      <c r="AK751" s="88" t="str">
        <f>IF($AB751&lt;&gt;"x","",IF(AND($I751&lt;&gt;AK$4, IFERROR(MATCH("c",$AB751:AJ751,0),0)=0),"x", IF(IFERROR(MATCH("c",$AB751:AJ751,0),0)=0,"c","")))</f>
        <v/>
      </c>
      <c r="AL751" s="88" t="str">
        <f>IF($AB751&lt;&gt;"x","",IF(AND($I751&lt;&gt;AL$4, IFERROR(MATCH("c",$AB751:AK751,0),0)=0),"x", IF(IFERROR(MATCH("c",$AB751:AK751,0),0)=0,"c","")))</f>
        <v/>
      </c>
      <c r="AM751" s="88" t="str">
        <f>IF($AB751&lt;&gt;"x","",IF(AND($I751&lt;&gt;AM$4, IFERROR(MATCH("c",$AB751:AL751,0),0)=0),"x", IF(IFERROR(MATCH("c",$AB751:AL751,0),0)=0,"c","")))</f>
        <v/>
      </c>
      <c r="AN751" s="88" t="str">
        <f>IF($AB751&lt;&gt;"x","",IF(AND($I751&lt;&gt;AN$4, IFERROR(MATCH("c",$AB751:AM751,0),0)=0),"x", IF(IFERROR(MATCH("c",$AB751:AM751,0),0)=0,"c","")))</f>
        <v/>
      </c>
      <c r="AO751" s="88" t="str">
        <f>IF($AB751&lt;&gt;"x","",IF(AND($I751&lt;&gt;AO$4, IFERROR(MATCH("c",$AB751:AN751,0),0)=0),"x", IF(IFERROR(MATCH("c",$AB751:AN751,0),0)=0,"c","")))</f>
        <v/>
      </c>
      <c r="AP751" s="88" t="str">
        <f>IF($AB751&lt;&gt;"x","",IF(AND($I751&lt;&gt;AP$4, IFERROR(MATCH("c",$AB751:AO751,0),0)=0),"x", IF(IFERROR(MATCH("c",$AB751:AO751,0),0)=0,"c","")))</f>
        <v/>
      </c>
      <c r="AQ751" s="88" t="str">
        <f>IF($AB751&lt;&gt;"x","",IF(AND($I751&lt;&gt;AQ$4, IFERROR(MATCH("c",$AB751:AP751,0),0)=0),"x", IF(IFERROR(MATCH("c",$AB751:AP751,0),0)=0,"c","")))</f>
        <v/>
      </c>
    </row>
    <row r="752" spans="2:43" x14ac:dyDescent="0.25">
      <c r="B752" s="88">
        <f>IF(AND(OR(Pipeline!$F$5=H752,Pipeline!$F$5="",Pipeline!$F$5="All"), OR(Pipeline!$F$6=J752,Pipeline!$F$6="",Pipeline!$F$6="All"),  OR(Pipeline!$J$5&lt;=K752,Pipeline!$J$5=""), OR(Pipeline!$J$6&gt;=K752,Pipeline!$J$6=""),  OR(Pipeline!$N$5&lt;=O752,Pipeline!$N$5=""), OR(Pipeline!$N$6&gt;=O752,Pipeline!$N$6="")),1,0)</f>
        <v>1</v>
      </c>
      <c r="C752" s="99">
        <f>IF(B752&lt;&gt;1,"",COUNTIFS($I$6:I751,I752,$B$6:B751,1)+1)</f>
        <v>740</v>
      </c>
      <c r="D752" s="100" t="str">
        <f>IF(LEN(INDEX(Input!B$6:B$1005,ROW($C752)-ROW($C$5),1))=0,"-",INDEX(Input!B$6:B$1005,ROW($C752)-ROW($C$5),1))</f>
        <v>-</v>
      </c>
      <c r="E752" s="100" t="str">
        <f>IF(LEN(INDEX(Input!C$6:C$1005,ROW($C752)-ROW($C$5),1))=0,"-",INDEX(Input!C$6:C$1005,ROW($C752)-ROW($C$5),1))</f>
        <v>-</v>
      </c>
      <c r="F752" s="100" t="str">
        <f>IF(LEN(INDEX(Input!D$6:D$1005,ROW($C752)-ROW($C$5),1))=0,"-",INDEX(Input!D$6:D$1005,ROW($C752)-ROW($C$5),1))</f>
        <v>-</v>
      </c>
      <c r="G752" s="100" t="str">
        <f>IF(LEN(INDEX(Input!E$6:E$1005,ROW($C752)-ROW($C$5),1))=0,"-",INDEX(Input!E$6:E$1005,ROW($C752)-ROW($C$5),1))</f>
        <v>-</v>
      </c>
      <c r="H752" s="100" t="str">
        <f>IF(LEN(INDEX(Input!F$6:F$1005,ROW($C752)-ROW($C$5),1))=0,"-",INDEX(Input!F$6:F$1005,ROW($C752)-ROW($C$5),1))</f>
        <v>-</v>
      </c>
      <c r="I752" s="100" t="str">
        <f>IF(LEN(INDEX(Input!G$6:G$1005,ROW($C752)-ROW($C$5),1))=0,"",INDEX(Input!G$6:G$1005,ROW($C752)-ROW($C$5),1))</f>
        <v/>
      </c>
      <c r="J752" s="100" t="str">
        <f>IF(LEN(INDEX(Input!B$6:B$1005,ROW($C752)-ROW($C$5),1))=0,"-",IF(INDEX(Input!H$6:H$1005,ROW($C752)-ROW($C$5),1)="","Not set",INDEX(Input!H$6:H$1005,ROW($C752)-ROW($C$5),1)) )</f>
        <v>-</v>
      </c>
      <c r="K752" s="101" t="str">
        <f>IF(LEN(INDEX(Input!I$6:I$1005,ROW($C752)-ROW($C$5),1))=0,"",INDEX(Input!I$6:I$1005,ROW($C752)-ROW($C$5),1))</f>
        <v/>
      </c>
      <c r="L752" s="101" t="str">
        <f t="array" ref="L752">IFERROR(IF($AY$24=123,DAY(K752)&amp;connector&amp;IF($AZ$24="Extended",INDEX($AT$24:$AT$35,MONTH(K752),1),MONTH(K752))&amp;connector&amp;IF($AZ$24="Short", RIGHT(YEAR(K752),2),YEAR(K752)),IF($AY$24=213, MONTH(K752)&amp;connector&amp;DAY(K752)&amp;connector&amp;IF($AZ$24="Short", RIGHT(YEAR(K752),2),YEAR(K752)),IF($AZ$24="Short", RIGHT(YEAR(K752),2),YEAR(K752))&amp;connector&amp;MONTH(K752)&amp;connector&amp;DAY(K752))),"-")</f>
        <v>-</v>
      </c>
      <c r="M752" s="101" t="str">
        <f>IF(LEN(INDEX(Input!J$6:J$1005,ROW($C752)-ROW($C$5),1))=0,"",INDEX(Input!J$6:J$1005,ROW($C752)-ROW($C$5),1))</f>
        <v/>
      </c>
      <c r="N752" s="101" t="str">
        <f t="array" ref="N752">IFERROR(IF($AY$24=123,DAY(M752)&amp;connector&amp;IF($AZ$24="Extended",INDEX($AT$24:$AT$35,MONTH(M752),1),MONTH(M752))&amp;connector&amp;IF($AZ$24="Short", RIGHT(YEAR(M752),2),YEAR(M752)),IF($AY$24=213, MONTH(M752)&amp;connector&amp;DAY(M752)&amp;connector&amp;IF($AZ$24="Short", RIGHT(YEAR(M752),2),YEAR(M752)),IF($AZ$24="Short", RIGHT(YEAR(M752),2),YEAR(M752))&amp;connector&amp;MONTH(M752)&amp;connector&amp;DAY(M752))),"-")</f>
        <v>-</v>
      </c>
      <c r="O752" s="156" t="str">
        <f>IF(LEN(INDEX(Input!K$6:K$1005,ROW($C752)-ROW($C$5),1))=0,"",INDEX(Input!K$6:K$1005,ROW($C752)-ROW($C$5),1))</f>
        <v/>
      </c>
      <c r="P752" s="100" t="str">
        <f t="shared" si="89"/>
        <v>-</v>
      </c>
      <c r="Q752" s="156" t="str">
        <f>IF(LEN(INDEX(Input!L$6:L$1005,ROW($C752)-ROW($C$5),1))=0,"",INDEX(Input!L$6:L$1005,ROW($C752)-ROW($C$5),1))</f>
        <v/>
      </c>
      <c r="R752" s="100" t="str">
        <f t="shared" si="90"/>
        <v>-</v>
      </c>
      <c r="S752" s="156" t="str">
        <f>IF(LEN(INDEX(Input!M$6:M$1005,ROW($C752)-ROW($C$5),1))=0,"-",INDEX(Input!M$6:M$1005,ROW($C752)-ROW($C$5),1))</f>
        <v>-</v>
      </c>
      <c r="T752" s="156" t="str">
        <f t="shared" si="91"/>
        <v/>
      </c>
      <c r="U752" s="100" t="str">
        <f t="shared" si="92"/>
        <v>-</v>
      </c>
      <c r="V752" s="156" t="str">
        <f>IF(LEN(INDEX(Input!O$6:O$1005,ROW($C752)-ROW($C$5),1))=0,"",INDEX(Input!O$6:O$1005,ROW($C752)-ROW($C$5),1))</f>
        <v/>
      </c>
      <c r="W752" s="100" t="str">
        <f t="shared" si="93"/>
        <v>-</v>
      </c>
      <c r="X752" s="104" t="str">
        <f t="shared" si="94"/>
        <v/>
      </c>
      <c r="Y752" s="102" t="str">
        <f t="shared" si="95"/>
        <v/>
      </c>
      <c r="Z752" s="102" t="str">
        <f>IF(AND(OR(Dashboard!$D$7=J752,Dashboard!$D$7=""),  OR(Dashboard!$G$6&lt;=K752,Dashboard!$G$6=""), OR(Dashboard!$G$7&gt;=K752,Dashboard!$G$7=""),  OR(Dashboard!$J$6&lt;=O752,Dashboard!$J$6=""), OR(Dashboard!$J$7&gt;=O752,Dashboard!$J$7=""),D752&lt;&gt;""),"x","")</f>
        <v>x</v>
      </c>
      <c r="AA752" s="102" t="str">
        <f>IF(AND(OR(Dashboard!$D$6=H752,Dashboard!$D$6="",Dashboard!$D$6="All"), Z752="x"),"x","")</f>
        <v>x</v>
      </c>
      <c r="AB752" s="103" t="str">
        <f>IF(AND(OR(Dashboard!$D$6=H752,Dashboard!$D$6="",Dashboard!$D$6="All"), OR(Dashboard!$D$7=J752,Dashboard!$D$7=""),  OR(Dashboard!$G$6&lt;=K752,Dashboard!$G$6=""), OR(Dashboard!$G$7&gt;=K752,Dashboard!$G$7=""),  OR(Dashboard!$J$6&lt;=O752,Dashboard!$J$6=""), OR(Dashboard!$J$7&gt;=O752,Dashboard!$J$7=""),I752&lt;&gt;""),"x","")</f>
        <v/>
      </c>
      <c r="AC752" s="88" t="str">
        <f>IF($AB752&lt;&gt;"x","",IF(AND($I752&lt;&gt;AC$4, IFERROR(MATCH("c",$AB752:AB752,0),0)=0),"x", IF(IFERROR(MATCH("c",$AB752:AB752,0),0)=0,"c","")))</f>
        <v/>
      </c>
      <c r="AD752" s="88" t="str">
        <f>IF($AB752&lt;&gt;"x","",IF(AND($I752&lt;&gt;AD$4, IFERROR(MATCH("c",$AB752:AC752,0),0)=0),"x", IF(IFERROR(MATCH("c",$AB752:AC752,0),0)=0,"c","")))</f>
        <v/>
      </c>
      <c r="AE752" s="88" t="str">
        <f>IF($AB752&lt;&gt;"x","",IF(AND($I752&lt;&gt;AE$4, IFERROR(MATCH("c",$AB752:AD752,0),0)=0),"x", IF(IFERROR(MATCH("c",$AB752:AD752,0),0)=0,"c","")))</f>
        <v/>
      </c>
      <c r="AF752" s="88" t="str">
        <f>IF($AB752&lt;&gt;"x","",IF(AND($I752&lt;&gt;AF$4, IFERROR(MATCH("c",$AB752:AE752,0),0)=0),"x", IF(IFERROR(MATCH("c",$AB752:AE752,0),0)=0,"c","")))</f>
        <v/>
      </c>
      <c r="AG752" s="88" t="str">
        <f>IF($AB752&lt;&gt;"x","",IF(AND($I752&lt;&gt;AG$4, IFERROR(MATCH("c",$AB752:AF752,0),0)=0),"x", IF(IFERROR(MATCH("c",$AB752:AF752,0),0)=0,"c","")))</f>
        <v/>
      </c>
      <c r="AH752" s="88" t="str">
        <f>IF($AB752&lt;&gt;"x","",IF(AND($I752&lt;&gt;AH$4, IFERROR(MATCH("c",$AB752:AG752,0),0)=0),"x", IF(IFERROR(MATCH("c",$AB752:AG752,0),0)=0,"c","")))</f>
        <v/>
      </c>
      <c r="AI752" s="88" t="str">
        <f>IF($AB752&lt;&gt;"x","",IF(AND($I752&lt;&gt;AI$4, IFERROR(MATCH("c",$AB752:AH752,0),0)=0),"x", IF(IFERROR(MATCH("c",$AB752:AH752,0),0)=0,"c","")))</f>
        <v/>
      </c>
      <c r="AJ752" s="88" t="str">
        <f>IF($AB752&lt;&gt;"x","",IF(AND($I752&lt;&gt;AJ$4, IFERROR(MATCH("c",$AB752:AI752,0),0)=0),"x", IF(IFERROR(MATCH("c",$AB752:AI752,0),0)=0,"c","")))</f>
        <v/>
      </c>
      <c r="AK752" s="88" t="str">
        <f>IF($AB752&lt;&gt;"x","",IF(AND($I752&lt;&gt;AK$4, IFERROR(MATCH("c",$AB752:AJ752,0),0)=0),"x", IF(IFERROR(MATCH("c",$AB752:AJ752,0),0)=0,"c","")))</f>
        <v/>
      </c>
      <c r="AL752" s="88" t="str">
        <f>IF($AB752&lt;&gt;"x","",IF(AND($I752&lt;&gt;AL$4, IFERROR(MATCH("c",$AB752:AK752,0),0)=0),"x", IF(IFERROR(MATCH("c",$AB752:AK752,0),0)=0,"c","")))</f>
        <v/>
      </c>
      <c r="AM752" s="88" t="str">
        <f>IF($AB752&lt;&gt;"x","",IF(AND($I752&lt;&gt;AM$4, IFERROR(MATCH("c",$AB752:AL752,0),0)=0),"x", IF(IFERROR(MATCH("c",$AB752:AL752,0),0)=0,"c","")))</f>
        <v/>
      </c>
      <c r="AN752" s="88" t="str">
        <f>IF($AB752&lt;&gt;"x","",IF(AND($I752&lt;&gt;AN$4, IFERROR(MATCH("c",$AB752:AM752,0),0)=0),"x", IF(IFERROR(MATCH("c",$AB752:AM752,0),0)=0,"c","")))</f>
        <v/>
      </c>
      <c r="AO752" s="88" t="str">
        <f>IF($AB752&lt;&gt;"x","",IF(AND($I752&lt;&gt;AO$4, IFERROR(MATCH("c",$AB752:AN752,0),0)=0),"x", IF(IFERROR(MATCH("c",$AB752:AN752,0),0)=0,"c","")))</f>
        <v/>
      </c>
      <c r="AP752" s="88" t="str">
        <f>IF($AB752&lt;&gt;"x","",IF(AND($I752&lt;&gt;AP$4, IFERROR(MATCH("c",$AB752:AO752,0),0)=0),"x", IF(IFERROR(MATCH("c",$AB752:AO752,0),0)=0,"c","")))</f>
        <v/>
      </c>
      <c r="AQ752" s="88" t="str">
        <f>IF($AB752&lt;&gt;"x","",IF(AND($I752&lt;&gt;AQ$4, IFERROR(MATCH("c",$AB752:AP752,0),0)=0),"x", IF(IFERROR(MATCH("c",$AB752:AP752,0),0)=0,"c","")))</f>
        <v/>
      </c>
    </row>
    <row r="753" spans="2:43" x14ac:dyDescent="0.25">
      <c r="B753" s="88">
        <f>IF(AND(OR(Pipeline!$F$5=H753,Pipeline!$F$5="",Pipeline!$F$5="All"), OR(Pipeline!$F$6=J753,Pipeline!$F$6="",Pipeline!$F$6="All"),  OR(Pipeline!$J$5&lt;=K753,Pipeline!$J$5=""), OR(Pipeline!$J$6&gt;=K753,Pipeline!$J$6=""),  OR(Pipeline!$N$5&lt;=O753,Pipeline!$N$5=""), OR(Pipeline!$N$6&gt;=O753,Pipeline!$N$6="")),1,0)</f>
        <v>1</v>
      </c>
      <c r="C753" s="99">
        <f>IF(B753&lt;&gt;1,"",COUNTIFS($I$6:I752,I753,$B$6:B752,1)+1)</f>
        <v>741</v>
      </c>
      <c r="D753" s="100" t="str">
        <f>IF(LEN(INDEX(Input!B$6:B$1005,ROW($C753)-ROW($C$5),1))=0,"-",INDEX(Input!B$6:B$1005,ROW($C753)-ROW($C$5),1))</f>
        <v>-</v>
      </c>
      <c r="E753" s="100" t="str">
        <f>IF(LEN(INDEX(Input!C$6:C$1005,ROW($C753)-ROW($C$5),1))=0,"-",INDEX(Input!C$6:C$1005,ROW($C753)-ROW($C$5),1))</f>
        <v>-</v>
      </c>
      <c r="F753" s="100" t="str">
        <f>IF(LEN(INDEX(Input!D$6:D$1005,ROW($C753)-ROW($C$5),1))=0,"-",INDEX(Input!D$6:D$1005,ROW($C753)-ROW($C$5),1))</f>
        <v>-</v>
      </c>
      <c r="G753" s="100" t="str">
        <f>IF(LEN(INDEX(Input!E$6:E$1005,ROW($C753)-ROW($C$5),1))=0,"-",INDEX(Input!E$6:E$1005,ROW($C753)-ROW($C$5),1))</f>
        <v>-</v>
      </c>
      <c r="H753" s="100" t="str">
        <f>IF(LEN(INDEX(Input!F$6:F$1005,ROW($C753)-ROW($C$5),1))=0,"-",INDEX(Input!F$6:F$1005,ROW($C753)-ROW($C$5),1))</f>
        <v>-</v>
      </c>
      <c r="I753" s="100" t="str">
        <f>IF(LEN(INDEX(Input!G$6:G$1005,ROW($C753)-ROW($C$5),1))=0,"",INDEX(Input!G$6:G$1005,ROW($C753)-ROW($C$5),1))</f>
        <v/>
      </c>
      <c r="J753" s="100" t="str">
        <f>IF(LEN(INDEX(Input!B$6:B$1005,ROW($C753)-ROW($C$5),1))=0,"-",IF(INDEX(Input!H$6:H$1005,ROW($C753)-ROW($C$5),1)="","Not set",INDEX(Input!H$6:H$1005,ROW($C753)-ROW($C$5),1)) )</f>
        <v>-</v>
      </c>
      <c r="K753" s="101" t="str">
        <f>IF(LEN(INDEX(Input!I$6:I$1005,ROW($C753)-ROW($C$5),1))=0,"",INDEX(Input!I$6:I$1005,ROW($C753)-ROW($C$5),1))</f>
        <v/>
      </c>
      <c r="L753" s="101" t="str">
        <f t="array" ref="L753">IFERROR(IF($AY$24=123,DAY(K753)&amp;connector&amp;IF($AZ$24="Extended",INDEX($AT$24:$AT$35,MONTH(K753),1),MONTH(K753))&amp;connector&amp;IF($AZ$24="Short", RIGHT(YEAR(K753),2),YEAR(K753)),IF($AY$24=213, MONTH(K753)&amp;connector&amp;DAY(K753)&amp;connector&amp;IF($AZ$24="Short", RIGHT(YEAR(K753),2),YEAR(K753)),IF($AZ$24="Short", RIGHT(YEAR(K753),2),YEAR(K753))&amp;connector&amp;MONTH(K753)&amp;connector&amp;DAY(K753))),"-")</f>
        <v>-</v>
      </c>
      <c r="M753" s="101" t="str">
        <f>IF(LEN(INDEX(Input!J$6:J$1005,ROW($C753)-ROW($C$5),1))=0,"",INDEX(Input!J$6:J$1005,ROW($C753)-ROW($C$5),1))</f>
        <v/>
      </c>
      <c r="N753" s="101" t="str">
        <f t="array" ref="N753">IFERROR(IF($AY$24=123,DAY(M753)&amp;connector&amp;IF($AZ$24="Extended",INDEX($AT$24:$AT$35,MONTH(M753),1),MONTH(M753))&amp;connector&amp;IF($AZ$24="Short", RIGHT(YEAR(M753),2),YEAR(M753)),IF($AY$24=213, MONTH(M753)&amp;connector&amp;DAY(M753)&amp;connector&amp;IF($AZ$24="Short", RIGHT(YEAR(M753),2),YEAR(M753)),IF($AZ$24="Short", RIGHT(YEAR(M753),2),YEAR(M753))&amp;connector&amp;MONTH(M753)&amp;connector&amp;DAY(M753))),"-")</f>
        <v>-</v>
      </c>
      <c r="O753" s="156" t="str">
        <f>IF(LEN(INDEX(Input!K$6:K$1005,ROW($C753)-ROW($C$5),1))=0,"",INDEX(Input!K$6:K$1005,ROW($C753)-ROW($C$5),1))</f>
        <v/>
      </c>
      <c r="P753" s="100" t="str">
        <f t="shared" si="89"/>
        <v>-</v>
      </c>
      <c r="Q753" s="156" t="str">
        <f>IF(LEN(INDEX(Input!L$6:L$1005,ROW($C753)-ROW($C$5),1))=0,"",INDEX(Input!L$6:L$1005,ROW($C753)-ROW($C$5),1))</f>
        <v/>
      </c>
      <c r="R753" s="100" t="str">
        <f t="shared" si="90"/>
        <v>-</v>
      </c>
      <c r="S753" s="156" t="str">
        <f>IF(LEN(INDEX(Input!M$6:M$1005,ROW($C753)-ROW($C$5),1))=0,"-",INDEX(Input!M$6:M$1005,ROW($C753)-ROW($C$5),1))</f>
        <v>-</v>
      </c>
      <c r="T753" s="156" t="str">
        <f t="shared" si="91"/>
        <v/>
      </c>
      <c r="U753" s="100" t="str">
        <f t="shared" si="92"/>
        <v>-</v>
      </c>
      <c r="V753" s="156" t="str">
        <f>IF(LEN(INDEX(Input!O$6:O$1005,ROW($C753)-ROW($C$5),1))=0,"",INDEX(Input!O$6:O$1005,ROW($C753)-ROW($C$5),1))</f>
        <v/>
      </c>
      <c r="W753" s="100" t="str">
        <f t="shared" si="93"/>
        <v>-</v>
      </c>
      <c r="X753" s="104" t="str">
        <f t="shared" si="94"/>
        <v/>
      </c>
      <c r="Y753" s="102" t="str">
        <f t="shared" si="95"/>
        <v/>
      </c>
      <c r="Z753" s="102" t="str">
        <f>IF(AND(OR(Dashboard!$D$7=J753,Dashboard!$D$7=""),  OR(Dashboard!$G$6&lt;=K753,Dashboard!$G$6=""), OR(Dashboard!$G$7&gt;=K753,Dashboard!$G$7=""),  OR(Dashboard!$J$6&lt;=O753,Dashboard!$J$6=""), OR(Dashboard!$J$7&gt;=O753,Dashboard!$J$7=""),D753&lt;&gt;""),"x","")</f>
        <v>x</v>
      </c>
      <c r="AA753" s="102" t="str">
        <f>IF(AND(OR(Dashboard!$D$6=H753,Dashboard!$D$6="",Dashboard!$D$6="All"), Z753="x"),"x","")</f>
        <v>x</v>
      </c>
      <c r="AB753" s="103" t="str">
        <f>IF(AND(OR(Dashboard!$D$6=H753,Dashboard!$D$6="",Dashboard!$D$6="All"), OR(Dashboard!$D$7=J753,Dashboard!$D$7=""),  OR(Dashboard!$G$6&lt;=K753,Dashboard!$G$6=""), OR(Dashboard!$G$7&gt;=K753,Dashboard!$G$7=""),  OR(Dashboard!$J$6&lt;=O753,Dashboard!$J$6=""), OR(Dashboard!$J$7&gt;=O753,Dashboard!$J$7=""),I753&lt;&gt;""),"x","")</f>
        <v/>
      </c>
      <c r="AC753" s="88" t="str">
        <f>IF($AB753&lt;&gt;"x","",IF(AND($I753&lt;&gt;AC$4, IFERROR(MATCH("c",$AB753:AB753,0),0)=0),"x", IF(IFERROR(MATCH("c",$AB753:AB753,0),0)=0,"c","")))</f>
        <v/>
      </c>
      <c r="AD753" s="88" t="str">
        <f>IF($AB753&lt;&gt;"x","",IF(AND($I753&lt;&gt;AD$4, IFERROR(MATCH("c",$AB753:AC753,0),0)=0),"x", IF(IFERROR(MATCH("c",$AB753:AC753,0),0)=0,"c","")))</f>
        <v/>
      </c>
      <c r="AE753" s="88" t="str">
        <f>IF($AB753&lt;&gt;"x","",IF(AND($I753&lt;&gt;AE$4, IFERROR(MATCH("c",$AB753:AD753,0),0)=0),"x", IF(IFERROR(MATCH("c",$AB753:AD753,0),0)=0,"c","")))</f>
        <v/>
      </c>
      <c r="AF753" s="88" t="str">
        <f>IF($AB753&lt;&gt;"x","",IF(AND($I753&lt;&gt;AF$4, IFERROR(MATCH("c",$AB753:AE753,0),0)=0),"x", IF(IFERROR(MATCH("c",$AB753:AE753,0),0)=0,"c","")))</f>
        <v/>
      </c>
      <c r="AG753" s="88" t="str">
        <f>IF($AB753&lt;&gt;"x","",IF(AND($I753&lt;&gt;AG$4, IFERROR(MATCH("c",$AB753:AF753,0),0)=0),"x", IF(IFERROR(MATCH("c",$AB753:AF753,0),0)=0,"c","")))</f>
        <v/>
      </c>
      <c r="AH753" s="88" t="str">
        <f>IF($AB753&lt;&gt;"x","",IF(AND($I753&lt;&gt;AH$4, IFERROR(MATCH("c",$AB753:AG753,0),0)=0),"x", IF(IFERROR(MATCH("c",$AB753:AG753,0),0)=0,"c","")))</f>
        <v/>
      </c>
      <c r="AI753" s="88" t="str">
        <f>IF($AB753&lt;&gt;"x","",IF(AND($I753&lt;&gt;AI$4, IFERROR(MATCH("c",$AB753:AH753,0),0)=0),"x", IF(IFERROR(MATCH("c",$AB753:AH753,0),0)=0,"c","")))</f>
        <v/>
      </c>
      <c r="AJ753" s="88" t="str">
        <f>IF($AB753&lt;&gt;"x","",IF(AND($I753&lt;&gt;AJ$4, IFERROR(MATCH("c",$AB753:AI753,0),0)=0),"x", IF(IFERROR(MATCH("c",$AB753:AI753,0),0)=0,"c","")))</f>
        <v/>
      </c>
      <c r="AK753" s="88" t="str">
        <f>IF($AB753&lt;&gt;"x","",IF(AND($I753&lt;&gt;AK$4, IFERROR(MATCH("c",$AB753:AJ753,0),0)=0),"x", IF(IFERROR(MATCH("c",$AB753:AJ753,0),0)=0,"c","")))</f>
        <v/>
      </c>
      <c r="AL753" s="88" t="str">
        <f>IF($AB753&lt;&gt;"x","",IF(AND($I753&lt;&gt;AL$4, IFERROR(MATCH("c",$AB753:AK753,0),0)=0),"x", IF(IFERROR(MATCH("c",$AB753:AK753,0),0)=0,"c","")))</f>
        <v/>
      </c>
      <c r="AM753" s="88" t="str">
        <f>IF($AB753&lt;&gt;"x","",IF(AND($I753&lt;&gt;AM$4, IFERROR(MATCH("c",$AB753:AL753,0),0)=0),"x", IF(IFERROR(MATCH("c",$AB753:AL753,0),0)=0,"c","")))</f>
        <v/>
      </c>
      <c r="AN753" s="88" t="str">
        <f>IF($AB753&lt;&gt;"x","",IF(AND($I753&lt;&gt;AN$4, IFERROR(MATCH("c",$AB753:AM753,0),0)=0),"x", IF(IFERROR(MATCH("c",$AB753:AM753,0),0)=0,"c","")))</f>
        <v/>
      </c>
      <c r="AO753" s="88" t="str">
        <f>IF($AB753&lt;&gt;"x","",IF(AND($I753&lt;&gt;AO$4, IFERROR(MATCH("c",$AB753:AN753,0),0)=0),"x", IF(IFERROR(MATCH("c",$AB753:AN753,0),0)=0,"c","")))</f>
        <v/>
      </c>
      <c r="AP753" s="88" t="str">
        <f>IF($AB753&lt;&gt;"x","",IF(AND($I753&lt;&gt;AP$4, IFERROR(MATCH("c",$AB753:AO753,0),0)=0),"x", IF(IFERROR(MATCH("c",$AB753:AO753,0),0)=0,"c","")))</f>
        <v/>
      </c>
      <c r="AQ753" s="88" t="str">
        <f>IF($AB753&lt;&gt;"x","",IF(AND($I753&lt;&gt;AQ$4, IFERROR(MATCH("c",$AB753:AP753,0),0)=0),"x", IF(IFERROR(MATCH("c",$AB753:AP753,0),0)=0,"c","")))</f>
        <v/>
      </c>
    </row>
    <row r="754" spans="2:43" x14ac:dyDescent="0.25">
      <c r="B754" s="88">
        <f>IF(AND(OR(Pipeline!$F$5=H754,Pipeline!$F$5="",Pipeline!$F$5="All"), OR(Pipeline!$F$6=J754,Pipeline!$F$6="",Pipeline!$F$6="All"),  OR(Pipeline!$J$5&lt;=K754,Pipeline!$J$5=""), OR(Pipeline!$J$6&gt;=K754,Pipeline!$J$6=""),  OR(Pipeline!$N$5&lt;=O754,Pipeline!$N$5=""), OR(Pipeline!$N$6&gt;=O754,Pipeline!$N$6="")),1,0)</f>
        <v>1</v>
      </c>
      <c r="C754" s="99">
        <f>IF(B754&lt;&gt;1,"",COUNTIFS($I$6:I753,I754,$B$6:B753,1)+1)</f>
        <v>742</v>
      </c>
      <c r="D754" s="100" t="str">
        <f>IF(LEN(INDEX(Input!B$6:B$1005,ROW($C754)-ROW($C$5),1))=0,"-",INDEX(Input!B$6:B$1005,ROW($C754)-ROW($C$5),1))</f>
        <v>-</v>
      </c>
      <c r="E754" s="100" t="str">
        <f>IF(LEN(INDEX(Input!C$6:C$1005,ROW($C754)-ROW($C$5),1))=0,"-",INDEX(Input!C$6:C$1005,ROW($C754)-ROW($C$5),1))</f>
        <v>-</v>
      </c>
      <c r="F754" s="100" t="str">
        <f>IF(LEN(INDEX(Input!D$6:D$1005,ROW($C754)-ROW($C$5),1))=0,"-",INDEX(Input!D$6:D$1005,ROW($C754)-ROW($C$5),1))</f>
        <v>-</v>
      </c>
      <c r="G754" s="100" t="str">
        <f>IF(LEN(INDEX(Input!E$6:E$1005,ROW($C754)-ROW($C$5),1))=0,"-",INDEX(Input!E$6:E$1005,ROW($C754)-ROW($C$5),1))</f>
        <v>-</v>
      </c>
      <c r="H754" s="100" t="str">
        <f>IF(LEN(INDEX(Input!F$6:F$1005,ROW($C754)-ROW($C$5),1))=0,"-",INDEX(Input!F$6:F$1005,ROW($C754)-ROW($C$5),1))</f>
        <v>-</v>
      </c>
      <c r="I754" s="100" t="str">
        <f>IF(LEN(INDEX(Input!G$6:G$1005,ROW($C754)-ROW($C$5),1))=0,"",INDEX(Input!G$6:G$1005,ROW($C754)-ROW($C$5),1))</f>
        <v/>
      </c>
      <c r="J754" s="100" t="str">
        <f>IF(LEN(INDEX(Input!B$6:B$1005,ROW($C754)-ROW($C$5),1))=0,"-",IF(INDEX(Input!H$6:H$1005,ROW($C754)-ROW($C$5),1)="","Not set",INDEX(Input!H$6:H$1005,ROW($C754)-ROW($C$5),1)) )</f>
        <v>-</v>
      </c>
      <c r="K754" s="101" t="str">
        <f>IF(LEN(INDEX(Input!I$6:I$1005,ROW($C754)-ROW($C$5),1))=0,"",INDEX(Input!I$6:I$1005,ROW($C754)-ROW($C$5),1))</f>
        <v/>
      </c>
      <c r="L754" s="101" t="str">
        <f t="array" ref="L754">IFERROR(IF($AY$24=123,DAY(K754)&amp;connector&amp;IF($AZ$24="Extended",INDEX($AT$24:$AT$35,MONTH(K754),1),MONTH(K754))&amp;connector&amp;IF($AZ$24="Short", RIGHT(YEAR(K754),2),YEAR(K754)),IF($AY$24=213, MONTH(K754)&amp;connector&amp;DAY(K754)&amp;connector&amp;IF($AZ$24="Short", RIGHT(YEAR(K754),2),YEAR(K754)),IF($AZ$24="Short", RIGHT(YEAR(K754),2),YEAR(K754))&amp;connector&amp;MONTH(K754)&amp;connector&amp;DAY(K754))),"-")</f>
        <v>-</v>
      </c>
      <c r="M754" s="101" t="str">
        <f>IF(LEN(INDEX(Input!J$6:J$1005,ROW($C754)-ROW($C$5),1))=0,"",INDEX(Input!J$6:J$1005,ROW($C754)-ROW($C$5),1))</f>
        <v/>
      </c>
      <c r="N754" s="101" t="str">
        <f t="array" ref="N754">IFERROR(IF($AY$24=123,DAY(M754)&amp;connector&amp;IF($AZ$24="Extended",INDEX($AT$24:$AT$35,MONTH(M754),1),MONTH(M754))&amp;connector&amp;IF($AZ$24="Short", RIGHT(YEAR(M754),2),YEAR(M754)),IF($AY$24=213, MONTH(M754)&amp;connector&amp;DAY(M754)&amp;connector&amp;IF($AZ$24="Short", RIGHT(YEAR(M754),2),YEAR(M754)),IF($AZ$24="Short", RIGHT(YEAR(M754),2),YEAR(M754))&amp;connector&amp;MONTH(M754)&amp;connector&amp;DAY(M754))),"-")</f>
        <v>-</v>
      </c>
      <c r="O754" s="156" t="str">
        <f>IF(LEN(INDEX(Input!K$6:K$1005,ROW($C754)-ROW($C$5),1))=0,"",INDEX(Input!K$6:K$1005,ROW($C754)-ROW($C$5),1))</f>
        <v/>
      </c>
      <c r="P754" s="100" t="str">
        <f t="shared" si="89"/>
        <v>-</v>
      </c>
      <c r="Q754" s="156" t="str">
        <f>IF(LEN(INDEX(Input!L$6:L$1005,ROW($C754)-ROW($C$5),1))=0,"",INDEX(Input!L$6:L$1005,ROW($C754)-ROW($C$5),1))</f>
        <v/>
      </c>
      <c r="R754" s="100" t="str">
        <f t="shared" si="90"/>
        <v>-</v>
      </c>
      <c r="S754" s="156" t="str">
        <f>IF(LEN(INDEX(Input!M$6:M$1005,ROW($C754)-ROW($C$5),1))=0,"-",INDEX(Input!M$6:M$1005,ROW($C754)-ROW($C$5),1))</f>
        <v>-</v>
      </c>
      <c r="T754" s="156" t="str">
        <f t="shared" si="91"/>
        <v/>
      </c>
      <c r="U754" s="100" t="str">
        <f t="shared" si="92"/>
        <v>-</v>
      </c>
      <c r="V754" s="156" t="str">
        <f>IF(LEN(INDEX(Input!O$6:O$1005,ROW($C754)-ROW($C$5),1))=0,"",INDEX(Input!O$6:O$1005,ROW($C754)-ROW($C$5),1))</f>
        <v/>
      </c>
      <c r="W754" s="100" t="str">
        <f t="shared" si="93"/>
        <v>-</v>
      </c>
      <c r="X754" s="104" t="str">
        <f t="shared" si="94"/>
        <v/>
      </c>
      <c r="Y754" s="102" t="str">
        <f t="shared" si="95"/>
        <v/>
      </c>
      <c r="Z754" s="102" t="str">
        <f>IF(AND(OR(Dashboard!$D$7=J754,Dashboard!$D$7=""),  OR(Dashboard!$G$6&lt;=K754,Dashboard!$G$6=""), OR(Dashboard!$G$7&gt;=K754,Dashboard!$G$7=""),  OR(Dashboard!$J$6&lt;=O754,Dashboard!$J$6=""), OR(Dashboard!$J$7&gt;=O754,Dashboard!$J$7=""),D754&lt;&gt;""),"x","")</f>
        <v>x</v>
      </c>
      <c r="AA754" s="102" t="str">
        <f>IF(AND(OR(Dashboard!$D$6=H754,Dashboard!$D$6="",Dashboard!$D$6="All"), Z754="x"),"x","")</f>
        <v>x</v>
      </c>
      <c r="AB754" s="103" t="str">
        <f>IF(AND(OR(Dashboard!$D$6=H754,Dashboard!$D$6="",Dashboard!$D$6="All"), OR(Dashboard!$D$7=J754,Dashboard!$D$7=""),  OR(Dashboard!$G$6&lt;=K754,Dashboard!$G$6=""), OR(Dashboard!$G$7&gt;=K754,Dashboard!$G$7=""),  OR(Dashboard!$J$6&lt;=O754,Dashboard!$J$6=""), OR(Dashboard!$J$7&gt;=O754,Dashboard!$J$7=""),I754&lt;&gt;""),"x","")</f>
        <v/>
      </c>
      <c r="AC754" s="88" t="str">
        <f>IF($AB754&lt;&gt;"x","",IF(AND($I754&lt;&gt;AC$4, IFERROR(MATCH("c",$AB754:AB754,0),0)=0),"x", IF(IFERROR(MATCH("c",$AB754:AB754,0),0)=0,"c","")))</f>
        <v/>
      </c>
      <c r="AD754" s="88" t="str">
        <f>IF($AB754&lt;&gt;"x","",IF(AND($I754&lt;&gt;AD$4, IFERROR(MATCH("c",$AB754:AC754,0),0)=0),"x", IF(IFERROR(MATCH("c",$AB754:AC754,0),0)=0,"c","")))</f>
        <v/>
      </c>
      <c r="AE754" s="88" t="str">
        <f>IF($AB754&lt;&gt;"x","",IF(AND($I754&lt;&gt;AE$4, IFERROR(MATCH("c",$AB754:AD754,0),0)=0),"x", IF(IFERROR(MATCH("c",$AB754:AD754,0),0)=0,"c","")))</f>
        <v/>
      </c>
      <c r="AF754" s="88" t="str">
        <f>IF($AB754&lt;&gt;"x","",IF(AND($I754&lt;&gt;AF$4, IFERROR(MATCH("c",$AB754:AE754,0),0)=0),"x", IF(IFERROR(MATCH("c",$AB754:AE754,0),0)=0,"c","")))</f>
        <v/>
      </c>
      <c r="AG754" s="88" t="str">
        <f>IF($AB754&lt;&gt;"x","",IF(AND($I754&lt;&gt;AG$4, IFERROR(MATCH("c",$AB754:AF754,0),0)=0),"x", IF(IFERROR(MATCH("c",$AB754:AF754,0),0)=0,"c","")))</f>
        <v/>
      </c>
      <c r="AH754" s="88" t="str">
        <f>IF($AB754&lt;&gt;"x","",IF(AND($I754&lt;&gt;AH$4, IFERROR(MATCH("c",$AB754:AG754,0),0)=0),"x", IF(IFERROR(MATCH("c",$AB754:AG754,0),0)=0,"c","")))</f>
        <v/>
      </c>
      <c r="AI754" s="88" t="str">
        <f>IF($AB754&lt;&gt;"x","",IF(AND($I754&lt;&gt;AI$4, IFERROR(MATCH("c",$AB754:AH754,0),0)=0),"x", IF(IFERROR(MATCH("c",$AB754:AH754,0),0)=0,"c","")))</f>
        <v/>
      </c>
      <c r="AJ754" s="88" t="str">
        <f>IF($AB754&lt;&gt;"x","",IF(AND($I754&lt;&gt;AJ$4, IFERROR(MATCH("c",$AB754:AI754,0),0)=0),"x", IF(IFERROR(MATCH("c",$AB754:AI754,0),0)=0,"c","")))</f>
        <v/>
      </c>
      <c r="AK754" s="88" t="str">
        <f>IF($AB754&lt;&gt;"x","",IF(AND($I754&lt;&gt;AK$4, IFERROR(MATCH("c",$AB754:AJ754,0),0)=0),"x", IF(IFERROR(MATCH("c",$AB754:AJ754,0),0)=0,"c","")))</f>
        <v/>
      </c>
      <c r="AL754" s="88" t="str">
        <f>IF($AB754&lt;&gt;"x","",IF(AND($I754&lt;&gt;AL$4, IFERROR(MATCH("c",$AB754:AK754,0),0)=0),"x", IF(IFERROR(MATCH("c",$AB754:AK754,0),0)=0,"c","")))</f>
        <v/>
      </c>
      <c r="AM754" s="88" t="str">
        <f>IF($AB754&lt;&gt;"x","",IF(AND($I754&lt;&gt;AM$4, IFERROR(MATCH("c",$AB754:AL754,0),0)=0),"x", IF(IFERROR(MATCH("c",$AB754:AL754,0),0)=0,"c","")))</f>
        <v/>
      </c>
      <c r="AN754" s="88" t="str">
        <f>IF($AB754&lt;&gt;"x","",IF(AND($I754&lt;&gt;AN$4, IFERROR(MATCH("c",$AB754:AM754,0),0)=0),"x", IF(IFERROR(MATCH("c",$AB754:AM754,0),0)=0,"c","")))</f>
        <v/>
      </c>
      <c r="AO754" s="88" t="str">
        <f>IF($AB754&lt;&gt;"x","",IF(AND($I754&lt;&gt;AO$4, IFERROR(MATCH("c",$AB754:AN754,0),0)=0),"x", IF(IFERROR(MATCH("c",$AB754:AN754,0),0)=0,"c","")))</f>
        <v/>
      </c>
      <c r="AP754" s="88" t="str">
        <f>IF($AB754&lt;&gt;"x","",IF(AND($I754&lt;&gt;AP$4, IFERROR(MATCH("c",$AB754:AO754,0),0)=0),"x", IF(IFERROR(MATCH("c",$AB754:AO754,0),0)=0,"c","")))</f>
        <v/>
      </c>
      <c r="AQ754" s="88" t="str">
        <f>IF($AB754&lt;&gt;"x","",IF(AND($I754&lt;&gt;AQ$4, IFERROR(MATCH("c",$AB754:AP754,0),0)=0),"x", IF(IFERROR(MATCH("c",$AB754:AP754,0),0)=0,"c","")))</f>
        <v/>
      </c>
    </row>
    <row r="755" spans="2:43" x14ac:dyDescent="0.25">
      <c r="B755" s="88">
        <f>IF(AND(OR(Pipeline!$F$5=H755,Pipeline!$F$5="",Pipeline!$F$5="All"), OR(Pipeline!$F$6=J755,Pipeline!$F$6="",Pipeline!$F$6="All"),  OR(Pipeline!$J$5&lt;=K755,Pipeline!$J$5=""), OR(Pipeline!$J$6&gt;=K755,Pipeline!$J$6=""),  OR(Pipeline!$N$5&lt;=O755,Pipeline!$N$5=""), OR(Pipeline!$N$6&gt;=O755,Pipeline!$N$6="")),1,0)</f>
        <v>1</v>
      </c>
      <c r="C755" s="99">
        <f>IF(B755&lt;&gt;1,"",COUNTIFS($I$6:I754,I755,$B$6:B754,1)+1)</f>
        <v>743</v>
      </c>
      <c r="D755" s="100" t="str">
        <f>IF(LEN(INDEX(Input!B$6:B$1005,ROW($C755)-ROW($C$5),1))=0,"-",INDEX(Input!B$6:B$1005,ROW($C755)-ROW($C$5),1))</f>
        <v>-</v>
      </c>
      <c r="E755" s="100" t="str">
        <f>IF(LEN(INDEX(Input!C$6:C$1005,ROW($C755)-ROW($C$5),1))=0,"-",INDEX(Input!C$6:C$1005,ROW($C755)-ROW($C$5),1))</f>
        <v>-</v>
      </c>
      <c r="F755" s="100" t="str">
        <f>IF(LEN(INDEX(Input!D$6:D$1005,ROW($C755)-ROW($C$5),1))=0,"-",INDEX(Input!D$6:D$1005,ROW($C755)-ROW($C$5),1))</f>
        <v>-</v>
      </c>
      <c r="G755" s="100" t="str">
        <f>IF(LEN(INDEX(Input!E$6:E$1005,ROW($C755)-ROW($C$5),1))=0,"-",INDEX(Input!E$6:E$1005,ROW($C755)-ROW($C$5),1))</f>
        <v>-</v>
      </c>
      <c r="H755" s="100" t="str">
        <f>IF(LEN(INDEX(Input!F$6:F$1005,ROW($C755)-ROW($C$5),1))=0,"-",INDEX(Input!F$6:F$1005,ROW($C755)-ROW($C$5),1))</f>
        <v>-</v>
      </c>
      <c r="I755" s="100" t="str">
        <f>IF(LEN(INDEX(Input!G$6:G$1005,ROW($C755)-ROW($C$5),1))=0,"",INDEX(Input!G$6:G$1005,ROW($C755)-ROW($C$5),1))</f>
        <v/>
      </c>
      <c r="J755" s="100" t="str">
        <f>IF(LEN(INDEX(Input!B$6:B$1005,ROW($C755)-ROW($C$5),1))=0,"-",IF(INDEX(Input!H$6:H$1005,ROW($C755)-ROW($C$5),1)="","Not set",INDEX(Input!H$6:H$1005,ROW($C755)-ROW($C$5),1)) )</f>
        <v>-</v>
      </c>
      <c r="K755" s="101" t="str">
        <f>IF(LEN(INDEX(Input!I$6:I$1005,ROW($C755)-ROW($C$5),1))=0,"",INDEX(Input!I$6:I$1005,ROW($C755)-ROW($C$5),1))</f>
        <v/>
      </c>
      <c r="L755" s="101" t="str">
        <f t="array" ref="L755">IFERROR(IF($AY$24=123,DAY(K755)&amp;connector&amp;IF($AZ$24="Extended",INDEX($AT$24:$AT$35,MONTH(K755),1),MONTH(K755))&amp;connector&amp;IF($AZ$24="Short", RIGHT(YEAR(K755),2),YEAR(K755)),IF($AY$24=213, MONTH(K755)&amp;connector&amp;DAY(K755)&amp;connector&amp;IF($AZ$24="Short", RIGHT(YEAR(K755),2),YEAR(K755)),IF($AZ$24="Short", RIGHT(YEAR(K755),2),YEAR(K755))&amp;connector&amp;MONTH(K755)&amp;connector&amp;DAY(K755))),"-")</f>
        <v>-</v>
      </c>
      <c r="M755" s="101" t="str">
        <f>IF(LEN(INDEX(Input!J$6:J$1005,ROW($C755)-ROW($C$5),1))=0,"",INDEX(Input!J$6:J$1005,ROW($C755)-ROW($C$5),1))</f>
        <v/>
      </c>
      <c r="N755" s="101" t="str">
        <f t="array" ref="N755">IFERROR(IF($AY$24=123,DAY(M755)&amp;connector&amp;IF($AZ$24="Extended",INDEX($AT$24:$AT$35,MONTH(M755),1),MONTH(M755))&amp;connector&amp;IF($AZ$24="Short", RIGHT(YEAR(M755),2),YEAR(M755)),IF($AY$24=213, MONTH(M755)&amp;connector&amp;DAY(M755)&amp;connector&amp;IF($AZ$24="Short", RIGHT(YEAR(M755),2),YEAR(M755)),IF($AZ$24="Short", RIGHT(YEAR(M755),2),YEAR(M755))&amp;connector&amp;MONTH(M755)&amp;connector&amp;DAY(M755))),"-")</f>
        <v>-</v>
      </c>
      <c r="O755" s="156" t="str">
        <f>IF(LEN(INDEX(Input!K$6:K$1005,ROW($C755)-ROW($C$5),1))=0,"",INDEX(Input!K$6:K$1005,ROW($C755)-ROW($C$5),1))</f>
        <v/>
      </c>
      <c r="P755" s="100" t="str">
        <f t="shared" si="89"/>
        <v>-</v>
      </c>
      <c r="Q755" s="156" t="str">
        <f>IF(LEN(INDEX(Input!L$6:L$1005,ROW($C755)-ROW($C$5),1))=0,"",INDEX(Input!L$6:L$1005,ROW($C755)-ROW($C$5),1))</f>
        <v/>
      </c>
      <c r="R755" s="100" t="str">
        <f t="shared" si="90"/>
        <v>-</v>
      </c>
      <c r="S755" s="156" t="str">
        <f>IF(LEN(INDEX(Input!M$6:M$1005,ROW($C755)-ROW($C$5),1))=0,"-",INDEX(Input!M$6:M$1005,ROW($C755)-ROW($C$5),1))</f>
        <v>-</v>
      </c>
      <c r="T755" s="156" t="str">
        <f t="shared" si="91"/>
        <v/>
      </c>
      <c r="U755" s="100" t="str">
        <f t="shared" si="92"/>
        <v>-</v>
      </c>
      <c r="V755" s="156" t="str">
        <f>IF(LEN(INDEX(Input!O$6:O$1005,ROW($C755)-ROW($C$5),1))=0,"",INDEX(Input!O$6:O$1005,ROW($C755)-ROW($C$5),1))</f>
        <v/>
      </c>
      <c r="W755" s="100" t="str">
        <f t="shared" si="93"/>
        <v>-</v>
      </c>
      <c r="X755" s="104" t="str">
        <f t="shared" si="94"/>
        <v/>
      </c>
      <c r="Y755" s="102" t="str">
        <f t="shared" si="95"/>
        <v/>
      </c>
      <c r="Z755" s="102" t="str">
        <f>IF(AND(OR(Dashboard!$D$7=J755,Dashboard!$D$7=""),  OR(Dashboard!$G$6&lt;=K755,Dashboard!$G$6=""), OR(Dashboard!$G$7&gt;=K755,Dashboard!$G$7=""),  OR(Dashboard!$J$6&lt;=O755,Dashboard!$J$6=""), OR(Dashboard!$J$7&gt;=O755,Dashboard!$J$7=""),D755&lt;&gt;""),"x","")</f>
        <v>x</v>
      </c>
      <c r="AA755" s="102" t="str">
        <f>IF(AND(OR(Dashboard!$D$6=H755,Dashboard!$D$6="",Dashboard!$D$6="All"), Z755="x"),"x","")</f>
        <v>x</v>
      </c>
      <c r="AB755" s="103" t="str">
        <f>IF(AND(OR(Dashboard!$D$6=H755,Dashboard!$D$6="",Dashboard!$D$6="All"), OR(Dashboard!$D$7=J755,Dashboard!$D$7=""),  OR(Dashboard!$G$6&lt;=K755,Dashboard!$G$6=""), OR(Dashboard!$G$7&gt;=K755,Dashboard!$G$7=""),  OR(Dashboard!$J$6&lt;=O755,Dashboard!$J$6=""), OR(Dashboard!$J$7&gt;=O755,Dashboard!$J$7=""),I755&lt;&gt;""),"x","")</f>
        <v/>
      </c>
      <c r="AC755" s="88" t="str">
        <f>IF($AB755&lt;&gt;"x","",IF(AND($I755&lt;&gt;AC$4, IFERROR(MATCH("c",$AB755:AB755,0),0)=0),"x", IF(IFERROR(MATCH("c",$AB755:AB755,0),0)=0,"c","")))</f>
        <v/>
      </c>
      <c r="AD755" s="88" t="str">
        <f>IF($AB755&lt;&gt;"x","",IF(AND($I755&lt;&gt;AD$4, IFERROR(MATCH("c",$AB755:AC755,0),0)=0),"x", IF(IFERROR(MATCH("c",$AB755:AC755,0),0)=0,"c","")))</f>
        <v/>
      </c>
      <c r="AE755" s="88" t="str">
        <f>IF($AB755&lt;&gt;"x","",IF(AND($I755&lt;&gt;AE$4, IFERROR(MATCH("c",$AB755:AD755,0),0)=0),"x", IF(IFERROR(MATCH("c",$AB755:AD755,0),0)=0,"c","")))</f>
        <v/>
      </c>
      <c r="AF755" s="88" t="str">
        <f>IF($AB755&lt;&gt;"x","",IF(AND($I755&lt;&gt;AF$4, IFERROR(MATCH("c",$AB755:AE755,0),0)=0),"x", IF(IFERROR(MATCH("c",$AB755:AE755,0),0)=0,"c","")))</f>
        <v/>
      </c>
      <c r="AG755" s="88" t="str">
        <f>IF($AB755&lt;&gt;"x","",IF(AND($I755&lt;&gt;AG$4, IFERROR(MATCH("c",$AB755:AF755,0),0)=0),"x", IF(IFERROR(MATCH("c",$AB755:AF755,0),0)=0,"c","")))</f>
        <v/>
      </c>
      <c r="AH755" s="88" t="str">
        <f>IF($AB755&lt;&gt;"x","",IF(AND($I755&lt;&gt;AH$4, IFERROR(MATCH("c",$AB755:AG755,0),0)=0),"x", IF(IFERROR(MATCH("c",$AB755:AG755,0),0)=0,"c","")))</f>
        <v/>
      </c>
      <c r="AI755" s="88" t="str">
        <f>IF($AB755&lt;&gt;"x","",IF(AND($I755&lt;&gt;AI$4, IFERROR(MATCH("c",$AB755:AH755,0),0)=0),"x", IF(IFERROR(MATCH("c",$AB755:AH755,0),0)=0,"c","")))</f>
        <v/>
      </c>
      <c r="AJ755" s="88" t="str">
        <f>IF($AB755&lt;&gt;"x","",IF(AND($I755&lt;&gt;AJ$4, IFERROR(MATCH("c",$AB755:AI755,0),0)=0),"x", IF(IFERROR(MATCH("c",$AB755:AI755,0),0)=0,"c","")))</f>
        <v/>
      </c>
      <c r="AK755" s="88" t="str">
        <f>IF($AB755&lt;&gt;"x","",IF(AND($I755&lt;&gt;AK$4, IFERROR(MATCH("c",$AB755:AJ755,0),0)=0),"x", IF(IFERROR(MATCH("c",$AB755:AJ755,0),0)=0,"c","")))</f>
        <v/>
      </c>
      <c r="AL755" s="88" t="str">
        <f>IF($AB755&lt;&gt;"x","",IF(AND($I755&lt;&gt;AL$4, IFERROR(MATCH("c",$AB755:AK755,0),0)=0),"x", IF(IFERROR(MATCH("c",$AB755:AK755,0),0)=0,"c","")))</f>
        <v/>
      </c>
      <c r="AM755" s="88" t="str">
        <f>IF($AB755&lt;&gt;"x","",IF(AND($I755&lt;&gt;AM$4, IFERROR(MATCH("c",$AB755:AL755,0),0)=0),"x", IF(IFERROR(MATCH("c",$AB755:AL755,0),0)=0,"c","")))</f>
        <v/>
      </c>
      <c r="AN755" s="88" t="str">
        <f>IF($AB755&lt;&gt;"x","",IF(AND($I755&lt;&gt;AN$4, IFERROR(MATCH("c",$AB755:AM755,0),0)=0),"x", IF(IFERROR(MATCH("c",$AB755:AM755,0),0)=0,"c","")))</f>
        <v/>
      </c>
      <c r="AO755" s="88" t="str">
        <f>IF($AB755&lt;&gt;"x","",IF(AND($I755&lt;&gt;AO$4, IFERROR(MATCH("c",$AB755:AN755,0),0)=0),"x", IF(IFERROR(MATCH("c",$AB755:AN755,0),0)=0,"c","")))</f>
        <v/>
      </c>
      <c r="AP755" s="88" t="str">
        <f>IF($AB755&lt;&gt;"x","",IF(AND($I755&lt;&gt;AP$4, IFERROR(MATCH("c",$AB755:AO755,0),0)=0),"x", IF(IFERROR(MATCH("c",$AB755:AO755,0),0)=0,"c","")))</f>
        <v/>
      </c>
      <c r="AQ755" s="88" t="str">
        <f>IF($AB755&lt;&gt;"x","",IF(AND($I755&lt;&gt;AQ$4, IFERROR(MATCH("c",$AB755:AP755,0),0)=0),"x", IF(IFERROR(MATCH("c",$AB755:AP755,0),0)=0,"c","")))</f>
        <v/>
      </c>
    </row>
    <row r="756" spans="2:43" x14ac:dyDescent="0.25">
      <c r="B756" s="88">
        <f>IF(AND(OR(Pipeline!$F$5=H756,Pipeline!$F$5="",Pipeline!$F$5="All"), OR(Pipeline!$F$6=J756,Pipeline!$F$6="",Pipeline!$F$6="All"),  OR(Pipeline!$J$5&lt;=K756,Pipeline!$J$5=""), OR(Pipeline!$J$6&gt;=K756,Pipeline!$J$6=""),  OR(Pipeline!$N$5&lt;=O756,Pipeline!$N$5=""), OR(Pipeline!$N$6&gt;=O756,Pipeline!$N$6="")),1,0)</f>
        <v>1</v>
      </c>
      <c r="C756" s="99">
        <f>IF(B756&lt;&gt;1,"",COUNTIFS($I$6:I755,I756,$B$6:B755,1)+1)</f>
        <v>744</v>
      </c>
      <c r="D756" s="100" t="str">
        <f>IF(LEN(INDEX(Input!B$6:B$1005,ROW($C756)-ROW($C$5),1))=0,"-",INDEX(Input!B$6:B$1005,ROW($C756)-ROW($C$5),1))</f>
        <v>-</v>
      </c>
      <c r="E756" s="100" t="str">
        <f>IF(LEN(INDEX(Input!C$6:C$1005,ROW($C756)-ROW($C$5),1))=0,"-",INDEX(Input!C$6:C$1005,ROW($C756)-ROW($C$5),1))</f>
        <v>-</v>
      </c>
      <c r="F756" s="100" t="str">
        <f>IF(LEN(INDEX(Input!D$6:D$1005,ROW($C756)-ROW($C$5),1))=0,"-",INDEX(Input!D$6:D$1005,ROW($C756)-ROW($C$5),1))</f>
        <v>-</v>
      </c>
      <c r="G756" s="100" t="str">
        <f>IF(LEN(INDEX(Input!E$6:E$1005,ROW($C756)-ROW($C$5),1))=0,"-",INDEX(Input!E$6:E$1005,ROW($C756)-ROW($C$5),1))</f>
        <v>-</v>
      </c>
      <c r="H756" s="100" t="str">
        <f>IF(LEN(INDEX(Input!F$6:F$1005,ROW($C756)-ROW($C$5),1))=0,"-",INDEX(Input!F$6:F$1005,ROW($C756)-ROW($C$5),1))</f>
        <v>-</v>
      </c>
      <c r="I756" s="100" t="str">
        <f>IF(LEN(INDEX(Input!G$6:G$1005,ROW($C756)-ROW($C$5),1))=0,"",INDEX(Input!G$6:G$1005,ROW($C756)-ROW($C$5),1))</f>
        <v/>
      </c>
      <c r="J756" s="100" t="str">
        <f>IF(LEN(INDEX(Input!B$6:B$1005,ROW($C756)-ROW($C$5),1))=0,"-",IF(INDEX(Input!H$6:H$1005,ROW($C756)-ROW($C$5),1)="","Not set",INDEX(Input!H$6:H$1005,ROW($C756)-ROW($C$5),1)) )</f>
        <v>-</v>
      </c>
      <c r="K756" s="101" t="str">
        <f>IF(LEN(INDEX(Input!I$6:I$1005,ROW($C756)-ROW($C$5),1))=0,"",INDEX(Input!I$6:I$1005,ROW($C756)-ROW($C$5),1))</f>
        <v/>
      </c>
      <c r="L756" s="101" t="str">
        <f t="array" ref="L756">IFERROR(IF($AY$24=123,DAY(K756)&amp;connector&amp;IF($AZ$24="Extended",INDEX($AT$24:$AT$35,MONTH(K756),1),MONTH(K756))&amp;connector&amp;IF($AZ$24="Short", RIGHT(YEAR(K756),2),YEAR(K756)),IF($AY$24=213, MONTH(K756)&amp;connector&amp;DAY(K756)&amp;connector&amp;IF($AZ$24="Short", RIGHT(YEAR(K756),2),YEAR(K756)),IF($AZ$24="Short", RIGHT(YEAR(K756),2),YEAR(K756))&amp;connector&amp;MONTH(K756)&amp;connector&amp;DAY(K756))),"-")</f>
        <v>-</v>
      </c>
      <c r="M756" s="101" t="str">
        <f>IF(LEN(INDEX(Input!J$6:J$1005,ROW($C756)-ROW($C$5),1))=0,"",INDEX(Input!J$6:J$1005,ROW($C756)-ROW($C$5),1))</f>
        <v/>
      </c>
      <c r="N756" s="101" t="str">
        <f t="array" ref="N756">IFERROR(IF($AY$24=123,DAY(M756)&amp;connector&amp;IF($AZ$24="Extended",INDEX($AT$24:$AT$35,MONTH(M756),1),MONTH(M756))&amp;connector&amp;IF($AZ$24="Short", RIGHT(YEAR(M756),2),YEAR(M756)),IF($AY$24=213, MONTH(M756)&amp;connector&amp;DAY(M756)&amp;connector&amp;IF($AZ$24="Short", RIGHT(YEAR(M756),2),YEAR(M756)),IF($AZ$24="Short", RIGHT(YEAR(M756),2),YEAR(M756))&amp;connector&amp;MONTH(M756)&amp;connector&amp;DAY(M756))),"-")</f>
        <v>-</v>
      </c>
      <c r="O756" s="156" t="str">
        <f>IF(LEN(INDEX(Input!K$6:K$1005,ROW($C756)-ROW($C$5),1))=0,"",INDEX(Input!K$6:K$1005,ROW($C756)-ROW($C$5),1))</f>
        <v/>
      </c>
      <c r="P756" s="100" t="str">
        <f t="shared" si="89"/>
        <v>-</v>
      </c>
      <c r="Q756" s="156" t="str">
        <f>IF(LEN(INDEX(Input!L$6:L$1005,ROW($C756)-ROW($C$5),1))=0,"",INDEX(Input!L$6:L$1005,ROW($C756)-ROW($C$5),1))</f>
        <v/>
      </c>
      <c r="R756" s="100" t="str">
        <f t="shared" si="90"/>
        <v>-</v>
      </c>
      <c r="S756" s="156" t="str">
        <f>IF(LEN(INDEX(Input!M$6:M$1005,ROW($C756)-ROW($C$5),1))=0,"-",INDEX(Input!M$6:M$1005,ROW($C756)-ROW($C$5),1))</f>
        <v>-</v>
      </c>
      <c r="T756" s="156" t="str">
        <f t="shared" si="91"/>
        <v/>
      </c>
      <c r="U756" s="100" t="str">
        <f t="shared" si="92"/>
        <v>-</v>
      </c>
      <c r="V756" s="156" t="str">
        <f>IF(LEN(INDEX(Input!O$6:O$1005,ROW($C756)-ROW($C$5),1))=0,"",INDEX(Input!O$6:O$1005,ROW($C756)-ROW($C$5),1))</f>
        <v/>
      </c>
      <c r="W756" s="100" t="str">
        <f t="shared" si="93"/>
        <v>-</v>
      </c>
      <c r="X756" s="104" t="str">
        <f t="shared" si="94"/>
        <v/>
      </c>
      <c r="Y756" s="102" t="str">
        <f t="shared" si="95"/>
        <v/>
      </c>
      <c r="Z756" s="102" t="str">
        <f>IF(AND(OR(Dashboard!$D$7=J756,Dashboard!$D$7=""),  OR(Dashboard!$G$6&lt;=K756,Dashboard!$G$6=""), OR(Dashboard!$G$7&gt;=K756,Dashboard!$G$7=""),  OR(Dashboard!$J$6&lt;=O756,Dashboard!$J$6=""), OR(Dashboard!$J$7&gt;=O756,Dashboard!$J$7=""),D756&lt;&gt;""),"x","")</f>
        <v>x</v>
      </c>
      <c r="AA756" s="102" t="str">
        <f>IF(AND(OR(Dashboard!$D$6=H756,Dashboard!$D$6="",Dashboard!$D$6="All"), Z756="x"),"x","")</f>
        <v>x</v>
      </c>
      <c r="AB756" s="103" t="str">
        <f>IF(AND(OR(Dashboard!$D$6=H756,Dashboard!$D$6="",Dashboard!$D$6="All"), OR(Dashboard!$D$7=J756,Dashboard!$D$7=""),  OR(Dashboard!$G$6&lt;=K756,Dashboard!$G$6=""), OR(Dashboard!$G$7&gt;=K756,Dashboard!$G$7=""),  OR(Dashboard!$J$6&lt;=O756,Dashboard!$J$6=""), OR(Dashboard!$J$7&gt;=O756,Dashboard!$J$7=""),I756&lt;&gt;""),"x","")</f>
        <v/>
      </c>
      <c r="AC756" s="88" t="str">
        <f>IF($AB756&lt;&gt;"x","",IF(AND($I756&lt;&gt;AC$4, IFERROR(MATCH("c",$AB756:AB756,0),0)=0),"x", IF(IFERROR(MATCH("c",$AB756:AB756,0),0)=0,"c","")))</f>
        <v/>
      </c>
      <c r="AD756" s="88" t="str">
        <f>IF($AB756&lt;&gt;"x","",IF(AND($I756&lt;&gt;AD$4, IFERROR(MATCH("c",$AB756:AC756,0),0)=0),"x", IF(IFERROR(MATCH("c",$AB756:AC756,0),0)=0,"c","")))</f>
        <v/>
      </c>
      <c r="AE756" s="88" t="str">
        <f>IF($AB756&lt;&gt;"x","",IF(AND($I756&lt;&gt;AE$4, IFERROR(MATCH("c",$AB756:AD756,0),0)=0),"x", IF(IFERROR(MATCH("c",$AB756:AD756,0),0)=0,"c","")))</f>
        <v/>
      </c>
      <c r="AF756" s="88" t="str">
        <f>IF($AB756&lt;&gt;"x","",IF(AND($I756&lt;&gt;AF$4, IFERROR(MATCH("c",$AB756:AE756,0),0)=0),"x", IF(IFERROR(MATCH("c",$AB756:AE756,0),0)=0,"c","")))</f>
        <v/>
      </c>
      <c r="AG756" s="88" t="str">
        <f>IF($AB756&lt;&gt;"x","",IF(AND($I756&lt;&gt;AG$4, IFERROR(MATCH("c",$AB756:AF756,0),0)=0),"x", IF(IFERROR(MATCH("c",$AB756:AF756,0),0)=0,"c","")))</f>
        <v/>
      </c>
      <c r="AH756" s="88" t="str">
        <f>IF($AB756&lt;&gt;"x","",IF(AND($I756&lt;&gt;AH$4, IFERROR(MATCH("c",$AB756:AG756,0),0)=0),"x", IF(IFERROR(MATCH("c",$AB756:AG756,0),0)=0,"c","")))</f>
        <v/>
      </c>
      <c r="AI756" s="88" t="str">
        <f>IF($AB756&lt;&gt;"x","",IF(AND($I756&lt;&gt;AI$4, IFERROR(MATCH("c",$AB756:AH756,0),0)=0),"x", IF(IFERROR(MATCH("c",$AB756:AH756,0),0)=0,"c","")))</f>
        <v/>
      </c>
      <c r="AJ756" s="88" t="str">
        <f>IF($AB756&lt;&gt;"x","",IF(AND($I756&lt;&gt;AJ$4, IFERROR(MATCH("c",$AB756:AI756,0),0)=0),"x", IF(IFERROR(MATCH("c",$AB756:AI756,0),0)=0,"c","")))</f>
        <v/>
      </c>
      <c r="AK756" s="88" t="str">
        <f>IF($AB756&lt;&gt;"x","",IF(AND($I756&lt;&gt;AK$4, IFERROR(MATCH("c",$AB756:AJ756,0),0)=0),"x", IF(IFERROR(MATCH("c",$AB756:AJ756,0),0)=0,"c","")))</f>
        <v/>
      </c>
      <c r="AL756" s="88" t="str">
        <f>IF($AB756&lt;&gt;"x","",IF(AND($I756&lt;&gt;AL$4, IFERROR(MATCH("c",$AB756:AK756,0),0)=0),"x", IF(IFERROR(MATCH("c",$AB756:AK756,0),0)=0,"c","")))</f>
        <v/>
      </c>
      <c r="AM756" s="88" t="str">
        <f>IF($AB756&lt;&gt;"x","",IF(AND($I756&lt;&gt;AM$4, IFERROR(MATCH("c",$AB756:AL756,0),0)=0),"x", IF(IFERROR(MATCH("c",$AB756:AL756,0),0)=0,"c","")))</f>
        <v/>
      </c>
      <c r="AN756" s="88" t="str">
        <f>IF($AB756&lt;&gt;"x","",IF(AND($I756&lt;&gt;AN$4, IFERROR(MATCH("c",$AB756:AM756,0),0)=0),"x", IF(IFERROR(MATCH("c",$AB756:AM756,0),0)=0,"c","")))</f>
        <v/>
      </c>
      <c r="AO756" s="88" t="str">
        <f>IF($AB756&lt;&gt;"x","",IF(AND($I756&lt;&gt;AO$4, IFERROR(MATCH("c",$AB756:AN756,0),0)=0),"x", IF(IFERROR(MATCH("c",$AB756:AN756,0),0)=0,"c","")))</f>
        <v/>
      </c>
      <c r="AP756" s="88" t="str">
        <f>IF($AB756&lt;&gt;"x","",IF(AND($I756&lt;&gt;AP$4, IFERROR(MATCH("c",$AB756:AO756,0),0)=0),"x", IF(IFERROR(MATCH("c",$AB756:AO756,0),0)=0,"c","")))</f>
        <v/>
      </c>
      <c r="AQ756" s="88" t="str">
        <f>IF($AB756&lt;&gt;"x","",IF(AND($I756&lt;&gt;AQ$4, IFERROR(MATCH("c",$AB756:AP756,0),0)=0),"x", IF(IFERROR(MATCH("c",$AB756:AP756,0),0)=0,"c","")))</f>
        <v/>
      </c>
    </row>
    <row r="757" spans="2:43" x14ac:dyDescent="0.25">
      <c r="B757" s="88">
        <f>IF(AND(OR(Pipeline!$F$5=H757,Pipeline!$F$5="",Pipeline!$F$5="All"), OR(Pipeline!$F$6=J757,Pipeline!$F$6="",Pipeline!$F$6="All"),  OR(Pipeline!$J$5&lt;=K757,Pipeline!$J$5=""), OR(Pipeline!$J$6&gt;=K757,Pipeline!$J$6=""),  OR(Pipeline!$N$5&lt;=O757,Pipeline!$N$5=""), OR(Pipeline!$N$6&gt;=O757,Pipeline!$N$6="")),1,0)</f>
        <v>1</v>
      </c>
      <c r="C757" s="99">
        <f>IF(B757&lt;&gt;1,"",COUNTIFS($I$6:I756,I757,$B$6:B756,1)+1)</f>
        <v>745</v>
      </c>
      <c r="D757" s="100" t="str">
        <f>IF(LEN(INDEX(Input!B$6:B$1005,ROW($C757)-ROW($C$5),1))=0,"-",INDEX(Input!B$6:B$1005,ROW($C757)-ROW($C$5),1))</f>
        <v>-</v>
      </c>
      <c r="E757" s="100" t="str">
        <f>IF(LEN(INDEX(Input!C$6:C$1005,ROW($C757)-ROW($C$5),1))=0,"-",INDEX(Input!C$6:C$1005,ROW($C757)-ROW($C$5),1))</f>
        <v>-</v>
      </c>
      <c r="F757" s="100" t="str">
        <f>IF(LEN(INDEX(Input!D$6:D$1005,ROW($C757)-ROW($C$5),1))=0,"-",INDEX(Input!D$6:D$1005,ROW($C757)-ROW($C$5),1))</f>
        <v>-</v>
      </c>
      <c r="G757" s="100" t="str">
        <f>IF(LEN(INDEX(Input!E$6:E$1005,ROW($C757)-ROW($C$5),1))=0,"-",INDEX(Input!E$6:E$1005,ROW($C757)-ROW($C$5),1))</f>
        <v>-</v>
      </c>
      <c r="H757" s="100" t="str">
        <f>IF(LEN(INDEX(Input!F$6:F$1005,ROW($C757)-ROW($C$5),1))=0,"-",INDEX(Input!F$6:F$1005,ROW($C757)-ROW($C$5),1))</f>
        <v>-</v>
      </c>
      <c r="I757" s="100" t="str">
        <f>IF(LEN(INDEX(Input!G$6:G$1005,ROW($C757)-ROW($C$5),1))=0,"",INDEX(Input!G$6:G$1005,ROW($C757)-ROW($C$5),1))</f>
        <v/>
      </c>
      <c r="J757" s="100" t="str">
        <f>IF(LEN(INDEX(Input!B$6:B$1005,ROW($C757)-ROW($C$5),1))=0,"-",IF(INDEX(Input!H$6:H$1005,ROW($C757)-ROW($C$5),1)="","Not set",INDEX(Input!H$6:H$1005,ROW($C757)-ROW($C$5),1)) )</f>
        <v>-</v>
      </c>
      <c r="K757" s="101" t="str">
        <f>IF(LEN(INDEX(Input!I$6:I$1005,ROW($C757)-ROW($C$5),1))=0,"",INDEX(Input!I$6:I$1005,ROW($C757)-ROW($C$5),1))</f>
        <v/>
      </c>
      <c r="L757" s="101" t="str">
        <f t="array" ref="L757">IFERROR(IF($AY$24=123,DAY(K757)&amp;connector&amp;IF($AZ$24="Extended",INDEX($AT$24:$AT$35,MONTH(K757),1),MONTH(K757))&amp;connector&amp;IF($AZ$24="Short", RIGHT(YEAR(K757),2),YEAR(K757)),IF($AY$24=213, MONTH(K757)&amp;connector&amp;DAY(K757)&amp;connector&amp;IF($AZ$24="Short", RIGHT(YEAR(K757),2),YEAR(K757)),IF($AZ$24="Short", RIGHT(YEAR(K757),2),YEAR(K757))&amp;connector&amp;MONTH(K757)&amp;connector&amp;DAY(K757))),"-")</f>
        <v>-</v>
      </c>
      <c r="M757" s="101" t="str">
        <f>IF(LEN(INDEX(Input!J$6:J$1005,ROW($C757)-ROW($C$5),1))=0,"",INDEX(Input!J$6:J$1005,ROW($C757)-ROW($C$5),1))</f>
        <v/>
      </c>
      <c r="N757" s="101" t="str">
        <f t="array" ref="N757">IFERROR(IF($AY$24=123,DAY(M757)&amp;connector&amp;IF($AZ$24="Extended",INDEX($AT$24:$AT$35,MONTH(M757),1),MONTH(M757))&amp;connector&amp;IF($AZ$24="Short", RIGHT(YEAR(M757),2),YEAR(M757)),IF($AY$24=213, MONTH(M757)&amp;connector&amp;DAY(M757)&amp;connector&amp;IF($AZ$24="Short", RIGHT(YEAR(M757),2),YEAR(M757)),IF($AZ$24="Short", RIGHT(YEAR(M757),2),YEAR(M757))&amp;connector&amp;MONTH(M757)&amp;connector&amp;DAY(M757))),"-")</f>
        <v>-</v>
      </c>
      <c r="O757" s="156" t="str">
        <f>IF(LEN(INDEX(Input!K$6:K$1005,ROW($C757)-ROW($C$5),1))=0,"",INDEX(Input!K$6:K$1005,ROW($C757)-ROW($C$5),1))</f>
        <v/>
      </c>
      <c r="P757" s="100" t="str">
        <f t="shared" si="89"/>
        <v>-</v>
      </c>
      <c r="Q757" s="156" t="str">
        <f>IF(LEN(INDEX(Input!L$6:L$1005,ROW($C757)-ROW($C$5),1))=0,"",INDEX(Input!L$6:L$1005,ROW($C757)-ROW($C$5),1))</f>
        <v/>
      </c>
      <c r="R757" s="100" t="str">
        <f t="shared" si="90"/>
        <v>-</v>
      </c>
      <c r="S757" s="156" t="str">
        <f>IF(LEN(INDEX(Input!M$6:M$1005,ROW($C757)-ROW($C$5),1))=0,"-",INDEX(Input!M$6:M$1005,ROW($C757)-ROW($C$5),1))</f>
        <v>-</v>
      </c>
      <c r="T757" s="156" t="str">
        <f t="shared" si="91"/>
        <v/>
      </c>
      <c r="U757" s="100" t="str">
        <f t="shared" si="92"/>
        <v>-</v>
      </c>
      <c r="V757" s="156" t="str">
        <f>IF(LEN(INDEX(Input!O$6:O$1005,ROW($C757)-ROW($C$5),1))=0,"",INDEX(Input!O$6:O$1005,ROW($C757)-ROW($C$5),1))</f>
        <v/>
      </c>
      <c r="W757" s="100" t="str">
        <f t="shared" si="93"/>
        <v>-</v>
      </c>
      <c r="X757" s="104" t="str">
        <f t="shared" si="94"/>
        <v/>
      </c>
      <c r="Y757" s="102" t="str">
        <f t="shared" si="95"/>
        <v/>
      </c>
      <c r="Z757" s="102" t="str">
        <f>IF(AND(OR(Dashboard!$D$7=J757,Dashboard!$D$7=""),  OR(Dashboard!$G$6&lt;=K757,Dashboard!$G$6=""), OR(Dashboard!$G$7&gt;=K757,Dashboard!$G$7=""),  OR(Dashboard!$J$6&lt;=O757,Dashboard!$J$6=""), OR(Dashboard!$J$7&gt;=O757,Dashboard!$J$7=""),D757&lt;&gt;""),"x","")</f>
        <v>x</v>
      </c>
      <c r="AA757" s="102" t="str">
        <f>IF(AND(OR(Dashboard!$D$6=H757,Dashboard!$D$6="",Dashboard!$D$6="All"), Z757="x"),"x","")</f>
        <v>x</v>
      </c>
      <c r="AB757" s="103" t="str">
        <f>IF(AND(OR(Dashboard!$D$6=H757,Dashboard!$D$6="",Dashboard!$D$6="All"), OR(Dashboard!$D$7=J757,Dashboard!$D$7=""),  OR(Dashboard!$G$6&lt;=K757,Dashboard!$G$6=""), OR(Dashboard!$G$7&gt;=K757,Dashboard!$G$7=""),  OR(Dashboard!$J$6&lt;=O757,Dashboard!$J$6=""), OR(Dashboard!$J$7&gt;=O757,Dashboard!$J$7=""),I757&lt;&gt;""),"x","")</f>
        <v/>
      </c>
      <c r="AC757" s="88" t="str">
        <f>IF($AB757&lt;&gt;"x","",IF(AND($I757&lt;&gt;AC$4, IFERROR(MATCH("c",$AB757:AB757,0),0)=0),"x", IF(IFERROR(MATCH("c",$AB757:AB757,0),0)=0,"c","")))</f>
        <v/>
      </c>
      <c r="AD757" s="88" t="str">
        <f>IF($AB757&lt;&gt;"x","",IF(AND($I757&lt;&gt;AD$4, IFERROR(MATCH("c",$AB757:AC757,0),0)=0),"x", IF(IFERROR(MATCH("c",$AB757:AC757,0),0)=0,"c","")))</f>
        <v/>
      </c>
      <c r="AE757" s="88" t="str">
        <f>IF($AB757&lt;&gt;"x","",IF(AND($I757&lt;&gt;AE$4, IFERROR(MATCH("c",$AB757:AD757,0),0)=0),"x", IF(IFERROR(MATCH("c",$AB757:AD757,0),0)=0,"c","")))</f>
        <v/>
      </c>
      <c r="AF757" s="88" t="str">
        <f>IF($AB757&lt;&gt;"x","",IF(AND($I757&lt;&gt;AF$4, IFERROR(MATCH("c",$AB757:AE757,0),0)=0),"x", IF(IFERROR(MATCH("c",$AB757:AE757,0),0)=0,"c","")))</f>
        <v/>
      </c>
      <c r="AG757" s="88" t="str">
        <f>IF($AB757&lt;&gt;"x","",IF(AND($I757&lt;&gt;AG$4, IFERROR(MATCH("c",$AB757:AF757,0),0)=0),"x", IF(IFERROR(MATCH("c",$AB757:AF757,0),0)=0,"c","")))</f>
        <v/>
      </c>
      <c r="AH757" s="88" t="str">
        <f>IF($AB757&lt;&gt;"x","",IF(AND($I757&lt;&gt;AH$4, IFERROR(MATCH("c",$AB757:AG757,0),0)=0),"x", IF(IFERROR(MATCH("c",$AB757:AG757,0),0)=0,"c","")))</f>
        <v/>
      </c>
      <c r="AI757" s="88" t="str">
        <f>IF($AB757&lt;&gt;"x","",IF(AND($I757&lt;&gt;AI$4, IFERROR(MATCH("c",$AB757:AH757,0),0)=0),"x", IF(IFERROR(MATCH("c",$AB757:AH757,0),0)=0,"c","")))</f>
        <v/>
      </c>
      <c r="AJ757" s="88" t="str">
        <f>IF($AB757&lt;&gt;"x","",IF(AND($I757&lt;&gt;AJ$4, IFERROR(MATCH("c",$AB757:AI757,0),0)=0),"x", IF(IFERROR(MATCH("c",$AB757:AI757,0),0)=0,"c","")))</f>
        <v/>
      </c>
      <c r="AK757" s="88" t="str">
        <f>IF($AB757&lt;&gt;"x","",IF(AND($I757&lt;&gt;AK$4, IFERROR(MATCH("c",$AB757:AJ757,0),0)=0),"x", IF(IFERROR(MATCH("c",$AB757:AJ757,0),0)=0,"c","")))</f>
        <v/>
      </c>
      <c r="AL757" s="88" t="str">
        <f>IF($AB757&lt;&gt;"x","",IF(AND($I757&lt;&gt;AL$4, IFERROR(MATCH("c",$AB757:AK757,0),0)=0),"x", IF(IFERROR(MATCH("c",$AB757:AK757,0),0)=0,"c","")))</f>
        <v/>
      </c>
      <c r="AM757" s="88" t="str">
        <f>IF($AB757&lt;&gt;"x","",IF(AND($I757&lt;&gt;AM$4, IFERROR(MATCH("c",$AB757:AL757,0),0)=0),"x", IF(IFERROR(MATCH("c",$AB757:AL757,0),0)=0,"c","")))</f>
        <v/>
      </c>
      <c r="AN757" s="88" t="str">
        <f>IF($AB757&lt;&gt;"x","",IF(AND($I757&lt;&gt;AN$4, IFERROR(MATCH("c",$AB757:AM757,0),0)=0),"x", IF(IFERROR(MATCH("c",$AB757:AM757,0),0)=0,"c","")))</f>
        <v/>
      </c>
      <c r="AO757" s="88" t="str">
        <f>IF($AB757&lt;&gt;"x","",IF(AND($I757&lt;&gt;AO$4, IFERROR(MATCH("c",$AB757:AN757,0),0)=0),"x", IF(IFERROR(MATCH("c",$AB757:AN757,0),0)=0,"c","")))</f>
        <v/>
      </c>
      <c r="AP757" s="88" t="str">
        <f>IF($AB757&lt;&gt;"x","",IF(AND($I757&lt;&gt;AP$4, IFERROR(MATCH("c",$AB757:AO757,0),0)=0),"x", IF(IFERROR(MATCH("c",$AB757:AO757,0),0)=0,"c","")))</f>
        <v/>
      </c>
      <c r="AQ757" s="88" t="str">
        <f>IF($AB757&lt;&gt;"x","",IF(AND($I757&lt;&gt;AQ$4, IFERROR(MATCH("c",$AB757:AP757,0),0)=0),"x", IF(IFERROR(MATCH("c",$AB757:AP757,0),0)=0,"c","")))</f>
        <v/>
      </c>
    </row>
    <row r="758" spans="2:43" x14ac:dyDescent="0.25">
      <c r="B758" s="88">
        <f>IF(AND(OR(Pipeline!$F$5=H758,Pipeline!$F$5="",Pipeline!$F$5="All"), OR(Pipeline!$F$6=J758,Pipeline!$F$6="",Pipeline!$F$6="All"),  OR(Pipeline!$J$5&lt;=K758,Pipeline!$J$5=""), OR(Pipeline!$J$6&gt;=K758,Pipeline!$J$6=""),  OR(Pipeline!$N$5&lt;=O758,Pipeline!$N$5=""), OR(Pipeline!$N$6&gt;=O758,Pipeline!$N$6="")),1,0)</f>
        <v>1</v>
      </c>
      <c r="C758" s="99">
        <f>IF(B758&lt;&gt;1,"",COUNTIFS($I$6:I757,I758,$B$6:B757,1)+1)</f>
        <v>746</v>
      </c>
      <c r="D758" s="100" t="str">
        <f>IF(LEN(INDEX(Input!B$6:B$1005,ROW($C758)-ROW($C$5),1))=0,"-",INDEX(Input!B$6:B$1005,ROW($C758)-ROW($C$5),1))</f>
        <v>-</v>
      </c>
      <c r="E758" s="100" t="str">
        <f>IF(LEN(INDEX(Input!C$6:C$1005,ROW($C758)-ROW($C$5),1))=0,"-",INDEX(Input!C$6:C$1005,ROW($C758)-ROW($C$5),1))</f>
        <v>-</v>
      </c>
      <c r="F758" s="100" t="str">
        <f>IF(LEN(INDEX(Input!D$6:D$1005,ROW($C758)-ROW($C$5),1))=0,"-",INDEX(Input!D$6:D$1005,ROW($C758)-ROW($C$5),1))</f>
        <v>-</v>
      </c>
      <c r="G758" s="100" t="str">
        <f>IF(LEN(INDEX(Input!E$6:E$1005,ROW($C758)-ROW($C$5),1))=0,"-",INDEX(Input!E$6:E$1005,ROW($C758)-ROW($C$5),1))</f>
        <v>-</v>
      </c>
      <c r="H758" s="100" t="str">
        <f>IF(LEN(INDEX(Input!F$6:F$1005,ROW($C758)-ROW($C$5),1))=0,"-",INDEX(Input!F$6:F$1005,ROW($C758)-ROW($C$5),1))</f>
        <v>-</v>
      </c>
      <c r="I758" s="100" t="str">
        <f>IF(LEN(INDEX(Input!G$6:G$1005,ROW($C758)-ROW($C$5),1))=0,"",INDEX(Input!G$6:G$1005,ROW($C758)-ROW($C$5),1))</f>
        <v/>
      </c>
      <c r="J758" s="100" t="str">
        <f>IF(LEN(INDEX(Input!B$6:B$1005,ROW($C758)-ROW($C$5),1))=0,"-",IF(INDEX(Input!H$6:H$1005,ROW($C758)-ROW($C$5),1)="","Not set",INDEX(Input!H$6:H$1005,ROW($C758)-ROW($C$5),1)) )</f>
        <v>-</v>
      </c>
      <c r="K758" s="101" t="str">
        <f>IF(LEN(INDEX(Input!I$6:I$1005,ROW($C758)-ROW($C$5),1))=0,"",INDEX(Input!I$6:I$1005,ROW($C758)-ROW($C$5),1))</f>
        <v/>
      </c>
      <c r="L758" s="101" t="str">
        <f t="array" ref="L758">IFERROR(IF($AY$24=123,DAY(K758)&amp;connector&amp;IF($AZ$24="Extended",INDEX($AT$24:$AT$35,MONTH(K758),1),MONTH(K758))&amp;connector&amp;IF($AZ$24="Short", RIGHT(YEAR(K758),2),YEAR(K758)),IF($AY$24=213, MONTH(K758)&amp;connector&amp;DAY(K758)&amp;connector&amp;IF($AZ$24="Short", RIGHT(YEAR(K758),2),YEAR(K758)),IF($AZ$24="Short", RIGHT(YEAR(K758),2),YEAR(K758))&amp;connector&amp;MONTH(K758)&amp;connector&amp;DAY(K758))),"-")</f>
        <v>-</v>
      </c>
      <c r="M758" s="101" t="str">
        <f>IF(LEN(INDEX(Input!J$6:J$1005,ROW($C758)-ROW($C$5),1))=0,"",INDEX(Input!J$6:J$1005,ROW($C758)-ROW($C$5),1))</f>
        <v/>
      </c>
      <c r="N758" s="101" t="str">
        <f t="array" ref="N758">IFERROR(IF($AY$24=123,DAY(M758)&amp;connector&amp;IF($AZ$24="Extended",INDEX($AT$24:$AT$35,MONTH(M758),1),MONTH(M758))&amp;connector&amp;IF($AZ$24="Short", RIGHT(YEAR(M758),2),YEAR(M758)),IF($AY$24=213, MONTH(M758)&amp;connector&amp;DAY(M758)&amp;connector&amp;IF($AZ$24="Short", RIGHT(YEAR(M758),2),YEAR(M758)),IF($AZ$24="Short", RIGHT(YEAR(M758),2),YEAR(M758))&amp;connector&amp;MONTH(M758)&amp;connector&amp;DAY(M758))),"-")</f>
        <v>-</v>
      </c>
      <c r="O758" s="156" t="str">
        <f>IF(LEN(INDEX(Input!K$6:K$1005,ROW($C758)-ROW($C$5),1))=0,"",INDEX(Input!K$6:K$1005,ROW($C758)-ROW($C$5),1))</f>
        <v/>
      </c>
      <c r="P758" s="100" t="str">
        <f t="shared" si="89"/>
        <v>-</v>
      </c>
      <c r="Q758" s="156" t="str">
        <f>IF(LEN(INDEX(Input!L$6:L$1005,ROW($C758)-ROW($C$5),1))=0,"",INDEX(Input!L$6:L$1005,ROW($C758)-ROW($C$5),1))</f>
        <v/>
      </c>
      <c r="R758" s="100" t="str">
        <f t="shared" si="90"/>
        <v>-</v>
      </c>
      <c r="S758" s="156" t="str">
        <f>IF(LEN(INDEX(Input!M$6:M$1005,ROW($C758)-ROW($C$5),1))=0,"-",INDEX(Input!M$6:M$1005,ROW($C758)-ROW($C$5),1))</f>
        <v>-</v>
      </c>
      <c r="T758" s="156" t="str">
        <f t="shared" si="91"/>
        <v/>
      </c>
      <c r="U758" s="100" t="str">
        <f t="shared" si="92"/>
        <v>-</v>
      </c>
      <c r="V758" s="156" t="str">
        <f>IF(LEN(INDEX(Input!O$6:O$1005,ROW($C758)-ROW($C$5),1))=0,"",INDEX(Input!O$6:O$1005,ROW($C758)-ROW($C$5),1))</f>
        <v/>
      </c>
      <c r="W758" s="100" t="str">
        <f t="shared" si="93"/>
        <v>-</v>
      </c>
      <c r="X758" s="104" t="str">
        <f t="shared" si="94"/>
        <v/>
      </c>
      <c r="Y758" s="102" t="str">
        <f t="shared" si="95"/>
        <v/>
      </c>
      <c r="Z758" s="102" t="str">
        <f>IF(AND(OR(Dashboard!$D$7=J758,Dashboard!$D$7=""),  OR(Dashboard!$G$6&lt;=K758,Dashboard!$G$6=""), OR(Dashboard!$G$7&gt;=K758,Dashboard!$G$7=""),  OR(Dashboard!$J$6&lt;=O758,Dashboard!$J$6=""), OR(Dashboard!$J$7&gt;=O758,Dashboard!$J$7=""),D758&lt;&gt;""),"x","")</f>
        <v>x</v>
      </c>
      <c r="AA758" s="102" t="str">
        <f>IF(AND(OR(Dashboard!$D$6=H758,Dashboard!$D$6="",Dashboard!$D$6="All"), Z758="x"),"x","")</f>
        <v>x</v>
      </c>
      <c r="AB758" s="103" t="str">
        <f>IF(AND(OR(Dashboard!$D$6=H758,Dashboard!$D$6="",Dashboard!$D$6="All"), OR(Dashboard!$D$7=J758,Dashboard!$D$7=""),  OR(Dashboard!$G$6&lt;=K758,Dashboard!$G$6=""), OR(Dashboard!$G$7&gt;=K758,Dashboard!$G$7=""),  OR(Dashboard!$J$6&lt;=O758,Dashboard!$J$6=""), OR(Dashboard!$J$7&gt;=O758,Dashboard!$J$7=""),I758&lt;&gt;""),"x","")</f>
        <v/>
      </c>
      <c r="AC758" s="88" t="str">
        <f>IF($AB758&lt;&gt;"x","",IF(AND($I758&lt;&gt;AC$4, IFERROR(MATCH("c",$AB758:AB758,0),0)=0),"x", IF(IFERROR(MATCH("c",$AB758:AB758,0),0)=0,"c","")))</f>
        <v/>
      </c>
      <c r="AD758" s="88" t="str">
        <f>IF($AB758&lt;&gt;"x","",IF(AND($I758&lt;&gt;AD$4, IFERROR(MATCH("c",$AB758:AC758,0),0)=0),"x", IF(IFERROR(MATCH("c",$AB758:AC758,0),0)=0,"c","")))</f>
        <v/>
      </c>
      <c r="AE758" s="88" t="str">
        <f>IF($AB758&lt;&gt;"x","",IF(AND($I758&lt;&gt;AE$4, IFERROR(MATCH("c",$AB758:AD758,0),0)=0),"x", IF(IFERROR(MATCH("c",$AB758:AD758,0),0)=0,"c","")))</f>
        <v/>
      </c>
      <c r="AF758" s="88" t="str">
        <f>IF($AB758&lt;&gt;"x","",IF(AND($I758&lt;&gt;AF$4, IFERROR(MATCH("c",$AB758:AE758,0),0)=0),"x", IF(IFERROR(MATCH("c",$AB758:AE758,0),0)=0,"c","")))</f>
        <v/>
      </c>
      <c r="AG758" s="88" t="str">
        <f>IF($AB758&lt;&gt;"x","",IF(AND($I758&lt;&gt;AG$4, IFERROR(MATCH("c",$AB758:AF758,0),0)=0),"x", IF(IFERROR(MATCH("c",$AB758:AF758,0),0)=0,"c","")))</f>
        <v/>
      </c>
      <c r="AH758" s="88" t="str">
        <f>IF($AB758&lt;&gt;"x","",IF(AND($I758&lt;&gt;AH$4, IFERROR(MATCH("c",$AB758:AG758,0),0)=0),"x", IF(IFERROR(MATCH("c",$AB758:AG758,0),0)=0,"c","")))</f>
        <v/>
      </c>
      <c r="AI758" s="88" t="str">
        <f>IF($AB758&lt;&gt;"x","",IF(AND($I758&lt;&gt;AI$4, IFERROR(MATCH("c",$AB758:AH758,0),0)=0),"x", IF(IFERROR(MATCH("c",$AB758:AH758,0),0)=0,"c","")))</f>
        <v/>
      </c>
      <c r="AJ758" s="88" t="str">
        <f>IF($AB758&lt;&gt;"x","",IF(AND($I758&lt;&gt;AJ$4, IFERROR(MATCH("c",$AB758:AI758,0),0)=0),"x", IF(IFERROR(MATCH("c",$AB758:AI758,0),0)=0,"c","")))</f>
        <v/>
      </c>
      <c r="AK758" s="88" t="str">
        <f>IF($AB758&lt;&gt;"x","",IF(AND($I758&lt;&gt;AK$4, IFERROR(MATCH("c",$AB758:AJ758,0),0)=0),"x", IF(IFERROR(MATCH("c",$AB758:AJ758,0),0)=0,"c","")))</f>
        <v/>
      </c>
      <c r="AL758" s="88" t="str">
        <f>IF($AB758&lt;&gt;"x","",IF(AND($I758&lt;&gt;AL$4, IFERROR(MATCH("c",$AB758:AK758,0),0)=0),"x", IF(IFERROR(MATCH("c",$AB758:AK758,0),0)=0,"c","")))</f>
        <v/>
      </c>
      <c r="AM758" s="88" t="str">
        <f>IF($AB758&lt;&gt;"x","",IF(AND($I758&lt;&gt;AM$4, IFERROR(MATCH("c",$AB758:AL758,0),0)=0),"x", IF(IFERROR(MATCH("c",$AB758:AL758,0),0)=0,"c","")))</f>
        <v/>
      </c>
      <c r="AN758" s="88" t="str">
        <f>IF($AB758&lt;&gt;"x","",IF(AND($I758&lt;&gt;AN$4, IFERROR(MATCH("c",$AB758:AM758,0),0)=0),"x", IF(IFERROR(MATCH("c",$AB758:AM758,0),0)=0,"c","")))</f>
        <v/>
      </c>
      <c r="AO758" s="88" t="str">
        <f>IF($AB758&lt;&gt;"x","",IF(AND($I758&lt;&gt;AO$4, IFERROR(MATCH("c",$AB758:AN758,0),0)=0),"x", IF(IFERROR(MATCH("c",$AB758:AN758,0),0)=0,"c","")))</f>
        <v/>
      </c>
      <c r="AP758" s="88" t="str">
        <f>IF($AB758&lt;&gt;"x","",IF(AND($I758&lt;&gt;AP$4, IFERROR(MATCH("c",$AB758:AO758,0),0)=0),"x", IF(IFERROR(MATCH("c",$AB758:AO758,0),0)=0,"c","")))</f>
        <v/>
      </c>
      <c r="AQ758" s="88" t="str">
        <f>IF($AB758&lt;&gt;"x","",IF(AND($I758&lt;&gt;AQ$4, IFERROR(MATCH("c",$AB758:AP758,0),0)=0),"x", IF(IFERROR(MATCH("c",$AB758:AP758,0),0)=0,"c","")))</f>
        <v/>
      </c>
    </row>
    <row r="759" spans="2:43" x14ac:dyDescent="0.25">
      <c r="B759" s="88">
        <f>IF(AND(OR(Pipeline!$F$5=H759,Pipeline!$F$5="",Pipeline!$F$5="All"), OR(Pipeline!$F$6=J759,Pipeline!$F$6="",Pipeline!$F$6="All"),  OR(Pipeline!$J$5&lt;=K759,Pipeline!$J$5=""), OR(Pipeline!$J$6&gt;=K759,Pipeline!$J$6=""),  OR(Pipeline!$N$5&lt;=O759,Pipeline!$N$5=""), OR(Pipeline!$N$6&gt;=O759,Pipeline!$N$6="")),1,0)</f>
        <v>1</v>
      </c>
      <c r="C759" s="99">
        <f>IF(B759&lt;&gt;1,"",COUNTIFS($I$6:I758,I759,$B$6:B758,1)+1)</f>
        <v>747</v>
      </c>
      <c r="D759" s="100" t="str">
        <f>IF(LEN(INDEX(Input!B$6:B$1005,ROW($C759)-ROW($C$5),1))=0,"-",INDEX(Input!B$6:B$1005,ROW($C759)-ROW($C$5),1))</f>
        <v>-</v>
      </c>
      <c r="E759" s="100" t="str">
        <f>IF(LEN(INDEX(Input!C$6:C$1005,ROW($C759)-ROW($C$5),1))=0,"-",INDEX(Input!C$6:C$1005,ROW($C759)-ROW($C$5),1))</f>
        <v>-</v>
      </c>
      <c r="F759" s="100" t="str">
        <f>IF(LEN(INDEX(Input!D$6:D$1005,ROW($C759)-ROW($C$5),1))=0,"-",INDEX(Input!D$6:D$1005,ROW($C759)-ROW($C$5),1))</f>
        <v>-</v>
      </c>
      <c r="G759" s="100" t="str">
        <f>IF(LEN(INDEX(Input!E$6:E$1005,ROW($C759)-ROW($C$5),1))=0,"-",INDEX(Input!E$6:E$1005,ROW($C759)-ROW($C$5),1))</f>
        <v>-</v>
      </c>
      <c r="H759" s="100" t="str">
        <f>IF(LEN(INDEX(Input!F$6:F$1005,ROW($C759)-ROW($C$5),1))=0,"-",INDEX(Input!F$6:F$1005,ROW($C759)-ROW($C$5),1))</f>
        <v>-</v>
      </c>
      <c r="I759" s="100" t="str">
        <f>IF(LEN(INDEX(Input!G$6:G$1005,ROW($C759)-ROW($C$5),1))=0,"",INDEX(Input!G$6:G$1005,ROW($C759)-ROW($C$5),1))</f>
        <v/>
      </c>
      <c r="J759" s="100" t="str">
        <f>IF(LEN(INDEX(Input!B$6:B$1005,ROW($C759)-ROW($C$5),1))=0,"-",IF(INDEX(Input!H$6:H$1005,ROW($C759)-ROW($C$5),1)="","Not set",INDEX(Input!H$6:H$1005,ROW($C759)-ROW($C$5),1)) )</f>
        <v>-</v>
      </c>
      <c r="K759" s="101" t="str">
        <f>IF(LEN(INDEX(Input!I$6:I$1005,ROW($C759)-ROW($C$5),1))=0,"",INDEX(Input!I$6:I$1005,ROW($C759)-ROW($C$5),1))</f>
        <v/>
      </c>
      <c r="L759" s="101" t="str">
        <f t="array" ref="L759">IFERROR(IF($AY$24=123,DAY(K759)&amp;connector&amp;IF($AZ$24="Extended",INDEX($AT$24:$AT$35,MONTH(K759),1),MONTH(K759))&amp;connector&amp;IF($AZ$24="Short", RIGHT(YEAR(K759),2),YEAR(K759)),IF($AY$24=213, MONTH(K759)&amp;connector&amp;DAY(K759)&amp;connector&amp;IF($AZ$24="Short", RIGHT(YEAR(K759),2),YEAR(K759)),IF($AZ$24="Short", RIGHT(YEAR(K759),2),YEAR(K759))&amp;connector&amp;MONTH(K759)&amp;connector&amp;DAY(K759))),"-")</f>
        <v>-</v>
      </c>
      <c r="M759" s="101" t="str">
        <f>IF(LEN(INDEX(Input!J$6:J$1005,ROW($C759)-ROW($C$5),1))=0,"",INDEX(Input!J$6:J$1005,ROW($C759)-ROW($C$5),1))</f>
        <v/>
      </c>
      <c r="N759" s="101" t="str">
        <f t="array" ref="N759">IFERROR(IF($AY$24=123,DAY(M759)&amp;connector&amp;IF($AZ$24="Extended",INDEX($AT$24:$AT$35,MONTH(M759),1),MONTH(M759))&amp;connector&amp;IF($AZ$24="Short", RIGHT(YEAR(M759),2),YEAR(M759)),IF($AY$24=213, MONTH(M759)&amp;connector&amp;DAY(M759)&amp;connector&amp;IF($AZ$24="Short", RIGHT(YEAR(M759),2),YEAR(M759)),IF($AZ$24="Short", RIGHT(YEAR(M759),2),YEAR(M759))&amp;connector&amp;MONTH(M759)&amp;connector&amp;DAY(M759))),"-")</f>
        <v>-</v>
      </c>
      <c r="O759" s="156" t="str">
        <f>IF(LEN(INDEX(Input!K$6:K$1005,ROW($C759)-ROW($C$5),1))=0,"",INDEX(Input!K$6:K$1005,ROW($C759)-ROW($C$5),1))</f>
        <v/>
      </c>
      <c r="P759" s="100" t="str">
        <f t="shared" si="89"/>
        <v>-</v>
      </c>
      <c r="Q759" s="156" t="str">
        <f>IF(LEN(INDEX(Input!L$6:L$1005,ROW($C759)-ROW($C$5),1))=0,"",INDEX(Input!L$6:L$1005,ROW($C759)-ROW($C$5),1))</f>
        <v/>
      </c>
      <c r="R759" s="100" t="str">
        <f t="shared" si="90"/>
        <v>-</v>
      </c>
      <c r="S759" s="156" t="str">
        <f>IF(LEN(INDEX(Input!M$6:M$1005,ROW($C759)-ROW($C$5),1))=0,"-",INDEX(Input!M$6:M$1005,ROW($C759)-ROW($C$5),1))</f>
        <v>-</v>
      </c>
      <c r="T759" s="156" t="str">
        <f t="shared" si="91"/>
        <v/>
      </c>
      <c r="U759" s="100" t="str">
        <f t="shared" si="92"/>
        <v>-</v>
      </c>
      <c r="V759" s="156" t="str">
        <f>IF(LEN(INDEX(Input!O$6:O$1005,ROW($C759)-ROW($C$5),1))=0,"",INDEX(Input!O$6:O$1005,ROW($C759)-ROW($C$5),1))</f>
        <v/>
      </c>
      <c r="W759" s="100" t="str">
        <f t="shared" si="93"/>
        <v>-</v>
      </c>
      <c r="X759" s="104" t="str">
        <f t="shared" si="94"/>
        <v/>
      </c>
      <c r="Y759" s="102" t="str">
        <f t="shared" si="95"/>
        <v/>
      </c>
      <c r="Z759" s="102" t="str">
        <f>IF(AND(OR(Dashboard!$D$7=J759,Dashboard!$D$7=""),  OR(Dashboard!$G$6&lt;=K759,Dashboard!$G$6=""), OR(Dashboard!$G$7&gt;=K759,Dashboard!$G$7=""),  OR(Dashboard!$J$6&lt;=O759,Dashboard!$J$6=""), OR(Dashboard!$J$7&gt;=O759,Dashboard!$J$7=""),D759&lt;&gt;""),"x","")</f>
        <v>x</v>
      </c>
      <c r="AA759" s="102" t="str">
        <f>IF(AND(OR(Dashboard!$D$6=H759,Dashboard!$D$6="",Dashboard!$D$6="All"), Z759="x"),"x","")</f>
        <v>x</v>
      </c>
      <c r="AB759" s="103" t="str">
        <f>IF(AND(OR(Dashboard!$D$6=H759,Dashboard!$D$6="",Dashboard!$D$6="All"), OR(Dashboard!$D$7=J759,Dashboard!$D$7=""),  OR(Dashboard!$G$6&lt;=K759,Dashboard!$G$6=""), OR(Dashboard!$G$7&gt;=K759,Dashboard!$G$7=""),  OR(Dashboard!$J$6&lt;=O759,Dashboard!$J$6=""), OR(Dashboard!$J$7&gt;=O759,Dashboard!$J$7=""),I759&lt;&gt;""),"x","")</f>
        <v/>
      </c>
      <c r="AC759" s="88" t="str">
        <f>IF($AB759&lt;&gt;"x","",IF(AND($I759&lt;&gt;AC$4, IFERROR(MATCH("c",$AB759:AB759,0),0)=0),"x", IF(IFERROR(MATCH("c",$AB759:AB759,0),0)=0,"c","")))</f>
        <v/>
      </c>
      <c r="AD759" s="88" t="str">
        <f>IF($AB759&lt;&gt;"x","",IF(AND($I759&lt;&gt;AD$4, IFERROR(MATCH("c",$AB759:AC759,0),0)=0),"x", IF(IFERROR(MATCH("c",$AB759:AC759,0),0)=0,"c","")))</f>
        <v/>
      </c>
      <c r="AE759" s="88" t="str">
        <f>IF($AB759&lt;&gt;"x","",IF(AND($I759&lt;&gt;AE$4, IFERROR(MATCH("c",$AB759:AD759,0),0)=0),"x", IF(IFERROR(MATCH("c",$AB759:AD759,0),0)=0,"c","")))</f>
        <v/>
      </c>
      <c r="AF759" s="88" t="str">
        <f>IF($AB759&lt;&gt;"x","",IF(AND($I759&lt;&gt;AF$4, IFERROR(MATCH("c",$AB759:AE759,0),0)=0),"x", IF(IFERROR(MATCH("c",$AB759:AE759,0),0)=0,"c","")))</f>
        <v/>
      </c>
      <c r="AG759" s="88" t="str">
        <f>IF($AB759&lt;&gt;"x","",IF(AND($I759&lt;&gt;AG$4, IFERROR(MATCH("c",$AB759:AF759,0),0)=0),"x", IF(IFERROR(MATCH("c",$AB759:AF759,0),0)=0,"c","")))</f>
        <v/>
      </c>
      <c r="AH759" s="88" t="str">
        <f>IF($AB759&lt;&gt;"x","",IF(AND($I759&lt;&gt;AH$4, IFERROR(MATCH("c",$AB759:AG759,0),0)=0),"x", IF(IFERROR(MATCH("c",$AB759:AG759,0),0)=0,"c","")))</f>
        <v/>
      </c>
      <c r="AI759" s="88" t="str">
        <f>IF($AB759&lt;&gt;"x","",IF(AND($I759&lt;&gt;AI$4, IFERROR(MATCH("c",$AB759:AH759,0),0)=0),"x", IF(IFERROR(MATCH("c",$AB759:AH759,0),0)=0,"c","")))</f>
        <v/>
      </c>
      <c r="AJ759" s="88" t="str">
        <f>IF($AB759&lt;&gt;"x","",IF(AND($I759&lt;&gt;AJ$4, IFERROR(MATCH("c",$AB759:AI759,0),0)=0),"x", IF(IFERROR(MATCH("c",$AB759:AI759,0),0)=0,"c","")))</f>
        <v/>
      </c>
      <c r="AK759" s="88" t="str">
        <f>IF($AB759&lt;&gt;"x","",IF(AND($I759&lt;&gt;AK$4, IFERROR(MATCH("c",$AB759:AJ759,0),0)=0),"x", IF(IFERROR(MATCH("c",$AB759:AJ759,0),0)=0,"c","")))</f>
        <v/>
      </c>
      <c r="AL759" s="88" t="str">
        <f>IF($AB759&lt;&gt;"x","",IF(AND($I759&lt;&gt;AL$4, IFERROR(MATCH("c",$AB759:AK759,0),0)=0),"x", IF(IFERROR(MATCH("c",$AB759:AK759,0),0)=0,"c","")))</f>
        <v/>
      </c>
      <c r="AM759" s="88" t="str">
        <f>IF($AB759&lt;&gt;"x","",IF(AND($I759&lt;&gt;AM$4, IFERROR(MATCH("c",$AB759:AL759,0),0)=0),"x", IF(IFERROR(MATCH("c",$AB759:AL759,0),0)=0,"c","")))</f>
        <v/>
      </c>
      <c r="AN759" s="88" t="str">
        <f>IF($AB759&lt;&gt;"x","",IF(AND($I759&lt;&gt;AN$4, IFERROR(MATCH("c",$AB759:AM759,0),0)=0),"x", IF(IFERROR(MATCH("c",$AB759:AM759,0),0)=0,"c","")))</f>
        <v/>
      </c>
      <c r="AO759" s="88" t="str">
        <f>IF($AB759&lt;&gt;"x","",IF(AND($I759&lt;&gt;AO$4, IFERROR(MATCH("c",$AB759:AN759,0),0)=0),"x", IF(IFERROR(MATCH("c",$AB759:AN759,0),0)=0,"c","")))</f>
        <v/>
      </c>
      <c r="AP759" s="88" t="str">
        <f>IF($AB759&lt;&gt;"x","",IF(AND($I759&lt;&gt;AP$4, IFERROR(MATCH("c",$AB759:AO759,0),0)=0),"x", IF(IFERROR(MATCH("c",$AB759:AO759,0),0)=0,"c","")))</f>
        <v/>
      </c>
      <c r="AQ759" s="88" t="str">
        <f>IF($AB759&lt;&gt;"x","",IF(AND($I759&lt;&gt;AQ$4, IFERROR(MATCH("c",$AB759:AP759,0),0)=0),"x", IF(IFERROR(MATCH("c",$AB759:AP759,0),0)=0,"c","")))</f>
        <v/>
      </c>
    </row>
    <row r="760" spans="2:43" x14ac:dyDescent="0.25">
      <c r="B760" s="88">
        <f>IF(AND(OR(Pipeline!$F$5=H760,Pipeline!$F$5="",Pipeline!$F$5="All"), OR(Pipeline!$F$6=J760,Pipeline!$F$6="",Pipeline!$F$6="All"),  OR(Pipeline!$J$5&lt;=K760,Pipeline!$J$5=""), OR(Pipeline!$J$6&gt;=K760,Pipeline!$J$6=""),  OR(Pipeline!$N$5&lt;=O760,Pipeline!$N$5=""), OR(Pipeline!$N$6&gt;=O760,Pipeline!$N$6="")),1,0)</f>
        <v>1</v>
      </c>
      <c r="C760" s="99">
        <f>IF(B760&lt;&gt;1,"",COUNTIFS($I$6:I759,I760,$B$6:B759,1)+1)</f>
        <v>748</v>
      </c>
      <c r="D760" s="100" t="str">
        <f>IF(LEN(INDEX(Input!B$6:B$1005,ROW($C760)-ROW($C$5),1))=0,"-",INDEX(Input!B$6:B$1005,ROW($C760)-ROW($C$5),1))</f>
        <v>-</v>
      </c>
      <c r="E760" s="100" t="str">
        <f>IF(LEN(INDEX(Input!C$6:C$1005,ROW($C760)-ROW($C$5),1))=0,"-",INDEX(Input!C$6:C$1005,ROW($C760)-ROW($C$5),1))</f>
        <v>-</v>
      </c>
      <c r="F760" s="100" t="str">
        <f>IF(LEN(INDEX(Input!D$6:D$1005,ROW($C760)-ROW($C$5),1))=0,"-",INDEX(Input!D$6:D$1005,ROW($C760)-ROW($C$5),1))</f>
        <v>-</v>
      </c>
      <c r="G760" s="100" t="str">
        <f>IF(LEN(INDEX(Input!E$6:E$1005,ROW($C760)-ROW($C$5),1))=0,"-",INDEX(Input!E$6:E$1005,ROW($C760)-ROW($C$5),1))</f>
        <v>-</v>
      </c>
      <c r="H760" s="100" t="str">
        <f>IF(LEN(INDEX(Input!F$6:F$1005,ROW($C760)-ROW($C$5),1))=0,"-",INDEX(Input!F$6:F$1005,ROW($C760)-ROW($C$5),1))</f>
        <v>-</v>
      </c>
      <c r="I760" s="100" t="str">
        <f>IF(LEN(INDEX(Input!G$6:G$1005,ROW($C760)-ROW($C$5),1))=0,"",INDEX(Input!G$6:G$1005,ROW($C760)-ROW($C$5),1))</f>
        <v/>
      </c>
      <c r="J760" s="100" t="str">
        <f>IF(LEN(INDEX(Input!B$6:B$1005,ROW($C760)-ROW($C$5),1))=0,"-",IF(INDEX(Input!H$6:H$1005,ROW($C760)-ROW($C$5),1)="","Not set",INDEX(Input!H$6:H$1005,ROW($C760)-ROW($C$5),1)) )</f>
        <v>-</v>
      </c>
      <c r="K760" s="101" t="str">
        <f>IF(LEN(INDEX(Input!I$6:I$1005,ROW($C760)-ROW($C$5),1))=0,"",INDEX(Input!I$6:I$1005,ROW($C760)-ROW($C$5),1))</f>
        <v/>
      </c>
      <c r="L760" s="101" t="str">
        <f t="array" ref="L760">IFERROR(IF($AY$24=123,DAY(K760)&amp;connector&amp;IF($AZ$24="Extended",INDEX($AT$24:$AT$35,MONTH(K760),1),MONTH(K760))&amp;connector&amp;IF($AZ$24="Short", RIGHT(YEAR(K760),2),YEAR(K760)),IF($AY$24=213, MONTH(K760)&amp;connector&amp;DAY(K760)&amp;connector&amp;IF($AZ$24="Short", RIGHT(YEAR(K760),2),YEAR(K760)),IF($AZ$24="Short", RIGHT(YEAR(K760),2),YEAR(K760))&amp;connector&amp;MONTH(K760)&amp;connector&amp;DAY(K760))),"-")</f>
        <v>-</v>
      </c>
      <c r="M760" s="101" t="str">
        <f>IF(LEN(INDEX(Input!J$6:J$1005,ROW($C760)-ROW($C$5),1))=0,"",INDEX(Input!J$6:J$1005,ROW($C760)-ROW($C$5),1))</f>
        <v/>
      </c>
      <c r="N760" s="101" t="str">
        <f t="array" ref="N760">IFERROR(IF($AY$24=123,DAY(M760)&amp;connector&amp;IF($AZ$24="Extended",INDEX($AT$24:$AT$35,MONTH(M760),1),MONTH(M760))&amp;connector&amp;IF($AZ$24="Short", RIGHT(YEAR(M760),2),YEAR(M760)),IF($AY$24=213, MONTH(M760)&amp;connector&amp;DAY(M760)&amp;connector&amp;IF($AZ$24="Short", RIGHT(YEAR(M760),2),YEAR(M760)),IF($AZ$24="Short", RIGHT(YEAR(M760),2),YEAR(M760))&amp;connector&amp;MONTH(M760)&amp;connector&amp;DAY(M760))),"-")</f>
        <v>-</v>
      </c>
      <c r="O760" s="156" t="str">
        <f>IF(LEN(INDEX(Input!K$6:K$1005,ROW($C760)-ROW($C$5),1))=0,"",INDEX(Input!K$6:K$1005,ROW($C760)-ROW($C$5),1))</f>
        <v/>
      </c>
      <c r="P760" s="100" t="str">
        <f t="shared" si="89"/>
        <v>-</v>
      </c>
      <c r="Q760" s="156" t="str">
        <f>IF(LEN(INDEX(Input!L$6:L$1005,ROW($C760)-ROW($C$5),1))=0,"",INDEX(Input!L$6:L$1005,ROW($C760)-ROW($C$5),1))</f>
        <v/>
      </c>
      <c r="R760" s="100" t="str">
        <f t="shared" si="90"/>
        <v>-</v>
      </c>
      <c r="S760" s="156" t="str">
        <f>IF(LEN(INDEX(Input!M$6:M$1005,ROW($C760)-ROW($C$5),1))=0,"-",INDEX(Input!M$6:M$1005,ROW($C760)-ROW($C$5),1))</f>
        <v>-</v>
      </c>
      <c r="T760" s="156" t="str">
        <f t="shared" si="91"/>
        <v/>
      </c>
      <c r="U760" s="100" t="str">
        <f t="shared" si="92"/>
        <v>-</v>
      </c>
      <c r="V760" s="156" t="str">
        <f>IF(LEN(INDEX(Input!O$6:O$1005,ROW($C760)-ROW($C$5),1))=0,"",INDEX(Input!O$6:O$1005,ROW($C760)-ROW($C$5),1))</f>
        <v/>
      </c>
      <c r="W760" s="100" t="str">
        <f t="shared" si="93"/>
        <v>-</v>
      </c>
      <c r="X760" s="104" t="str">
        <f t="shared" si="94"/>
        <v/>
      </c>
      <c r="Y760" s="102" t="str">
        <f t="shared" si="95"/>
        <v/>
      </c>
      <c r="Z760" s="102" t="str">
        <f>IF(AND(OR(Dashboard!$D$7=J760,Dashboard!$D$7=""),  OR(Dashboard!$G$6&lt;=K760,Dashboard!$G$6=""), OR(Dashboard!$G$7&gt;=K760,Dashboard!$G$7=""),  OR(Dashboard!$J$6&lt;=O760,Dashboard!$J$6=""), OR(Dashboard!$J$7&gt;=O760,Dashboard!$J$7=""),D760&lt;&gt;""),"x","")</f>
        <v>x</v>
      </c>
      <c r="AA760" s="102" t="str">
        <f>IF(AND(OR(Dashboard!$D$6=H760,Dashboard!$D$6="",Dashboard!$D$6="All"), Z760="x"),"x","")</f>
        <v>x</v>
      </c>
      <c r="AB760" s="103" t="str">
        <f>IF(AND(OR(Dashboard!$D$6=H760,Dashboard!$D$6="",Dashboard!$D$6="All"), OR(Dashboard!$D$7=J760,Dashboard!$D$7=""),  OR(Dashboard!$G$6&lt;=K760,Dashboard!$G$6=""), OR(Dashboard!$G$7&gt;=K760,Dashboard!$G$7=""),  OR(Dashboard!$J$6&lt;=O760,Dashboard!$J$6=""), OR(Dashboard!$J$7&gt;=O760,Dashboard!$J$7=""),I760&lt;&gt;""),"x","")</f>
        <v/>
      </c>
      <c r="AC760" s="88" t="str">
        <f>IF($AB760&lt;&gt;"x","",IF(AND($I760&lt;&gt;AC$4, IFERROR(MATCH("c",$AB760:AB760,0),0)=0),"x", IF(IFERROR(MATCH("c",$AB760:AB760,0),0)=0,"c","")))</f>
        <v/>
      </c>
      <c r="AD760" s="88" t="str">
        <f>IF($AB760&lt;&gt;"x","",IF(AND($I760&lt;&gt;AD$4, IFERROR(MATCH("c",$AB760:AC760,0),0)=0),"x", IF(IFERROR(MATCH("c",$AB760:AC760,0),0)=0,"c","")))</f>
        <v/>
      </c>
      <c r="AE760" s="88" t="str">
        <f>IF($AB760&lt;&gt;"x","",IF(AND($I760&lt;&gt;AE$4, IFERROR(MATCH("c",$AB760:AD760,0),0)=0),"x", IF(IFERROR(MATCH("c",$AB760:AD760,0),0)=0,"c","")))</f>
        <v/>
      </c>
      <c r="AF760" s="88" t="str">
        <f>IF($AB760&lt;&gt;"x","",IF(AND($I760&lt;&gt;AF$4, IFERROR(MATCH("c",$AB760:AE760,0),0)=0),"x", IF(IFERROR(MATCH("c",$AB760:AE760,0),0)=0,"c","")))</f>
        <v/>
      </c>
      <c r="AG760" s="88" t="str">
        <f>IF($AB760&lt;&gt;"x","",IF(AND($I760&lt;&gt;AG$4, IFERROR(MATCH("c",$AB760:AF760,0),0)=0),"x", IF(IFERROR(MATCH("c",$AB760:AF760,0),0)=0,"c","")))</f>
        <v/>
      </c>
      <c r="AH760" s="88" t="str">
        <f>IF($AB760&lt;&gt;"x","",IF(AND($I760&lt;&gt;AH$4, IFERROR(MATCH("c",$AB760:AG760,0),0)=0),"x", IF(IFERROR(MATCH("c",$AB760:AG760,0),0)=0,"c","")))</f>
        <v/>
      </c>
      <c r="AI760" s="88" t="str">
        <f>IF($AB760&lt;&gt;"x","",IF(AND($I760&lt;&gt;AI$4, IFERROR(MATCH("c",$AB760:AH760,0),0)=0),"x", IF(IFERROR(MATCH("c",$AB760:AH760,0),0)=0,"c","")))</f>
        <v/>
      </c>
      <c r="AJ760" s="88" t="str">
        <f>IF($AB760&lt;&gt;"x","",IF(AND($I760&lt;&gt;AJ$4, IFERROR(MATCH("c",$AB760:AI760,0),0)=0),"x", IF(IFERROR(MATCH("c",$AB760:AI760,0),0)=0,"c","")))</f>
        <v/>
      </c>
      <c r="AK760" s="88" t="str">
        <f>IF($AB760&lt;&gt;"x","",IF(AND($I760&lt;&gt;AK$4, IFERROR(MATCH("c",$AB760:AJ760,0),0)=0),"x", IF(IFERROR(MATCH("c",$AB760:AJ760,0),0)=0,"c","")))</f>
        <v/>
      </c>
      <c r="AL760" s="88" t="str">
        <f>IF($AB760&lt;&gt;"x","",IF(AND($I760&lt;&gt;AL$4, IFERROR(MATCH("c",$AB760:AK760,0),0)=0),"x", IF(IFERROR(MATCH("c",$AB760:AK760,0),0)=0,"c","")))</f>
        <v/>
      </c>
      <c r="AM760" s="88" t="str">
        <f>IF($AB760&lt;&gt;"x","",IF(AND($I760&lt;&gt;AM$4, IFERROR(MATCH("c",$AB760:AL760,0),0)=0),"x", IF(IFERROR(MATCH("c",$AB760:AL760,0),0)=0,"c","")))</f>
        <v/>
      </c>
      <c r="AN760" s="88" t="str">
        <f>IF($AB760&lt;&gt;"x","",IF(AND($I760&lt;&gt;AN$4, IFERROR(MATCH("c",$AB760:AM760,0),0)=0),"x", IF(IFERROR(MATCH("c",$AB760:AM760,0),0)=0,"c","")))</f>
        <v/>
      </c>
      <c r="AO760" s="88" t="str">
        <f>IF($AB760&lt;&gt;"x","",IF(AND($I760&lt;&gt;AO$4, IFERROR(MATCH("c",$AB760:AN760,0),0)=0),"x", IF(IFERROR(MATCH("c",$AB760:AN760,0),0)=0,"c","")))</f>
        <v/>
      </c>
      <c r="AP760" s="88" t="str">
        <f>IF($AB760&lt;&gt;"x","",IF(AND($I760&lt;&gt;AP$4, IFERROR(MATCH("c",$AB760:AO760,0),0)=0),"x", IF(IFERROR(MATCH("c",$AB760:AO760,0),0)=0,"c","")))</f>
        <v/>
      </c>
      <c r="AQ760" s="88" t="str">
        <f>IF($AB760&lt;&gt;"x","",IF(AND($I760&lt;&gt;AQ$4, IFERROR(MATCH("c",$AB760:AP760,0),0)=0),"x", IF(IFERROR(MATCH("c",$AB760:AP760,0),0)=0,"c","")))</f>
        <v/>
      </c>
    </row>
    <row r="761" spans="2:43" x14ac:dyDescent="0.25">
      <c r="B761" s="88">
        <f>IF(AND(OR(Pipeline!$F$5=H761,Pipeline!$F$5="",Pipeline!$F$5="All"), OR(Pipeline!$F$6=J761,Pipeline!$F$6="",Pipeline!$F$6="All"),  OR(Pipeline!$J$5&lt;=K761,Pipeline!$J$5=""), OR(Pipeline!$J$6&gt;=K761,Pipeline!$J$6=""),  OR(Pipeline!$N$5&lt;=O761,Pipeline!$N$5=""), OR(Pipeline!$N$6&gt;=O761,Pipeline!$N$6="")),1,0)</f>
        <v>1</v>
      </c>
      <c r="C761" s="99">
        <f>IF(B761&lt;&gt;1,"",COUNTIFS($I$6:I760,I761,$B$6:B760,1)+1)</f>
        <v>749</v>
      </c>
      <c r="D761" s="100" t="str">
        <f>IF(LEN(INDEX(Input!B$6:B$1005,ROW($C761)-ROW($C$5),1))=0,"-",INDEX(Input!B$6:B$1005,ROW($C761)-ROW($C$5),1))</f>
        <v>-</v>
      </c>
      <c r="E761" s="100" t="str">
        <f>IF(LEN(INDEX(Input!C$6:C$1005,ROW($C761)-ROW($C$5),1))=0,"-",INDEX(Input!C$6:C$1005,ROW($C761)-ROW($C$5),1))</f>
        <v>-</v>
      </c>
      <c r="F761" s="100" t="str">
        <f>IF(LEN(INDEX(Input!D$6:D$1005,ROW($C761)-ROW($C$5),1))=0,"-",INDEX(Input!D$6:D$1005,ROW($C761)-ROW($C$5),1))</f>
        <v>-</v>
      </c>
      <c r="G761" s="100" t="str">
        <f>IF(LEN(INDEX(Input!E$6:E$1005,ROW($C761)-ROW($C$5),1))=0,"-",INDEX(Input!E$6:E$1005,ROW($C761)-ROW($C$5),1))</f>
        <v>-</v>
      </c>
      <c r="H761" s="100" t="str">
        <f>IF(LEN(INDEX(Input!F$6:F$1005,ROW($C761)-ROW($C$5),1))=0,"-",INDEX(Input!F$6:F$1005,ROW($C761)-ROW($C$5),1))</f>
        <v>-</v>
      </c>
      <c r="I761" s="100" t="str">
        <f>IF(LEN(INDEX(Input!G$6:G$1005,ROW($C761)-ROW($C$5),1))=0,"",INDEX(Input!G$6:G$1005,ROW($C761)-ROW($C$5),1))</f>
        <v/>
      </c>
      <c r="J761" s="100" t="str">
        <f>IF(LEN(INDEX(Input!B$6:B$1005,ROW($C761)-ROW($C$5),1))=0,"-",IF(INDEX(Input!H$6:H$1005,ROW($C761)-ROW($C$5),1)="","Not set",INDEX(Input!H$6:H$1005,ROW($C761)-ROW($C$5),1)) )</f>
        <v>-</v>
      </c>
      <c r="K761" s="101" t="str">
        <f>IF(LEN(INDEX(Input!I$6:I$1005,ROW($C761)-ROW($C$5),1))=0,"",INDEX(Input!I$6:I$1005,ROW($C761)-ROW($C$5),1))</f>
        <v/>
      </c>
      <c r="L761" s="101" t="str">
        <f t="array" ref="L761">IFERROR(IF($AY$24=123,DAY(K761)&amp;connector&amp;IF($AZ$24="Extended",INDEX($AT$24:$AT$35,MONTH(K761),1),MONTH(K761))&amp;connector&amp;IF($AZ$24="Short", RIGHT(YEAR(K761),2),YEAR(K761)),IF($AY$24=213, MONTH(K761)&amp;connector&amp;DAY(K761)&amp;connector&amp;IF($AZ$24="Short", RIGHT(YEAR(K761),2),YEAR(K761)),IF($AZ$24="Short", RIGHT(YEAR(K761),2),YEAR(K761))&amp;connector&amp;MONTH(K761)&amp;connector&amp;DAY(K761))),"-")</f>
        <v>-</v>
      </c>
      <c r="M761" s="101" t="str">
        <f>IF(LEN(INDEX(Input!J$6:J$1005,ROW($C761)-ROW($C$5),1))=0,"",INDEX(Input!J$6:J$1005,ROW($C761)-ROW($C$5),1))</f>
        <v/>
      </c>
      <c r="N761" s="101" t="str">
        <f t="array" ref="N761">IFERROR(IF($AY$24=123,DAY(M761)&amp;connector&amp;IF($AZ$24="Extended",INDEX($AT$24:$AT$35,MONTH(M761),1),MONTH(M761))&amp;connector&amp;IF($AZ$24="Short", RIGHT(YEAR(M761),2),YEAR(M761)),IF($AY$24=213, MONTH(M761)&amp;connector&amp;DAY(M761)&amp;connector&amp;IF($AZ$24="Short", RIGHT(YEAR(M761),2),YEAR(M761)),IF($AZ$24="Short", RIGHT(YEAR(M761),2),YEAR(M761))&amp;connector&amp;MONTH(M761)&amp;connector&amp;DAY(M761))),"-")</f>
        <v>-</v>
      </c>
      <c r="O761" s="156" t="str">
        <f>IF(LEN(INDEX(Input!K$6:K$1005,ROW($C761)-ROW($C$5),1))=0,"",INDEX(Input!K$6:K$1005,ROW($C761)-ROW($C$5),1))</f>
        <v/>
      </c>
      <c r="P761" s="100" t="str">
        <f t="shared" si="89"/>
        <v>-</v>
      </c>
      <c r="Q761" s="156" t="str">
        <f>IF(LEN(INDEX(Input!L$6:L$1005,ROW($C761)-ROW($C$5),1))=0,"",INDEX(Input!L$6:L$1005,ROW($C761)-ROW($C$5),1))</f>
        <v/>
      </c>
      <c r="R761" s="100" t="str">
        <f t="shared" si="90"/>
        <v>-</v>
      </c>
      <c r="S761" s="156" t="str">
        <f>IF(LEN(INDEX(Input!M$6:M$1005,ROW($C761)-ROW($C$5),1))=0,"-",INDEX(Input!M$6:M$1005,ROW($C761)-ROW($C$5),1))</f>
        <v>-</v>
      </c>
      <c r="T761" s="156" t="str">
        <f t="shared" si="91"/>
        <v/>
      </c>
      <c r="U761" s="100" t="str">
        <f t="shared" si="92"/>
        <v>-</v>
      </c>
      <c r="V761" s="156" t="str">
        <f>IF(LEN(INDEX(Input!O$6:O$1005,ROW($C761)-ROW($C$5),1))=0,"",INDEX(Input!O$6:O$1005,ROW($C761)-ROW($C$5),1))</f>
        <v/>
      </c>
      <c r="W761" s="100" t="str">
        <f t="shared" si="93"/>
        <v>-</v>
      </c>
      <c r="X761" s="104" t="str">
        <f t="shared" si="94"/>
        <v/>
      </c>
      <c r="Y761" s="102" t="str">
        <f t="shared" si="95"/>
        <v/>
      </c>
      <c r="Z761" s="102" t="str">
        <f>IF(AND(OR(Dashboard!$D$7=J761,Dashboard!$D$7=""),  OR(Dashboard!$G$6&lt;=K761,Dashboard!$G$6=""), OR(Dashboard!$G$7&gt;=K761,Dashboard!$G$7=""),  OR(Dashboard!$J$6&lt;=O761,Dashboard!$J$6=""), OR(Dashboard!$J$7&gt;=O761,Dashboard!$J$7=""),D761&lt;&gt;""),"x","")</f>
        <v>x</v>
      </c>
      <c r="AA761" s="102" t="str">
        <f>IF(AND(OR(Dashboard!$D$6=H761,Dashboard!$D$6="",Dashboard!$D$6="All"), Z761="x"),"x","")</f>
        <v>x</v>
      </c>
      <c r="AB761" s="103" t="str">
        <f>IF(AND(OR(Dashboard!$D$6=H761,Dashboard!$D$6="",Dashboard!$D$6="All"), OR(Dashboard!$D$7=J761,Dashboard!$D$7=""),  OR(Dashboard!$G$6&lt;=K761,Dashboard!$G$6=""), OR(Dashboard!$G$7&gt;=K761,Dashboard!$G$7=""),  OR(Dashboard!$J$6&lt;=O761,Dashboard!$J$6=""), OR(Dashboard!$J$7&gt;=O761,Dashboard!$J$7=""),I761&lt;&gt;""),"x","")</f>
        <v/>
      </c>
      <c r="AC761" s="88" t="str">
        <f>IF($AB761&lt;&gt;"x","",IF(AND($I761&lt;&gt;AC$4, IFERROR(MATCH("c",$AB761:AB761,0),0)=0),"x", IF(IFERROR(MATCH("c",$AB761:AB761,0),0)=0,"c","")))</f>
        <v/>
      </c>
      <c r="AD761" s="88" t="str">
        <f>IF($AB761&lt;&gt;"x","",IF(AND($I761&lt;&gt;AD$4, IFERROR(MATCH("c",$AB761:AC761,0),0)=0),"x", IF(IFERROR(MATCH("c",$AB761:AC761,0),0)=0,"c","")))</f>
        <v/>
      </c>
      <c r="AE761" s="88" t="str">
        <f>IF($AB761&lt;&gt;"x","",IF(AND($I761&lt;&gt;AE$4, IFERROR(MATCH("c",$AB761:AD761,0),0)=0),"x", IF(IFERROR(MATCH("c",$AB761:AD761,0),0)=0,"c","")))</f>
        <v/>
      </c>
      <c r="AF761" s="88" t="str">
        <f>IF($AB761&lt;&gt;"x","",IF(AND($I761&lt;&gt;AF$4, IFERROR(MATCH("c",$AB761:AE761,0),0)=0),"x", IF(IFERROR(MATCH("c",$AB761:AE761,0),0)=0,"c","")))</f>
        <v/>
      </c>
      <c r="AG761" s="88" t="str">
        <f>IF($AB761&lt;&gt;"x","",IF(AND($I761&lt;&gt;AG$4, IFERROR(MATCH("c",$AB761:AF761,0),0)=0),"x", IF(IFERROR(MATCH("c",$AB761:AF761,0),0)=0,"c","")))</f>
        <v/>
      </c>
      <c r="AH761" s="88" t="str">
        <f>IF($AB761&lt;&gt;"x","",IF(AND($I761&lt;&gt;AH$4, IFERROR(MATCH("c",$AB761:AG761,0),0)=0),"x", IF(IFERROR(MATCH("c",$AB761:AG761,0),0)=0,"c","")))</f>
        <v/>
      </c>
      <c r="AI761" s="88" t="str">
        <f>IF($AB761&lt;&gt;"x","",IF(AND($I761&lt;&gt;AI$4, IFERROR(MATCH("c",$AB761:AH761,0),0)=0),"x", IF(IFERROR(MATCH("c",$AB761:AH761,0),0)=0,"c","")))</f>
        <v/>
      </c>
      <c r="AJ761" s="88" t="str">
        <f>IF($AB761&lt;&gt;"x","",IF(AND($I761&lt;&gt;AJ$4, IFERROR(MATCH("c",$AB761:AI761,0),0)=0),"x", IF(IFERROR(MATCH("c",$AB761:AI761,0),0)=0,"c","")))</f>
        <v/>
      </c>
      <c r="AK761" s="88" t="str">
        <f>IF($AB761&lt;&gt;"x","",IF(AND($I761&lt;&gt;AK$4, IFERROR(MATCH("c",$AB761:AJ761,0),0)=0),"x", IF(IFERROR(MATCH("c",$AB761:AJ761,0),0)=0,"c","")))</f>
        <v/>
      </c>
      <c r="AL761" s="88" t="str">
        <f>IF($AB761&lt;&gt;"x","",IF(AND($I761&lt;&gt;AL$4, IFERROR(MATCH("c",$AB761:AK761,0),0)=0),"x", IF(IFERROR(MATCH("c",$AB761:AK761,0),0)=0,"c","")))</f>
        <v/>
      </c>
      <c r="AM761" s="88" t="str">
        <f>IF($AB761&lt;&gt;"x","",IF(AND($I761&lt;&gt;AM$4, IFERROR(MATCH("c",$AB761:AL761,0),0)=0),"x", IF(IFERROR(MATCH("c",$AB761:AL761,0),0)=0,"c","")))</f>
        <v/>
      </c>
      <c r="AN761" s="88" t="str">
        <f>IF($AB761&lt;&gt;"x","",IF(AND($I761&lt;&gt;AN$4, IFERROR(MATCH("c",$AB761:AM761,0),0)=0),"x", IF(IFERROR(MATCH("c",$AB761:AM761,0),0)=0,"c","")))</f>
        <v/>
      </c>
      <c r="AO761" s="88" t="str">
        <f>IF($AB761&lt;&gt;"x","",IF(AND($I761&lt;&gt;AO$4, IFERROR(MATCH("c",$AB761:AN761,0),0)=0),"x", IF(IFERROR(MATCH("c",$AB761:AN761,0),0)=0,"c","")))</f>
        <v/>
      </c>
      <c r="AP761" s="88" t="str">
        <f>IF($AB761&lt;&gt;"x","",IF(AND($I761&lt;&gt;AP$4, IFERROR(MATCH("c",$AB761:AO761,0),0)=0),"x", IF(IFERROR(MATCH("c",$AB761:AO761,0),0)=0,"c","")))</f>
        <v/>
      </c>
      <c r="AQ761" s="88" t="str">
        <f>IF($AB761&lt;&gt;"x","",IF(AND($I761&lt;&gt;AQ$4, IFERROR(MATCH("c",$AB761:AP761,0),0)=0),"x", IF(IFERROR(MATCH("c",$AB761:AP761,0),0)=0,"c","")))</f>
        <v/>
      </c>
    </row>
    <row r="762" spans="2:43" x14ac:dyDescent="0.25">
      <c r="B762" s="88">
        <f>IF(AND(OR(Pipeline!$F$5=H762,Pipeline!$F$5="",Pipeline!$F$5="All"), OR(Pipeline!$F$6=J762,Pipeline!$F$6="",Pipeline!$F$6="All"),  OR(Pipeline!$J$5&lt;=K762,Pipeline!$J$5=""), OR(Pipeline!$J$6&gt;=K762,Pipeline!$J$6=""),  OR(Pipeline!$N$5&lt;=O762,Pipeline!$N$5=""), OR(Pipeline!$N$6&gt;=O762,Pipeline!$N$6="")),1,0)</f>
        <v>1</v>
      </c>
      <c r="C762" s="99">
        <f>IF(B762&lt;&gt;1,"",COUNTIFS($I$6:I761,I762,$B$6:B761,1)+1)</f>
        <v>750</v>
      </c>
      <c r="D762" s="100" t="str">
        <f>IF(LEN(INDEX(Input!B$6:B$1005,ROW($C762)-ROW($C$5),1))=0,"-",INDEX(Input!B$6:B$1005,ROW($C762)-ROW($C$5),1))</f>
        <v>-</v>
      </c>
      <c r="E762" s="100" t="str">
        <f>IF(LEN(INDEX(Input!C$6:C$1005,ROW($C762)-ROW($C$5),1))=0,"-",INDEX(Input!C$6:C$1005,ROW($C762)-ROW($C$5),1))</f>
        <v>-</v>
      </c>
      <c r="F762" s="100" t="str">
        <f>IF(LEN(INDEX(Input!D$6:D$1005,ROW($C762)-ROW($C$5),1))=0,"-",INDEX(Input!D$6:D$1005,ROW($C762)-ROW($C$5),1))</f>
        <v>-</v>
      </c>
      <c r="G762" s="100" t="str">
        <f>IF(LEN(INDEX(Input!E$6:E$1005,ROW($C762)-ROW($C$5),1))=0,"-",INDEX(Input!E$6:E$1005,ROW($C762)-ROW($C$5),1))</f>
        <v>-</v>
      </c>
      <c r="H762" s="100" t="str">
        <f>IF(LEN(INDEX(Input!F$6:F$1005,ROW($C762)-ROW($C$5),1))=0,"-",INDEX(Input!F$6:F$1005,ROW($C762)-ROW($C$5),1))</f>
        <v>-</v>
      </c>
      <c r="I762" s="100" t="str">
        <f>IF(LEN(INDEX(Input!G$6:G$1005,ROW($C762)-ROW($C$5),1))=0,"",INDEX(Input!G$6:G$1005,ROW($C762)-ROW($C$5),1))</f>
        <v/>
      </c>
      <c r="J762" s="100" t="str">
        <f>IF(LEN(INDEX(Input!B$6:B$1005,ROW($C762)-ROW($C$5),1))=0,"-",IF(INDEX(Input!H$6:H$1005,ROW($C762)-ROW($C$5),1)="","Not set",INDEX(Input!H$6:H$1005,ROW($C762)-ROW($C$5),1)) )</f>
        <v>-</v>
      </c>
      <c r="K762" s="101" t="str">
        <f>IF(LEN(INDEX(Input!I$6:I$1005,ROW($C762)-ROW($C$5),1))=0,"",INDEX(Input!I$6:I$1005,ROW($C762)-ROW($C$5),1))</f>
        <v/>
      </c>
      <c r="L762" s="101" t="str">
        <f t="array" ref="L762">IFERROR(IF($AY$24=123,DAY(K762)&amp;connector&amp;IF($AZ$24="Extended",INDEX($AT$24:$AT$35,MONTH(K762),1),MONTH(K762))&amp;connector&amp;IF($AZ$24="Short", RIGHT(YEAR(K762),2),YEAR(K762)),IF($AY$24=213, MONTH(K762)&amp;connector&amp;DAY(K762)&amp;connector&amp;IF($AZ$24="Short", RIGHT(YEAR(K762),2),YEAR(K762)),IF($AZ$24="Short", RIGHT(YEAR(K762),2),YEAR(K762))&amp;connector&amp;MONTH(K762)&amp;connector&amp;DAY(K762))),"-")</f>
        <v>-</v>
      </c>
      <c r="M762" s="101" t="str">
        <f>IF(LEN(INDEX(Input!J$6:J$1005,ROW($C762)-ROW($C$5),1))=0,"",INDEX(Input!J$6:J$1005,ROW($C762)-ROW($C$5),1))</f>
        <v/>
      </c>
      <c r="N762" s="101" t="str">
        <f t="array" ref="N762">IFERROR(IF($AY$24=123,DAY(M762)&amp;connector&amp;IF($AZ$24="Extended",INDEX($AT$24:$AT$35,MONTH(M762),1),MONTH(M762))&amp;connector&amp;IF($AZ$24="Short", RIGHT(YEAR(M762),2),YEAR(M762)),IF($AY$24=213, MONTH(M762)&amp;connector&amp;DAY(M762)&amp;connector&amp;IF($AZ$24="Short", RIGHT(YEAR(M762),2),YEAR(M762)),IF($AZ$24="Short", RIGHT(YEAR(M762),2),YEAR(M762))&amp;connector&amp;MONTH(M762)&amp;connector&amp;DAY(M762))),"-")</f>
        <v>-</v>
      </c>
      <c r="O762" s="156" t="str">
        <f>IF(LEN(INDEX(Input!K$6:K$1005,ROW($C762)-ROW($C$5),1))=0,"",INDEX(Input!K$6:K$1005,ROW($C762)-ROW($C$5),1))</f>
        <v/>
      </c>
      <c r="P762" s="100" t="str">
        <f t="shared" si="89"/>
        <v>-</v>
      </c>
      <c r="Q762" s="156" t="str">
        <f>IF(LEN(INDEX(Input!L$6:L$1005,ROW($C762)-ROW($C$5),1))=0,"",INDEX(Input!L$6:L$1005,ROW($C762)-ROW($C$5),1))</f>
        <v/>
      </c>
      <c r="R762" s="100" t="str">
        <f t="shared" si="90"/>
        <v>-</v>
      </c>
      <c r="S762" s="156" t="str">
        <f>IF(LEN(INDEX(Input!M$6:M$1005,ROW($C762)-ROW($C$5),1))=0,"-",INDEX(Input!M$6:M$1005,ROW($C762)-ROW($C$5),1))</f>
        <v>-</v>
      </c>
      <c r="T762" s="156" t="str">
        <f t="shared" si="91"/>
        <v/>
      </c>
      <c r="U762" s="100" t="str">
        <f t="shared" si="92"/>
        <v>-</v>
      </c>
      <c r="V762" s="156" t="str">
        <f>IF(LEN(INDEX(Input!O$6:O$1005,ROW($C762)-ROW($C$5),1))=0,"",INDEX(Input!O$6:O$1005,ROW($C762)-ROW($C$5),1))</f>
        <v/>
      </c>
      <c r="W762" s="100" t="str">
        <f t="shared" si="93"/>
        <v>-</v>
      </c>
      <c r="X762" s="104" t="str">
        <f t="shared" si="94"/>
        <v/>
      </c>
      <c r="Y762" s="102" t="str">
        <f t="shared" si="95"/>
        <v/>
      </c>
      <c r="Z762" s="102" t="str">
        <f>IF(AND(OR(Dashboard!$D$7=J762,Dashboard!$D$7=""),  OR(Dashboard!$G$6&lt;=K762,Dashboard!$G$6=""), OR(Dashboard!$G$7&gt;=K762,Dashboard!$G$7=""),  OR(Dashboard!$J$6&lt;=O762,Dashboard!$J$6=""), OR(Dashboard!$J$7&gt;=O762,Dashboard!$J$7=""),D762&lt;&gt;""),"x","")</f>
        <v>x</v>
      </c>
      <c r="AA762" s="102" t="str">
        <f>IF(AND(OR(Dashboard!$D$6=H762,Dashboard!$D$6="",Dashboard!$D$6="All"), Z762="x"),"x","")</f>
        <v>x</v>
      </c>
      <c r="AB762" s="103" t="str">
        <f>IF(AND(OR(Dashboard!$D$6=H762,Dashboard!$D$6="",Dashboard!$D$6="All"), OR(Dashboard!$D$7=J762,Dashboard!$D$7=""),  OR(Dashboard!$G$6&lt;=K762,Dashboard!$G$6=""), OR(Dashboard!$G$7&gt;=K762,Dashboard!$G$7=""),  OR(Dashboard!$J$6&lt;=O762,Dashboard!$J$6=""), OR(Dashboard!$J$7&gt;=O762,Dashboard!$J$7=""),I762&lt;&gt;""),"x","")</f>
        <v/>
      </c>
      <c r="AC762" s="88" t="str">
        <f>IF($AB762&lt;&gt;"x","",IF(AND($I762&lt;&gt;AC$4, IFERROR(MATCH("c",$AB762:AB762,0),0)=0),"x", IF(IFERROR(MATCH("c",$AB762:AB762,0),0)=0,"c","")))</f>
        <v/>
      </c>
      <c r="AD762" s="88" t="str">
        <f>IF($AB762&lt;&gt;"x","",IF(AND($I762&lt;&gt;AD$4, IFERROR(MATCH("c",$AB762:AC762,0),0)=0),"x", IF(IFERROR(MATCH("c",$AB762:AC762,0),0)=0,"c","")))</f>
        <v/>
      </c>
      <c r="AE762" s="88" t="str">
        <f>IF($AB762&lt;&gt;"x","",IF(AND($I762&lt;&gt;AE$4, IFERROR(MATCH("c",$AB762:AD762,0),0)=0),"x", IF(IFERROR(MATCH("c",$AB762:AD762,0),0)=0,"c","")))</f>
        <v/>
      </c>
      <c r="AF762" s="88" t="str">
        <f>IF($AB762&lt;&gt;"x","",IF(AND($I762&lt;&gt;AF$4, IFERROR(MATCH("c",$AB762:AE762,0),0)=0),"x", IF(IFERROR(MATCH("c",$AB762:AE762,0),0)=0,"c","")))</f>
        <v/>
      </c>
      <c r="AG762" s="88" t="str">
        <f>IF($AB762&lt;&gt;"x","",IF(AND($I762&lt;&gt;AG$4, IFERROR(MATCH("c",$AB762:AF762,0),0)=0),"x", IF(IFERROR(MATCH("c",$AB762:AF762,0),0)=0,"c","")))</f>
        <v/>
      </c>
      <c r="AH762" s="88" t="str">
        <f>IF($AB762&lt;&gt;"x","",IF(AND($I762&lt;&gt;AH$4, IFERROR(MATCH("c",$AB762:AG762,0),0)=0),"x", IF(IFERROR(MATCH("c",$AB762:AG762,0),0)=0,"c","")))</f>
        <v/>
      </c>
      <c r="AI762" s="88" t="str">
        <f>IF($AB762&lt;&gt;"x","",IF(AND($I762&lt;&gt;AI$4, IFERROR(MATCH("c",$AB762:AH762,0),0)=0),"x", IF(IFERROR(MATCH("c",$AB762:AH762,0),0)=0,"c","")))</f>
        <v/>
      </c>
      <c r="AJ762" s="88" t="str">
        <f>IF($AB762&lt;&gt;"x","",IF(AND($I762&lt;&gt;AJ$4, IFERROR(MATCH("c",$AB762:AI762,0),0)=0),"x", IF(IFERROR(MATCH("c",$AB762:AI762,0),0)=0,"c","")))</f>
        <v/>
      </c>
      <c r="AK762" s="88" t="str">
        <f>IF($AB762&lt;&gt;"x","",IF(AND($I762&lt;&gt;AK$4, IFERROR(MATCH("c",$AB762:AJ762,0),0)=0),"x", IF(IFERROR(MATCH("c",$AB762:AJ762,0),0)=0,"c","")))</f>
        <v/>
      </c>
      <c r="AL762" s="88" t="str">
        <f>IF($AB762&lt;&gt;"x","",IF(AND($I762&lt;&gt;AL$4, IFERROR(MATCH("c",$AB762:AK762,0),0)=0),"x", IF(IFERROR(MATCH("c",$AB762:AK762,0),0)=0,"c","")))</f>
        <v/>
      </c>
      <c r="AM762" s="88" t="str">
        <f>IF($AB762&lt;&gt;"x","",IF(AND($I762&lt;&gt;AM$4, IFERROR(MATCH("c",$AB762:AL762,0),0)=0),"x", IF(IFERROR(MATCH("c",$AB762:AL762,0),0)=0,"c","")))</f>
        <v/>
      </c>
      <c r="AN762" s="88" t="str">
        <f>IF($AB762&lt;&gt;"x","",IF(AND($I762&lt;&gt;AN$4, IFERROR(MATCH("c",$AB762:AM762,0),0)=0),"x", IF(IFERROR(MATCH("c",$AB762:AM762,0),0)=0,"c","")))</f>
        <v/>
      </c>
      <c r="AO762" s="88" t="str">
        <f>IF($AB762&lt;&gt;"x","",IF(AND($I762&lt;&gt;AO$4, IFERROR(MATCH("c",$AB762:AN762,0),0)=0),"x", IF(IFERROR(MATCH("c",$AB762:AN762,0),0)=0,"c","")))</f>
        <v/>
      </c>
      <c r="AP762" s="88" t="str">
        <f>IF($AB762&lt;&gt;"x","",IF(AND($I762&lt;&gt;AP$4, IFERROR(MATCH("c",$AB762:AO762,0),0)=0),"x", IF(IFERROR(MATCH("c",$AB762:AO762,0),0)=0,"c","")))</f>
        <v/>
      </c>
      <c r="AQ762" s="88" t="str">
        <f>IF($AB762&lt;&gt;"x","",IF(AND($I762&lt;&gt;AQ$4, IFERROR(MATCH("c",$AB762:AP762,0),0)=0),"x", IF(IFERROR(MATCH("c",$AB762:AP762,0),0)=0,"c","")))</f>
        <v/>
      </c>
    </row>
    <row r="763" spans="2:43" x14ac:dyDescent="0.25">
      <c r="B763" s="88">
        <f>IF(AND(OR(Pipeline!$F$5=H763,Pipeline!$F$5="",Pipeline!$F$5="All"), OR(Pipeline!$F$6=J763,Pipeline!$F$6="",Pipeline!$F$6="All"),  OR(Pipeline!$J$5&lt;=K763,Pipeline!$J$5=""), OR(Pipeline!$J$6&gt;=K763,Pipeline!$J$6=""),  OR(Pipeline!$N$5&lt;=O763,Pipeline!$N$5=""), OR(Pipeline!$N$6&gt;=O763,Pipeline!$N$6="")),1,0)</f>
        <v>1</v>
      </c>
      <c r="C763" s="99">
        <f>IF(B763&lt;&gt;1,"",COUNTIFS($I$6:I762,I763,$B$6:B762,1)+1)</f>
        <v>751</v>
      </c>
      <c r="D763" s="100" t="str">
        <f>IF(LEN(INDEX(Input!B$6:B$1005,ROW($C763)-ROW($C$5),1))=0,"-",INDEX(Input!B$6:B$1005,ROW($C763)-ROW($C$5),1))</f>
        <v>-</v>
      </c>
      <c r="E763" s="100" t="str">
        <f>IF(LEN(INDEX(Input!C$6:C$1005,ROW($C763)-ROW($C$5),1))=0,"-",INDEX(Input!C$6:C$1005,ROW($C763)-ROW($C$5),1))</f>
        <v>-</v>
      </c>
      <c r="F763" s="100" t="str">
        <f>IF(LEN(INDEX(Input!D$6:D$1005,ROW($C763)-ROW($C$5),1))=0,"-",INDEX(Input!D$6:D$1005,ROW($C763)-ROW($C$5),1))</f>
        <v>-</v>
      </c>
      <c r="G763" s="100" t="str">
        <f>IF(LEN(INDEX(Input!E$6:E$1005,ROW($C763)-ROW($C$5),1))=0,"-",INDEX(Input!E$6:E$1005,ROW($C763)-ROW($C$5),1))</f>
        <v>-</v>
      </c>
      <c r="H763" s="100" t="str">
        <f>IF(LEN(INDEX(Input!F$6:F$1005,ROW($C763)-ROW($C$5),1))=0,"-",INDEX(Input!F$6:F$1005,ROW($C763)-ROW($C$5),1))</f>
        <v>-</v>
      </c>
      <c r="I763" s="100" t="str">
        <f>IF(LEN(INDEX(Input!G$6:G$1005,ROW($C763)-ROW($C$5),1))=0,"",INDEX(Input!G$6:G$1005,ROW($C763)-ROW($C$5),1))</f>
        <v/>
      </c>
      <c r="J763" s="100" t="str">
        <f>IF(LEN(INDEX(Input!B$6:B$1005,ROW($C763)-ROW($C$5),1))=0,"-",IF(INDEX(Input!H$6:H$1005,ROW($C763)-ROW($C$5),1)="","Not set",INDEX(Input!H$6:H$1005,ROW($C763)-ROW($C$5),1)) )</f>
        <v>-</v>
      </c>
      <c r="K763" s="101" t="str">
        <f>IF(LEN(INDEX(Input!I$6:I$1005,ROW($C763)-ROW($C$5),1))=0,"",INDEX(Input!I$6:I$1005,ROW($C763)-ROW($C$5),1))</f>
        <v/>
      </c>
      <c r="L763" s="101" t="str">
        <f t="array" ref="L763">IFERROR(IF($AY$24=123,DAY(K763)&amp;connector&amp;IF($AZ$24="Extended",INDEX($AT$24:$AT$35,MONTH(K763),1),MONTH(K763))&amp;connector&amp;IF($AZ$24="Short", RIGHT(YEAR(K763),2),YEAR(K763)),IF($AY$24=213, MONTH(K763)&amp;connector&amp;DAY(K763)&amp;connector&amp;IF($AZ$24="Short", RIGHT(YEAR(K763),2),YEAR(K763)),IF($AZ$24="Short", RIGHT(YEAR(K763),2),YEAR(K763))&amp;connector&amp;MONTH(K763)&amp;connector&amp;DAY(K763))),"-")</f>
        <v>-</v>
      </c>
      <c r="M763" s="101" t="str">
        <f>IF(LEN(INDEX(Input!J$6:J$1005,ROW($C763)-ROW($C$5),1))=0,"",INDEX(Input!J$6:J$1005,ROW($C763)-ROW($C$5),1))</f>
        <v/>
      </c>
      <c r="N763" s="101" t="str">
        <f t="array" ref="N763">IFERROR(IF($AY$24=123,DAY(M763)&amp;connector&amp;IF($AZ$24="Extended",INDEX($AT$24:$AT$35,MONTH(M763),1),MONTH(M763))&amp;connector&amp;IF($AZ$24="Short", RIGHT(YEAR(M763),2),YEAR(M763)),IF($AY$24=213, MONTH(M763)&amp;connector&amp;DAY(M763)&amp;connector&amp;IF($AZ$24="Short", RIGHT(YEAR(M763),2),YEAR(M763)),IF($AZ$24="Short", RIGHT(YEAR(M763),2),YEAR(M763))&amp;connector&amp;MONTH(M763)&amp;connector&amp;DAY(M763))),"-")</f>
        <v>-</v>
      </c>
      <c r="O763" s="156" t="str">
        <f>IF(LEN(INDEX(Input!K$6:K$1005,ROW($C763)-ROW($C$5),1))=0,"",INDEX(Input!K$6:K$1005,ROW($C763)-ROW($C$5),1))</f>
        <v/>
      </c>
      <c r="P763" s="100" t="str">
        <f t="shared" si="89"/>
        <v>-</v>
      </c>
      <c r="Q763" s="156" t="str">
        <f>IF(LEN(INDEX(Input!L$6:L$1005,ROW($C763)-ROW($C$5),1))=0,"",INDEX(Input!L$6:L$1005,ROW($C763)-ROW($C$5),1))</f>
        <v/>
      </c>
      <c r="R763" s="100" t="str">
        <f t="shared" si="90"/>
        <v>-</v>
      </c>
      <c r="S763" s="156" t="str">
        <f>IF(LEN(INDEX(Input!M$6:M$1005,ROW($C763)-ROW($C$5),1))=0,"-",INDEX(Input!M$6:M$1005,ROW($C763)-ROW($C$5),1))</f>
        <v>-</v>
      </c>
      <c r="T763" s="156" t="str">
        <f t="shared" si="91"/>
        <v/>
      </c>
      <c r="U763" s="100" t="str">
        <f t="shared" si="92"/>
        <v>-</v>
      </c>
      <c r="V763" s="156" t="str">
        <f>IF(LEN(INDEX(Input!O$6:O$1005,ROW($C763)-ROW($C$5),1))=0,"",INDEX(Input!O$6:O$1005,ROW($C763)-ROW($C$5),1))</f>
        <v/>
      </c>
      <c r="W763" s="100" t="str">
        <f t="shared" si="93"/>
        <v>-</v>
      </c>
      <c r="X763" s="104" t="str">
        <f t="shared" si="94"/>
        <v/>
      </c>
      <c r="Y763" s="102" t="str">
        <f t="shared" si="95"/>
        <v/>
      </c>
      <c r="Z763" s="102" t="str">
        <f>IF(AND(OR(Dashboard!$D$7=J763,Dashboard!$D$7=""),  OR(Dashboard!$G$6&lt;=K763,Dashboard!$G$6=""), OR(Dashboard!$G$7&gt;=K763,Dashboard!$G$7=""),  OR(Dashboard!$J$6&lt;=O763,Dashboard!$J$6=""), OR(Dashboard!$J$7&gt;=O763,Dashboard!$J$7=""),D763&lt;&gt;""),"x","")</f>
        <v>x</v>
      </c>
      <c r="AA763" s="102" t="str">
        <f>IF(AND(OR(Dashboard!$D$6=H763,Dashboard!$D$6="",Dashboard!$D$6="All"), Z763="x"),"x","")</f>
        <v>x</v>
      </c>
      <c r="AB763" s="103" t="str">
        <f>IF(AND(OR(Dashboard!$D$6=H763,Dashboard!$D$6="",Dashboard!$D$6="All"), OR(Dashboard!$D$7=J763,Dashboard!$D$7=""),  OR(Dashboard!$G$6&lt;=K763,Dashboard!$G$6=""), OR(Dashboard!$G$7&gt;=K763,Dashboard!$G$7=""),  OR(Dashboard!$J$6&lt;=O763,Dashboard!$J$6=""), OR(Dashboard!$J$7&gt;=O763,Dashboard!$J$7=""),I763&lt;&gt;""),"x","")</f>
        <v/>
      </c>
      <c r="AC763" s="88" t="str">
        <f>IF($AB763&lt;&gt;"x","",IF(AND($I763&lt;&gt;AC$4, IFERROR(MATCH("c",$AB763:AB763,0),0)=0),"x", IF(IFERROR(MATCH("c",$AB763:AB763,0),0)=0,"c","")))</f>
        <v/>
      </c>
      <c r="AD763" s="88" t="str">
        <f>IF($AB763&lt;&gt;"x","",IF(AND($I763&lt;&gt;AD$4, IFERROR(MATCH("c",$AB763:AC763,0),0)=0),"x", IF(IFERROR(MATCH("c",$AB763:AC763,0),0)=0,"c","")))</f>
        <v/>
      </c>
      <c r="AE763" s="88" t="str">
        <f>IF($AB763&lt;&gt;"x","",IF(AND($I763&lt;&gt;AE$4, IFERROR(MATCH("c",$AB763:AD763,0),0)=0),"x", IF(IFERROR(MATCH("c",$AB763:AD763,0),0)=0,"c","")))</f>
        <v/>
      </c>
      <c r="AF763" s="88" t="str">
        <f>IF($AB763&lt;&gt;"x","",IF(AND($I763&lt;&gt;AF$4, IFERROR(MATCH("c",$AB763:AE763,0),0)=0),"x", IF(IFERROR(MATCH("c",$AB763:AE763,0),0)=0,"c","")))</f>
        <v/>
      </c>
      <c r="AG763" s="88" t="str">
        <f>IF($AB763&lt;&gt;"x","",IF(AND($I763&lt;&gt;AG$4, IFERROR(MATCH("c",$AB763:AF763,0),0)=0),"x", IF(IFERROR(MATCH("c",$AB763:AF763,0),0)=0,"c","")))</f>
        <v/>
      </c>
      <c r="AH763" s="88" t="str">
        <f>IF($AB763&lt;&gt;"x","",IF(AND($I763&lt;&gt;AH$4, IFERROR(MATCH("c",$AB763:AG763,0),0)=0),"x", IF(IFERROR(MATCH("c",$AB763:AG763,0),0)=0,"c","")))</f>
        <v/>
      </c>
      <c r="AI763" s="88" t="str">
        <f>IF($AB763&lt;&gt;"x","",IF(AND($I763&lt;&gt;AI$4, IFERROR(MATCH("c",$AB763:AH763,0),0)=0),"x", IF(IFERROR(MATCH("c",$AB763:AH763,0),0)=0,"c","")))</f>
        <v/>
      </c>
      <c r="AJ763" s="88" t="str">
        <f>IF($AB763&lt;&gt;"x","",IF(AND($I763&lt;&gt;AJ$4, IFERROR(MATCH("c",$AB763:AI763,0),0)=0),"x", IF(IFERROR(MATCH("c",$AB763:AI763,0),0)=0,"c","")))</f>
        <v/>
      </c>
      <c r="AK763" s="88" t="str">
        <f>IF($AB763&lt;&gt;"x","",IF(AND($I763&lt;&gt;AK$4, IFERROR(MATCH("c",$AB763:AJ763,0),0)=0),"x", IF(IFERROR(MATCH("c",$AB763:AJ763,0),0)=0,"c","")))</f>
        <v/>
      </c>
      <c r="AL763" s="88" t="str">
        <f>IF($AB763&lt;&gt;"x","",IF(AND($I763&lt;&gt;AL$4, IFERROR(MATCH("c",$AB763:AK763,0),0)=0),"x", IF(IFERROR(MATCH("c",$AB763:AK763,0),0)=0,"c","")))</f>
        <v/>
      </c>
      <c r="AM763" s="88" t="str">
        <f>IF($AB763&lt;&gt;"x","",IF(AND($I763&lt;&gt;AM$4, IFERROR(MATCH("c",$AB763:AL763,0),0)=0),"x", IF(IFERROR(MATCH("c",$AB763:AL763,0),0)=0,"c","")))</f>
        <v/>
      </c>
      <c r="AN763" s="88" t="str">
        <f>IF($AB763&lt;&gt;"x","",IF(AND($I763&lt;&gt;AN$4, IFERROR(MATCH("c",$AB763:AM763,0),0)=0),"x", IF(IFERROR(MATCH("c",$AB763:AM763,0),0)=0,"c","")))</f>
        <v/>
      </c>
      <c r="AO763" s="88" t="str">
        <f>IF($AB763&lt;&gt;"x","",IF(AND($I763&lt;&gt;AO$4, IFERROR(MATCH("c",$AB763:AN763,0),0)=0),"x", IF(IFERROR(MATCH("c",$AB763:AN763,0),0)=0,"c","")))</f>
        <v/>
      </c>
      <c r="AP763" s="88" t="str">
        <f>IF($AB763&lt;&gt;"x","",IF(AND($I763&lt;&gt;AP$4, IFERROR(MATCH("c",$AB763:AO763,0),0)=0),"x", IF(IFERROR(MATCH("c",$AB763:AO763,0),0)=0,"c","")))</f>
        <v/>
      </c>
      <c r="AQ763" s="88" t="str">
        <f>IF($AB763&lt;&gt;"x","",IF(AND($I763&lt;&gt;AQ$4, IFERROR(MATCH("c",$AB763:AP763,0),0)=0),"x", IF(IFERROR(MATCH("c",$AB763:AP763,0),0)=0,"c","")))</f>
        <v/>
      </c>
    </row>
    <row r="764" spans="2:43" x14ac:dyDescent="0.25">
      <c r="B764" s="88">
        <f>IF(AND(OR(Pipeline!$F$5=H764,Pipeline!$F$5="",Pipeline!$F$5="All"), OR(Pipeline!$F$6=J764,Pipeline!$F$6="",Pipeline!$F$6="All"),  OR(Pipeline!$J$5&lt;=K764,Pipeline!$J$5=""), OR(Pipeline!$J$6&gt;=K764,Pipeline!$J$6=""),  OR(Pipeline!$N$5&lt;=O764,Pipeline!$N$5=""), OR(Pipeline!$N$6&gt;=O764,Pipeline!$N$6="")),1,0)</f>
        <v>1</v>
      </c>
      <c r="C764" s="99">
        <f>IF(B764&lt;&gt;1,"",COUNTIFS($I$6:I763,I764,$B$6:B763,1)+1)</f>
        <v>752</v>
      </c>
      <c r="D764" s="100" t="str">
        <f>IF(LEN(INDEX(Input!B$6:B$1005,ROW($C764)-ROW($C$5),1))=0,"-",INDEX(Input!B$6:B$1005,ROW($C764)-ROW($C$5),1))</f>
        <v>-</v>
      </c>
      <c r="E764" s="100" t="str">
        <f>IF(LEN(INDEX(Input!C$6:C$1005,ROW($C764)-ROW($C$5),1))=0,"-",INDEX(Input!C$6:C$1005,ROW($C764)-ROW($C$5),1))</f>
        <v>-</v>
      </c>
      <c r="F764" s="100" t="str">
        <f>IF(LEN(INDEX(Input!D$6:D$1005,ROW($C764)-ROW($C$5),1))=0,"-",INDEX(Input!D$6:D$1005,ROW($C764)-ROW($C$5),1))</f>
        <v>-</v>
      </c>
      <c r="G764" s="100" t="str">
        <f>IF(LEN(INDEX(Input!E$6:E$1005,ROW($C764)-ROW($C$5),1))=0,"-",INDEX(Input!E$6:E$1005,ROW($C764)-ROW($C$5),1))</f>
        <v>-</v>
      </c>
      <c r="H764" s="100" t="str">
        <f>IF(LEN(INDEX(Input!F$6:F$1005,ROW($C764)-ROW($C$5),1))=0,"-",INDEX(Input!F$6:F$1005,ROW($C764)-ROW($C$5),1))</f>
        <v>-</v>
      </c>
      <c r="I764" s="100" t="str">
        <f>IF(LEN(INDEX(Input!G$6:G$1005,ROW($C764)-ROW($C$5),1))=0,"",INDEX(Input!G$6:G$1005,ROW($C764)-ROW($C$5),1))</f>
        <v/>
      </c>
      <c r="J764" s="100" t="str">
        <f>IF(LEN(INDEX(Input!B$6:B$1005,ROW($C764)-ROW($C$5),1))=0,"-",IF(INDEX(Input!H$6:H$1005,ROW($C764)-ROW($C$5),1)="","Not set",INDEX(Input!H$6:H$1005,ROW($C764)-ROW($C$5),1)) )</f>
        <v>-</v>
      </c>
      <c r="K764" s="101" t="str">
        <f>IF(LEN(INDEX(Input!I$6:I$1005,ROW($C764)-ROW($C$5),1))=0,"",INDEX(Input!I$6:I$1005,ROW($C764)-ROW($C$5),1))</f>
        <v/>
      </c>
      <c r="L764" s="101" t="str">
        <f t="array" ref="L764">IFERROR(IF($AY$24=123,DAY(K764)&amp;connector&amp;IF($AZ$24="Extended",INDEX($AT$24:$AT$35,MONTH(K764),1),MONTH(K764))&amp;connector&amp;IF($AZ$24="Short", RIGHT(YEAR(K764),2),YEAR(K764)),IF($AY$24=213, MONTH(K764)&amp;connector&amp;DAY(K764)&amp;connector&amp;IF($AZ$24="Short", RIGHT(YEAR(K764),2),YEAR(K764)),IF($AZ$24="Short", RIGHT(YEAR(K764),2),YEAR(K764))&amp;connector&amp;MONTH(K764)&amp;connector&amp;DAY(K764))),"-")</f>
        <v>-</v>
      </c>
      <c r="M764" s="101" t="str">
        <f>IF(LEN(INDEX(Input!J$6:J$1005,ROW($C764)-ROW($C$5),1))=0,"",INDEX(Input!J$6:J$1005,ROW($C764)-ROW($C$5),1))</f>
        <v/>
      </c>
      <c r="N764" s="101" t="str">
        <f t="array" ref="N764">IFERROR(IF($AY$24=123,DAY(M764)&amp;connector&amp;IF($AZ$24="Extended",INDEX($AT$24:$AT$35,MONTH(M764),1),MONTH(M764))&amp;connector&amp;IF($AZ$24="Short", RIGHT(YEAR(M764),2),YEAR(M764)),IF($AY$24=213, MONTH(M764)&amp;connector&amp;DAY(M764)&amp;connector&amp;IF($AZ$24="Short", RIGHT(YEAR(M764),2),YEAR(M764)),IF($AZ$24="Short", RIGHT(YEAR(M764),2),YEAR(M764))&amp;connector&amp;MONTH(M764)&amp;connector&amp;DAY(M764))),"-")</f>
        <v>-</v>
      </c>
      <c r="O764" s="156" t="str">
        <f>IF(LEN(INDEX(Input!K$6:K$1005,ROW($C764)-ROW($C$5),1))=0,"",INDEX(Input!K$6:K$1005,ROW($C764)-ROW($C$5),1))</f>
        <v/>
      </c>
      <c r="P764" s="100" t="str">
        <f t="shared" si="89"/>
        <v>-</v>
      </c>
      <c r="Q764" s="156" t="str">
        <f>IF(LEN(INDEX(Input!L$6:L$1005,ROW($C764)-ROW($C$5),1))=0,"",INDEX(Input!L$6:L$1005,ROW($C764)-ROW($C$5),1))</f>
        <v/>
      </c>
      <c r="R764" s="100" t="str">
        <f t="shared" si="90"/>
        <v>-</v>
      </c>
      <c r="S764" s="156" t="str">
        <f>IF(LEN(INDEX(Input!M$6:M$1005,ROW($C764)-ROW($C$5),1))=0,"-",INDEX(Input!M$6:M$1005,ROW($C764)-ROW($C$5),1))</f>
        <v>-</v>
      </c>
      <c r="T764" s="156" t="str">
        <f t="shared" si="91"/>
        <v/>
      </c>
      <c r="U764" s="100" t="str">
        <f t="shared" si="92"/>
        <v>-</v>
      </c>
      <c r="V764" s="156" t="str">
        <f>IF(LEN(INDEX(Input!O$6:O$1005,ROW($C764)-ROW($C$5),1))=0,"",INDEX(Input!O$6:O$1005,ROW($C764)-ROW($C$5),1))</f>
        <v/>
      </c>
      <c r="W764" s="100" t="str">
        <f t="shared" si="93"/>
        <v>-</v>
      </c>
      <c r="X764" s="104" t="str">
        <f t="shared" si="94"/>
        <v/>
      </c>
      <c r="Y764" s="102" t="str">
        <f t="shared" si="95"/>
        <v/>
      </c>
      <c r="Z764" s="102" t="str">
        <f>IF(AND(OR(Dashboard!$D$7=J764,Dashboard!$D$7=""),  OR(Dashboard!$G$6&lt;=K764,Dashboard!$G$6=""), OR(Dashboard!$G$7&gt;=K764,Dashboard!$G$7=""),  OR(Dashboard!$J$6&lt;=O764,Dashboard!$J$6=""), OR(Dashboard!$J$7&gt;=O764,Dashboard!$J$7=""),D764&lt;&gt;""),"x","")</f>
        <v>x</v>
      </c>
      <c r="AA764" s="102" t="str">
        <f>IF(AND(OR(Dashboard!$D$6=H764,Dashboard!$D$6="",Dashboard!$D$6="All"), Z764="x"),"x","")</f>
        <v>x</v>
      </c>
      <c r="AB764" s="103" t="str">
        <f>IF(AND(OR(Dashboard!$D$6=H764,Dashboard!$D$6="",Dashboard!$D$6="All"), OR(Dashboard!$D$7=J764,Dashboard!$D$7=""),  OR(Dashboard!$G$6&lt;=K764,Dashboard!$G$6=""), OR(Dashboard!$G$7&gt;=K764,Dashboard!$G$7=""),  OR(Dashboard!$J$6&lt;=O764,Dashboard!$J$6=""), OR(Dashboard!$J$7&gt;=O764,Dashboard!$J$7=""),I764&lt;&gt;""),"x","")</f>
        <v/>
      </c>
      <c r="AC764" s="88" t="str">
        <f>IF($AB764&lt;&gt;"x","",IF(AND($I764&lt;&gt;AC$4, IFERROR(MATCH("c",$AB764:AB764,0),0)=0),"x", IF(IFERROR(MATCH("c",$AB764:AB764,0),0)=0,"c","")))</f>
        <v/>
      </c>
      <c r="AD764" s="88" t="str">
        <f>IF($AB764&lt;&gt;"x","",IF(AND($I764&lt;&gt;AD$4, IFERROR(MATCH("c",$AB764:AC764,0),0)=0),"x", IF(IFERROR(MATCH("c",$AB764:AC764,0),0)=0,"c","")))</f>
        <v/>
      </c>
      <c r="AE764" s="88" t="str">
        <f>IF($AB764&lt;&gt;"x","",IF(AND($I764&lt;&gt;AE$4, IFERROR(MATCH("c",$AB764:AD764,0),0)=0),"x", IF(IFERROR(MATCH("c",$AB764:AD764,0),0)=0,"c","")))</f>
        <v/>
      </c>
      <c r="AF764" s="88" t="str">
        <f>IF($AB764&lt;&gt;"x","",IF(AND($I764&lt;&gt;AF$4, IFERROR(MATCH("c",$AB764:AE764,0),0)=0),"x", IF(IFERROR(MATCH("c",$AB764:AE764,0),0)=0,"c","")))</f>
        <v/>
      </c>
      <c r="AG764" s="88" t="str">
        <f>IF($AB764&lt;&gt;"x","",IF(AND($I764&lt;&gt;AG$4, IFERROR(MATCH("c",$AB764:AF764,0),0)=0),"x", IF(IFERROR(MATCH("c",$AB764:AF764,0),0)=0,"c","")))</f>
        <v/>
      </c>
      <c r="AH764" s="88" t="str">
        <f>IF($AB764&lt;&gt;"x","",IF(AND($I764&lt;&gt;AH$4, IFERROR(MATCH("c",$AB764:AG764,0),0)=0),"x", IF(IFERROR(MATCH("c",$AB764:AG764,0),0)=0,"c","")))</f>
        <v/>
      </c>
      <c r="AI764" s="88" t="str">
        <f>IF($AB764&lt;&gt;"x","",IF(AND($I764&lt;&gt;AI$4, IFERROR(MATCH("c",$AB764:AH764,0),0)=0),"x", IF(IFERROR(MATCH("c",$AB764:AH764,0),0)=0,"c","")))</f>
        <v/>
      </c>
      <c r="AJ764" s="88" t="str">
        <f>IF($AB764&lt;&gt;"x","",IF(AND($I764&lt;&gt;AJ$4, IFERROR(MATCH("c",$AB764:AI764,0),0)=0),"x", IF(IFERROR(MATCH("c",$AB764:AI764,0),0)=0,"c","")))</f>
        <v/>
      </c>
      <c r="AK764" s="88" t="str">
        <f>IF($AB764&lt;&gt;"x","",IF(AND($I764&lt;&gt;AK$4, IFERROR(MATCH("c",$AB764:AJ764,0),0)=0),"x", IF(IFERROR(MATCH("c",$AB764:AJ764,0),0)=0,"c","")))</f>
        <v/>
      </c>
      <c r="AL764" s="88" t="str">
        <f>IF($AB764&lt;&gt;"x","",IF(AND($I764&lt;&gt;AL$4, IFERROR(MATCH("c",$AB764:AK764,0),0)=0),"x", IF(IFERROR(MATCH("c",$AB764:AK764,0),0)=0,"c","")))</f>
        <v/>
      </c>
      <c r="AM764" s="88" t="str">
        <f>IF($AB764&lt;&gt;"x","",IF(AND($I764&lt;&gt;AM$4, IFERROR(MATCH("c",$AB764:AL764,0),0)=0),"x", IF(IFERROR(MATCH("c",$AB764:AL764,0),0)=0,"c","")))</f>
        <v/>
      </c>
      <c r="AN764" s="88" t="str">
        <f>IF($AB764&lt;&gt;"x","",IF(AND($I764&lt;&gt;AN$4, IFERROR(MATCH("c",$AB764:AM764,0),0)=0),"x", IF(IFERROR(MATCH("c",$AB764:AM764,0),0)=0,"c","")))</f>
        <v/>
      </c>
      <c r="AO764" s="88" t="str">
        <f>IF($AB764&lt;&gt;"x","",IF(AND($I764&lt;&gt;AO$4, IFERROR(MATCH("c",$AB764:AN764,0),0)=0),"x", IF(IFERROR(MATCH("c",$AB764:AN764,0),0)=0,"c","")))</f>
        <v/>
      </c>
      <c r="AP764" s="88" t="str">
        <f>IF($AB764&lt;&gt;"x","",IF(AND($I764&lt;&gt;AP$4, IFERROR(MATCH("c",$AB764:AO764,0),0)=0),"x", IF(IFERROR(MATCH("c",$AB764:AO764,0),0)=0,"c","")))</f>
        <v/>
      </c>
      <c r="AQ764" s="88" t="str">
        <f>IF($AB764&lt;&gt;"x","",IF(AND($I764&lt;&gt;AQ$4, IFERROR(MATCH("c",$AB764:AP764,0),0)=0),"x", IF(IFERROR(MATCH("c",$AB764:AP764,0),0)=0,"c","")))</f>
        <v/>
      </c>
    </row>
    <row r="765" spans="2:43" x14ac:dyDescent="0.25">
      <c r="B765" s="88">
        <f>IF(AND(OR(Pipeline!$F$5=H765,Pipeline!$F$5="",Pipeline!$F$5="All"), OR(Pipeline!$F$6=J765,Pipeline!$F$6="",Pipeline!$F$6="All"),  OR(Pipeline!$J$5&lt;=K765,Pipeline!$J$5=""), OR(Pipeline!$J$6&gt;=K765,Pipeline!$J$6=""),  OR(Pipeline!$N$5&lt;=O765,Pipeline!$N$5=""), OR(Pipeline!$N$6&gt;=O765,Pipeline!$N$6="")),1,0)</f>
        <v>1</v>
      </c>
      <c r="C765" s="99">
        <f>IF(B765&lt;&gt;1,"",COUNTIFS($I$6:I764,I765,$B$6:B764,1)+1)</f>
        <v>753</v>
      </c>
      <c r="D765" s="100" t="str">
        <f>IF(LEN(INDEX(Input!B$6:B$1005,ROW($C765)-ROW($C$5),1))=0,"-",INDEX(Input!B$6:B$1005,ROW($C765)-ROW($C$5),1))</f>
        <v>-</v>
      </c>
      <c r="E765" s="100" t="str">
        <f>IF(LEN(INDEX(Input!C$6:C$1005,ROW($C765)-ROW($C$5),1))=0,"-",INDEX(Input!C$6:C$1005,ROW($C765)-ROW($C$5),1))</f>
        <v>-</v>
      </c>
      <c r="F765" s="100" t="str">
        <f>IF(LEN(INDEX(Input!D$6:D$1005,ROW($C765)-ROW($C$5),1))=0,"-",INDEX(Input!D$6:D$1005,ROW($C765)-ROW($C$5),1))</f>
        <v>-</v>
      </c>
      <c r="G765" s="100" t="str">
        <f>IF(LEN(INDEX(Input!E$6:E$1005,ROW($C765)-ROW($C$5),1))=0,"-",INDEX(Input!E$6:E$1005,ROW($C765)-ROW($C$5),1))</f>
        <v>-</v>
      </c>
      <c r="H765" s="100" t="str">
        <f>IF(LEN(INDEX(Input!F$6:F$1005,ROW($C765)-ROW($C$5),1))=0,"-",INDEX(Input!F$6:F$1005,ROW($C765)-ROW($C$5),1))</f>
        <v>-</v>
      </c>
      <c r="I765" s="100" t="str">
        <f>IF(LEN(INDEX(Input!G$6:G$1005,ROW($C765)-ROW($C$5),1))=0,"",INDEX(Input!G$6:G$1005,ROW($C765)-ROW($C$5),1))</f>
        <v/>
      </c>
      <c r="J765" s="100" t="str">
        <f>IF(LEN(INDEX(Input!B$6:B$1005,ROW($C765)-ROW($C$5),1))=0,"-",IF(INDEX(Input!H$6:H$1005,ROW($C765)-ROW($C$5),1)="","Not set",INDEX(Input!H$6:H$1005,ROW($C765)-ROW($C$5),1)) )</f>
        <v>-</v>
      </c>
      <c r="K765" s="101" t="str">
        <f>IF(LEN(INDEX(Input!I$6:I$1005,ROW($C765)-ROW($C$5),1))=0,"",INDEX(Input!I$6:I$1005,ROW($C765)-ROW($C$5),1))</f>
        <v/>
      </c>
      <c r="L765" s="101" t="str">
        <f t="array" ref="L765">IFERROR(IF($AY$24=123,DAY(K765)&amp;connector&amp;IF($AZ$24="Extended",INDEX($AT$24:$AT$35,MONTH(K765),1),MONTH(K765))&amp;connector&amp;IF($AZ$24="Short", RIGHT(YEAR(K765),2),YEAR(K765)),IF($AY$24=213, MONTH(K765)&amp;connector&amp;DAY(K765)&amp;connector&amp;IF($AZ$24="Short", RIGHT(YEAR(K765),2),YEAR(K765)),IF($AZ$24="Short", RIGHT(YEAR(K765),2),YEAR(K765))&amp;connector&amp;MONTH(K765)&amp;connector&amp;DAY(K765))),"-")</f>
        <v>-</v>
      </c>
      <c r="M765" s="101" t="str">
        <f>IF(LEN(INDEX(Input!J$6:J$1005,ROW($C765)-ROW($C$5),1))=0,"",INDEX(Input!J$6:J$1005,ROW($C765)-ROW($C$5),1))</f>
        <v/>
      </c>
      <c r="N765" s="101" t="str">
        <f t="array" ref="N765">IFERROR(IF($AY$24=123,DAY(M765)&amp;connector&amp;IF($AZ$24="Extended",INDEX($AT$24:$AT$35,MONTH(M765),1),MONTH(M765))&amp;connector&amp;IF($AZ$24="Short", RIGHT(YEAR(M765),2),YEAR(M765)),IF($AY$24=213, MONTH(M765)&amp;connector&amp;DAY(M765)&amp;connector&amp;IF($AZ$24="Short", RIGHT(YEAR(M765),2),YEAR(M765)),IF($AZ$24="Short", RIGHT(YEAR(M765),2),YEAR(M765))&amp;connector&amp;MONTH(M765)&amp;connector&amp;DAY(M765))),"-")</f>
        <v>-</v>
      </c>
      <c r="O765" s="156" t="str">
        <f>IF(LEN(INDEX(Input!K$6:K$1005,ROW($C765)-ROW($C$5),1))=0,"",INDEX(Input!K$6:K$1005,ROW($C765)-ROW($C$5),1))</f>
        <v/>
      </c>
      <c r="P765" s="100" t="str">
        <f t="shared" si="89"/>
        <v>-</v>
      </c>
      <c r="Q765" s="156" t="str">
        <f>IF(LEN(INDEX(Input!L$6:L$1005,ROW($C765)-ROW($C$5),1))=0,"",INDEX(Input!L$6:L$1005,ROW($C765)-ROW($C$5),1))</f>
        <v/>
      </c>
      <c r="R765" s="100" t="str">
        <f t="shared" si="90"/>
        <v>-</v>
      </c>
      <c r="S765" s="156" t="str">
        <f>IF(LEN(INDEX(Input!M$6:M$1005,ROW($C765)-ROW($C$5),1))=0,"-",INDEX(Input!M$6:M$1005,ROW($C765)-ROW($C$5),1))</f>
        <v>-</v>
      </c>
      <c r="T765" s="156" t="str">
        <f t="shared" si="91"/>
        <v/>
      </c>
      <c r="U765" s="100" t="str">
        <f t="shared" si="92"/>
        <v>-</v>
      </c>
      <c r="V765" s="156" t="str">
        <f>IF(LEN(INDEX(Input!O$6:O$1005,ROW($C765)-ROW($C$5),1))=0,"",INDEX(Input!O$6:O$1005,ROW($C765)-ROW($C$5),1))</f>
        <v/>
      </c>
      <c r="W765" s="100" t="str">
        <f t="shared" si="93"/>
        <v>-</v>
      </c>
      <c r="X765" s="104" t="str">
        <f t="shared" si="94"/>
        <v/>
      </c>
      <c r="Y765" s="102" t="str">
        <f t="shared" si="95"/>
        <v/>
      </c>
      <c r="Z765" s="102" t="str">
        <f>IF(AND(OR(Dashboard!$D$7=J765,Dashboard!$D$7=""),  OR(Dashboard!$G$6&lt;=K765,Dashboard!$G$6=""), OR(Dashboard!$G$7&gt;=K765,Dashboard!$G$7=""),  OR(Dashboard!$J$6&lt;=O765,Dashboard!$J$6=""), OR(Dashboard!$J$7&gt;=O765,Dashboard!$J$7=""),D765&lt;&gt;""),"x","")</f>
        <v>x</v>
      </c>
      <c r="AA765" s="102" t="str">
        <f>IF(AND(OR(Dashboard!$D$6=H765,Dashboard!$D$6="",Dashboard!$D$6="All"), Z765="x"),"x","")</f>
        <v>x</v>
      </c>
      <c r="AB765" s="103" t="str">
        <f>IF(AND(OR(Dashboard!$D$6=H765,Dashboard!$D$6="",Dashboard!$D$6="All"), OR(Dashboard!$D$7=J765,Dashboard!$D$7=""),  OR(Dashboard!$G$6&lt;=K765,Dashboard!$G$6=""), OR(Dashboard!$G$7&gt;=K765,Dashboard!$G$7=""),  OR(Dashboard!$J$6&lt;=O765,Dashboard!$J$6=""), OR(Dashboard!$J$7&gt;=O765,Dashboard!$J$7=""),I765&lt;&gt;""),"x","")</f>
        <v/>
      </c>
      <c r="AC765" s="88" t="str">
        <f>IF($AB765&lt;&gt;"x","",IF(AND($I765&lt;&gt;AC$4, IFERROR(MATCH("c",$AB765:AB765,0),0)=0),"x", IF(IFERROR(MATCH("c",$AB765:AB765,0),0)=0,"c","")))</f>
        <v/>
      </c>
      <c r="AD765" s="88" t="str">
        <f>IF($AB765&lt;&gt;"x","",IF(AND($I765&lt;&gt;AD$4, IFERROR(MATCH("c",$AB765:AC765,0),0)=0),"x", IF(IFERROR(MATCH("c",$AB765:AC765,0),0)=0,"c","")))</f>
        <v/>
      </c>
      <c r="AE765" s="88" t="str">
        <f>IF($AB765&lt;&gt;"x","",IF(AND($I765&lt;&gt;AE$4, IFERROR(MATCH("c",$AB765:AD765,0),0)=0),"x", IF(IFERROR(MATCH("c",$AB765:AD765,0),0)=0,"c","")))</f>
        <v/>
      </c>
      <c r="AF765" s="88" t="str">
        <f>IF($AB765&lt;&gt;"x","",IF(AND($I765&lt;&gt;AF$4, IFERROR(MATCH("c",$AB765:AE765,0),0)=0),"x", IF(IFERROR(MATCH("c",$AB765:AE765,0),0)=0,"c","")))</f>
        <v/>
      </c>
      <c r="AG765" s="88" t="str">
        <f>IF($AB765&lt;&gt;"x","",IF(AND($I765&lt;&gt;AG$4, IFERROR(MATCH("c",$AB765:AF765,0),0)=0),"x", IF(IFERROR(MATCH("c",$AB765:AF765,0),0)=0,"c","")))</f>
        <v/>
      </c>
      <c r="AH765" s="88" t="str">
        <f>IF($AB765&lt;&gt;"x","",IF(AND($I765&lt;&gt;AH$4, IFERROR(MATCH("c",$AB765:AG765,0),0)=0),"x", IF(IFERROR(MATCH("c",$AB765:AG765,0),0)=0,"c","")))</f>
        <v/>
      </c>
      <c r="AI765" s="88" t="str">
        <f>IF($AB765&lt;&gt;"x","",IF(AND($I765&lt;&gt;AI$4, IFERROR(MATCH("c",$AB765:AH765,0),0)=0),"x", IF(IFERROR(MATCH("c",$AB765:AH765,0),0)=0,"c","")))</f>
        <v/>
      </c>
      <c r="AJ765" s="88" t="str">
        <f>IF($AB765&lt;&gt;"x","",IF(AND($I765&lt;&gt;AJ$4, IFERROR(MATCH("c",$AB765:AI765,0),0)=0),"x", IF(IFERROR(MATCH("c",$AB765:AI765,0),0)=0,"c","")))</f>
        <v/>
      </c>
      <c r="AK765" s="88" t="str">
        <f>IF($AB765&lt;&gt;"x","",IF(AND($I765&lt;&gt;AK$4, IFERROR(MATCH("c",$AB765:AJ765,0),0)=0),"x", IF(IFERROR(MATCH("c",$AB765:AJ765,0),0)=0,"c","")))</f>
        <v/>
      </c>
      <c r="AL765" s="88" t="str">
        <f>IF($AB765&lt;&gt;"x","",IF(AND($I765&lt;&gt;AL$4, IFERROR(MATCH("c",$AB765:AK765,0),0)=0),"x", IF(IFERROR(MATCH("c",$AB765:AK765,0),0)=0,"c","")))</f>
        <v/>
      </c>
      <c r="AM765" s="88" t="str">
        <f>IF($AB765&lt;&gt;"x","",IF(AND($I765&lt;&gt;AM$4, IFERROR(MATCH("c",$AB765:AL765,0),0)=0),"x", IF(IFERROR(MATCH("c",$AB765:AL765,0),0)=0,"c","")))</f>
        <v/>
      </c>
      <c r="AN765" s="88" t="str">
        <f>IF($AB765&lt;&gt;"x","",IF(AND($I765&lt;&gt;AN$4, IFERROR(MATCH("c",$AB765:AM765,0),0)=0),"x", IF(IFERROR(MATCH("c",$AB765:AM765,0),0)=0,"c","")))</f>
        <v/>
      </c>
      <c r="AO765" s="88" t="str">
        <f>IF($AB765&lt;&gt;"x","",IF(AND($I765&lt;&gt;AO$4, IFERROR(MATCH("c",$AB765:AN765,0),0)=0),"x", IF(IFERROR(MATCH("c",$AB765:AN765,0),0)=0,"c","")))</f>
        <v/>
      </c>
      <c r="AP765" s="88" t="str">
        <f>IF($AB765&lt;&gt;"x","",IF(AND($I765&lt;&gt;AP$4, IFERROR(MATCH("c",$AB765:AO765,0),0)=0),"x", IF(IFERROR(MATCH("c",$AB765:AO765,0),0)=0,"c","")))</f>
        <v/>
      </c>
      <c r="AQ765" s="88" t="str">
        <f>IF($AB765&lt;&gt;"x","",IF(AND($I765&lt;&gt;AQ$4, IFERROR(MATCH("c",$AB765:AP765,0),0)=0),"x", IF(IFERROR(MATCH("c",$AB765:AP765,0),0)=0,"c","")))</f>
        <v/>
      </c>
    </row>
    <row r="766" spans="2:43" x14ac:dyDescent="0.25">
      <c r="B766" s="88">
        <f>IF(AND(OR(Pipeline!$F$5=H766,Pipeline!$F$5="",Pipeline!$F$5="All"), OR(Pipeline!$F$6=J766,Pipeline!$F$6="",Pipeline!$F$6="All"),  OR(Pipeline!$J$5&lt;=K766,Pipeline!$J$5=""), OR(Pipeline!$J$6&gt;=K766,Pipeline!$J$6=""),  OR(Pipeline!$N$5&lt;=O766,Pipeline!$N$5=""), OR(Pipeline!$N$6&gt;=O766,Pipeline!$N$6="")),1,0)</f>
        <v>1</v>
      </c>
      <c r="C766" s="99">
        <f>IF(B766&lt;&gt;1,"",COUNTIFS($I$6:I765,I766,$B$6:B765,1)+1)</f>
        <v>754</v>
      </c>
      <c r="D766" s="100" t="str">
        <f>IF(LEN(INDEX(Input!B$6:B$1005,ROW($C766)-ROW($C$5),1))=0,"-",INDEX(Input!B$6:B$1005,ROW($C766)-ROW($C$5),1))</f>
        <v>-</v>
      </c>
      <c r="E766" s="100" t="str">
        <f>IF(LEN(INDEX(Input!C$6:C$1005,ROW($C766)-ROW($C$5),1))=0,"-",INDEX(Input!C$6:C$1005,ROW($C766)-ROW($C$5),1))</f>
        <v>-</v>
      </c>
      <c r="F766" s="100" t="str">
        <f>IF(LEN(INDEX(Input!D$6:D$1005,ROW($C766)-ROW($C$5),1))=0,"-",INDEX(Input!D$6:D$1005,ROW($C766)-ROW($C$5),1))</f>
        <v>-</v>
      </c>
      <c r="G766" s="100" t="str">
        <f>IF(LEN(INDEX(Input!E$6:E$1005,ROW($C766)-ROW($C$5),1))=0,"-",INDEX(Input!E$6:E$1005,ROW($C766)-ROW($C$5),1))</f>
        <v>-</v>
      </c>
      <c r="H766" s="100" t="str">
        <f>IF(LEN(INDEX(Input!F$6:F$1005,ROW($C766)-ROW($C$5),1))=0,"-",INDEX(Input!F$6:F$1005,ROW($C766)-ROW($C$5),1))</f>
        <v>-</v>
      </c>
      <c r="I766" s="100" t="str">
        <f>IF(LEN(INDEX(Input!G$6:G$1005,ROW($C766)-ROW($C$5),1))=0,"",INDEX(Input!G$6:G$1005,ROW($C766)-ROW($C$5),1))</f>
        <v/>
      </c>
      <c r="J766" s="100" t="str">
        <f>IF(LEN(INDEX(Input!B$6:B$1005,ROW($C766)-ROW($C$5),1))=0,"-",IF(INDEX(Input!H$6:H$1005,ROW($C766)-ROW($C$5),1)="","Not set",INDEX(Input!H$6:H$1005,ROW($C766)-ROW($C$5),1)) )</f>
        <v>-</v>
      </c>
      <c r="K766" s="101" t="str">
        <f>IF(LEN(INDEX(Input!I$6:I$1005,ROW($C766)-ROW($C$5),1))=0,"",INDEX(Input!I$6:I$1005,ROW($C766)-ROW($C$5),1))</f>
        <v/>
      </c>
      <c r="L766" s="101" t="str">
        <f t="array" ref="L766">IFERROR(IF($AY$24=123,DAY(K766)&amp;connector&amp;IF($AZ$24="Extended",INDEX($AT$24:$AT$35,MONTH(K766),1),MONTH(K766))&amp;connector&amp;IF($AZ$24="Short", RIGHT(YEAR(K766),2),YEAR(K766)),IF($AY$24=213, MONTH(K766)&amp;connector&amp;DAY(K766)&amp;connector&amp;IF($AZ$24="Short", RIGHT(YEAR(K766),2),YEAR(K766)),IF($AZ$24="Short", RIGHT(YEAR(K766),2),YEAR(K766))&amp;connector&amp;MONTH(K766)&amp;connector&amp;DAY(K766))),"-")</f>
        <v>-</v>
      </c>
      <c r="M766" s="101" t="str">
        <f>IF(LEN(INDEX(Input!J$6:J$1005,ROW($C766)-ROW($C$5),1))=0,"",INDEX(Input!J$6:J$1005,ROW($C766)-ROW($C$5),1))</f>
        <v/>
      </c>
      <c r="N766" s="101" t="str">
        <f t="array" ref="N766">IFERROR(IF($AY$24=123,DAY(M766)&amp;connector&amp;IF($AZ$24="Extended",INDEX($AT$24:$AT$35,MONTH(M766),1),MONTH(M766))&amp;connector&amp;IF($AZ$24="Short", RIGHT(YEAR(M766),2),YEAR(M766)),IF($AY$24=213, MONTH(M766)&amp;connector&amp;DAY(M766)&amp;connector&amp;IF($AZ$24="Short", RIGHT(YEAR(M766),2),YEAR(M766)),IF($AZ$24="Short", RIGHT(YEAR(M766),2),YEAR(M766))&amp;connector&amp;MONTH(M766)&amp;connector&amp;DAY(M766))),"-")</f>
        <v>-</v>
      </c>
      <c r="O766" s="156" t="str">
        <f>IF(LEN(INDEX(Input!K$6:K$1005,ROW($C766)-ROW($C$5),1))=0,"",INDEX(Input!K$6:K$1005,ROW($C766)-ROW($C$5),1))</f>
        <v/>
      </c>
      <c r="P766" s="100" t="str">
        <f t="shared" si="89"/>
        <v>-</v>
      </c>
      <c r="Q766" s="156" t="str">
        <f>IF(LEN(INDEX(Input!L$6:L$1005,ROW($C766)-ROW($C$5),1))=0,"",INDEX(Input!L$6:L$1005,ROW($C766)-ROW($C$5),1))</f>
        <v/>
      </c>
      <c r="R766" s="100" t="str">
        <f t="shared" si="90"/>
        <v>-</v>
      </c>
      <c r="S766" s="156" t="str">
        <f>IF(LEN(INDEX(Input!M$6:M$1005,ROW($C766)-ROW($C$5),1))=0,"-",INDEX(Input!M$6:M$1005,ROW($C766)-ROW($C$5),1))</f>
        <v>-</v>
      </c>
      <c r="T766" s="156" t="str">
        <f t="shared" si="91"/>
        <v/>
      </c>
      <c r="U766" s="100" t="str">
        <f t="shared" si="92"/>
        <v>-</v>
      </c>
      <c r="V766" s="156" t="str">
        <f>IF(LEN(INDEX(Input!O$6:O$1005,ROW($C766)-ROW($C$5),1))=0,"",INDEX(Input!O$6:O$1005,ROW($C766)-ROW($C$5),1))</f>
        <v/>
      </c>
      <c r="W766" s="100" t="str">
        <f t="shared" si="93"/>
        <v>-</v>
      </c>
      <c r="X766" s="104" t="str">
        <f t="shared" si="94"/>
        <v/>
      </c>
      <c r="Y766" s="102" t="str">
        <f t="shared" si="95"/>
        <v/>
      </c>
      <c r="Z766" s="102" t="str">
        <f>IF(AND(OR(Dashboard!$D$7=J766,Dashboard!$D$7=""),  OR(Dashboard!$G$6&lt;=K766,Dashboard!$G$6=""), OR(Dashboard!$G$7&gt;=K766,Dashboard!$G$7=""),  OR(Dashboard!$J$6&lt;=O766,Dashboard!$J$6=""), OR(Dashboard!$J$7&gt;=O766,Dashboard!$J$7=""),D766&lt;&gt;""),"x","")</f>
        <v>x</v>
      </c>
      <c r="AA766" s="102" t="str">
        <f>IF(AND(OR(Dashboard!$D$6=H766,Dashboard!$D$6="",Dashboard!$D$6="All"), Z766="x"),"x","")</f>
        <v>x</v>
      </c>
      <c r="AB766" s="103" t="str">
        <f>IF(AND(OR(Dashboard!$D$6=H766,Dashboard!$D$6="",Dashboard!$D$6="All"), OR(Dashboard!$D$7=J766,Dashboard!$D$7=""),  OR(Dashboard!$G$6&lt;=K766,Dashboard!$G$6=""), OR(Dashboard!$G$7&gt;=K766,Dashboard!$G$7=""),  OR(Dashboard!$J$6&lt;=O766,Dashboard!$J$6=""), OR(Dashboard!$J$7&gt;=O766,Dashboard!$J$7=""),I766&lt;&gt;""),"x","")</f>
        <v/>
      </c>
      <c r="AC766" s="88" t="str">
        <f>IF($AB766&lt;&gt;"x","",IF(AND($I766&lt;&gt;AC$4, IFERROR(MATCH("c",$AB766:AB766,0),0)=0),"x", IF(IFERROR(MATCH("c",$AB766:AB766,0),0)=0,"c","")))</f>
        <v/>
      </c>
      <c r="AD766" s="88" t="str">
        <f>IF($AB766&lt;&gt;"x","",IF(AND($I766&lt;&gt;AD$4, IFERROR(MATCH("c",$AB766:AC766,0),0)=0),"x", IF(IFERROR(MATCH("c",$AB766:AC766,0),0)=0,"c","")))</f>
        <v/>
      </c>
      <c r="AE766" s="88" t="str">
        <f>IF($AB766&lt;&gt;"x","",IF(AND($I766&lt;&gt;AE$4, IFERROR(MATCH("c",$AB766:AD766,0),0)=0),"x", IF(IFERROR(MATCH("c",$AB766:AD766,0),0)=0,"c","")))</f>
        <v/>
      </c>
      <c r="AF766" s="88" t="str">
        <f>IF($AB766&lt;&gt;"x","",IF(AND($I766&lt;&gt;AF$4, IFERROR(MATCH("c",$AB766:AE766,0),0)=0),"x", IF(IFERROR(MATCH("c",$AB766:AE766,0),0)=0,"c","")))</f>
        <v/>
      </c>
      <c r="AG766" s="88" t="str">
        <f>IF($AB766&lt;&gt;"x","",IF(AND($I766&lt;&gt;AG$4, IFERROR(MATCH("c",$AB766:AF766,0),0)=0),"x", IF(IFERROR(MATCH("c",$AB766:AF766,0),0)=0,"c","")))</f>
        <v/>
      </c>
      <c r="AH766" s="88" t="str">
        <f>IF($AB766&lt;&gt;"x","",IF(AND($I766&lt;&gt;AH$4, IFERROR(MATCH("c",$AB766:AG766,0),0)=0),"x", IF(IFERROR(MATCH("c",$AB766:AG766,0),0)=0,"c","")))</f>
        <v/>
      </c>
      <c r="AI766" s="88" t="str">
        <f>IF($AB766&lt;&gt;"x","",IF(AND($I766&lt;&gt;AI$4, IFERROR(MATCH("c",$AB766:AH766,0),0)=0),"x", IF(IFERROR(MATCH("c",$AB766:AH766,0),0)=0,"c","")))</f>
        <v/>
      </c>
      <c r="AJ766" s="88" t="str">
        <f>IF($AB766&lt;&gt;"x","",IF(AND($I766&lt;&gt;AJ$4, IFERROR(MATCH("c",$AB766:AI766,0),0)=0),"x", IF(IFERROR(MATCH("c",$AB766:AI766,0),0)=0,"c","")))</f>
        <v/>
      </c>
      <c r="AK766" s="88" t="str">
        <f>IF($AB766&lt;&gt;"x","",IF(AND($I766&lt;&gt;AK$4, IFERROR(MATCH("c",$AB766:AJ766,0),0)=0),"x", IF(IFERROR(MATCH("c",$AB766:AJ766,0),0)=0,"c","")))</f>
        <v/>
      </c>
      <c r="AL766" s="88" t="str">
        <f>IF($AB766&lt;&gt;"x","",IF(AND($I766&lt;&gt;AL$4, IFERROR(MATCH("c",$AB766:AK766,0),0)=0),"x", IF(IFERROR(MATCH("c",$AB766:AK766,0),0)=0,"c","")))</f>
        <v/>
      </c>
      <c r="AM766" s="88" t="str">
        <f>IF($AB766&lt;&gt;"x","",IF(AND($I766&lt;&gt;AM$4, IFERROR(MATCH("c",$AB766:AL766,0),0)=0),"x", IF(IFERROR(MATCH("c",$AB766:AL766,0),0)=0,"c","")))</f>
        <v/>
      </c>
      <c r="AN766" s="88" t="str">
        <f>IF($AB766&lt;&gt;"x","",IF(AND($I766&lt;&gt;AN$4, IFERROR(MATCH("c",$AB766:AM766,0),0)=0),"x", IF(IFERROR(MATCH("c",$AB766:AM766,0),0)=0,"c","")))</f>
        <v/>
      </c>
      <c r="AO766" s="88" t="str">
        <f>IF($AB766&lt;&gt;"x","",IF(AND($I766&lt;&gt;AO$4, IFERROR(MATCH("c",$AB766:AN766,0),0)=0),"x", IF(IFERROR(MATCH("c",$AB766:AN766,0),0)=0,"c","")))</f>
        <v/>
      </c>
      <c r="AP766" s="88" t="str">
        <f>IF($AB766&lt;&gt;"x","",IF(AND($I766&lt;&gt;AP$4, IFERROR(MATCH("c",$AB766:AO766,0),0)=0),"x", IF(IFERROR(MATCH("c",$AB766:AO766,0),0)=0,"c","")))</f>
        <v/>
      </c>
      <c r="AQ766" s="88" t="str">
        <f>IF($AB766&lt;&gt;"x","",IF(AND($I766&lt;&gt;AQ$4, IFERROR(MATCH("c",$AB766:AP766,0),0)=0),"x", IF(IFERROR(MATCH("c",$AB766:AP766,0),0)=0,"c","")))</f>
        <v/>
      </c>
    </row>
    <row r="767" spans="2:43" x14ac:dyDescent="0.25">
      <c r="B767" s="88">
        <f>IF(AND(OR(Pipeline!$F$5=H767,Pipeline!$F$5="",Pipeline!$F$5="All"), OR(Pipeline!$F$6=J767,Pipeline!$F$6="",Pipeline!$F$6="All"),  OR(Pipeline!$J$5&lt;=K767,Pipeline!$J$5=""), OR(Pipeline!$J$6&gt;=K767,Pipeline!$J$6=""),  OR(Pipeline!$N$5&lt;=O767,Pipeline!$N$5=""), OR(Pipeline!$N$6&gt;=O767,Pipeline!$N$6="")),1,0)</f>
        <v>1</v>
      </c>
      <c r="C767" s="99">
        <f>IF(B767&lt;&gt;1,"",COUNTIFS($I$6:I766,I767,$B$6:B766,1)+1)</f>
        <v>755</v>
      </c>
      <c r="D767" s="100" t="str">
        <f>IF(LEN(INDEX(Input!B$6:B$1005,ROW($C767)-ROW($C$5),1))=0,"-",INDEX(Input!B$6:B$1005,ROW($C767)-ROW($C$5),1))</f>
        <v>-</v>
      </c>
      <c r="E767" s="100" t="str">
        <f>IF(LEN(INDEX(Input!C$6:C$1005,ROW($C767)-ROW($C$5),1))=0,"-",INDEX(Input!C$6:C$1005,ROW($C767)-ROW($C$5),1))</f>
        <v>-</v>
      </c>
      <c r="F767" s="100" t="str">
        <f>IF(LEN(INDEX(Input!D$6:D$1005,ROW($C767)-ROW($C$5),1))=0,"-",INDEX(Input!D$6:D$1005,ROW($C767)-ROW($C$5),1))</f>
        <v>-</v>
      </c>
      <c r="G767" s="100" t="str">
        <f>IF(LEN(INDEX(Input!E$6:E$1005,ROW($C767)-ROW($C$5),1))=0,"-",INDEX(Input!E$6:E$1005,ROW($C767)-ROW($C$5),1))</f>
        <v>-</v>
      </c>
      <c r="H767" s="100" t="str">
        <f>IF(LEN(INDEX(Input!F$6:F$1005,ROW($C767)-ROW($C$5),1))=0,"-",INDEX(Input!F$6:F$1005,ROW($C767)-ROW($C$5),1))</f>
        <v>-</v>
      </c>
      <c r="I767" s="100" t="str">
        <f>IF(LEN(INDEX(Input!G$6:G$1005,ROW($C767)-ROW($C$5),1))=0,"",INDEX(Input!G$6:G$1005,ROW($C767)-ROW($C$5),1))</f>
        <v/>
      </c>
      <c r="J767" s="100" t="str">
        <f>IF(LEN(INDEX(Input!B$6:B$1005,ROW($C767)-ROW($C$5),1))=0,"-",IF(INDEX(Input!H$6:H$1005,ROW($C767)-ROW($C$5),1)="","Not set",INDEX(Input!H$6:H$1005,ROW($C767)-ROW($C$5),1)) )</f>
        <v>-</v>
      </c>
      <c r="K767" s="101" t="str">
        <f>IF(LEN(INDEX(Input!I$6:I$1005,ROW($C767)-ROW($C$5),1))=0,"",INDEX(Input!I$6:I$1005,ROW($C767)-ROW($C$5),1))</f>
        <v/>
      </c>
      <c r="L767" s="101" t="str">
        <f t="array" ref="L767">IFERROR(IF($AY$24=123,DAY(K767)&amp;connector&amp;IF($AZ$24="Extended",INDEX($AT$24:$AT$35,MONTH(K767),1),MONTH(K767))&amp;connector&amp;IF($AZ$24="Short", RIGHT(YEAR(K767),2),YEAR(K767)),IF($AY$24=213, MONTH(K767)&amp;connector&amp;DAY(K767)&amp;connector&amp;IF($AZ$24="Short", RIGHT(YEAR(K767),2),YEAR(K767)),IF($AZ$24="Short", RIGHT(YEAR(K767),2),YEAR(K767))&amp;connector&amp;MONTH(K767)&amp;connector&amp;DAY(K767))),"-")</f>
        <v>-</v>
      </c>
      <c r="M767" s="101" t="str">
        <f>IF(LEN(INDEX(Input!J$6:J$1005,ROW($C767)-ROW($C$5),1))=0,"",INDEX(Input!J$6:J$1005,ROW($C767)-ROW($C$5),1))</f>
        <v/>
      </c>
      <c r="N767" s="101" t="str">
        <f t="array" ref="N767">IFERROR(IF($AY$24=123,DAY(M767)&amp;connector&amp;IF($AZ$24="Extended",INDEX($AT$24:$AT$35,MONTH(M767),1),MONTH(M767))&amp;connector&amp;IF($AZ$24="Short", RIGHT(YEAR(M767),2),YEAR(M767)),IF($AY$24=213, MONTH(M767)&amp;connector&amp;DAY(M767)&amp;connector&amp;IF($AZ$24="Short", RIGHT(YEAR(M767),2),YEAR(M767)),IF($AZ$24="Short", RIGHT(YEAR(M767),2),YEAR(M767))&amp;connector&amp;MONTH(M767)&amp;connector&amp;DAY(M767))),"-")</f>
        <v>-</v>
      </c>
      <c r="O767" s="156" t="str">
        <f>IF(LEN(INDEX(Input!K$6:K$1005,ROW($C767)-ROW($C$5),1))=0,"",INDEX(Input!K$6:K$1005,ROW($C767)-ROW($C$5),1))</f>
        <v/>
      </c>
      <c r="P767" s="100" t="str">
        <f t="shared" si="89"/>
        <v>-</v>
      </c>
      <c r="Q767" s="156" t="str">
        <f>IF(LEN(INDEX(Input!L$6:L$1005,ROW($C767)-ROW($C$5),1))=0,"",INDEX(Input!L$6:L$1005,ROW($C767)-ROW($C$5),1))</f>
        <v/>
      </c>
      <c r="R767" s="100" t="str">
        <f t="shared" si="90"/>
        <v>-</v>
      </c>
      <c r="S767" s="156" t="str">
        <f>IF(LEN(INDEX(Input!M$6:M$1005,ROW($C767)-ROW($C$5),1))=0,"-",INDEX(Input!M$6:M$1005,ROW($C767)-ROW($C$5),1))</f>
        <v>-</v>
      </c>
      <c r="T767" s="156" t="str">
        <f t="shared" si="91"/>
        <v/>
      </c>
      <c r="U767" s="100" t="str">
        <f t="shared" si="92"/>
        <v>-</v>
      </c>
      <c r="V767" s="156" t="str">
        <f>IF(LEN(INDEX(Input!O$6:O$1005,ROW($C767)-ROW($C$5),1))=0,"",INDEX(Input!O$6:O$1005,ROW($C767)-ROW($C$5),1))</f>
        <v/>
      </c>
      <c r="W767" s="100" t="str">
        <f t="shared" si="93"/>
        <v>-</v>
      </c>
      <c r="X767" s="104" t="str">
        <f t="shared" si="94"/>
        <v/>
      </c>
      <c r="Y767" s="102" t="str">
        <f t="shared" si="95"/>
        <v/>
      </c>
      <c r="Z767" s="102" t="str">
        <f>IF(AND(OR(Dashboard!$D$7=J767,Dashboard!$D$7=""),  OR(Dashboard!$G$6&lt;=K767,Dashboard!$G$6=""), OR(Dashboard!$G$7&gt;=K767,Dashboard!$G$7=""),  OR(Dashboard!$J$6&lt;=O767,Dashboard!$J$6=""), OR(Dashboard!$J$7&gt;=O767,Dashboard!$J$7=""),D767&lt;&gt;""),"x","")</f>
        <v>x</v>
      </c>
      <c r="AA767" s="102" t="str">
        <f>IF(AND(OR(Dashboard!$D$6=H767,Dashboard!$D$6="",Dashboard!$D$6="All"), Z767="x"),"x","")</f>
        <v>x</v>
      </c>
      <c r="AB767" s="103" t="str">
        <f>IF(AND(OR(Dashboard!$D$6=H767,Dashboard!$D$6="",Dashboard!$D$6="All"), OR(Dashboard!$D$7=J767,Dashboard!$D$7=""),  OR(Dashboard!$G$6&lt;=K767,Dashboard!$G$6=""), OR(Dashboard!$G$7&gt;=K767,Dashboard!$G$7=""),  OR(Dashboard!$J$6&lt;=O767,Dashboard!$J$6=""), OR(Dashboard!$J$7&gt;=O767,Dashboard!$J$7=""),I767&lt;&gt;""),"x","")</f>
        <v/>
      </c>
      <c r="AC767" s="88" t="str">
        <f>IF($AB767&lt;&gt;"x","",IF(AND($I767&lt;&gt;AC$4, IFERROR(MATCH("c",$AB767:AB767,0),0)=0),"x", IF(IFERROR(MATCH("c",$AB767:AB767,0),0)=0,"c","")))</f>
        <v/>
      </c>
      <c r="AD767" s="88" t="str">
        <f>IF($AB767&lt;&gt;"x","",IF(AND($I767&lt;&gt;AD$4, IFERROR(MATCH("c",$AB767:AC767,0),0)=0),"x", IF(IFERROR(MATCH("c",$AB767:AC767,0),0)=0,"c","")))</f>
        <v/>
      </c>
      <c r="AE767" s="88" t="str">
        <f>IF($AB767&lt;&gt;"x","",IF(AND($I767&lt;&gt;AE$4, IFERROR(MATCH("c",$AB767:AD767,0),0)=0),"x", IF(IFERROR(MATCH("c",$AB767:AD767,0),0)=0,"c","")))</f>
        <v/>
      </c>
      <c r="AF767" s="88" t="str">
        <f>IF($AB767&lt;&gt;"x","",IF(AND($I767&lt;&gt;AF$4, IFERROR(MATCH("c",$AB767:AE767,0),0)=0),"x", IF(IFERROR(MATCH("c",$AB767:AE767,0),0)=0,"c","")))</f>
        <v/>
      </c>
      <c r="AG767" s="88" t="str">
        <f>IF($AB767&lt;&gt;"x","",IF(AND($I767&lt;&gt;AG$4, IFERROR(MATCH("c",$AB767:AF767,0),0)=0),"x", IF(IFERROR(MATCH("c",$AB767:AF767,0),0)=0,"c","")))</f>
        <v/>
      </c>
      <c r="AH767" s="88" t="str">
        <f>IF($AB767&lt;&gt;"x","",IF(AND($I767&lt;&gt;AH$4, IFERROR(MATCH("c",$AB767:AG767,0),0)=0),"x", IF(IFERROR(MATCH("c",$AB767:AG767,0),0)=0,"c","")))</f>
        <v/>
      </c>
      <c r="AI767" s="88" t="str">
        <f>IF($AB767&lt;&gt;"x","",IF(AND($I767&lt;&gt;AI$4, IFERROR(MATCH("c",$AB767:AH767,0),0)=0),"x", IF(IFERROR(MATCH("c",$AB767:AH767,0),0)=0,"c","")))</f>
        <v/>
      </c>
      <c r="AJ767" s="88" t="str">
        <f>IF($AB767&lt;&gt;"x","",IF(AND($I767&lt;&gt;AJ$4, IFERROR(MATCH("c",$AB767:AI767,0),0)=0),"x", IF(IFERROR(MATCH("c",$AB767:AI767,0),0)=0,"c","")))</f>
        <v/>
      </c>
      <c r="AK767" s="88" t="str">
        <f>IF($AB767&lt;&gt;"x","",IF(AND($I767&lt;&gt;AK$4, IFERROR(MATCH("c",$AB767:AJ767,0),0)=0),"x", IF(IFERROR(MATCH("c",$AB767:AJ767,0),0)=0,"c","")))</f>
        <v/>
      </c>
      <c r="AL767" s="88" t="str">
        <f>IF($AB767&lt;&gt;"x","",IF(AND($I767&lt;&gt;AL$4, IFERROR(MATCH("c",$AB767:AK767,0),0)=0),"x", IF(IFERROR(MATCH("c",$AB767:AK767,0),0)=0,"c","")))</f>
        <v/>
      </c>
      <c r="AM767" s="88" t="str">
        <f>IF($AB767&lt;&gt;"x","",IF(AND($I767&lt;&gt;AM$4, IFERROR(MATCH("c",$AB767:AL767,0),0)=0),"x", IF(IFERROR(MATCH("c",$AB767:AL767,0),0)=0,"c","")))</f>
        <v/>
      </c>
      <c r="AN767" s="88" t="str">
        <f>IF($AB767&lt;&gt;"x","",IF(AND($I767&lt;&gt;AN$4, IFERROR(MATCH("c",$AB767:AM767,0),0)=0),"x", IF(IFERROR(MATCH("c",$AB767:AM767,0),0)=0,"c","")))</f>
        <v/>
      </c>
      <c r="AO767" s="88" t="str">
        <f>IF($AB767&lt;&gt;"x","",IF(AND($I767&lt;&gt;AO$4, IFERROR(MATCH("c",$AB767:AN767,0),0)=0),"x", IF(IFERROR(MATCH("c",$AB767:AN767,0),0)=0,"c","")))</f>
        <v/>
      </c>
      <c r="AP767" s="88" t="str">
        <f>IF($AB767&lt;&gt;"x","",IF(AND($I767&lt;&gt;AP$4, IFERROR(MATCH("c",$AB767:AO767,0),0)=0),"x", IF(IFERROR(MATCH("c",$AB767:AO767,0),0)=0,"c","")))</f>
        <v/>
      </c>
      <c r="AQ767" s="88" t="str">
        <f>IF($AB767&lt;&gt;"x","",IF(AND($I767&lt;&gt;AQ$4, IFERROR(MATCH("c",$AB767:AP767,0),0)=0),"x", IF(IFERROR(MATCH("c",$AB767:AP767,0),0)=0,"c","")))</f>
        <v/>
      </c>
    </row>
    <row r="768" spans="2:43" x14ac:dyDescent="0.25">
      <c r="B768" s="88">
        <f>IF(AND(OR(Pipeline!$F$5=H768,Pipeline!$F$5="",Pipeline!$F$5="All"), OR(Pipeline!$F$6=J768,Pipeline!$F$6="",Pipeline!$F$6="All"),  OR(Pipeline!$J$5&lt;=K768,Pipeline!$J$5=""), OR(Pipeline!$J$6&gt;=K768,Pipeline!$J$6=""),  OR(Pipeline!$N$5&lt;=O768,Pipeline!$N$5=""), OR(Pipeline!$N$6&gt;=O768,Pipeline!$N$6="")),1,0)</f>
        <v>1</v>
      </c>
      <c r="C768" s="99">
        <f>IF(B768&lt;&gt;1,"",COUNTIFS($I$6:I767,I768,$B$6:B767,1)+1)</f>
        <v>756</v>
      </c>
      <c r="D768" s="100" t="str">
        <f>IF(LEN(INDEX(Input!B$6:B$1005,ROW($C768)-ROW($C$5),1))=0,"-",INDEX(Input!B$6:B$1005,ROW($C768)-ROW($C$5),1))</f>
        <v>-</v>
      </c>
      <c r="E768" s="100" t="str">
        <f>IF(LEN(INDEX(Input!C$6:C$1005,ROW($C768)-ROW($C$5),1))=0,"-",INDEX(Input!C$6:C$1005,ROW($C768)-ROW($C$5),1))</f>
        <v>-</v>
      </c>
      <c r="F768" s="100" t="str">
        <f>IF(LEN(INDEX(Input!D$6:D$1005,ROW($C768)-ROW($C$5),1))=0,"-",INDEX(Input!D$6:D$1005,ROW($C768)-ROW($C$5),1))</f>
        <v>-</v>
      </c>
      <c r="G768" s="100" t="str">
        <f>IF(LEN(INDEX(Input!E$6:E$1005,ROW($C768)-ROW($C$5),1))=0,"-",INDEX(Input!E$6:E$1005,ROW($C768)-ROW($C$5),1))</f>
        <v>-</v>
      </c>
      <c r="H768" s="100" t="str">
        <f>IF(LEN(INDEX(Input!F$6:F$1005,ROW($C768)-ROW($C$5),1))=0,"-",INDEX(Input!F$6:F$1005,ROW($C768)-ROW($C$5),1))</f>
        <v>-</v>
      </c>
      <c r="I768" s="100" t="str">
        <f>IF(LEN(INDEX(Input!G$6:G$1005,ROW($C768)-ROW($C$5),1))=0,"",INDEX(Input!G$6:G$1005,ROW($C768)-ROW($C$5),1))</f>
        <v/>
      </c>
      <c r="J768" s="100" t="str">
        <f>IF(LEN(INDEX(Input!B$6:B$1005,ROW($C768)-ROW($C$5),1))=0,"-",IF(INDEX(Input!H$6:H$1005,ROW($C768)-ROW($C$5),1)="","Not set",INDEX(Input!H$6:H$1005,ROW($C768)-ROW($C$5),1)) )</f>
        <v>-</v>
      </c>
      <c r="K768" s="101" t="str">
        <f>IF(LEN(INDEX(Input!I$6:I$1005,ROW($C768)-ROW($C$5),1))=0,"",INDEX(Input!I$6:I$1005,ROW($C768)-ROW($C$5),1))</f>
        <v/>
      </c>
      <c r="L768" s="101" t="str">
        <f t="array" ref="L768">IFERROR(IF($AY$24=123,DAY(K768)&amp;connector&amp;IF($AZ$24="Extended",INDEX($AT$24:$AT$35,MONTH(K768),1),MONTH(K768))&amp;connector&amp;IF($AZ$24="Short", RIGHT(YEAR(K768),2),YEAR(K768)),IF($AY$24=213, MONTH(K768)&amp;connector&amp;DAY(K768)&amp;connector&amp;IF($AZ$24="Short", RIGHT(YEAR(K768),2),YEAR(K768)),IF($AZ$24="Short", RIGHT(YEAR(K768),2),YEAR(K768))&amp;connector&amp;MONTH(K768)&amp;connector&amp;DAY(K768))),"-")</f>
        <v>-</v>
      </c>
      <c r="M768" s="101" t="str">
        <f>IF(LEN(INDEX(Input!J$6:J$1005,ROW($C768)-ROW($C$5),1))=0,"",INDEX(Input!J$6:J$1005,ROW($C768)-ROW($C$5),1))</f>
        <v/>
      </c>
      <c r="N768" s="101" t="str">
        <f t="array" ref="N768">IFERROR(IF($AY$24=123,DAY(M768)&amp;connector&amp;IF($AZ$24="Extended",INDEX($AT$24:$AT$35,MONTH(M768),1),MONTH(M768))&amp;connector&amp;IF($AZ$24="Short", RIGHT(YEAR(M768),2),YEAR(M768)),IF($AY$24=213, MONTH(M768)&amp;connector&amp;DAY(M768)&amp;connector&amp;IF($AZ$24="Short", RIGHT(YEAR(M768),2),YEAR(M768)),IF($AZ$24="Short", RIGHT(YEAR(M768),2),YEAR(M768))&amp;connector&amp;MONTH(M768)&amp;connector&amp;DAY(M768))),"-")</f>
        <v>-</v>
      </c>
      <c r="O768" s="156" t="str">
        <f>IF(LEN(INDEX(Input!K$6:K$1005,ROW($C768)-ROW($C$5),1))=0,"",INDEX(Input!K$6:K$1005,ROW($C768)-ROW($C$5),1))</f>
        <v/>
      </c>
      <c r="P768" s="100" t="str">
        <f t="shared" si="89"/>
        <v>-</v>
      </c>
      <c r="Q768" s="156" t="str">
        <f>IF(LEN(INDEX(Input!L$6:L$1005,ROW($C768)-ROW($C$5),1))=0,"",INDEX(Input!L$6:L$1005,ROW($C768)-ROW($C$5),1))</f>
        <v/>
      </c>
      <c r="R768" s="100" t="str">
        <f t="shared" si="90"/>
        <v>-</v>
      </c>
      <c r="S768" s="156" t="str">
        <f>IF(LEN(INDEX(Input!M$6:M$1005,ROW($C768)-ROW($C$5),1))=0,"-",INDEX(Input!M$6:M$1005,ROW($C768)-ROW($C$5),1))</f>
        <v>-</v>
      </c>
      <c r="T768" s="156" t="str">
        <f t="shared" si="91"/>
        <v/>
      </c>
      <c r="U768" s="100" t="str">
        <f t="shared" si="92"/>
        <v>-</v>
      </c>
      <c r="V768" s="156" t="str">
        <f>IF(LEN(INDEX(Input!O$6:O$1005,ROW($C768)-ROW($C$5),1))=0,"",INDEX(Input!O$6:O$1005,ROW($C768)-ROW($C$5),1))</f>
        <v/>
      </c>
      <c r="W768" s="100" t="str">
        <f t="shared" si="93"/>
        <v>-</v>
      </c>
      <c r="X768" s="104" t="str">
        <f t="shared" si="94"/>
        <v/>
      </c>
      <c r="Y768" s="102" t="str">
        <f t="shared" si="95"/>
        <v/>
      </c>
      <c r="Z768" s="102" t="str">
        <f>IF(AND(OR(Dashboard!$D$7=J768,Dashboard!$D$7=""),  OR(Dashboard!$G$6&lt;=K768,Dashboard!$G$6=""), OR(Dashboard!$G$7&gt;=K768,Dashboard!$G$7=""),  OR(Dashboard!$J$6&lt;=O768,Dashboard!$J$6=""), OR(Dashboard!$J$7&gt;=O768,Dashboard!$J$7=""),D768&lt;&gt;""),"x","")</f>
        <v>x</v>
      </c>
      <c r="AA768" s="102" t="str">
        <f>IF(AND(OR(Dashboard!$D$6=H768,Dashboard!$D$6="",Dashboard!$D$6="All"), Z768="x"),"x","")</f>
        <v>x</v>
      </c>
      <c r="AB768" s="103" t="str">
        <f>IF(AND(OR(Dashboard!$D$6=H768,Dashboard!$D$6="",Dashboard!$D$6="All"), OR(Dashboard!$D$7=J768,Dashboard!$D$7=""),  OR(Dashboard!$G$6&lt;=K768,Dashboard!$G$6=""), OR(Dashboard!$G$7&gt;=K768,Dashboard!$G$7=""),  OR(Dashboard!$J$6&lt;=O768,Dashboard!$J$6=""), OR(Dashboard!$J$7&gt;=O768,Dashboard!$J$7=""),I768&lt;&gt;""),"x","")</f>
        <v/>
      </c>
      <c r="AC768" s="88" t="str">
        <f>IF($AB768&lt;&gt;"x","",IF(AND($I768&lt;&gt;AC$4, IFERROR(MATCH("c",$AB768:AB768,0),0)=0),"x", IF(IFERROR(MATCH("c",$AB768:AB768,0),0)=0,"c","")))</f>
        <v/>
      </c>
      <c r="AD768" s="88" t="str">
        <f>IF($AB768&lt;&gt;"x","",IF(AND($I768&lt;&gt;AD$4, IFERROR(MATCH("c",$AB768:AC768,0),0)=0),"x", IF(IFERROR(MATCH("c",$AB768:AC768,0),0)=0,"c","")))</f>
        <v/>
      </c>
      <c r="AE768" s="88" t="str">
        <f>IF($AB768&lt;&gt;"x","",IF(AND($I768&lt;&gt;AE$4, IFERROR(MATCH("c",$AB768:AD768,0),0)=0),"x", IF(IFERROR(MATCH("c",$AB768:AD768,0),0)=0,"c","")))</f>
        <v/>
      </c>
      <c r="AF768" s="88" t="str">
        <f>IF($AB768&lt;&gt;"x","",IF(AND($I768&lt;&gt;AF$4, IFERROR(MATCH("c",$AB768:AE768,0),0)=0),"x", IF(IFERROR(MATCH("c",$AB768:AE768,0),0)=0,"c","")))</f>
        <v/>
      </c>
      <c r="AG768" s="88" t="str">
        <f>IF($AB768&lt;&gt;"x","",IF(AND($I768&lt;&gt;AG$4, IFERROR(MATCH("c",$AB768:AF768,0),0)=0),"x", IF(IFERROR(MATCH("c",$AB768:AF768,0),0)=0,"c","")))</f>
        <v/>
      </c>
      <c r="AH768" s="88" t="str">
        <f>IF($AB768&lt;&gt;"x","",IF(AND($I768&lt;&gt;AH$4, IFERROR(MATCH("c",$AB768:AG768,0),0)=0),"x", IF(IFERROR(MATCH("c",$AB768:AG768,0),0)=0,"c","")))</f>
        <v/>
      </c>
      <c r="AI768" s="88" t="str">
        <f>IF($AB768&lt;&gt;"x","",IF(AND($I768&lt;&gt;AI$4, IFERROR(MATCH("c",$AB768:AH768,0),0)=0),"x", IF(IFERROR(MATCH("c",$AB768:AH768,0),0)=0,"c","")))</f>
        <v/>
      </c>
      <c r="AJ768" s="88" t="str">
        <f>IF($AB768&lt;&gt;"x","",IF(AND($I768&lt;&gt;AJ$4, IFERROR(MATCH("c",$AB768:AI768,0),0)=0),"x", IF(IFERROR(MATCH("c",$AB768:AI768,0),0)=0,"c","")))</f>
        <v/>
      </c>
      <c r="AK768" s="88" t="str">
        <f>IF($AB768&lt;&gt;"x","",IF(AND($I768&lt;&gt;AK$4, IFERROR(MATCH("c",$AB768:AJ768,0),0)=0),"x", IF(IFERROR(MATCH("c",$AB768:AJ768,0),0)=0,"c","")))</f>
        <v/>
      </c>
      <c r="AL768" s="88" t="str">
        <f>IF($AB768&lt;&gt;"x","",IF(AND($I768&lt;&gt;AL$4, IFERROR(MATCH("c",$AB768:AK768,0),0)=0),"x", IF(IFERROR(MATCH("c",$AB768:AK768,0),0)=0,"c","")))</f>
        <v/>
      </c>
      <c r="AM768" s="88" t="str">
        <f>IF($AB768&lt;&gt;"x","",IF(AND($I768&lt;&gt;AM$4, IFERROR(MATCH("c",$AB768:AL768,0),0)=0),"x", IF(IFERROR(MATCH("c",$AB768:AL768,0),0)=0,"c","")))</f>
        <v/>
      </c>
      <c r="AN768" s="88" t="str">
        <f>IF($AB768&lt;&gt;"x","",IF(AND($I768&lt;&gt;AN$4, IFERROR(MATCH("c",$AB768:AM768,0),0)=0),"x", IF(IFERROR(MATCH("c",$AB768:AM768,0),0)=0,"c","")))</f>
        <v/>
      </c>
      <c r="AO768" s="88" t="str">
        <f>IF($AB768&lt;&gt;"x","",IF(AND($I768&lt;&gt;AO$4, IFERROR(MATCH("c",$AB768:AN768,0),0)=0),"x", IF(IFERROR(MATCH("c",$AB768:AN768,0),0)=0,"c","")))</f>
        <v/>
      </c>
      <c r="AP768" s="88" t="str">
        <f>IF($AB768&lt;&gt;"x","",IF(AND($I768&lt;&gt;AP$4, IFERROR(MATCH("c",$AB768:AO768,0),0)=0),"x", IF(IFERROR(MATCH("c",$AB768:AO768,0),0)=0,"c","")))</f>
        <v/>
      </c>
      <c r="AQ768" s="88" t="str">
        <f>IF($AB768&lt;&gt;"x","",IF(AND($I768&lt;&gt;AQ$4, IFERROR(MATCH("c",$AB768:AP768,0),0)=0),"x", IF(IFERROR(MATCH("c",$AB768:AP768,0),0)=0,"c","")))</f>
        <v/>
      </c>
    </row>
    <row r="769" spans="2:43" x14ac:dyDescent="0.25">
      <c r="B769" s="88">
        <f>IF(AND(OR(Pipeline!$F$5=H769,Pipeline!$F$5="",Pipeline!$F$5="All"), OR(Pipeline!$F$6=J769,Pipeline!$F$6="",Pipeline!$F$6="All"),  OR(Pipeline!$J$5&lt;=K769,Pipeline!$J$5=""), OR(Pipeline!$J$6&gt;=K769,Pipeline!$J$6=""),  OR(Pipeline!$N$5&lt;=O769,Pipeline!$N$5=""), OR(Pipeline!$N$6&gt;=O769,Pipeline!$N$6="")),1,0)</f>
        <v>1</v>
      </c>
      <c r="C769" s="99">
        <f>IF(B769&lt;&gt;1,"",COUNTIFS($I$6:I768,I769,$B$6:B768,1)+1)</f>
        <v>757</v>
      </c>
      <c r="D769" s="100" t="str">
        <f>IF(LEN(INDEX(Input!B$6:B$1005,ROW($C769)-ROW($C$5),1))=0,"-",INDEX(Input!B$6:B$1005,ROW($C769)-ROW($C$5),1))</f>
        <v>-</v>
      </c>
      <c r="E769" s="100" t="str">
        <f>IF(LEN(INDEX(Input!C$6:C$1005,ROW($C769)-ROW($C$5),1))=0,"-",INDEX(Input!C$6:C$1005,ROW($C769)-ROW($C$5),1))</f>
        <v>-</v>
      </c>
      <c r="F769" s="100" t="str">
        <f>IF(LEN(INDEX(Input!D$6:D$1005,ROW($C769)-ROW($C$5),1))=0,"-",INDEX(Input!D$6:D$1005,ROW($C769)-ROW($C$5),1))</f>
        <v>-</v>
      </c>
      <c r="G769" s="100" t="str">
        <f>IF(LEN(INDEX(Input!E$6:E$1005,ROW($C769)-ROW($C$5),1))=0,"-",INDEX(Input!E$6:E$1005,ROW($C769)-ROW($C$5),1))</f>
        <v>-</v>
      </c>
      <c r="H769" s="100" t="str">
        <f>IF(LEN(INDEX(Input!F$6:F$1005,ROW($C769)-ROW($C$5),1))=0,"-",INDEX(Input!F$6:F$1005,ROW($C769)-ROW($C$5),1))</f>
        <v>-</v>
      </c>
      <c r="I769" s="100" t="str">
        <f>IF(LEN(INDEX(Input!G$6:G$1005,ROW($C769)-ROW($C$5),1))=0,"",INDEX(Input!G$6:G$1005,ROW($C769)-ROW($C$5),1))</f>
        <v/>
      </c>
      <c r="J769" s="100" t="str">
        <f>IF(LEN(INDEX(Input!B$6:B$1005,ROW($C769)-ROW($C$5),1))=0,"-",IF(INDEX(Input!H$6:H$1005,ROW($C769)-ROW($C$5),1)="","Not set",INDEX(Input!H$6:H$1005,ROW($C769)-ROW($C$5),1)) )</f>
        <v>-</v>
      </c>
      <c r="K769" s="101" t="str">
        <f>IF(LEN(INDEX(Input!I$6:I$1005,ROW($C769)-ROW($C$5),1))=0,"",INDEX(Input!I$6:I$1005,ROW($C769)-ROW($C$5),1))</f>
        <v/>
      </c>
      <c r="L769" s="101" t="str">
        <f t="array" ref="L769">IFERROR(IF($AY$24=123,DAY(K769)&amp;connector&amp;IF($AZ$24="Extended",INDEX($AT$24:$AT$35,MONTH(K769),1),MONTH(K769))&amp;connector&amp;IF($AZ$24="Short", RIGHT(YEAR(K769),2),YEAR(K769)),IF($AY$24=213, MONTH(K769)&amp;connector&amp;DAY(K769)&amp;connector&amp;IF($AZ$24="Short", RIGHT(YEAR(K769),2),YEAR(K769)),IF($AZ$24="Short", RIGHT(YEAR(K769),2),YEAR(K769))&amp;connector&amp;MONTH(K769)&amp;connector&amp;DAY(K769))),"-")</f>
        <v>-</v>
      </c>
      <c r="M769" s="101" t="str">
        <f>IF(LEN(INDEX(Input!J$6:J$1005,ROW($C769)-ROW($C$5),1))=0,"",INDEX(Input!J$6:J$1005,ROW($C769)-ROW($C$5),1))</f>
        <v/>
      </c>
      <c r="N769" s="101" t="str">
        <f t="array" ref="N769">IFERROR(IF($AY$24=123,DAY(M769)&amp;connector&amp;IF($AZ$24="Extended",INDEX($AT$24:$AT$35,MONTH(M769),1),MONTH(M769))&amp;connector&amp;IF($AZ$24="Short", RIGHT(YEAR(M769),2),YEAR(M769)),IF($AY$24=213, MONTH(M769)&amp;connector&amp;DAY(M769)&amp;connector&amp;IF($AZ$24="Short", RIGHT(YEAR(M769),2),YEAR(M769)),IF($AZ$24="Short", RIGHT(YEAR(M769),2),YEAR(M769))&amp;connector&amp;MONTH(M769)&amp;connector&amp;DAY(M769))),"-")</f>
        <v>-</v>
      </c>
      <c r="O769" s="156" t="str">
        <f>IF(LEN(INDEX(Input!K$6:K$1005,ROW($C769)-ROW($C$5),1))=0,"",INDEX(Input!K$6:K$1005,ROW($C769)-ROW($C$5),1))</f>
        <v/>
      </c>
      <c r="P769" s="100" t="str">
        <f t="shared" si="89"/>
        <v>-</v>
      </c>
      <c r="Q769" s="156" t="str">
        <f>IF(LEN(INDEX(Input!L$6:L$1005,ROW($C769)-ROW($C$5),1))=0,"",INDEX(Input!L$6:L$1005,ROW($C769)-ROW($C$5),1))</f>
        <v/>
      </c>
      <c r="R769" s="100" t="str">
        <f t="shared" si="90"/>
        <v>-</v>
      </c>
      <c r="S769" s="156" t="str">
        <f>IF(LEN(INDEX(Input!M$6:M$1005,ROW($C769)-ROW($C$5),1))=0,"-",INDEX(Input!M$6:M$1005,ROW($C769)-ROW($C$5),1))</f>
        <v>-</v>
      </c>
      <c r="T769" s="156" t="str">
        <f t="shared" si="91"/>
        <v/>
      </c>
      <c r="U769" s="100" t="str">
        <f t="shared" si="92"/>
        <v>-</v>
      </c>
      <c r="V769" s="156" t="str">
        <f>IF(LEN(INDEX(Input!O$6:O$1005,ROW($C769)-ROW($C$5),1))=0,"",INDEX(Input!O$6:O$1005,ROW($C769)-ROW($C$5),1))</f>
        <v/>
      </c>
      <c r="W769" s="100" t="str">
        <f t="shared" si="93"/>
        <v>-</v>
      </c>
      <c r="X769" s="104" t="str">
        <f t="shared" si="94"/>
        <v/>
      </c>
      <c r="Y769" s="102" t="str">
        <f t="shared" si="95"/>
        <v/>
      </c>
      <c r="Z769" s="102" t="str">
        <f>IF(AND(OR(Dashboard!$D$7=J769,Dashboard!$D$7=""),  OR(Dashboard!$G$6&lt;=K769,Dashboard!$G$6=""), OR(Dashboard!$G$7&gt;=K769,Dashboard!$G$7=""),  OR(Dashboard!$J$6&lt;=O769,Dashboard!$J$6=""), OR(Dashboard!$J$7&gt;=O769,Dashboard!$J$7=""),D769&lt;&gt;""),"x","")</f>
        <v>x</v>
      </c>
      <c r="AA769" s="102" t="str">
        <f>IF(AND(OR(Dashboard!$D$6=H769,Dashboard!$D$6="",Dashboard!$D$6="All"), Z769="x"),"x","")</f>
        <v>x</v>
      </c>
      <c r="AB769" s="103" t="str">
        <f>IF(AND(OR(Dashboard!$D$6=H769,Dashboard!$D$6="",Dashboard!$D$6="All"), OR(Dashboard!$D$7=J769,Dashboard!$D$7=""),  OR(Dashboard!$G$6&lt;=K769,Dashboard!$G$6=""), OR(Dashboard!$G$7&gt;=K769,Dashboard!$G$7=""),  OR(Dashboard!$J$6&lt;=O769,Dashboard!$J$6=""), OR(Dashboard!$J$7&gt;=O769,Dashboard!$J$7=""),I769&lt;&gt;""),"x","")</f>
        <v/>
      </c>
      <c r="AC769" s="88" t="str">
        <f>IF($AB769&lt;&gt;"x","",IF(AND($I769&lt;&gt;AC$4, IFERROR(MATCH("c",$AB769:AB769,0),0)=0),"x", IF(IFERROR(MATCH("c",$AB769:AB769,0),0)=0,"c","")))</f>
        <v/>
      </c>
      <c r="AD769" s="88" t="str">
        <f>IF($AB769&lt;&gt;"x","",IF(AND($I769&lt;&gt;AD$4, IFERROR(MATCH("c",$AB769:AC769,0),0)=0),"x", IF(IFERROR(MATCH("c",$AB769:AC769,0),0)=0,"c","")))</f>
        <v/>
      </c>
      <c r="AE769" s="88" t="str">
        <f>IF($AB769&lt;&gt;"x","",IF(AND($I769&lt;&gt;AE$4, IFERROR(MATCH("c",$AB769:AD769,0),0)=0),"x", IF(IFERROR(MATCH("c",$AB769:AD769,0),0)=0,"c","")))</f>
        <v/>
      </c>
      <c r="AF769" s="88" t="str">
        <f>IF($AB769&lt;&gt;"x","",IF(AND($I769&lt;&gt;AF$4, IFERROR(MATCH("c",$AB769:AE769,0),0)=0),"x", IF(IFERROR(MATCH("c",$AB769:AE769,0),0)=0,"c","")))</f>
        <v/>
      </c>
      <c r="AG769" s="88" t="str">
        <f>IF($AB769&lt;&gt;"x","",IF(AND($I769&lt;&gt;AG$4, IFERROR(MATCH("c",$AB769:AF769,0),0)=0),"x", IF(IFERROR(MATCH("c",$AB769:AF769,0),0)=0,"c","")))</f>
        <v/>
      </c>
      <c r="AH769" s="88" t="str">
        <f>IF($AB769&lt;&gt;"x","",IF(AND($I769&lt;&gt;AH$4, IFERROR(MATCH("c",$AB769:AG769,0),0)=0),"x", IF(IFERROR(MATCH("c",$AB769:AG769,0),0)=0,"c","")))</f>
        <v/>
      </c>
      <c r="AI769" s="88" t="str">
        <f>IF($AB769&lt;&gt;"x","",IF(AND($I769&lt;&gt;AI$4, IFERROR(MATCH("c",$AB769:AH769,0),0)=0),"x", IF(IFERROR(MATCH("c",$AB769:AH769,0),0)=0,"c","")))</f>
        <v/>
      </c>
      <c r="AJ769" s="88" t="str">
        <f>IF($AB769&lt;&gt;"x","",IF(AND($I769&lt;&gt;AJ$4, IFERROR(MATCH("c",$AB769:AI769,0),0)=0),"x", IF(IFERROR(MATCH("c",$AB769:AI769,0),0)=0,"c","")))</f>
        <v/>
      </c>
      <c r="AK769" s="88" t="str">
        <f>IF($AB769&lt;&gt;"x","",IF(AND($I769&lt;&gt;AK$4, IFERROR(MATCH("c",$AB769:AJ769,0),0)=0),"x", IF(IFERROR(MATCH("c",$AB769:AJ769,0),0)=0,"c","")))</f>
        <v/>
      </c>
      <c r="AL769" s="88" t="str">
        <f>IF($AB769&lt;&gt;"x","",IF(AND($I769&lt;&gt;AL$4, IFERROR(MATCH("c",$AB769:AK769,0),0)=0),"x", IF(IFERROR(MATCH("c",$AB769:AK769,0),0)=0,"c","")))</f>
        <v/>
      </c>
      <c r="AM769" s="88" t="str">
        <f>IF($AB769&lt;&gt;"x","",IF(AND($I769&lt;&gt;AM$4, IFERROR(MATCH("c",$AB769:AL769,0),0)=0),"x", IF(IFERROR(MATCH("c",$AB769:AL769,0),0)=0,"c","")))</f>
        <v/>
      </c>
      <c r="AN769" s="88" t="str">
        <f>IF($AB769&lt;&gt;"x","",IF(AND($I769&lt;&gt;AN$4, IFERROR(MATCH("c",$AB769:AM769,0),0)=0),"x", IF(IFERROR(MATCH("c",$AB769:AM769,0),0)=0,"c","")))</f>
        <v/>
      </c>
      <c r="AO769" s="88" t="str">
        <f>IF($AB769&lt;&gt;"x","",IF(AND($I769&lt;&gt;AO$4, IFERROR(MATCH("c",$AB769:AN769,0),0)=0),"x", IF(IFERROR(MATCH("c",$AB769:AN769,0),0)=0,"c","")))</f>
        <v/>
      </c>
      <c r="AP769" s="88" t="str">
        <f>IF($AB769&lt;&gt;"x","",IF(AND($I769&lt;&gt;AP$4, IFERROR(MATCH("c",$AB769:AO769,0),0)=0),"x", IF(IFERROR(MATCH("c",$AB769:AO769,0),0)=0,"c","")))</f>
        <v/>
      </c>
      <c r="AQ769" s="88" t="str">
        <f>IF($AB769&lt;&gt;"x","",IF(AND($I769&lt;&gt;AQ$4, IFERROR(MATCH("c",$AB769:AP769,0),0)=0),"x", IF(IFERROR(MATCH("c",$AB769:AP769,0),0)=0,"c","")))</f>
        <v/>
      </c>
    </row>
    <row r="770" spans="2:43" x14ac:dyDescent="0.25">
      <c r="B770" s="88">
        <f>IF(AND(OR(Pipeline!$F$5=H770,Pipeline!$F$5="",Pipeline!$F$5="All"), OR(Pipeline!$F$6=J770,Pipeline!$F$6="",Pipeline!$F$6="All"),  OR(Pipeline!$J$5&lt;=K770,Pipeline!$J$5=""), OR(Pipeline!$J$6&gt;=K770,Pipeline!$J$6=""),  OR(Pipeline!$N$5&lt;=O770,Pipeline!$N$5=""), OR(Pipeline!$N$6&gt;=O770,Pipeline!$N$6="")),1,0)</f>
        <v>1</v>
      </c>
      <c r="C770" s="99">
        <f>IF(B770&lt;&gt;1,"",COUNTIFS($I$6:I769,I770,$B$6:B769,1)+1)</f>
        <v>758</v>
      </c>
      <c r="D770" s="100" t="str">
        <f>IF(LEN(INDEX(Input!B$6:B$1005,ROW($C770)-ROW($C$5),1))=0,"-",INDEX(Input!B$6:B$1005,ROW($C770)-ROW($C$5),1))</f>
        <v>-</v>
      </c>
      <c r="E770" s="100" t="str">
        <f>IF(LEN(INDEX(Input!C$6:C$1005,ROW($C770)-ROW($C$5),1))=0,"-",INDEX(Input!C$6:C$1005,ROW($C770)-ROW($C$5),1))</f>
        <v>-</v>
      </c>
      <c r="F770" s="100" t="str">
        <f>IF(LEN(INDEX(Input!D$6:D$1005,ROW($C770)-ROW($C$5),1))=0,"-",INDEX(Input!D$6:D$1005,ROW($C770)-ROW($C$5),1))</f>
        <v>-</v>
      </c>
      <c r="G770" s="100" t="str">
        <f>IF(LEN(INDEX(Input!E$6:E$1005,ROW($C770)-ROW($C$5),1))=0,"-",INDEX(Input!E$6:E$1005,ROW($C770)-ROW($C$5),1))</f>
        <v>-</v>
      </c>
      <c r="H770" s="100" t="str">
        <f>IF(LEN(INDEX(Input!F$6:F$1005,ROW($C770)-ROW($C$5),1))=0,"-",INDEX(Input!F$6:F$1005,ROW($C770)-ROW($C$5),1))</f>
        <v>-</v>
      </c>
      <c r="I770" s="100" t="str">
        <f>IF(LEN(INDEX(Input!G$6:G$1005,ROW($C770)-ROW($C$5),1))=0,"",INDEX(Input!G$6:G$1005,ROW($C770)-ROW($C$5),1))</f>
        <v/>
      </c>
      <c r="J770" s="100" t="str">
        <f>IF(LEN(INDEX(Input!B$6:B$1005,ROW($C770)-ROW($C$5),1))=0,"-",IF(INDEX(Input!H$6:H$1005,ROW($C770)-ROW($C$5),1)="","Not set",INDEX(Input!H$6:H$1005,ROW($C770)-ROW($C$5),1)) )</f>
        <v>-</v>
      </c>
      <c r="K770" s="101" t="str">
        <f>IF(LEN(INDEX(Input!I$6:I$1005,ROW($C770)-ROW($C$5),1))=0,"",INDEX(Input!I$6:I$1005,ROW($C770)-ROW($C$5),1))</f>
        <v/>
      </c>
      <c r="L770" s="101" t="str">
        <f t="array" ref="L770">IFERROR(IF($AY$24=123,DAY(K770)&amp;connector&amp;IF($AZ$24="Extended",INDEX($AT$24:$AT$35,MONTH(K770),1),MONTH(K770))&amp;connector&amp;IF($AZ$24="Short", RIGHT(YEAR(K770),2),YEAR(K770)),IF($AY$24=213, MONTH(K770)&amp;connector&amp;DAY(K770)&amp;connector&amp;IF($AZ$24="Short", RIGHT(YEAR(K770),2),YEAR(K770)),IF($AZ$24="Short", RIGHT(YEAR(K770),2),YEAR(K770))&amp;connector&amp;MONTH(K770)&amp;connector&amp;DAY(K770))),"-")</f>
        <v>-</v>
      </c>
      <c r="M770" s="101" t="str">
        <f>IF(LEN(INDEX(Input!J$6:J$1005,ROW($C770)-ROW($C$5),1))=0,"",INDEX(Input!J$6:J$1005,ROW($C770)-ROW($C$5),1))</f>
        <v/>
      </c>
      <c r="N770" s="101" t="str">
        <f t="array" ref="N770">IFERROR(IF($AY$24=123,DAY(M770)&amp;connector&amp;IF($AZ$24="Extended",INDEX($AT$24:$AT$35,MONTH(M770),1),MONTH(M770))&amp;connector&amp;IF($AZ$24="Short", RIGHT(YEAR(M770),2),YEAR(M770)),IF($AY$24=213, MONTH(M770)&amp;connector&amp;DAY(M770)&amp;connector&amp;IF($AZ$24="Short", RIGHT(YEAR(M770),2),YEAR(M770)),IF($AZ$24="Short", RIGHT(YEAR(M770),2),YEAR(M770))&amp;connector&amp;MONTH(M770)&amp;connector&amp;DAY(M770))),"-")</f>
        <v>-</v>
      </c>
      <c r="O770" s="156" t="str">
        <f>IF(LEN(INDEX(Input!K$6:K$1005,ROW($C770)-ROW($C$5),1))=0,"",INDEX(Input!K$6:K$1005,ROW($C770)-ROW($C$5),1))</f>
        <v/>
      </c>
      <c r="P770" s="100" t="str">
        <f t="shared" si="89"/>
        <v>-</v>
      </c>
      <c r="Q770" s="156" t="str">
        <f>IF(LEN(INDEX(Input!L$6:L$1005,ROW($C770)-ROW($C$5),1))=0,"",INDEX(Input!L$6:L$1005,ROW($C770)-ROW($C$5),1))</f>
        <v/>
      </c>
      <c r="R770" s="100" t="str">
        <f t="shared" si="90"/>
        <v>-</v>
      </c>
      <c r="S770" s="156" t="str">
        <f>IF(LEN(INDEX(Input!M$6:M$1005,ROW($C770)-ROW($C$5),1))=0,"-",INDEX(Input!M$6:M$1005,ROW($C770)-ROW($C$5),1))</f>
        <v>-</v>
      </c>
      <c r="T770" s="156" t="str">
        <f t="shared" si="91"/>
        <v/>
      </c>
      <c r="U770" s="100" t="str">
        <f t="shared" si="92"/>
        <v>-</v>
      </c>
      <c r="V770" s="156" t="str">
        <f>IF(LEN(INDEX(Input!O$6:O$1005,ROW($C770)-ROW($C$5),1))=0,"",INDEX(Input!O$6:O$1005,ROW($C770)-ROW($C$5),1))</f>
        <v/>
      </c>
      <c r="W770" s="100" t="str">
        <f t="shared" si="93"/>
        <v>-</v>
      </c>
      <c r="X770" s="104" t="str">
        <f t="shared" si="94"/>
        <v/>
      </c>
      <c r="Y770" s="102" t="str">
        <f t="shared" si="95"/>
        <v/>
      </c>
      <c r="Z770" s="102" t="str">
        <f>IF(AND(OR(Dashboard!$D$7=J770,Dashboard!$D$7=""),  OR(Dashboard!$G$6&lt;=K770,Dashboard!$G$6=""), OR(Dashboard!$G$7&gt;=K770,Dashboard!$G$7=""),  OR(Dashboard!$J$6&lt;=O770,Dashboard!$J$6=""), OR(Dashboard!$J$7&gt;=O770,Dashboard!$J$7=""),D770&lt;&gt;""),"x","")</f>
        <v>x</v>
      </c>
      <c r="AA770" s="102" t="str">
        <f>IF(AND(OR(Dashboard!$D$6=H770,Dashboard!$D$6="",Dashboard!$D$6="All"), Z770="x"),"x","")</f>
        <v>x</v>
      </c>
      <c r="AB770" s="103" t="str">
        <f>IF(AND(OR(Dashboard!$D$6=H770,Dashboard!$D$6="",Dashboard!$D$6="All"), OR(Dashboard!$D$7=J770,Dashboard!$D$7=""),  OR(Dashboard!$G$6&lt;=K770,Dashboard!$G$6=""), OR(Dashboard!$G$7&gt;=K770,Dashboard!$G$7=""),  OR(Dashboard!$J$6&lt;=O770,Dashboard!$J$6=""), OR(Dashboard!$J$7&gt;=O770,Dashboard!$J$7=""),I770&lt;&gt;""),"x","")</f>
        <v/>
      </c>
      <c r="AC770" s="88" t="str">
        <f>IF($AB770&lt;&gt;"x","",IF(AND($I770&lt;&gt;AC$4, IFERROR(MATCH("c",$AB770:AB770,0),0)=0),"x", IF(IFERROR(MATCH("c",$AB770:AB770,0),0)=0,"c","")))</f>
        <v/>
      </c>
      <c r="AD770" s="88" t="str">
        <f>IF($AB770&lt;&gt;"x","",IF(AND($I770&lt;&gt;AD$4, IFERROR(MATCH("c",$AB770:AC770,0),0)=0),"x", IF(IFERROR(MATCH("c",$AB770:AC770,0),0)=0,"c","")))</f>
        <v/>
      </c>
      <c r="AE770" s="88" t="str">
        <f>IF($AB770&lt;&gt;"x","",IF(AND($I770&lt;&gt;AE$4, IFERROR(MATCH("c",$AB770:AD770,0),0)=0),"x", IF(IFERROR(MATCH("c",$AB770:AD770,0),0)=0,"c","")))</f>
        <v/>
      </c>
      <c r="AF770" s="88" t="str">
        <f>IF($AB770&lt;&gt;"x","",IF(AND($I770&lt;&gt;AF$4, IFERROR(MATCH("c",$AB770:AE770,0),0)=0),"x", IF(IFERROR(MATCH("c",$AB770:AE770,0),0)=0,"c","")))</f>
        <v/>
      </c>
      <c r="AG770" s="88" t="str">
        <f>IF($AB770&lt;&gt;"x","",IF(AND($I770&lt;&gt;AG$4, IFERROR(MATCH("c",$AB770:AF770,0),0)=0),"x", IF(IFERROR(MATCH("c",$AB770:AF770,0),0)=0,"c","")))</f>
        <v/>
      </c>
      <c r="AH770" s="88" t="str">
        <f>IF($AB770&lt;&gt;"x","",IF(AND($I770&lt;&gt;AH$4, IFERROR(MATCH("c",$AB770:AG770,0),0)=0),"x", IF(IFERROR(MATCH("c",$AB770:AG770,0),0)=0,"c","")))</f>
        <v/>
      </c>
      <c r="AI770" s="88" t="str">
        <f>IF($AB770&lt;&gt;"x","",IF(AND($I770&lt;&gt;AI$4, IFERROR(MATCH("c",$AB770:AH770,0),0)=0),"x", IF(IFERROR(MATCH("c",$AB770:AH770,0),0)=0,"c","")))</f>
        <v/>
      </c>
      <c r="AJ770" s="88" t="str">
        <f>IF($AB770&lt;&gt;"x","",IF(AND($I770&lt;&gt;AJ$4, IFERROR(MATCH("c",$AB770:AI770,0),0)=0),"x", IF(IFERROR(MATCH("c",$AB770:AI770,0),0)=0,"c","")))</f>
        <v/>
      </c>
      <c r="AK770" s="88" t="str">
        <f>IF($AB770&lt;&gt;"x","",IF(AND($I770&lt;&gt;AK$4, IFERROR(MATCH("c",$AB770:AJ770,0),0)=0),"x", IF(IFERROR(MATCH("c",$AB770:AJ770,0),0)=0,"c","")))</f>
        <v/>
      </c>
      <c r="AL770" s="88" t="str">
        <f>IF($AB770&lt;&gt;"x","",IF(AND($I770&lt;&gt;AL$4, IFERROR(MATCH("c",$AB770:AK770,0),0)=0),"x", IF(IFERROR(MATCH("c",$AB770:AK770,0),0)=0,"c","")))</f>
        <v/>
      </c>
      <c r="AM770" s="88" t="str">
        <f>IF($AB770&lt;&gt;"x","",IF(AND($I770&lt;&gt;AM$4, IFERROR(MATCH("c",$AB770:AL770,0),0)=0),"x", IF(IFERROR(MATCH("c",$AB770:AL770,0),0)=0,"c","")))</f>
        <v/>
      </c>
      <c r="AN770" s="88" t="str">
        <f>IF($AB770&lt;&gt;"x","",IF(AND($I770&lt;&gt;AN$4, IFERROR(MATCH("c",$AB770:AM770,0),0)=0),"x", IF(IFERROR(MATCH("c",$AB770:AM770,0),0)=0,"c","")))</f>
        <v/>
      </c>
      <c r="AO770" s="88" t="str">
        <f>IF($AB770&lt;&gt;"x","",IF(AND($I770&lt;&gt;AO$4, IFERROR(MATCH("c",$AB770:AN770,0),0)=0),"x", IF(IFERROR(MATCH("c",$AB770:AN770,0),0)=0,"c","")))</f>
        <v/>
      </c>
      <c r="AP770" s="88" t="str">
        <f>IF($AB770&lt;&gt;"x","",IF(AND($I770&lt;&gt;AP$4, IFERROR(MATCH("c",$AB770:AO770,0),0)=0),"x", IF(IFERROR(MATCH("c",$AB770:AO770,0),0)=0,"c","")))</f>
        <v/>
      </c>
      <c r="AQ770" s="88" t="str">
        <f>IF($AB770&lt;&gt;"x","",IF(AND($I770&lt;&gt;AQ$4, IFERROR(MATCH("c",$AB770:AP770,0),0)=0),"x", IF(IFERROR(MATCH("c",$AB770:AP770,0),0)=0,"c","")))</f>
        <v/>
      </c>
    </row>
    <row r="771" spans="2:43" x14ac:dyDescent="0.25">
      <c r="B771" s="88">
        <f>IF(AND(OR(Pipeline!$F$5=H771,Pipeline!$F$5="",Pipeline!$F$5="All"), OR(Pipeline!$F$6=J771,Pipeline!$F$6="",Pipeline!$F$6="All"),  OR(Pipeline!$J$5&lt;=K771,Pipeline!$J$5=""), OR(Pipeline!$J$6&gt;=K771,Pipeline!$J$6=""),  OR(Pipeline!$N$5&lt;=O771,Pipeline!$N$5=""), OR(Pipeline!$N$6&gt;=O771,Pipeline!$N$6="")),1,0)</f>
        <v>1</v>
      </c>
      <c r="C771" s="99">
        <f>IF(B771&lt;&gt;1,"",COUNTIFS($I$6:I770,I771,$B$6:B770,1)+1)</f>
        <v>759</v>
      </c>
      <c r="D771" s="100" t="str">
        <f>IF(LEN(INDEX(Input!B$6:B$1005,ROW($C771)-ROW($C$5),1))=0,"-",INDEX(Input!B$6:B$1005,ROW($C771)-ROW($C$5),1))</f>
        <v>-</v>
      </c>
      <c r="E771" s="100" t="str">
        <f>IF(LEN(INDEX(Input!C$6:C$1005,ROW($C771)-ROW($C$5),1))=0,"-",INDEX(Input!C$6:C$1005,ROW($C771)-ROW($C$5),1))</f>
        <v>-</v>
      </c>
      <c r="F771" s="100" t="str">
        <f>IF(LEN(INDEX(Input!D$6:D$1005,ROW($C771)-ROW($C$5),1))=0,"-",INDEX(Input!D$6:D$1005,ROW($C771)-ROW($C$5),1))</f>
        <v>-</v>
      </c>
      <c r="G771" s="100" t="str">
        <f>IF(LEN(INDEX(Input!E$6:E$1005,ROW($C771)-ROW($C$5),1))=0,"-",INDEX(Input!E$6:E$1005,ROW($C771)-ROW($C$5),1))</f>
        <v>-</v>
      </c>
      <c r="H771" s="100" t="str">
        <f>IF(LEN(INDEX(Input!F$6:F$1005,ROW($C771)-ROW($C$5),1))=0,"-",INDEX(Input!F$6:F$1005,ROW($C771)-ROW($C$5),1))</f>
        <v>-</v>
      </c>
      <c r="I771" s="100" t="str">
        <f>IF(LEN(INDEX(Input!G$6:G$1005,ROW($C771)-ROW($C$5),1))=0,"",INDEX(Input!G$6:G$1005,ROW($C771)-ROW($C$5),1))</f>
        <v/>
      </c>
      <c r="J771" s="100" t="str">
        <f>IF(LEN(INDEX(Input!B$6:B$1005,ROW($C771)-ROW($C$5),1))=0,"-",IF(INDEX(Input!H$6:H$1005,ROW($C771)-ROW($C$5),1)="","Not set",INDEX(Input!H$6:H$1005,ROW($C771)-ROW($C$5),1)) )</f>
        <v>-</v>
      </c>
      <c r="K771" s="101" t="str">
        <f>IF(LEN(INDEX(Input!I$6:I$1005,ROW($C771)-ROW($C$5),1))=0,"",INDEX(Input!I$6:I$1005,ROW($C771)-ROW($C$5),1))</f>
        <v/>
      </c>
      <c r="L771" s="101" t="str">
        <f t="array" ref="L771">IFERROR(IF($AY$24=123,DAY(K771)&amp;connector&amp;IF($AZ$24="Extended",INDEX($AT$24:$AT$35,MONTH(K771),1),MONTH(K771))&amp;connector&amp;IF($AZ$24="Short", RIGHT(YEAR(K771),2),YEAR(K771)),IF($AY$24=213, MONTH(K771)&amp;connector&amp;DAY(K771)&amp;connector&amp;IF($AZ$24="Short", RIGHT(YEAR(K771),2),YEAR(K771)),IF($AZ$24="Short", RIGHT(YEAR(K771),2),YEAR(K771))&amp;connector&amp;MONTH(K771)&amp;connector&amp;DAY(K771))),"-")</f>
        <v>-</v>
      </c>
      <c r="M771" s="101" t="str">
        <f>IF(LEN(INDEX(Input!J$6:J$1005,ROW($C771)-ROW($C$5),1))=0,"",INDEX(Input!J$6:J$1005,ROW($C771)-ROW($C$5),1))</f>
        <v/>
      </c>
      <c r="N771" s="101" t="str">
        <f t="array" ref="N771">IFERROR(IF($AY$24=123,DAY(M771)&amp;connector&amp;IF($AZ$24="Extended",INDEX($AT$24:$AT$35,MONTH(M771),1),MONTH(M771))&amp;connector&amp;IF($AZ$24="Short", RIGHT(YEAR(M771),2),YEAR(M771)),IF($AY$24=213, MONTH(M771)&amp;connector&amp;DAY(M771)&amp;connector&amp;IF($AZ$24="Short", RIGHT(YEAR(M771),2),YEAR(M771)),IF($AZ$24="Short", RIGHT(YEAR(M771),2),YEAR(M771))&amp;connector&amp;MONTH(M771)&amp;connector&amp;DAY(M771))),"-")</f>
        <v>-</v>
      </c>
      <c r="O771" s="156" t="str">
        <f>IF(LEN(INDEX(Input!K$6:K$1005,ROW($C771)-ROW($C$5),1))=0,"",INDEX(Input!K$6:K$1005,ROW($C771)-ROW($C$5),1))</f>
        <v/>
      </c>
      <c r="P771" s="100" t="str">
        <f t="shared" si="89"/>
        <v>-</v>
      </c>
      <c r="Q771" s="156" t="str">
        <f>IF(LEN(INDEX(Input!L$6:L$1005,ROW($C771)-ROW($C$5),1))=0,"",INDEX(Input!L$6:L$1005,ROW($C771)-ROW($C$5),1))</f>
        <v/>
      </c>
      <c r="R771" s="100" t="str">
        <f t="shared" si="90"/>
        <v>-</v>
      </c>
      <c r="S771" s="156" t="str">
        <f>IF(LEN(INDEX(Input!M$6:M$1005,ROW($C771)-ROW($C$5),1))=0,"-",INDEX(Input!M$6:M$1005,ROW($C771)-ROW($C$5),1))</f>
        <v>-</v>
      </c>
      <c r="T771" s="156" t="str">
        <f t="shared" si="91"/>
        <v/>
      </c>
      <c r="U771" s="100" t="str">
        <f t="shared" si="92"/>
        <v>-</v>
      </c>
      <c r="V771" s="156" t="str">
        <f>IF(LEN(INDEX(Input!O$6:O$1005,ROW($C771)-ROW($C$5),1))=0,"",INDEX(Input!O$6:O$1005,ROW($C771)-ROW($C$5),1))</f>
        <v/>
      </c>
      <c r="W771" s="100" t="str">
        <f t="shared" si="93"/>
        <v>-</v>
      </c>
      <c r="X771" s="104" t="str">
        <f t="shared" si="94"/>
        <v/>
      </c>
      <c r="Y771" s="102" t="str">
        <f t="shared" si="95"/>
        <v/>
      </c>
      <c r="Z771" s="102" t="str">
        <f>IF(AND(OR(Dashboard!$D$7=J771,Dashboard!$D$7=""),  OR(Dashboard!$G$6&lt;=K771,Dashboard!$G$6=""), OR(Dashboard!$G$7&gt;=K771,Dashboard!$G$7=""),  OR(Dashboard!$J$6&lt;=O771,Dashboard!$J$6=""), OR(Dashboard!$J$7&gt;=O771,Dashboard!$J$7=""),D771&lt;&gt;""),"x","")</f>
        <v>x</v>
      </c>
      <c r="AA771" s="102" t="str">
        <f>IF(AND(OR(Dashboard!$D$6=H771,Dashboard!$D$6="",Dashboard!$D$6="All"), Z771="x"),"x","")</f>
        <v>x</v>
      </c>
      <c r="AB771" s="103" t="str">
        <f>IF(AND(OR(Dashboard!$D$6=H771,Dashboard!$D$6="",Dashboard!$D$6="All"), OR(Dashboard!$D$7=J771,Dashboard!$D$7=""),  OR(Dashboard!$G$6&lt;=K771,Dashboard!$G$6=""), OR(Dashboard!$G$7&gt;=K771,Dashboard!$G$7=""),  OR(Dashboard!$J$6&lt;=O771,Dashboard!$J$6=""), OR(Dashboard!$J$7&gt;=O771,Dashboard!$J$7=""),I771&lt;&gt;""),"x","")</f>
        <v/>
      </c>
      <c r="AC771" s="88" t="str">
        <f>IF($AB771&lt;&gt;"x","",IF(AND($I771&lt;&gt;AC$4, IFERROR(MATCH("c",$AB771:AB771,0),0)=0),"x", IF(IFERROR(MATCH("c",$AB771:AB771,0),0)=0,"c","")))</f>
        <v/>
      </c>
      <c r="AD771" s="88" t="str">
        <f>IF($AB771&lt;&gt;"x","",IF(AND($I771&lt;&gt;AD$4, IFERROR(MATCH("c",$AB771:AC771,0),0)=0),"x", IF(IFERROR(MATCH("c",$AB771:AC771,0),0)=0,"c","")))</f>
        <v/>
      </c>
      <c r="AE771" s="88" t="str">
        <f>IF($AB771&lt;&gt;"x","",IF(AND($I771&lt;&gt;AE$4, IFERROR(MATCH("c",$AB771:AD771,0),0)=0),"x", IF(IFERROR(MATCH("c",$AB771:AD771,0),0)=0,"c","")))</f>
        <v/>
      </c>
      <c r="AF771" s="88" t="str">
        <f>IF($AB771&lt;&gt;"x","",IF(AND($I771&lt;&gt;AF$4, IFERROR(MATCH("c",$AB771:AE771,0),0)=0),"x", IF(IFERROR(MATCH("c",$AB771:AE771,0),0)=0,"c","")))</f>
        <v/>
      </c>
      <c r="AG771" s="88" t="str">
        <f>IF($AB771&lt;&gt;"x","",IF(AND($I771&lt;&gt;AG$4, IFERROR(MATCH("c",$AB771:AF771,0),0)=0),"x", IF(IFERROR(MATCH("c",$AB771:AF771,0),0)=0,"c","")))</f>
        <v/>
      </c>
      <c r="AH771" s="88" t="str">
        <f>IF($AB771&lt;&gt;"x","",IF(AND($I771&lt;&gt;AH$4, IFERROR(MATCH("c",$AB771:AG771,0),0)=0),"x", IF(IFERROR(MATCH("c",$AB771:AG771,0),0)=0,"c","")))</f>
        <v/>
      </c>
      <c r="AI771" s="88" t="str">
        <f>IF($AB771&lt;&gt;"x","",IF(AND($I771&lt;&gt;AI$4, IFERROR(MATCH("c",$AB771:AH771,0),0)=0),"x", IF(IFERROR(MATCH("c",$AB771:AH771,0),0)=0,"c","")))</f>
        <v/>
      </c>
      <c r="AJ771" s="88" t="str">
        <f>IF($AB771&lt;&gt;"x","",IF(AND($I771&lt;&gt;AJ$4, IFERROR(MATCH("c",$AB771:AI771,0),0)=0),"x", IF(IFERROR(MATCH("c",$AB771:AI771,0),0)=0,"c","")))</f>
        <v/>
      </c>
      <c r="AK771" s="88" t="str">
        <f>IF($AB771&lt;&gt;"x","",IF(AND($I771&lt;&gt;AK$4, IFERROR(MATCH("c",$AB771:AJ771,0),0)=0),"x", IF(IFERROR(MATCH("c",$AB771:AJ771,0),0)=0,"c","")))</f>
        <v/>
      </c>
      <c r="AL771" s="88" t="str">
        <f>IF($AB771&lt;&gt;"x","",IF(AND($I771&lt;&gt;AL$4, IFERROR(MATCH("c",$AB771:AK771,0),0)=0),"x", IF(IFERROR(MATCH("c",$AB771:AK771,0),0)=0,"c","")))</f>
        <v/>
      </c>
      <c r="AM771" s="88" t="str">
        <f>IF($AB771&lt;&gt;"x","",IF(AND($I771&lt;&gt;AM$4, IFERROR(MATCH("c",$AB771:AL771,0),0)=0),"x", IF(IFERROR(MATCH("c",$AB771:AL771,0),0)=0,"c","")))</f>
        <v/>
      </c>
      <c r="AN771" s="88" t="str">
        <f>IF($AB771&lt;&gt;"x","",IF(AND($I771&lt;&gt;AN$4, IFERROR(MATCH("c",$AB771:AM771,0),0)=0),"x", IF(IFERROR(MATCH("c",$AB771:AM771,0),0)=0,"c","")))</f>
        <v/>
      </c>
      <c r="AO771" s="88" t="str">
        <f>IF($AB771&lt;&gt;"x","",IF(AND($I771&lt;&gt;AO$4, IFERROR(MATCH("c",$AB771:AN771,0),0)=0),"x", IF(IFERROR(MATCH("c",$AB771:AN771,0),0)=0,"c","")))</f>
        <v/>
      </c>
      <c r="AP771" s="88" t="str">
        <f>IF($AB771&lt;&gt;"x","",IF(AND($I771&lt;&gt;AP$4, IFERROR(MATCH("c",$AB771:AO771,0),0)=0),"x", IF(IFERROR(MATCH("c",$AB771:AO771,0),0)=0,"c","")))</f>
        <v/>
      </c>
      <c r="AQ771" s="88" t="str">
        <f>IF($AB771&lt;&gt;"x","",IF(AND($I771&lt;&gt;AQ$4, IFERROR(MATCH("c",$AB771:AP771,0),0)=0),"x", IF(IFERROR(MATCH("c",$AB771:AP771,0),0)=0,"c","")))</f>
        <v/>
      </c>
    </row>
    <row r="772" spans="2:43" x14ac:dyDescent="0.25">
      <c r="B772" s="88">
        <f>IF(AND(OR(Pipeline!$F$5=H772,Pipeline!$F$5="",Pipeline!$F$5="All"), OR(Pipeline!$F$6=J772,Pipeline!$F$6="",Pipeline!$F$6="All"),  OR(Pipeline!$J$5&lt;=K772,Pipeline!$J$5=""), OR(Pipeline!$J$6&gt;=K772,Pipeline!$J$6=""),  OR(Pipeline!$N$5&lt;=O772,Pipeline!$N$5=""), OR(Pipeline!$N$6&gt;=O772,Pipeline!$N$6="")),1,0)</f>
        <v>1</v>
      </c>
      <c r="C772" s="99">
        <f>IF(B772&lt;&gt;1,"",COUNTIFS($I$6:I771,I772,$B$6:B771,1)+1)</f>
        <v>760</v>
      </c>
      <c r="D772" s="100" t="str">
        <f>IF(LEN(INDEX(Input!B$6:B$1005,ROW($C772)-ROW($C$5),1))=0,"-",INDEX(Input!B$6:B$1005,ROW($C772)-ROW($C$5),1))</f>
        <v>-</v>
      </c>
      <c r="E772" s="100" t="str">
        <f>IF(LEN(INDEX(Input!C$6:C$1005,ROW($C772)-ROW($C$5),1))=0,"-",INDEX(Input!C$6:C$1005,ROW($C772)-ROW($C$5),1))</f>
        <v>-</v>
      </c>
      <c r="F772" s="100" t="str">
        <f>IF(LEN(INDEX(Input!D$6:D$1005,ROW($C772)-ROW($C$5),1))=0,"-",INDEX(Input!D$6:D$1005,ROW($C772)-ROW($C$5),1))</f>
        <v>-</v>
      </c>
      <c r="G772" s="100" t="str">
        <f>IF(LEN(INDEX(Input!E$6:E$1005,ROW($C772)-ROW($C$5),1))=0,"-",INDEX(Input!E$6:E$1005,ROW($C772)-ROW($C$5),1))</f>
        <v>-</v>
      </c>
      <c r="H772" s="100" t="str">
        <f>IF(LEN(INDEX(Input!F$6:F$1005,ROW($C772)-ROW($C$5),1))=0,"-",INDEX(Input!F$6:F$1005,ROW($C772)-ROW($C$5),1))</f>
        <v>-</v>
      </c>
      <c r="I772" s="100" t="str">
        <f>IF(LEN(INDEX(Input!G$6:G$1005,ROW($C772)-ROW($C$5),1))=0,"",INDEX(Input!G$6:G$1005,ROW($C772)-ROW($C$5),1))</f>
        <v/>
      </c>
      <c r="J772" s="100" t="str">
        <f>IF(LEN(INDEX(Input!B$6:B$1005,ROW($C772)-ROW($C$5),1))=0,"-",IF(INDEX(Input!H$6:H$1005,ROW($C772)-ROW($C$5),1)="","Not set",INDEX(Input!H$6:H$1005,ROW($C772)-ROW($C$5),1)) )</f>
        <v>-</v>
      </c>
      <c r="K772" s="101" t="str">
        <f>IF(LEN(INDEX(Input!I$6:I$1005,ROW($C772)-ROW($C$5),1))=0,"",INDEX(Input!I$6:I$1005,ROW($C772)-ROW($C$5),1))</f>
        <v/>
      </c>
      <c r="L772" s="101" t="str">
        <f t="array" ref="L772">IFERROR(IF($AY$24=123,DAY(K772)&amp;connector&amp;IF($AZ$24="Extended",INDEX($AT$24:$AT$35,MONTH(K772),1),MONTH(K772))&amp;connector&amp;IF($AZ$24="Short", RIGHT(YEAR(K772),2),YEAR(K772)),IF($AY$24=213, MONTH(K772)&amp;connector&amp;DAY(K772)&amp;connector&amp;IF($AZ$24="Short", RIGHT(YEAR(K772),2),YEAR(K772)),IF($AZ$24="Short", RIGHT(YEAR(K772),2),YEAR(K772))&amp;connector&amp;MONTH(K772)&amp;connector&amp;DAY(K772))),"-")</f>
        <v>-</v>
      </c>
      <c r="M772" s="101" t="str">
        <f>IF(LEN(INDEX(Input!J$6:J$1005,ROW($C772)-ROW($C$5),1))=0,"",INDEX(Input!J$6:J$1005,ROW($C772)-ROW($C$5),1))</f>
        <v/>
      </c>
      <c r="N772" s="101" t="str">
        <f t="array" ref="N772">IFERROR(IF($AY$24=123,DAY(M772)&amp;connector&amp;IF($AZ$24="Extended",INDEX($AT$24:$AT$35,MONTH(M772),1),MONTH(M772))&amp;connector&amp;IF($AZ$24="Short", RIGHT(YEAR(M772),2),YEAR(M772)),IF($AY$24=213, MONTH(M772)&amp;connector&amp;DAY(M772)&amp;connector&amp;IF($AZ$24="Short", RIGHT(YEAR(M772),2),YEAR(M772)),IF($AZ$24="Short", RIGHT(YEAR(M772),2),YEAR(M772))&amp;connector&amp;MONTH(M772)&amp;connector&amp;DAY(M772))),"-")</f>
        <v>-</v>
      </c>
      <c r="O772" s="156" t="str">
        <f>IF(LEN(INDEX(Input!K$6:K$1005,ROW($C772)-ROW($C$5),1))=0,"",INDEX(Input!K$6:K$1005,ROW($C772)-ROW($C$5),1))</f>
        <v/>
      </c>
      <c r="P772" s="100" t="str">
        <f t="shared" si="89"/>
        <v>-</v>
      </c>
      <c r="Q772" s="156" t="str">
        <f>IF(LEN(INDEX(Input!L$6:L$1005,ROW($C772)-ROW($C$5),1))=0,"",INDEX(Input!L$6:L$1005,ROW($C772)-ROW($C$5),1))</f>
        <v/>
      </c>
      <c r="R772" s="100" t="str">
        <f t="shared" si="90"/>
        <v>-</v>
      </c>
      <c r="S772" s="156" t="str">
        <f>IF(LEN(INDEX(Input!M$6:M$1005,ROW($C772)-ROW($C$5),1))=0,"-",INDEX(Input!M$6:M$1005,ROW($C772)-ROW($C$5),1))</f>
        <v>-</v>
      </c>
      <c r="T772" s="156" t="str">
        <f t="shared" si="91"/>
        <v/>
      </c>
      <c r="U772" s="100" t="str">
        <f t="shared" si="92"/>
        <v>-</v>
      </c>
      <c r="V772" s="156" t="str">
        <f>IF(LEN(INDEX(Input!O$6:O$1005,ROW($C772)-ROW($C$5),1))=0,"",INDEX(Input!O$6:O$1005,ROW($C772)-ROW($C$5),1))</f>
        <v/>
      </c>
      <c r="W772" s="100" t="str">
        <f t="shared" si="93"/>
        <v>-</v>
      </c>
      <c r="X772" s="104" t="str">
        <f t="shared" si="94"/>
        <v/>
      </c>
      <c r="Y772" s="102" t="str">
        <f t="shared" si="95"/>
        <v/>
      </c>
      <c r="Z772" s="102" t="str">
        <f>IF(AND(OR(Dashboard!$D$7=J772,Dashboard!$D$7=""),  OR(Dashboard!$G$6&lt;=K772,Dashboard!$G$6=""), OR(Dashboard!$G$7&gt;=K772,Dashboard!$G$7=""),  OR(Dashboard!$J$6&lt;=O772,Dashboard!$J$6=""), OR(Dashboard!$J$7&gt;=O772,Dashboard!$J$7=""),D772&lt;&gt;""),"x","")</f>
        <v>x</v>
      </c>
      <c r="AA772" s="102" t="str">
        <f>IF(AND(OR(Dashboard!$D$6=H772,Dashboard!$D$6="",Dashboard!$D$6="All"), Z772="x"),"x","")</f>
        <v>x</v>
      </c>
      <c r="AB772" s="103" t="str">
        <f>IF(AND(OR(Dashboard!$D$6=H772,Dashboard!$D$6="",Dashboard!$D$6="All"), OR(Dashboard!$D$7=J772,Dashboard!$D$7=""),  OR(Dashboard!$G$6&lt;=K772,Dashboard!$G$6=""), OR(Dashboard!$G$7&gt;=K772,Dashboard!$G$7=""),  OR(Dashboard!$J$6&lt;=O772,Dashboard!$J$6=""), OR(Dashboard!$J$7&gt;=O772,Dashboard!$J$7=""),I772&lt;&gt;""),"x","")</f>
        <v/>
      </c>
      <c r="AC772" s="88" t="str">
        <f>IF($AB772&lt;&gt;"x","",IF(AND($I772&lt;&gt;AC$4, IFERROR(MATCH("c",$AB772:AB772,0),0)=0),"x", IF(IFERROR(MATCH("c",$AB772:AB772,0),0)=0,"c","")))</f>
        <v/>
      </c>
      <c r="AD772" s="88" t="str">
        <f>IF($AB772&lt;&gt;"x","",IF(AND($I772&lt;&gt;AD$4, IFERROR(MATCH("c",$AB772:AC772,0),0)=0),"x", IF(IFERROR(MATCH("c",$AB772:AC772,0),0)=0,"c","")))</f>
        <v/>
      </c>
      <c r="AE772" s="88" t="str">
        <f>IF($AB772&lt;&gt;"x","",IF(AND($I772&lt;&gt;AE$4, IFERROR(MATCH("c",$AB772:AD772,0),0)=0),"x", IF(IFERROR(MATCH("c",$AB772:AD772,0),0)=0,"c","")))</f>
        <v/>
      </c>
      <c r="AF772" s="88" t="str">
        <f>IF($AB772&lt;&gt;"x","",IF(AND($I772&lt;&gt;AF$4, IFERROR(MATCH("c",$AB772:AE772,0),0)=0),"x", IF(IFERROR(MATCH("c",$AB772:AE772,0),0)=0,"c","")))</f>
        <v/>
      </c>
      <c r="AG772" s="88" t="str">
        <f>IF($AB772&lt;&gt;"x","",IF(AND($I772&lt;&gt;AG$4, IFERROR(MATCH("c",$AB772:AF772,0),0)=0),"x", IF(IFERROR(MATCH("c",$AB772:AF772,0),0)=0,"c","")))</f>
        <v/>
      </c>
      <c r="AH772" s="88" t="str">
        <f>IF($AB772&lt;&gt;"x","",IF(AND($I772&lt;&gt;AH$4, IFERROR(MATCH("c",$AB772:AG772,0),0)=0),"x", IF(IFERROR(MATCH("c",$AB772:AG772,0),0)=0,"c","")))</f>
        <v/>
      </c>
      <c r="AI772" s="88" t="str">
        <f>IF($AB772&lt;&gt;"x","",IF(AND($I772&lt;&gt;AI$4, IFERROR(MATCH("c",$AB772:AH772,0),0)=0),"x", IF(IFERROR(MATCH("c",$AB772:AH772,0),0)=0,"c","")))</f>
        <v/>
      </c>
      <c r="AJ772" s="88" t="str">
        <f>IF($AB772&lt;&gt;"x","",IF(AND($I772&lt;&gt;AJ$4, IFERROR(MATCH("c",$AB772:AI772,0),0)=0),"x", IF(IFERROR(MATCH("c",$AB772:AI772,0),0)=0,"c","")))</f>
        <v/>
      </c>
      <c r="AK772" s="88" t="str">
        <f>IF($AB772&lt;&gt;"x","",IF(AND($I772&lt;&gt;AK$4, IFERROR(MATCH("c",$AB772:AJ772,0),0)=0),"x", IF(IFERROR(MATCH("c",$AB772:AJ772,0),0)=0,"c","")))</f>
        <v/>
      </c>
      <c r="AL772" s="88" t="str">
        <f>IF($AB772&lt;&gt;"x","",IF(AND($I772&lt;&gt;AL$4, IFERROR(MATCH("c",$AB772:AK772,0),0)=0),"x", IF(IFERROR(MATCH("c",$AB772:AK772,0),0)=0,"c","")))</f>
        <v/>
      </c>
      <c r="AM772" s="88" t="str">
        <f>IF($AB772&lt;&gt;"x","",IF(AND($I772&lt;&gt;AM$4, IFERROR(MATCH("c",$AB772:AL772,0),0)=0),"x", IF(IFERROR(MATCH("c",$AB772:AL772,0),0)=0,"c","")))</f>
        <v/>
      </c>
      <c r="AN772" s="88" t="str">
        <f>IF($AB772&lt;&gt;"x","",IF(AND($I772&lt;&gt;AN$4, IFERROR(MATCH("c",$AB772:AM772,0),0)=0),"x", IF(IFERROR(MATCH("c",$AB772:AM772,0),0)=0,"c","")))</f>
        <v/>
      </c>
      <c r="AO772" s="88" t="str">
        <f>IF($AB772&lt;&gt;"x","",IF(AND($I772&lt;&gt;AO$4, IFERROR(MATCH("c",$AB772:AN772,0),0)=0),"x", IF(IFERROR(MATCH("c",$AB772:AN772,0),0)=0,"c","")))</f>
        <v/>
      </c>
      <c r="AP772" s="88" t="str">
        <f>IF($AB772&lt;&gt;"x","",IF(AND($I772&lt;&gt;AP$4, IFERROR(MATCH("c",$AB772:AO772,0),0)=0),"x", IF(IFERROR(MATCH("c",$AB772:AO772,0),0)=0,"c","")))</f>
        <v/>
      </c>
      <c r="AQ772" s="88" t="str">
        <f>IF($AB772&lt;&gt;"x","",IF(AND($I772&lt;&gt;AQ$4, IFERROR(MATCH("c",$AB772:AP772,0),0)=0),"x", IF(IFERROR(MATCH("c",$AB772:AP772,0),0)=0,"c","")))</f>
        <v/>
      </c>
    </row>
    <row r="773" spans="2:43" x14ac:dyDescent="0.25">
      <c r="B773" s="88">
        <f>IF(AND(OR(Pipeline!$F$5=H773,Pipeline!$F$5="",Pipeline!$F$5="All"), OR(Pipeline!$F$6=J773,Pipeline!$F$6="",Pipeline!$F$6="All"),  OR(Pipeline!$J$5&lt;=K773,Pipeline!$J$5=""), OR(Pipeline!$J$6&gt;=K773,Pipeline!$J$6=""),  OR(Pipeline!$N$5&lt;=O773,Pipeline!$N$5=""), OR(Pipeline!$N$6&gt;=O773,Pipeline!$N$6="")),1,0)</f>
        <v>1</v>
      </c>
      <c r="C773" s="99">
        <f>IF(B773&lt;&gt;1,"",COUNTIFS($I$6:I772,I773,$B$6:B772,1)+1)</f>
        <v>761</v>
      </c>
      <c r="D773" s="100" t="str">
        <f>IF(LEN(INDEX(Input!B$6:B$1005,ROW($C773)-ROW($C$5),1))=0,"-",INDEX(Input!B$6:B$1005,ROW($C773)-ROW($C$5),1))</f>
        <v>-</v>
      </c>
      <c r="E773" s="100" t="str">
        <f>IF(LEN(INDEX(Input!C$6:C$1005,ROW($C773)-ROW($C$5),1))=0,"-",INDEX(Input!C$6:C$1005,ROW($C773)-ROW($C$5),1))</f>
        <v>-</v>
      </c>
      <c r="F773" s="100" t="str">
        <f>IF(LEN(INDEX(Input!D$6:D$1005,ROW($C773)-ROW($C$5),1))=0,"-",INDEX(Input!D$6:D$1005,ROW($C773)-ROW($C$5),1))</f>
        <v>-</v>
      </c>
      <c r="G773" s="100" t="str">
        <f>IF(LEN(INDEX(Input!E$6:E$1005,ROW($C773)-ROW($C$5),1))=0,"-",INDEX(Input!E$6:E$1005,ROW($C773)-ROW($C$5),1))</f>
        <v>-</v>
      </c>
      <c r="H773" s="100" t="str">
        <f>IF(LEN(INDEX(Input!F$6:F$1005,ROW($C773)-ROW($C$5),1))=0,"-",INDEX(Input!F$6:F$1005,ROW($C773)-ROW($C$5),1))</f>
        <v>-</v>
      </c>
      <c r="I773" s="100" t="str">
        <f>IF(LEN(INDEX(Input!G$6:G$1005,ROW($C773)-ROW($C$5),1))=0,"",INDEX(Input!G$6:G$1005,ROW($C773)-ROW($C$5),1))</f>
        <v/>
      </c>
      <c r="J773" s="100" t="str">
        <f>IF(LEN(INDEX(Input!B$6:B$1005,ROW($C773)-ROW($C$5),1))=0,"-",IF(INDEX(Input!H$6:H$1005,ROW($C773)-ROW($C$5),1)="","Not set",INDEX(Input!H$6:H$1005,ROW($C773)-ROW($C$5),1)) )</f>
        <v>-</v>
      </c>
      <c r="K773" s="101" t="str">
        <f>IF(LEN(INDEX(Input!I$6:I$1005,ROW($C773)-ROW($C$5),1))=0,"",INDEX(Input!I$6:I$1005,ROW($C773)-ROW($C$5),1))</f>
        <v/>
      </c>
      <c r="L773" s="101" t="str">
        <f t="array" ref="L773">IFERROR(IF($AY$24=123,DAY(K773)&amp;connector&amp;IF($AZ$24="Extended",INDEX($AT$24:$AT$35,MONTH(K773),1),MONTH(K773))&amp;connector&amp;IF($AZ$24="Short", RIGHT(YEAR(K773),2),YEAR(K773)),IF($AY$24=213, MONTH(K773)&amp;connector&amp;DAY(K773)&amp;connector&amp;IF($AZ$24="Short", RIGHT(YEAR(K773),2),YEAR(K773)),IF($AZ$24="Short", RIGHT(YEAR(K773),2),YEAR(K773))&amp;connector&amp;MONTH(K773)&amp;connector&amp;DAY(K773))),"-")</f>
        <v>-</v>
      </c>
      <c r="M773" s="101" t="str">
        <f>IF(LEN(INDEX(Input!J$6:J$1005,ROW($C773)-ROW($C$5),1))=0,"",INDEX(Input!J$6:J$1005,ROW($C773)-ROW($C$5),1))</f>
        <v/>
      </c>
      <c r="N773" s="101" t="str">
        <f t="array" ref="N773">IFERROR(IF($AY$24=123,DAY(M773)&amp;connector&amp;IF($AZ$24="Extended",INDEX($AT$24:$AT$35,MONTH(M773),1),MONTH(M773))&amp;connector&amp;IF($AZ$24="Short", RIGHT(YEAR(M773),2),YEAR(M773)),IF($AY$24=213, MONTH(M773)&amp;connector&amp;DAY(M773)&amp;connector&amp;IF($AZ$24="Short", RIGHT(YEAR(M773),2),YEAR(M773)),IF($AZ$24="Short", RIGHT(YEAR(M773),2),YEAR(M773))&amp;connector&amp;MONTH(M773)&amp;connector&amp;DAY(M773))),"-")</f>
        <v>-</v>
      </c>
      <c r="O773" s="156" t="str">
        <f>IF(LEN(INDEX(Input!K$6:K$1005,ROW($C773)-ROW($C$5),1))=0,"",INDEX(Input!K$6:K$1005,ROW($C773)-ROW($C$5),1))</f>
        <v/>
      </c>
      <c r="P773" s="100" t="str">
        <f t="shared" si="89"/>
        <v>-</v>
      </c>
      <c r="Q773" s="156" t="str">
        <f>IF(LEN(INDEX(Input!L$6:L$1005,ROW($C773)-ROW($C$5),1))=0,"",INDEX(Input!L$6:L$1005,ROW($C773)-ROW($C$5),1))</f>
        <v/>
      </c>
      <c r="R773" s="100" t="str">
        <f t="shared" si="90"/>
        <v>-</v>
      </c>
      <c r="S773" s="156" t="str">
        <f>IF(LEN(INDEX(Input!M$6:M$1005,ROW($C773)-ROW($C$5),1))=0,"-",INDEX(Input!M$6:M$1005,ROW($C773)-ROW($C$5),1))</f>
        <v>-</v>
      </c>
      <c r="T773" s="156" t="str">
        <f t="shared" si="91"/>
        <v/>
      </c>
      <c r="U773" s="100" t="str">
        <f t="shared" si="92"/>
        <v>-</v>
      </c>
      <c r="V773" s="156" t="str">
        <f>IF(LEN(INDEX(Input!O$6:O$1005,ROW($C773)-ROW($C$5),1))=0,"",INDEX(Input!O$6:O$1005,ROW($C773)-ROW($C$5),1))</f>
        <v/>
      </c>
      <c r="W773" s="100" t="str">
        <f t="shared" si="93"/>
        <v>-</v>
      </c>
      <c r="X773" s="104" t="str">
        <f t="shared" si="94"/>
        <v/>
      </c>
      <c r="Y773" s="102" t="str">
        <f t="shared" si="95"/>
        <v/>
      </c>
      <c r="Z773" s="102" t="str">
        <f>IF(AND(OR(Dashboard!$D$7=J773,Dashboard!$D$7=""),  OR(Dashboard!$G$6&lt;=K773,Dashboard!$G$6=""), OR(Dashboard!$G$7&gt;=K773,Dashboard!$G$7=""),  OR(Dashboard!$J$6&lt;=O773,Dashboard!$J$6=""), OR(Dashboard!$J$7&gt;=O773,Dashboard!$J$7=""),D773&lt;&gt;""),"x","")</f>
        <v>x</v>
      </c>
      <c r="AA773" s="102" t="str">
        <f>IF(AND(OR(Dashboard!$D$6=H773,Dashboard!$D$6="",Dashboard!$D$6="All"), Z773="x"),"x","")</f>
        <v>x</v>
      </c>
      <c r="AB773" s="103" t="str">
        <f>IF(AND(OR(Dashboard!$D$6=H773,Dashboard!$D$6="",Dashboard!$D$6="All"), OR(Dashboard!$D$7=J773,Dashboard!$D$7=""),  OR(Dashboard!$G$6&lt;=K773,Dashboard!$G$6=""), OR(Dashboard!$G$7&gt;=K773,Dashboard!$G$7=""),  OR(Dashboard!$J$6&lt;=O773,Dashboard!$J$6=""), OR(Dashboard!$J$7&gt;=O773,Dashboard!$J$7=""),I773&lt;&gt;""),"x","")</f>
        <v/>
      </c>
      <c r="AC773" s="88" t="str">
        <f>IF($AB773&lt;&gt;"x","",IF(AND($I773&lt;&gt;AC$4, IFERROR(MATCH("c",$AB773:AB773,0),0)=0),"x", IF(IFERROR(MATCH("c",$AB773:AB773,0),0)=0,"c","")))</f>
        <v/>
      </c>
      <c r="AD773" s="88" t="str">
        <f>IF($AB773&lt;&gt;"x","",IF(AND($I773&lt;&gt;AD$4, IFERROR(MATCH("c",$AB773:AC773,0),0)=0),"x", IF(IFERROR(MATCH("c",$AB773:AC773,0),0)=0,"c","")))</f>
        <v/>
      </c>
      <c r="AE773" s="88" t="str">
        <f>IF($AB773&lt;&gt;"x","",IF(AND($I773&lt;&gt;AE$4, IFERROR(MATCH("c",$AB773:AD773,0),0)=0),"x", IF(IFERROR(MATCH("c",$AB773:AD773,0),0)=0,"c","")))</f>
        <v/>
      </c>
      <c r="AF773" s="88" t="str">
        <f>IF($AB773&lt;&gt;"x","",IF(AND($I773&lt;&gt;AF$4, IFERROR(MATCH("c",$AB773:AE773,0),0)=0),"x", IF(IFERROR(MATCH("c",$AB773:AE773,0),0)=0,"c","")))</f>
        <v/>
      </c>
      <c r="AG773" s="88" t="str">
        <f>IF($AB773&lt;&gt;"x","",IF(AND($I773&lt;&gt;AG$4, IFERROR(MATCH("c",$AB773:AF773,0),0)=0),"x", IF(IFERROR(MATCH("c",$AB773:AF773,0),0)=0,"c","")))</f>
        <v/>
      </c>
      <c r="AH773" s="88" t="str">
        <f>IF($AB773&lt;&gt;"x","",IF(AND($I773&lt;&gt;AH$4, IFERROR(MATCH("c",$AB773:AG773,0),0)=0),"x", IF(IFERROR(MATCH("c",$AB773:AG773,0),0)=0,"c","")))</f>
        <v/>
      </c>
      <c r="AI773" s="88" t="str">
        <f>IF($AB773&lt;&gt;"x","",IF(AND($I773&lt;&gt;AI$4, IFERROR(MATCH("c",$AB773:AH773,0),0)=0),"x", IF(IFERROR(MATCH("c",$AB773:AH773,0),0)=0,"c","")))</f>
        <v/>
      </c>
      <c r="AJ773" s="88" t="str">
        <f>IF($AB773&lt;&gt;"x","",IF(AND($I773&lt;&gt;AJ$4, IFERROR(MATCH("c",$AB773:AI773,0),0)=0),"x", IF(IFERROR(MATCH("c",$AB773:AI773,0),0)=0,"c","")))</f>
        <v/>
      </c>
      <c r="AK773" s="88" t="str">
        <f>IF($AB773&lt;&gt;"x","",IF(AND($I773&lt;&gt;AK$4, IFERROR(MATCH("c",$AB773:AJ773,0),0)=0),"x", IF(IFERROR(MATCH("c",$AB773:AJ773,0),0)=0,"c","")))</f>
        <v/>
      </c>
      <c r="AL773" s="88" t="str">
        <f>IF($AB773&lt;&gt;"x","",IF(AND($I773&lt;&gt;AL$4, IFERROR(MATCH("c",$AB773:AK773,0),0)=0),"x", IF(IFERROR(MATCH("c",$AB773:AK773,0),0)=0,"c","")))</f>
        <v/>
      </c>
      <c r="AM773" s="88" t="str">
        <f>IF($AB773&lt;&gt;"x","",IF(AND($I773&lt;&gt;AM$4, IFERROR(MATCH("c",$AB773:AL773,0),0)=0),"x", IF(IFERROR(MATCH("c",$AB773:AL773,0),0)=0,"c","")))</f>
        <v/>
      </c>
      <c r="AN773" s="88" t="str">
        <f>IF($AB773&lt;&gt;"x","",IF(AND($I773&lt;&gt;AN$4, IFERROR(MATCH("c",$AB773:AM773,0),0)=0),"x", IF(IFERROR(MATCH("c",$AB773:AM773,0),0)=0,"c","")))</f>
        <v/>
      </c>
      <c r="AO773" s="88" t="str">
        <f>IF($AB773&lt;&gt;"x","",IF(AND($I773&lt;&gt;AO$4, IFERROR(MATCH("c",$AB773:AN773,0),0)=0),"x", IF(IFERROR(MATCH("c",$AB773:AN773,0),0)=0,"c","")))</f>
        <v/>
      </c>
      <c r="AP773" s="88" t="str">
        <f>IF($AB773&lt;&gt;"x","",IF(AND($I773&lt;&gt;AP$4, IFERROR(MATCH("c",$AB773:AO773,0),0)=0),"x", IF(IFERROR(MATCH("c",$AB773:AO773,0),0)=0,"c","")))</f>
        <v/>
      </c>
      <c r="AQ773" s="88" t="str">
        <f>IF($AB773&lt;&gt;"x","",IF(AND($I773&lt;&gt;AQ$4, IFERROR(MATCH("c",$AB773:AP773,0),0)=0),"x", IF(IFERROR(MATCH("c",$AB773:AP773,0),0)=0,"c","")))</f>
        <v/>
      </c>
    </row>
    <row r="774" spans="2:43" x14ac:dyDescent="0.25">
      <c r="B774" s="88">
        <f>IF(AND(OR(Pipeline!$F$5=H774,Pipeline!$F$5="",Pipeline!$F$5="All"), OR(Pipeline!$F$6=J774,Pipeline!$F$6="",Pipeline!$F$6="All"),  OR(Pipeline!$J$5&lt;=K774,Pipeline!$J$5=""), OR(Pipeline!$J$6&gt;=K774,Pipeline!$J$6=""),  OR(Pipeline!$N$5&lt;=O774,Pipeline!$N$5=""), OR(Pipeline!$N$6&gt;=O774,Pipeline!$N$6="")),1,0)</f>
        <v>1</v>
      </c>
      <c r="C774" s="99">
        <f>IF(B774&lt;&gt;1,"",COUNTIFS($I$6:I773,I774,$B$6:B773,1)+1)</f>
        <v>762</v>
      </c>
      <c r="D774" s="100" t="str">
        <f>IF(LEN(INDEX(Input!B$6:B$1005,ROW($C774)-ROW($C$5),1))=0,"-",INDEX(Input!B$6:B$1005,ROW($C774)-ROW($C$5),1))</f>
        <v>-</v>
      </c>
      <c r="E774" s="100" t="str">
        <f>IF(LEN(INDEX(Input!C$6:C$1005,ROW($C774)-ROW($C$5),1))=0,"-",INDEX(Input!C$6:C$1005,ROW($C774)-ROW($C$5),1))</f>
        <v>-</v>
      </c>
      <c r="F774" s="100" t="str">
        <f>IF(LEN(INDEX(Input!D$6:D$1005,ROW($C774)-ROW($C$5),1))=0,"-",INDEX(Input!D$6:D$1005,ROW($C774)-ROW($C$5),1))</f>
        <v>-</v>
      </c>
      <c r="G774" s="100" t="str">
        <f>IF(LEN(INDEX(Input!E$6:E$1005,ROW($C774)-ROW($C$5),1))=0,"-",INDEX(Input!E$6:E$1005,ROW($C774)-ROW($C$5),1))</f>
        <v>-</v>
      </c>
      <c r="H774" s="100" t="str">
        <f>IF(LEN(INDEX(Input!F$6:F$1005,ROW($C774)-ROW($C$5),1))=0,"-",INDEX(Input!F$6:F$1005,ROW($C774)-ROW($C$5),1))</f>
        <v>-</v>
      </c>
      <c r="I774" s="100" t="str">
        <f>IF(LEN(INDEX(Input!G$6:G$1005,ROW($C774)-ROW($C$5),1))=0,"",INDEX(Input!G$6:G$1005,ROW($C774)-ROW($C$5),1))</f>
        <v/>
      </c>
      <c r="J774" s="100" t="str">
        <f>IF(LEN(INDEX(Input!B$6:B$1005,ROW($C774)-ROW($C$5),1))=0,"-",IF(INDEX(Input!H$6:H$1005,ROW($C774)-ROW($C$5),1)="","Not set",INDEX(Input!H$6:H$1005,ROW($C774)-ROW($C$5),1)) )</f>
        <v>-</v>
      </c>
      <c r="K774" s="101" t="str">
        <f>IF(LEN(INDEX(Input!I$6:I$1005,ROW($C774)-ROW($C$5),1))=0,"",INDEX(Input!I$6:I$1005,ROW($C774)-ROW($C$5),1))</f>
        <v/>
      </c>
      <c r="L774" s="101" t="str">
        <f t="array" ref="L774">IFERROR(IF($AY$24=123,DAY(K774)&amp;connector&amp;IF($AZ$24="Extended",INDEX($AT$24:$AT$35,MONTH(K774),1),MONTH(K774))&amp;connector&amp;IF($AZ$24="Short", RIGHT(YEAR(K774),2),YEAR(K774)),IF($AY$24=213, MONTH(K774)&amp;connector&amp;DAY(K774)&amp;connector&amp;IF($AZ$24="Short", RIGHT(YEAR(K774),2),YEAR(K774)),IF($AZ$24="Short", RIGHT(YEAR(K774),2),YEAR(K774))&amp;connector&amp;MONTH(K774)&amp;connector&amp;DAY(K774))),"-")</f>
        <v>-</v>
      </c>
      <c r="M774" s="101" t="str">
        <f>IF(LEN(INDEX(Input!J$6:J$1005,ROW($C774)-ROW($C$5),1))=0,"",INDEX(Input!J$6:J$1005,ROW($C774)-ROW($C$5),1))</f>
        <v/>
      </c>
      <c r="N774" s="101" t="str">
        <f t="array" ref="N774">IFERROR(IF($AY$24=123,DAY(M774)&amp;connector&amp;IF($AZ$24="Extended",INDEX($AT$24:$AT$35,MONTH(M774),1),MONTH(M774))&amp;connector&amp;IF($AZ$24="Short", RIGHT(YEAR(M774),2),YEAR(M774)),IF($AY$24=213, MONTH(M774)&amp;connector&amp;DAY(M774)&amp;connector&amp;IF($AZ$24="Short", RIGHT(YEAR(M774),2),YEAR(M774)),IF($AZ$24="Short", RIGHT(YEAR(M774),2),YEAR(M774))&amp;connector&amp;MONTH(M774)&amp;connector&amp;DAY(M774))),"-")</f>
        <v>-</v>
      </c>
      <c r="O774" s="156" t="str">
        <f>IF(LEN(INDEX(Input!K$6:K$1005,ROW($C774)-ROW($C$5),1))=0,"",INDEX(Input!K$6:K$1005,ROW($C774)-ROW($C$5),1))</f>
        <v/>
      </c>
      <c r="P774" s="100" t="str">
        <f t="shared" ref="P774:P837" si="96">IF(O774="","-","Value: " &amp;O774&amp;"$")</f>
        <v>-</v>
      </c>
      <c r="Q774" s="156" t="str">
        <f>IF(LEN(INDEX(Input!L$6:L$1005,ROW($C774)-ROW($C$5),1))=0,"",INDEX(Input!L$6:L$1005,ROW($C774)-ROW($C$5),1))</f>
        <v/>
      </c>
      <c r="R774" s="100" t="str">
        <f t="shared" ref="R774:R837" si="97">IFERROR("Win Probability: "&amp;Q774*100&amp;"%","-")</f>
        <v>-</v>
      </c>
      <c r="S774" s="156" t="str">
        <f>IF(LEN(INDEX(Input!M$6:M$1005,ROW($C774)-ROW($C$5),1))=0,"-",INDEX(Input!M$6:M$1005,ROW($C774)-ROW($C$5),1))</f>
        <v>-</v>
      </c>
      <c r="T774" s="156" t="str">
        <f t="shared" ref="T774:T837" si="98">IFERROR(O774*Q774,"")</f>
        <v/>
      </c>
      <c r="U774" s="100" t="str">
        <f t="shared" ref="U774:U837" si="99">IF(T774="","-","Forecast: "&amp;T774&amp; " " &amp;currency)</f>
        <v>-</v>
      </c>
      <c r="V774" s="156" t="str">
        <f>IF(LEN(INDEX(Input!O$6:O$1005,ROW($C774)-ROW($C$5),1))=0,"",INDEX(Input!O$6:O$1005,ROW($C774)-ROW($C$5),1))</f>
        <v/>
      </c>
      <c r="W774" s="100" t="str">
        <f t="shared" ref="W774:W837" si="100">IF(V774="","-","Earned: " &amp;V774)</f>
        <v>-</v>
      </c>
      <c r="X774" s="104" t="str">
        <f t="shared" ref="X774:X837" si="101">IFERROR(IF(K774&lt;&gt;"",MONTH(K774),""),"")</f>
        <v/>
      </c>
      <c r="Y774" s="102" t="str">
        <f t="shared" si="95"/>
        <v/>
      </c>
      <c r="Z774" s="102" t="str">
        <f>IF(AND(OR(Dashboard!$D$7=J774,Dashboard!$D$7=""),  OR(Dashboard!$G$6&lt;=K774,Dashboard!$G$6=""), OR(Dashboard!$G$7&gt;=K774,Dashboard!$G$7=""),  OR(Dashboard!$J$6&lt;=O774,Dashboard!$J$6=""), OR(Dashboard!$J$7&gt;=O774,Dashboard!$J$7=""),D774&lt;&gt;""),"x","")</f>
        <v>x</v>
      </c>
      <c r="AA774" s="102" t="str">
        <f>IF(AND(OR(Dashboard!$D$6=H774,Dashboard!$D$6="",Dashboard!$D$6="All"), Z774="x"),"x","")</f>
        <v>x</v>
      </c>
      <c r="AB774" s="103" t="str">
        <f>IF(AND(OR(Dashboard!$D$6=H774,Dashboard!$D$6="",Dashboard!$D$6="All"), OR(Dashboard!$D$7=J774,Dashboard!$D$7=""),  OR(Dashboard!$G$6&lt;=K774,Dashboard!$G$6=""), OR(Dashboard!$G$7&gt;=K774,Dashboard!$G$7=""),  OR(Dashboard!$J$6&lt;=O774,Dashboard!$J$6=""), OR(Dashboard!$J$7&gt;=O774,Dashboard!$J$7=""),I774&lt;&gt;""),"x","")</f>
        <v/>
      </c>
      <c r="AC774" s="88" t="str">
        <f>IF($AB774&lt;&gt;"x","",IF(AND($I774&lt;&gt;AC$4, IFERROR(MATCH("c",$AB774:AB774,0),0)=0),"x", IF(IFERROR(MATCH("c",$AB774:AB774,0),0)=0,"c","")))</f>
        <v/>
      </c>
      <c r="AD774" s="88" t="str">
        <f>IF($AB774&lt;&gt;"x","",IF(AND($I774&lt;&gt;AD$4, IFERROR(MATCH("c",$AB774:AC774,0),0)=0),"x", IF(IFERROR(MATCH("c",$AB774:AC774,0),0)=0,"c","")))</f>
        <v/>
      </c>
      <c r="AE774" s="88" t="str">
        <f>IF($AB774&lt;&gt;"x","",IF(AND($I774&lt;&gt;AE$4, IFERROR(MATCH("c",$AB774:AD774,0),0)=0),"x", IF(IFERROR(MATCH("c",$AB774:AD774,0),0)=0,"c","")))</f>
        <v/>
      </c>
      <c r="AF774" s="88" t="str">
        <f>IF($AB774&lt;&gt;"x","",IF(AND($I774&lt;&gt;AF$4, IFERROR(MATCH("c",$AB774:AE774,0),0)=0),"x", IF(IFERROR(MATCH("c",$AB774:AE774,0),0)=0,"c","")))</f>
        <v/>
      </c>
      <c r="AG774" s="88" t="str">
        <f>IF($AB774&lt;&gt;"x","",IF(AND($I774&lt;&gt;AG$4, IFERROR(MATCH("c",$AB774:AF774,0),0)=0),"x", IF(IFERROR(MATCH("c",$AB774:AF774,0),0)=0,"c","")))</f>
        <v/>
      </c>
      <c r="AH774" s="88" t="str">
        <f>IF($AB774&lt;&gt;"x","",IF(AND($I774&lt;&gt;AH$4, IFERROR(MATCH("c",$AB774:AG774,0),0)=0),"x", IF(IFERROR(MATCH("c",$AB774:AG774,0),0)=0,"c","")))</f>
        <v/>
      </c>
      <c r="AI774" s="88" t="str">
        <f>IF($AB774&lt;&gt;"x","",IF(AND($I774&lt;&gt;AI$4, IFERROR(MATCH("c",$AB774:AH774,0),0)=0),"x", IF(IFERROR(MATCH("c",$AB774:AH774,0),0)=0,"c","")))</f>
        <v/>
      </c>
      <c r="AJ774" s="88" t="str">
        <f>IF($AB774&lt;&gt;"x","",IF(AND($I774&lt;&gt;AJ$4, IFERROR(MATCH("c",$AB774:AI774,0),0)=0),"x", IF(IFERROR(MATCH("c",$AB774:AI774,0),0)=0,"c","")))</f>
        <v/>
      </c>
      <c r="AK774" s="88" t="str">
        <f>IF($AB774&lt;&gt;"x","",IF(AND($I774&lt;&gt;AK$4, IFERROR(MATCH("c",$AB774:AJ774,0),0)=0),"x", IF(IFERROR(MATCH("c",$AB774:AJ774,0),0)=0,"c","")))</f>
        <v/>
      </c>
      <c r="AL774" s="88" t="str">
        <f>IF($AB774&lt;&gt;"x","",IF(AND($I774&lt;&gt;AL$4, IFERROR(MATCH("c",$AB774:AK774,0),0)=0),"x", IF(IFERROR(MATCH("c",$AB774:AK774,0),0)=0,"c","")))</f>
        <v/>
      </c>
      <c r="AM774" s="88" t="str">
        <f>IF($AB774&lt;&gt;"x","",IF(AND($I774&lt;&gt;AM$4, IFERROR(MATCH("c",$AB774:AL774,0),0)=0),"x", IF(IFERROR(MATCH("c",$AB774:AL774,0),0)=0,"c","")))</f>
        <v/>
      </c>
      <c r="AN774" s="88" t="str">
        <f>IF($AB774&lt;&gt;"x","",IF(AND($I774&lt;&gt;AN$4, IFERROR(MATCH("c",$AB774:AM774,0),0)=0),"x", IF(IFERROR(MATCH("c",$AB774:AM774,0),0)=0,"c","")))</f>
        <v/>
      </c>
      <c r="AO774" s="88" t="str">
        <f>IF($AB774&lt;&gt;"x","",IF(AND($I774&lt;&gt;AO$4, IFERROR(MATCH("c",$AB774:AN774,0),0)=0),"x", IF(IFERROR(MATCH("c",$AB774:AN774,0),0)=0,"c","")))</f>
        <v/>
      </c>
      <c r="AP774" s="88" t="str">
        <f>IF($AB774&lt;&gt;"x","",IF(AND($I774&lt;&gt;AP$4, IFERROR(MATCH("c",$AB774:AO774,0),0)=0),"x", IF(IFERROR(MATCH("c",$AB774:AO774,0),0)=0,"c","")))</f>
        <v/>
      </c>
      <c r="AQ774" s="88" t="str">
        <f>IF($AB774&lt;&gt;"x","",IF(AND($I774&lt;&gt;AQ$4, IFERROR(MATCH("c",$AB774:AP774,0),0)=0),"x", IF(IFERROR(MATCH("c",$AB774:AP774,0),0)=0,"c","")))</f>
        <v/>
      </c>
    </row>
    <row r="775" spans="2:43" x14ac:dyDescent="0.25">
      <c r="B775" s="88">
        <f>IF(AND(OR(Pipeline!$F$5=H775,Pipeline!$F$5="",Pipeline!$F$5="All"), OR(Pipeline!$F$6=J775,Pipeline!$F$6="",Pipeline!$F$6="All"),  OR(Pipeline!$J$5&lt;=K775,Pipeline!$J$5=""), OR(Pipeline!$J$6&gt;=K775,Pipeline!$J$6=""),  OR(Pipeline!$N$5&lt;=O775,Pipeline!$N$5=""), OR(Pipeline!$N$6&gt;=O775,Pipeline!$N$6="")),1,0)</f>
        <v>1</v>
      </c>
      <c r="C775" s="99">
        <f>IF(B775&lt;&gt;1,"",COUNTIFS($I$6:I774,I775,$B$6:B774,1)+1)</f>
        <v>763</v>
      </c>
      <c r="D775" s="100" t="str">
        <f>IF(LEN(INDEX(Input!B$6:B$1005,ROW($C775)-ROW($C$5),1))=0,"-",INDEX(Input!B$6:B$1005,ROW($C775)-ROW($C$5),1))</f>
        <v>-</v>
      </c>
      <c r="E775" s="100" t="str">
        <f>IF(LEN(INDEX(Input!C$6:C$1005,ROW($C775)-ROW($C$5),1))=0,"-",INDEX(Input!C$6:C$1005,ROW($C775)-ROW($C$5),1))</f>
        <v>-</v>
      </c>
      <c r="F775" s="100" t="str">
        <f>IF(LEN(INDEX(Input!D$6:D$1005,ROW($C775)-ROW($C$5),1))=0,"-",INDEX(Input!D$6:D$1005,ROW($C775)-ROW($C$5),1))</f>
        <v>-</v>
      </c>
      <c r="G775" s="100" t="str">
        <f>IF(LEN(INDEX(Input!E$6:E$1005,ROW($C775)-ROW($C$5),1))=0,"-",INDEX(Input!E$6:E$1005,ROW($C775)-ROW($C$5),1))</f>
        <v>-</v>
      </c>
      <c r="H775" s="100" t="str">
        <f>IF(LEN(INDEX(Input!F$6:F$1005,ROW($C775)-ROW($C$5),1))=0,"-",INDEX(Input!F$6:F$1005,ROW($C775)-ROW($C$5),1))</f>
        <v>-</v>
      </c>
      <c r="I775" s="100" t="str">
        <f>IF(LEN(INDEX(Input!G$6:G$1005,ROW($C775)-ROW($C$5),1))=0,"",INDEX(Input!G$6:G$1005,ROW($C775)-ROW($C$5),1))</f>
        <v/>
      </c>
      <c r="J775" s="100" t="str">
        <f>IF(LEN(INDEX(Input!B$6:B$1005,ROW($C775)-ROW($C$5),1))=0,"-",IF(INDEX(Input!H$6:H$1005,ROW($C775)-ROW($C$5),1)="","Not set",INDEX(Input!H$6:H$1005,ROW($C775)-ROW($C$5),1)) )</f>
        <v>-</v>
      </c>
      <c r="K775" s="101" t="str">
        <f>IF(LEN(INDEX(Input!I$6:I$1005,ROW($C775)-ROW($C$5),1))=0,"",INDEX(Input!I$6:I$1005,ROW($C775)-ROW($C$5),1))</f>
        <v/>
      </c>
      <c r="L775" s="101" t="str">
        <f t="array" ref="L775">IFERROR(IF($AY$24=123,DAY(K775)&amp;connector&amp;IF($AZ$24="Extended",INDEX($AT$24:$AT$35,MONTH(K775),1),MONTH(K775))&amp;connector&amp;IF($AZ$24="Short", RIGHT(YEAR(K775),2),YEAR(K775)),IF($AY$24=213, MONTH(K775)&amp;connector&amp;DAY(K775)&amp;connector&amp;IF($AZ$24="Short", RIGHT(YEAR(K775),2),YEAR(K775)),IF($AZ$24="Short", RIGHT(YEAR(K775),2),YEAR(K775))&amp;connector&amp;MONTH(K775)&amp;connector&amp;DAY(K775))),"-")</f>
        <v>-</v>
      </c>
      <c r="M775" s="101" t="str">
        <f>IF(LEN(INDEX(Input!J$6:J$1005,ROW($C775)-ROW($C$5),1))=0,"",INDEX(Input!J$6:J$1005,ROW($C775)-ROW($C$5),1))</f>
        <v/>
      </c>
      <c r="N775" s="101" t="str">
        <f t="array" ref="N775">IFERROR(IF($AY$24=123,DAY(M775)&amp;connector&amp;IF($AZ$24="Extended",INDEX($AT$24:$AT$35,MONTH(M775),1),MONTH(M775))&amp;connector&amp;IF($AZ$24="Short", RIGHT(YEAR(M775),2),YEAR(M775)),IF($AY$24=213, MONTH(M775)&amp;connector&amp;DAY(M775)&amp;connector&amp;IF($AZ$24="Short", RIGHT(YEAR(M775),2),YEAR(M775)),IF($AZ$24="Short", RIGHT(YEAR(M775),2),YEAR(M775))&amp;connector&amp;MONTH(M775)&amp;connector&amp;DAY(M775))),"-")</f>
        <v>-</v>
      </c>
      <c r="O775" s="156" t="str">
        <f>IF(LEN(INDEX(Input!K$6:K$1005,ROW($C775)-ROW($C$5),1))=0,"",INDEX(Input!K$6:K$1005,ROW($C775)-ROW($C$5),1))</f>
        <v/>
      </c>
      <c r="P775" s="100" t="str">
        <f t="shared" si="96"/>
        <v>-</v>
      </c>
      <c r="Q775" s="156" t="str">
        <f>IF(LEN(INDEX(Input!L$6:L$1005,ROW($C775)-ROW($C$5),1))=0,"",INDEX(Input!L$6:L$1005,ROW($C775)-ROW($C$5),1))</f>
        <v/>
      </c>
      <c r="R775" s="100" t="str">
        <f t="shared" si="97"/>
        <v>-</v>
      </c>
      <c r="S775" s="156" t="str">
        <f>IF(LEN(INDEX(Input!M$6:M$1005,ROW($C775)-ROW($C$5),1))=0,"-",INDEX(Input!M$6:M$1005,ROW($C775)-ROW($C$5),1))</f>
        <v>-</v>
      </c>
      <c r="T775" s="156" t="str">
        <f t="shared" si="98"/>
        <v/>
      </c>
      <c r="U775" s="100" t="str">
        <f t="shared" si="99"/>
        <v>-</v>
      </c>
      <c r="V775" s="156" t="str">
        <f>IF(LEN(INDEX(Input!O$6:O$1005,ROW($C775)-ROW($C$5),1))=0,"",INDEX(Input!O$6:O$1005,ROW($C775)-ROW($C$5),1))</f>
        <v/>
      </c>
      <c r="W775" s="100" t="str">
        <f t="shared" si="100"/>
        <v>-</v>
      </c>
      <c r="X775" s="104" t="str">
        <f t="shared" si="101"/>
        <v/>
      </c>
      <c r="Y775" s="102" t="str">
        <f t="shared" si="95"/>
        <v/>
      </c>
      <c r="Z775" s="102" t="str">
        <f>IF(AND(OR(Dashboard!$D$7=J775,Dashboard!$D$7=""),  OR(Dashboard!$G$6&lt;=K775,Dashboard!$G$6=""), OR(Dashboard!$G$7&gt;=K775,Dashboard!$G$7=""),  OR(Dashboard!$J$6&lt;=O775,Dashboard!$J$6=""), OR(Dashboard!$J$7&gt;=O775,Dashboard!$J$7=""),D775&lt;&gt;""),"x","")</f>
        <v>x</v>
      </c>
      <c r="AA775" s="102" t="str">
        <f>IF(AND(OR(Dashboard!$D$6=H775,Dashboard!$D$6="",Dashboard!$D$6="All"), Z775="x"),"x","")</f>
        <v>x</v>
      </c>
      <c r="AB775" s="103" t="str">
        <f>IF(AND(OR(Dashboard!$D$6=H775,Dashboard!$D$6="",Dashboard!$D$6="All"), OR(Dashboard!$D$7=J775,Dashboard!$D$7=""),  OR(Dashboard!$G$6&lt;=K775,Dashboard!$G$6=""), OR(Dashboard!$G$7&gt;=K775,Dashboard!$G$7=""),  OR(Dashboard!$J$6&lt;=O775,Dashboard!$J$6=""), OR(Dashboard!$J$7&gt;=O775,Dashboard!$J$7=""),I775&lt;&gt;""),"x","")</f>
        <v/>
      </c>
      <c r="AC775" s="88" t="str">
        <f>IF($AB775&lt;&gt;"x","",IF(AND($I775&lt;&gt;AC$4, IFERROR(MATCH("c",$AB775:AB775,0),0)=0),"x", IF(IFERROR(MATCH("c",$AB775:AB775,0),0)=0,"c","")))</f>
        <v/>
      </c>
      <c r="AD775" s="88" t="str">
        <f>IF($AB775&lt;&gt;"x","",IF(AND($I775&lt;&gt;AD$4, IFERROR(MATCH("c",$AB775:AC775,0),0)=0),"x", IF(IFERROR(MATCH("c",$AB775:AC775,0),0)=0,"c","")))</f>
        <v/>
      </c>
      <c r="AE775" s="88" t="str">
        <f>IF($AB775&lt;&gt;"x","",IF(AND($I775&lt;&gt;AE$4, IFERROR(MATCH("c",$AB775:AD775,0),0)=0),"x", IF(IFERROR(MATCH("c",$AB775:AD775,0),0)=0,"c","")))</f>
        <v/>
      </c>
      <c r="AF775" s="88" t="str">
        <f>IF($AB775&lt;&gt;"x","",IF(AND($I775&lt;&gt;AF$4, IFERROR(MATCH("c",$AB775:AE775,0),0)=0),"x", IF(IFERROR(MATCH("c",$AB775:AE775,0),0)=0,"c","")))</f>
        <v/>
      </c>
      <c r="AG775" s="88" t="str">
        <f>IF($AB775&lt;&gt;"x","",IF(AND($I775&lt;&gt;AG$4, IFERROR(MATCH("c",$AB775:AF775,0),0)=0),"x", IF(IFERROR(MATCH("c",$AB775:AF775,0),0)=0,"c","")))</f>
        <v/>
      </c>
      <c r="AH775" s="88" t="str">
        <f>IF($AB775&lt;&gt;"x","",IF(AND($I775&lt;&gt;AH$4, IFERROR(MATCH("c",$AB775:AG775,0),0)=0),"x", IF(IFERROR(MATCH("c",$AB775:AG775,0),0)=0,"c","")))</f>
        <v/>
      </c>
      <c r="AI775" s="88" t="str">
        <f>IF($AB775&lt;&gt;"x","",IF(AND($I775&lt;&gt;AI$4, IFERROR(MATCH("c",$AB775:AH775,0),0)=0),"x", IF(IFERROR(MATCH("c",$AB775:AH775,0),0)=0,"c","")))</f>
        <v/>
      </c>
      <c r="AJ775" s="88" t="str">
        <f>IF($AB775&lt;&gt;"x","",IF(AND($I775&lt;&gt;AJ$4, IFERROR(MATCH("c",$AB775:AI775,0),0)=0),"x", IF(IFERROR(MATCH("c",$AB775:AI775,0),0)=0,"c","")))</f>
        <v/>
      </c>
      <c r="AK775" s="88" t="str">
        <f>IF($AB775&lt;&gt;"x","",IF(AND($I775&lt;&gt;AK$4, IFERROR(MATCH("c",$AB775:AJ775,0),0)=0),"x", IF(IFERROR(MATCH("c",$AB775:AJ775,0),0)=0,"c","")))</f>
        <v/>
      </c>
      <c r="AL775" s="88" t="str">
        <f>IF($AB775&lt;&gt;"x","",IF(AND($I775&lt;&gt;AL$4, IFERROR(MATCH("c",$AB775:AK775,0),0)=0),"x", IF(IFERROR(MATCH("c",$AB775:AK775,0),0)=0,"c","")))</f>
        <v/>
      </c>
      <c r="AM775" s="88" t="str">
        <f>IF($AB775&lt;&gt;"x","",IF(AND($I775&lt;&gt;AM$4, IFERROR(MATCH("c",$AB775:AL775,0),0)=0),"x", IF(IFERROR(MATCH("c",$AB775:AL775,0),0)=0,"c","")))</f>
        <v/>
      </c>
      <c r="AN775" s="88" t="str">
        <f>IF($AB775&lt;&gt;"x","",IF(AND($I775&lt;&gt;AN$4, IFERROR(MATCH("c",$AB775:AM775,0),0)=0),"x", IF(IFERROR(MATCH("c",$AB775:AM775,0),0)=0,"c","")))</f>
        <v/>
      </c>
      <c r="AO775" s="88" t="str">
        <f>IF($AB775&lt;&gt;"x","",IF(AND($I775&lt;&gt;AO$4, IFERROR(MATCH("c",$AB775:AN775,0),0)=0),"x", IF(IFERROR(MATCH("c",$AB775:AN775,0),0)=0,"c","")))</f>
        <v/>
      </c>
      <c r="AP775" s="88" t="str">
        <f>IF($AB775&lt;&gt;"x","",IF(AND($I775&lt;&gt;AP$4, IFERROR(MATCH("c",$AB775:AO775,0),0)=0),"x", IF(IFERROR(MATCH("c",$AB775:AO775,0),0)=0,"c","")))</f>
        <v/>
      </c>
      <c r="AQ775" s="88" t="str">
        <f>IF($AB775&lt;&gt;"x","",IF(AND($I775&lt;&gt;AQ$4, IFERROR(MATCH("c",$AB775:AP775,0),0)=0),"x", IF(IFERROR(MATCH("c",$AB775:AP775,0),0)=0,"c","")))</f>
        <v/>
      </c>
    </row>
    <row r="776" spans="2:43" x14ac:dyDescent="0.25">
      <c r="B776" s="88">
        <f>IF(AND(OR(Pipeline!$F$5=H776,Pipeline!$F$5="",Pipeline!$F$5="All"), OR(Pipeline!$F$6=J776,Pipeline!$F$6="",Pipeline!$F$6="All"),  OR(Pipeline!$J$5&lt;=K776,Pipeline!$J$5=""), OR(Pipeline!$J$6&gt;=K776,Pipeline!$J$6=""),  OR(Pipeline!$N$5&lt;=O776,Pipeline!$N$5=""), OR(Pipeline!$N$6&gt;=O776,Pipeline!$N$6="")),1,0)</f>
        <v>1</v>
      </c>
      <c r="C776" s="99">
        <f>IF(B776&lt;&gt;1,"",COUNTIFS($I$6:I775,I776,$B$6:B775,1)+1)</f>
        <v>764</v>
      </c>
      <c r="D776" s="100" t="str">
        <f>IF(LEN(INDEX(Input!B$6:B$1005,ROW($C776)-ROW($C$5),1))=0,"-",INDEX(Input!B$6:B$1005,ROW($C776)-ROW($C$5),1))</f>
        <v>-</v>
      </c>
      <c r="E776" s="100" t="str">
        <f>IF(LEN(INDEX(Input!C$6:C$1005,ROW($C776)-ROW($C$5),1))=0,"-",INDEX(Input!C$6:C$1005,ROW($C776)-ROW($C$5),1))</f>
        <v>-</v>
      </c>
      <c r="F776" s="100" t="str">
        <f>IF(LEN(INDEX(Input!D$6:D$1005,ROW($C776)-ROW($C$5),1))=0,"-",INDEX(Input!D$6:D$1005,ROW($C776)-ROW($C$5),1))</f>
        <v>-</v>
      </c>
      <c r="G776" s="100" t="str">
        <f>IF(LEN(INDEX(Input!E$6:E$1005,ROW($C776)-ROW($C$5),1))=0,"-",INDEX(Input!E$6:E$1005,ROW($C776)-ROW($C$5),1))</f>
        <v>-</v>
      </c>
      <c r="H776" s="100" t="str">
        <f>IF(LEN(INDEX(Input!F$6:F$1005,ROW($C776)-ROW($C$5),1))=0,"-",INDEX(Input!F$6:F$1005,ROW($C776)-ROW($C$5),1))</f>
        <v>-</v>
      </c>
      <c r="I776" s="100" t="str">
        <f>IF(LEN(INDEX(Input!G$6:G$1005,ROW($C776)-ROW($C$5),1))=0,"",INDEX(Input!G$6:G$1005,ROW($C776)-ROW($C$5),1))</f>
        <v/>
      </c>
      <c r="J776" s="100" t="str">
        <f>IF(LEN(INDEX(Input!B$6:B$1005,ROW($C776)-ROW($C$5),1))=0,"-",IF(INDEX(Input!H$6:H$1005,ROW($C776)-ROW($C$5),1)="","Not set",INDEX(Input!H$6:H$1005,ROW($C776)-ROW($C$5),1)) )</f>
        <v>-</v>
      </c>
      <c r="K776" s="101" t="str">
        <f>IF(LEN(INDEX(Input!I$6:I$1005,ROW($C776)-ROW($C$5),1))=0,"",INDEX(Input!I$6:I$1005,ROW($C776)-ROW($C$5),1))</f>
        <v/>
      </c>
      <c r="L776" s="101" t="str">
        <f t="array" ref="L776">IFERROR(IF($AY$24=123,DAY(K776)&amp;connector&amp;IF($AZ$24="Extended",INDEX($AT$24:$AT$35,MONTH(K776),1),MONTH(K776))&amp;connector&amp;IF($AZ$24="Short", RIGHT(YEAR(K776),2),YEAR(K776)),IF($AY$24=213, MONTH(K776)&amp;connector&amp;DAY(K776)&amp;connector&amp;IF($AZ$24="Short", RIGHT(YEAR(K776),2),YEAR(K776)),IF($AZ$24="Short", RIGHT(YEAR(K776),2),YEAR(K776))&amp;connector&amp;MONTH(K776)&amp;connector&amp;DAY(K776))),"-")</f>
        <v>-</v>
      </c>
      <c r="M776" s="101" t="str">
        <f>IF(LEN(INDEX(Input!J$6:J$1005,ROW($C776)-ROW($C$5),1))=0,"",INDEX(Input!J$6:J$1005,ROW($C776)-ROW($C$5),1))</f>
        <v/>
      </c>
      <c r="N776" s="101" t="str">
        <f t="array" ref="N776">IFERROR(IF($AY$24=123,DAY(M776)&amp;connector&amp;IF($AZ$24="Extended",INDEX($AT$24:$AT$35,MONTH(M776),1),MONTH(M776))&amp;connector&amp;IF($AZ$24="Short", RIGHT(YEAR(M776),2),YEAR(M776)),IF($AY$24=213, MONTH(M776)&amp;connector&amp;DAY(M776)&amp;connector&amp;IF($AZ$24="Short", RIGHT(YEAR(M776),2),YEAR(M776)),IF($AZ$24="Short", RIGHT(YEAR(M776),2),YEAR(M776))&amp;connector&amp;MONTH(M776)&amp;connector&amp;DAY(M776))),"-")</f>
        <v>-</v>
      </c>
      <c r="O776" s="156" t="str">
        <f>IF(LEN(INDEX(Input!K$6:K$1005,ROW($C776)-ROW($C$5),1))=0,"",INDEX(Input!K$6:K$1005,ROW($C776)-ROW($C$5),1))</f>
        <v/>
      </c>
      <c r="P776" s="100" t="str">
        <f t="shared" si="96"/>
        <v>-</v>
      </c>
      <c r="Q776" s="156" t="str">
        <f>IF(LEN(INDEX(Input!L$6:L$1005,ROW($C776)-ROW($C$5),1))=0,"",INDEX(Input!L$6:L$1005,ROW($C776)-ROW($C$5),1))</f>
        <v/>
      </c>
      <c r="R776" s="100" t="str">
        <f t="shared" si="97"/>
        <v>-</v>
      </c>
      <c r="S776" s="156" t="str">
        <f>IF(LEN(INDEX(Input!M$6:M$1005,ROW($C776)-ROW($C$5),1))=0,"-",INDEX(Input!M$6:M$1005,ROW($C776)-ROW($C$5),1))</f>
        <v>-</v>
      </c>
      <c r="T776" s="156" t="str">
        <f t="shared" si="98"/>
        <v/>
      </c>
      <c r="U776" s="100" t="str">
        <f t="shared" si="99"/>
        <v>-</v>
      </c>
      <c r="V776" s="156" t="str">
        <f>IF(LEN(INDEX(Input!O$6:O$1005,ROW($C776)-ROW($C$5),1))=0,"",INDEX(Input!O$6:O$1005,ROW($C776)-ROW($C$5),1))</f>
        <v/>
      </c>
      <c r="W776" s="100" t="str">
        <f t="shared" si="100"/>
        <v>-</v>
      </c>
      <c r="X776" s="104" t="str">
        <f t="shared" si="101"/>
        <v/>
      </c>
      <c r="Y776" s="102" t="str">
        <f t="shared" si="95"/>
        <v/>
      </c>
      <c r="Z776" s="102" t="str">
        <f>IF(AND(OR(Dashboard!$D$7=J776,Dashboard!$D$7=""),  OR(Dashboard!$G$6&lt;=K776,Dashboard!$G$6=""), OR(Dashboard!$G$7&gt;=K776,Dashboard!$G$7=""),  OR(Dashboard!$J$6&lt;=O776,Dashboard!$J$6=""), OR(Dashboard!$J$7&gt;=O776,Dashboard!$J$7=""),D776&lt;&gt;""),"x","")</f>
        <v>x</v>
      </c>
      <c r="AA776" s="102" t="str">
        <f>IF(AND(OR(Dashboard!$D$6=H776,Dashboard!$D$6="",Dashboard!$D$6="All"), Z776="x"),"x","")</f>
        <v>x</v>
      </c>
      <c r="AB776" s="103" t="str">
        <f>IF(AND(OR(Dashboard!$D$6=H776,Dashboard!$D$6="",Dashboard!$D$6="All"), OR(Dashboard!$D$7=J776,Dashboard!$D$7=""),  OR(Dashboard!$G$6&lt;=K776,Dashboard!$G$6=""), OR(Dashboard!$G$7&gt;=K776,Dashboard!$G$7=""),  OR(Dashboard!$J$6&lt;=O776,Dashboard!$J$6=""), OR(Dashboard!$J$7&gt;=O776,Dashboard!$J$7=""),I776&lt;&gt;""),"x","")</f>
        <v/>
      </c>
      <c r="AC776" s="88" t="str">
        <f>IF($AB776&lt;&gt;"x","",IF(AND($I776&lt;&gt;AC$4, IFERROR(MATCH("c",$AB776:AB776,0),0)=0),"x", IF(IFERROR(MATCH("c",$AB776:AB776,0),0)=0,"c","")))</f>
        <v/>
      </c>
      <c r="AD776" s="88" t="str">
        <f>IF($AB776&lt;&gt;"x","",IF(AND($I776&lt;&gt;AD$4, IFERROR(MATCH("c",$AB776:AC776,0),0)=0),"x", IF(IFERROR(MATCH("c",$AB776:AC776,0),0)=0,"c","")))</f>
        <v/>
      </c>
      <c r="AE776" s="88" t="str">
        <f>IF($AB776&lt;&gt;"x","",IF(AND($I776&lt;&gt;AE$4, IFERROR(MATCH("c",$AB776:AD776,0),0)=0),"x", IF(IFERROR(MATCH("c",$AB776:AD776,0),0)=0,"c","")))</f>
        <v/>
      </c>
      <c r="AF776" s="88" t="str">
        <f>IF($AB776&lt;&gt;"x","",IF(AND($I776&lt;&gt;AF$4, IFERROR(MATCH("c",$AB776:AE776,0),0)=0),"x", IF(IFERROR(MATCH("c",$AB776:AE776,0),0)=0,"c","")))</f>
        <v/>
      </c>
      <c r="AG776" s="88" t="str">
        <f>IF($AB776&lt;&gt;"x","",IF(AND($I776&lt;&gt;AG$4, IFERROR(MATCH("c",$AB776:AF776,0),0)=0),"x", IF(IFERROR(MATCH("c",$AB776:AF776,0),0)=0,"c","")))</f>
        <v/>
      </c>
      <c r="AH776" s="88" t="str">
        <f>IF($AB776&lt;&gt;"x","",IF(AND($I776&lt;&gt;AH$4, IFERROR(MATCH("c",$AB776:AG776,0),0)=0),"x", IF(IFERROR(MATCH("c",$AB776:AG776,0),0)=0,"c","")))</f>
        <v/>
      </c>
      <c r="AI776" s="88" t="str">
        <f>IF($AB776&lt;&gt;"x","",IF(AND($I776&lt;&gt;AI$4, IFERROR(MATCH("c",$AB776:AH776,0),0)=0),"x", IF(IFERROR(MATCH("c",$AB776:AH776,0),0)=0,"c","")))</f>
        <v/>
      </c>
      <c r="AJ776" s="88" t="str">
        <f>IF($AB776&lt;&gt;"x","",IF(AND($I776&lt;&gt;AJ$4, IFERROR(MATCH("c",$AB776:AI776,0),0)=0),"x", IF(IFERROR(MATCH("c",$AB776:AI776,0),0)=0,"c","")))</f>
        <v/>
      </c>
      <c r="AK776" s="88" t="str">
        <f>IF($AB776&lt;&gt;"x","",IF(AND($I776&lt;&gt;AK$4, IFERROR(MATCH("c",$AB776:AJ776,0),0)=0),"x", IF(IFERROR(MATCH("c",$AB776:AJ776,0),0)=0,"c","")))</f>
        <v/>
      </c>
      <c r="AL776" s="88" t="str">
        <f>IF($AB776&lt;&gt;"x","",IF(AND($I776&lt;&gt;AL$4, IFERROR(MATCH("c",$AB776:AK776,0),0)=0),"x", IF(IFERROR(MATCH("c",$AB776:AK776,0),0)=0,"c","")))</f>
        <v/>
      </c>
      <c r="AM776" s="88" t="str">
        <f>IF($AB776&lt;&gt;"x","",IF(AND($I776&lt;&gt;AM$4, IFERROR(MATCH("c",$AB776:AL776,0),0)=0),"x", IF(IFERROR(MATCH("c",$AB776:AL776,0),0)=0,"c","")))</f>
        <v/>
      </c>
      <c r="AN776" s="88" t="str">
        <f>IF($AB776&lt;&gt;"x","",IF(AND($I776&lt;&gt;AN$4, IFERROR(MATCH("c",$AB776:AM776,0),0)=0),"x", IF(IFERROR(MATCH("c",$AB776:AM776,0),0)=0,"c","")))</f>
        <v/>
      </c>
      <c r="AO776" s="88" t="str">
        <f>IF($AB776&lt;&gt;"x","",IF(AND($I776&lt;&gt;AO$4, IFERROR(MATCH("c",$AB776:AN776,0),0)=0),"x", IF(IFERROR(MATCH("c",$AB776:AN776,0),0)=0,"c","")))</f>
        <v/>
      </c>
      <c r="AP776" s="88" t="str">
        <f>IF($AB776&lt;&gt;"x","",IF(AND($I776&lt;&gt;AP$4, IFERROR(MATCH("c",$AB776:AO776,0),0)=0),"x", IF(IFERROR(MATCH("c",$AB776:AO776,0),0)=0,"c","")))</f>
        <v/>
      </c>
      <c r="AQ776" s="88" t="str">
        <f>IF($AB776&lt;&gt;"x","",IF(AND($I776&lt;&gt;AQ$4, IFERROR(MATCH("c",$AB776:AP776,0),0)=0),"x", IF(IFERROR(MATCH("c",$AB776:AP776,0),0)=0,"c","")))</f>
        <v/>
      </c>
    </row>
    <row r="777" spans="2:43" x14ac:dyDescent="0.25">
      <c r="B777" s="88">
        <f>IF(AND(OR(Pipeline!$F$5=H777,Pipeline!$F$5="",Pipeline!$F$5="All"), OR(Pipeline!$F$6=J777,Pipeline!$F$6="",Pipeline!$F$6="All"),  OR(Pipeline!$J$5&lt;=K777,Pipeline!$J$5=""), OR(Pipeline!$J$6&gt;=K777,Pipeline!$J$6=""),  OR(Pipeline!$N$5&lt;=O777,Pipeline!$N$5=""), OR(Pipeline!$N$6&gt;=O777,Pipeline!$N$6="")),1,0)</f>
        <v>1</v>
      </c>
      <c r="C777" s="99">
        <f>IF(B777&lt;&gt;1,"",COUNTIFS($I$6:I776,I777,$B$6:B776,1)+1)</f>
        <v>765</v>
      </c>
      <c r="D777" s="100" t="str">
        <f>IF(LEN(INDEX(Input!B$6:B$1005,ROW($C777)-ROW($C$5),1))=0,"-",INDEX(Input!B$6:B$1005,ROW($C777)-ROW($C$5),1))</f>
        <v>-</v>
      </c>
      <c r="E777" s="100" t="str">
        <f>IF(LEN(INDEX(Input!C$6:C$1005,ROW($C777)-ROW($C$5),1))=0,"-",INDEX(Input!C$6:C$1005,ROW($C777)-ROW($C$5),1))</f>
        <v>-</v>
      </c>
      <c r="F777" s="100" t="str">
        <f>IF(LEN(INDEX(Input!D$6:D$1005,ROW($C777)-ROW($C$5),1))=0,"-",INDEX(Input!D$6:D$1005,ROW($C777)-ROW($C$5),1))</f>
        <v>-</v>
      </c>
      <c r="G777" s="100" t="str">
        <f>IF(LEN(INDEX(Input!E$6:E$1005,ROW($C777)-ROW($C$5),1))=0,"-",INDEX(Input!E$6:E$1005,ROW($C777)-ROW($C$5),1))</f>
        <v>-</v>
      </c>
      <c r="H777" s="100" t="str">
        <f>IF(LEN(INDEX(Input!F$6:F$1005,ROW($C777)-ROW($C$5),1))=0,"-",INDEX(Input!F$6:F$1005,ROW($C777)-ROW($C$5),1))</f>
        <v>-</v>
      </c>
      <c r="I777" s="100" t="str">
        <f>IF(LEN(INDEX(Input!G$6:G$1005,ROW($C777)-ROW($C$5),1))=0,"",INDEX(Input!G$6:G$1005,ROW($C777)-ROW($C$5),1))</f>
        <v/>
      </c>
      <c r="J777" s="100" t="str">
        <f>IF(LEN(INDEX(Input!B$6:B$1005,ROW($C777)-ROW($C$5),1))=0,"-",IF(INDEX(Input!H$6:H$1005,ROW($C777)-ROW($C$5),1)="","Not set",INDEX(Input!H$6:H$1005,ROW($C777)-ROW($C$5),1)) )</f>
        <v>-</v>
      </c>
      <c r="K777" s="101" t="str">
        <f>IF(LEN(INDEX(Input!I$6:I$1005,ROW($C777)-ROW($C$5),1))=0,"",INDEX(Input!I$6:I$1005,ROW($C777)-ROW($C$5),1))</f>
        <v/>
      </c>
      <c r="L777" s="101" t="str">
        <f t="array" ref="L777">IFERROR(IF($AY$24=123,DAY(K777)&amp;connector&amp;IF($AZ$24="Extended",INDEX($AT$24:$AT$35,MONTH(K777),1),MONTH(K777))&amp;connector&amp;IF($AZ$24="Short", RIGHT(YEAR(K777),2),YEAR(K777)),IF($AY$24=213, MONTH(K777)&amp;connector&amp;DAY(K777)&amp;connector&amp;IF($AZ$24="Short", RIGHT(YEAR(K777),2),YEAR(K777)),IF($AZ$24="Short", RIGHT(YEAR(K777),2),YEAR(K777))&amp;connector&amp;MONTH(K777)&amp;connector&amp;DAY(K777))),"-")</f>
        <v>-</v>
      </c>
      <c r="M777" s="101" t="str">
        <f>IF(LEN(INDEX(Input!J$6:J$1005,ROW($C777)-ROW($C$5),1))=0,"",INDEX(Input!J$6:J$1005,ROW($C777)-ROW($C$5),1))</f>
        <v/>
      </c>
      <c r="N777" s="101" t="str">
        <f t="array" ref="N777">IFERROR(IF($AY$24=123,DAY(M777)&amp;connector&amp;IF($AZ$24="Extended",INDEX($AT$24:$AT$35,MONTH(M777),1),MONTH(M777))&amp;connector&amp;IF($AZ$24="Short", RIGHT(YEAR(M777),2),YEAR(M777)),IF($AY$24=213, MONTH(M777)&amp;connector&amp;DAY(M777)&amp;connector&amp;IF($AZ$24="Short", RIGHT(YEAR(M777),2),YEAR(M777)),IF($AZ$24="Short", RIGHT(YEAR(M777),2),YEAR(M777))&amp;connector&amp;MONTH(M777)&amp;connector&amp;DAY(M777))),"-")</f>
        <v>-</v>
      </c>
      <c r="O777" s="156" t="str">
        <f>IF(LEN(INDEX(Input!K$6:K$1005,ROW($C777)-ROW($C$5),1))=0,"",INDEX(Input!K$6:K$1005,ROW($C777)-ROW($C$5),1))</f>
        <v/>
      </c>
      <c r="P777" s="100" t="str">
        <f t="shared" si="96"/>
        <v>-</v>
      </c>
      <c r="Q777" s="156" t="str">
        <f>IF(LEN(INDEX(Input!L$6:L$1005,ROW($C777)-ROW($C$5),1))=0,"",INDEX(Input!L$6:L$1005,ROW($C777)-ROW($C$5),1))</f>
        <v/>
      </c>
      <c r="R777" s="100" t="str">
        <f t="shared" si="97"/>
        <v>-</v>
      </c>
      <c r="S777" s="156" t="str">
        <f>IF(LEN(INDEX(Input!M$6:M$1005,ROW($C777)-ROW($C$5),1))=0,"-",INDEX(Input!M$6:M$1005,ROW($C777)-ROW($C$5),1))</f>
        <v>-</v>
      </c>
      <c r="T777" s="156" t="str">
        <f t="shared" si="98"/>
        <v/>
      </c>
      <c r="U777" s="100" t="str">
        <f t="shared" si="99"/>
        <v>-</v>
      </c>
      <c r="V777" s="156" t="str">
        <f>IF(LEN(INDEX(Input!O$6:O$1005,ROW($C777)-ROW($C$5),1))=0,"",INDEX(Input!O$6:O$1005,ROW($C777)-ROW($C$5),1))</f>
        <v/>
      </c>
      <c r="W777" s="100" t="str">
        <f t="shared" si="100"/>
        <v>-</v>
      </c>
      <c r="X777" s="104" t="str">
        <f t="shared" si="101"/>
        <v/>
      </c>
      <c r="Y777" s="102" t="str">
        <f t="shared" si="95"/>
        <v/>
      </c>
      <c r="Z777" s="102" t="str">
        <f>IF(AND(OR(Dashboard!$D$7=J777,Dashboard!$D$7=""),  OR(Dashboard!$G$6&lt;=K777,Dashboard!$G$6=""), OR(Dashboard!$G$7&gt;=K777,Dashboard!$G$7=""),  OR(Dashboard!$J$6&lt;=O777,Dashboard!$J$6=""), OR(Dashboard!$J$7&gt;=O777,Dashboard!$J$7=""),D777&lt;&gt;""),"x","")</f>
        <v>x</v>
      </c>
      <c r="AA777" s="102" t="str">
        <f>IF(AND(OR(Dashboard!$D$6=H777,Dashboard!$D$6="",Dashboard!$D$6="All"), Z777="x"),"x","")</f>
        <v>x</v>
      </c>
      <c r="AB777" s="103" t="str">
        <f>IF(AND(OR(Dashboard!$D$6=H777,Dashboard!$D$6="",Dashboard!$D$6="All"), OR(Dashboard!$D$7=J777,Dashboard!$D$7=""),  OR(Dashboard!$G$6&lt;=K777,Dashboard!$G$6=""), OR(Dashboard!$G$7&gt;=K777,Dashboard!$G$7=""),  OR(Dashboard!$J$6&lt;=O777,Dashboard!$J$6=""), OR(Dashboard!$J$7&gt;=O777,Dashboard!$J$7=""),I777&lt;&gt;""),"x","")</f>
        <v/>
      </c>
      <c r="AC777" s="88" t="str">
        <f>IF($AB777&lt;&gt;"x","",IF(AND($I777&lt;&gt;AC$4, IFERROR(MATCH("c",$AB777:AB777,0),0)=0),"x", IF(IFERROR(MATCH("c",$AB777:AB777,0),0)=0,"c","")))</f>
        <v/>
      </c>
      <c r="AD777" s="88" t="str">
        <f>IF($AB777&lt;&gt;"x","",IF(AND($I777&lt;&gt;AD$4, IFERROR(MATCH("c",$AB777:AC777,0),0)=0),"x", IF(IFERROR(MATCH("c",$AB777:AC777,0),0)=0,"c","")))</f>
        <v/>
      </c>
      <c r="AE777" s="88" t="str">
        <f>IF($AB777&lt;&gt;"x","",IF(AND($I777&lt;&gt;AE$4, IFERROR(MATCH("c",$AB777:AD777,0),0)=0),"x", IF(IFERROR(MATCH("c",$AB777:AD777,0),0)=0,"c","")))</f>
        <v/>
      </c>
      <c r="AF777" s="88" t="str">
        <f>IF($AB777&lt;&gt;"x","",IF(AND($I777&lt;&gt;AF$4, IFERROR(MATCH("c",$AB777:AE777,0),0)=0),"x", IF(IFERROR(MATCH("c",$AB777:AE777,0),0)=0,"c","")))</f>
        <v/>
      </c>
      <c r="AG777" s="88" t="str">
        <f>IF($AB777&lt;&gt;"x","",IF(AND($I777&lt;&gt;AG$4, IFERROR(MATCH("c",$AB777:AF777,0),0)=0),"x", IF(IFERROR(MATCH("c",$AB777:AF777,0),0)=0,"c","")))</f>
        <v/>
      </c>
      <c r="AH777" s="88" t="str">
        <f>IF($AB777&lt;&gt;"x","",IF(AND($I777&lt;&gt;AH$4, IFERROR(MATCH("c",$AB777:AG777,0),0)=0),"x", IF(IFERROR(MATCH("c",$AB777:AG777,0),0)=0,"c","")))</f>
        <v/>
      </c>
      <c r="AI777" s="88" t="str">
        <f>IF($AB777&lt;&gt;"x","",IF(AND($I777&lt;&gt;AI$4, IFERROR(MATCH("c",$AB777:AH777,0),0)=0),"x", IF(IFERROR(MATCH("c",$AB777:AH777,0),0)=0,"c","")))</f>
        <v/>
      </c>
      <c r="AJ777" s="88" t="str">
        <f>IF($AB777&lt;&gt;"x","",IF(AND($I777&lt;&gt;AJ$4, IFERROR(MATCH("c",$AB777:AI777,0),0)=0),"x", IF(IFERROR(MATCH("c",$AB777:AI777,0),0)=0,"c","")))</f>
        <v/>
      </c>
      <c r="AK777" s="88" t="str">
        <f>IF($AB777&lt;&gt;"x","",IF(AND($I777&lt;&gt;AK$4, IFERROR(MATCH("c",$AB777:AJ777,0),0)=0),"x", IF(IFERROR(MATCH("c",$AB777:AJ777,0),0)=0,"c","")))</f>
        <v/>
      </c>
      <c r="AL777" s="88" t="str">
        <f>IF($AB777&lt;&gt;"x","",IF(AND($I777&lt;&gt;AL$4, IFERROR(MATCH("c",$AB777:AK777,0),0)=0),"x", IF(IFERROR(MATCH("c",$AB777:AK777,0),0)=0,"c","")))</f>
        <v/>
      </c>
      <c r="AM777" s="88" t="str">
        <f>IF($AB777&lt;&gt;"x","",IF(AND($I777&lt;&gt;AM$4, IFERROR(MATCH("c",$AB777:AL777,0),0)=0),"x", IF(IFERROR(MATCH("c",$AB777:AL777,0),0)=0,"c","")))</f>
        <v/>
      </c>
      <c r="AN777" s="88" t="str">
        <f>IF($AB777&lt;&gt;"x","",IF(AND($I777&lt;&gt;AN$4, IFERROR(MATCH("c",$AB777:AM777,0),0)=0),"x", IF(IFERROR(MATCH("c",$AB777:AM777,0),0)=0,"c","")))</f>
        <v/>
      </c>
      <c r="AO777" s="88" t="str">
        <f>IF($AB777&lt;&gt;"x","",IF(AND($I777&lt;&gt;AO$4, IFERROR(MATCH("c",$AB777:AN777,0),0)=0),"x", IF(IFERROR(MATCH("c",$AB777:AN777,0),0)=0,"c","")))</f>
        <v/>
      </c>
      <c r="AP777" s="88" t="str">
        <f>IF($AB777&lt;&gt;"x","",IF(AND($I777&lt;&gt;AP$4, IFERROR(MATCH("c",$AB777:AO777,0),0)=0),"x", IF(IFERROR(MATCH("c",$AB777:AO777,0),0)=0,"c","")))</f>
        <v/>
      </c>
      <c r="AQ777" s="88" t="str">
        <f>IF($AB777&lt;&gt;"x","",IF(AND($I777&lt;&gt;AQ$4, IFERROR(MATCH("c",$AB777:AP777,0),0)=0),"x", IF(IFERROR(MATCH("c",$AB777:AP777,0),0)=0,"c","")))</f>
        <v/>
      </c>
    </row>
    <row r="778" spans="2:43" x14ac:dyDescent="0.25">
      <c r="B778" s="88">
        <f>IF(AND(OR(Pipeline!$F$5=H778,Pipeline!$F$5="",Pipeline!$F$5="All"), OR(Pipeline!$F$6=J778,Pipeline!$F$6="",Pipeline!$F$6="All"),  OR(Pipeline!$J$5&lt;=K778,Pipeline!$J$5=""), OR(Pipeline!$J$6&gt;=K778,Pipeline!$J$6=""),  OR(Pipeline!$N$5&lt;=O778,Pipeline!$N$5=""), OR(Pipeline!$N$6&gt;=O778,Pipeline!$N$6="")),1,0)</f>
        <v>1</v>
      </c>
      <c r="C778" s="99">
        <f>IF(B778&lt;&gt;1,"",COUNTIFS($I$6:I777,I778,$B$6:B777,1)+1)</f>
        <v>766</v>
      </c>
      <c r="D778" s="100" t="str">
        <f>IF(LEN(INDEX(Input!B$6:B$1005,ROW($C778)-ROW($C$5),1))=0,"-",INDEX(Input!B$6:B$1005,ROW($C778)-ROW($C$5),1))</f>
        <v>-</v>
      </c>
      <c r="E778" s="100" t="str">
        <f>IF(LEN(INDEX(Input!C$6:C$1005,ROW($C778)-ROW($C$5),1))=0,"-",INDEX(Input!C$6:C$1005,ROW($C778)-ROW($C$5),1))</f>
        <v>-</v>
      </c>
      <c r="F778" s="100" t="str">
        <f>IF(LEN(INDEX(Input!D$6:D$1005,ROW($C778)-ROW($C$5),1))=0,"-",INDEX(Input!D$6:D$1005,ROW($C778)-ROW($C$5),1))</f>
        <v>-</v>
      </c>
      <c r="G778" s="100" t="str">
        <f>IF(LEN(INDEX(Input!E$6:E$1005,ROW($C778)-ROW($C$5),1))=0,"-",INDEX(Input!E$6:E$1005,ROW($C778)-ROW($C$5),1))</f>
        <v>-</v>
      </c>
      <c r="H778" s="100" t="str">
        <f>IF(LEN(INDEX(Input!F$6:F$1005,ROW($C778)-ROW($C$5),1))=0,"-",INDEX(Input!F$6:F$1005,ROW($C778)-ROW($C$5),1))</f>
        <v>-</v>
      </c>
      <c r="I778" s="100" t="str">
        <f>IF(LEN(INDEX(Input!G$6:G$1005,ROW($C778)-ROW($C$5),1))=0,"",INDEX(Input!G$6:G$1005,ROW($C778)-ROW($C$5),1))</f>
        <v/>
      </c>
      <c r="J778" s="100" t="str">
        <f>IF(LEN(INDEX(Input!B$6:B$1005,ROW($C778)-ROW($C$5),1))=0,"-",IF(INDEX(Input!H$6:H$1005,ROW($C778)-ROW($C$5),1)="","Not set",INDEX(Input!H$6:H$1005,ROW($C778)-ROW($C$5),1)) )</f>
        <v>-</v>
      </c>
      <c r="K778" s="101" t="str">
        <f>IF(LEN(INDEX(Input!I$6:I$1005,ROW($C778)-ROW($C$5),1))=0,"",INDEX(Input!I$6:I$1005,ROW($C778)-ROW($C$5),1))</f>
        <v/>
      </c>
      <c r="L778" s="101" t="str">
        <f t="array" ref="L778">IFERROR(IF($AY$24=123,DAY(K778)&amp;connector&amp;IF($AZ$24="Extended",INDEX($AT$24:$AT$35,MONTH(K778),1),MONTH(K778))&amp;connector&amp;IF($AZ$24="Short", RIGHT(YEAR(K778),2),YEAR(K778)),IF($AY$24=213, MONTH(K778)&amp;connector&amp;DAY(K778)&amp;connector&amp;IF($AZ$24="Short", RIGHT(YEAR(K778),2),YEAR(K778)),IF($AZ$24="Short", RIGHT(YEAR(K778),2),YEAR(K778))&amp;connector&amp;MONTH(K778)&amp;connector&amp;DAY(K778))),"-")</f>
        <v>-</v>
      </c>
      <c r="M778" s="101" t="str">
        <f>IF(LEN(INDEX(Input!J$6:J$1005,ROW($C778)-ROW($C$5),1))=0,"",INDEX(Input!J$6:J$1005,ROW($C778)-ROW($C$5),1))</f>
        <v/>
      </c>
      <c r="N778" s="101" t="str">
        <f t="array" ref="N778">IFERROR(IF($AY$24=123,DAY(M778)&amp;connector&amp;IF($AZ$24="Extended",INDEX($AT$24:$AT$35,MONTH(M778),1),MONTH(M778))&amp;connector&amp;IF($AZ$24="Short", RIGHT(YEAR(M778),2),YEAR(M778)),IF($AY$24=213, MONTH(M778)&amp;connector&amp;DAY(M778)&amp;connector&amp;IF($AZ$24="Short", RIGHT(YEAR(M778),2),YEAR(M778)),IF($AZ$24="Short", RIGHT(YEAR(M778),2),YEAR(M778))&amp;connector&amp;MONTH(M778)&amp;connector&amp;DAY(M778))),"-")</f>
        <v>-</v>
      </c>
      <c r="O778" s="156" t="str">
        <f>IF(LEN(INDEX(Input!K$6:K$1005,ROW($C778)-ROW($C$5),1))=0,"",INDEX(Input!K$6:K$1005,ROW($C778)-ROW($C$5),1))</f>
        <v/>
      </c>
      <c r="P778" s="100" t="str">
        <f t="shared" si="96"/>
        <v>-</v>
      </c>
      <c r="Q778" s="156" t="str">
        <f>IF(LEN(INDEX(Input!L$6:L$1005,ROW($C778)-ROW($C$5),1))=0,"",INDEX(Input!L$6:L$1005,ROW($C778)-ROW($C$5),1))</f>
        <v/>
      </c>
      <c r="R778" s="100" t="str">
        <f t="shared" si="97"/>
        <v>-</v>
      </c>
      <c r="S778" s="156" t="str">
        <f>IF(LEN(INDEX(Input!M$6:M$1005,ROW($C778)-ROW($C$5),1))=0,"-",INDEX(Input!M$6:M$1005,ROW($C778)-ROW($C$5),1))</f>
        <v>-</v>
      </c>
      <c r="T778" s="156" t="str">
        <f t="shared" si="98"/>
        <v/>
      </c>
      <c r="U778" s="100" t="str">
        <f t="shared" si="99"/>
        <v>-</v>
      </c>
      <c r="V778" s="156" t="str">
        <f>IF(LEN(INDEX(Input!O$6:O$1005,ROW($C778)-ROW($C$5),1))=0,"",INDEX(Input!O$6:O$1005,ROW($C778)-ROW($C$5),1))</f>
        <v/>
      </c>
      <c r="W778" s="100" t="str">
        <f t="shared" si="100"/>
        <v>-</v>
      </c>
      <c r="X778" s="104" t="str">
        <f t="shared" si="101"/>
        <v/>
      </c>
      <c r="Y778" s="102" t="str">
        <f t="shared" si="95"/>
        <v/>
      </c>
      <c r="Z778" s="102" t="str">
        <f>IF(AND(OR(Dashboard!$D$7=J778,Dashboard!$D$7=""),  OR(Dashboard!$G$6&lt;=K778,Dashboard!$G$6=""), OR(Dashboard!$G$7&gt;=K778,Dashboard!$G$7=""),  OR(Dashboard!$J$6&lt;=O778,Dashboard!$J$6=""), OR(Dashboard!$J$7&gt;=O778,Dashboard!$J$7=""),D778&lt;&gt;""),"x","")</f>
        <v>x</v>
      </c>
      <c r="AA778" s="102" t="str">
        <f>IF(AND(OR(Dashboard!$D$6=H778,Dashboard!$D$6="",Dashboard!$D$6="All"), Z778="x"),"x","")</f>
        <v>x</v>
      </c>
      <c r="AB778" s="103" t="str">
        <f>IF(AND(OR(Dashboard!$D$6=H778,Dashboard!$D$6="",Dashboard!$D$6="All"), OR(Dashboard!$D$7=J778,Dashboard!$D$7=""),  OR(Dashboard!$G$6&lt;=K778,Dashboard!$G$6=""), OR(Dashboard!$G$7&gt;=K778,Dashboard!$G$7=""),  OR(Dashboard!$J$6&lt;=O778,Dashboard!$J$6=""), OR(Dashboard!$J$7&gt;=O778,Dashboard!$J$7=""),I778&lt;&gt;""),"x","")</f>
        <v/>
      </c>
      <c r="AC778" s="88" t="str">
        <f>IF($AB778&lt;&gt;"x","",IF(AND($I778&lt;&gt;AC$4, IFERROR(MATCH("c",$AB778:AB778,0),0)=0),"x", IF(IFERROR(MATCH("c",$AB778:AB778,0),0)=0,"c","")))</f>
        <v/>
      </c>
      <c r="AD778" s="88" t="str">
        <f>IF($AB778&lt;&gt;"x","",IF(AND($I778&lt;&gt;AD$4, IFERROR(MATCH("c",$AB778:AC778,0),0)=0),"x", IF(IFERROR(MATCH("c",$AB778:AC778,0),0)=0,"c","")))</f>
        <v/>
      </c>
      <c r="AE778" s="88" t="str">
        <f>IF($AB778&lt;&gt;"x","",IF(AND($I778&lt;&gt;AE$4, IFERROR(MATCH("c",$AB778:AD778,0),0)=0),"x", IF(IFERROR(MATCH("c",$AB778:AD778,0),0)=0,"c","")))</f>
        <v/>
      </c>
      <c r="AF778" s="88" t="str">
        <f>IF($AB778&lt;&gt;"x","",IF(AND($I778&lt;&gt;AF$4, IFERROR(MATCH("c",$AB778:AE778,0),0)=0),"x", IF(IFERROR(MATCH("c",$AB778:AE778,0),0)=0,"c","")))</f>
        <v/>
      </c>
      <c r="AG778" s="88" t="str">
        <f>IF($AB778&lt;&gt;"x","",IF(AND($I778&lt;&gt;AG$4, IFERROR(MATCH("c",$AB778:AF778,0),0)=0),"x", IF(IFERROR(MATCH("c",$AB778:AF778,0),0)=0,"c","")))</f>
        <v/>
      </c>
      <c r="AH778" s="88" t="str">
        <f>IF($AB778&lt;&gt;"x","",IF(AND($I778&lt;&gt;AH$4, IFERROR(MATCH("c",$AB778:AG778,0),0)=0),"x", IF(IFERROR(MATCH("c",$AB778:AG778,0),0)=0,"c","")))</f>
        <v/>
      </c>
      <c r="AI778" s="88" t="str">
        <f>IF($AB778&lt;&gt;"x","",IF(AND($I778&lt;&gt;AI$4, IFERROR(MATCH("c",$AB778:AH778,0),0)=0),"x", IF(IFERROR(MATCH("c",$AB778:AH778,0),0)=0,"c","")))</f>
        <v/>
      </c>
      <c r="AJ778" s="88" t="str">
        <f>IF($AB778&lt;&gt;"x","",IF(AND($I778&lt;&gt;AJ$4, IFERROR(MATCH("c",$AB778:AI778,0),0)=0),"x", IF(IFERROR(MATCH("c",$AB778:AI778,0),0)=0,"c","")))</f>
        <v/>
      </c>
      <c r="AK778" s="88" t="str">
        <f>IF($AB778&lt;&gt;"x","",IF(AND($I778&lt;&gt;AK$4, IFERROR(MATCH("c",$AB778:AJ778,0),0)=0),"x", IF(IFERROR(MATCH("c",$AB778:AJ778,0),0)=0,"c","")))</f>
        <v/>
      </c>
      <c r="AL778" s="88" t="str">
        <f>IF($AB778&lt;&gt;"x","",IF(AND($I778&lt;&gt;AL$4, IFERROR(MATCH("c",$AB778:AK778,0),0)=0),"x", IF(IFERROR(MATCH("c",$AB778:AK778,0),0)=0,"c","")))</f>
        <v/>
      </c>
      <c r="AM778" s="88" t="str">
        <f>IF($AB778&lt;&gt;"x","",IF(AND($I778&lt;&gt;AM$4, IFERROR(MATCH("c",$AB778:AL778,0),0)=0),"x", IF(IFERROR(MATCH("c",$AB778:AL778,0),0)=0,"c","")))</f>
        <v/>
      </c>
      <c r="AN778" s="88" t="str">
        <f>IF($AB778&lt;&gt;"x","",IF(AND($I778&lt;&gt;AN$4, IFERROR(MATCH("c",$AB778:AM778,0),0)=0),"x", IF(IFERROR(MATCH("c",$AB778:AM778,0),0)=0,"c","")))</f>
        <v/>
      </c>
      <c r="AO778" s="88" t="str">
        <f>IF($AB778&lt;&gt;"x","",IF(AND($I778&lt;&gt;AO$4, IFERROR(MATCH("c",$AB778:AN778,0),0)=0),"x", IF(IFERROR(MATCH("c",$AB778:AN778,0),0)=0,"c","")))</f>
        <v/>
      </c>
      <c r="AP778" s="88" t="str">
        <f>IF($AB778&lt;&gt;"x","",IF(AND($I778&lt;&gt;AP$4, IFERROR(MATCH("c",$AB778:AO778,0),0)=0),"x", IF(IFERROR(MATCH("c",$AB778:AO778,0),0)=0,"c","")))</f>
        <v/>
      </c>
      <c r="AQ778" s="88" t="str">
        <f>IF($AB778&lt;&gt;"x","",IF(AND($I778&lt;&gt;AQ$4, IFERROR(MATCH("c",$AB778:AP778,0),0)=0),"x", IF(IFERROR(MATCH("c",$AB778:AP778,0),0)=0,"c","")))</f>
        <v/>
      </c>
    </row>
    <row r="779" spans="2:43" x14ac:dyDescent="0.25">
      <c r="B779" s="88">
        <f>IF(AND(OR(Pipeline!$F$5=H779,Pipeline!$F$5="",Pipeline!$F$5="All"), OR(Pipeline!$F$6=J779,Pipeline!$F$6="",Pipeline!$F$6="All"),  OR(Pipeline!$J$5&lt;=K779,Pipeline!$J$5=""), OR(Pipeline!$J$6&gt;=K779,Pipeline!$J$6=""),  OR(Pipeline!$N$5&lt;=O779,Pipeline!$N$5=""), OR(Pipeline!$N$6&gt;=O779,Pipeline!$N$6="")),1,0)</f>
        <v>1</v>
      </c>
      <c r="C779" s="99">
        <f>IF(B779&lt;&gt;1,"",COUNTIFS($I$6:I778,I779,$B$6:B778,1)+1)</f>
        <v>767</v>
      </c>
      <c r="D779" s="100" t="str">
        <f>IF(LEN(INDEX(Input!B$6:B$1005,ROW($C779)-ROW($C$5),1))=0,"-",INDEX(Input!B$6:B$1005,ROW($C779)-ROW($C$5),1))</f>
        <v>-</v>
      </c>
      <c r="E779" s="100" t="str">
        <f>IF(LEN(INDEX(Input!C$6:C$1005,ROW($C779)-ROW($C$5),1))=0,"-",INDEX(Input!C$6:C$1005,ROW($C779)-ROW($C$5),1))</f>
        <v>-</v>
      </c>
      <c r="F779" s="100" t="str">
        <f>IF(LEN(INDEX(Input!D$6:D$1005,ROW($C779)-ROW($C$5),1))=0,"-",INDEX(Input!D$6:D$1005,ROW($C779)-ROW($C$5),1))</f>
        <v>-</v>
      </c>
      <c r="G779" s="100" t="str">
        <f>IF(LEN(INDEX(Input!E$6:E$1005,ROW($C779)-ROW($C$5),1))=0,"-",INDEX(Input!E$6:E$1005,ROW($C779)-ROW($C$5),1))</f>
        <v>-</v>
      </c>
      <c r="H779" s="100" t="str">
        <f>IF(LEN(INDEX(Input!F$6:F$1005,ROW($C779)-ROW($C$5),1))=0,"-",INDEX(Input!F$6:F$1005,ROW($C779)-ROW($C$5),1))</f>
        <v>-</v>
      </c>
      <c r="I779" s="100" t="str">
        <f>IF(LEN(INDEX(Input!G$6:G$1005,ROW($C779)-ROW($C$5),1))=0,"",INDEX(Input!G$6:G$1005,ROW($C779)-ROW($C$5),1))</f>
        <v/>
      </c>
      <c r="J779" s="100" t="str">
        <f>IF(LEN(INDEX(Input!B$6:B$1005,ROW($C779)-ROW($C$5),1))=0,"-",IF(INDEX(Input!H$6:H$1005,ROW($C779)-ROW($C$5),1)="","Not set",INDEX(Input!H$6:H$1005,ROW($C779)-ROW($C$5),1)) )</f>
        <v>-</v>
      </c>
      <c r="K779" s="101" t="str">
        <f>IF(LEN(INDEX(Input!I$6:I$1005,ROW($C779)-ROW($C$5),1))=0,"",INDEX(Input!I$6:I$1005,ROW($C779)-ROW($C$5),1))</f>
        <v/>
      </c>
      <c r="L779" s="101" t="str">
        <f t="array" ref="L779">IFERROR(IF($AY$24=123,DAY(K779)&amp;connector&amp;IF($AZ$24="Extended",INDEX($AT$24:$AT$35,MONTH(K779),1),MONTH(K779))&amp;connector&amp;IF($AZ$24="Short", RIGHT(YEAR(K779),2),YEAR(K779)),IF($AY$24=213, MONTH(K779)&amp;connector&amp;DAY(K779)&amp;connector&amp;IF($AZ$24="Short", RIGHT(YEAR(K779),2),YEAR(K779)),IF($AZ$24="Short", RIGHT(YEAR(K779),2),YEAR(K779))&amp;connector&amp;MONTH(K779)&amp;connector&amp;DAY(K779))),"-")</f>
        <v>-</v>
      </c>
      <c r="M779" s="101" t="str">
        <f>IF(LEN(INDEX(Input!J$6:J$1005,ROW($C779)-ROW($C$5),1))=0,"",INDEX(Input!J$6:J$1005,ROW($C779)-ROW($C$5),1))</f>
        <v/>
      </c>
      <c r="N779" s="101" t="str">
        <f t="array" ref="N779">IFERROR(IF($AY$24=123,DAY(M779)&amp;connector&amp;IF($AZ$24="Extended",INDEX($AT$24:$AT$35,MONTH(M779),1),MONTH(M779))&amp;connector&amp;IF($AZ$24="Short", RIGHT(YEAR(M779),2),YEAR(M779)),IF($AY$24=213, MONTH(M779)&amp;connector&amp;DAY(M779)&amp;connector&amp;IF($AZ$24="Short", RIGHT(YEAR(M779),2),YEAR(M779)),IF($AZ$24="Short", RIGHT(YEAR(M779),2),YEAR(M779))&amp;connector&amp;MONTH(M779)&amp;connector&amp;DAY(M779))),"-")</f>
        <v>-</v>
      </c>
      <c r="O779" s="156" t="str">
        <f>IF(LEN(INDEX(Input!K$6:K$1005,ROW($C779)-ROW($C$5),1))=0,"",INDEX(Input!K$6:K$1005,ROW($C779)-ROW($C$5),1))</f>
        <v/>
      </c>
      <c r="P779" s="100" t="str">
        <f t="shared" si="96"/>
        <v>-</v>
      </c>
      <c r="Q779" s="156" t="str">
        <f>IF(LEN(INDEX(Input!L$6:L$1005,ROW($C779)-ROW($C$5),1))=0,"",INDEX(Input!L$6:L$1005,ROW($C779)-ROW($C$5),1))</f>
        <v/>
      </c>
      <c r="R779" s="100" t="str">
        <f t="shared" si="97"/>
        <v>-</v>
      </c>
      <c r="S779" s="156" t="str">
        <f>IF(LEN(INDEX(Input!M$6:M$1005,ROW($C779)-ROW($C$5),1))=0,"-",INDEX(Input!M$6:M$1005,ROW($C779)-ROW($C$5),1))</f>
        <v>-</v>
      </c>
      <c r="T779" s="156" t="str">
        <f t="shared" si="98"/>
        <v/>
      </c>
      <c r="U779" s="100" t="str">
        <f t="shared" si="99"/>
        <v>-</v>
      </c>
      <c r="V779" s="156" t="str">
        <f>IF(LEN(INDEX(Input!O$6:O$1005,ROW($C779)-ROW($C$5),1))=0,"",INDEX(Input!O$6:O$1005,ROW($C779)-ROW($C$5),1))</f>
        <v/>
      </c>
      <c r="W779" s="100" t="str">
        <f t="shared" si="100"/>
        <v>-</v>
      </c>
      <c r="X779" s="104" t="str">
        <f t="shared" si="101"/>
        <v/>
      </c>
      <c r="Y779" s="102" t="str">
        <f t="shared" si="95"/>
        <v/>
      </c>
      <c r="Z779" s="102" t="str">
        <f>IF(AND(OR(Dashboard!$D$7=J779,Dashboard!$D$7=""),  OR(Dashboard!$G$6&lt;=K779,Dashboard!$G$6=""), OR(Dashboard!$G$7&gt;=K779,Dashboard!$G$7=""),  OR(Dashboard!$J$6&lt;=O779,Dashboard!$J$6=""), OR(Dashboard!$J$7&gt;=O779,Dashboard!$J$7=""),D779&lt;&gt;""),"x","")</f>
        <v>x</v>
      </c>
      <c r="AA779" s="102" t="str">
        <f>IF(AND(OR(Dashboard!$D$6=H779,Dashboard!$D$6="",Dashboard!$D$6="All"), Z779="x"),"x","")</f>
        <v>x</v>
      </c>
      <c r="AB779" s="103" t="str">
        <f>IF(AND(OR(Dashboard!$D$6=H779,Dashboard!$D$6="",Dashboard!$D$6="All"), OR(Dashboard!$D$7=J779,Dashboard!$D$7=""),  OR(Dashboard!$G$6&lt;=K779,Dashboard!$G$6=""), OR(Dashboard!$G$7&gt;=K779,Dashboard!$G$7=""),  OR(Dashboard!$J$6&lt;=O779,Dashboard!$J$6=""), OR(Dashboard!$J$7&gt;=O779,Dashboard!$J$7=""),I779&lt;&gt;""),"x","")</f>
        <v/>
      </c>
      <c r="AC779" s="88" t="str">
        <f>IF($AB779&lt;&gt;"x","",IF(AND($I779&lt;&gt;AC$4, IFERROR(MATCH("c",$AB779:AB779,0),0)=0),"x", IF(IFERROR(MATCH("c",$AB779:AB779,0),0)=0,"c","")))</f>
        <v/>
      </c>
      <c r="AD779" s="88" t="str">
        <f>IF($AB779&lt;&gt;"x","",IF(AND($I779&lt;&gt;AD$4, IFERROR(MATCH("c",$AB779:AC779,0),0)=0),"x", IF(IFERROR(MATCH("c",$AB779:AC779,0),0)=0,"c","")))</f>
        <v/>
      </c>
      <c r="AE779" s="88" t="str">
        <f>IF($AB779&lt;&gt;"x","",IF(AND($I779&lt;&gt;AE$4, IFERROR(MATCH("c",$AB779:AD779,0),0)=0),"x", IF(IFERROR(MATCH("c",$AB779:AD779,0),0)=0,"c","")))</f>
        <v/>
      </c>
      <c r="AF779" s="88" t="str">
        <f>IF($AB779&lt;&gt;"x","",IF(AND($I779&lt;&gt;AF$4, IFERROR(MATCH("c",$AB779:AE779,0),0)=0),"x", IF(IFERROR(MATCH("c",$AB779:AE779,0),0)=0,"c","")))</f>
        <v/>
      </c>
      <c r="AG779" s="88" t="str">
        <f>IF($AB779&lt;&gt;"x","",IF(AND($I779&lt;&gt;AG$4, IFERROR(MATCH("c",$AB779:AF779,0),0)=0),"x", IF(IFERROR(MATCH("c",$AB779:AF779,0),0)=0,"c","")))</f>
        <v/>
      </c>
      <c r="AH779" s="88" t="str">
        <f>IF($AB779&lt;&gt;"x","",IF(AND($I779&lt;&gt;AH$4, IFERROR(MATCH("c",$AB779:AG779,0),0)=0),"x", IF(IFERROR(MATCH("c",$AB779:AG779,0),0)=0,"c","")))</f>
        <v/>
      </c>
      <c r="AI779" s="88" t="str">
        <f>IF($AB779&lt;&gt;"x","",IF(AND($I779&lt;&gt;AI$4, IFERROR(MATCH("c",$AB779:AH779,0),0)=0),"x", IF(IFERROR(MATCH("c",$AB779:AH779,0),0)=0,"c","")))</f>
        <v/>
      </c>
      <c r="AJ779" s="88" t="str">
        <f>IF($AB779&lt;&gt;"x","",IF(AND($I779&lt;&gt;AJ$4, IFERROR(MATCH("c",$AB779:AI779,0),0)=0),"x", IF(IFERROR(MATCH("c",$AB779:AI779,0),0)=0,"c","")))</f>
        <v/>
      </c>
      <c r="AK779" s="88" t="str">
        <f>IF($AB779&lt;&gt;"x","",IF(AND($I779&lt;&gt;AK$4, IFERROR(MATCH("c",$AB779:AJ779,0),0)=0),"x", IF(IFERROR(MATCH("c",$AB779:AJ779,0),0)=0,"c","")))</f>
        <v/>
      </c>
      <c r="AL779" s="88" t="str">
        <f>IF($AB779&lt;&gt;"x","",IF(AND($I779&lt;&gt;AL$4, IFERROR(MATCH("c",$AB779:AK779,0),0)=0),"x", IF(IFERROR(MATCH("c",$AB779:AK779,0),0)=0,"c","")))</f>
        <v/>
      </c>
      <c r="AM779" s="88" t="str">
        <f>IF($AB779&lt;&gt;"x","",IF(AND($I779&lt;&gt;AM$4, IFERROR(MATCH("c",$AB779:AL779,0),0)=0),"x", IF(IFERROR(MATCH("c",$AB779:AL779,0),0)=0,"c","")))</f>
        <v/>
      </c>
      <c r="AN779" s="88" t="str">
        <f>IF($AB779&lt;&gt;"x","",IF(AND($I779&lt;&gt;AN$4, IFERROR(MATCH("c",$AB779:AM779,0),0)=0),"x", IF(IFERROR(MATCH("c",$AB779:AM779,0),0)=0,"c","")))</f>
        <v/>
      </c>
      <c r="AO779" s="88" t="str">
        <f>IF($AB779&lt;&gt;"x","",IF(AND($I779&lt;&gt;AO$4, IFERROR(MATCH("c",$AB779:AN779,0),0)=0),"x", IF(IFERROR(MATCH("c",$AB779:AN779,0),0)=0,"c","")))</f>
        <v/>
      </c>
      <c r="AP779" s="88" t="str">
        <f>IF($AB779&lt;&gt;"x","",IF(AND($I779&lt;&gt;AP$4, IFERROR(MATCH("c",$AB779:AO779,0),0)=0),"x", IF(IFERROR(MATCH("c",$AB779:AO779,0),0)=0,"c","")))</f>
        <v/>
      </c>
      <c r="AQ779" s="88" t="str">
        <f>IF($AB779&lt;&gt;"x","",IF(AND($I779&lt;&gt;AQ$4, IFERROR(MATCH("c",$AB779:AP779,0),0)=0),"x", IF(IFERROR(MATCH("c",$AB779:AP779,0),0)=0,"c","")))</f>
        <v/>
      </c>
    </row>
    <row r="780" spans="2:43" x14ac:dyDescent="0.25">
      <c r="B780" s="88">
        <f>IF(AND(OR(Pipeline!$F$5=H780,Pipeline!$F$5="",Pipeline!$F$5="All"), OR(Pipeline!$F$6=J780,Pipeline!$F$6="",Pipeline!$F$6="All"),  OR(Pipeline!$J$5&lt;=K780,Pipeline!$J$5=""), OR(Pipeline!$J$6&gt;=K780,Pipeline!$J$6=""),  OR(Pipeline!$N$5&lt;=O780,Pipeline!$N$5=""), OR(Pipeline!$N$6&gt;=O780,Pipeline!$N$6="")),1,0)</f>
        <v>1</v>
      </c>
      <c r="C780" s="99">
        <f>IF(B780&lt;&gt;1,"",COUNTIFS($I$6:I779,I780,$B$6:B779,1)+1)</f>
        <v>768</v>
      </c>
      <c r="D780" s="100" t="str">
        <f>IF(LEN(INDEX(Input!B$6:B$1005,ROW($C780)-ROW($C$5),1))=0,"-",INDEX(Input!B$6:B$1005,ROW($C780)-ROW($C$5),1))</f>
        <v>-</v>
      </c>
      <c r="E780" s="100" t="str">
        <f>IF(LEN(INDEX(Input!C$6:C$1005,ROW($C780)-ROW($C$5),1))=0,"-",INDEX(Input!C$6:C$1005,ROW($C780)-ROW($C$5),1))</f>
        <v>-</v>
      </c>
      <c r="F780" s="100" t="str">
        <f>IF(LEN(INDEX(Input!D$6:D$1005,ROW($C780)-ROW($C$5),1))=0,"-",INDEX(Input!D$6:D$1005,ROW($C780)-ROW($C$5),1))</f>
        <v>-</v>
      </c>
      <c r="G780" s="100" t="str">
        <f>IF(LEN(INDEX(Input!E$6:E$1005,ROW($C780)-ROW($C$5),1))=0,"-",INDEX(Input!E$6:E$1005,ROW($C780)-ROW($C$5),1))</f>
        <v>-</v>
      </c>
      <c r="H780" s="100" t="str">
        <f>IF(LEN(INDEX(Input!F$6:F$1005,ROW($C780)-ROW($C$5),1))=0,"-",INDEX(Input!F$6:F$1005,ROW($C780)-ROW($C$5),1))</f>
        <v>-</v>
      </c>
      <c r="I780" s="100" t="str">
        <f>IF(LEN(INDEX(Input!G$6:G$1005,ROW($C780)-ROW($C$5),1))=0,"",INDEX(Input!G$6:G$1005,ROW($C780)-ROW($C$5),1))</f>
        <v/>
      </c>
      <c r="J780" s="100" t="str">
        <f>IF(LEN(INDEX(Input!B$6:B$1005,ROW($C780)-ROW($C$5),1))=0,"-",IF(INDEX(Input!H$6:H$1005,ROW($C780)-ROW($C$5),1)="","Not set",INDEX(Input!H$6:H$1005,ROW($C780)-ROW($C$5),1)) )</f>
        <v>-</v>
      </c>
      <c r="K780" s="101" t="str">
        <f>IF(LEN(INDEX(Input!I$6:I$1005,ROW($C780)-ROW($C$5),1))=0,"",INDEX(Input!I$6:I$1005,ROW($C780)-ROW($C$5),1))</f>
        <v/>
      </c>
      <c r="L780" s="101" t="str">
        <f t="array" ref="L780">IFERROR(IF($AY$24=123,DAY(K780)&amp;connector&amp;IF($AZ$24="Extended",INDEX($AT$24:$AT$35,MONTH(K780),1),MONTH(K780))&amp;connector&amp;IF($AZ$24="Short", RIGHT(YEAR(K780),2),YEAR(K780)),IF($AY$24=213, MONTH(K780)&amp;connector&amp;DAY(K780)&amp;connector&amp;IF($AZ$24="Short", RIGHT(YEAR(K780),2),YEAR(K780)),IF($AZ$24="Short", RIGHT(YEAR(K780),2),YEAR(K780))&amp;connector&amp;MONTH(K780)&amp;connector&amp;DAY(K780))),"-")</f>
        <v>-</v>
      </c>
      <c r="M780" s="101" t="str">
        <f>IF(LEN(INDEX(Input!J$6:J$1005,ROW($C780)-ROW($C$5),1))=0,"",INDEX(Input!J$6:J$1005,ROW($C780)-ROW($C$5),1))</f>
        <v/>
      </c>
      <c r="N780" s="101" t="str">
        <f t="array" ref="N780">IFERROR(IF($AY$24=123,DAY(M780)&amp;connector&amp;IF($AZ$24="Extended",INDEX($AT$24:$AT$35,MONTH(M780),1),MONTH(M780))&amp;connector&amp;IF($AZ$24="Short", RIGHT(YEAR(M780),2),YEAR(M780)),IF($AY$24=213, MONTH(M780)&amp;connector&amp;DAY(M780)&amp;connector&amp;IF($AZ$24="Short", RIGHT(YEAR(M780),2),YEAR(M780)),IF($AZ$24="Short", RIGHT(YEAR(M780),2),YEAR(M780))&amp;connector&amp;MONTH(M780)&amp;connector&amp;DAY(M780))),"-")</f>
        <v>-</v>
      </c>
      <c r="O780" s="156" t="str">
        <f>IF(LEN(INDEX(Input!K$6:K$1005,ROW($C780)-ROW($C$5),1))=0,"",INDEX(Input!K$6:K$1005,ROW($C780)-ROW($C$5),1))</f>
        <v/>
      </c>
      <c r="P780" s="100" t="str">
        <f t="shared" si="96"/>
        <v>-</v>
      </c>
      <c r="Q780" s="156" t="str">
        <f>IF(LEN(INDEX(Input!L$6:L$1005,ROW($C780)-ROW($C$5),1))=0,"",INDEX(Input!L$6:L$1005,ROW($C780)-ROW($C$5),1))</f>
        <v/>
      </c>
      <c r="R780" s="100" t="str">
        <f t="shared" si="97"/>
        <v>-</v>
      </c>
      <c r="S780" s="156" t="str">
        <f>IF(LEN(INDEX(Input!M$6:M$1005,ROW($C780)-ROW($C$5),1))=0,"-",INDEX(Input!M$6:M$1005,ROW($C780)-ROW($C$5),1))</f>
        <v>-</v>
      </c>
      <c r="T780" s="156" t="str">
        <f t="shared" si="98"/>
        <v/>
      </c>
      <c r="U780" s="100" t="str">
        <f t="shared" si="99"/>
        <v>-</v>
      </c>
      <c r="V780" s="156" t="str">
        <f>IF(LEN(INDEX(Input!O$6:O$1005,ROW($C780)-ROW($C$5),1))=0,"",INDEX(Input!O$6:O$1005,ROW($C780)-ROW($C$5),1))</f>
        <v/>
      </c>
      <c r="W780" s="100" t="str">
        <f t="shared" si="100"/>
        <v>-</v>
      </c>
      <c r="X780" s="104" t="str">
        <f t="shared" si="101"/>
        <v/>
      </c>
      <c r="Y780" s="102" t="str">
        <f t="shared" si="95"/>
        <v/>
      </c>
      <c r="Z780" s="102" t="str">
        <f>IF(AND(OR(Dashboard!$D$7=J780,Dashboard!$D$7=""),  OR(Dashboard!$G$6&lt;=K780,Dashboard!$G$6=""), OR(Dashboard!$G$7&gt;=K780,Dashboard!$G$7=""),  OR(Dashboard!$J$6&lt;=O780,Dashboard!$J$6=""), OR(Dashboard!$J$7&gt;=O780,Dashboard!$J$7=""),D780&lt;&gt;""),"x","")</f>
        <v>x</v>
      </c>
      <c r="AA780" s="102" t="str">
        <f>IF(AND(OR(Dashboard!$D$6=H780,Dashboard!$D$6="",Dashboard!$D$6="All"), Z780="x"),"x","")</f>
        <v>x</v>
      </c>
      <c r="AB780" s="103" t="str">
        <f>IF(AND(OR(Dashboard!$D$6=H780,Dashboard!$D$6="",Dashboard!$D$6="All"), OR(Dashboard!$D$7=J780,Dashboard!$D$7=""),  OR(Dashboard!$G$6&lt;=K780,Dashboard!$G$6=""), OR(Dashboard!$G$7&gt;=K780,Dashboard!$G$7=""),  OR(Dashboard!$J$6&lt;=O780,Dashboard!$J$6=""), OR(Dashboard!$J$7&gt;=O780,Dashboard!$J$7=""),I780&lt;&gt;""),"x","")</f>
        <v/>
      </c>
      <c r="AC780" s="88" t="str">
        <f>IF($AB780&lt;&gt;"x","",IF(AND($I780&lt;&gt;AC$4, IFERROR(MATCH("c",$AB780:AB780,0),0)=0),"x", IF(IFERROR(MATCH("c",$AB780:AB780,0),0)=0,"c","")))</f>
        <v/>
      </c>
      <c r="AD780" s="88" t="str">
        <f>IF($AB780&lt;&gt;"x","",IF(AND($I780&lt;&gt;AD$4, IFERROR(MATCH("c",$AB780:AC780,0),0)=0),"x", IF(IFERROR(MATCH("c",$AB780:AC780,0),0)=0,"c","")))</f>
        <v/>
      </c>
      <c r="AE780" s="88" t="str">
        <f>IF($AB780&lt;&gt;"x","",IF(AND($I780&lt;&gt;AE$4, IFERROR(MATCH("c",$AB780:AD780,0),0)=0),"x", IF(IFERROR(MATCH("c",$AB780:AD780,0),0)=0,"c","")))</f>
        <v/>
      </c>
      <c r="AF780" s="88" t="str">
        <f>IF($AB780&lt;&gt;"x","",IF(AND($I780&lt;&gt;AF$4, IFERROR(MATCH("c",$AB780:AE780,0),0)=0),"x", IF(IFERROR(MATCH("c",$AB780:AE780,0),0)=0,"c","")))</f>
        <v/>
      </c>
      <c r="AG780" s="88" t="str">
        <f>IF($AB780&lt;&gt;"x","",IF(AND($I780&lt;&gt;AG$4, IFERROR(MATCH("c",$AB780:AF780,0),0)=0),"x", IF(IFERROR(MATCH("c",$AB780:AF780,0),0)=0,"c","")))</f>
        <v/>
      </c>
      <c r="AH780" s="88" t="str">
        <f>IF($AB780&lt;&gt;"x","",IF(AND($I780&lt;&gt;AH$4, IFERROR(MATCH("c",$AB780:AG780,0),0)=0),"x", IF(IFERROR(MATCH("c",$AB780:AG780,0),0)=0,"c","")))</f>
        <v/>
      </c>
      <c r="AI780" s="88" t="str">
        <f>IF($AB780&lt;&gt;"x","",IF(AND($I780&lt;&gt;AI$4, IFERROR(MATCH("c",$AB780:AH780,0),0)=0),"x", IF(IFERROR(MATCH("c",$AB780:AH780,0),0)=0,"c","")))</f>
        <v/>
      </c>
      <c r="AJ780" s="88" t="str">
        <f>IF($AB780&lt;&gt;"x","",IF(AND($I780&lt;&gt;AJ$4, IFERROR(MATCH("c",$AB780:AI780,0),0)=0),"x", IF(IFERROR(MATCH("c",$AB780:AI780,0),0)=0,"c","")))</f>
        <v/>
      </c>
      <c r="AK780" s="88" t="str">
        <f>IF($AB780&lt;&gt;"x","",IF(AND($I780&lt;&gt;AK$4, IFERROR(MATCH("c",$AB780:AJ780,0),0)=0),"x", IF(IFERROR(MATCH("c",$AB780:AJ780,0),0)=0,"c","")))</f>
        <v/>
      </c>
      <c r="AL780" s="88" t="str">
        <f>IF($AB780&lt;&gt;"x","",IF(AND($I780&lt;&gt;AL$4, IFERROR(MATCH("c",$AB780:AK780,0),0)=0),"x", IF(IFERROR(MATCH("c",$AB780:AK780,0),0)=0,"c","")))</f>
        <v/>
      </c>
      <c r="AM780" s="88" t="str">
        <f>IF($AB780&lt;&gt;"x","",IF(AND($I780&lt;&gt;AM$4, IFERROR(MATCH("c",$AB780:AL780,0),0)=0),"x", IF(IFERROR(MATCH("c",$AB780:AL780,0),0)=0,"c","")))</f>
        <v/>
      </c>
      <c r="AN780" s="88" t="str">
        <f>IF($AB780&lt;&gt;"x","",IF(AND($I780&lt;&gt;AN$4, IFERROR(MATCH("c",$AB780:AM780,0),0)=0),"x", IF(IFERROR(MATCH("c",$AB780:AM780,0),0)=0,"c","")))</f>
        <v/>
      </c>
      <c r="AO780" s="88" t="str">
        <f>IF($AB780&lt;&gt;"x","",IF(AND($I780&lt;&gt;AO$4, IFERROR(MATCH("c",$AB780:AN780,0),0)=0),"x", IF(IFERROR(MATCH("c",$AB780:AN780,0),0)=0,"c","")))</f>
        <v/>
      </c>
      <c r="AP780" s="88" t="str">
        <f>IF($AB780&lt;&gt;"x","",IF(AND($I780&lt;&gt;AP$4, IFERROR(MATCH("c",$AB780:AO780,0),0)=0),"x", IF(IFERROR(MATCH("c",$AB780:AO780,0),0)=0,"c","")))</f>
        <v/>
      </c>
      <c r="AQ780" s="88" t="str">
        <f>IF($AB780&lt;&gt;"x","",IF(AND($I780&lt;&gt;AQ$4, IFERROR(MATCH("c",$AB780:AP780,0),0)=0),"x", IF(IFERROR(MATCH("c",$AB780:AP780,0),0)=0,"c","")))</f>
        <v/>
      </c>
    </row>
    <row r="781" spans="2:43" x14ac:dyDescent="0.25">
      <c r="B781" s="88">
        <f>IF(AND(OR(Pipeline!$F$5=H781,Pipeline!$F$5="",Pipeline!$F$5="All"), OR(Pipeline!$F$6=J781,Pipeline!$F$6="",Pipeline!$F$6="All"),  OR(Pipeline!$J$5&lt;=K781,Pipeline!$J$5=""), OR(Pipeline!$J$6&gt;=K781,Pipeline!$J$6=""),  OR(Pipeline!$N$5&lt;=O781,Pipeline!$N$5=""), OR(Pipeline!$N$6&gt;=O781,Pipeline!$N$6="")),1,0)</f>
        <v>1</v>
      </c>
      <c r="C781" s="99">
        <f>IF(B781&lt;&gt;1,"",COUNTIFS($I$6:I780,I781,$B$6:B780,1)+1)</f>
        <v>769</v>
      </c>
      <c r="D781" s="100" t="str">
        <f>IF(LEN(INDEX(Input!B$6:B$1005,ROW($C781)-ROW($C$5),1))=0,"-",INDEX(Input!B$6:B$1005,ROW($C781)-ROW($C$5),1))</f>
        <v>-</v>
      </c>
      <c r="E781" s="100" t="str">
        <f>IF(LEN(INDEX(Input!C$6:C$1005,ROW($C781)-ROW($C$5),1))=0,"-",INDEX(Input!C$6:C$1005,ROW($C781)-ROW($C$5),1))</f>
        <v>-</v>
      </c>
      <c r="F781" s="100" t="str">
        <f>IF(LEN(INDEX(Input!D$6:D$1005,ROW($C781)-ROW($C$5),1))=0,"-",INDEX(Input!D$6:D$1005,ROW($C781)-ROW($C$5),1))</f>
        <v>-</v>
      </c>
      <c r="G781" s="100" t="str">
        <f>IF(LEN(INDEX(Input!E$6:E$1005,ROW($C781)-ROW($C$5),1))=0,"-",INDEX(Input!E$6:E$1005,ROW($C781)-ROW($C$5),1))</f>
        <v>-</v>
      </c>
      <c r="H781" s="100" t="str">
        <f>IF(LEN(INDEX(Input!F$6:F$1005,ROW($C781)-ROW($C$5),1))=0,"-",INDEX(Input!F$6:F$1005,ROW($C781)-ROW($C$5),1))</f>
        <v>-</v>
      </c>
      <c r="I781" s="100" t="str">
        <f>IF(LEN(INDEX(Input!G$6:G$1005,ROW($C781)-ROW($C$5),1))=0,"",INDEX(Input!G$6:G$1005,ROW($C781)-ROW($C$5),1))</f>
        <v/>
      </c>
      <c r="J781" s="100" t="str">
        <f>IF(LEN(INDEX(Input!B$6:B$1005,ROW($C781)-ROW($C$5),1))=0,"-",IF(INDEX(Input!H$6:H$1005,ROW($C781)-ROW($C$5),1)="","Not set",INDEX(Input!H$6:H$1005,ROW($C781)-ROW($C$5),1)) )</f>
        <v>-</v>
      </c>
      <c r="K781" s="101" t="str">
        <f>IF(LEN(INDEX(Input!I$6:I$1005,ROW($C781)-ROW($C$5),1))=0,"",INDEX(Input!I$6:I$1005,ROW($C781)-ROW($C$5),1))</f>
        <v/>
      </c>
      <c r="L781" s="101" t="str">
        <f t="array" ref="L781">IFERROR(IF($AY$24=123,DAY(K781)&amp;connector&amp;IF($AZ$24="Extended",INDEX($AT$24:$AT$35,MONTH(K781),1),MONTH(K781))&amp;connector&amp;IF($AZ$24="Short", RIGHT(YEAR(K781),2),YEAR(K781)),IF($AY$24=213, MONTH(K781)&amp;connector&amp;DAY(K781)&amp;connector&amp;IF($AZ$24="Short", RIGHT(YEAR(K781),2),YEAR(K781)),IF($AZ$24="Short", RIGHT(YEAR(K781),2),YEAR(K781))&amp;connector&amp;MONTH(K781)&amp;connector&amp;DAY(K781))),"-")</f>
        <v>-</v>
      </c>
      <c r="M781" s="101" t="str">
        <f>IF(LEN(INDEX(Input!J$6:J$1005,ROW($C781)-ROW($C$5),1))=0,"",INDEX(Input!J$6:J$1005,ROW($C781)-ROW($C$5),1))</f>
        <v/>
      </c>
      <c r="N781" s="101" t="str">
        <f t="array" ref="N781">IFERROR(IF($AY$24=123,DAY(M781)&amp;connector&amp;IF($AZ$24="Extended",INDEX($AT$24:$AT$35,MONTH(M781),1),MONTH(M781))&amp;connector&amp;IF($AZ$24="Short", RIGHT(YEAR(M781),2),YEAR(M781)),IF($AY$24=213, MONTH(M781)&amp;connector&amp;DAY(M781)&amp;connector&amp;IF($AZ$24="Short", RIGHT(YEAR(M781),2),YEAR(M781)),IF($AZ$24="Short", RIGHT(YEAR(M781),2),YEAR(M781))&amp;connector&amp;MONTH(M781)&amp;connector&amp;DAY(M781))),"-")</f>
        <v>-</v>
      </c>
      <c r="O781" s="156" t="str">
        <f>IF(LEN(INDEX(Input!K$6:K$1005,ROW($C781)-ROW($C$5),1))=0,"",INDEX(Input!K$6:K$1005,ROW($C781)-ROW($C$5),1))</f>
        <v/>
      </c>
      <c r="P781" s="100" t="str">
        <f t="shared" si="96"/>
        <v>-</v>
      </c>
      <c r="Q781" s="156" t="str">
        <f>IF(LEN(INDEX(Input!L$6:L$1005,ROW($C781)-ROW($C$5),1))=0,"",INDEX(Input!L$6:L$1005,ROW($C781)-ROW($C$5),1))</f>
        <v/>
      </c>
      <c r="R781" s="100" t="str">
        <f t="shared" si="97"/>
        <v>-</v>
      </c>
      <c r="S781" s="156" t="str">
        <f>IF(LEN(INDEX(Input!M$6:M$1005,ROW($C781)-ROW($C$5),1))=0,"-",INDEX(Input!M$6:M$1005,ROW($C781)-ROW($C$5),1))</f>
        <v>-</v>
      </c>
      <c r="T781" s="156" t="str">
        <f t="shared" si="98"/>
        <v/>
      </c>
      <c r="U781" s="100" t="str">
        <f t="shared" si="99"/>
        <v>-</v>
      </c>
      <c r="V781" s="156" t="str">
        <f>IF(LEN(INDEX(Input!O$6:O$1005,ROW($C781)-ROW($C$5),1))=0,"",INDEX(Input!O$6:O$1005,ROW($C781)-ROW($C$5),1))</f>
        <v/>
      </c>
      <c r="W781" s="100" t="str">
        <f t="shared" si="100"/>
        <v>-</v>
      </c>
      <c r="X781" s="104" t="str">
        <f t="shared" si="101"/>
        <v/>
      </c>
      <c r="Y781" s="102" t="str">
        <f t="shared" si="95"/>
        <v/>
      </c>
      <c r="Z781" s="102" t="str">
        <f>IF(AND(OR(Dashboard!$D$7=J781,Dashboard!$D$7=""),  OR(Dashboard!$G$6&lt;=K781,Dashboard!$G$6=""), OR(Dashboard!$G$7&gt;=K781,Dashboard!$G$7=""),  OR(Dashboard!$J$6&lt;=O781,Dashboard!$J$6=""), OR(Dashboard!$J$7&gt;=O781,Dashboard!$J$7=""),D781&lt;&gt;""),"x","")</f>
        <v>x</v>
      </c>
      <c r="AA781" s="102" t="str">
        <f>IF(AND(OR(Dashboard!$D$6=H781,Dashboard!$D$6="",Dashboard!$D$6="All"), Z781="x"),"x","")</f>
        <v>x</v>
      </c>
      <c r="AB781" s="103" t="str">
        <f>IF(AND(OR(Dashboard!$D$6=H781,Dashboard!$D$6="",Dashboard!$D$6="All"), OR(Dashboard!$D$7=J781,Dashboard!$D$7=""),  OR(Dashboard!$G$6&lt;=K781,Dashboard!$G$6=""), OR(Dashboard!$G$7&gt;=K781,Dashboard!$G$7=""),  OR(Dashboard!$J$6&lt;=O781,Dashboard!$J$6=""), OR(Dashboard!$J$7&gt;=O781,Dashboard!$J$7=""),I781&lt;&gt;""),"x","")</f>
        <v/>
      </c>
      <c r="AC781" s="88" t="str">
        <f>IF($AB781&lt;&gt;"x","",IF(AND($I781&lt;&gt;AC$4, IFERROR(MATCH("c",$AB781:AB781,0),0)=0),"x", IF(IFERROR(MATCH("c",$AB781:AB781,0),0)=0,"c","")))</f>
        <v/>
      </c>
      <c r="AD781" s="88" t="str">
        <f>IF($AB781&lt;&gt;"x","",IF(AND($I781&lt;&gt;AD$4, IFERROR(MATCH("c",$AB781:AC781,0),0)=0),"x", IF(IFERROR(MATCH("c",$AB781:AC781,0),0)=0,"c","")))</f>
        <v/>
      </c>
      <c r="AE781" s="88" t="str">
        <f>IF($AB781&lt;&gt;"x","",IF(AND($I781&lt;&gt;AE$4, IFERROR(MATCH("c",$AB781:AD781,0),0)=0),"x", IF(IFERROR(MATCH("c",$AB781:AD781,0),0)=0,"c","")))</f>
        <v/>
      </c>
      <c r="AF781" s="88" t="str">
        <f>IF($AB781&lt;&gt;"x","",IF(AND($I781&lt;&gt;AF$4, IFERROR(MATCH("c",$AB781:AE781,0),0)=0),"x", IF(IFERROR(MATCH("c",$AB781:AE781,0),0)=0,"c","")))</f>
        <v/>
      </c>
      <c r="AG781" s="88" t="str">
        <f>IF($AB781&lt;&gt;"x","",IF(AND($I781&lt;&gt;AG$4, IFERROR(MATCH("c",$AB781:AF781,0),0)=0),"x", IF(IFERROR(MATCH("c",$AB781:AF781,0),0)=0,"c","")))</f>
        <v/>
      </c>
      <c r="AH781" s="88" t="str">
        <f>IF($AB781&lt;&gt;"x","",IF(AND($I781&lt;&gt;AH$4, IFERROR(MATCH("c",$AB781:AG781,0),0)=0),"x", IF(IFERROR(MATCH("c",$AB781:AG781,0),0)=0,"c","")))</f>
        <v/>
      </c>
      <c r="AI781" s="88" t="str">
        <f>IF($AB781&lt;&gt;"x","",IF(AND($I781&lt;&gt;AI$4, IFERROR(MATCH("c",$AB781:AH781,0),0)=0),"x", IF(IFERROR(MATCH("c",$AB781:AH781,0),0)=0,"c","")))</f>
        <v/>
      </c>
      <c r="AJ781" s="88" t="str">
        <f>IF($AB781&lt;&gt;"x","",IF(AND($I781&lt;&gt;AJ$4, IFERROR(MATCH("c",$AB781:AI781,0),0)=0),"x", IF(IFERROR(MATCH("c",$AB781:AI781,0),0)=0,"c","")))</f>
        <v/>
      </c>
      <c r="AK781" s="88" t="str">
        <f>IF($AB781&lt;&gt;"x","",IF(AND($I781&lt;&gt;AK$4, IFERROR(MATCH("c",$AB781:AJ781,0),0)=0),"x", IF(IFERROR(MATCH("c",$AB781:AJ781,0),0)=0,"c","")))</f>
        <v/>
      </c>
      <c r="AL781" s="88" t="str">
        <f>IF($AB781&lt;&gt;"x","",IF(AND($I781&lt;&gt;AL$4, IFERROR(MATCH("c",$AB781:AK781,0),0)=0),"x", IF(IFERROR(MATCH("c",$AB781:AK781,0),0)=0,"c","")))</f>
        <v/>
      </c>
      <c r="AM781" s="88" t="str">
        <f>IF($AB781&lt;&gt;"x","",IF(AND($I781&lt;&gt;AM$4, IFERROR(MATCH("c",$AB781:AL781,0),0)=0),"x", IF(IFERROR(MATCH("c",$AB781:AL781,0),0)=0,"c","")))</f>
        <v/>
      </c>
      <c r="AN781" s="88" t="str">
        <f>IF($AB781&lt;&gt;"x","",IF(AND($I781&lt;&gt;AN$4, IFERROR(MATCH("c",$AB781:AM781,0),0)=0),"x", IF(IFERROR(MATCH("c",$AB781:AM781,0),0)=0,"c","")))</f>
        <v/>
      </c>
      <c r="AO781" s="88" t="str">
        <f>IF($AB781&lt;&gt;"x","",IF(AND($I781&lt;&gt;AO$4, IFERROR(MATCH("c",$AB781:AN781,0),0)=0),"x", IF(IFERROR(MATCH("c",$AB781:AN781,0),0)=0,"c","")))</f>
        <v/>
      </c>
      <c r="AP781" s="88" t="str">
        <f>IF($AB781&lt;&gt;"x","",IF(AND($I781&lt;&gt;AP$4, IFERROR(MATCH("c",$AB781:AO781,0),0)=0),"x", IF(IFERROR(MATCH("c",$AB781:AO781,0),0)=0,"c","")))</f>
        <v/>
      </c>
      <c r="AQ781" s="88" t="str">
        <f>IF($AB781&lt;&gt;"x","",IF(AND($I781&lt;&gt;AQ$4, IFERROR(MATCH("c",$AB781:AP781,0),0)=0),"x", IF(IFERROR(MATCH("c",$AB781:AP781,0),0)=0,"c","")))</f>
        <v/>
      </c>
    </row>
    <row r="782" spans="2:43" x14ac:dyDescent="0.25">
      <c r="B782" s="88">
        <f>IF(AND(OR(Pipeline!$F$5=H782,Pipeline!$F$5="",Pipeline!$F$5="All"), OR(Pipeline!$F$6=J782,Pipeline!$F$6="",Pipeline!$F$6="All"),  OR(Pipeline!$J$5&lt;=K782,Pipeline!$J$5=""), OR(Pipeline!$J$6&gt;=K782,Pipeline!$J$6=""),  OR(Pipeline!$N$5&lt;=O782,Pipeline!$N$5=""), OR(Pipeline!$N$6&gt;=O782,Pipeline!$N$6="")),1,0)</f>
        <v>1</v>
      </c>
      <c r="C782" s="99">
        <f>IF(B782&lt;&gt;1,"",COUNTIFS($I$6:I781,I782,$B$6:B781,1)+1)</f>
        <v>770</v>
      </c>
      <c r="D782" s="100" t="str">
        <f>IF(LEN(INDEX(Input!B$6:B$1005,ROW($C782)-ROW($C$5),1))=0,"-",INDEX(Input!B$6:B$1005,ROW($C782)-ROW($C$5),1))</f>
        <v>-</v>
      </c>
      <c r="E782" s="100" t="str">
        <f>IF(LEN(INDEX(Input!C$6:C$1005,ROW($C782)-ROW($C$5),1))=0,"-",INDEX(Input!C$6:C$1005,ROW($C782)-ROW($C$5),1))</f>
        <v>-</v>
      </c>
      <c r="F782" s="100" t="str">
        <f>IF(LEN(INDEX(Input!D$6:D$1005,ROW($C782)-ROW($C$5),1))=0,"-",INDEX(Input!D$6:D$1005,ROW($C782)-ROW($C$5),1))</f>
        <v>-</v>
      </c>
      <c r="G782" s="100" t="str">
        <f>IF(LEN(INDEX(Input!E$6:E$1005,ROW($C782)-ROW($C$5),1))=0,"-",INDEX(Input!E$6:E$1005,ROW($C782)-ROW($C$5),1))</f>
        <v>-</v>
      </c>
      <c r="H782" s="100" t="str">
        <f>IF(LEN(INDEX(Input!F$6:F$1005,ROW($C782)-ROW($C$5),1))=0,"-",INDEX(Input!F$6:F$1005,ROW($C782)-ROW($C$5),1))</f>
        <v>-</v>
      </c>
      <c r="I782" s="100" t="str">
        <f>IF(LEN(INDEX(Input!G$6:G$1005,ROW($C782)-ROW($C$5),1))=0,"",INDEX(Input!G$6:G$1005,ROW($C782)-ROW($C$5),1))</f>
        <v/>
      </c>
      <c r="J782" s="100" t="str">
        <f>IF(LEN(INDEX(Input!B$6:B$1005,ROW($C782)-ROW($C$5),1))=0,"-",IF(INDEX(Input!H$6:H$1005,ROW($C782)-ROW($C$5),1)="","Not set",INDEX(Input!H$6:H$1005,ROW($C782)-ROW($C$5),1)) )</f>
        <v>-</v>
      </c>
      <c r="K782" s="101" t="str">
        <f>IF(LEN(INDEX(Input!I$6:I$1005,ROW($C782)-ROW($C$5),1))=0,"",INDEX(Input!I$6:I$1005,ROW($C782)-ROW($C$5),1))</f>
        <v/>
      </c>
      <c r="L782" s="101" t="str">
        <f t="array" ref="L782">IFERROR(IF($AY$24=123,DAY(K782)&amp;connector&amp;IF($AZ$24="Extended",INDEX($AT$24:$AT$35,MONTH(K782),1),MONTH(K782))&amp;connector&amp;IF($AZ$24="Short", RIGHT(YEAR(K782),2),YEAR(K782)),IF($AY$24=213, MONTH(K782)&amp;connector&amp;DAY(K782)&amp;connector&amp;IF($AZ$24="Short", RIGHT(YEAR(K782),2),YEAR(K782)),IF($AZ$24="Short", RIGHT(YEAR(K782),2),YEAR(K782))&amp;connector&amp;MONTH(K782)&amp;connector&amp;DAY(K782))),"-")</f>
        <v>-</v>
      </c>
      <c r="M782" s="101" t="str">
        <f>IF(LEN(INDEX(Input!J$6:J$1005,ROW($C782)-ROW($C$5),1))=0,"",INDEX(Input!J$6:J$1005,ROW($C782)-ROW($C$5),1))</f>
        <v/>
      </c>
      <c r="N782" s="101" t="str">
        <f t="array" ref="N782">IFERROR(IF($AY$24=123,DAY(M782)&amp;connector&amp;IF($AZ$24="Extended",INDEX($AT$24:$AT$35,MONTH(M782),1),MONTH(M782))&amp;connector&amp;IF($AZ$24="Short", RIGHT(YEAR(M782),2),YEAR(M782)),IF($AY$24=213, MONTH(M782)&amp;connector&amp;DAY(M782)&amp;connector&amp;IF($AZ$24="Short", RIGHT(YEAR(M782),2),YEAR(M782)),IF($AZ$24="Short", RIGHT(YEAR(M782),2),YEAR(M782))&amp;connector&amp;MONTH(M782)&amp;connector&amp;DAY(M782))),"-")</f>
        <v>-</v>
      </c>
      <c r="O782" s="156" t="str">
        <f>IF(LEN(INDEX(Input!K$6:K$1005,ROW($C782)-ROW($C$5),1))=0,"",INDEX(Input!K$6:K$1005,ROW($C782)-ROW($C$5),1))</f>
        <v/>
      </c>
      <c r="P782" s="100" t="str">
        <f t="shared" si="96"/>
        <v>-</v>
      </c>
      <c r="Q782" s="156" t="str">
        <f>IF(LEN(INDEX(Input!L$6:L$1005,ROW($C782)-ROW($C$5),1))=0,"",INDEX(Input!L$6:L$1005,ROW($C782)-ROW($C$5),1))</f>
        <v/>
      </c>
      <c r="R782" s="100" t="str">
        <f t="shared" si="97"/>
        <v>-</v>
      </c>
      <c r="S782" s="156" t="str">
        <f>IF(LEN(INDEX(Input!M$6:M$1005,ROW($C782)-ROW($C$5),1))=0,"-",INDEX(Input!M$6:M$1005,ROW($C782)-ROW($C$5),1))</f>
        <v>-</v>
      </c>
      <c r="T782" s="156" t="str">
        <f t="shared" si="98"/>
        <v/>
      </c>
      <c r="U782" s="100" t="str">
        <f t="shared" si="99"/>
        <v>-</v>
      </c>
      <c r="V782" s="156" t="str">
        <f>IF(LEN(INDEX(Input!O$6:O$1005,ROW($C782)-ROW($C$5),1))=0,"",INDEX(Input!O$6:O$1005,ROW($C782)-ROW($C$5),1))</f>
        <v/>
      </c>
      <c r="W782" s="100" t="str">
        <f t="shared" si="100"/>
        <v>-</v>
      </c>
      <c r="X782" s="104" t="str">
        <f t="shared" si="101"/>
        <v/>
      </c>
      <c r="Y782" s="102" t="str">
        <f t="shared" si="95"/>
        <v/>
      </c>
      <c r="Z782" s="102" t="str">
        <f>IF(AND(OR(Dashboard!$D$7=J782,Dashboard!$D$7=""),  OR(Dashboard!$G$6&lt;=K782,Dashboard!$G$6=""), OR(Dashboard!$G$7&gt;=K782,Dashboard!$G$7=""),  OR(Dashboard!$J$6&lt;=O782,Dashboard!$J$6=""), OR(Dashboard!$J$7&gt;=O782,Dashboard!$J$7=""),D782&lt;&gt;""),"x","")</f>
        <v>x</v>
      </c>
      <c r="AA782" s="102" t="str">
        <f>IF(AND(OR(Dashboard!$D$6=H782,Dashboard!$D$6="",Dashboard!$D$6="All"), Z782="x"),"x","")</f>
        <v>x</v>
      </c>
      <c r="AB782" s="103" t="str">
        <f>IF(AND(OR(Dashboard!$D$6=H782,Dashboard!$D$6="",Dashboard!$D$6="All"), OR(Dashboard!$D$7=J782,Dashboard!$D$7=""),  OR(Dashboard!$G$6&lt;=K782,Dashboard!$G$6=""), OR(Dashboard!$G$7&gt;=K782,Dashboard!$G$7=""),  OR(Dashboard!$J$6&lt;=O782,Dashboard!$J$6=""), OR(Dashboard!$J$7&gt;=O782,Dashboard!$J$7=""),I782&lt;&gt;""),"x","")</f>
        <v/>
      </c>
      <c r="AC782" s="88" t="str">
        <f>IF($AB782&lt;&gt;"x","",IF(AND($I782&lt;&gt;AC$4, IFERROR(MATCH("c",$AB782:AB782,0),0)=0),"x", IF(IFERROR(MATCH("c",$AB782:AB782,0),0)=0,"c","")))</f>
        <v/>
      </c>
      <c r="AD782" s="88" t="str">
        <f>IF($AB782&lt;&gt;"x","",IF(AND($I782&lt;&gt;AD$4, IFERROR(MATCH("c",$AB782:AC782,0),0)=0),"x", IF(IFERROR(MATCH("c",$AB782:AC782,0),0)=0,"c","")))</f>
        <v/>
      </c>
      <c r="AE782" s="88" t="str">
        <f>IF($AB782&lt;&gt;"x","",IF(AND($I782&lt;&gt;AE$4, IFERROR(MATCH("c",$AB782:AD782,0),0)=0),"x", IF(IFERROR(MATCH("c",$AB782:AD782,0),0)=0,"c","")))</f>
        <v/>
      </c>
      <c r="AF782" s="88" t="str">
        <f>IF($AB782&lt;&gt;"x","",IF(AND($I782&lt;&gt;AF$4, IFERROR(MATCH("c",$AB782:AE782,0),0)=0),"x", IF(IFERROR(MATCH("c",$AB782:AE782,0),0)=0,"c","")))</f>
        <v/>
      </c>
      <c r="AG782" s="88" t="str">
        <f>IF($AB782&lt;&gt;"x","",IF(AND($I782&lt;&gt;AG$4, IFERROR(MATCH("c",$AB782:AF782,0),0)=0),"x", IF(IFERROR(MATCH("c",$AB782:AF782,0),0)=0,"c","")))</f>
        <v/>
      </c>
      <c r="AH782" s="88" t="str">
        <f>IF($AB782&lt;&gt;"x","",IF(AND($I782&lt;&gt;AH$4, IFERROR(MATCH("c",$AB782:AG782,0),0)=0),"x", IF(IFERROR(MATCH("c",$AB782:AG782,0),0)=0,"c","")))</f>
        <v/>
      </c>
      <c r="AI782" s="88" t="str">
        <f>IF($AB782&lt;&gt;"x","",IF(AND($I782&lt;&gt;AI$4, IFERROR(MATCH("c",$AB782:AH782,0),0)=0),"x", IF(IFERROR(MATCH("c",$AB782:AH782,0),0)=0,"c","")))</f>
        <v/>
      </c>
      <c r="AJ782" s="88" t="str">
        <f>IF($AB782&lt;&gt;"x","",IF(AND($I782&lt;&gt;AJ$4, IFERROR(MATCH("c",$AB782:AI782,0),0)=0),"x", IF(IFERROR(MATCH("c",$AB782:AI782,0),0)=0,"c","")))</f>
        <v/>
      </c>
      <c r="AK782" s="88" t="str">
        <f>IF($AB782&lt;&gt;"x","",IF(AND($I782&lt;&gt;AK$4, IFERROR(MATCH("c",$AB782:AJ782,0),0)=0),"x", IF(IFERROR(MATCH("c",$AB782:AJ782,0),0)=0,"c","")))</f>
        <v/>
      </c>
      <c r="AL782" s="88" t="str">
        <f>IF($AB782&lt;&gt;"x","",IF(AND($I782&lt;&gt;AL$4, IFERROR(MATCH("c",$AB782:AK782,0),0)=0),"x", IF(IFERROR(MATCH("c",$AB782:AK782,0),0)=0,"c","")))</f>
        <v/>
      </c>
      <c r="AM782" s="88" t="str">
        <f>IF($AB782&lt;&gt;"x","",IF(AND($I782&lt;&gt;AM$4, IFERROR(MATCH("c",$AB782:AL782,0),0)=0),"x", IF(IFERROR(MATCH("c",$AB782:AL782,0),0)=0,"c","")))</f>
        <v/>
      </c>
      <c r="AN782" s="88" t="str">
        <f>IF($AB782&lt;&gt;"x","",IF(AND($I782&lt;&gt;AN$4, IFERROR(MATCH("c",$AB782:AM782,0),0)=0),"x", IF(IFERROR(MATCH("c",$AB782:AM782,0),0)=0,"c","")))</f>
        <v/>
      </c>
      <c r="AO782" s="88" t="str">
        <f>IF($AB782&lt;&gt;"x","",IF(AND($I782&lt;&gt;AO$4, IFERROR(MATCH("c",$AB782:AN782,0),0)=0),"x", IF(IFERROR(MATCH("c",$AB782:AN782,0),0)=0,"c","")))</f>
        <v/>
      </c>
      <c r="AP782" s="88" t="str">
        <f>IF($AB782&lt;&gt;"x","",IF(AND($I782&lt;&gt;AP$4, IFERROR(MATCH("c",$AB782:AO782,0),0)=0),"x", IF(IFERROR(MATCH("c",$AB782:AO782,0),0)=0,"c","")))</f>
        <v/>
      </c>
      <c r="AQ782" s="88" t="str">
        <f>IF($AB782&lt;&gt;"x","",IF(AND($I782&lt;&gt;AQ$4, IFERROR(MATCH("c",$AB782:AP782,0),0)=0),"x", IF(IFERROR(MATCH("c",$AB782:AP782,0),0)=0,"c","")))</f>
        <v/>
      </c>
    </row>
    <row r="783" spans="2:43" x14ac:dyDescent="0.25">
      <c r="B783" s="88">
        <f>IF(AND(OR(Pipeline!$F$5=H783,Pipeline!$F$5="",Pipeline!$F$5="All"), OR(Pipeline!$F$6=J783,Pipeline!$F$6="",Pipeline!$F$6="All"),  OR(Pipeline!$J$5&lt;=K783,Pipeline!$J$5=""), OR(Pipeline!$J$6&gt;=K783,Pipeline!$J$6=""),  OR(Pipeline!$N$5&lt;=O783,Pipeline!$N$5=""), OR(Pipeline!$N$6&gt;=O783,Pipeline!$N$6="")),1,0)</f>
        <v>1</v>
      </c>
      <c r="C783" s="99">
        <f>IF(B783&lt;&gt;1,"",COUNTIFS($I$6:I782,I783,$B$6:B782,1)+1)</f>
        <v>771</v>
      </c>
      <c r="D783" s="100" t="str">
        <f>IF(LEN(INDEX(Input!B$6:B$1005,ROW($C783)-ROW($C$5),1))=0,"-",INDEX(Input!B$6:B$1005,ROW($C783)-ROW($C$5),1))</f>
        <v>-</v>
      </c>
      <c r="E783" s="100" t="str">
        <f>IF(LEN(INDEX(Input!C$6:C$1005,ROW($C783)-ROW($C$5),1))=0,"-",INDEX(Input!C$6:C$1005,ROW($C783)-ROW($C$5),1))</f>
        <v>-</v>
      </c>
      <c r="F783" s="100" t="str">
        <f>IF(LEN(INDEX(Input!D$6:D$1005,ROW($C783)-ROW($C$5),1))=0,"-",INDEX(Input!D$6:D$1005,ROW($C783)-ROW($C$5),1))</f>
        <v>-</v>
      </c>
      <c r="G783" s="100" t="str">
        <f>IF(LEN(INDEX(Input!E$6:E$1005,ROW($C783)-ROW($C$5),1))=0,"-",INDEX(Input!E$6:E$1005,ROW($C783)-ROW($C$5),1))</f>
        <v>-</v>
      </c>
      <c r="H783" s="100" t="str">
        <f>IF(LEN(INDEX(Input!F$6:F$1005,ROW($C783)-ROW($C$5),1))=0,"-",INDEX(Input!F$6:F$1005,ROW($C783)-ROW($C$5),1))</f>
        <v>-</v>
      </c>
      <c r="I783" s="100" t="str">
        <f>IF(LEN(INDEX(Input!G$6:G$1005,ROW($C783)-ROW($C$5),1))=0,"",INDEX(Input!G$6:G$1005,ROW($C783)-ROW($C$5),1))</f>
        <v/>
      </c>
      <c r="J783" s="100" t="str">
        <f>IF(LEN(INDEX(Input!B$6:B$1005,ROW($C783)-ROW($C$5),1))=0,"-",IF(INDEX(Input!H$6:H$1005,ROW($C783)-ROW($C$5),1)="","Not set",INDEX(Input!H$6:H$1005,ROW($C783)-ROW($C$5),1)) )</f>
        <v>-</v>
      </c>
      <c r="K783" s="101" t="str">
        <f>IF(LEN(INDEX(Input!I$6:I$1005,ROW($C783)-ROW($C$5),1))=0,"",INDEX(Input!I$6:I$1005,ROW($C783)-ROW($C$5),1))</f>
        <v/>
      </c>
      <c r="L783" s="101" t="str">
        <f t="array" ref="L783">IFERROR(IF($AY$24=123,DAY(K783)&amp;connector&amp;IF($AZ$24="Extended",INDEX($AT$24:$AT$35,MONTH(K783),1),MONTH(K783))&amp;connector&amp;IF($AZ$24="Short", RIGHT(YEAR(K783),2),YEAR(K783)),IF($AY$24=213, MONTH(K783)&amp;connector&amp;DAY(K783)&amp;connector&amp;IF($AZ$24="Short", RIGHT(YEAR(K783),2),YEAR(K783)),IF($AZ$24="Short", RIGHT(YEAR(K783),2),YEAR(K783))&amp;connector&amp;MONTH(K783)&amp;connector&amp;DAY(K783))),"-")</f>
        <v>-</v>
      </c>
      <c r="M783" s="101" t="str">
        <f>IF(LEN(INDEX(Input!J$6:J$1005,ROW($C783)-ROW($C$5),1))=0,"",INDEX(Input!J$6:J$1005,ROW($C783)-ROW($C$5),1))</f>
        <v/>
      </c>
      <c r="N783" s="101" t="str">
        <f t="array" ref="N783">IFERROR(IF($AY$24=123,DAY(M783)&amp;connector&amp;IF($AZ$24="Extended",INDEX($AT$24:$AT$35,MONTH(M783),1),MONTH(M783))&amp;connector&amp;IF($AZ$24="Short", RIGHT(YEAR(M783),2),YEAR(M783)),IF($AY$24=213, MONTH(M783)&amp;connector&amp;DAY(M783)&amp;connector&amp;IF($AZ$24="Short", RIGHT(YEAR(M783),2),YEAR(M783)),IF($AZ$24="Short", RIGHT(YEAR(M783),2),YEAR(M783))&amp;connector&amp;MONTH(M783)&amp;connector&amp;DAY(M783))),"-")</f>
        <v>-</v>
      </c>
      <c r="O783" s="156" t="str">
        <f>IF(LEN(INDEX(Input!K$6:K$1005,ROW($C783)-ROW($C$5),1))=0,"",INDEX(Input!K$6:K$1005,ROW($C783)-ROW($C$5),1))</f>
        <v/>
      </c>
      <c r="P783" s="100" t="str">
        <f t="shared" si="96"/>
        <v>-</v>
      </c>
      <c r="Q783" s="156" t="str">
        <f>IF(LEN(INDEX(Input!L$6:L$1005,ROW($C783)-ROW($C$5),1))=0,"",INDEX(Input!L$6:L$1005,ROW($C783)-ROW($C$5),1))</f>
        <v/>
      </c>
      <c r="R783" s="100" t="str">
        <f t="shared" si="97"/>
        <v>-</v>
      </c>
      <c r="S783" s="156" t="str">
        <f>IF(LEN(INDEX(Input!M$6:M$1005,ROW($C783)-ROW($C$5),1))=0,"-",INDEX(Input!M$6:M$1005,ROW($C783)-ROW($C$5),1))</f>
        <v>-</v>
      </c>
      <c r="T783" s="156" t="str">
        <f t="shared" si="98"/>
        <v/>
      </c>
      <c r="U783" s="100" t="str">
        <f t="shared" si="99"/>
        <v>-</v>
      </c>
      <c r="V783" s="156" t="str">
        <f>IF(LEN(INDEX(Input!O$6:O$1005,ROW($C783)-ROW($C$5),1))=0,"",INDEX(Input!O$6:O$1005,ROW($C783)-ROW($C$5),1))</f>
        <v/>
      </c>
      <c r="W783" s="100" t="str">
        <f t="shared" si="100"/>
        <v>-</v>
      </c>
      <c r="X783" s="104" t="str">
        <f t="shared" si="101"/>
        <v/>
      </c>
      <c r="Y783" s="102" t="str">
        <f t="shared" si="95"/>
        <v/>
      </c>
      <c r="Z783" s="102" t="str">
        <f>IF(AND(OR(Dashboard!$D$7=J783,Dashboard!$D$7=""),  OR(Dashboard!$G$6&lt;=K783,Dashboard!$G$6=""), OR(Dashboard!$G$7&gt;=K783,Dashboard!$G$7=""),  OR(Dashboard!$J$6&lt;=O783,Dashboard!$J$6=""), OR(Dashboard!$J$7&gt;=O783,Dashboard!$J$7=""),D783&lt;&gt;""),"x","")</f>
        <v>x</v>
      </c>
      <c r="AA783" s="102" t="str">
        <f>IF(AND(OR(Dashboard!$D$6=H783,Dashboard!$D$6="",Dashboard!$D$6="All"), Z783="x"),"x","")</f>
        <v>x</v>
      </c>
      <c r="AB783" s="103" t="str">
        <f>IF(AND(OR(Dashboard!$D$6=H783,Dashboard!$D$6="",Dashboard!$D$6="All"), OR(Dashboard!$D$7=J783,Dashboard!$D$7=""),  OR(Dashboard!$G$6&lt;=K783,Dashboard!$G$6=""), OR(Dashboard!$G$7&gt;=K783,Dashboard!$G$7=""),  OR(Dashboard!$J$6&lt;=O783,Dashboard!$J$6=""), OR(Dashboard!$J$7&gt;=O783,Dashboard!$J$7=""),I783&lt;&gt;""),"x","")</f>
        <v/>
      </c>
      <c r="AC783" s="88" t="str">
        <f>IF($AB783&lt;&gt;"x","",IF(AND($I783&lt;&gt;AC$4, IFERROR(MATCH("c",$AB783:AB783,0),0)=0),"x", IF(IFERROR(MATCH("c",$AB783:AB783,0),0)=0,"c","")))</f>
        <v/>
      </c>
      <c r="AD783" s="88" t="str">
        <f>IF($AB783&lt;&gt;"x","",IF(AND($I783&lt;&gt;AD$4, IFERROR(MATCH("c",$AB783:AC783,0),0)=0),"x", IF(IFERROR(MATCH("c",$AB783:AC783,0),0)=0,"c","")))</f>
        <v/>
      </c>
      <c r="AE783" s="88" t="str">
        <f>IF($AB783&lt;&gt;"x","",IF(AND($I783&lt;&gt;AE$4, IFERROR(MATCH("c",$AB783:AD783,0),0)=0),"x", IF(IFERROR(MATCH("c",$AB783:AD783,0),0)=0,"c","")))</f>
        <v/>
      </c>
      <c r="AF783" s="88" t="str">
        <f>IF($AB783&lt;&gt;"x","",IF(AND($I783&lt;&gt;AF$4, IFERROR(MATCH("c",$AB783:AE783,0),0)=0),"x", IF(IFERROR(MATCH("c",$AB783:AE783,0),0)=0,"c","")))</f>
        <v/>
      </c>
      <c r="AG783" s="88" t="str">
        <f>IF($AB783&lt;&gt;"x","",IF(AND($I783&lt;&gt;AG$4, IFERROR(MATCH("c",$AB783:AF783,0),0)=0),"x", IF(IFERROR(MATCH("c",$AB783:AF783,0),0)=0,"c","")))</f>
        <v/>
      </c>
      <c r="AH783" s="88" t="str">
        <f>IF($AB783&lt;&gt;"x","",IF(AND($I783&lt;&gt;AH$4, IFERROR(MATCH("c",$AB783:AG783,0),0)=0),"x", IF(IFERROR(MATCH("c",$AB783:AG783,0),0)=0,"c","")))</f>
        <v/>
      </c>
      <c r="AI783" s="88" t="str">
        <f>IF($AB783&lt;&gt;"x","",IF(AND($I783&lt;&gt;AI$4, IFERROR(MATCH("c",$AB783:AH783,0),0)=0),"x", IF(IFERROR(MATCH("c",$AB783:AH783,0),0)=0,"c","")))</f>
        <v/>
      </c>
      <c r="AJ783" s="88" t="str">
        <f>IF($AB783&lt;&gt;"x","",IF(AND($I783&lt;&gt;AJ$4, IFERROR(MATCH("c",$AB783:AI783,0),0)=0),"x", IF(IFERROR(MATCH("c",$AB783:AI783,0),0)=0,"c","")))</f>
        <v/>
      </c>
      <c r="AK783" s="88" t="str">
        <f>IF($AB783&lt;&gt;"x","",IF(AND($I783&lt;&gt;AK$4, IFERROR(MATCH("c",$AB783:AJ783,0),0)=0),"x", IF(IFERROR(MATCH("c",$AB783:AJ783,0),0)=0,"c","")))</f>
        <v/>
      </c>
      <c r="AL783" s="88" t="str">
        <f>IF($AB783&lt;&gt;"x","",IF(AND($I783&lt;&gt;AL$4, IFERROR(MATCH("c",$AB783:AK783,0),0)=0),"x", IF(IFERROR(MATCH("c",$AB783:AK783,0),0)=0,"c","")))</f>
        <v/>
      </c>
      <c r="AM783" s="88" t="str">
        <f>IF($AB783&lt;&gt;"x","",IF(AND($I783&lt;&gt;AM$4, IFERROR(MATCH("c",$AB783:AL783,0),0)=0),"x", IF(IFERROR(MATCH("c",$AB783:AL783,0),0)=0,"c","")))</f>
        <v/>
      </c>
      <c r="AN783" s="88" t="str">
        <f>IF($AB783&lt;&gt;"x","",IF(AND($I783&lt;&gt;AN$4, IFERROR(MATCH("c",$AB783:AM783,0),0)=0),"x", IF(IFERROR(MATCH("c",$AB783:AM783,0),0)=0,"c","")))</f>
        <v/>
      </c>
      <c r="AO783" s="88" t="str">
        <f>IF($AB783&lt;&gt;"x","",IF(AND($I783&lt;&gt;AO$4, IFERROR(MATCH("c",$AB783:AN783,0),0)=0),"x", IF(IFERROR(MATCH("c",$AB783:AN783,0),0)=0,"c","")))</f>
        <v/>
      </c>
      <c r="AP783" s="88" t="str">
        <f>IF($AB783&lt;&gt;"x","",IF(AND($I783&lt;&gt;AP$4, IFERROR(MATCH("c",$AB783:AO783,0),0)=0),"x", IF(IFERROR(MATCH("c",$AB783:AO783,0),0)=0,"c","")))</f>
        <v/>
      </c>
      <c r="AQ783" s="88" t="str">
        <f>IF($AB783&lt;&gt;"x","",IF(AND($I783&lt;&gt;AQ$4, IFERROR(MATCH("c",$AB783:AP783,0),0)=0),"x", IF(IFERROR(MATCH("c",$AB783:AP783,0),0)=0,"c","")))</f>
        <v/>
      </c>
    </row>
    <row r="784" spans="2:43" x14ac:dyDescent="0.25">
      <c r="B784" s="88">
        <f>IF(AND(OR(Pipeline!$F$5=H784,Pipeline!$F$5="",Pipeline!$F$5="All"), OR(Pipeline!$F$6=J784,Pipeline!$F$6="",Pipeline!$F$6="All"),  OR(Pipeline!$J$5&lt;=K784,Pipeline!$J$5=""), OR(Pipeline!$J$6&gt;=K784,Pipeline!$J$6=""),  OR(Pipeline!$N$5&lt;=O784,Pipeline!$N$5=""), OR(Pipeline!$N$6&gt;=O784,Pipeline!$N$6="")),1,0)</f>
        <v>1</v>
      </c>
      <c r="C784" s="99">
        <f>IF(B784&lt;&gt;1,"",COUNTIFS($I$6:I783,I784,$B$6:B783,1)+1)</f>
        <v>772</v>
      </c>
      <c r="D784" s="100" t="str">
        <f>IF(LEN(INDEX(Input!B$6:B$1005,ROW($C784)-ROW($C$5),1))=0,"-",INDEX(Input!B$6:B$1005,ROW($C784)-ROW($C$5),1))</f>
        <v>-</v>
      </c>
      <c r="E784" s="100" t="str">
        <f>IF(LEN(INDEX(Input!C$6:C$1005,ROW($C784)-ROW($C$5),1))=0,"-",INDEX(Input!C$6:C$1005,ROW($C784)-ROW($C$5),1))</f>
        <v>-</v>
      </c>
      <c r="F784" s="100" t="str">
        <f>IF(LEN(INDEX(Input!D$6:D$1005,ROW($C784)-ROW($C$5),1))=0,"-",INDEX(Input!D$6:D$1005,ROW($C784)-ROW($C$5),1))</f>
        <v>-</v>
      </c>
      <c r="G784" s="100" t="str">
        <f>IF(LEN(INDEX(Input!E$6:E$1005,ROW($C784)-ROW($C$5),1))=0,"-",INDEX(Input!E$6:E$1005,ROW($C784)-ROW($C$5),1))</f>
        <v>-</v>
      </c>
      <c r="H784" s="100" t="str">
        <f>IF(LEN(INDEX(Input!F$6:F$1005,ROW($C784)-ROW($C$5),1))=0,"-",INDEX(Input!F$6:F$1005,ROW($C784)-ROW($C$5),1))</f>
        <v>-</v>
      </c>
      <c r="I784" s="100" t="str">
        <f>IF(LEN(INDEX(Input!G$6:G$1005,ROW($C784)-ROW($C$5),1))=0,"",INDEX(Input!G$6:G$1005,ROW($C784)-ROW($C$5),1))</f>
        <v/>
      </c>
      <c r="J784" s="100" t="str">
        <f>IF(LEN(INDEX(Input!B$6:B$1005,ROW($C784)-ROW($C$5),1))=0,"-",IF(INDEX(Input!H$6:H$1005,ROW($C784)-ROW($C$5),1)="","Not set",INDEX(Input!H$6:H$1005,ROW($C784)-ROW($C$5),1)) )</f>
        <v>-</v>
      </c>
      <c r="K784" s="101" t="str">
        <f>IF(LEN(INDEX(Input!I$6:I$1005,ROW($C784)-ROW($C$5),1))=0,"",INDEX(Input!I$6:I$1005,ROW($C784)-ROW($C$5),1))</f>
        <v/>
      </c>
      <c r="L784" s="101" t="str">
        <f t="array" ref="L784">IFERROR(IF($AY$24=123,DAY(K784)&amp;connector&amp;IF($AZ$24="Extended",INDEX($AT$24:$AT$35,MONTH(K784),1),MONTH(K784))&amp;connector&amp;IF($AZ$24="Short", RIGHT(YEAR(K784),2),YEAR(K784)),IF($AY$24=213, MONTH(K784)&amp;connector&amp;DAY(K784)&amp;connector&amp;IF($AZ$24="Short", RIGHT(YEAR(K784),2),YEAR(K784)),IF($AZ$24="Short", RIGHT(YEAR(K784),2),YEAR(K784))&amp;connector&amp;MONTH(K784)&amp;connector&amp;DAY(K784))),"-")</f>
        <v>-</v>
      </c>
      <c r="M784" s="101" t="str">
        <f>IF(LEN(INDEX(Input!J$6:J$1005,ROW($C784)-ROW($C$5),1))=0,"",INDEX(Input!J$6:J$1005,ROW($C784)-ROW($C$5),1))</f>
        <v/>
      </c>
      <c r="N784" s="101" t="str">
        <f t="array" ref="N784">IFERROR(IF($AY$24=123,DAY(M784)&amp;connector&amp;IF($AZ$24="Extended",INDEX($AT$24:$AT$35,MONTH(M784),1),MONTH(M784))&amp;connector&amp;IF($AZ$24="Short", RIGHT(YEAR(M784),2),YEAR(M784)),IF($AY$24=213, MONTH(M784)&amp;connector&amp;DAY(M784)&amp;connector&amp;IF($AZ$24="Short", RIGHT(YEAR(M784),2),YEAR(M784)),IF($AZ$24="Short", RIGHT(YEAR(M784),2),YEAR(M784))&amp;connector&amp;MONTH(M784)&amp;connector&amp;DAY(M784))),"-")</f>
        <v>-</v>
      </c>
      <c r="O784" s="156" t="str">
        <f>IF(LEN(INDEX(Input!K$6:K$1005,ROW($C784)-ROW($C$5),1))=0,"",INDEX(Input!K$6:K$1005,ROW($C784)-ROW($C$5),1))</f>
        <v/>
      </c>
      <c r="P784" s="100" t="str">
        <f t="shared" si="96"/>
        <v>-</v>
      </c>
      <c r="Q784" s="156" t="str">
        <f>IF(LEN(INDEX(Input!L$6:L$1005,ROW($C784)-ROW($C$5),1))=0,"",INDEX(Input!L$6:L$1005,ROW($C784)-ROW($C$5),1))</f>
        <v/>
      </c>
      <c r="R784" s="100" t="str">
        <f t="shared" si="97"/>
        <v>-</v>
      </c>
      <c r="S784" s="156" t="str">
        <f>IF(LEN(INDEX(Input!M$6:M$1005,ROW($C784)-ROW($C$5),1))=0,"-",INDEX(Input!M$6:M$1005,ROW($C784)-ROW($C$5),1))</f>
        <v>-</v>
      </c>
      <c r="T784" s="156" t="str">
        <f t="shared" si="98"/>
        <v/>
      </c>
      <c r="U784" s="100" t="str">
        <f t="shared" si="99"/>
        <v>-</v>
      </c>
      <c r="V784" s="156" t="str">
        <f>IF(LEN(INDEX(Input!O$6:O$1005,ROW($C784)-ROW($C$5),1))=0,"",INDEX(Input!O$6:O$1005,ROW($C784)-ROW($C$5),1))</f>
        <v/>
      </c>
      <c r="W784" s="100" t="str">
        <f t="shared" si="100"/>
        <v>-</v>
      </c>
      <c r="X784" s="104" t="str">
        <f t="shared" si="101"/>
        <v/>
      </c>
      <c r="Y784" s="102" t="str">
        <f t="shared" si="95"/>
        <v/>
      </c>
      <c r="Z784" s="102" t="str">
        <f>IF(AND(OR(Dashboard!$D$7=J784,Dashboard!$D$7=""),  OR(Dashboard!$G$6&lt;=K784,Dashboard!$G$6=""), OR(Dashboard!$G$7&gt;=K784,Dashboard!$G$7=""),  OR(Dashboard!$J$6&lt;=O784,Dashboard!$J$6=""), OR(Dashboard!$J$7&gt;=O784,Dashboard!$J$7=""),D784&lt;&gt;""),"x","")</f>
        <v>x</v>
      </c>
      <c r="AA784" s="102" t="str">
        <f>IF(AND(OR(Dashboard!$D$6=H784,Dashboard!$D$6="",Dashboard!$D$6="All"), Z784="x"),"x","")</f>
        <v>x</v>
      </c>
      <c r="AB784" s="103" t="str">
        <f>IF(AND(OR(Dashboard!$D$6=H784,Dashboard!$D$6="",Dashboard!$D$6="All"), OR(Dashboard!$D$7=J784,Dashboard!$D$7=""),  OR(Dashboard!$G$6&lt;=K784,Dashboard!$G$6=""), OR(Dashboard!$G$7&gt;=K784,Dashboard!$G$7=""),  OR(Dashboard!$J$6&lt;=O784,Dashboard!$J$6=""), OR(Dashboard!$J$7&gt;=O784,Dashboard!$J$7=""),I784&lt;&gt;""),"x","")</f>
        <v/>
      </c>
      <c r="AC784" s="88" t="str">
        <f>IF($AB784&lt;&gt;"x","",IF(AND($I784&lt;&gt;AC$4, IFERROR(MATCH("c",$AB784:AB784,0),0)=0),"x", IF(IFERROR(MATCH("c",$AB784:AB784,0),0)=0,"c","")))</f>
        <v/>
      </c>
      <c r="AD784" s="88" t="str">
        <f>IF($AB784&lt;&gt;"x","",IF(AND($I784&lt;&gt;AD$4, IFERROR(MATCH("c",$AB784:AC784,0),0)=0),"x", IF(IFERROR(MATCH("c",$AB784:AC784,0),0)=0,"c","")))</f>
        <v/>
      </c>
      <c r="AE784" s="88" t="str">
        <f>IF($AB784&lt;&gt;"x","",IF(AND($I784&lt;&gt;AE$4, IFERROR(MATCH("c",$AB784:AD784,0),0)=0),"x", IF(IFERROR(MATCH("c",$AB784:AD784,0),0)=0,"c","")))</f>
        <v/>
      </c>
      <c r="AF784" s="88" t="str">
        <f>IF($AB784&lt;&gt;"x","",IF(AND($I784&lt;&gt;AF$4, IFERROR(MATCH("c",$AB784:AE784,0),0)=0),"x", IF(IFERROR(MATCH("c",$AB784:AE784,0),0)=0,"c","")))</f>
        <v/>
      </c>
      <c r="AG784" s="88" t="str">
        <f>IF($AB784&lt;&gt;"x","",IF(AND($I784&lt;&gt;AG$4, IFERROR(MATCH("c",$AB784:AF784,0),0)=0),"x", IF(IFERROR(MATCH("c",$AB784:AF784,0),0)=0,"c","")))</f>
        <v/>
      </c>
      <c r="AH784" s="88" t="str">
        <f>IF($AB784&lt;&gt;"x","",IF(AND($I784&lt;&gt;AH$4, IFERROR(MATCH("c",$AB784:AG784,0),0)=0),"x", IF(IFERROR(MATCH("c",$AB784:AG784,0),0)=0,"c","")))</f>
        <v/>
      </c>
      <c r="AI784" s="88" t="str">
        <f>IF($AB784&lt;&gt;"x","",IF(AND($I784&lt;&gt;AI$4, IFERROR(MATCH("c",$AB784:AH784,0),0)=0),"x", IF(IFERROR(MATCH("c",$AB784:AH784,0),0)=0,"c","")))</f>
        <v/>
      </c>
      <c r="AJ784" s="88" t="str">
        <f>IF($AB784&lt;&gt;"x","",IF(AND($I784&lt;&gt;AJ$4, IFERROR(MATCH("c",$AB784:AI784,0),0)=0),"x", IF(IFERROR(MATCH("c",$AB784:AI784,0),0)=0,"c","")))</f>
        <v/>
      </c>
      <c r="AK784" s="88" t="str">
        <f>IF($AB784&lt;&gt;"x","",IF(AND($I784&lt;&gt;AK$4, IFERROR(MATCH("c",$AB784:AJ784,0),0)=0),"x", IF(IFERROR(MATCH("c",$AB784:AJ784,0),0)=0,"c","")))</f>
        <v/>
      </c>
      <c r="AL784" s="88" t="str">
        <f>IF($AB784&lt;&gt;"x","",IF(AND($I784&lt;&gt;AL$4, IFERROR(MATCH("c",$AB784:AK784,0),0)=0),"x", IF(IFERROR(MATCH("c",$AB784:AK784,0),0)=0,"c","")))</f>
        <v/>
      </c>
      <c r="AM784" s="88" t="str">
        <f>IF($AB784&lt;&gt;"x","",IF(AND($I784&lt;&gt;AM$4, IFERROR(MATCH("c",$AB784:AL784,0),0)=0),"x", IF(IFERROR(MATCH("c",$AB784:AL784,0),0)=0,"c","")))</f>
        <v/>
      </c>
      <c r="AN784" s="88" t="str">
        <f>IF($AB784&lt;&gt;"x","",IF(AND($I784&lt;&gt;AN$4, IFERROR(MATCH("c",$AB784:AM784,0),0)=0),"x", IF(IFERROR(MATCH("c",$AB784:AM784,0),0)=0,"c","")))</f>
        <v/>
      </c>
      <c r="AO784" s="88" t="str">
        <f>IF($AB784&lt;&gt;"x","",IF(AND($I784&lt;&gt;AO$4, IFERROR(MATCH("c",$AB784:AN784,0),0)=0),"x", IF(IFERROR(MATCH("c",$AB784:AN784,0),0)=0,"c","")))</f>
        <v/>
      </c>
      <c r="AP784" s="88" t="str">
        <f>IF($AB784&lt;&gt;"x","",IF(AND($I784&lt;&gt;AP$4, IFERROR(MATCH("c",$AB784:AO784,0),0)=0),"x", IF(IFERROR(MATCH("c",$AB784:AO784,0),0)=0,"c","")))</f>
        <v/>
      </c>
      <c r="AQ784" s="88" t="str">
        <f>IF($AB784&lt;&gt;"x","",IF(AND($I784&lt;&gt;AQ$4, IFERROR(MATCH("c",$AB784:AP784,0),0)=0),"x", IF(IFERROR(MATCH("c",$AB784:AP784,0),0)=0,"c","")))</f>
        <v/>
      </c>
    </row>
    <row r="785" spans="2:43" x14ac:dyDescent="0.25">
      <c r="B785" s="88">
        <f>IF(AND(OR(Pipeline!$F$5=H785,Pipeline!$F$5="",Pipeline!$F$5="All"), OR(Pipeline!$F$6=J785,Pipeline!$F$6="",Pipeline!$F$6="All"),  OR(Pipeline!$J$5&lt;=K785,Pipeline!$J$5=""), OR(Pipeline!$J$6&gt;=K785,Pipeline!$J$6=""),  OR(Pipeline!$N$5&lt;=O785,Pipeline!$N$5=""), OR(Pipeline!$N$6&gt;=O785,Pipeline!$N$6="")),1,0)</f>
        <v>1</v>
      </c>
      <c r="C785" s="99">
        <f>IF(B785&lt;&gt;1,"",COUNTIFS($I$6:I784,I785,$B$6:B784,1)+1)</f>
        <v>773</v>
      </c>
      <c r="D785" s="100" t="str">
        <f>IF(LEN(INDEX(Input!B$6:B$1005,ROW($C785)-ROW($C$5),1))=0,"-",INDEX(Input!B$6:B$1005,ROW($C785)-ROW($C$5),1))</f>
        <v>-</v>
      </c>
      <c r="E785" s="100" t="str">
        <f>IF(LEN(INDEX(Input!C$6:C$1005,ROW($C785)-ROW($C$5),1))=0,"-",INDEX(Input!C$6:C$1005,ROW($C785)-ROW($C$5),1))</f>
        <v>-</v>
      </c>
      <c r="F785" s="100" t="str">
        <f>IF(LEN(INDEX(Input!D$6:D$1005,ROW($C785)-ROW($C$5),1))=0,"-",INDEX(Input!D$6:D$1005,ROW($C785)-ROW($C$5),1))</f>
        <v>-</v>
      </c>
      <c r="G785" s="100" t="str">
        <f>IF(LEN(INDEX(Input!E$6:E$1005,ROW($C785)-ROW($C$5),1))=0,"-",INDEX(Input!E$6:E$1005,ROW($C785)-ROW($C$5),1))</f>
        <v>-</v>
      </c>
      <c r="H785" s="100" t="str">
        <f>IF(LEN(INDEX(Input!F$6:F$1005,ROW($C785)-ROW($C$5),1))=0,"-",INDEX(Input!F$6:F$1005,ROW($C785)-ROW($C$5),1))</f>
        <v>-</v>
      </c>
      <c r="I785" s="100" t="str">
        <f>IF(LEN(INDEX(Input!G$6:G$1005,ROW($C785)-ROW($C$5),1))=0,"",INDEX(Input!G$6:G$1005,ROW($C785)-ROW($C$5),1))</f>
        <v/>
      </c>
      <c r="J785" s="100" t="str">
        <f>IF(LEN(INDEX(Input!B$6:B$1005,ROW($C785)-ROW($C$5),1))=0,"-",IF(INDEX(Input!H$6:H$1005,ROW($C785)-ROW($C$5),1)="","Not set",INDEX(Input!H$6:H$1005,ROW($C785)-ROW($C$5),1)) )</f>
        <v>-</v>
      </c>
      <c r="K785" s="101" t="str">
        <f>IF(LEN(INDEX(Input!I$6:I$1005,ROW($C785)-ROW($C$5),1))=0,"",INDEX(Input!I$6:I$1005,ROW($C785)-ROW($C$5),1))</f>
        <v/>
      </c>
      <c r="L785" s="101" t="str">
        <f t="array" ref="L785">IFERROR(IF($AY$24=123,DAY(K785)&amp;connector&amp;IF($AZ$24="Extended",INDEX($AT$24:$AT$35,MONTH(K785),1),MONTH(K785))&amp;connector&amp;IF($AZ$24="Short", RIGHT(YEAR(K785),2),YEAR(K785)),IF($AY$24=213, MONTH(K785)&amp;connector&amp;DAY(K785)&amp;connector&amp;IF($AZ$24="Short", RIGHT(YEAR(K785),2),YEAR(K785)),IF($AZ$24="Short", RIGHT(YEAR(K785),2),YEAR(K785))&amp;connector&amp;MONTH(K785)&amp;connector&amp;DAY(K785))),"-")</f>
        <v>-</v>
      </c>
      <c r="M785" s="101" t="str">
        <f>IF(LEN(INDEX(Input!J$6:J$1005,ROW($C785)-ROW($C$5),1))=0,"",INDEX(Input!J$6:J$1005,ROW($C785)-ROW($C$5),1))</f>
        <v/>
      </c>
      <c r="N785" s="101" t="str">
        <f t="array" ref="N785">IFERROR(IF($AY$24=123,DAY(M785)&amp;connector&amp;IF($AZ$24="Extended",INDEX($AT$24:$AT$35,MONTH(M785),1),MONTH(M785))&amp;connector&amp;IF($AZ$24="Short", RIGHT(YEAR(M785),2),YEAR(M785)),IF($AY$24=213, MONTH(M785)&amp;connector&amp;DAY(M785)&amp;connector&amp;IF($AZ$24="Short", RIGHT(YEAR(M785),2),YEAR(M785)),IF($AZ$24="Short", RIGHT(YEAR(M785),2),YEAR(M785))&amp;connector&amp;MONTH(M785)&amp;connector&amp;DAY(M785))),"-")</f>
        <v>-</v>
      </c>
      <c r="O785" s="156" t="str">
        <f>IF(LEN(INDEX(Input!K$6:K$1005,ROW($C785)-ROW($C$5),1))=0,"",INDEX(Input!K$6:K$1005,ROW($C785)-ROW($C$5),1))</f>
        <v/>
      </c>
      <c r="P785" s="100" t="str">
        <f t="shared" si="96"/>
        <v>-</v>
      </c>
      <c r="Q785" s="156" t="str">
        <f>IF(LEN(INDEX(Input!L$6:L$1005,ROW($C785)-ROW($C$5),1))=0,"",INDEX(Input!L$6:L$1005,ROW($C785)-ROW($C$5),1))</f>
        <v/>
      </c>
      <c r="R785" s="100" t="str">
        <f t="shared" si="97"/>
        <v>-</v>
      </c>
      <c r="S785" s="156" t="str">
        <f>IF(LEN(INDEX(Input!M$6:M$1005,ROW($C785)-ROW($C$5),1))=0,"-",INDEX(Input!M$6:M$1005,ROW($C785)-ROW($C$5),1))</f>
        <v>-</v>
      </c>
      <c r="T785" s="156" t="str">
        <f t="shared" si="98"/>
        <v/>
      </c>
      <c r="U785" s="100" t="str">
        <f t="shared" si="99"/>
        <v>-</v>
      </c>
      <c r="V785" s="156" t="str">
        <f>IF(LEN(INDEX(Input!O$6:O$1005,ROW($C785)-ROW($C$5),1))=0,"",INDEX(Input!O$6:O$1005,ROW($C785)-ROW($C$5),1))</f>
        <v/>
      </c>
      <c r="W785" s="100" t="str">
        <f t="shared" si="100"/>
        <v>-</v>
      </c>
      <c r="X785" s="104" t="str">
        <f t="shared" si="101"/>
        <v/>
      </c>
      <c r="Y785" s="102" t="str">
        <f t="shared" si="95"/>
        <v/>
      </c>
      <c r="Z785" s="102" t="str">
        <f>IF(AND(OR(Dashboard!$D$7=J785,Dashboard!$D$7=""),  OR(Dashboard!$G$6&lt;=K785,Dashboard!$G$6=""), OR(Dashboard!$G$7&gt;=K785,Dashboard!$G$7=""),  OR(Dashboard!$J$6&lt;=O785,Dashboard!$J$6=""), OR(Dashboard!$J$7&gt;=O785,Dashboard!$J$7=""),D785&lt;&gt;""),"x","")</f>
        <v>x</v>
      </c>
      <c r="AA785" s="102" t="str">
        <f>IF(AND(OR(Dashboard!$D$6=H785,Dashboard!$D$6="",Dashboard!$D$6="All"), Z785="x"),"x","")</f>
        <v>x</v>
      </c>
      <c r="AB785" s="103" t="str">
        <f>IF(AND(OR(Dashboard!$D$6=H785,Dashboard!$D$6="",Dashboard!$D$6="All"), OR(Dashboard!$D$7=J785,Dashboard!$D$7=""),  OR(Dashboard!$G$6&lt;=K785,Dashboard!$G$6=""), OR(Dashboard!$G$7&gt;=K785,Dashboard!$G$7=""),  OR(Dashboard!$J$6&lt;=O785,Dashboard!$J$6=""), OR(Dashboard!$J$7&gt;=O785,Dashboard!$J$7=""),I785&lt;&gt;""),"x","")</f>
        <v/>
      </c>
      <c r="AC785" s="88" t="str">
        <f>IF($AB785&lt;&gt;"x","",IF(AND($I785&lt;&gt;AC$4, IFERROR(MATCH("c",$AB785:AB785,0),0)=0),"x", IF(IFERROR(MATCH("c",$AB785:AB785,0),0)=0,"c","")))</f>
        <v/>
      </c>
      <c r="AD785" s="88" t="str">
        <f>IF($AB785&lt;&gt;"x","",IF(AND($I785&lt;&gt;AD$4, IFERROR(MATCH("c",$AB785:AC785,0),0)=0),"x", IF(IFERROR(MATCH("c",$AB785:AC785,0),0)=0,"c","")))</f>
        <v/>
      </c>
      <c r="AE785" s="88" t="str">
        <f>IF($AB785&lt;&gt;"x","",IF(AND($I785&lt;&gt;AE$4, IFERROR(MATCH("c",$AB785:AD785,0),0)=0),"x", IF(IFERROR(MATCH("c",$AB785:AD785,0),0)=0,"c","")))</f>
        <v/>
      </c>
      <c r="AF785" s="88" t="str">
        <f>IF($AB785&lt;&gt;"x","",IF(AND($I785&lt;&gt;AF$4, IFERROR(MATCH("c",$AB785:AE785,0),0)=0),"x", IF(IFERROR(MATCH("c",$AB785:AE785,0),0)=0,"c","")))</f>
        <v/>
      </c>
      <c r="AG785" s="88" t="str">
        <f>IF($AB785&lt;&gt;"x","",IF(AND($I785&lt;&gt;AG$4, IFERROR(MATCH("c",$AB785:AF785,0),0)=0),"x", IF(IFERROR(MATCH("c",$AB785:AF785,0),0)=0,"c","")))</f>
        <v/>
      </c>
      <c r="AH785" s="88" t="str">
        <f>IF($AB785&lt;&gt;"x","",IF(AND($I785&lt;&gt;AH$4, IFERROR(MATCH("c",$AB785:AG785,0),0)=0),"x", IF(IFERROR(MATCH("c",$AB785:AG785,0),0)=0,"c","")))</f>
        <v/>
      </c>
      <c r="AI785" s="88" t="str">
        <f>IF($AB785&lt;&gt;"x","",IF(AND($I785&lt;&gt;AI$4, IFERROR(MATCH("c",$AB785:AH785,0),0)=0),"x", IF(IFERROR(MATCH("c",$AB785:AH785,0),0)=0,"c","")))</f>
        <v/>
      </c>
      <c r="AJ785" s="88" t="str">
        <f>IF($AB785&lt;&gt;"x","",IF(AND($I785&lt;&gt;AJ$4, IFERROR(MATCH("c",$AB785:AI785,0),0)=0),"x", IF(IFERROR(MATCH("c",$AB785:AI785,0),0)=0,"c","")))</f>
        <v/>
      </c>
      <c r="AK785" s="88" t="str">
        <f>IF($AB785&lt;&gt;"x","",IF(AND($I785&lt;&gt;AK$4, IFERROR(MATCH("c",$AB785:AJ785,0),0)=0),"x", IF(IFERROR(MATCH("c",$AB785:AJ785,0),0)=0,"c","")))</f>
        <v/>
      </c>
      <c r="AL785" s="88" t="str">
        <f>IF($AB785&lt;&gt;"x","",IF(AND($I785&lt;&gt;AL$4, IFERROR(MATCH("c",$AB785:AK785,0),0)=0),"x", IF(IFERROR(MATCH("c",$AB785:AK785,0),0)=0,"c","")))</f>
        <v/>
      </c>
      <c r="AM785" s="88" t="str">
        <f>IF($AB785&lt;&gt;"x","",IF(AND($I785&lt;&gt;AM$4, IFERROR(MATCH("c",$AB785:AL785,0),0)=0),"x", IF(IFERROR(MATCH("c",$AB785:AL785,0),0)=0,"c","")))</f>
        <v/>
      </c>
      <c r="AN785" s="88" t="str">
        <f>IF($AB785&lt;&gt;"x","",IF(AND($I785&lt;&gt;AN$4, IFERROR(MATCH("c",$AB785:AM785,0),0)=0),"x", IF(IFERROR(MATCH("c",$AB785:AM785,0),0)=0,"c","")))</f>
        <v/>
      </c>
      <c r="AO785" s="88" t="str">
        <f>IF($AB785&lt;&gt;"x","",IF(AND($I785&lt;&gt;AO$4, IFERROR(MATCH("c",$AB785:AN785,0),0)=0),"x", IF(IFERROR(MATCH("c",$AB785:AN785,0),0)=0,"c","")))</f>
        <v/>
      </c>
      <c r="AP785" s="88" t="str">
        <f>IF($AB785&lt;&gt;"x","",IF(AND($I785&lt;&gt;AP$4, IFERROR(MATCH("c",$AB785:AO785,0),0)=0),"x", IF(IFERROR(MATCH("c",$AB785:AO785,0),0)=0,"c","")))</f>
        <v/>
      </c>
      <c r="AQ785" s="88" t="str">
        <f>IF($AB785&lt;&gt;"x","",IF(AND($I785&lt;&gt;AQ$4, IFERROR(MATCH("c",$AB785:AP785,0),0)=0),"x", IF(IFERROR(MATCH("c",$AB785:AP785,0),0)=0,"c","")))</f>
        <v/>
      </c>
    </row>
    <row r="786" spans="2:43" x14ac:dyDescent="0.25">
      <c r="B786" s="88">
        <f>IF(AND(OR(Pipeline!$F$5=H786,Pipeline!$F$5="",Pipeline!$F$5="All"), OR(Pipeline!$F$6=J786,Pipeline!$F$6="",Pipeline!$F$6="All"),  OR(Pipeline!$J$5&lt;=K786,Pipeline!$J$5=""), OR(Pipeline!$J$6&gt;=K786,Pipeline!$J$6=""),  OR(Pipeline!$N$5&lt;=O786,Pipeline!$N$5=""), OR(Pipeline!$N$6&gt;=O786,Pipeline!$N$6="")),1,0)</f>
        <v>1</v>
      </c>
      <c r="C786" s="99">
        <f>IF(B786&lt;&gt;1,"",COUNTIFS($I$6:I785,I786,$B$6:B785,1)+1)</f>
        <v>774</v>
      </c>
      <c r="D786" s="100" t="str">
        <f>IF(LEN(INDEX(Input!B$6:B$1005,ROW($C786)-ROW($C$5),1))=0,"-",INDEX(Input!B$6:B$1005,ROW($C786)-ROW($C$5),1))</f>
        <v>-</v>
      </c>
      <c r="E786" s="100" t="str">
        <f>IF(LEN(INDEX(Input!C$6:C$1005,ROW($C786)-ROW($C$5),1))=0,"-",INDEX(Input!C$6:C$1005,ROW($C786)-ROW($C$5),1))</f>
        <v>-</v>
      </c>
      <c r="F786" s="100" t="str">
        <f>IF(LEN(INDEX(Input!D$6:D$1005,ROW($C786)-ROW($C$5),1))=0,"-",INDEX(Input!D$6:D$1005,ROW($C786)-ROW($C$5),1))</f>
        <v>-</v>
      </c>
      <c r="G786" s="100" t="str">
        <f>IF(LEN(INDEX(Input!E$6:E$1005,ROW($C786)-ROW($C$5),1))=0,"-",INDEX(Input!E$6:E$1005,ROW($C786)-ROW($C$5),1))</f>
        <v>-</v>
      </c>
      <c r="H786" s="100" t="str">
        <f>IF(LEN(INDEX(Input!F$6:F$1005,ROW($C786)-ROW($C$5),1))=0,"-",INDEX(Input!F$6:F$1005,ROW($C786)-ROW($C$5),1))</f>
        <v>-</v>
      </c>
      <c r="I786" s="100" t="str">
        <f>IF(LEN(INDEX(Input!G$6:G$1005,ROW($C786)-ROW($C$5),1))=0,"",INDEX(Input!G$6:G$1005,ROW($C786)-ROW($C$5),1))</f>
        <v/>
      </c>
      <c r="J786" s="100" t="str">
        <f>IF(LEN(INDEX(Input!B$6:B$1005,ROW($C786)-ROW($C$5),1))=0,"-",IF(INDEX(Input!H$6:H$1005,ROW($C786)-ROW($C$5),1)="","Not set",INDEX(Input!H$6:H$1005,ROW($C786)-ROW($C$5),1)) )</f>
        <v>-</v>
      </c>
      <c r="K786" s="101" t="str">
        <f>IF(LEN(INDEX(Input!I$6:I$1005,ROW($C786)-ROW($C$5),1))=0,"",INDEX(Input!I$6:I$1005,ROW($C786)-ROW($C$5),1))</f>
        <v/>
      </c>
      <c r="L786" s="101" t="str">
        <f t="array" ref="L786">IFERROR(IF($AY$24=123,DAY(K786)&amp;connector&amp;IF($AZ$24="Extended",INDEX($AT$24:$AT$35,MONTH(K786),1),MONTH(K786))&amp;connector&amp;IF($AZ$24="Short", RIGHT(YEAR(K786),2),YEAR(K786)),IF($AY$24=213, MONTH(K786)&amp;connector&amp;DAY(K786)&amp;connector&amp;IF($AZ$24="Short", RIGHT(YEAR(K786),2),YEAR(K786)),IF($AZ$24="Short", RIGHT(YEAR(K786),2),YEAR(K786))&amp;connector&amp;MONTH(K786)&amp;connector&amp;DAY(K786))),"-")</f>
        <v>-</v>
      </c>
      <c r="M786" s="101" t="str">
        <f>IF(LEN(INDEX(Input!J$6:J$1005,ROW($C786)-ROW($C$5),1))=0,"",INDEX(Input!J$6:J$1005,ROW($C786)-ROW($C$5),1))</f>
        <v/>
      </c>
      <c r="N786" s="101" t="str">
        <f t="array" ref="N786">IFERROR(IF($AY$24=123,DAY(M786)&amp;connector&amp;IF($AZ$24="Extended",INDEX($AT$24:$AT$35,MONTH(M786),1),MONTH(M786))&amp;connector&amp;IF($AZ$24="Short", RIGHT(YEAR(M786),2),YEAR(M786)),IF($AY$24=213, MONTH(M786)&amp;connector&amp;DAY(M786)&amp;connector&amp;IF($AZ$24="Short", RIGHT(YEAR(M786),2),YEAR(M786)),IF($AZ$24="Short", RIGHT(YEAR(M786),2),YEAR(M786))&amp;connector&amp;MONTH(M786)&amp;connector&amp;DAY(M786))),"-")</f>
        <v>-</v>
      </c>
      <c r="O786" s="156" t="str">
        <f>IF(LEN(INDEX(Input!K$6:K$1005,ROW($C786)-ROW($C$5),1))=0,"",INDEX(Input!K$6:K$1005,ROW($C786)-ROW($C$5),1))</f>
        <v/>
      </c>
      <c r="P786" s="100" t="str">
        <f t="shared" si="96"/>
        <v>-</v>
      </c>
      <c r="Q786" s="156" t="str">
        <f>IF(LEN(INDEX(Input!L$6:L$1005,ROW($C786)-ROW($C$5),1))=0,"",INDEX(Input!L$6:L$1005,ROW($C786)-ROW($C$5),1))</f>
        <v/>
      </c>
      <c r="R786" s="100" t="str">
        <f t="shared" si="97"/>
        <v>-</v>
      </c>
      <c r="S786" s="156" t="str">
        <f>IF(LEN(INDEX(Input!M$6:M$1005,ROW($C786)-ROW($C$5),1))=0,"-",INDEX(Input!M$6:M$1005,ROW($C786)-ROW($C$5),1))</f>
        <v>-</v>
      </c>
      <c r="T786" s="156" t="str">
        <f t="shared" si="98"/>
        <v/>
      </c>
      <c r="U786" s="100" t="str">
        <f t="shared" si="99"/>
        <v>-</v>
      </c>
      <c r="V786" s="156" t="str">
        <f>IF(LEN(INDEX(Input!O$6:O$1005,ROW($C786)-ROW($C$5),1))=0,"",INDEX(Input!O$6:O$1005,ROW($C786)-ROW($C$5),1))</f>
        <v/>
      </c>
      <c r="W786" s="100" t="str">
        <f t="shared" si="100"/>
        <v>-</v>
      </c>
      <c r="X786" s="104" t="str">
        <f t="shared" si="101"/>
        <v/>
      </c>
      <c r="Y786" s="102" t="str">
        <f t="shared" si="95"/>
        <v/>
      </c>
      <c r="Z786" s="102" t="str">
        <f>IF(AND(OR(Dashboard!$D$7=J786,Dashboard!$D$7=""),  OR(Dashboard!$G$6&lt;=K786,Dashboard!$G$6=""), OR(Dashboard!$G$7&gt;=K786,Dashboard!$G$7=""),  OR(Dashboard!$J$6&lt;=O786,Dashboard!$J$6=""), OR(Dashboard!$J$7&gt;=O786,Dashboard!$J$7=""),D786&lt;&gt;""),"x","")</f>
        <v>x</v>
      </c>
      <c r="AA786" s="102" t="str">
        <f>IF(AND(OR(Dashboard!$D$6=H786,Dashboard!$D$6="",Dashboard!$D$6="All"), Z786="x"),"x","")</f>
        <v>x</v>
      </c>
      <c r="AB786" s="103" t="str">
        <f>IF(AND(OR(Dashboard!$D$6=H786,Dashboard!$D$6="",Dashboard!$D$6="All"), OR(Dashboard!$D$7=J786,Dashboard!$D$7=""),  OR(Dashboard!$G$6&lt;=K786,Dashboard!$G$6=""), OR(Dashboard!$G$7&gt;=K786,Dashboard!$G$7=""),  OR(Dashboard!$J$6&lt;=O786,Dashboard!$J$6=""), OR(Dashboard!$J$7&gt;=O786,Dashboard!$J$7=""),I786&lt;&gt;""),"x","")</f>
        <v/>
      </c>
      <c r="AC786" s="88" t="str">
        <f>IF($AB786&lt;&gt;"x","",IF(AND($I786&lt;&gt;AC$4, IFERROR(MATCH("c",$AB786:AB786,0),0)=0),"x", IF(IFERROR(MATCH("c",$AB786:AB786,0),0)=0,"c","")))</f>
        <v/>
      </c>
      <c r="AD786" s="88" t="str">
        <f>IF($AB786&lt;&gt;"x","",IF(AND($I786&lt;&gt;AD$4, IFERROR(MATCH("c",$AB786:AC786,0),0)=0),"x", IF(IFERROR(MATCH("c",$AB786:AC786,0),0)=0,"c","")))</f>
        <v/>
      </c>
      <c r="AE786" s="88" t="str">
        <f>IF($AB786&lt;&gt;"x","",IF(AND($I786&lt;&gt;AE$4, IFERROR(MATCH("c",$AB786:AD786,0),0)=0),"x", IF(IFERROR(MATCH("c",$AB786:AD786,0),0)=0,"c","")))</f>
        <v/>
      </c>
      <c r="AF786" s="88" t="str">
        <f>IF($AB786&lt;&gt;"x","",IF(AND($I786&lt;&gt;AF$4, IFERROR(MATCH("c",$AB786:AE786,0),0)=0),"x", IF(IFERROR(MATCH("c",$AB786:AE786,0),0)=0,"c","")))</f>
        <v/>
      </c>
      <c r="AG786" s="88" t="str">
        <f>IF($AB786&lt;&gt;"x","",IF(AND($I786&lt;&gt;AG$4, IFERROR(MATCH("c",$AB786:AF786,0),0)=0),"x", IF(IFERROR(MATCH("c",$AB786:AF786,0),0)=0,"c","")))</f>
        <v/>
      </c>
      <c r="AH786" s="88" t="str">
        <f>IF($AB786&lt;&gt;"x","",IF(AND($I786&lt;&gt;AH$4, IFERROR(MATCH("c",$AB786:AG786,0),0)=0),"x", IF(IFERROR(MATCH("c",$AB786:AG786,0),0)=0,"c","")))</f>
        <v/>
      </c>
      <c r="AI786" s="88" t="str">
        <f>IF($AB786&lt;&gt;"x","",IF(AND($I786&lt;&gt;AI$4, IFERROR(MATCH("c",$AB786:AH786,0),0)=0),"x", IF(IFERROR(MATCH("c",$AB786:AH786,0),0)=0,"c","")))</f>
        <v/>
      </c>
      <c r="AJ786" s="88" t="str">
        <f>IF($AB786&lt;&gt;"x","",IF(AND($I786&lt;&gt;AJ$4, IFERROR(MATCH("c",$AB786:AI786,0),0)=0),"x", IF(IFERROR(MATCH("c",$AB786:AI786,0),0)=0,"c","")))</f>
        <v/>
      </c>
      <c r="AK786" s="88" t="str">
        <f>IF($AB786&lt;&gt;"x","",IF(AND($I786&lt;&gt;AK$4, IFERROR(MATCH("c",$AB786:AJ786,0),0)=0),"x", IF(IFERROR(MATCH("c",$AB786:AJ786,0),0)=0,"c","")))</f>
        <v/>
      </c>
      <c r="AL786" s="88" t="str">
        <f>IF($AB786&lt;&gt;"x","",IF(AND($I786&lt;&gt;AL$4, IFERROR(MATCH("c",$AB786:AK786,0),0)=0),"x", IF(IFERROR(MATCH("c",$AB786:AK786,0),0)=0,"c","")))</f>
        <v/>
      </c>
      <c r="AM786" s="88" t="str">
        <f>IF($AB786&lt;&gt;"x","",IF(AND($I786&lt;&gt;AM$4, IFERROR(MATCH("c",$AB786:AL786,0),0)=0),"x", IF(IFERROR(MATCH("c",$AB786:AL786,0),0)=0,"c","")))</f>
        <v/>
      </c>
      <c r="AN786" s="88" t="str">
        <f>IF($AB786&lt;&gt;"x","",IF(AND($I786&lt;&gt;AN$4, IFERROR(MATCH("c",$AB786:AM786,0),0)=0),"x", IF(IFERROR(MATCH("c",$AB786:AM786,0),0)=0,"c","")))</f>
        <v/>
      </c>
      <c r="AO786" s="88" t="str">
        <f>IF($AB786&lt;&gt;"x","",IF(AND($I786&lt;&gt;AO$4, IFERROR(MATCH("c",$AB786:AN786,0),0)=0),"x", IF(IFERROR(MATCH("c",$AB786:AN786,0),0)=0,"c","")))</f>
        <v/>
      </c>
      <c r="AP786" s="88" t="str">
        <f>IF($AB786&lt;&gt;"x","",IF(AND($I786&lt;&gt;AP$4, IFERROR(MATCH("c",$AB786:AO786,0),0)=0),"x", IF(IFERROR(MATCH("c",$AB786:AO786,0),0)=0,"c","")))</f>
        <v/>
      </c>
      <c r="AQ786" s="88" t="str">
        <f>IF($AB786&lt;&gt;"x","",IF(AND($I786&lt;&gt;AQ$4, IFERROR(MATCH("c",$AB786:AP786,0),0)=0),"x", IF(IFERROR(MATCH("c",$AB786:AP786,0),0)=0,"c","")))</f>
        <v/>
      </c>
    </row>
    <row r="787" spans="2:43" x14ac:dyDescent="0.25">
      <c r="B787" s="88">
        <f>IF(AND(OR(Pipeline!$F$5=H787,Pipeline!$F$5="",Pipeline!$F$5="All"), OR(Pipeline!$F$6=J787,Pipeline!$F$6="",Pipeline!$F$6="All"),  OR(Pipeline!$J$5&lt;=K787,Pipeline!$J$5=""), OR(Pipeline!$J$6&gt;=K787,Pipeline!$J$6=""),  OR(Pipeline!$N$5&lt;=O787,Pipeline!$N$5=""), OR(Pipeline!$N$6&gt;=O787,Pipeline!$N$6="")),1,0)</f>
        <v>1</v>
      </c>
      <c r="C787" s="99">
        <f>IF(B787&lt;&gt;1,"",COUNTIFS($I$6:I786,I787,$B$6:B786,1)+1)</f>
        <v>775</v>
      </c>
      <c r="D787" s="100" t="str">
        <f>IF(LEN(INDEX(Input!B$6:B$1005,ROW($C787)-ROW($C$5),1))=0,"-",INDEX(Input!B$6:B$1005,ROW($C787)-ROW($C$5),1))</f>
        <v>-</v>
      </c>
      <c r="E787" s="100" t="str">
        <f>IF(LEN(INDEX(Input!C$6:C$1005,ROW($C787)-ROW($C$5),1))=0,"-",INDEX(Input!C$6:C$1005,ROW($C787)-ROW($C$5),1))</f>
        <v>-</v>
      </c>
      <c r="F787" s="100" t="str">
        <f>IF(LEN(INDEX(Input!D$6:D$1005,ROW($C787)-ROW($C$5),1))=0,"-",INDEX(Input!D$6:D$1005,ROW($C787)-ROW($C$5),1))</f>
        <v>-</v>
      </c>
      <c r="G787" s="100" t="str">
        <f>IF(LEN(INDEX(Input!E$6:E$1005,ROW($C787)-ROW($C$5),1))=0,"-",INDEX(Input!E$6:E$1005,ROW($C787)-ROW($C$5),1))</f>
        <v>-</v>
      </c>
      <c r="H787" s="100" t="str">
        <f>IF(LEN(INDEX(Input!F$6:F$1005,ROW($C787)-ROW($C$5),1))=0,"-",INDEX(Input!F$6:F$1005,ROW($C787)-ROW($C$5),1))</f>
        <v>-</v>
      </c>
      <c r="I787" s="100" t="str">
        <f>IF(LEN(INDEX(Input!G$6:G$1005,ROW($C787)-ROW($C$5),1))=0,"",INDEX(Input!G$6:G$1005,ROW($C787)-ROW($C$5),1))</f>
        <v/>
      </c>
      <c r="J787" s="100" t="str">
        <f>IF(LEN(INDEX(Input!B$6:B$1005,ROW($C787)-ROW($C$5),1))=0,"-",IF(INDEX(Input!H$6:H$1005,ROW($C787)-ROW($C$5),1)="","Not set",INDEX(Input!H$6:H$1005,ROW($C787)-ROW($C$5),1)) )</f>
        <v>-</v>
      </c>
      <c r="K787" s="101" t="str">
        <f>IF(LEN(INDEX(Input!I$6:I$1005,ROW($C787)-ROW($C$5),1))=0,"",INDEX(Input!I$6:I$1005,ROW($C787)-ROW($C$5),1))</f>
        <v/>
      </c>
      <c r="L787" s="101" t="str">
        <f t="array" ref="L787">IFERROR(IF($AY$24=123,DAY(K787)&amp;connector&amp;IF($AZ$24="Extended",INDEX($AT$24:$AT$35,MONTH(K787),1),MONTH(K787))&amp;connector&amp;IF($AZ$24="Short", RIGHT(YEAR(K787),2),YEAR(K787)),IF($AY$24=213, MONTH(K787)&amp;connector&amp;DAY(K787)&amp;connector&amp;IF($AZ$24="Short", RIGHT(YEAR(K787),2),YEAR(K787)),IF($AZ$24="Short", RIGHT(YEAR(K787),2),YEAR(K787))&amp;connector&amp;MONTH(K787)&amp;connector&amp;DAY(K787))),"-")</f>
        <v>-</v>
      </c>
      <c r="M787" s="101" t="str">
        <f>IF(LEN(INDEX(Input!J$6:J$1005,ROW($C787)-ROW($C$5),1))=0,"",INDEX(Input!J$6:J$1005,ROW($C787)-ROW($C$5),1))</f>
        <v/>
      </c>
      <c r="N787" s="101" t="str">
        <f t="array" ref="N787">IFERROR(IF($AY$24=123,DAY(M787)&amp;connector&amp;IF($AZ$24="Extended",INDEX($AT$24:$AT$35,MONTH(M787),1),MONTH(M787))&amp;connector&amp;IF($AZ$24="Short", RIGHT(YEAR(M787),2),YEAR(M787)),IF($AY$24=213, MONTH(M787)&amp;connector&amp;DAY(M787)&amp;connector&amp;IF($AZ$24="Short", RIGHT(YEAR(M787),2),YEAR(M787)),IF($AZ$24="Short", RIGHT(YEAR(M787),2),YEAR(M787))&amp;connector&amp;MONTH(M787)&amp;connector&amp;DAY(M787))),"-")</f>
        <v>-</v>
      </c>
      <c r="O787" s="156" t="str">
        <f>IF(LEN(INDEX(Input!K$6:K$1005,ROW($C787)-ROW($C$5),1))=0,"",INDEX(Input!K$6:K$1005,ROW($C787)-ROW($C$5),1))</f>
        <v/>
      </c>
      <c r="P787" s="100" t="str">
        <f t="shared" si="96"/>
        <v>-</v>
      </c>
      <c r="Q787" s="156" t="str">
        <f>IF(LEN(INDEX(Input!L$6:L$1005,ROW($C787)-ROW($C$5),1))=0,"",INDEX(Input!L$6:L$1005,ROW($C787)-ROW($C$5),1))</f>
        <v/>
      </c>
      <c r="R787" s="100" t="str">
        <f t="shared" si="97"/>
        <v>-</v>
      </c>
      <c r="S787" s="156" t="str">
        <f>IF(LEN(INDEX(Input!M$6:M$1005,ROW($C787)-ROW($C$5),1))=0,"-",INDEX(Input!M$6:M$1005,ROW($C787)-ROW($C$5),1))</f>
        <v>-</v>
      </c>
      <c r="T787" s="156" t="str">
        <f t="shared" si="98"/>
        <v/>
      </c>
      <c r="U787" s="100" t="str">
        <f t="shared" si="99"/>
        <v>-</v>
      </c>
      <c r="V787" s="156" t="str">
        <f>IF(LEN(INDEX(Input!O$6:O$1005,ROW($C787)-ROW($C$5),1))=0,"",INDEX(Input!O$6:O$1005,ROW($C787)-ROW($C$5),1))</f>
        <v/>
      </c>
      <c r="W787" s="100" t="str">
        <f t="shared" si="100"/>
        <v>-</v>
      </c>
      <c r="X787" s="104" t="str">
        <f t="shared" si="101"/>
        <v/>
      </c>
      <c r="Y787" s="102" t="str">
        <f t="shared" si="95"/>
        <v/>
      </c>
      <c r="Z787" s="102" t="str">
        <f>IF(AND(OR(Dashboard!$D$7=J787,Dashboard!$D$7=""),  OR(Dashboard!$G$6&lt;=K787,Dashboard!$G$6=""), OR(Dashboard!$G$7&gt;=K787,Dashboard!$G$7=""),  OR(Dashboard!$J$6&lt;=O787,Dashboard!$J$6=""), OR(Dashboard!$J$7&gt;=O787,Dashboard!$J$7=""),D787&lt;&gt;""),"x","")</f>
        <v>x</v>
      </c>
      <c r="AA787" s="102" t="str">
        <f>IF(AND(OR(Dashboard!$D$6=H787,Dashboard!$D$6="",Dashboard!$D$6="All"), Z787="x"),"x","")</f>
        <v>x</v>
      </c>
      <c r="AB787" s="103" t="str">
        <f>IF(AND(OR(Dashboard!$D$6=H787,Dashboard!$D$6="",Dashboard!$D$6="All"), OR(Dashboard!$D$7=J787,Dashboard!$D$7=""),  OR(Dashboard!$G$6&lt;=K787,Dashboard!$G$6=""), OR(Dashboard!$G$7&gt;=K787,Dashboard!$G$7=""),  OR(Dashboard!$J$6&lt;=O787,Dashboard!$J$6=""), OR(Dashboard!$J$7&gt;=O787,Dashboard!$J$7=""),I787&lt;&gt;""),"x","")</f>
        <v/>
      </c>
      <c r="AC787" s="88" t="str">
        <f>IF($AB787&lt;&gt;"x","",IF(AND($I787&lt;&gt;AC$4, IFERROR(MATCH("c",$AB787:AB787,0),0)=0),"x", IF(IFERROR(MATCH("c",$AB787:AB787,0),0)=0,"c","")))</f>
        <v/>
      </c>
      <c r="AD787" s="88" t="str">
        <f>IF($AB787&lt;&gt;"x","",IF(AND($I787&lt;&gt;AD$4, IFERROR(MATCH("c",$AB787:AC787,0),0)=0),"x", IF(IFERROR(MATCH("c",$AB787:AC787,0),0)=0,"c","")))</f>
        <v/>
      </c>
      <c r="AE787" s="88" t="str">
        <f>IF($AB787&lt;&gt;"x","",IF(AND($I787&lt;&gt;AE$4, IFERROR(MATCH("c",$AB787:AD787,0),0)=0),"x", IF(IFERROR(MATCH("c",$AB787:AD787,0),0)=0,"c","")))</f>
        <v/>
      </c>
      <c r="AF787" s="88" t="str">
        <f>IF($AB787&lt;&gt;"x","",IF(AND($I787&lt;&gt;AF$4, IFERROR(MATCH("c",$AB787:AE787,0),0)=0),"x", IF(IFERROR(MATCH("c",$AB787:AE787,0),0)=0,"c","")))</f>
        <v/>
      </c>
      <c r="AG787" s="88" t="str">
        <f>IF($AB787&lt;&gt;"x","",IF(AND($I787&lt;&gt;AG$4, IFERROR(MATCH("c",$AB787:AF787,0),0)=0),"x", IF(IFERROR(MATCH("c",$AB787:AF787,0),0)=0,"c","")))</f>
        <v/>
      </c>
      <c r="AH787" s="88" t="str">
        <f>IF($AB787&lt;&gt;"x","",IF(AND($I787&lt;&gt;AH$4, IFERROR(MATCH("c",$AB787:AG787,0),0)=0),"x", IF(IFERROR(MATCH("c",$AB787:AG787,0),0)=0,"c","")))</f>
        <v/>
      </c>
      <c r="AI787" s="88" t="str">
        <f>IF($AB787&lt;&gt;"x","",IF(AND($I787&lt;&gt;AI$4, IFERROR(MATCH("c",$AB787:AH787,0),0)=0),"x", IF(IFERROR(MATCH("c",$AB787:AH787,0),0)=0,"c","")))</f>
        <v/>
      </c>
      <c r="AJ787" s="88" t="str">
        <f>IF($AB787&lt;&gt;"x","",IF(AND($I787&lt;&gt;AJ$4, IFERROR(MATCH("c",$AB787:AI787,0),0)=0),"x", IF(IFERROR(MATCH("c",$AB787:AI787,0),0)=0,"c","")))</f>
        <v/>
      </c>
      <c r="AK787" s="88" t="str">
        <f>IF($AB787&lt;&gt;"x","",IF(AND($I787&lt;&gt;AK$4, IFERROR(MATCH("c",$AB787:AJ787,0),0)=0),"x", IF(IFERROR(MATCH("c",$AB787:AJ787,0),0)=0,"c","")))</f>
        <v/>
      </c>
      <c r="AL787" s="88" t="str">
        <f>IF($AB787&lt;&gt;"x","",IF(AND($I787&lt;&gt;AL$4, IFERROR(MATCH("c",$AB787:AK787,0),0)=0),"x", IF(IFERROR(MATCH("c",$AB787:AK787,0),0)=0,"c","")))</f>
        <v/>
      </c>
      <c r="AM787" s="88" t="str">
        <f>IF($AB787&lt;&gt;"x","",IF(AND($I787&lt;&gt;AM$4, IFERROR(MATCH("c",$AB787:AL787,0),0)=0),"x", IF(IFERROR(MATCH("c",$AB787:AL787,0),0)=0,"c","")))</f>
        <v/>
      </c>
      <c r="AN787" s="88" t="str">
        <f>IF($AB787&lt;&gt;"x","",IF(AND($I787&lt;&gt;AN$4, IFERROR(MATCH("c",$AB787:AM787,0),0)=0),"x", IF(IFERROR(MATCH("c",$AB787:AM787,0),0)=0,"c","")))</f>
        <v/>
      </c>
      <c r="AO787" s="88" t="str">
        <f>IF($AB787&lt;&gt;"x","",IF(AND($I787&lt;&gt;AO$4, IFERROR(MATCH("c",$AB787:AN787,0),0)=0),"x", IF(IFERROR(MATCH("c",$AB787:AN787,0),0)=0,"c","")))</f>
        <v/>
      </c>
      <c r="AP787" s="88" t="str">
        <f>IF($AB787&lt;&gt;"x","",IF(AND($I787&lt;&gt;AP$4, IFERROR(MATCH("c",$AB787:AO787,0),0)=0),"x", IF(IFERROR(MATCH("c",$AB787:AO787,0),0)=0,"c","")))</f>
        <v/>
      </c>
      <c r="AQ787" s="88" t="str">
        <f>IF($AB787&lt;&gt;"x","",IF(AND($I787&lt;&gt;AQ$4, IFERROR(MATCH("c",$AB787:AP787,0),0)=0),"x", IF(IFERROR(MATCH("c",$AB787:AP787,0),0)=0,"c","")))</f>
        <v/>
      </c>
    </row>
    <row r="788" spans="2:43" x14ac:dyDescent="0.25">
      <c r="B788" s="88">
        <f>IF(AND(OR(Pipeline!$F$5=H788,Pipeline!$F$5="",Pipeline!$F$5="All"), OR(Pipeline!$F$6=J788,Pipeline!$F$6="",Pipeline!$F$6="All"),  OR(Pipeline!$J$5&lt;=K788,Pipeline!$J$5=""), OR(Pipeline!$J$6&gt;=K788,Pipeline!$J$6=""),  OR(Pipeline!$N$5&lt;=O788,Pipeline!$N$5=""), OR(Pipeline!$N$6&gt;=O788,Pipeline!$N$6="")),1,0)</f>
        <v>1</v>
      </c>
      <c r="C788" s="99">
        <f>IF(B788&lt;&gt;1,"",COUNTIFS($I$6:I787,I788,$B$6:B787,1)+1)</f>
        <v>776</v>
      </c>
      <c r="D788" s="100" t="str">
        <f>IF(LEN(INDEX(Input!B$6:B$1005,ROW($C788)-ROW($C$5),1))=0,"-",INDEX(Input!B$6:B$1005,ROW($C788)-ROW($C$5),1))</f>
        <v>-</v>
      </c>
      <c r="E788" s="100" t="str">
        <f>IF(LEN(INDEX(Input!C$6:C$1005,ROW($C788)-ROW($C$5),1))=0,"-",INDEX(Input!C$6:C$1005,ROW($C788)-ROW($C$5),1))</f>
        <v>-</v>
      </c>
      <c r="F788" s="100" t="str">
        <f>IF(LEN(INDEX(Input!D$6:D$1005,ROW($C788)-ROW($C$5),1))=0,"-",INDEX(Input!D$6:D$1005,ROW($C788)-ROW($C$5),1))</f>
        <v>-</v>
      </c>
      <c r="G788" s="100" t="str">
        <f>IF(LEN(INDEX(Input!E$6:E$1005,ROW($C788)-ROW($C$5),1))=0,"-",INDEX(Input!E$6:E$1005,ROW($C788)-ROW($C$5),1))</f>
        <v>-</v>
      </c>
      <c r="H788" s="100" t="str">
        <f>IF(LEN(INDEX(Input!F$6:F$1005,ROW($C788)-ROW($C$5),1))=0,"-",INDEX(Input!F$6:F$1005,ROW($C788)-ROW($C$5),1))</f>
        <v>-</v>
      </c>
      <c r="I788" s="100" t="str">
        <f>IF(LEN(INDEX(Input!G$6:G$1005,ROW($C788)-ROW($C$5),1))=0,"",INDEX(Input!G$6:G$1005,ROW($C788)-ROW($C$5),1))</f>
        <v/>
      </c>
      <c r="J788" s="100" t="str">
        <f>IF(LEN(INDEX(Input!B$6:B$1005,ROW($C788)-ROW($C$5),1))=0,"-",IF(INDEX(Input!H$6:H$1005,ROW($C788)-ROW($C$5),1)="","Not set",INDEX(Input!H$6:H$1005,ROW($C788)-ROW($C$5),1)) )</f>
        <v>-</v>
      </c>
      <c r="K788" s="101" t="str">
        <f>IF(LEN(INDEX(Input!I$6:I$1005,ROW($C788)-ROW($C$5),1))=0,"",INDEX(Input!I$6:I$1005,ROW($C788)-ROW($C$5),1))</f>
        <v/>
      </c>
      <c r="L788" s="101" t="str">
        <f t="array" ref="L788">IFERROR(IF($AY$24=123,DAY(K788)&amp;connector&amp;IF($AZ$24="Extended",INDEX($AT$24:$AT$35,MONTH(K788),1),MONTH(K788))&amp;connector&amp;IF($AZ$24="Short", RIGHT(YEAR(K788),2),YEAR(K788)),IF($AY$24=213, MONTH(K788)&amp;connector&amp;DAY(K788)&amp;connector&amp;IF($AZ$24="Short", RIGHT(YEAR(K788),2),YEAR(K788)),IF($AZ$24="Short", RIGHT(YEAR(K788),2),YEAR(K788))&amp;connector&amp;MONTH(K788)&amp;connector&amp;DAY(K788))),"-")</f>
        <v>-</v>
      </c>
      <c r="M788" s="101" t="str">
        <f>IF(LEN(INDEX(Input!J$6:J$1005,ROW($C788)-ROW($C$5),1))=0,"",INDEX(Input!J$6:J$1005,ROW($C788)-ROW($C$5),1))</f>
        <v/>
      </c>
      <c r="N788" s="101" t="str">
        <f t="array" ref="N788">IFERROR(IF($AY$24=123,DAY(M788)&amp;connector&amp;IF($AZ$24="Extended",INDEX($AT$24:$AT$35,MONTH(M788),1),MONTH(M788))&amp;connector&amp;IF($AZ$24="Short", RIGHT(YEAR(M788),2),YEAR(M788)),IF($AY$24=213, MONTH(M788)&amp;connector&amp;DAY(M788)&amp;connector&amp;IF($AZ$24="Short", RIGHT(YEAR(M788),2),YEAR(M788)),IF($AZ$24="Short", RIGHT(YEAR(M788),2),YEAR(M788))&amp;connector&amp;MONTH(M788)&amp;connector&amp;DAY(M788))),"-")</f>
        <v>-</v>
      </c>
      <c r="O788" s="156" t="str">
        <f>IF(LEN(INDEX(Input!K$6:K$1005,ROW($C788)-ROW($C$5),1))=0,"",INDEX(Input!K$6:K$1005,ROW($C788)-ROW($C$5),1))</f>
        <v/>
      </c>
      <c r="P788" s="100" t="str">
        <f t="shared" si="96"/>
        <v>-</v>
      </c>
      <c r="Q788" s="156" t="str">
        <f>IF(LEN(INDEX(Input!L$6:L$1005,ROW($C788)-ROW($C$5),1))=0,"",INDEX(Input!L$6:L$1005,ROW($C788)-ROW($C$5),1))</f>
        <v/>
      </c>
      <c r="R788" s="100" t="str">
        <f t="shared" si="97"/>
        <v>-</v>
      </c>
      <c r="S788" s="156" t="str">
        <f>IF(LEN(INDEX(Input!M$6:M$1005,ROW($C788)-ROW($C$5),1))=0,"-",INDEX(Input!M$6:M$1005,ROW($C788)-ROW($C$5),1))</f>
        <v>-</v>
      </c>
      <c r="T788" s="156" t="str">
        <f t="shared" si="98"/>
        <v/>
      </c>
      <c r="U788" s="100" t="str">
        <f t="shared" si="99"/>
        <v>-</v>
      </c>
      <c r="V788" s="156" t="str">
        <f>IF(LEN(INDEX(Input!O$6:O$1005,ROW($C788)-ROW($C$5),1))=0,"",INDEX(Input!O$6:O$1005,ROW($C788)-ROW($C$5),1))</f>
        <v/>
      </c>
      <c r="W788" s="100" t="str">
        <f t="shared" si="100"/>
        <v>-</v>
      </c>
      <c r="X788" s="104" t="str">
        <f t="shared" si="101"/>
        <v/>
      </c>
      <c r="Y788" s="102" t="str">
        <f t="shared" si="95"/>
        <v/>
      </c>
      <c r="Z788" s="102" t="str">
        <f>IF(AND(OR(Dashboard!$D$7=J788,Dashboard!$D$7=""),  OR(Dashboard!$G$6&lt;=K788,Dashboard!$G$6=""), OR(Dashboard!$G$7&gt;=K788,Dashboard!$G$7=""),  OR(Dashboard!$J$6&lt;=O788,Dashboard!$J$6=""), OR(Dashboard!$J$7&gt;=O788,Dashboard!$J$7=""),D788&lt;&gt;""),"x","")</f>
        <v>x</v>
      </c>
      <c r="AA788" s="102" t="str">
        <f>IF(AND(OR(Dashboard!$D$6=H788,Dashboard!$D$6="",Dashboard!$D$6="All"), Z788="x"),"x","")</f>
        <v>x</v>
      </c>
      <c r="AB788" s="103" t="str">
        <f>IF(AND(OR(Dashboard!$D$6=H788,Dashboard!$D$6="",Dashboard!$D$6="All"), OR(Dashboard!$D$7=J788,Dashboard!$D$7=""),  OR(Dashboard!$G$6&lt;=K788,Dashboard!$G$6=""), OR(Dashboard!$G$7&gt;=K788,Dashboard!$G$7=""),  OR(Dashboard!$J$6&lt;=O788,Dashboard!$J$6=""), OR(Dashboard!$J$7&gt;=O788,Dashboard!$J$7=""),I788&lt;&gt;""),"x","")</f>
        <v/>
      </c>
      <c r="AC788" s="88" t="str">
        <f>IF($AB788&lt;&gt;"x","",IF(AND($I788&lt;&gt;AC$4, IFERROR(MATCH("c",$AB788:AB788,0),0)=0),"x", IF(IFERROR(MATCH("c",$AB788:AB788,0),0)=0,"c","")))</f>
        <v/>
      </c>
      <c r="AD788" s="88" t="str">
        <f>IF($AB788&lt;&gt;"x","",IF(AND($I788&lt;&gt;AD$4, IFERROR(MATCH("c",$AB788:AC788,0),0)=0),"x", IF(IFERROR(MATCH("c",$AB788:AC788,0),0)=0,"c","")))</f>
        <v/>
      </c>
      <c r="AE788" s="88" t="str">
        <f>IF($AB788&lt;&gt;"x","",IF(AND($I788&lt;&gt;AE$4, IFERROR(MATCH("c",$AB788:AD788,0),0)=0),"x", IF(IFERROR(MATCH("c",$AB788:AD788,0),0)=0,"c","")))</f>
        <v/>
      </c>
      <c r="AF788" s="88" t="str">
        <f>IF($AB788&lt;&gt;"x","",IF(AND($I788&lt;&gt;AF$4, IFERROR(MATCH("c",$AB788:AE788,0),0)=0),"x", IF(IFERROR(MATCH("c",$AB788:AE788,0),0)=0,"c","")))</f>
        <v/>
      </c>
      <c r="AG788" s="88" t="str">
        <f>IF($AB788&lt;&gt;"x","",IF(AND($I788&lt;&gt;AG$4, IFERROR(MATCH("c",$AB788:AF788,0),0)=0),"x", IF(IFERROR(MATCH("c",$AB788:AF788,0),0)=0,"c","")))</f>
        <v/>
      </c>
      <c r="AH788" s="88" t="str">
        <f>IF($AB788&lt;&gt;"x","",IF(AND($I788&lt;&gt;AH$4, IFERROR(MATCH("c",$AB788:AG788,0),0)=0),"x", IF(IFERROR(MATCH("c",$AB788:AG788,0),0)=0,"c","")))</f>
        <v/>
      </c>
      <c r="AI788" s="88" t="str">
        <f>IF($AB788&lt;&gt;"x","",IF(AND($I788&lt;&gt;AI$4, IFERROR(MATCH("c",$AB788:AH788,0),0)=0),"x", IF(IFERROR(MATCH("c",$AB788:AH788,0),0)=0,"c","")))</f>
        <v/>
      </c>
      <c r="AJ788" s="88" t="str">
        <f>IF($AB788&lt;&gt;"x","",IF(AND($I788&lt;&gt;AJ$4, IFERROR(MATCH("c",$AB788:AI788,0),0)=0),"x", IF(IFERROR(MATCH("c",$AB788:AI788,0),0)=0,"c","")))</f>
        <v/>
      </c>
      <c r="AK788" s="88" t="str">
        <f>IF($AB788&lt;&gt;"x","",IF(AND($I788&lt;&gt;AK$4, IFERROR(MATCH("c",$AB788:AJ788,0),0)=0),"x", IF(IFERROR(MATCH("c",$AB788:AJ788,0),0)=0,"c","")))</f>
        <v/>
      </c>
      <c r="AL788" s="88" t="str">
        <f>IF($AB788&lt;&gt;"x","",IF(AND($I788&lt;&gt;AL$4, IFERROR(MATCH("c",$AB788:AK788,0),0)=0),"x", IF(IFERROR(MATCH("c",$AB788:AK788,0),0)=0,"c","")))</f>
        <v/>
      </c>
      <c r="AM788" s="88" t="str">
        <f>IF($AB788&lt;&gt;"x","",IF(AND($I788&lt;&gt;AM$4, IFERROR(MATCH("c",$AB788:AL788,0),0)=0),"x", IF(IFERROR(MATCH("c",$AB788:AL788,0),0)=0,"c","")))</f>
        <v/>
      </c>
      <c r="AN788" s="88" t="str">
        <f>IF($AB788&lt;&gt;"x","",IF(AND($I788&lt;&gt;AN$4, IFERROR(MATCH("c",$AB788:AM788,0),0)=0),"x", IF(IFERROR(MATCH("c",$AB788:AM788,0),0)=0,"c","")))</f>
        <v/>
      </c>
      <c r="AO788" s="88" t="str">
        <f>IF($AB788&lt;&gt;"x","",IF(AND($I788&lt;&gt;AO$4, IFERROR(MATCH("c",$AB788:AN788,0),0)=0),"x", IF(IFERROR(MATCH("c",$AB788:AN788,0),0)=0,"c","")))</f>
        <v/>
      </c>
      <c r="AP788" s="88" t="str">
        <f>IF($AB788&lt;&gt;"x","",IF(AND($I788&lt;&gt;AP$4, IFERROR(MATCH("c",$AB788:AO788,0),0)=0),"x", IF(IFERROR(MATCH("c",$AB788:AO788,0),0)=0,"c","")))</f>
        <v/>
      </c>
      <c r="AQ788" s="88" t="str">
        <f>IF($AB788&lt;&gt;"x","",IF(AND($I788&lt;&gt;AQ$4, IFERROR(MATCH("c",$AB788:AP788,0),0)=0),"x", IF(IFERROR(MATCH("c",$AB788:AP788,0),0)=0,"c","")))</f>
        <v/>
      </c>
    </row>
    <row r="789" spans="2:43" x14ac:dyDescent="0.25">
      <c r="B789" s="88">
        <f>IF(AND(OR(Pipeline!$F$5=H789,Pipeline!$F$5="",Pipeline!$F$5="All"), OR(Pipeline!$F$6=J789,Pipeline!$F$6="",Pipeline!$F$6="All"),  OR(Pipeline!$J$5&lt;=K789,Pipeline!$J$5=""), OR(Pipeline!$J$6&gt;=K789,Pipeline!$J$6=""),  OR(Pipeline!$N$5&lt;=O789,Pipeline!$N$5=""), OR(Pipeline!$N$6&gt;=O789,Pipeline!$N$6="")),1,0)</f>
        <v>1</v>
      </c>
      <c r="C789" s="99">
        <f>IF(B789&lt;&gt;1,"",COUNTIFS($I$6:I788,I789,$B$6:B788,1)+1)</f>
        <v>777</v>
      </c>
      <c r="D789" s="100" t="str">
        <f>IF(LEN(INDEX(Input!B$6:B$1005,ROW($C789)-ROW($C$5),1))=0,"-",INDEX(Input!B$6:B$1005,ROW($C789)-ROW($C$5),1))</f>
        <v>-</v>
      </c>
      <c r="E789" s="100" t="str">
        <f>IF(LEN(INDEX(Input!C$6:C$1005,ROW($C789)-ROW($C$5),1))=0,"-",INDEX(Input!C$6:C$1005,ROW($C789)-ROW($C$5),1))</f>
        <v>-</v>
      </c>
      <c r="F789" s="100" t="str">
        <f>IF(LEN(INDEX(Input!D$6:D$1005,ROW($C789)-ROW($C$5),1))=0,"-",INDEX(Input!D$6:D$1005,ROW($C789)-ROW($C$5),1))</f>
        <v>-</v>
      </c>
      <c r="G789" s="100" t="str">
        <f>IF(LEN(INDEX(Input!E$6:E$1005,ROW($C789)-ROW($C$5),1))=0,"-",INDEX(Input!E$6:E$1005,ROW($C789)-ROW($C$5),1))</f>
        <v>-</v>
      </c>
      <c r="H789" s="100" t="str">
        <f>IF(LEN(INDEX(Input!F$6:F$1005,ROW($C789)-ROW($C$5),1))=0,"-",INDEX(Input!F$6:F$1005,ROW($C789)-ROW($C$5),1))</f>
        <v>-</v>
      </c>
      <c r="I789" s="100" t="str">
        <f>IF(LEN(INDEX(Input!G$6:G$1005,ROW($C789)-ROW($C$5),1))=0,"",INDEX(Input!G$6:G$1005,ROW($C789)-ROW($C$5),1))</f>
        <v/>
      </c>
      <c r="J789" s="100" t="str">
        <f>IF(LEN(INDEX(Input!B$6:B$1005,ROW($C789)-ROW($C$5),1))=0,"-",IF(INDEX(Input!H$6:H$1005,ROW($C789)-ROW($C$5),1)="","Not set",INDEX(Input!H$6:H$1005,ROW($C789)-ROW($C$5),1)) )</f>
        <v>-</v>
      </c>
      <c r="K789" s="101" t="str">
        <f>IF(LEN(INDEX(Input!I$6:I$1005,ROW($C789)-ROW($C$5),1))=0,"",INDEX(Input!I$6:I$1005,ROW($C789)-ROW($C$5),1))</f>
        <v/>
      </c>
      <c r="L789" s="101" t="str">
        <f t="array" ref="L789">IFERROR(IF($AY$24=123,DAY(K789)&amp;connector&amp;IF($AZ$24="Extended",INDEX($AT$24:$AT$35,MONTH(K789),1),MONTH(K789))&amp;connector&amp;IF($AZ$24="Short", RIGHT(YEAR(K789),2),YEAR(K789)),IF($AY$24=213, MONTH(K789)&amp;connector&amp;DAY(K789)&amp;connector&amp;IF($AZ$24="Short", RIGHT(YEAR(K789),2),YEAR(K789)),IF($AZ$24="Short", RIGHT(YEAR(K789),2),YEAR(K789))&amp;connector&amp;MONTH(K789)&amp;connector&amp;DAY(K789))),"-")</f>
        <v>-</v>
      </c>
      <c r="M789" s="101" t="str">
        <f>IF(LEN(INDEX(Input!J$6:J$1005,ROW($C789)-ROW($C$5),1))=0,"",INDEX(Input!J$6:J$1005,ROW($C789)-ROW($C$5),1))</f>
        <v/>
      </c>
      <c r="N789" s="101" t="str">
        <f t="array" ref="N789">IFERROR(IF($AY$24=123,DAY(M789)&amp;connector&amp;IF($AZ$24="Extended",INDEX($AT$24:$AT$35,MONTH(M789),1),MONTH(M789))&amp;connector&amp;IF($AZ$24="Short", RIGHT(YEAR(M789),2),YEAR(M789)),IF($AY$24=213, MONTH(M789)&amp;connector&amp;DAY(M789)&amp;connector&amp;IF($AZ$24="Short", RIGHT(YEAR(M789),2),YEAR(M789)),IF($AZ$24="Short", RIGHT(YEAR(M789),2),YEAR(M789))&amp;connector&amp;MONTH(M789)&amp;connector&amp;DAY(M789))),"-")</f>
        <v>-</v>
      </c>
      <c r="O789" s="156" t="str">
        <f>IF(LEN(INDEX(Input!K$6:K$1005,ROW($C789)-ROW($C$5),1))=0,"",INDEX(Input!K$6:K$1005,ROW($C789)-ROW($C$5),1))</f>
        <v/>
      </c>
      <c r="P789" s="100" t="str">
        <f t="shared" si="96"/>
        <v>-</v>
      </c>
      <c r="Q789" s="156" t="str">
        <f>IF(LEN(INDEX(Input!L$6:L$1005,ROW($C789)-ROW($C$5),1))=0,"",INDEX(Input!L$6:L$1005,ROW($C789)-ROW($C$5),1))</f>
        <v/>
      </c>
      <c r="R789" s="100" t="str">
        <f t="shared" si="97"/>
        <v>-</v>
      </c>
      <c r="S789" s="156" t="str">
        <f>IF(LEN(INDEX(Input!M$6:M$1005,ROW($C789)-ROW($C$5),1))=0,"-",INDEX(Input!M$6:M$1005,ROW($C789)-ROW($C$5),1))</f>
        <v>-</v>
      </c>
      <c r="T789" s="156" t="str">
        <f t="shared" si="98"/>
        <v/>
      </c>
      <c r="U789" s="100" t="str">
        <f t="shared" si="99"/>
        <v>-</v>
      </c>
      <c r="V789" s="156" t="str">
        <f>IF(LEN(INDEX(Input!O$6:O$1005,ROW($C789)-ROW($C$5),1))=0,"",INDEX(Input!O$6:O$1005,ROW($C789)-ROW($C$5),1))</f>
        <v/>
      </c>
      <c r="W789" s="100" t="str">
        <f t="shared" si="100"/>
        <v>-</v>
      </c>
      <c r="X789" s="104" t="str">
        <f t="shared" si="101"/>
        <v/>
      </c>
      <c r="Y789" s="102" t="str">
        <f t="shared" si="95"/>
        <v/>
      </c>
      <c r="Z789" s="102" t="str">
        <f>IF(AND(OR(Dashboard!$D$7=J789,Dashboard!$D$7=""),  OR(Dashboard!$G$6&lt;=K789,Dashboard!$G$6=""), OR(Dashboard!$G$7&gt;=K789,Dashboard!$G$7=""),  OR(Dashboard!$J$6&lt;=O789,Dashboard!$J$6=""), OR(Dashboard!$J$7&gt;=O789,Dashboard!$J$7=""),D789&lt;&gt;""),"x","")</f>
        <v>x</v>
      </c>
      <c r="AA789" s="102" t="str">
        <f>IF(AND(OR(Dashboard!$D$6=H789,Dashboard!$D$6="",Dashboard!$D$6="All"), Z789="x"),"x","")</f>
        <v>x</v>
      </c>
      <c r="AB789" s="103" t="str">
        <f>IF(AND(OR(Dashboard!$D$6=H789,Dashboard!$D$6="",Dashboard!$D$6="All"), OR(Dashboard!$D$7=J789,Dashboard!$D$7=""),  OR(Dashboard!$G$6&lt;=K789,Dashboard!$G$6=""), OR(Dashboard!$G$7&gt;=K789,Dashboard!$G$7=""),  OR(Dashboard!$J$6&lt;=O789,Dashboard!$J$6=""), OR(Dashboard!$J$7&gt;=O789,Dashboard!$J$7=""),I789&lt;&gt;""),"x","")</f>
        <v/>
      </c>
      <c r="AC789" s="88" t="str">
        <f>IF($AB789&lt;&gt;"x","",IF(AND($I789&lt;&gt;AC$4, IFERROR(MATCH("c",$AB789:AB789,0),0)=0),"x", IF(IFERROR(MATCH("c",$AB789:AB789,0),0)=0,"c","")))</f>
        <v/>
      </c>
      <c r="AD789" s="88" t="str">
        <f>IF($AB789&lt;&gt;"x","",IF(AND($I789&lt;&gt;AD$4, IFERROR(MATCH("c",$AB789:AC789,0),0)=0),"x", IF(IFERROR(MATCH("c",$AB789:AC789,0),0)=0,"c","")))</f>
        <v/>
      </c>
      <c r="AE789" s="88" t="str">
        <f>IF($AB789&lt;&gt;"x","",IF(AND($I789&lt;&gt;AE$4, IFERROR(MATCH("c",$AB789:AD789,0),0)=0),"x", IF(IFERROR(MATCH("c",$AB789:AD789,0),0)=0,"c","")))</f>
        <v/>
      </c>
      <c r="AF789" s="88" t="str">
        <f>IF($AB789&lt;&gt;"x","",IF(AND($I789&lt;&gt;AF$4, IFERROR(MATCH("c",$AB789:AE789,0),0)=0),"x", IF(IFERROR(MATCH("c",$AB789:AE789,0),0)=0,"c","")))</f>
        <v/>
      </c>
      <c r="AG789" s="88" t="str">
        <f>IF($AB789&lt;&gt;"x","",IF(AND($I789&lt;&gt;AG$4, IFERROR(MATCH("c",$AB789:AF789,0),0)=0),"x", IF(IFERROR(MATCH("c",$AB789:AF789,0),0)=0,"c","")))</f>
        <v/>
      </c>
      <c r="AH789" s="88" t="str">
        <f>IF($AB789&lt;&gt;"x","",IF(AND($I789&lt;&gt;AH$4, IFERROR(MATCH("c",$AB789:AG789,0),0)=0),"x", IF(IFERROR(MATCH("c",$AB789:AG789,0),0)=0,"c","")))</f>
        <v/>
      </c>
      <c r="AI789" s="88" t="str">
        <f>IF($AB789&lt;&gt;"x","",IF(AND($I789&lt;&gt;AI$4, IFERROR(MATCH("c",$AB789:AH789,0),0)=0),"x", IF(IFERROR(MATCH("c",$AB789:AH789,0),0)=0,"c","")))</f>
        <v/>
      </c>
      <c r="AJ789" s="88" t="str">
        <f>IF($AB789&lt;&gt;"x","",IF(AND($I789&lt;&gt;AJ$4, IFERROR(MATCH("c",$AB789:AI789,0),0)=0),"x", IF(IFERROR(MATCH("c",$AB789:AI789,0),0)=0,"c","")))</f>
        <v/>
      </c>
      <c r="AK789" s="88" t="str">
        <f>IF($AB789&lt;&gt;"x","",IF(AND($I789&lt;&gt;AK$4, IFERROR(MATCH("c",$AB789:AJ789,0),0)=0),"x", IF(IFERROR(MATCH("c",$AB789:AJ789,0),0)=0,"c","")))</f>
        <v/>
      </c>
      <c r="AL789" s="88" t="str">
        <f>IF($AB789&lt;&gt;"x","",IF(AND($I789&lt;&gt;AL$4, IFERROR(MATCH("c",$AB789:AK789,0),0)=0),"x", IF(IFERROR(MATCH("c",$AB789:AK789,0),0)=0,"c","")))</f>
        <v/>
      </c>
      <c r="AM789" s="88" t="str">
        <f>IF($AB789&lt;&gt;"x","",IF(AND($I789&lt;&gt;AM$4, IFERROR(MATCH("c",$AB789:AL789,0),0)=0),"x", IF(IFERROR(MATCH("c",$AB789:AL789,0),0)=0,"c","")))</f>
        <v/>
      </c>
      <c r="AN789" s="88" t="str">
        <f>IF($AB789&lt;&gt;"x","",IF(AND($I789&lt;&gt;AN$4, IFERROR(MATCH("c",$AB789:AM789,0),0)=0),"x", IF(IFERROR(MATCH("c",$AB789:AM789,0),0)=0,"c","")))</f>
        <v/>
      </c>
      <c r="AO789" s="88" t="str">
        <f>IF($AB789&lt;&gt;"x","",IF(AND($I789&lt;&gt;AO$4, IFERROR(MATCH("c",$AB789:AN789,0),0)=0),"x", IF(IFERROR(MATCH("c",$AB789:AN789,0),0)=0,"c","")))</f>
        <v/>
      </c>
      <c r="AP789" s="88" t="str">
        <f>IF($AB789&lt;&gt;"x","",IF(AND($I789&lt;&gt;AP$4, IFERROR(MATCH("c",$AB789:AO789,0),0)=0),"x", IF(IFERROR(MATCH("c",$AB789:AO789,0),0)=0,"c","")))</f>
        <v/>
      </c>
      <c r="AQ789" s="88" t="str">
        <f>IF($AB789&lt;&gt;"x","",IF(AND($I789&lt;&gt;AQ$4, IFERROR(MATCH("c",$AB789:AP789,0),0)=0),"x", IF(IFERROR(MATCH("c",$AB789:AP789,0),0)=0,"c","")))</f>
        <v/>
      </c>
    </row>
    <row r="790" spans="2:43" x14ac:dyDescent="0.25">
      <c r="B790" s="88">
        <f>IF(AND(OR(Pipeline!$F$5=H790,Pipeline!$F$5="",Pipeline!$F$5="All"), OR(Pipeline!$F$6=J790,Pipeline!$F$6="",Pipeline!$F$6="All"),  OR(Pipeline!$J$5&lt;=K790,Pipeline!$J$5=""), OR(Pipeline!$J$6&gt;=K790,Pipeline!$J$6=""),  OR(Pipeline!$N$5&lt;=O790,Pipeline!$N$5=""), OR(Pipeline!$N$6&gt;=O790,Pipeline!$N$6="")),1,0)</f>
        <v>1</v>
      </c>
      <c r="C790" s="99">
        <f>IF(B790&lt;&gt;1,"",COUNTIFS($I$6:I789,I790,$B$6:B789,1)+1)</f>
        <v>778</v>
      </c>
      <c r="D790" s="100" t="str">
        <f>IF(LEN(INDEX(Input!B$6:B$1005,ROW($C790)-ROW($C$5),1))=0,"-",INDEX(Input!B$6:B$1005,ROW($C790)-ROW($C$5),1))</f>
        <v>-</v>
      </c>
      <c r="E790" s="100" t="str">
        <f>IF(LEN(INDEX(Input!C$6:C$1005,ROW($C790)-ROW($C$5),1))=0,"-",INDEX(Input!C$6:C$1005,ROW($C790)-ROW($C$5),1))</f>
        <v>-</v>
      </c>
      <c r="F790" s="100" t="str">
        <f>IF(LEN(INDEX(Input!D$6:D$1005,ROW($C790)-ROW($C$5),1))=0,"-",INDEX(Input!D$6:D$1005,ROW($C790)-ROW($C$5),1))</f>
        <v>-</v>
      </c>
      <c r="G790" s="100" t="str">
        <f>IF(LEN(INDEX(Input!E$6:E$1005,ROW($C790)-ROW($C$5),1))=0,"-",INDEX(Input!E$6:E$1005,ROW($C790)-ROW($C$5),1))</f>
        <v>-</v>
      </c>
      <c r="H790" s="100" t="str">
        <f>IF(LEN(INDEX(Input!F$6:F$1005,ROW($C790)-ROW($C$5),1))=0,"-",INDEX(Input!F$6:F$1005,ROW($C790)-ROW($C$5),1))</f>
        <v>-</v>
      </c>
      <c r="I790" s="100" t="str">
        <f>IF(LEN(INDEX(Input!G$6:G$1005,ROW($C790)-ROW($C$5),1))=0,"",INDEX(Input!G$6:G$1005,ROW($C790)-ROW($C$5),1))</f>
        <v/>
      </c>
      <c r="J790" s="100" t="str">
        <f>IF(LEN(INDEX(Input!B$6:B$1005,ROW($C790)-ROW($C$5),1))=0,"-",IF(INDEX(Input!H$6:H$1005,ROW($C790)-ROW($C$5),1)="","Not set",INDEX(Input!H$6:H$1005,ROW($C790)-ROW($C$5),1)) )</f>
        <v>-</v>
      </c>
      <c r="K790" s="101" t="str">
        <f>IF(LEN(INDEX(Input!I$6:I$1005,ROW($C790)-ROW($C$5),1))=0,"",INDEX(Input!I$6:I$1005,ROW($C790)-ROW($C$5),1))</f>
        <v/>
      </c>
      <c r="L790" s="101" t="str">
        <f t="array" ref="L790">IFERROR(IF($AY$24=123,DAY(K790)&amp;connector&amp;IF($AZ$24="Extended",INDEX($AT$24:$AT$35,MONTH(K790),1),MONTH(K790))&amp;connector&amp;IF($AZ$24="Short", RIGHT(YEAR(K790),2),YEAR(K790)),IF($AY$24=213, MONTH(K790)&amp;connector&amp;DAY(K790)&amp;connector&amp;IF($AZ$24="Short", RIGHT(YEAR(K790),2),YEAR(K790)),IF($AZ$24="Short", RIGHT(YEAR(K790),2),YEAR(K790))&amp;connector&amp;MONTH(K790)&amp;connector&amp;DAY(K790))),"-")</f>
        <v>-</v>
      </c>
      <c r="M790" s="101" t="str">
        <f>IF(LEN(INDEX(Input!J$6:J$1005,ROW($C790)-ROW($C$5),1))=0,"",INDEX(Input!J$6:J$1005,ROW($C790)-ROW($C$5),1))</f>
        <v/>
      </c>
      <c r="N790" s="101" t="str">
        <f t="array" ref="N790">IFERROR(IF($AY$24=123,DAY(M790)&amp;connector&amp;IF($AZ$24="Extended",INDEX($AT$24:$AT$35,MONTH(M790),1),MONTH(M790))&amp;connector&amp;IF($AZ$24="Short", RIGHT(YEAR(M790),2),YEAR(M790)),IF($AY$24=213, MONTH(M790)&amp;connector&amp;DAY(M790)&amp;connector&amp;IF($AZ$24="Short", RIGHT(YEAR(M790),2),YEAR(M790)),IF($AZ$24="Short", RIGHT(YEAR(M790),2),YEAR(M790))&amp;connector&amp;MONTH(M790)&amp;connector&amp;DAY(M790))),"-")</f>
        <v>-</v>
      </c>
      <c r="O790" s="156" t="str">
        <f>IF(LEN(INDEX(Input!K$6:K$1005,ROW($C790)-ROW($C$5),1))=0,"",INDEX(Input!K$6:K$1005,ROW($C790)-ROW($C$5),1))</f>
        <v/>
      </c>
      <c r="P790" s="100" t="str">
        <f t="shared" si="96"/>
        <v>-</v>
      </c>
      <c r="Q790" s="156" t="str">
        <f>IF(LEN(INDEX(Input!L$6:L$1005,ROW($C790)-ROW($C$5),1))=0,"",INDEX(Input!L$6:L$1005,ROW($C790)-ROW($C$5),1))</f>
        <v/>
      </c>
      <c r="R790" s="100" t="str">
        <f t="shared" si="97"/>
        <v>-</v>
      </c>
      <c r="S790" s="156" t="str">
        <f>IF(LEN(INDEX(Input!M$6:M$1005,ROW($C790)-ROW($C$5),1))=0,"-",INDEX(Input!M$6:M$1005,ROW($C790)-ROW($C$5),1))</f>
        <v>-</v>
      </c>
      <c r="T790" s="156" t="str">
        <f t="shared" si="98"/>
        <v/>
      </c>
      <c r="U790" s="100" t="str">
        <f t="shared" si="99"/>
        <v>-</v>
      </c>
      <c r="V790" s="156" t="str">
        <f>IF(LEN(INDEX(Input!O$6:O$1005,ROW($C790)-ROW($C$5),1))=0,"",INDEX(Input!O$6:O$1005,ROW($C790)-ROW($C$5),1))</f>
        <v/>
      </c>
      <c r="W790" s="100" t="str">
        <f t="shared" si="100"/>
        <v>-</v>
      </c>
      <c r="X790" s="104" t="str">
        <f t="shared" si="101"/>
        <v/>
      </c>
      <c r="Y790" s="102" t="str">
        <f t="shared" si="95"/>
        <v/>
      </c>
      <c r="Z790" s="102" t="str">
        <f>IF(AND(OR(Dashboard!$D$7=J790,Dashboard!$D$7=""),  OR(Dashboard!$G$6&lt;=K790,Dashboard!$G$6=""), OR(Dashboard!$G$7&gt;=K790,Dashboard!$G$7=""),  OR(Dashboard!$J$6&lt;=O790,Dashboard!$J$6=""), OR(Dashboard!$J$7&gt;=O790,Dashboard!$J$7=""),D790&lt;&gt;""),"x","")</f>
        <v>x</v>
      </c>
      <c r="AA790" s="102" t="str">
        <f>IF(AND(OR(Dashboard!$D$6=H790,Dashboard!$D$6="",Dashboard!$D$6="All"), Z790="x"),"x","")</f>
        <v>x</v>
      </c>
      <c r="AB790" s="103" t="str">
        <f>IF(AND(OR(Dashboard!$D$6=H790,Dashboard!$D$6="",Dashboard!$D$6="All"), OR(Dashboard!$D$7=J790,Dashboard!$D$7=""),  OR(Dashboard!$G$6&lt;=K790,Dashboard!$G$6=""), OR(Dashboard!$G$7&gt;=K790,Dashboard!$G$7=""),  OR(Dashboard!$J$6&lt;=O790,Dashboard!$J$6=""), OR(Dashboard!$J$7&gt;=O790,Dashboard!$J$7=""),I790&lt;&gt;""),"x","")</f>
        <v/>
      </c>
      <c r="AC790" s="88" t="str">
        <f>IF($AB790&lt;&gt;"x","",IF(AND($I790&lt;&gt;AC$4, IFERROR(MATCH("c",$AB790:AB790,0),0)=0),"x", IF(IFERROR(MATCH("c",$AB790:AB790,0),0)=0,"c","")))</f>
        <v/>
      </c>
      <c r="AD790" s="88" t="str">
        <f>IF($AB790&lt;&gt;"x","",IF(AND($I790&lt;&gt;AD$4, IFERROR(MATCH("c",$AB790:AC790,0),0)=0),"x", IF(IFERROR(MATCH("c",$AB790:AC790,0),0)=0,"c","")))</f>
        <v/>
      </c>
      <c r="AE790" s="88" t="str">
        <f>IF($AB790&lt;&gt;"x","",IF(AND($I790&lt;&gt;AE$4, IFERROR(MATCH("c",$AB790:AD790,0),0)=0),"x", IF(IFERROR(MATCH("c",$AB790:AD790,0),0)=0,"c","")))</f>
        <v/>
      </c>
      <c r="AF790" s="88" t="str">
        <f>IF($AB790&lt;&gt;"x","",IF(AND($I790&lt;&gt;AF$4, IFERROR(MATCH("c",$AB790:AE790,0),0)=0),"x", IF(IFERROR(MATCH("c",$AB790:AE790,0),0)=0,"c","")))</f>
        <v/>
      </c>
      <c r="AG790" s="88" t="str">
        <f>IF($AB790&lt;&gt;"x","",IF(AND($I790&lt;&gt;AG$4, IFERROR(MATCH("c",$AB790:AF790,0),0)=0),"x", IF(IFERROR(MATCH("c",$AB790:AF790,0),0)=0,"c","")))</f>
        <v/>
      </c>
      <c r="AH790" s="88" t="str">
        <f>IF($AB790&lt;&gt;"x","",IF(AND($I790&lt;&gt;AH$4, IFERROR(MATCH("c",$AB790:AG790,0),0)=0),"x", IF(IFERROR(MATCH("c",$AB790:AG790,0),0)=0,"c","")))</f>
        <v/>
      </c>
      <c r="AI790" s="88" t="str">
        <f>IF($AB790&lt;&gt;"x","",IF(AND($I790&lt;&gt;AI$4, IFERROR(MATCH("c",$AB790:AH790,0),0)=0),"x", IF(IFERROR(MATCH("c",$AB790:AH790,0),0)=0,"c","")))</f>
        <v/>
      </c>
      <c r="AJ790" s="88" t="str">
        <f>IF($AB790&lt;&gt;"x","",IF(AND($I790&lt;&gt;AJ$4, IFERROR(MATCH("c",$AB790:AI790,0),0)=0),"x", IF(IFERROR(MATCH("c",$AB790:AI790,0),0)=0,"c","")))</f>
        <v/>
      </c>
      <c r="AK790" s="88" t="str">
        <f>IF($AB790&lt;&gt;"x","",IF(AND($I790&lt;&gt;AK$4, IFERROR(MATCH("c",$AB790:AJ790,0),0)=0),"x", IF(IFERROR(MATCH("c",$AB790:AJ790,0),0)=0,"c","")))</f>
        <v/>
      </c>
      <c r="AL790" s="88" t="str">
        <f>IF($AB790&lt;&gt;"x","",IF(AND($I790&lt;&gt;AL$4, IFERROR(MATCH("c",$AB790:AK790,0),0)=0),"x", IF(IFERROR(MATCH("c",$AB790:AK790,0),0)=0,"c","")))</f>
        <v/>
      </c>
      <c r="AM790" s="88" t="str">
        <f>IF($AB790&lt;&gt;"x","",IF(AND($I790&lt;&gt;AM$4, IFERROR(MATCH("c",$AB790:AL790,0),0)=0),"x", IF(IFERROR(MATCH("c",$AB790:AL790,0),0)=0,"c","")))</f>
        <v/>
      </c>
      <c r="AN790" s="88" t="str">
        <f>IF($AB790&lt;&gt;"x","",IF(AND($I790&lt;&gt;AN$4, IFERROR(MATCH("c",$AB790:AM790,0),0)=0),"x", IF(IFERROR(MATCH("c",$AB790:AM790,0),0)=0,"c","")))</f>
        <v/>
      </c>
      <c r="AO790" s="88" t="str">
        <f>IF($AB790&lt;&gt;"x","",IF(AND($I790&lt;&gt;AO$4, IFERROR(MATCH("c",$AB790:AN790,0),0)=0),"x", IF(IFERROR(MATCH("c",$AB790:AN790,0),0)=0,"c","")))</f>
        <v/>
      </c>
      <c r="AP790" s="88" t="str">
        <f>IF($AB790&lt;&gt;"x","",IF(AND($I790&lt;&gt;AP$4, IFERROR(MATCH("c",$AB790:AO790,0),0)=0),"x", IF(IFERROR(MATCH("c",$AB790:AO790,0),0)=0,"c","")))</f>
        <v/>
      </c>
      <c r="AQ790" s="88" t="str">
        <f>IF($AB790&lt;&gt;"x","",IF(AND($I790&lt;&gt;AQ$4, IFERROR(MATCH("c",$AB790:AP790,0),0)=0),"x", IF(IFERROR(MATCH("c",$AB790:AP790,0),0)=0,"c","")))</f>
        <v/>
      </c>
    </row>
    <row r="791" spans="2:43" x14ac:dyDescent="0.25">
      <c r="B791" s="88">
        <f>IF(AND(OR(Pipeline!$F$5=H791,Pipeline!$F$5="",Pipeline!$F$5="All"), OR(Pipeline!$F$6=J791,Pipeline!$F$6="",Pipeline!$F$6="All"),  OR(Pipeline!$J$5&lt;=K791,Pipeline!$J$5=""), OR(Pipeline!$J$6&gt;=K791,Pipeline!$J$6=""),  OR(Pipeline!$N$5&lt;=O791,Pipeline!$N$5=""), OR(Pipeline!$N$6&gt;=O791,Pipeline!$N$6="")),1,0)</f>
        <v>1</v>
      </c>
      <c r="C791" s="99">
        <f>IF(B791&lt;&gt;1,"",COUNTIFS($I$6:I790,I791,$B$6:B790,1)+1)</f>
        <v>779</v>
      </c>
      <c r="D791" s="100" t="str">
        <f>IF(LEN(INDEX(Input!B$6:B$1005,ROW($C791)-ROW($C$5),1))=0,"-",INDEX(Input!B$6:B$1005,ROW($C791)-ROW($C$5),1))</f>
        <v>-</v>
      </c>
      <c r="E791" s="100" t="str">
        <f>IF(LEN(INDEX(Input!C$6:C$1005,ROW($C791)-ROW($C$5),1))=0,"-",INDEX(Input!C$6:C$1005,ROW($C791)-ROW($C$5),1))</f>
        <v>-</v>
      </c>
      <c r="F791" s="100" t="str">
        <f>IF(LEN(INDEX(Input!D$6:D$1005,ROW($C791)-ROW($C$5),1))=0,"-",INDEX(Input!D$6:D$1005,ROW($C791)-ROW($C$5),1))</f>
        <v>-</v>
      </c>
      <c r="G791" s="100" t="str">
        <f>IF(LEN(INDEX(Input!E$6:E$1005,ROW($C791)-ROW($C$5),1))=0,"-",INDEX(Input!E$6:E$1005,ROW($C791)-ROW($C$5),1))</f>
        <v>-</v>
      </c>
      <c r="H791" s="100" t="str">
        <f>IF(LEN(INDEX(Input!F$6:F$1005,ROW($C791)-ROW($C$5),1))=0,"-",INDEX(Input!F$6:F$1005,ROW($C791)-ROW($C$5),1))</f>
        <v>-</v>
      </c>
      <c r="I791" s="100" t="str">
        <f>IF(LEN(INDEX(Input!G$6:G$1005,ROW($C791)-ROW($C$5),1))=0,"",INDEX(Input!G$6:G$1005,ROW($C791)-ROW($C$5),1))</f>
        <v/>
      </c>
      <c r="J791" s="100" t="str">
        <f>IF(LEN(INDEX(Input!B$6:B$1005,ROW($C791)-ROW($C$5),1))=0,"-",IF(INDEX(Input!H$6:H$1005,ROW($C791)-ROW($C$5),1)="","Not set",INDEX(Input!H$6:H$1005,ROW($C791)-ROW($C$5),1)) )</f>
        <v>-</v>
      </c>
      <c r="K791" s="101" t="str">
        <f>IF(LEN(INDEX(Input!I$6:I$1005,ROW($C791)-ROW($C$5),1))=0,"",INDEX(Input!I$6:I$1005,ROW($C791)-ROW($C$5),1))</f>
        <v/>
      </c>
      <c r="L791" s="101" t="str">
        <f t="array" ref="L791">IFERROR(IF($AY$24=123,DAY(K791)&amp;connector&amp;IF($AZ$24="Extended",INDEX($AT$24:$AT$35,MONTH(K791),1),MONTH(K791))&amp;connector&amp;IF($AZ$24="Short", RIGHT(YEAR(K791),2),YEAR(K791)),IF($AY$24=213, MONTH(K791)&amp;connector&amp;DAY(K791)&amp;connector&amp;IF($AZ$24="Short", RIGHT(YEAR(K791),2),YEAR(K791)),IF($AZ$24="Short", RIGHT(YEAR(K791),2),YEAR(K791))&amp;connector&amp;MONTH(K791)&amp;connector&amp;DAY(K791))),"-")</f>
        <v>-</v>
      </c>
      <c r="M791" s="101" t="str">
        <f>IF(LEN(INDEX(Input!J$6:J$1005,ROW($C791)-ROW($C$5),1))=0,"",INDEX(Input!J$6:J$1005,ROW($C791)-ROW($C$5),1))</f>
        <v/>
      </c>
      <c r="N791" s="101" t="str">
        <f t="array" ref="N791">IFERROR(IF($AY$24=123,DAY(M791)&amp;connector&amp;IF($AZ$24="Extended",INDEX($AT$24:$AT$35,MONTH(M791),1),MONTH(M791))&amp;connector&amp;IF($AZ$24="Short", RIGHT(YEAR(M791),2),YEAR(M791)),IF($AY$24=213, MONTH(M791)&amp;connector&amp;DAY(M791)&amp;connector&amp;IF($AZ$24="Short", RIGHT(YEAR(M791),2),YEAR(M791)),IF($AZ$24="Short", RIGHT(YEAR(M791),2),YEAR(M791))&amp;connector&amp;MONTH(M791)&amp;connector&amp;DAY(M791))),"-")</f>
        <v>-</v>
      </c>
      <c r="O791" s="156" t="str">
        <f>IF(LEN(INDEX(Input!K$6:K$1005,ROW($C791)-ROW($C$5),1))=0,"",INDEX(Input!K$6:K$1005,ROW($C791)-ROW($C$5),1))</f>
        <v/>
      </c>
      <c r="P791" s="100" t="str">
        <f t="shared" si="96"/>
        <v>-</v>
      </c>
      <c r="Q791" s="156" t="str">
        <f>IF(LEN(INDEX(Input!L$6:L$1005,ROW($C791)-ROW($C$5),1))=0,"",INDEX(Input!L$6:L$1005,ROW($C791)-ROW($C$5),1))</f>
        <v/>
      </c>
      <c r="R791" s="100" t="str">
        <f t="shared" si="97"/>
        <v>-</v>
      </c>
      <c r="S791" s="156" t="str">
        <f>IF(LEN(INDEX(Input!M$6:M$1005,ROW($C791)-ROW($C$5),1))=0,"-",INDEX(Input!M$6:M$1005,ROW($C791)-ROW($C$5),1))</f>
        <v>-</v>
      </c>
      <c r="T791" s="156" t="str">
        <f t="shared" si="98"/>
        <v/>
      </c>
      <c r="U791" s="100" t="str">
        <f t="shared" si="99"/>
        <v>-</v>
      </c>
      <c r="V791" s="156" t="str">
        <f>IF(LEN(INDEX(Input!O$6:O$1005,ROW($C791)-ROW($C$5),1))=0,"",INDEX(Input!O$6:O$1005,ROW($C791)-ROW($C$5),1))</f>
        <v/>
      </c>
      <c r="W791" s="100" t="str">
        <f t="shared" si="100"/>
        <v>-</v>
      </c>
      <c r="X791" s="104" t="str">
        <f t="shared" si="101"/>
        <v/>
      </c>
      <c r="Y791" s="102" t="str">
        <f t="shared" si="95"/>
        <v/>
      </c>
      <c r="Z791" s="102" t="str">
        <f>IF(AND(OR(Dashboard!$D$7=J791,Dashboard!$D$7=""),  OR(Dashboard!$G$6&lt;=K791,Dashboard!$G$6=""), OR(Dashboard!$G$7&gt;=K791,Dashboard!$G$7=""),  OR(Dashboard!$J$6&lt;=O791,Dashboard!$J$6=""), OR(Dashboard!$J$7&gt;=O791,Dashboard!$J$7=""),D791&lt;&gt;""),"x","")</f>
        <v>x</v>
      </c>
      <c r="AA791" s="102" t="str">
        <f>IF(AND(OR(Dashboard!$D$6=H791,Dashboard!$D$6="",Dashboard!$D$6="All"), Z791="x"),"x","")</f>
        <v>x</v>
      </c>
      <c r="AB791" s="103" t="str">
        <f>IF(AND(OR(Dashboard!$D$6=H791,Dashboard!$D$6="",Dashboard!$D$6="All"), OR(Dashboard!$D$7=J791,Dashboard!$D$7=""),  OR(Dashboard!$G$6&lt;=K791,Dashboard!$G$6=""), OR(Dashboard!$G$7&gt;=K791,Dashboard!$G$7=""),  OR(Dashboard!$J$6&lt;=O791,Dashboard!$J$6=""), OR(Dashboard!$J$7&gt;=O791,Dashboard!$J$7=""),I791&lt;&gt;""),"x","")</f>
        <v/>
      </c>
      <c r="AC791" s="88" t="str">
        <f>IF($AB791&lt;&gt;"x","",IF(AND($I791&lt;&gt;AC$4, IFERROR(MATCH("c",$AB791:AB791,0),0)=0),"x", IF(IFERROR(MATCH("c",$AB791:AB791,0),0)=0,"c","")))</f>
        <v/>
      </c>
      <c r="AD791" s="88" t="str">
        <f>IF($AB791&lt;&gt;"x","",IF(AND($I791&lt;&gt;AD$4, IFERROR(MATCH("c",$AB791:AC791,0),0)=0),"x", IF(IFERROR(MATCH("c",$AB791:AC791,0),0)=0,"c","")))</f>
        <v/>
      </c>
      <c r="AE791" s="88" t="str">
        <f>IF($AB791&lt;&gt;"x","",IF(AND($I791&lt;&gt;AE$4, IFERROR(MATCH("c",$AB791:AD791,0),0)=0),"x", IF(IFERROR(MATCH("c",$AB791:AD791,0),0)=0,"c","")))</f>
        <v/>
      </c>
      <c r="AF791" s="88" t="str">
        <f>IF($AB791&lt;&gt;"x","",IF(AND($I791&lt;&gt;AF$4, IFERROR(MATCH("c",$AB791:AE791,0),0)=0),"x", IF(IFERROR(MATCH("c",$AB791:AE791,0),0)=0,"c","")))</f>
        <v/>
      </c>
      <c r="AG791" s="88" t="str">
        <f>IF($AB791&lt;&gt;"x","",IF(AND($I791&lt;&gt;AG$4, IFERROR(MATCH("c",$AB791:AF791,0),0)=0),"x", IF(IFERROR(MATCH("c",$AB791:AF791,0),0)=0,"c","")))</f>
        <v/>
      </c>
      <c r="AH791" s="88" t="str">
        <f>IF($AB791&lt;&gt;"x","",IF(AND($I791&lt;&gt;AH$4, IFERROR(MATCH("c",$AB791:AG791,0),0)=0),"x", IF(IFERROR(MATCH("c",$AB791:AG791,0),0)=0,"c","")))</f>
        <v/>
      </c>
      <c r="AI791" s="88" t="str">
        <f>IF($AB791&lt;&gt;"x","",IF(AND($I791&lt;&gt;AI$4, IFERROR(MATCH("c",$AB791:AH791,0),0)=0),"x", IF(IFERROR(MATCH("c",$AB791:AH791,0),0)=0,"c","")))</f>
        <v/>
      </c>
      <c r="AJ791" s="88" t="str">
        <f>IF($AB791&lt;&gt;"x","",IF(AND($I791&lt;&gt;AJ$4, IFERROR(MATCH("c",$AB791:AI791,0),0)=0),"x", IF(IFERROR(MATCH("c",$AB791:AI791,0),0)=0,"c","")))</f>
        <v/>
      </c>
      <c r="AK791" s="88" t="str">
        <f>IF($AB791&lt;&gt;"x","",IF(AND($I791&lt;&gt;AK$4, IFERROR(MATCH("c",$AB791:AJ791,0),0)=0),"x", IF(IFERROR(MATCH("c",$AB791:AJ791,0),0)=0,"c","")))</f>
        <v/>
      </c>
      <c r="AL791" s="88" t="str">
        <f>IF($AB791&lt;&gt;"x","",IF(AND($I791&lt;&gt;AL$4, IFERROR(MATCH("c",$AB791:AK791,0),0)=0),"x", IF(IFERROR(MATCH("c",$AB791:AK791,0),0)=0,"c","")))</f>
        <v/>
      </c>
      <c r="AM791" s="88" t="str">
        <f>IF($AB791&lt;&gt;"x","",IF(AND($I791&lt;&gt;AM$4, IFERROR(MATCH("c",$AB791:AL791,0),0)=0),"x", IF(IFERROR(MATCH("c",$AB791:AL791,0),0)=0,"c","")))</f>
        <v/>
      </c>
      <c r="AN791" s="88" t="str">
        <f>IF($AB791&lt;&gt;"x","",IF(AND($I791&lt;&gt;AN$4, IFERROR(MATCH("c",$AB791:AM791,0),0)=0),"x", IF(IFERROR(MATCH("c",$AB791:AM791,0),0)=0,"c","")))</f>
        <v/>
      </c>
      <c r="AO791" s="88" t="str">
        <f>IF($AB791&lt;&gt;"x","",IF(AND($I791&lt;&gt;AO$4, IFERROR(MATCH("c",$AB791:AN791,0),0)=0),"x", IF(IFERROR(MATCH("c",$AB791:AN791,0),0)=0,"c","")))</f>
        <v/>
      </c>
      <c r="AP791" s="88" t="str">
        <f>IF($AB791&lt;&gt;"x","",IF(AND($I791&lt;&gt;AP$4, IFERROR(MATCH("c",$AB791:AO791,0),0)=0),"x", IF(IFERROR(MATCH("c",$AB791:AO791,0),0)=0,"c","")))</f>
        <v/>
      </c>
      <c r="AQ791" s="88" t="str">
        <f>IF($AB791&lt;&gt;"x","",IF(AND($I791&lt;&gt;AQ$4, IFERROR(MATCH("c",$AB791:AP791,0),0)=0),"x", IF(IFERROR(MATCH("c",$AB791:AP791,0),0)=0,"c","")))</f>
        <v/>
      </c>
    </row>
    <row r="792" spans="2:43" x14ac:dyDescent="0.25">
      <c r="B792" s="88">
        <f>IF(AND(OR(Pipeline!$F$5=H792,Pipeline!$F$5="",Pipeline!$F$5="All"), OR(Pipeline!$F$6=J792,Pipeline!$F$6="",Pipeline!$F$6="All"),  OR(Pipeline!$J$5&lt;=K792,Pipeline!$J$5=""), OR(Pipeline!$J$6&gt;=K792,Pipeline!$J$6=""),  OR(Pipeline!$N$5&lt;=O792,Pipeline!$N$5=""), OR(Pipeline!$N$6&gt;=O792,Pipeline!$N$6="")),1,0)</f>
        <v>1</v>
      </c>
      <c r="C792" s="99">
        <f>IF(B792&lt;&gt;1,"",COUNTIFS($I$6:I791,I792,$B$6:B791,1)+1)</f>
        <v>780</v>
      </c>
      <c r="D792" s="100" t="str">
        <f>IF(LEN(INDEX(Input!B$6:B$1005,ROW($C792)-ROW($C$5),1))=0,"-",INDEX(Input!B$6:B$1005,ROW($C792)-ROW($C$5),1))</f>
        <v>-</v>
      </c>
      <c r="E792" s="100" t="str">
        <f>IF(LEN(INDEX(Input!C$6:C$1005,ROW($C792)-ROW($C$5),1))=0,"-",INDEX(Input!C$6:C$1005,ROW($C792)-ROW($C$5),1))</f>
        <v>-</v>
      </c>
      <c r="F792" s="100" t="str">
        <f>IF(LEN(INDEX(Input!D$6:D$1005,ROW($C792)-ROW($C$5),1))=0,"-",INDEX(Input!D$6:D$1005,ROW($C792)-ROW($C$5),1))</f>
        <v>-</v>
      </c>
      <c r="G792" s="100" t="str">
        <f>IF(LEN(INDEX(Input!E$6:E$1005,ROW($C792)-ROW($C$5),1))=0,"-",INDEX(Input!E$6:E$1005,ROW($C792)-ROW($C$5),1))</f>
        <v>-</v>
      </c>
      <c r="H792" s="100" t="str">
        <f>IF(LEN(INDEX(Input!F$6:F$1005,ROW($C792)-ROW($C$5),1))=0,"-",INDEX(Input!F$6:F$1005,ROW($C792)-ROW($C$5),1))</f>
        <v>-</v>
      </c>
      <c r="I792" s="100" t="str">
        <f>IF(LEN(INDEX(Input!G$6:G$1005,ROW($C792)-ROW($C$5),1))=0,"",INDEX(Input!G$6:G$1005,ROW($C792)-ROW($C$5),1))</f>
        <v/>
      </c>
      <c r="J792" s="100" t="str">
        <f>IF(LEN(INDEX(Input!B$6:B$1005,ROW($C792)-ROW($C$5),1))=0,"-",IF(INDEX(Input!H$6:H$1005,ROW($C792)-ROW($C$5),1)="","Not set",INDEX(Input!H$6:H$1005,ROW($C792)-ROW($C$5),1)) )</f>
        <v>-</v>
      </c>
      <c r="K792" s="101" t="str">
        <f>IF(LEN(INDEX(Input!I$6:I$1005,ROW($C792)-ROW($C$5),1))=0,"",INDEX(Input!I$6:I$1005,ROW($C792)-ROW($C$5),1))</f>
        <v/>
      </c>
      <c r="L792" s="101" t="str">
        <f t="array" ref="L792">IFERROR(IF($AY$24=123,DAY(K792)&amp;connector&amp;IF($AZ$24="Extended",INDEX($AT$24:$AT$35,MONTH(K792),1),MONTH(K792))&amp;connector&amp;IF($AZ$24="Short", RIGHT(YEAR(K792),2),YEAR(K792)),IF($AY$24=213, MONTH(K792)&amp;connector&amp;DAY(K792)&amp;connector&amp;IF($AZ$24="Short", RIGHT(YEAR(K792),2),YEAR(K792)),IF($AZ$24="Short", RIGHT(YEAR(K792),2),YEAR(K792))&amp;connector&amp;MONTH(K792)&amp;connector&amp;DAY(K792))),"-")</f>
        <v>-</v>
      </c>
      <c r="M792" s="101" t="str">
        <f>IF(LEN(INDEX(Input!J$6:J$1005,ROW($C792)-ROW($C$5),1))=0,"",INDEX(Input!J$6:J$1005,ROW($C792)-ROW($C$5),1))</f>
        <v/>
      </c>
      <c r="N792" s="101" t="str">
        <f t="array" ref="N792">IFERROR(IF($AY$24=123,DAY(M792)&amp;connector&amp;IF($AZ$24="Extended",INDEX($AT$24:$AT$35,MONTH(M792),1),MONTH(M792))&amp;connector&amp;IF($AZ$24="Short", RIGHT(YEAR(M792),2),YEAR(M792)),IF($AY$24=213, MONTH(M792)&amp;connector&amp;DAY(M792)&amp;connector&amp;IF($AZ$24="Short", RIGHT(YEAR(M792),2),YEAR(M792)),IF($AZ$24="Short", RIGHT(YEAR(M792),2),YEAR(M792))&amp;connector&amp;MONTH(M792)&amp;connector&amp;DAY(M792))),"-")</f>
        <v>-</v>
      </c>
      <c r="O792" s="156" t="str">
        <f>IF(LEN(INDEX(Input!K$6:K$1005,ROW($C792)-ROW($C$5),1))=0,"",INDEX(Input!K$6:K$1005,ROW($C792)-ROW($C$5),1))</f>
        <v/>
      </c>
      <c r="P792" s="100" t="str">
        <f t="shared" si="96"/>
        <v>-</v>
      </c>
      <c r="Q792" s="156" t="str">
        <f>IF(LEN(INDEX(Input!L$6:L$1005,ROW($C792)-ROW($C$5),1))=0,"",INDEX(Input!L$6:L$1005,ROW($C792)-ROW($C$5),1))</f>
        <v/>
      </c>
      <c r="R792" s="100" t="str">
        <f t="shared" si="97"/>
        <v>-</v>
      </c>
      <c r="S792" s="156" t="str">
        <f>IF(LEN(INDEX(Input!M$6:M$1005,ROW($C792)-ROW($C$5),1))=0,"-",INDEX(Input!M$6:M$1005,ROW($C792)-ROW($C$5),1))</f>
        <v>-</v>
      </c>
      <c r="T792" s="156" t="str">
        <f t="shared" si="98"/>
        <v/>
      </c>
      <c r="U792" s="100" t="str">
        <f t="shared" si="99"/>
        <v>-</v>
      </c>
      <c r="V792" s="156" t="str">
        <f>IF(LEN(INDEX(Input!O$6:O$1005,ROW($C792)-ROW($C$5),1))=0,"",INDEX(Input!O$6:O$1005,ROW($C792)-ROW($C$5),1))</f>
        <v/>
      </c>
      <c r="W792" s="100" t="str">
        <f t="shared" si="100"/>
        <v>-</v>
      </c>
      <c r="X792" s="104" t="str">
        <f t="shared" si="101"/>
        <v/>
      </c>
      <c r="Y792" s="102" t="str">
        <f t="shared" si="95"/>
        <v/>
      </c>
      <c r="Z792" s="102" t="str">
        <f>IF(AND(OR(Dashboard!$D$7=J792,Dashboard!$D$7=""),  OR(Dashboard!$G$6&lt;=K792,Dashboard!$G$6=""), OR(Dashboard!$G$7&gt;=K792,Dashboard!$G$7=""),  OR(Dashboard!$J$6&lt;=O792,Dashboard!$J$6=""), OR(Dashboard!$J$7&gt;=O792,Dashboard!$J$7=""),D792&lt;&gt;""),"x","")</f>
        <v>x</v>
      </c>
      <c r="AA792" s="102" t="str">
        <f>IF(AND(OR(Dashboard!$D$6=H792,Dashboard!$D$6="",Dashboard!$D$6="All"), Z792="x"),"x","")</f>
        <v>x</v>
      </c>
      <c r="AB792" s="103" t="str">
        <f>IF(AND(OR(Dashboard!$D$6=H792,Dashboard!$D$6="",Dashboard!$D$6="All"), OR(Dashboard!$D$7=J792,Dashboard!$D$7=""),  OR(Dashboard!$G$6&lt;=K792,Dashboard!$G$6=""), OR(Dashboard!$G$7&gt;=K792,Dashboard!$G$7=""),  OR(Dashboard!$J$6&lt;=O792,Dashboard!$J$6=""), OR(Dashboard!$J$7&gt;=O792,Dashboard!$J$7=""),I792&lt;&gt;""),"x","")</f>
        <v/>
      </c>
      <c r="AC792" s="88" t="str">
        <f>IF($AB792&lt;&gt;"x","",IF(AND($I792&lt;&gt;AC$4, IFERROR(MATCH("c",$AB792:AB792,0),0)=0),"x", IF(IFERROR(MATCH("c",$AB792:AB792,0),0)=0,"c","")))</f>
        <v/>
      </c>
      <c r="AD792" s="88" t="str">
        <f>IF($AB792&lt;&gt;"x","",IF(AND($I792&lt;&gt;AD$4, IFERROR(MATCH("c",$AB792:AC792,0),0)=0),"x", IF(IFERROR(MATCH("c",$AB792:AC792,0),0)=0,"c","")))</f>
        <v/>
      </c>
      <c r="AE792" s="88" t="str">
        <f>IF($AB792&lt;&gt;"x","",IF(AND($I792&lt;&gt;AE$4, IFERROR(MATCH("c",$AB792:AD792,0),0)=0),"x", IF(IFERROR(MATCH("c",$AB792:AD792,0),0)=0,"c","")))</f>
        <v/>
      </c>
      <c r="AF792" s="88" t="str">
        <f>IF($AB792&lt;&gt;"x","",IF(AND($I792&lt;&gt;AF$4, IFERROR(MATCH("c",$AB792:AE792,0),0)=0),"x", IF(IFERROR(MATCH("c",$AB792:AE792,0),0)=0,"c","")))</f>
        <v/>
      </c>
      <c r="AG792" s="88" t="str">
        <f>IF($AB792&lt;&gt;"x","",IF(AND($I792&lt;&gt;AG$4, IFERROR(MATCH("c",$AB792:AF792,0),0)=0),"x", IF(IFERROR(MATCH("c",$AB792:AF792,0),0)=0,"c","")))</f>
        <v/>
      </c>
      <c r="AH792" s="88" t="str">
        <f>IF($AB792&lt;&gt;"x","",IF(AND($I792&lt;&gt;AH$4, IFERROR(MATCH("c",$AB792:AG792,0),0)=0),"x", IF(IFERROR(MATCH("c",$AB792:AG792,0),0)=0,"c","")))</f>
        <v/>
      </c>
      <c r="AI792" s="88" t="str">
        <f>IF($AB792&lt;&gt;"x","",IF(AND($I792&lt;&gt;AI$4, IFERROR(MATCH("c",$AB792:AH792,0),0)=0),"x", IF(IFERROR(MATCH("c",$AB792:AH792,0),0)=0,"c","")))</f>
        <v/>
      </c>
      <c r="AJ792" s="88" t="str">
        <f>IF($AB792&lt;&gt;"x","",IF(AND($I792&lt;&gt;AJ$4, IFERROR(MATCH("c",$AB792:AI792,0),0)=0),"x", IF(IFERROR(MATCH("c",$AB792:AI792,0),0)=0,"c","")))</f>
        <v/>
      </c>
      <c r="AK792" s="88" t="str">
        <f>IF($AB792&lt;&gt;"x","",IF(AND($I792&lt;&gt;AK$4, IFERROR(MATCH("c",$AB792:AJ792,0),0)=0),"x", IF(IFERROR(MATCH("c",$AB792:AJ792,0),0)=0,"c","")))</f>
        <v/>
      </c>
      <c r="AL792" s="88" t="str">
        <f>IF($AB792&lt;&gt;"x","",IF(AND($I792&lt;&gt;AL$4, IFERROR(MATCH("c",$AB792:AK792,0),0)=0),"x", IF(IFERROR(MATCH("c",$AB792:AK792,0),0)=0,"c","")))</f>
        <v/>
      </c>
      <c r="AM792" s="88" t="str">
        <f>IF($AB792&lt;&gt;"x","",IF(AND($I792&lt;&gt;AM$4, IFERROR(MATCH("c",$AB792:AL792,0),0)=0),"x", IF(IFERROR(MATCH("c",$AB792:AL792,0),0)=0,"c","")))</f>
        <v/>
      </c>
      <c r="AN792" s="88" t="str">
        <f>IF($AB792&lt;&gt;"x","",IF(AND($I792&lt;&gt;AN$4, IFERROR(MATCH("c",$AB792:AM792,0),0)=0),"x", IF(IFERROR(MATCH("c",$AB792:AM792,0),0)=0,"c","")))</f>
        <v/>
      </c>
      <c r="AO792" s="88" t="str">
        <f>IF($AB792&lt;&gt;"x","",IF(AND($I792&lt;&gt;AO$4, IFERROR(MATCH("c",$AB792:AN792,0),0)=0),"x", IF(IFERROR(MATCH("c",$AB792:AN792,0),0)=0,"c","")))</f>
        <v/>
      </c>
      <c r="AP792" s="88" t="str">
        <f>IF($AB792&lt;&gt;"x","",IF(AND($I792&lt;&gt;AP$4, IFERROR(MATCH("c",$AB792:AO792,0),0)=0),"x", IF(IFERROR(MATCH("c",$AB792:AO792,0),0)=0,"c","")))</f>
        <v/>
      </c>
      <c r="AQ792" s="88" t="str">
        <f>IF($AB792&lt;&gt;"x","",IF(AND($I792&lt;&gt;AQ$4, IFERROR(MATCH("c",$AB792:AP792,0),0)=0),"x", IF(IFERROR(MATCH("c",$AB792:AP792,0),0)=0,"c","")))</f>
        <v/>
      </c>
    </row>
    <row r="793" spans="2:43" x14ac:dyDescent="0.25">
      <c r="B793" s="88">
        <f>IF(AND(OR(Pipeline!$F$5=H793,Pipeline!$F$5="",Pipeline!$F$5="All"), OR(Pipeline!$F$6=J793,Pipeline!$F$6="",Pipeline!$F$6="All"),  OR(Pipeline!$J$5&lt;=K793,Pipeline!$J$5=""), OR(Pipeline!$J$6&gt;=K793,Pipeline!$J$6=""),  OR(Pipeline!$N$5&lt;=O793,Pipeline!$N$5=""), OR(Pipeline!$N$6&gt;=O793,Pipeline!$N$6="")),1,0)</f>
        <v>1</v>
      </c>
      <c r="C793" s="99">
        <f>IF(B793&lt;&gt;1,"",COUNTIFS($I$6:I792,I793,$B$6:B792,1)+1)</f>
        <v>781</v>
      </c>
      <c r="D793" s="100" t="str">
        <f>IF(LEN(INDEX(Input!B$6:B$1005,ROW($C793)-ROW($C$5),1))=0,"-",INDEX(Input!B$6:B$1005,ROW($C793)-ROW($C$5),1))</f>
        <v>-</v>
      </c>
      <c r="E793" s="100" t="str">
        <f>IF(LEN(INDEX(Input!C$6:C$1005,ROW($C793)-ROW($C$5),1))=0,"-",INDEX(Input!C$6:C$1005,ROW($C793)-ROW($C$5),1))</f>
        <v>-</v>
      </c>
      <c r="F793" s="100" t="str">
        <f>IF(LEN(INDEX(Input!D$6:D$1005,ROW($C793)-ROW($C$5),1))=0,"-",INDEX(Input!D$6:D$1005,ROW($C793)-ROW($C$5),1))</f>
        <v>-</v>
      </c>
      <c r="G793" s="100" t="str">
        <f>IF(LEN(INDEX(Input!E$6:E$1005,ROW($C793)-ROW($C$5),1))=0,"-",INDEX(Input!E$6:E$1005,ROW($C793)-ROW($C$5),1))</f>
        <v>-</v>
      </c>
      <c r="H793" s="100" t="str">
        <f>IF(LEN(INDEX(Input!F$6:F$1005,ROW($C793)-ROW($C$5),1))=0,"-",INDEX(Input!F$6:F$1005,ROW($C793)-ROW($C$5),1))</f>
        <v>-</v>
      </c>
      <c r="I793" s="100" t="str">
        <f>IF(LEN(INDEX(Input!G$6:G$1005,ROW($C793)-ROW($C$5),1))=0,"",INDEX(Input!G$6:G$1005,ROW($C793)-ROW($C$5),1))</f>
        <v/>
      </c>
      <c r="J793" s="100" t="str">
        <f>IF(LEN(INDEX(Input!B$6:B$1005,ROW($C793)-ROW($C$5),1))=0,"-",IF(INDEX(Input!H$6:H$1005,ROW($C793)-ROW($C$5),1)="","Not set",INDEX(Input!H$6:H$1005,ROW($C793)-ROW($C$5),1)) )</f>
        <v>-</v>
      </c>
      <c r="K793" s="101" t="str">
        <f>IF(LEN(INDEX(Input!I$6:I$1005,ROW($C793)-ROW($C$5),1))=0,"",INDEX(Input!I$6:I$1005,ROW($C793)-ROW($C$5),1))</f>
        <v/>
      </c>
      <c r="L793" s="101" t="str">
        <f t="array" ref="L793">IFERROR(IF($AY$24=123,DAY(K793)&amp;connector&amp;IF($AZ$24="Extended",INDEX($AT$24:$AT$35,MONTH(K793),1),MONTH(K793))&amp;connector&amp;IF($AZ$24="Short", RIGHT(YEAR(K793),2),YEAR(K793)),IF($AY$24=213, MONTH(K793)&amp;connector&amp;DAY(K793)&amp;connector&amp;IF($AZ$24="Short", RIGHT(YEAR(K793),2),YEAR(K793)),IF($AZ$24="Short", RIGHT(YEAR(K793),2),YEAR(K793))&amp;connector&amp;MONTH(K793)&amp;connector&amp;DAY(K793))),"-")</f>
        <v>-</v>
      </c>
      <c r="M793" s="101" t="str">
        <f>IF(LEN(INDEX(Input!J$6:J$1005,ROW($C793)-ROW($C$5),1))=0,"",INDEX(Input!J$6:J$1005,ROW($C793)-ROW($C$5),1))</f>
        <v/>
      </c>
      <c r="N793" s="101" t="str">
        <f t="array" ref="N793">IFERROR(IF($AY$24=123,DAY(M793)&amp;connector&amp;IF($AZ$24="Extended",INDEX($AT$24:$AT$35,MONTH(M793),1),MONTH(M793))&amp;connector&amp;IF($AZ$24="Short", RIGHT(YEAR(M793),2),YEAR(M793)),IF($AY$24=213, MONTH(M793)&amp;connector&amp;DAY(M793)&amp;connector&amp;IF($AZ$24="Short", RIGHT(YEAR(M793),2),YEAR(M793)),IF($AZ$24="Short", RIGHT(YEAR(M793),2),YEAR(M793))&amp;connector&amp;MONTH(M793)&amp;connector&amp;DAY(M793))),"-")</f>
        <v>-</v>
      </c>
      <c r="O793" s="156" t="str">
        <f>IF(LEN(INDEX(Input!K$6:K$1005,ROW($C793)-ROW($C$5),1))=0,"",INDEX(Input!K$6:K$1005,ROW($C793)-ROW($C$5),1))</f>
        <v/>
      </c>
      <c r="P793" s="100" t="str">
        <f t="shared" si="96"/>
        <v>-</v>
      </c>
      <c r="Q793" s="156" t="str">
        <f>IF(LEN(INDEX(Input!L$6:L$1005,ROW($C793)-ROW($C$5),1))=0,"",INDEX(Input!L$6:L$1005,ROW($C793)-ROW($C$5),1))</f>
        <v/>
      </c>
      <c r="R793" s="100" t="str">
        <f t="shared" si="97"/>
        <v>-</v>
      </c>
      <c r="S793" s="156" t="str">
        <f>IF(LEN(INDEX(Input!M$6:M$1005,ROW($C793)-ROW($C$5),1))=0,"-",INDEX(Input!M$6:M$1005,ROW($C793)-ROW($C$5),1))</f>
        <v>-</v>
      </c>
      <c r="T793" s="156" t="str">
        <f t="shared" si="98"/>
        <v/>
      </c>
      <c r="U793" s="100" t="str">
        <f t="shared" si="99"/>
        <v>-</v>
      </c>
      <c r="V793" s="156" t="str">
        <f>IF(LEN(INDEX(Input!O$6:O$1005,ROW($C793)-ROW($C$5),1))=0,"",INDEX(Input!O$6:O$1005,ROW($C793)-ROW($C$5),1))</f>
        <v/>
      </c>
      <c r="W793" s="100" t="str">
        <f t="shared" si="100"/>
        <v>-</v>
      </c>
      <c r="X793" s="104" t="str">
        <f t="shared" si="101"/>
        <v/>
      </c>
      <c r="Y793" s="102" t="str">
        <f t="shared" si="95"/>
        <v/>
      </c>
      <c r="Z793" s="102" t="str">
        <f>IF(AND(OR(Dashboard!$D$7=J793,Dashboard!$D$7=""),  OR(Dashboard!$G$6&lt;=K793,Dashboard!$G$6=""), OR(Dashboard!$G$7&gt;=K793,Dashboard!$G$7=""),  OR(Dashboard!$J$6&lt;=O793,Dashboard!$J$6=""), OR(Dashboard!$J$7&gt;=O793,Dashboard!$J$7=""),D793&lt;&gt;""),"x","")</f>
        <v>x</v>
      </c>
      <c r="AA793" s="102" t="str">
        <f>IF(AND(OR(Dashboard!$D$6=H793,Dashboard!$D$6="",Dashboard!$D$6="All"), Z793="x"),"x","")</f>
        <v>x</v>
      </c>
      <c r="AB793" s="103" t="str">
        <f>IF(AND(OR(Dashboard!$D$6=H793,Dashboard!$D$6="",Dashboard!$D$6="All"), OR(Dashboard!$D$7=J793,Dashboard!$D$7=""),  OR(Dashboard!$G$6&lt;=K793,Dashboard!$G$6=""), OR(Dashboard!$G$7&gt;=K793,Dashboard!$G$7=""),  OR(Dashboard!$J$6&lt;=O793,Dashboard!$J$6=""), OR(Dashboard!$J$7&gt;=O793,Dashboard!$J$7=""),I793&lt;&gt;""),"x","")</f>
        <v/>
      </c>
      <c r="AC793" s="88" t="str">
        <f>IF($AB793&lt;&gt;"x","",IF(AND($I793&lt;&gt;AC$4, IFERROR(MATCH("c",$AB793:AB793,0),0)=0),"x", IF(IFERROR(MATCH("c",$AB793:AB793,0),0)=0,"c","")))</f>
        <v/>
      </c>
      <c r="AD793" s="88" t="str">
        <f>IF($AB793&lt;&gt;"x","",IF(AND($I793&lt;&gt;AD$4, IFERROR(MATCH("c",$AB793:AC793,0),0)=0),"x", IF(IFERROR(MATCH("c",$AB793:AC793,0),0)=0,"c","")))</f>
        <v/>
      </c>
      <c r="AE793" s="88" t="str">
        <f>IF($AB793&lt;&gt;"x","",IF(AND($I793&lt;&gt;AE$4, IFERROR(MATCH("c",$AB793:AD793,0),0)=0),"x", IF(IFERROR(MATCH("c",$AB793:AD793,0),0)=0,"c","")))</f>
        <v/>
      </c>
      <c r="AF793" s="88" t="str">
        <f>IF($AB793&lt;&gt;"x","",IF(AND($I793&lt;&gt;AF$4, IFERROR(MATCH("c",$AB793:AE793,0),0)=0),"x", IF(IFERROR(MATCH("c",$AB793:AE793,0),0)=0,"c","")))</f>
        <v/>
      </c>
      <c r="AG793" s="88" t="str">
        <f>IF($AB793&lt;&gt;"x","",IF(AND($I793&lt;&gt;AG$4, IFERROR(MATCH("c",$AB793:AF793,0),0)=0),"x", IF(IFERROR(MATCH("c",$AB793:AF793,0),0)=0,"c","")))</f>
        <v/>
      </c>
      <c r="AH793" s="88" t="str">
        <f>IF($AB793&lt;&gt;"x","",IF(AND($I793&lt;&gt;AH$4, IFERROR(MATCH("c",$AB793:AG793,0),0)=0),"x", IF(IFERROR(MATCH("c",$AB793:AG793,0),0)=0,"c","")))</f>
        <v/>
      </c>
      <c r="AI793" s="88" t="str">
        <f>IF($AB793&lt;&gt;"x","",IF(AND($I793&lt;&gt;AI$4, IFERROR(MATCH("c",$AB793:AH793,0),0)=0),"x", IF(IFERROR(MATCH("c",$AB793:AH793,0),0)=0,"c","")))</f>
        <v/>
      </c>
      <c r="AJ793" s="88" t="str">
        <f>IF($AB793&lt;&gt;"x","",IF(AND($I793&lt;&gt;AJ$4, IFERROR(MATCH("c",$AB793:AI793,0),0)=0),"x", IF(IFERROR(MATCH("c",$AB793:AI793,0),0)=0,"c","")))</f>
        <v/>
      </c>
      <c r="AK793" s="88" t="str">
        <f>IF($AB793&lt;&gt;"x","",IF(AND($I793&lt;&gt;AK$4, IFERROR(MATCH("c",$AB793:AJ793,0),0)=0),"x", IF(IFERROR(MATCH("c",$AB793:AJ793,0),0)=0,"c","")))</f>
        <v/>
      </c>
      <c r="AL793" s="88" t="str">
        <f>IF($AB793&lt;&gt;"x","",IF(AND($I793&lt;&gt;AL$4, IFERROR(MATCH("c",$AB793:AK793,0),0)=0),"x", IF(IFERROR(MATCH("c",$AB793:AK793,0),0)=0,"c","")))</f>
        <v/>
      </c>
      <c r="AM793" s="88" t="str">
        <f>IF($AB793&lt;&gt;"x","",IF(AND($I793&lt;&gt;AM$4, IFERROR(MATCH("c",$AB793:AL793,0),0)=0),"x", IF(IFERROR(MATCH("c",$AB793:AL793,0),0)=0,"c","")))</f>
        <v/>
      </c>
      <c r="AN793" s="88" t="str">
        <f>IF($AB793&lt;&gt;"x","",IF(AND($I793&lt;&gt;AN$4, IFERROR(MATCH("c",$AB793:AM793,0),0)=0),"x", IF(IFERROR(MATCH("c",$AB793:AM793,0),0)=0,"c","")))</f>
        <v/>
      </c>
      <c r="AO793" s="88" t="str">
        <f>IF($AB793&lt;&gt;"x","",IF(AND($I793&lt;&gt;AO$4, IFERROR(MATCH("c",$AB793:AN793,0),0)=0),"x", IF(IFERROR(MATCH("c",$AB793:AN793,0),0)=0,"c","")))</f>
        <v/>
      </c>
      <c r="AP793" s="88" t="str">
        <f>IF($AB793&lt;&gt;"x","",IF(AND($I793&lt;&gt;AP$4, IFERROR(MATCH("c",$AB793:AO793,0),0)=0),"x", IF(IFERROR(MATCH("c",$AB793:AO793,0),0)=0,"c","")))</f>
        <v/>
      </c>
      <c r="AQ793" s="88" t="str">
        <f>IF($AB793&lt;&gt;"x","",IF(AND($I793&lt;&gt;AQ$4, IFERROR(MATCH("c",$AB793:AP793,0),0)=0),"x", IF(IFERROR(MATCH("c",$AB793:AP793,0),0)=0,"c","")))</f>
        <v/>
      </c>
    </row>
    <row r="794" spans="2:43" x14ac:dyDescent="0.25">
      <c r="B794" s="88">
        <f>IF(AND(OR(Pipeline!$F$5=H794,Pipeline!$F$5="",Pipeline!$F$5="All"), OR(Pipeline!$F$6=J794,Pipeline!$F$6="",Pipeline!$F$6="All"),  OR(Pipeline!$J$5&lt;=K794,Pipeline!$J$5=""), OR(Pipeline!$J$6&gt;=K794,Pipeline!$J$6=""),  OR(Pipeline!$N$5&lt;=O794,Pipeline!$N$5=""), OR(Pipeline!$N$6&gt;=O794,Pipeline!$N$6="")),1,0)</f>
        <v>1</v>
      </c>
      <c r="C794" s="99">
        <f>IF(B794&lt;&gt;1,"",COUNTIFS($I$6:I793,I794,$B$6:B793,1)+1)</f>
        <v>782</v>
      </c>
      <c r="D794" s="100" t="str">
        <f>IF(LEN(INDEX(Input!B$6:B$1005,ROW($C794)-ROW($C$5),1))=0,"-",INDEX(Input!B$6:B$1005,ROW($C794)-ROW($C$5),1))</f>
        <v>-</v>
      </c>
      <c r="E794" s="100" t="str">
        <f>IF(LEN(INDEX(Input!C$6:C$1005,ROW($C794)-ROW($C$5),1))=0,"-",INDEX(Input!C$6:C$1005,ROW($C794)-ROW($C$5),1))</f>
        <v>-</v>
      </c>
      <c r="F794" s="100" t="str">
        <f>IF(LEN(INDEX(Input!D$6:D$1005,ROW($C794)-ROW($C$5),1))=0,"-",INDEX(Input!D$6:D$1005,ROW($C794)-ROW($C$5),1))</f>
        <v>-</v>
      </c>
      <c r="G794" s="100" t="str">
        <f>IF(LEN(INDEX(Input!E$6:E$1005,ROW($C794)-ROW($C$5),1))=0,"-",INDEX(Input!E$6:E$1005,ROW($C794)-ROW($C$5),1))</f>
        <v>-</v>
      </c>
      <c r="H794" s="100" t="str">
        <f>IF(LEN(INDEX(Input!F$6:F$1005,ROW($C794)-ROW($C$5),1))=0,"-",INDEX(Input!F$6:F$1005,ROW($C794)-ROW($C$5),1))</f>
        <v>-</v>
      </c>
      <c r="I794" s="100" t="str">
        <f>IF(LEN(INDEX(Input!G$6:G$1005,ROW($C794)-ROW($C$5),1))=0,"",INDEX(Input!G$6:G$1005,ROW($C794)-ROW($C$5),1))</f>
        <v/>
      </c>
      <c r="J794" s="100" t="str">
        <f>IF(LEN(INDEX(Input!B$6:B$1005,ROW($C794)-ROW($C$5),1))=0,"-",IF(INDEX(Input!H$6:H$1005,ROW($C794)-ROW($C$5),1)="","Not set",INDEX(Input!H$6:H$1005,ROW($C794)-ROW($C$5),1)) )</f>
        <v>-</v>
      </c>
      <c r="K794" s="101" t="str">
        <f>IF(LEN(INDEX(Input!I$6:I$1005,ROW($C794)-ROW($C$5),1))=0,"",INDEX(Input!I$6:I$1005,ROW($C794)-ROW($C$5),1))</f>
        <v/>
      </c>
      <c r="L794" s="101" t="str">
        <f t="array" ref="L794">IFERROR(IF($AY$24=123,DAY(K794)&amp;connector&amp;IF($AZ$24="Extended",INDEX($AT$24:$AT$35,MONTH(K794),1),MONTH(K794))&amp;connector&amp;IF($AZ$24="Short", RIGHT(YEAR(K794),2),YEAR(K794)),IF($AY$24=213, MONTH(K794)&amp;connector&amp;DAY(K794)&amp;connector&amp;IF($AZ$24="Short", RIGHT(YEAR(K794),2),YEAR(K794)),IF($AZ$24="Short", RIGHT(YEAR(K794),2),YEAR(K794))&amp;connector&amp;MONTH(K794)&amp;connector&amp;DAY(K794))),"-")</f>
        <v>-</v>
      </c>
      <c r="M794" s="101" t="str">
        <f>IF(LEN(INDEX(Input!J$6:J$1005,ROW($C794)-ROW($C$5),1))=0,"",INDEX(Input!J$6:J$1005,ROW($C794)-ROW($C$5),1))</f>
        <v/>
      </c>
      <c r="N794" s="101" t="str">
        <f t="array" ref="N794">IFERROR(IF($AY$24=123,DAY(M794)&amp;connector&amp;IF($AZ$24="Extended",INDEX($AT$24:$AT$35,MONTH(M794),1),MONTH(M794))&amp;connector&amp;IF($AZ$24="Short", RIGHT(YEAR(M794),2),YEAR(M794)),IF($AY$24=213, MONTH(M794)&amp;connector&amp;DAY(M794)&amp;connector&amp;IF($AZ$24="Short", RIGHT(YEAR(M794),2),YEAR(M794)),IF($AZ$24="Short", RIGHT(YEAR(M794),2),YEAR(M794))&amp;connector&amp;MONTH(M794)&amp;connector&amp;DAY(M794))),"-")</f>
        <v>-</v>
      </c>
      <c r="O794" s="156" t="str">
        <f>IF(LEN(INDEX(Input!K$6:K$1005,ROW($C794)-ROW($C$5),1))=0,"",INDEX(Input!K$6:K$1005,ROW($C794)-ROW($C$5),1))</f>
        <v/>
      </c>
      <c r="P794" s="100" t="str">
        <f t="shared" si="96"/>
        <v>-</v>
      </c>
      <c r="Q794" s="156" t="str">
        <f>IF(LEN(INDEX(Input!L$6:L$1005,ROW($C794)-ROW($C$5),1))=0,"",INDEX(Input!L$6:L$1005,ROW($C794)-ROW($C$5),1))</f>
        <v/>
      </c>
      <c r="R794" s="100" t="str">
        <f t="shared" si="97"/>
        <v>-</v>
      </c>
      <c r="S794" s="156" t="str">
        <f>IF(LEN(INDEX(Input!M$6:M$1005,ROW($C794)-ROW($C$5),1))=0,"-",INDEX(Input!M$6:M$1005,ROW($C794)-ROW($C$5),1))</f>
        <v>-</v>
      </c>
      <c r="T794" s="156" t="str">
        <f t="shared" si="98"/>
        <v/>
      </c>
      <c r="U794" s="100" t="str">
        <f t="shared" si="99"/>
        <v>-</v>
      </c>
      <c r="V794" s="156" t="str">
        <f>IF(LEN(INDEX(Input!O$6:O$1005,ROW($C794)-ROW($C$5),1))=0,"",INDEX(Input!O$6:O$1005,ROW($C794)-ROW($C$5),1))</f>
        <v/>
      </c>
      <c r="W794" s="100" t="str">
        <f t="shared" si="100"/>
        <v>-</v>
      </c>
      <c r="X794" s="104" t="str">
        <f t="shared" si="101"/>
        <v/>
      </c>
      <c r="Y794" s="102" t="str">
        <f t="shared" si="95"/>
        <v/>
      </c>
      <c r="Z794" s="102" t="str">
        <f>IF(AND(OR(Dashboard!$D$7=J794,Dashboard!$D$7=""),  OR(Dashboard!$G$6&lt;=K794,Dashboard!$G$6=""), OR(Dashboard!$G$7&gt;=K794,Dashboard!$G$7=""),  OR(Dashboard!$J$6&lt;=O794,Dashboard!$J$6=""), OR(Dashboard!$J$7&gt;=O794,Dashboard!$J$7=""),D794&lt;&gt;""),"x","")</f>
        <v>x</v>
      </c>
      <c r="AA794" s="102" t="str">
        <f>IF(AND(OR(Dashboard!$D$6=H794,Dashboard!$D$6="",Dashboard!$D$6="All"), Z794="x"),"x","")</f>
        <v>x</v>
      </c>
      <c r="AB794" s="103" t="str">
        <f>IF(AND(OR(Dashboard!$D$6=H794,Dashboard!$D$6="",Dashboard!$D$6="All"), OR(Dashboard!$D$7=J794,Dashboard!$D$7=""),  OR(Dashboard!$G$6&lt;=K794,Dashboard!$G$6=""), OR(Dashboard!$G$7&gt;=K794,Dashboard!$G$7=""),  OR(Dashboard!$J$6&lt;=O794,Dashboard!$J$6=""), OR(Dashboard!$J$7&gt;=O794,Dashboard!$J$7=""),I794&lt;&gt;""),"x","")</f>
        <v/>
      </c>
      <c r="AC794" s="88" t="str">
        <f>IF($AB794&lt;&gt;"x","",IF(AND($I794&lt;&gt;AC$4, IFERROR(MATCH("c",$AB794:AB794,0),0)=0),"x", IF(IFERROR(MATCH("c",$AB794:AB794,0),0)=0,"c","")))</f>
        <v/>
      </c>
      <c r="AD794" s="88" t="str">
        <f>IF($AB794&lt;&gt;"x","",IF(AND($I794&lt;&gt;AD$4, IFERROR(MATCH("c",$AB794:AC794,0),0)=0),"x", IF(IFERROR(MATCH("c",$AB794:AC794,0),0)=0,"c","")))</f>
        <v/>
      </c>
      <c r="AE794" s="88" t="str">
        <f>IF($AB794&lt;&gt;"x","",IF(AND($I794&lt;&gt;AE$4, IFERROR(MATCH("c",$AB794:AD794,0),0)=0),"x", IF(IFERROR(MATCH("c",$AB794:AD794,0),0)=0,"c","")))</f>
        <v/>
      </c>
      <c r="AF794" s="88" t="str">
        <f>IF($AB794&lt;&gt;"x","",IF(AND($I794&lt;&gt;AF$4, IFERROR(MATCH("c",$AB794:AE794,0),0)=0),"x", IF(IFERROR(MATCH("c",$AB794:AE794,0),0)=0,"c","")))</f>
        <v/>
      </c>
      <c r="AG794" s="88" t="str">
        <f>IF($AB794&lt;&gt;"x","",IF(AND($I794&lt;&gt;AG$4, IFERROR(MATCH("c",$AB794:AF794,0),0)=0),"x", IF(IFERROR(MATCH("c",$AB794:AF794,0),0)=0,"c","")))</f>
        <v/>
      </c>
      <c r="AH794" s="88" t="str">
        <f>IF($AB794&lt;&gt;"x","",IF(AND($I794&lt;&gt;AH$4, IFERROR(MATCH("c",$AB794:AG794,0),0)=0),"x", IF(IFERROR(MATCH("c",$AB794:AG794,0),0)=0,"c","")))</f>
        <v/>
      </c>
      <c r="AI794" s="88" t="str">
        <f>IF($AB794&lt;&gt;"x","",IF(AND($I794&lt;&gt;AI$4, IFERROR(MATCH("c",$AB794:AH794,0),0)=0),"x", IF(IFERROR(MATCH("c",$AB794:AH794,0),0)=0,"c","")))</f>
        <v/>
      </c>
      <c r="AJ794" s="88" t="str">
        <f>IF($AB794&lt;&gt;"x","",IF(AND($I794&lt;&gt;AJ$4, IFERROR(MATCH("c",$AB794:AI794,0),0)=0),"x", IF(IFERROR(MATCH("c",$AB794:AI794,0),0)=0,"c","")))</f>
        <v/>
      </c>
      <c r="AK794" s="88" t="str">
        <f>IF($AB794&lt;&gt;"x","",IF(AND($I794&lt;&gt;AK$4, IFERROR(MATCH("c",$AB794:AJ794,0),0)=0),"x", IF(IFERROR(MATCH("c",$AB794:AJ794,0),0)=0,"c","")))</f>
        <v/>
      </c>
      <c r="AL794" s="88" t="str">
        <f>IF($AB794&lt;&gt;"x","",IF(AND($I794&lt;&gt;AL$4, IFERROR(MATCH("c",$AB794:AK794,0),0)=0),"x", IF(IFERROR(MATCH("c",$AB794:AK794,0),0)=0,"c","")))</f>
        <v/>
      </c>
      <c r="AM794" s="88" t="str">
        <f>IF($AB794&lt;&gt;"x","",IF(AND($I794&lt;&gt;AM$4, IFERROR(MATCH("c",$AB794:AL794,0),0)=0),"x", IF(IFERROR(MATCH("c",$AB794:AL794,0),0)=0,"c","")))</f>
        <v/>
      </c>
      <c r="AN794" s="88" t="str">
        <f>IF($AB794&lt;&gt;"x","",IF(AND($I794&lt;&gt;AN$4, IFERROR(MATCH("c",$AB794:AM794,0),0)=0),"x", IF(IFERROR(MATCH("c",$AB794:AM794,0),0)=0,"c","")))</f>
        <v/>
      </c>
      <c r="AO794" s="88" t="str">
        <f>IF($AB794&lt;&gt;"x","",IF(AND($I794&lt;&gt;AO$4, IFERROR(MATCH("c",$AB794:AN794,0),0)=0),"x", IF(IFERROR(MATCH("c",$AB794:AN794,0),0)=0,"c","")))</f>
        <v/>
      </c>
      <c r="AP794" s="88" t="str">
        <f>IF($AB794&lt;&gt;"x","",IF(AND($I794&lt;&gt;AP$4, IFERROR(MATCH("c",$AB794:AO794,0),0)=0),"x", IF(IFERROR(MATCH("c",$AB794:AO794,0),0)=0,"c","")))</f>
        <v/>
      </c>
      <c r="AQ794" s="88" t="str">
        <f>IF($AB794&lt;&gt;"x","",IF(AND($I794&lt;&gt;AQ$4, IFERROR(MATCH("c",$AB794:AP794,0),0)=0),"x", IF(IFERROR(MATCH("c",$AB794:AP794,0),0)=0,"c","")))</f>
        <v/>
      </c>
    </row>
    <row r="795" spans="2:43" x14ac:dyDescent="0.25">
      <c r="B795" s="88">
        <f>IF(AND(OR(Pipeline!$F$5=H795,Pipeline!$F$5="",Pipeline!$F$5="All"), OR(Pipeline!$F$6=J795,Pipeline!$F$6="",Pipeline!$F$6="All"),  OR(Pipeline!$J$5&lt;=K795,Pipeline!$J$5=""), OR(Pipeline!$J$6&gt;=K795,Pipeline!$J$6=""),  OR(Pipeline!$N$5&lt;=O795,Pipeline!$N$5=""), OR(Pipeline!$N$6&gt;=O795,Pipeline!$N$6="")),1,0)</f>
        <v>1</v>
      </c>
      <c r="C795" s="99">
        <f>IF(B795&lt;&gt;1,"",COUNTIFS($I$6:I794,I795,$B$6:B794,1)+1)</f>
        <v>783</v>
      </c>
      <c r="D795" s="100" t="str">
        <f>IF(LEN(INDEX(Input!B$6:B$1005,ROW($C795)-ROW($C$5),1))=0,"-",INDEX(Input!B$6:B$1005,ROW($C795)-ROW($C$5),1))</f>
        <v>-</v>
      </c>
      <c r="E795" s="100" t="str">
        <f>IF(LEN(INDEX(Input!C$6:C$1005,ROW($C795)-ROW($C$5),1))=0,"-",INDEX(Input!C$6:C$1005,ROW($C795)-ROW($C$5),1))</f>
        <v>-</v>
      </c>
      <c r="F795" s="100" t="str">
        <f>IF(LEN(INDEX(Input!D$6:D$1005,ROW($C795)-ROW($C$5),1))=0,"-",INDEX(Input!D$6:D$1005,ROW($C795)-ROW($C$5),1))</f>
        <v>-</v>
      </c>
      <c r="G795" s="100" t="str">
        <f>IF(LEN(INDEX(Input!E$6:E$1005,ROW($C795)-ROW($C$5),1))=0,"-",INDEX(Input!E$6:E$1005,ROW($C795)-ROW($C$5),1))</f>
        <v>-</v>
      </c>
      <c r="H795" s="100" t="str">
        <f>IF(LEN(INDEX(Input!F$6:F$1005,ROW($C795)-ROW($C$5),1))=0,"-",INDEX(Input!F$6:F$1005,ROW($C795)-ROW($C$5),1))</f>
        <v>-</v>
      </c>
      <c r="I795" s="100" t="str">
        <f>IF(LEN(INDEX(Input!G$6:G$1005,ROW($C795)-ROW($C$5),1))=0,"",INDEX(Input!G$6:G$1005,ROW($C795)-ROW($C$5),1))</f>
        <v/>
      </c>
      <c r="J795" s="100" t="str">
        <f>IF(LEN(INDEX(Input!B$6:B$1005,ROW($C795)-ROW($C$5),1))=0,"-",IF(INDEX(Input!H$6:H$1005,ROW($C795)-ROW($C$5),1)="","Not set",INDEX(Input!H$6:H$1005,ROW($C795)-ROW($C$5),1)) )</f>
        <v>-</v>
      </c>
      <c r="K795" s="101" t="str">
        <f>IF(LEN(INDEX(Input!I$6:I$1005,ROW($C795)-ROW($C$5),1))=0,"",INDEX(Input!I$6:I$1005,ROW($C795)-ROW($C$5),1))</f>
        <v/>
      </c>
      <c r="L795" s="101" t="str">
        <f t="array" ref="L795">IFERROR(IF($AY$24=123,DAY(K795)&amp;connector&amp;IF($AZ$24="Extended",INDEX($AT$24:$AT$35,MONTH(K795),1),MONTH(K795))&amp;connector&amp;IF($AZ$24="Short", RIGHT(YEAR(K795),2),YEAR(K795)),IF($AY$24=213, MONTH(K795)&amp;connector&amp;DAY(K795)&amp;connector&amp;IF($AZ$24="Short", RIGHT(YEAR(K795),2),YEAR(K795)),IF($AZ$24="Short", RIGHT(YEAR(K795),2),YEAR(K795))&amp;connector&amp;MONTH(K795)&amp;connector&amp;DAY(K795))),"-")</f>
        <v>-</v>
      </c>
      <c r="M795" s="101" t="str">
        <f>IF(LEN(INDEX(Input!J$6:J$1005,ROW($C795)-ROW($C$5),1))=0,"",INDEX(Input!J$6:J$1005,ROW($C795)-ROW($C$5),1))</f>
        <v/>
      </c>
      <c r="N795" s="101" t="str">
        <f t="array" ref="N795">IFERROR(IF($AY$24=123,DAY(M795)&amp;connector&amp;IF($AZ$24="Extended",INDEX($AT$24:$AT$35,MONTH(M795),1),MONTH(M795))&amp;connector&amp;IF($AZ$24="Short", RIGHT(YEAR(M795),2),YEAR(M795)),IF($AY$24=213, MONTH(M795)&amp;connector&amp;DAY(M795)&amp;connector&amp;IF($AZ$24="Short", RIGHT(YEAR(M795),2),YEAR(M795)),IF($AZ$24="Short", RIGHT(YEAR(M795),2),YEAR(M795))&amp;connector&amp;MONTH(M795)&amp;connector&amp;DAY(M795))),"-")</f>
        <v>-</v>
      </c>
      <c r="O795" s="156" t="str">
        <f>IF(LEN(INDEX(Input!K$6:K$1005,ROW($C795)-ROW($C$5),1))=0,"",INDEX(Input!K$6:K$1005,ROW($C795)-ROW($C$5),1))</f>
        <v/>
      </c>
      <c r="P795" s="100" t="str">
        <f t="shared" si="96"/>
        <v>-</v>
      </c>
      <c r="Q795" s="156" t="str">
        <f>IF(LEN(INDEX(Input!L$6:L$1005,ROW($C795)-ROW($C$5),1))=0,"",INDEX(Input!L$6:L$1005,ROW($C795)-ROW($C$5),1))</f>
        <v/>
      </c>
      <c r="R795" s="100" t="str">
        <f t="shared" si="97"/>
        <v>-</v>
      </c>
      <c r="S795" s="156" t="str">
        <f>IF(LEN(INDEX(Input!M$6:M$1005,ROW($C795)-ROW($C$5),1))=0,"-",INDEX(Input!M$6:M$1005,ROW($C795)-ROW($C$5),1))</f>
        <v>-</v>
      </c>
      <c r="T795" s="156" t="str">
        <f t="shared" si="98"/>
        <v/>
      </c>
      <c r="U795" s="100" t="str">
        <f t="shared" si="99"/>
        <v>-</v>
      </c>
      <c r="V795" s="156" t="str">
        <f>IF(LEN(INDEX(Input!O$6:O$1005,ROW($C795)-ROW($C$5),1))=0,"",INDEX(Input!O$6:O$1005,ROW($C795)-ROW($C$5),1))</f>
        <v/>
      </c>
      <c r="W795" s="100" t="str">
        <f t="shared" si="100"/>
        <v>-</v>
      </c>
      <c r="X795" s="104" t="str">
        <f t="shared" si="101"/>
        <v/>
      </c>
      <c r="Y795" s="102" t="str">
        <f t="shared" si="95"/>
        <v/>
      </c>
      <c r="Z795" s="102" t="str">
        <f>IF(AND(OR(Dashboard!$D$7=J795,Dashboard!$D$7=""),  OR(Dashboard!$G$6&lt;=K795,Dashboard!$G$6=""), OR(Dashboard!$G$7&gt;=K795,Dashboard!$G$7=""),  OR(Dashboard!$J$6&lt;=O795,Dashboard!$J$6=""), OR(Dashboard!$J$7&gt;=O795,Dashboard!$J$7=""),D795&lt;&gt;""),"x","")</f>
        <v>x</v>
      </c>
      <c r="AA795" s="102" t="str">
        <f>IF(AND(OR(Dashboard!$D$6=H795,Dashboard!$D$6="",Dashboard!$D$6="All"), Z795="x"),"x","")</f>
        <v>x</v>
      </c>
      <c r="AB795" s="103" t="str">
        <f>IF(AND(OR(Dashboard!$D$6=H795,Dashboard!$D$6="",Dashboard!$D$6="All"), OR(Dashboard!$D$7=J795,Dashboard!$D$7=""),  OR(Dashboard!$G$6&lt;=K795,Dashboard!$G$6=""), OR(Dashboard!$G$7&gt;=K795,Dashboard!$G$7=""),  OR(Dashboard!$J$6&lt;=O795,Dashboard!$J$6=""), OR(Dashboard!$J$7&gt;=O795,Dashboard!$J$7=""),I795&lt;&gt;""),"x","")</f>
        <v/>
      </c>
      <c r="AC795" s="88" t="str">
        <f>IF($AB795&lt;&gt;"x","",IF(AND($I795&lt;&gt;AC$4, IFERROR(MATCH("c",$AB795:AB795,0),0)=0),"x", IF(IFERROR(MATCH("c",$AB795:AB795,0),0)=0,"c","")))</f>
        <v/>
      </c>
      <c r="AD795" s="88" t="str">
        <f>IF($AB795&lt;&gt;"x","",IF(AND($I795&lt;&gt;AD$4, IFERROR(MATCH("c",$AB795:AC795,0),0)=0),"x", IF(IFERROR(MATCH("c",$AB795:AC795,0),0)=0,"c","")))</f>
        <v/>
      </c>
      <c r="AE795" s="88" t="str">
        <f>IF($AB795&lt;&gt;"x","",IF(AND($I795&lt;&gt;AE$4, IFERROR(MATCH("c",$AB795:AD795,0),0)=0),"x", IF(IFERROR(MATCH("c",$AB795:AD795,0),0)=0,"c","")))</f>
        <v/>
      </c>
      <c r="AF795" s="88" t="str">
        <f>IF($AB795&lt;&gt;"x","",IF(AND($I795&lt;&gt;AF$4, IFERROR(MATCH("c",$AB795:AE795,0),0)=0),"x", IF(IFERROR(MATCH("c",$AB795:AE795,0),0)=0,"c","")))</f>
        <v/>
      </c>
      <c r="AG795" s="88" t="str">
        <f>IF($AB795&lt;&gt;"x","",IF(AND($I795&lt;&gt;AG$4, IFERROR(MATCH("c",$AB795:AF795,0),0)=0),"x", IF(IFERROR(MATCH("c",$AB795:AF795,0),0)=0,"c","")))</f>
        <v/>
      </c>
      <c r="AH795" s="88" t="str">
        <f>IF($AB795&lt;&gt;"x","",IF(AND($I795&lt;&gt;AH$4, IFERROR(MATCH("c",$AB795:AG795,0),0)=0),"x", IF(IFERROR(MATCH("c",$AB795:AG795,0),0)=0,"c","")))</f>
        <v/>
      </c>
      <c r="AI795" s="88" t="str">
        <f>IF($AB795&lt;&gt;"x","",IF(AND($I795&lt;&gt;AI$4, IFERROR(MATCH("c",$AB795:AH795,0),0)=0),"x", IF(IFERROR(MATCH("c",$AB795:AH795,0),0)=0,"c","")))</f>
        <v/>
      </c>
      <c r="AJ795" s="88" t="str">
        <f>IF($AB795&lt;&gt;"x","",IF(AND($I795&lt;&gt;AJ$4, IFERROR(MATCH("c",$AB795:AI795,0),0)=0),"x", IF(IFERROR(MATCH("c",$AB795:AI795,0),0)=0,"c","")))</f>
        <v/>
      </c>
      <c r="AK795" s="88" t="str">
        <f>IF($AB795&lt;&gt;"x","",IF(AND($I795&lt;&gt;AK$4, IFERROR(MATCH("c",$AB795:AJ795,0),0)=0),"x", IF(IFERROR(MATCH("c",$AB795:AJ795,0),0)=0,"c","")))</f>
        <v/>
      </c>
      <c r="AL795" s="88" t="str">
        <f>IF($AB795&lt;&gt;"x","",IF(AND($I795&lt;&gt;AL$4, IFERROR(MATCH("c",$AB795:AK795,0),0)=0),"x", IF(IFERROR(MATCH("c",$AB795:AK795,0),0)=0,"c","")))</f>
        <v/>
      </c>
      <c r="AM795" s="88" t="str">
        <f>IF($AB795&lt;&gt;"x","",IF(AND($I795&lt;&gt;AM$4, IFERROR(MATCH("c",$AB795:AL795,0),0)=0),"x", IF(IFERROR(MATCH("c",$AB795:AL795,0),0)=0,"c","")))</f>
        <v/>
      </c>
      <c r="AN795" s="88" t="str">
        <f>IF($AB795&lt;&gt;"x","",IF(AND($I795&lt;&gt;AN$4, IFERROR(MATCH("c",$AB795:AM795,0),0)=0),"x", IF(IFERROR(MATCH("c",$AB795:AM795,0),0)=0,"c","")))</f>
        <v/>
      </c>
      <c r="AO795" s="88" t="str">
        <f>IF($AB795&lt;&gt;"x","",IF(AND($I795&lt;&gt;AO$4, IFERROR(MATCH("c",$AB795:AN795,0),0)=0),"x", IF(IFERROR(MATCH("c",$AB795:AN795,0),0)=0,"c","")))</f>
        <v/>
      </c>
      <c r="AP795" s="88" t="str">
        <f>IF($AB795&lt;&gt;"x","",IF(AND($I795&lt;&gt;AP$4, IFERROR(MATCH("c",$AB795:AO795,0),0)=0),"x", IF(IFERROR(MATCH("c",$AB795:AO795,0),0)=0,"c","")))</f>
        <v/>
      </c>
      <c r="AQ795" s="88" t="str">
        <f>IF($AB795&lt;&gt;"x","",IF(AND($I795&lt;&gt;AQ$4, IFERROR(MATCH("c",$AB795:AP795,0),0)=0),"x", IF(IFERROR(MATCH("c",$AB795:AP795,0),0)=0,"c","")))</f>
        <v/>
      </c>
    </row>
    <row r="796" spans="2:43" x14ac:dyDescent="0.25">
      <c r="B796" s="88">
        <f>IF(AND(OR(Pipeline!$F$5=H796,Pipeline!$F$5="",Pipeline!$F$5="All"), OR(Pipeline!$F$6=J796,Pipeline!$F$6="",Pipeline!$F$6="All"),  OR(Pipeline!$J$5&lt;=K796,Pipeline!$J$5=""), OR(Pipeline!$J$6&gt;=K796,Pipeline!$J$6=""),  OR(Pipeline!$N$5&lt;=O796,Pipeline!$N$5=""), OR(Pipeline!$N$6&gt;=O796,Pipeline!$N$6="")),1,0)</f>
        <v>1</v>
      </c>
      <c r="C796" s="99">
        <f>IF(B796&lt;&gt;1,"",COUNTIFS($I$6:I795,I796,$B$6:B795,1)+1)</f>
        <v>784</v>
      </c>
      <c r="D796" s="100" t="str">
        <f>IF(LEN(INDEX(Input!B$6:B$1005,ROW($C796)-ROW($C$5),1))=0,"-",INDEX(Input!B$6:B$1005,ROW($C796)-ROW($C$5),1))</f>
        <v>-</v>
      </c>
      <c r="E796" s="100" t="str">
        <f>IF(LEN(INDEX(Input!C$6:C$1005,ROW($C796)-ROW($C$5),1))=0,"-",INDEX(Input!C$6:C$1005,ROW($C796)-ROW($C$5),1))</f>
        <v>-</v>
      </c>
      <c r="F796" s="100" t="str">
        <f>IF(LEN(INDEX(Input!D$6:D$1005,ROW($C796)-ROW($C$5),1))=0,"-",INDEX(Input!D$6:D$1005,ROW($C796)-ROW($C$5),1))</f>
        <v>-</v>
      </c>
      <c r="G796" s="100" t="str">
        <f>IF(LEN(INDEX(Input!E$6:E$1005,ROW($C796)-ROW($C$5),1))=0,"-",INDEX(Input!E$6:E$1005,ROW($C796)-ROW($C$5),1))</f>
        <v>-</v>
      </c>
      <c r="H796" s="100" t="str">
        <f>IF(LEN(INDEX(Input!F$6:F$1005,ROW($C796)-ROW($C$5),1))=0,"-",INDEX(Input!F$6:F$1005,ROW($C796)-ROW($C$5),1))</f>
        <v>-</v>
      </c>
      <c r="I796" s="100" t="str">
        <f>IF(LEN(INDEX(Input!G$6:G$1005,ROW($C796)-ROW($C$5),1))=0,"",INDEX(Input!G$6:G$1005,ROW($C796)-ROW($C$5),1))</f>
        <v/>
      </c>
      <c r="J796" s="100" t="str">
        <f>IF(LEN(INDEX(Input!B$6:B$1005,ROW($C796)-ROW($C$5),1))=0,"-",IF(INDEX(Input!H$6:H$1005,ROW($C796)-ROW($C$5),1)="","Not set",INDEX(Input!H$6:H$1005,ROW($C796)-ROW($C$5),1)) )</f>
        <v>-</v>
      </c>
      <c r="K796" s="101" t="str">
        <f>IF(LEN(INDEX(Input!I$6:I$1005,ROW($C796)-ROW($C$5),1))=0,"",INDEX(Input!I$6:I$1005,ROW($C796)-ROW($C$5),1))</f>
        <v/>
      </c>
      <c r="L796" s="101" t="str">
        <f t="array" ref="L796">IFERROR(IF($AY$24=123,DAY(K796)&amp;connector&amp;IF($AZ$24="Extended",INDEX($AT$24:$AT$35,MONTH(K796),1),MONTH(K796))&amp;connector&amp;IF($AZ$24="Short", RIGHT(YEAR(K796),2),YEAR(K796)),IF($AY$24=213, MONTH(K796)&amp;connector&amp;DAY(K796)&amp;connector&amp;IF($AZ$24="Short", RIGHT(YEAR(K796),2),YEAR(K796)),IF($AZ$24="Short", RIGHT(YEAR(K796),2),YEAR(K796))&amp;connector&amp;MONTH(K796)&amp;connector&amp;DAY(K796))),"-")</f>
        <v>-</v>
      </c>
      <c r="M796" s="101" t="str">
        <f>IF(LEN(INDEX(Input!J$6:J$1005,ROW($C796)-ROW($C$5),1))=0,"",INDEX(Input!J$6:J$1005,ROW($C796)-ROW($C$5),1))</f>
        <v/>
      </c>
      <c r="N796" s="101" t="str">
        <f t="array" ref="N796">IFERROR(IF($AY$24=123,DAY(M796)&amp;connector&amp;IF($AZ$24="Extended",INDEX($AT$24:$AT$35,MONTH(M796),1),MONTH(M796))&amp;connector&amp;IF($AZ$24="Short", RIGHT(YEAR(M796),2),YEAR(M796)),IF($AY$24=213, MONTH(M796)&amp;connector&amp;DAY(M796)&amp;connector&amp;IF($AZ$24="Short", RIGHT(YEAR(M796),2),YEAR(M796)),IF($AZ$24="Short", RIGHT(YEAR(M796),2),YEAR(M796))&amp;connector&amp;MONTH(M796)&amp;connector&amp;DAY(M796))),"-")</f>
        <v>-</v>
      </c>
      <c r="O796" s="156" t="str">
        <f>IF(LEN(INDEX(Input!K$6:K$1005,ROW($C796)-ROW($C$5),1))=0,"",INDEX(Input!K$6:K$1005,ROW($C796)-ROW($C$5),1))</f>
        <v/>
      </c>
      <c r="P796" s="100" t="str">
        <f t="shared" si="96"/>
        <v>-</v>
      </c>
      <c r="Q796" s="156" t="str">
        <f>IF(LEN(INDEX(Input!L$6:L$1005,ROW($C796)-ROW($C$5),1))=0,"",INDEX(Input!L$6:L$1005,ROW($C796)-ROW($C$5),1))</f>
        <v/>
      </c>
      <c r="R796" s="100" t="str">
        <f t="shared" si="97"/>
        <v>-</v>
      </c>
      <c r="S796" s="156" t="str">
        <f>IF(LEN(INDEX(Input!M$6:M$1005,ROW($C796)-ROW($C$5),1))=0,"-",INDEX(Input!M$6:M$1005,ROW($C796)-ROW($C$5),1))</f>
        <v>-</v>
      </c>
      <c r="T796" s="156" t="str">
        <f t="shared" si="98"/>
        <v/>
      </c>
      <c r="U796" s="100" t="str">
        <f t="shared" si="99"/>
        <v>-</v>
      </c>
      <c r="V796" s="156" t="str">
        <f>IF(LEN(INDEX(Input!O$6:O$1005,ROW($C796)-ROW($C$5),1))=0,"",INDEX(Input!O$6:O$1005,ROW($C796)-ROW($C$5),1))</f>
        <v/>
      </c>
      <c r="W796" s="100" t="str">
        <f t="shared" si="100"/>
        <v>-</v>
      </c>
      <c r="X796" s="104" t="str">
        <f t="shared" si="101"/>
        <v/>
      </c>
      <c r="Y796" s="102" t="str">
        <f t="shared" si="95"/>
        <v/>
      </c>
      <c r="Z796" s="102" t="str">
        <f>IF(AND(OR(Dashboard!$D$7=J796,Dashboard!$D$7=""),  OR(Dashboard!$G$6&lt;=K796,Dashboard!$G$6=""), OR(Dashboard!$G$7&gt;=K796,Dashboard!$G$7=""),  OR(Dashboard!$J$6&lt;=O796,Dashboard!$J$6=""), OR(Dashboard!$J$7&gt;=O796,Dashboard!$J$7=""),D796&lt;&gt;""),"x","")</f>
        <v>x</v>
      </c>
      <c r="AA796" s="102" t="str">
        <f>IF(AND(OR(Dashboard!$D$6=H796,Dashboard!$D$6="",Dashboard!$D$6="All"), Z796="x"),"x","")</f>
        <v>x</v>
      </c>
      <c r="AB796" s="103" t="str">
        <f>IF(AND(OR(Dashboard!$D$6=H796,Dashboard!$D$6="",Dashboard!$D$6="All"), OR(Dashboard!$D$7=J796,Dashboard!$D$7=""),  OR(Dashboard!$G$6&lt;=K796,Dashboard!$G$6=""), OR(Dashboard!$G$7&gt;=K796,Dashboard!$G$7=""),  OR(Dashboard!$J$6&lt;=O796,Dashboard!$J$6=""), OR(Dashboard!$J$7&gt;=O796,Dashboard!$J$7=""),I796&lt;&gt;""),"x","")</f>
        <v/>
      </c>
      <c r="AC796" s="88" t="str">
        <f>IF($AB796&lt;&gt;"x","",IF(AND($I796&lt;&gt;AC$4, IFERROR(MATCH("c",$AB796:AB796,0),0)=0),"x", IF(IFERROR(MATCH("c",$AB796:AB796,0),0)=0,"c","")))</f>
        <v/>
      </c>
      <c r="AD796" s="88" t="str">
        <f>IF($AB796&lt;&gt;"x","",IF(AND($I796&lt;&gt;AD$4, IFERROR(MATCH("c",$AB796:AC796,0),0)=0),"x", IF(IFERROR(MATCH("c",$AB796:AC796,0),0)=0,"c","")))</f>
        <v/>
      </c>
      <c r="AE796" s="88" t="str">
        <f>IF($AB796&lt;&gt;"x","",IF(AND($I796&lt;&gt;AE$4, IFERROR(MATCH("c",$AB796:AD796,0),0)=0),"x", IF(IFERROR(MATCH("c",$AB796:AD796,0),0)=0,"c","")))</f>
        <v/>
      </c>
      <c r="AF796" s="88" t="str">
        <f>IF($AB796&lt;&gt;"x","",IF(AND($I796&lt;&gt;AF$4, IFERROR(MATCH("c",$AB796:AE796,0),0)=0),"x", IF(IFERROR(MATCH("c",$AB796:AE796,0),0)=0,"c","")))</f>
        <v/>
      </c>
      <c r="AG796" s="88" t="str">
        <f>IF($AB796&lt;&gt;"x","",IF(AND($I796&lt;&gt;AG$4, IFERROR(MATCH("c",$AB796:AF796,0),0)=0),"x", IF(IFERROR(MATCH("c",$AB796:AF796,0),0)=0,"c","")))</f>
        <v/>
      </c>
      <c r="AH796" s="88" t="str">
        <f>IF($AB796&lt;&gt;"x","",IF(AND($I796&lt;&gt;AH$4, IFERROR(MATCH("c",$AB796:AG796,0),0)=0),"x", IF(IFERROR(MATCH("c",$AB796:AG796,0),0)=0,"c","")))</f>
        <v/>
      </c>
      <c r="AI796" s="88" t="str">
        <f>IF($AB796&lt;&gt;"x","",IF(AND($I796&lt;&gt;AI$4, IFERROR(MATCH("c",$AB796:AH796,0),0)=0),"x", IF(IFERROR(MATCH("c",$AB796:AH796,0),0)=0,"c","")))</f>
        <v/>
      </c>
      <c r="AJ796" s="88" t="str">
        <f>IF($AB796&lt;&gt;"x","",IF(AND($I796&lt;&gt;AJ$4, IFERROR(MATCH("c",$AB796:AI796,0),0)=0),"x", IF(IFERROR(MATCH("c",$AB796:AI796,0),0)=0,"c","")))</f>
        <v/>
      </c>
      <c r="AK796" s="88" t="str">
        <f>IF($AB796&lt;&gt;"x","",IF(AND($I796&lt;&gt;AK$4, IFERROR(MATCH("c",$AB796:AJ796,0),0)=0),"x", IF(IFERROR(MATCH("c",$AB796:AJ796,0),0)=0,"c","")))</f>
        <v/>
      </c>
      <c r="AL796" s="88" t="str">
        <f>IF($AB796&lt;&gt;"x","",IF(AND($I796&lt;&gt;AL$4, IFERROR(MATCH("c",$AB796:AK796,0),0)=0),"x", IF(IFERROR(MATCH("c",$AB796:AK796,0),0)=0,"c","")))</f>
        <v/>
      </c>
      <c r="AM796" s="88" t="str">
        <f>IF($AB796&lt;&gt;"x","",IF(AND($I796&lt;&gt;AM$4, IFERROR(MATCH("c",$AB796:AL796,0),0)=0),"x", IF(IFERROR(MATCH("c",$AB796:AL796,0),0)=0,"c","")))</f>
        <v/>
      </c>
      <c r="AN796" s="88" t="str">
        <f>IF($AB796&lt;&gt;"x","",IF(AND($I796&lt;&gt;AN$4, IFERROR(MATCH("c",$AB796:AM796,0),0)=0),"x", IF(IFERROR(MATCH("c",$AB796:AM796,0),0)=0,"c","")))</f>
        <v/>
      </c>
      <c r="AO796" s="88" t="str">
        <f>IF($AB796&lt;&gt;"x","",IF(AND($I796&lt;&gt;AO$4, IFERROR(MATCH("c",$AB796:AN796,0),0)=0),"x", IF(IFERROR(MATCH("c",$AB796:AN796,0),0)=0,"c","")))</f>
        <v/>
      </c>
      <c r="AP796" s="88" t="str">
        <f>IF($AB796&lt;&gt;"x","",IF(AND($I796&lt;&gt;AP$4, IFERROR(MATCH("c",$AB796:AO796,0),0)=0),"x", IF(IFERROR(MATCH("c",$AB796:AO796,0),0)=0,"c","")))</f>
        <v/>
      </c>
      <c r="AQ796" s="88" t="str">
        <f>IF($AB796&lt;&gt;"x","",IF(AND($I796&lt;&gt;AQ$4, IFERROR(MATCH("c",$AB796:AP796,0),0)=0),"x", IF(IFERROR(MATCH("c",$AB796:AP796,0),0)=0,"c","")))</f>
        <v/>
      </c>
    </row>
    <row r="797" spans="2:43" x14ac:dyDescent="0.25">
      <c r="B797" s="88">
        <f>IF(AND(OR(Pipeline!$F$5=H797,Pipeline!$F$5="",Pipeline!$F$5="All"), OR(Pipeline!$F$6=J797,Pipeline!$F$6="",Pipeline!$F$6="All"),  OR(Pipeline!$J$5&lt;=K797,Pipeline!$J$5=""), OR(Pipeline!$J$6&gt;=K797,Pipeline!$J$6=""),  OR(Pipeline!$N$5&lt;=O797,Pipeline!$N$5=""), OR(Pipeline!$N$6&gt;=O797,Pipeline!$N$6="")),1,0)</f>
        <v>1</v>
      </c>
      <c r="C797" s="99">
        <f>IF(B797&lt;&gt;1,"",COUNTIFS($I$6:I796,I797,$B$6:B796,1)+1)</f>
        <v>785</v>
      </c>
      <c r="D797" s="100" t="str">
        <f>IF(LEN(INDEX(Input!B$6:B$1005,ROW($C797)-ROW($C$5),1))=0,"-",INDEX(Input!B$6:B$1005,ROW($C797)-ROW($C$5),1))</f>
        <v>-</v>
      </c>
      <c r="E797" s="100" t="str">
        <f>IF(LEN(INDEX(Input!C$6:C$1005,ROW($C797)-ROW($C$5),1))=0,"-",INDEX(Input!C$6:C$1005,ROW($C797)-ROW($C$5),1))</f>
        <v>-</v>
      </c>
      <c r="F797" s="100" t="str">
        <f>IF(LEN(INDEX(Input!D$6:D$1005,ROW($C797)-ROW($C$5),1))=0,"-",INDEX(Input!D$6:D$1005,ROW($C797)-ROW($C$5),1))</f>
        <v>-</v>
      </c>
      <c r="G797" s="100" t="str">
        <f>IF(LEN(INDEX(Input!E$6:E$1005,ROW($C797)-ROW($C$5),1))=0,"-",INDEX(Input!E$6:E$1005,ROW($C797)-ROW($C$5),1))</f>
        <v>-</v>
      </c>
      <c r="H797" s="100" t="str">
        <f>IF(LEN(INDEX(Input!F$6:F$1005,ROW($C797)-ROW($C$5),1))=0,"-",INDEX(Input!F$6:F$1005,ROW($C797)-ROW($C$5),1))</f>
        <v>-</v>
      </c>
      <c r="I797" s="100" t="str">
        <f>IF(LEN(INDEX(Input!G$6:G$1005,ROW($C797)-ROW($C$5),1))=0,"",INDEX(Input!G$6:G$1005,ROW($C797)-ROW($C$5),1))</f>
        <v/>
      </c>
      <c r="J797" s="100" t="str">
        <f>IF(LEN(INDEX(Input!B$6:B$1005,ROW($C797)-ROW($C$5),1))=0,"-",IF(INDEX(Input!H$6:H$1005,ROW($C797)-ROW($C$5),1)="","Not set",INDEX(Input!H$6:H$1005,ROW($C797)-ROW($C$5),1)) )</f>
        <v>-</v>
      </c>
      <c r="K797" s="101" t="str">
        <f>IF(LEN(INDEX(Input!I$6:I$1005,ROW($C797)-ROW($C$5),1))=0,"",INDEX(Input!I$6:I$1005,ROW($C797)-ROW($C$5),1))</f>
        <v/>
      </c>
      <c r="L797" s="101" t="str">
        <f t="array" ref="L797">IFERROR(IF($AY$24=123,DAY(K797)&amp;connector&amp;IF($AZ$24="Extended",INDEX($AT$24:$AT$35,MONTH(K797),1),MONTH(K797))&amp;connector&amp;IF($AZ$24="Short", RIGHT(YEAR(K797),2),YEAR(K797)),IF($AY$24=213, MONTH(K797)&amp;connector&amp;DAY(K797)&amp;connector&amp;IF($AZ$24="Short", RIGHT(YEAR(K797),2),YEAR(K797)),IF($AZ$24="Short", RIGHT(YEAR(K797),2),YEAR(K797))&amp;connector&amp;MONTH(K797)&amp;connector&amp;DAY(K797))),"-")</f>
        <v>-</v>
      </c>
      <c r="M797" s="101" t="str">
        <f>IF(LEN(INDEX(Input!J$6:J$1005,ROW($C797)-ROW($C$5),1))=0,"",INDEX(Input!J$6:J$1005,ROW($C797)-ROW($C$5),1))</f>
        <v/>
      </c>
      <c r="N797" s="101" t="str">
        <f t="array" ref="N797">IFERROR(IF($AY$24=123,DAY(M797)&amp;connector&amp;IF($AZ$24="Extended",INDEX($AT$24:$AT$35,MONTH(M797),1),MONTH(M797))&amp;connector&amp;IF($AZ$24="Short", RIGHT(YEAR(M797),2),YEAR(M797)),IF($AY$24=213, MONTH(M797)&amp;connector&amp;DAY(M797)&amp;connector&amp;IF($AZ$24="Short", RIGHT(YEAR(M797),2),YEAR(M797)),IF($AZ$24="Short", RIGHT(YEAR(M797),2),YEAR(M797))&amp;connector&amp;MONTH(M797)&amp;connector&amp;DAY(M797))),"-")</f>
        <v>-</v>
      </c>
      <c r="O797" s="156" t="str">
        <f>IF(LEN(INDEX(Input!K$6:K$1005,ROW($C797)-ROW($C$5),1))=0,"",INDEX(Input!K$6:K$1005,ROW($C797)-ROW($C$5),1))</f>
        <v/>
      </c>
      <c r="P797" s="100" t="str">
        <f t="shared" si="96"/>
        <v>-</v>
      </c>
      <c r="Q797" s="156" t="str">
        <f>IF(LEN(INDEX(Input!L$6:L$1005,ROW($C797)-ROW($C$5),1))=0,"",INDEX(Input!L$6:L$1005,ROW($C797)-ROW($C$5),1))</f>
        <v/>
      </c>
      <c r="R797" s="100" t="str">
        <f t="shared" si="97"/>
        <v>-</v>
      </c>
      <c r="S797" s="156" t="str">
        <f>IF(LEN(INDEX(Input!M$6:M$1005,ROW($C797)-ROW($C$5),1))=0,"-",INDEX(Input!M$6:M$1005,ROW($C797)-ROW($C$5),1))</f>
        <v>-</v>
      </c>
      <c r="T797" s="156" t="str">
        <f t="shared" si="98"/>
        <v/>
      </c>
      <c r="U797" s="100" t="str">
        <f t="shared" si="99"/>
        <v>-</v>
      </c>
      <c r="V797" s="156" t="str">
        <f>IF(LEN(INDEX(Input!O$6:O$1005,ROW($C797)-ROW($C$5),1))=0,"",INDEX(Input!O$6:O$1005,ROW($C797)-ROW($C$5),1))</f>
        <v/>
      </c>
      <c r="W797" s="100" t="str">
        <f t="shared" si="100"/>
        <v>-</v>
      </c>
      <c r="X797" s="104" t="str">
        <f t="shared" si="101"/>
        <v/>
      </c>
      <c r="Y797" s="102" t="str">
        <f t="shared" si="95"/>
        <v/>
      </c>
      <c r="Z797" s="102" t="str">
        <f>IF(AND(OR(Dashboard!$D$7=J797,Dashboard!$D$7=""),  OR(Dashboard!$G$6&lt;=K797,Dashboard!$G$6=""), OR(Dashboard!$G$7&gt;=K797,Dashboard!$G$7=""),  OR(Dashboard!$J$6&lt;=O797,Dashboard!$J$6=""), OR(Dashboard!$J$7&gt;=O797,Dashboard!$J$7=""),D797&lt;&gt;""),"x","")</f>
        <v>x</v>
      </c>
      <c r="AA797" s="102" t="str">
        <f>IF(AND(OR(Dashboard!$D$6=H797,Dashboard!$D$6="",Dashboard!$D$6="All"), Z797="x"),"x","")</f>
        <v>x</v>
      </c>
      <c r="AB797" s="103" t="str">
        <f>IF(AND(OR(Dashboard!$D$6=H797,Dashboard!$D$6="",Dashboard!$D$6="All"), OR(Dashboard!$D$7=J797,Dashboard!$D$7=""),  OR(Dashboard!$G$6&lt;=K797,Dashboard!$G$6=""), OR(Dashboard!$G$7&gt;=K797,Dashboard!$G$7=""),  OR(Dashboard!$J$6&lt;=O797,Dashboard!$J$6=""), OR(Dashboard!$J$7&gt;=O797,Dashboard!$J$7=""),I797&lt;&gt;""),"x","")</f>
        <v/>
      </c>
      <c r="AC797" s="88" t="str">
        <f>IF($AB797&lt;&gt;"x","",IF(AND($I797&lt;&gt;AC$4, IFERROR(MATCH("c",$AB797:AB797,0),0)=0),"x", IF(IFERROR(MATCH("c",$AB797:AB797,0),0)=0,"c","")))</f>
        <v/>
      </c>
      <c r="AD797" s="88" t="str">
        <f>IF($AB797&lt;&gt;"x","",IF(AND($I797&lt;&gt;AD$4, IFERROR(MATCH("c",$AB797:AC797,0),0)=0),"x", IF(IFERROR(MATCH("c",$AB797:AC797,0),0)=0,"c","")))</f>
        <v/>
      </c>
      <c r="AE797" s="88" t="str">
        <f>IF($AB797&lt;&gt;"x","",IF(AND($I797&lt;&gt;AE$4, IFERROR(MATCH("c",$AB797:AD797,0),0)=0),"x", IF(IFERROR(MATCH("c",$AB797:AD797,0),0)=0,"c","")))</f>
        <v/>
      </c>
      <c r="AF797" s="88" t="str">
        <f>IF($AB797&lt;&gt;"x","",IF(AND($I797&lt;&gt;AF$4, IFERROR(MATCH("c",$AB797:AE797,0),0)=0),"x", IF(IFERROR(MATCH("c",$AB797:AE797,0),0)=0,"c","")))</f>
        <v/>
      </c>
      <c r="AG797" s="88" t="str">
        <f>IF($AB797&lt;&gt;"x","",IF(AND($I797&lt;&gt;AG$4, IFERROR(MATCH("c",$AB797:AF797,0),0)=0),"x", IF(IFERROR(MATCH("c",$AB797:AF797,0),0)=0,"c","")))</f>
        <v/>
      </c>
      <c r="AH797" s="88" t="str">
        <f>IF($AB797&lt;&gt;"x","",IF(AND($I797&lt;&gt;AH$4, IFERROR(MATCH("c",$AB797:AG797,0),0)=0),"x", IF(IFERROR(MATCH("c",$AB797:AG797,0),0)=0,"c","")))</f>
        <v/>
      </c>
      <c r="AI797" s="88" t="str">
        <f>IF($AB797&lt;&gt;"x","",IF(AND($I797&lt;&gt;AI$4, IFERROR(MATCH("c",$AB797:AH797,0),0)=0),"x", IF(IFERROR(MATCH("c",$AB797:AH797,0),0)=0,"c","")))</f>
        <v/>
      </c>
      <c r="AJ797" s="88" t="str">
        <f>IF($AB797&lt;&gt;"x","",IF(AND($I797&lt;&gt;AJ$4, IFERROR(MATCH("c",$AB797:AI797,0),0)=0),"x", IF(IFERROR(MATCH("c",$AB797:AI797,0),0)=0,"c","")))</f>
        <v/>
      </c>
      <c r="AK797" s="88" t="str">
        <f>IF($AB797&lt;&gt;"x","",IF(AND($I797&lt;&gt;AK$4, IFERROR(MATCH("c",$AB797:AJ797,0),0)=0),"x", IF(IFERROR(MATCH("c",$AB797:AJ797,0),0)=0,"c","")))</f>
        <v/>
      </c>
      <c r="AL797" s="88" t="str">
        <f>IF($AB797&lt;&gt;"x","",IF(AND($I797&lt;&gt;AL$4, IFERROR(MATCH("c",$AB797:AK797,0),0)=0),"x", IF(IFERROR(MATCH("c",$AB797:AK797,0),0)=0,"c","")))</f>
        <v/>
      </c>
      <c r="AM797" s="88" t="str">
        <f>IF($AB797&lt;&gt;"x","",IF(AND($I797&lt;&gt;AM$4, IFERROR(MATCH("c",$AB797:AL797,0),0)=0),"x", IF(IFERROR(MATCH("c",$AB797:AL797,0),0)=0,"c","")))</f>
        <v/>
      </c>
      <c r="AN797" s="88" t="str">
        <f>IF($AB797&lt;&gt;"x","",IF(AND($I797&lt;&gt;AN$4, IFERROR(MATCH("c",$AB797:AM797,0),0)=0),"x", IF(IFERROR(MATCH("c",$AB797:AM797,0),0)=0,"c","")))</f>
        <v/>
      </c>
      <c r="AO797" s="88" t="str">
        <f>IF($AB797&lt;&gt;"x","",IF(AND($I797&lt;&gt;AO$4, IFERROR(MATCH("c",$AB797:AN797,0),0)=0),"x", IF(IFERROR(MATCH("c",$AB797:AN797,0),0)=0,"c","")))</f>
        <v/>
      </c>
      <c r="AP797" s="88" t="str">
        <f>IF($AB797&lt;&gt;"x","",IF(AND($I797&lt;&gt;AP$4, IFERROR(MATCH("c",$AB797:AO797,0),0)=0),"x", IF(IFERROR(MATCH("c",$AB797:AO797,0),0)=0,"c","")))</f>
        <v/>
      </c>
      <c r="AQ797" s="88" t="str">
        <f>IF($AB797&lt;&gt;"x","",IF(AND($I797&lt;&gt;AQ$4, IFERROR(MATCH("c",$AB797:AP797,0),0)=0),"x", IF(IFERROR(MATCH("c",$AB797:AP797,0),0)=0,"c","")))</f>
        <v/>
      </c>
    </row>
    <row r="798" spans="2:43" x14ac:dyDescent="0.25">
      <c r="B798" s="88">
        <f>IF(AND(OR(Pipeline!$F$5=H798,Pipeline!$F$5="",Pipeline!$F$5="All"), OR(Pipeline!$F$6=J798,Pipeline!$F$6="",Pipeline!$F$6="All"),  OR(Pipeline!$J$5&lt;=K798,Pipeline!$J$5=""), OR(Pipeline!$J$6&gt;=K798,Pipeline!$J$6=""),  OR(Pipeline!$N$5&lt;=O798,Pipeline!$N$5=""), OR(Pipeline!$N$6&gt;=O798,Pipeline!$N$6="")),1,0)</f>
        <v>1</v>
      </c>
      <c r="C798" s="99">
        <f>IF(B798&lt;&gt;1,"",COUNTIFS($I$6:I797,I798,$B$6:B797,1)+1)</f>
        <v>786</v>
      </c>
      <c r="D798" s="100" t="str">
        <f>IF(LEN(INDEX(Input!B$6:B$1005,ROW($C798)-ROW($C$5),1))=0,"-",INDEX(Input!B$6:B$1005,ROW($C798)-ROW($C$5),1))</f>
        <v>-</v>
      </c>
      <c r="E798" s="100" t="str">
        <f>IF(LEN(INDEX(Input!C$6:C$1005,ROW($C798)-ROW($C$5),1))=0,"-",INDEX(Input!C$6:C$1005,ROW($C798)-ROW($C$5),1))</f>
        <v>-</v>
      </c>
      <c r="F798" s="100" t="str">
        <f>IF(LEN(INDEX(Input!D$6:D$1005,ROW($C798)-ROW($C$5),1))=0,"-",INDEX(Input!D$6:D$1005,ROW($C798)-ROW($C$5),1))</f>
        <v>-</v>
      </c>
      <c r="G798" s="100" t="str">
        <f>IF(LEN(INDEX(Input!E$6:E$1005,ROW($C798)-ROW($C$5),1))=0,"-",INDEX(Input!E$6:E$1005,ROW($C798)-ROW($C$5),1))</f>
        <v>-</v>
      </c>
      <c r="H798" s="100" t="str">
        <f>IF(LEN(INDEX(Input!F$6:F$1005,ROW($C798)-ROW($C$5),1))=0,"-",INDEX(Input!F$6:F$1005,ROW($C798)-ROW($C$5),1))</f>
        <v>-</v>
      </c>
      <c r="I798" s="100" t="str">
        <f>IF(LEN(INDEX(Input!G$6:G$1005,ROW($C798)-ROW($C$5),1))=0,"",INDEX(Input!G$6:G$1005,ROW($C798)-ROW($C$5),1))</f>
        <v/>
      </c>
      <c r="J798" s="100" t="str">
        <f>IF(LEN(INDEX(Input!B$6:B$1005,ROW($C798)-ROW($C$5),1))=0,"-",IF(INDEX(Input!H$6:H$1005,ROW($C798)-ROW($C$5),1)="","Not set",INDEX(Input!H$6:H$1005,ROW($C798)-ROW($C$5),1)) )</f>
        <v>-</v>
      </c>
      <c r="K798" s="101" t="str">
        <f>IF(LEN(INDEX(Input!I$6:I$1005,ROW($C798)-ROW($C$5),1))=0,"",INDEX(Input!I$6:I$1005,ROW($C798)-ROW($C$5),1))</f>
        <v/>
      </c>
      <c r="L798" s="101" t="str">
        <f t="array" ref="L798">IFERROR(IF($AY$24=123,DAY(K798)&amp;connector&amp;IF($AZ$24="Extended",INDEX($AT$24:$AT$35,MONTH(K798),1),MONTH(K798))&amp;connector&amp;IF($AZ$24="Short", RIGHT(YEAR(K798),2),YEAR(K798)),IF($AY$24=213, MONTH(K798)&amp;connector&amp;DAY(K798)&amp;connector&amp;IF($AZ$24="Short", RIGHT(YEAR(K798),2),YEAR(K798)),IF($AZ$24="Short", RIGHT(YEAR(K798),2),YEAR(K798))&amp;connector&amp;MONTH(K798)&amp;connector&amp;DAY(K798))),"-")</f>
        <v>-</v>
      </c>
      <c r="M798" s="101" t="str">
        <f>IF(LEN(INDEX(Input!J$6:J$1005,ROW($C798)-ROW($C$5),1))=0,"",INDEX(Input!J$6:J$1005,ROW($C798)-ROW($C$5),1))</f>
        <v/>
      </c>
      <c r="N798" s="101" t="str">
        <f t="array" ref="N798">IFERROR(IF($AY$24=123,DAY(M798)&amp;connector&amp;IF($AZ$24="Extended",INDEX($AT$24:$AT$35,MONTH(M798),1),MONTH(M798))&amp;connector&amp;IF($AZ$24="Short", RIGHT(YEAR(M798),2),YEAR(M798)),IF($AY$24=213, MONTH(M798)&amp;connector&amp;DAY(M798)&amp;connector&amp;IF($AZ$24="Short", RIGHT(YEAR(M798),2),YEAR(M798)),IF($AZ$24="Short", RIGHT(YEAR(M798),2),YEAR(M798))&amp;connector&amp;MONTH(M798)&amp;connector&amp;DAY(M798))),"-")</f>
        <v>-</v>
      </c>
      <c r="O798" s="156" t="str">
        <f>IF(LEN(INDEX(Input!K$6:K$1005,ROW($C798)-ROW($C$5),1))=0,"",INDEX(Input!K$6:K$1005,ROW($C798)-ROW($C$5),1))</f>
        <v/>
      </c>
      <c r="P798" s="100" t="str">
        <f t="shared" si="96"/>
        <v>-</v>
      </c>
      <c r="Q798" s="156" t="str">
        <f>IF(LEN(INDEX(Input!L$6:L$1005,ROW($C798)-ROW($C$5),1))=0,"",INDEX(Input!L$6:L$1005,ROW($C798)-ROW($C$5),1))</f>
        <v/>
      </c>
      <c r="R798" s="100" t="str">
        <f t="shared" si="97"/>
        <v>-</v>
      </c>
      <c r="S798" s="156" t="str">
        <f>IF(LEN(INDEX(Input!M$6:M$1005,ROW($C798)-ROW($C$5),1))=0,"-",INDEX(Input!M$6:M$1005,ROW($C798)-ROW($C$5),1))</f>
        <v>-</v>
      </c>
      <c r="T798" s="156" t="str">
        <f t="shared" si="98"/>
        <v/>
      </c>
      <c r="U798" s="100" t="str">
        <f t="shared" si="99"/>
        <v>-</v>
      </c>
      <c r="V798" s="156" t="str">
        <f>IF(LEN(INDEX(Input!O$6:O$1005,ROW($C798)-ROW($C$5),1))=0,"",INDEX(Input!O$6:O$1005,ROW($C798)-ROW($C$5),1))</f>
        <v/>
      </c>
      <c r="W798" s="100" t="str">
        <f t="shared" si="100"/>
        <v>-</v>
      </c>
      <c r="X798" s="104" t="str">
        <f t="shared" si="101"/>
        <v/>
      </c>
      <c r="Y798" s="102" t="str">
        <f t="shared" si="95"/>
        <v/>
      </c>
      <c r="Z798" s="102" t="str">
        <f>IF(AND(OR(Dashboard!$D$7=J798,Dashboard!$D$7=""),  OR(Dashboard!$G$6&lt;=K798,Dashboard!$G$6=""), OR(Dashboard!$G$7&gt;=K798,Dashboard!$G$7=""),  OR(Dashboard!$J$6&lt;=O798,Dashboard!$J$6=""), OR(Dashboard!$J$7&gt;=O798,Dashboard!$J$7=""),D798&lt;&gt;""),"x","")</f>
        <v>x</v>
      </c>
      <c r="AA798" s="102" t="str">
        <f>IF(AND(OR(Dashboard!$D$6=H798,Dashboard!$D$6="",Dashboard!$D$6="All"), Z798="x"),"x","")</f>
        <v>x</v>
      </c>
      <c r="AB798" s="103" t="str">
        <f>IF(AND(OR(Dashboard!$D$6=H798,Dashboard!$D$6="",Dashboard!$D$6="All"), OR(Dashboard!$D$7=J798,Dashboard!$D$7=""),  OR(Dashboard!$G$6&lt;=K798,Dashboard!$G$6=""), OR(Dashboard!$G$7&gt;=K798,Dashboard!$G$7=""),  OR(Dashboard!$J$6&lt;=O798,Dashboard!$J$6=""), OR(Dashboard!$J$7&gt;=O798,Dashboard!$J$7=""),I798&lt;&gt;""),"x","")</f>
        <v/>
      </c>
      <c r="AC798" s="88" t="str">
        <f>IF($AB798&lt;&gt;"x","",IF(AND($I798&lt;&gt;AC$4, IFERROR(MATCH("c",$AB798:AB798,0),0)=0),"x", IF(IFERROR(MATCH("c",$AB798:AB798,0),0)=0,"c","")))</f>
        <v/>
      </c>
      <c r="AD798" s="88" t="str">
        <f>IF($AB798&lt;&gt;"x","",IF(AND($I798&lt;&gt;AD$4, IFERROR(MATCH("c",$AB798:AC798,0),0)=0),"x", IF(IFERROR(MATCH("c",$AB798:AC798,0),0)=0,"c","")))</f>
        <v/>
      </c>
      <c r="AE798" s="88" t="str">
        <f>IF($AB798&lt;&gt;"x","",IF(AND($I798&lt;&gt;AE$4, IFERROR(MATCH("c",$AB798:AD798,0),0)=0),"x", IF(IFERROR(MATCH("c",$AB798:AD798,0),0)=0,"c","")))</f>
        <v/>
      </c>
      <c r="AF798" s="88" t="str">
        <f>IF($AB798&lt;&gt;"x","",IF(AND($I798&lt;&gt;AF$4, IFERROR(MATCH("c",$AB798:AE798,0),0)=0),"x", IF(IFERROR(MATCH("c",$AB798:AE798,0),0)=0,"c","")))</f>
        <v/>
      </c>
      <c r="AG798" s="88" t="str">
        <f>IF($AB798&lt;&gt;"x","",IF(AND($I798&lt;&gt;AG$4, IFERROR(MATCH("c",$AB798:AF798,0),0)=0),"x", IF(IFERROR(MATCH("c",$AB798:AF798,0),0)=0,"c","")))</f>
        <v/>
      </c>
      <c r="AH798" s="88" t="str">
        <f>IF($AB798&lt;&gt;"x","",IF(AND($I798&lt;&gt;AH$4, IFERROR(MATCH("c",$AB798:AG798,0),0)=0),"x", IF(IFERROR(MATCH("c",$AB798:AG798,0),0)=0,"c","")))</f>
        <v/>
      </c>
      <c r="AI798" s="88" t="str">
        <f>IF($AB798&lt;&gt;"x","",IF(AND($I798&lt;&gt;AI$4, IFERROR(MATCH("c",$AB798:AH798,0),0)=0),"x", IF(IFERROR(MATCH("c",$AB798:AH798,0),0)=0,"c","")))</f>
        <v/>
      </c>
      <c r="AJ798" s="88" t="str">
        <f>IF($AB798&lt;&gt;"x","",IF(AND($I798&lt;&gt;AJ$4, IFERROR(MATCH("c",$AB798:AI798,0),0)=0),"x", IF(IFERROR(MATCH("c",$AB798:AI798,0),0)=0,"c","")))</f>
        <v/>
      </c>
      <c r="AK798" s="88" t="str">
        <f>IF($AB798&lt;&gt;"x","",IF(AND($I798&lt;&gt;AK$4, IFERROR(MATCH("c",$AB798:AJ798,0),0)=0),"x", IF(IFERROR(MATCH("c",$AB798:AJ798,0),0)=0,"c","")))</f>
        <v/>
      </c>
      <c r="AL798" s="88" t="str">
        <f>IF($AB798&lt;&gt;"x","",IF(AND($I798&lt;&gt;AL$4, IFERROR(MATCH("c",$AB798:AK798,0),0)=0),"x", IF(IFERROR(MATCH("c",$AB798:AK798,0),0)=0,"c","")))</f>
        <v/>
      </c>
      <c r="AM798" s="88" t="str">
        <f>IF($AB798&lt;&gt;"x","",IF(AND($I798&lt;&gt;AM$4, IFERROR(MATCH("c",$AB798:AL798,0),0)=0),"x", IF(IFERROR(MATCH("c",$AB798:AL798,0),0)=0,"c","")))</f>
        <v/>
      </c>
      <c r="AN798" s="88" t="str">
        <f>IF($AB798&lt;&gt;"x","",IF(AND($I798&lt;&gt;AN$4, IFERROR(MATCH("c",$AB798:AM798,0),0)=0),"x", IF(IFERROR(MATCH("c",$AB798:AM798,0),0)=0,"c","")))</f>
        <v/>
      </c>
      <c r="AO798" s="88" t="str">
        <f>IF($AB798&lt;&gt;"x","",IF(AND($I798&lt;&gt;AO$4, IFERROR(MATCH("c",$AB798:AN798,0),0)=0),"x", IF(IFERROR(MATCH("c",$AB798:AN798,0),0)=0,"c","")))</f>
        <v/>
      </c>
      <c r="AP798" s="88" t="str">
        <f>IF($AB798&lt;&gt;"x","",IF(AND($I798&lt;&gt;AP$4, IFERROR(MATCH("c",$AB798:AO798,0),0)=0),"x", IF(IFERROR(MATCH("c",$AB798:AO798,0),0)=0,"c","")))</f>
        <v/>
      </c>
      <c r="AQ798" s="88" t="str">
        <f>IF($AB798&lt;&gt;"x","",IF(AND($I798&lt;&gt;AQ$4, IFERROR(MATCH("c",$AB798:AP798,0),0)=0),"x", IF(IFERROR(MATCH("c",$AB798:AP798,0),0)=0,"c","")))</f>
        <v/>
      </c>
    </row>
    <row r="799" spans="2:43" x14ac:dyDescent="0.25">
      <c r="B799" s="88">
        <f>IF(AND(OR(Pipeline!$F$5=H799,Pipeline!$F$5="",Pipeline!$F$5="All"), OR(Pipeline!$F$6=J799,Pipeline!$F$6="",Pipeline!$F$6="All"),  OR(Pipeline!$J$5&lt;=K799,Pipeline!$J$5=""), OR(Pipeline!$J$6&gt;=K799,Pipeline!$J$6=""),  OR(Pipeline!$N$5&lt;=O799,Pipeline!$N$5=""), OR(Pipeline!$N$6&gt;=O799,Pipeline!$N$6="")),1,0)</f>
        <v>1</v>
      </c>
      <c r="C799" s="99">
        <f>IF(B799&lt;&gt;1,"",COUNTIFS($I$6:I798,I799,$B$6:B798,1)+1)</f>
        <v>787</v>
      </c>
      <c r="D799" s="100" t="str">
        <f>IF(LEN(INDEX(Input!B$6:B$1005,ROW($C799)-ROW($C$5),1))=0,"-",INDEX(Input!B$6:B$1005,ROW($C799)-ROW($C$5),1))</f>
        <v>-</v>
      </c>
      <c r="E799" s="100" t="str">
        <f>IF(LEN(INDEX(Input!C$6:C$1005,ROW($C799)-ROW($C$5),1))=0,"-",INDEX(Input!C$6:C$1005,ROW($C799)-ROW($C$5),1))</f>
        <v>-</v>
      </c>
      <c r="F799" s="100" t="str">
        <f>IF(LEN(INDEX(Input!D$6:D$1005,ROW($C799)-ROW($C$5),1))=0,"-",INDEX(Input!D$6:D$1005,ROW($C799)-ROW($C$5),1))</f>
        <v>-</v>
      </c>
      <c r="G799" s="100" t="str">
        <f>IF(LEN(INDEX(Input!E$6:E$1005,ROW($C799)-ROW($C$5),1))=0,"-",INDEX(Input!E$6:E$1005,ROW($C799)-ROW($C$5),1))</f>
        <v>-</v>
      </c>
      <c r="H799" s="100" t="str">
        <f>IF(LEN(INDEX(Input!F$6:F$1005,ROW($C799)-ROW($C$5),1))=0,"-",INDEX(Input!F$6:F$1005,ROW($C799)-ROW($C$5),1))</f>
        <v>-</v>
      </c>
      <c r="I799" s="100" t="str">
        <f>IF(LEN(INDEX(Input!G$6:G$1005,ROW($C799)-ROW($C$5),1))=0,"",INDEX(Input!G$6:G$1005,ROW($C799)-ROW($C$5),1))</f>
        <v/>
      </c>
      <c r="J799" s="100" t="str">
        <f>IF(LEN(INDEX(Input!B$6:B$1005,ROW($C799)-ROW($C$5),1))=0,"-",IF(INDEX(Input!H$6:H$1005,ROW($C799)-ROW($C$5),1)="","Not set",INDEX(Input!H$6:H$1005,ROW($C799)-ROW($C$5),1)) )</f>
        <v>-</v>
      </c>
      <c r="K799" s="101" t="str">
        <f>IF(LEN(INDEX(Input!I$6:I$1005,ROW($C799)-ROW($C$5),1))=0,"",INDEX(Input!I$6:I$1005,ROW($C799)-ROW($C$5),1))</f>
        <v/>
      </c>
      <c r="L799" s="101" t="str">
        <f t="array" ref="L799">IFERROR(IF($AY$24=123,DAY(K799)&amp;connector&amp;IF($AZ$24="Extended",INDEX($AT$24:$AT$35,MONTH(K799),1),MONTH(K799))&amp;connector&amp;IF($AZ$24="Short", RIGHT(YEAR(K799),2),YEAR(K799)),IF($AY$24=213, MONTH(K799)&amp;connector&amp;DAY(K799)&amp;connector&amp;IF($AZ$24="Short", RIGHT(YEAR(K799),2),YEAR(K799)),IF($AZ$24="Short", RIGHT(YEAR(K799),2),YEAR(K799))&amp;connector&amp;MONTH(K799)&amp;connector&amp;DAY(K799))),"-")</f>
        <v>-</v>
      </c>
      <c r="M799" s="101" t="str">
        <f>IF(LEN(INDEX(Input!J$6:J$1005,ROW($C799)-ROW($C$5),1))=0,"",INDEX(Input!J$6:J$1005,ROW($C799)-ROW($C$5),1))</f>
        <v/>
      </c>
      <c r="N799" s="101" t="str">
        <f t="array" ref="N799">IFERROR(IF($AY$24=123,DAY(M799)&amp;connector&amp;IF($AZ$24="Extended",INDEX($AT$24:$AT$35,MONTH(M799),1),MONTH(M799))&amp;connector&amp;IF($AZ$24="Short", RIGHT(YEAR(M799),2),YEAR(M799)),IF($AY$24=213, MONTH(M799)&amp;connector&amp;DAY(M799)&amp;connector&amp;IF($AZ$24="Short", RIGHT(YEAR(M799),2),YEAR(M799)),IF($AZ$24="Short", RIGHT(YEAR(M799),2),YEAR(M799))&amp;connector&amp;MONTH(M799)&amp;connector&amp;DAY(M799))),"-")</f>
        <v>-</v>
      </c>
      <c r="O799" s="156" t="str">
        <f>IF(LEN(INDEX(Input!K$6:K$1005,ROW($C799)-ROW($C$5),1))=0,"",INDEX(Input!K$6:K$1005,ROW($C799)-ROW($C$5),1))</f>
        <v/>
      </c>
      <c r="P799" s="100" t="str">
        <f t="shared" si="96"/>
        <v>-</v>
      </c>
      <c r="Q799" s="156" t="str">
        <f>IF(LEN(INDEX(Input!L$6:L$1005,ROW($C799)-ROW($C$5),1))=0,"",INDEX(Input!L$6:L$1005,ROW($C799)-ROW($C$5),1))</f>
        <v/>
      </c>
      <c r="R799" s="100" t="str">
        <f t="shared" si="97"/>
        <v>-</v>
      </c>
      <c r="S799" s="156" t="str">
        <f>IF(LEN(INDEX(Input!M$6:M$1005,ROW($C799)-ROW($C$5),1))=0,"-",INDEX(Input!M$6:M$1005,ROW($C799)-ROW($C$5),1))</f>
        <v>-</v>
      </c>
      <c r="T799" s="156" t="str">
        <f t="shared" si="98"/>
        <v/>
      </c>
      <c r="U799" s="100" t="str">
        <f t="shared" si="99"/>
        <v>-</v>
      </c>
      <c r="V799" s="156" t="str">
        <f>IF(LEN(INDEX(Input!O$6:O$1005,ROW($C799)-ROW($C$5),1))=0,"",INDEX(Input!O$6:O$1005,ROW($C799)-ROW($C$5),1))</f>
        <v/>
      </c>
      <c r="W799" s="100" t="str">
        <f t="shared" si="100"/>
        <v>-</v>
      </c>
      <c r="X799" s="104" t="str">
        <f t="shared" si="101"/>
        <v/>
      </c>
      <c r="Y799" s="102" t="str">
        <f t="shared" ref="Y799:Y862" si="102">IFERROR(MONTH(IF(M799&lt;&gt;"",M799,K799)),"")</f>
        <v/>
      </c>
      <c r="Z799" s="102" t="str">
        <f>IF(AND(OR(Dashboard!$D$7=J799,Dashboard!$D$7=""),  OR(Dashboard!$G$6&lt;=K799,Dashboard!$G$6=""), OR(Dashboard!$G$7&gt;=K799,Dashboard!$G$7=""),  OR(Dashboard!$J$6&lt;=O799,Dashboard!$J$6=""), OR(Dashboard!$J$7&gt;=O799,Dashboard!$J$7=""),D799&lt;&gt;""),"x","")</f>
        <v>x</v>
      </c>
      <c r="AA799" s="102" t="str">
        <f>IF(AND(OR(Dashboard!$D$6=H799,Dashboard!$D$6="",Dashboard!$D$6="All"), Z799="x"),"x","")</f>
        <v>x</v>
      </c>
      <c r="AB799" s="103" t="str">
        <f>IF(AND(OR(Dashboard!$D$6=H799,Dashboard!$D$6="",Dashboard!$D$6="All"), OR(Dashboard!$D$7=J799,Dashboard!$D$7=""),  OR(Dashboard!$G$6&lt;=K799,Dashboard!$G$6=""), OR(Dashboard!$G$7&gt;=K799,Dashboard!$G$7=""),  OR(Dashboard!$J$6&lt;=O799,Dashboard!$J$6=""), OR(Dashboard!$J$7&gt;=O799,Dashboard!$J$7=""),I799&lt;&gt;""),"x","")</f>
        <v/>
      </c>
      <c r="AC799" s="88" t="str">
        <f>IF($AB799&lt;&gt;"x","",IF(AND($I799&lt;&gt;AC$4, IFERROR(MATCH("c",$AB799:AB799,0),0)=0),"x", IF(IFERROR(MATCH("c",$AB799:AB799,0),0)=0,"c","")))</f>
        <v/>
      </c>
      <c r="AD799" s="88" t="str">
        <f>IF($AB799&lt;&gt;"x","",IF(AND($I799&lt;&gt;AD$4, IFERROR(MATCH("c",$AB799:AC799,0),0)=0),"x", IF(IFERROR(MATCH("c",$AB799:AC799,0),0)=0,"c","")))</f>
        <v/>
      </c>
      <c r="AE799" s="88" t="str">
        <f>IF($AB799&lt;&gt;"x","",IF(AND($I799&lt;&gt;AE$4, IFERROR(MATCH("c",$AB799:AD799,0),0)=0),"x", IF(IFERROR(MATCH("c",$AB799:AD799,0),0)=0,"c","")))</f>
        <v/>
      </c>
      <c r="AF799" s="88" t="str">
        <f>IF($AB799&lt;&gt;"x","",IF(AND($I799&lt;&gt;AF$4, IFERROR(MATCH("c",$AB799:AE799,0),0)=0),"x", IF(IFERROR(MATCH("c",$AB799:AE799,0),0)=0,"c","")))</f>
        <v/>
      </c>
      <c r="AG799" s="88" t="str">
        <f>IF($AB799&lt;&gt;"x","",IF(AND($I799&lt;&gt;AG$4, IFERROR(MATCH("c",$AB799:AF799,0),0)=0),"x", IF(IFERROR(MATCH("c",$AB799:AF799,0),0)=0,"c","")))</f>
        <v/>
      </c>
      <c r="AH799" s="88" t="str">
        <f>IF($AB799&lt;&gt;"x","",IF(AND($I799&lt;&gt;AH$4, IFERROR(MATCH("c",$AB799:AG799,0),0)=0),"x", IF(IFERROR(MATCH("c",$AB799:AG799,0),0)=0,"c","")))</f>
        <v/>
      </c>
      <c r="AI799" s="88" t="str">
        <f>IF($AB799&lt;&gt;"x","",IF(AND($I799&lt;&gt;AI$4, IFERROR(MATCH("c",$AB799:AH799,0),0)=0),"x", IF(IFERROR(MATCH("c",$AB799:AH799,0),0)=0,"c","")))</f>
        <v/>
      </c>
      <c r="AJ799" s="88" t="str">
        <f>IF($AB799&lt;&gt;"x","",IF(AND($I799&lt;&gt;AJ$4, IFERROR(MATCH("c",$AB799:AI799,0),0)=0),"x", IF(IFERROR(MATCH("c",$AB799:AI799,0),0)=0,"c","")))</f>
        <v/>
      </c>
      <c r="AK799" s="88" t="str">
        <f>IF($AB799&lt;&gt;"x","",IF(AND($I799&lt;&gt;AK$4, IFERROR(MATCH("c",$AB799:AJ799,0),0)=0),"x", IF(IFERROR(MATCH("c",$AB799:AJ799,0),0)=0,"c","")))</f>
        <v/>
      </c>
      <c r="AL799" s="88" t="str">
        <f>IF($AB799&lt;&gt;"x","",IF(AND($I799&lt;&gt;AL$4, IFERROR(MATCH("c",$AB799:AK799,0),0)=0),"x", IF(IFERROR(MATCH("c",$AB799:AK799,0),0)=0,"c","")))</f>
        <v/>
      </c>
      <c r="AM799" s="88" t="str">
        <f>IF($AB799&lt;&gt;"x","",IF(AND($I799&lt;&gt;AM$4, IFERROR(MATCH("c",$AB799:AL799,0),0)=0),"x", IF(IFERROR(MATCH("c",$AB799:AL799,0),0)=0,"c","")))</f>
        <v/>
      </c>
      <c r="AN799" s="88" t="str">
        <f>IF($AB799&lt;&gt;"x","",IF(AND($I799&lt;&gt;AN$4, IFERROR(MATCH("c",$AB799:AM799,0),0)=0),"x", IF(IFERROR(MATCH("c",$AB799:AM799,0),0)=0,"c","")))</f>
        <v/>
      </c>
      <c r="AO799" s="88" t="str">
        <f>IF($AB799&lt;&gt;"x","",IF(AND($I799&lt;&gt;AO$4, IFERROR(MATCH("c",$AB799:AN799,0),0)=0),"x", IF(IFERROR(MATCH("c",$AB799:AN799,0),0)=0,"c","")))</f>
        <v/>
      </c>
      <c r="AP799" s="88" t="str">
        <f>IF($AB799&lt;&gt;"x","",IF(AND($I799&lt;&gt;AP$4, IFERROR(MATCH("c",$AB799:AO799,0),0)=0),"x", IF(IFERROR(MATCH("c",$AB799:AO799,0),0)=0,"c","")))</f>
        <v/>
      </c>
      <c r="AQ799" s="88" t="str">
        <f>IF($AB799&lt;&gt;"x","",IF(AND($I799&lt;&gt;AQ$4, IFERROR(MATCH("c",$AB799:AP799,0),0)=0),"x", IF(IFERROR(MATCH("c",$AB799:AP799,0),0)=0,"c","")))</f>
        <v/>
      </c>
    </row>
    <row r="800" spans="2:43" x14ac:dyDescent="0.25">
      <c r="B800" s="88">
        <f>IF(AND(OR(Pipeline!$F$5=H800,Pipeline!$F$5="",Pipeline!$F$5="All"), OR(Pipeline!$F$6=J800,Pipeline!$F$6="",Pipeline!$F$6="All"),  OR(Pipeline!$J$5&lt;=K800,Pipeline!$J$5=""), OR(Pipeline!$J$6&gt;=K800,Pipeline!$J$6=""),  OR(Pipeline!$N$5&lt;=O800,Pipeline!$N$5=""), OR(Pipeline!$N$6&gt;=O800,Pipeline!$N$6="")),1,0)</f>
        <v>1</v>
      </c>
      <c r="C800" s="99">
        <f>IF(B800&lt;&gt;1,"",COUNTIFS($I$6:I799,I800,$B$6:B799,1)+1)</f>
        <v>788</v>
      </c>
      <c r="D800" s="100" t="str">
        <f>IF(LEN(INDEX(Input!B$6:B$1005,ROW($C800)-ROW($C$5),1))=0,"-",INDEX(Input!B$6:B$1005,ROW($C800)-ROW($C$5),1))</f>
        <v>-</v>
      </c>
      <c r="E800" s="100" t="str">
        <f>IF(LEN(INDEX(Input!C$6:C$1005,ROW($C800)-ROW($C$5),1))=0,"-",INDEX(Input!C$6:C$1005,ROW($C800)-ROW($C$5),1))</f>
        <v>-</v>
      </c>
      <c r="F800" s="100" t="str">
        <f>IF(LEN(INDEX(Input!D$6:D$1005,ROW($C800)-ROW($C$5),1))=0,"-",INDEX(Input!D$6:D$1005,ROW($C800)-ROW($C$5),1))</f>
        <v>-</v>
      </c>
      <c r="G800" s="100" t="str">
        <f>IF(LEN(INDEX(Input!E$6:E$1005,ROW($C800)-ROW($C$5),1))=0,"-",INDEX(Input!E$6:E$1005,ROW($C800)-ROW($C$5),1))</f>
        <v>-</v>
      </c>
      <c r="H800" s="100" t="str">
        <f>IF(LEN(INDEX(Input!F$6:F$1005,ROW($C800)-ROW($C$5),1))=0,"-",INDEX(Input!F$6:F$1005,ROW($C800)-ROW($C$5),1))</f>
        <v>-</v>
      </c>
      <c r="I800" s="100" t="str">
        <f>IF(LEN(INDEX(Input!G$6:G$1005,ROW($C800)-ROW($C$5),1))=0,"",INDEX(Input!G$6:G$1005,ROW($C800)-ROW($C$5),1))</f>
        <v/>
      </c>
      <c r="J800" s="100" t="str">
        <f>IF(LEN(INDEX(Input!B$6:B$1005,ROW($C800)-ROW($C$5),1))=0,"-",IF(INDEX(Input!H$6:H$1005,ROW($C800)-ROW($C$5),1)="","Not set",INDEX(Input!H$6:H$1005,ROW($C800)-ROW($C$5),1)) )</f>
        <v>-</v>
      </c>
      <c r="K800" s="101" t="str">
        <f>IF(LEN(INDEX(Input!I$6:I$1005,ROW($C800)-ROW($C$5),1))=0,"",INDEX(Input!I$6:I$1005,ROW($C800)-ROW($C$5),1))</f>
        <v/>
      </c>
      <c r="L800" s="101" t="str">
        <f t="array" ref="L800">IFERROR(IF($AY$24=123,DAY(K800)&amp;connector&amp;IF($AZ$24="Extended",INDEX($AT$24:$AT$35,MONTH(K800),1),MONTH(K800))&amp;connector&amp;IF($AZ$24="Short", RIGHT(YEAR(K800),2),YEAR(K800)),IF($AY$24=213, MONTH(K800)&amp;connector&amp;DAY(K800)&amp;connector&amp;IF($AZ$24="Short", RIGHT(YEAR(K800),2),YEAR(K800)),IF($AZ$24="Short", RIGHT(YEAR(K800),2),YEAR(K800))&amp;connector&amp;MONTH(K800)&amp;connector&amp;DAY(K800))),"-")</f>
        <v>-</v>
      </c>
      <c r="M800" s="101" t="str">
        <f>IF(LEN(INDEX(Input!J$6:J$1005,ROW($C800)-ROW($C$5),1))=0,"",INDEX(Input!J$6:J$1005,ROW($C800)-ROW($C$5),1))</f>
        <v/>
      </c>
      <c r="N800" s="101" t="str">
        <f t="array" ref="N800">IFERROR(IF($AY$24=123,DAY(M800)&amp;connector&amp;IF($AZ$24="Extended",INDEX($AT$24:$AT$35,MONTH(M800),1),MONTH(M800))&amp;connector&amp;IF($AZ$24="Short", RIGHT(YEAR(M800),2),YEAR(M800)),IF($AY$24=213, MONTH(M800)&amp;connector&amp;DAY(M800)&amp;connector&amp;IF($AZ$24="Short", RIGHT(YEAR(M800),2),YEAR(M800)),IF($AZ$24="Short", RIGHT(YEAR(M800),2),YEAR(M800))&amp;connector&amp;MONTH(M800)&amp;connector&amp;DAY(M800))),"-")</f>
        <v>-</v>
      </c>
      <c r="O800" s="156" t="str">
        <f>IF(LEN(INDEX(Input!K$6:K$1005,ROW($C800)-ROW($C$5),1))=0,"",INDEX(Input!K$6:K$1005,ROW($C800)-ROW($C$5),1))</f>
        <v/>
      </c>
      <c r="P800" s="100" t="str">
        <f t="shared" si="96"/>
        <v>-</v>
      </c>
      <c r="Q800" s="156" t="str">
        <f>IF(LEN(INDEX(Input!L$6:L$1005,ROW($C800)-ROW($C$5),1))=0,"",INDEX(Input!L$6:L$1005,ROW($C800)-ROW($C$5),1))</f>
        <v/>
      </c>
      <c r="R800" s="100" t="str">
        <f t="shared" si="97"/>
        <v>-</v>
      </c>
      <c r="S800" s="156" t="str">
        <f>IF(LEN(INDEX(Input!M$6:M$1005,ROW($C800)-ROW($C$5),1))=0,"-",INDEX(Input!M$6:M$1005,ROW($C800)-ROW($C$5),1))</f>
        <v>-</v>
      </c>
      <c r="T800" s="156" t="str">
        <f t="shared" si="98"/>
        <v/>
      </c>
      <c r="U800" s="100" t="str">
        <f t="shared" si="99"/>
        <v>-</v>
      </c>
      <c r="V800" s="156" t="str">
        <f>IF(LEN(INDEX(Input!O$6:O$1005,ROW($C800)-ROW($C$5),1))=0,"",INDEX(Input!O$6:O$1005,ROW($C800)-ROW($C$5),1))</f>
        <v/>
      </c>
      <c r="W800" s="100" t="str">
        <f t="shared" si="100"/>
        <v>-</v>
      </c>
      <c r="X800" s="104" t="str">
        <f t="shared" si="101"/>
        <v/>
      </c>
      <c r="Y800" s="102" t="str">
        <f t="shared" si="102"/>
        <v/>
      </c>
      <c r="Z800" s="102" t="str">
        <f>IF(AND(OR(Dashboard!$D$7=J800,Dashboard!$D$7=""),  OR(Dashboard!$G$6&lt;=K800,Dashboard!$G$6=""), OR(Dashboard!$G$7&gt;=K800,Dashboard!$G$7=""),  OR(Dashboard!$J$6&lt;=O800,Dashboard!$J$6=""), OR(Dashboard!$J$7&gt;=O800,Dashboard!$J$7=""),D800&lt;&gt;""),"x","")</f>
        <v>x</v>
      </c>
      <c r="AA800" s="102" t="str">
        <f>IF(AND(OR(Dashboard!$D$6=H800,Dashboard!$D$6="",Dashboard!$D$6="All"), Z800="x"),"x","")</f>
        <v>x</v>
      </c>
      <c r="AB800" s="103" t="str">
        <f>IF(AND(OR(Dashboard!$D$6=H800,Dashboard!$D$6="",Dashboard!$D$6="All"), OR(Dashboard!$D$7=J800,Dashboard!$D$7=""),  OR(Dashboard!$G$6&lt;=K800,Dashboard!$G$6=""), OR(Dashboard!$G$7&gt;=K800,Dashboard!$G$7=""),  OR(Dashboard!$J$6&lt;=O800,Dashboard!$J$6=""), OR(Dashboard!$J$7&gt;=O800,Dashboard!$J$7=""),I800&lt;&gt;""),"x","")</f>
        <v/>
      </c>
      <c r="AC800" s="88" t="str">
        <f>IF($AB800&lt;&gt;"x","",IF(AND($I800&lt;&gt;AC$4, IFERROR(MATCH("c",$AB800:AB800,0),0)=0),"x", IF(IFERROR(MATCH("c",$AB800:AB800,0),0)=0,"c","")))</f>
        <v/>
      </c>
      <c r="AD800" s="88" t="str">
        <f>IF($AB800&lt;&gt;"x","",IF(AND($I800&lt;&gt;AD$4, IFERROR(MATCH("c",$AB800:AC800,0),0)=0),"x", IF(IFERROR(MATCH("c",$AB800:AC800,0),0)=0,"c","")))</f>
        <v/>
      </c>
      <c r="AE800" s="88" t="str">
        <f>IF($AB800&lt;&gt;"x","",IF(AND($I800&lt;&gt;AE$4, IFERROR(MATCH("c",$AB800:AD800,0),0)=0),"x", IF(IFERROR(MATCH("c",$AB800:AD800,0),0)=0,"c","")))</f>
        <v/>
      </c>
      <c r="AF800" s="88" t="str">
        <f>IF($AB800&lt;&gt;"x","",IF(AND($I800&lt;&gt;AF$4, IFERROR(MATCH("c",$AB800:AE800,0),0)=0),"x", IF(IFERROR(MATCH("c",$AB800:AE800,0),0)=0,"c","")))</f>
        <v/>
      </c>
      <c r="AG800" s="88" t="str">
        <f>IF($AB800&lt;&gt;"x","",IF(AND($I800&lt;&gt;AG$4, IFERROR(MATCH("c",$AB800:AF800,0),0)=0),"x", IF(IFERROR(MATCH("c",$AB800:AF800,0),0)=0,"c","")))</f>
        <v/>
      </c>
      <c r="AH800" s="88" t="str">
        <f>IF($AB800&lt;&gt;"x","",IF(AND($I800&lt;&gt;AH$4, IFERROR(MATCH("c",$AB800:AG800,0),0)=0),"x", IF(IFERROR(MATCH("c",$AB800:AG800,0),0)=0,"c","")))</f>
        <v/>
      </c>
      <c r="AI800" s="88" t="str">
        <f>IF($AB800&lt;&gt;"x","",IF(AND($I800&lt;&gt;AI$4, IFERROR(MATCH("c",$AB800:AH800,0),0)=0),"x", IF(IFERROR(MATCH("c",$AB800:AH800,0),0)=0,"c","")))</f>
        <v/>
      </c>
      <c r="AJ800" s="88" t="str">
        <f>IF($AB800&lt;&gt;"x","",IF(AND($I800&lt;&gt;AJ$4, IFERROR(MATCH("c",$AB800:AI800,0),0)=0),"x", IF(IFERROR(MATCH("c",$AB800:AI800,0),0)=0,"c","")))</f>
        <v/>
      </c>
      <c r="AK800" s="88" t="str">
        <f>IF($AB800&lt;&gt;"x","",IF(AND($I800&lt;&gt;AK$4, IFERROR(MATCH("c",$AB800:AJ800,0),0)=0),"x", IF(IFERROR(MATCH("c",$AB800:AJ800,0),0)=0,"c","")))</f>
        <v/>
      </c>
      <c r="AL800" s="88" t="str">
        <f>IF($AB800&lt;&gt;"x","",IF(AND($I800&lt;&gt;AL$4, IFERROR(MATCH("c",$AB800:AK800,0),0)=0),"x", IF(IFERROR(MATCH("c",$AB800:AK800,0),0)=0,"c","")))</f>
        <v/>
      </c>
      <c r="AM800" s="88" t="str">
        <f>IF($AB800&lt;&gt;"x","",IF(AND($I800&lt;&gt;AM$4, IFERROR(MATCH("c",$AB800:AL800,0),0)=0),"x", IF(IFERROR(MATCH("c",$AB800:AL800,0),0)=0,"c","")))</f>
        <v/>
      </c>
      <c r="AN800" s="88" t="str">
        <f>IF($AB800&lt;&gt;"x","",IF(AND($I800&lt;&gt;AN$4, IFERROR(MATCH("c",$AB800:AM800,0),0)=0),"x", IF(IFERROR(MATCH("c",$AB800:AM800,0),0)=0,"c","")))</f>
        <v/>
      </c>
      <c r="AO800" s="88" t="str">
        <f>IF($AB800&lt;&gt;"x","",IF(AND($I800&lt;&gt;AO$4, IFERROR(MATCH("c",$AB800:AN800,0),0)=0),"x", IF(IFERROR(MATCH("c",$AB800:AN800,0),0)=0,"c","")))</f>
        <v/>
      </c>
      <c r="AP800" s="88" t="str">
        <f>IF($AB800&lt;&gt;"x","",IF(AND($I800&lt;&gt;AP$4, IFERROR(MATCH("c",$AB800:AO800,0),0)=0),"x", IF(IFERROR(MATCH("c",$AB800:AO800,0),0)=0,"c","")))</f>
        <v/>
      </c>
      <c r="AQ800" s="88" t="str">
        <f>IF($AB800&lt;&gt;"x","",IF(AND($I800&lt;&gt;AQ$4, IFERROR(MATCH("c",$AB800:AP800,0),0)=0),"x", IF(IFERROR(MATCH("c",$AB800:AP800,0),0)=0,"c","")))</f>
        <v/>
      </c>
    </row>
    <row r="801" spans="2:43" x14ac:dyDescent="0.25">
      <c r="B801" s="88">
        <f>IF(AND(OR(Pipeline!$F$5=H801,Pipeline!$F$5="",Pipeline!$F$5="All"), OR(Pipeline!$F$6=J801,Pipeline!$F$6="",Pipeline!$F$6="All"),  OR(Pipeline!$J$5&lt;=K801,Pipeline!$J$5=""), OR(Pipeline!$J$6&gt;=K801,Pipeline!$J$6=""),  OR(Pipeline!$N$5&lt;=O801,Pipeline!$N$5=""), OR(Pipeline!$N$6&gt;=O801,Pipeline!$N$6="")),1,0)</f>
        <v>1</v>
      </c>
      <c r="C801" s="99">
        <f>IF(B801&lt;&gt;1,"",COUNTIFS($I$6:I800,I801,$B$6:B800,1)+1)</f>
        <v>789</v>
      </c>
      <c r="D801" s="100" t="str">
        <f>IF(LEN(INDEX(Input!B$6:B$1005,ROW($C801)-ROW($C$5),1))=0,"-",INDEX(Input!B$6:B$1005,ROW($C801)-ROW($C$5),1))</f>
        <v>-</v>
      </c>
      <c r="E801" s="100" t="str">
        <f>IF(LEN(INDEX(Input!C$6:C$1005,ROW($C801)-ROW($C$5),1))=0,"-",INDEX(Input!C$6:C$1005,ROW($C801)-ROW($C$5),1))</f>
        <v>-</v>
      </c>
      <c r="F801" s="100" t="str">
        <f>IF(LEN(INDEX(Input!D$6:D$1005,ROW($C801)-ROW($C$5),1))=0,"-",INDEX(Input!D$6:D$1005,ROW($C801)-ROW($C$5),1))</f>
        <v>-</v>
      </c>
      <c r="G801" s="100" t="str">
        <f>IF(LEN(INDEX(Input!E$6:E$1005,ROW($C801)-ROW($C$5),1))=0,"-",INDEX(Input!E$6:E$1005,ROW($C801)-ROW($C$5),1))</f>
        <v>-</v>
      </c>
      <c r="H801" s="100" t="str">
        <f>IF(LEN(INDEX(Input!F$6:F$1005,ROW($C801)-ROW($C$5),1))=0,"-",INDEX(Input!F$6:F$1005,ROW($C801)-ROW($C$5),1))</f>
        <v>-</v>
      </c>
      <c r="I801" s="100" t="str">
        <f>IF(LEN(INDEX(Input!G$6:G$1005,ROW($C801)-ROW($C$5),1))=0,"",INDEX(Input!G$6:G$1005,ROW($C801)-ROW($C$5),1))</f>
        <v/>
      </c>
      <c r="J801" s="100" t="str">
        <f>IF(LEN(INDEX(Input!B$6:B$1005,ROW($C801)-ROW($C$5),1))=0,"-",IF(INDEX(Input!H$6:H$1005,ROW($C801)-ROW($C$5),1)="","Not set",INDEX(Input!H$6:H$1005,ROW($C801)-ROW($C$5),1)) )</f>
        <v>-</v>
      </c>
      <c r="K801" s="101" t="str">
        <f>IF(LEN(INDEX(Input!I$6:I$1005,ROW($C801)-ROW($C$5),1))=0,"",INDEX(Input!I$6:I$1005,ROW($C801)-ROW($C$5),1))</f>
        <v/>
      </c>
      <c r="L801" s="101" t="str">
        <f t="array" ref="L801">IFERROR(IF($AY$24=123,DAY(K801)&amp;connector&amp;IF($AZ$24="Extended",INDEX($AT$24:$AT$35,MONTH(K801),1),MONTH(K801))&amp;connector&amp;IF($AZ$24="Short", RIGHT(YEAR(K801),2),YEAR(K801)),IF($AY$24=213, MONTH(K801)&amp;connector&amp;DAY(K801)&amp;connector&amp;IF($AZ$24="Short", RIGHT(YEAR(K801),2),YEAR(K801)),IF($AZ$24="Short", RIGHT(YEAR(K801),2),YEAR(K801))&amp;connector&amp;MONTH(K801)&amp;connector&amp;DAY(K801))),"-")</f>
        <v>-</v>
      </c>
      <c r="M801" s="101" t="str">
        <f>IF(LEN(INDEX(Input!J$6:J$1005,ROW($C801)-ROW($C$5),1))=0,"",INDEX(Input!J$6:J$1005,ROW($C801)-ROW($C$5),1))</f>
        <v/>
      </c>
      <c r="N801" s="101" t="str">
        <f t="array" ref="N801">IFERROR(IF($AY$24=123,DAY(M801)&amp;connector&amp;IF($AZ$24="Extended",INDEX($AT$24:$AT$35,MONTH(M801),1),MONTH(M801))&amp;connector&amp;IF($AZ$24="Short", RIGHT(YEAR(M801),2),YEAR(M801)),IF($AY$24=213, MONTH(M801)&amp;connector&amp;DAY(M801)&amp;connector&amp;IF($AZ$24="Short", RIGHT(YEAR(M801),2),YEAR(M801)),IF($AZ$24="Short", RIGHT(YEAR(M801),2),YEAR(M801))&amp;connector&amp;MONTH(M801)&amp;connector&amp;DAY(M801))),"-")</f>
        <v>-</v>
      </c>
      <c r="O801" s="156" t="str">
        <f>IF(LEN(INDEX(Input!K$6:K$1005,ROW($C801)-ROW($C$5),1))=0,"",INDEX(Input!K$6:K$1005,ROW($C801)-ROW($C$5),1))</f>
        <v/>
      </c>
      <c r="P801" s="100" t="str">
        <f t="shared" si="96"/>
        <v>-</v>
      </c>
      <c r="Q801" s="156" t="str">
        <f>IF(LEN(INDEX(Input!L$6:L$1005,ROW($C801)-ROW($C$5),1))=0,"",INDEX(Input!L$6:L$1005,ROW($C801)-ROW($C$5),1))</f>
        <v/>
      </c>
      <c r="R801" s="100" t="str">
        <f t="shared" si="97"/>
        <v>-</v>
      </c>
      <c r="S801" s="156" t="str">
        <f>IF(LEN(INDEX(Input!M$6:M$1005,ROW($C801)-ROW($C$5),1))=0,"-",INDEX(Input!M$6:M$1005,ROW($C801)-ROW($C$5),1))</f>
        <v>-</v>
      </c>
      <c r="T801" s="156" t="str">
        <f t="shared" si="98"/>
        <v/>
      </c>
      <c r="U801" s="100" t="str">
        <f t="shared" si="99"/>
        <v>-</v>
      </c>
      <c r="V801" s="156" t="str">
        <f>IF(LEN(INDEX(Input!O$6:O$1005,ROW($C801)-ROW($C$5),1))=0,"",INDEX(Input!O$6:O$1005,ROW($C801)-ROW($C$5),1))</f>
        <v/>
      </c>
      <c r="W801" s="100" t="str">
        <f t="shared" si="100"/>
        <v>-</v>
      </c>
      <c r="X801" s="104" t="str">
        <f t="shared" si="101"/>
        <v/>
      </c>
      <c r="Y801" s="102" t="str">
        <f t="shared" si="102"/>
        <v/>
      </c>
      <c r="Z801" s="102" t="str">
        <f>IF(AND(OR(Dashboard!$D$7=J801,Dashboard!$D$7=""),  OR(Dashboard!$G$6&lt;=K801,Dashboard!$G$6=""), OR(Dashboard!$G$7&gt;=K801,Dashboard!$G$7=""),  OR(Dashboard!$J$6&lt;=O801,Dashboard!$J$6=""), OR(Dashboard!$J$7&gt;=O801,Dashboard!$J$7=""),D801&lt;&gt;""),"x","")</f>
        <v>x</v>
      </c>
      <c r="AA801" s="102" t="str">
        <f>IF(AND(OR(Dashboard!$D$6=H801,Dashboard!$D$6="",Dashboard!$D$6="All"), Z801="x"),"x","")</f>
        <v>x</v>
      </c>
      <c r="AB801" s="103" t="str">
        <f>IF(AND(OR(Dashboard!$D$6=H801,Dashboard!$D$6="",Dashboard!$D$6="All"), OR(Dashboard!$D$7=J801,Dashboard!$D$7=""),  OR(Dashboard!$G$6&lt;=K801,Dashboard!$G$6=""), OR(Dashboard!$G$7&gt;=K801,Dashboard!$G$7=""),  OR(Dashboard!$J$6&lt;=O801,Dashboard!$J$6=""), OR(Dashboard!$J$7&gt;=O801,Dashboard!$J$7=""),I801&lt;&gt;""),"x","")</f>
        <v/>
      </c>
      <c r="AC801" s="88" t="str">
        <f>IF($AB801&lt;&gt;"x","",IF(AND($I801&lt;&gt;AC$4, IFERROR(MATCH("c",$AB801:AB801,0),0)=0),"x", IF(IFERROR(MATCH("c",$AB801:AB801,0),0)=0,"c","")))</f>
        <v/>
      </c>
      <c r="AD801" s="88" t="str">
        <f>IF($AB801&lt;&gt;"x","",IF(AND($I801&lt;&gt;AD$4, IFERROR(MATCH("c",$AB801:AC801,0),0)=0),"x", IF(IFERROR(MATCH("c",$AB801:AC801,0),0)=0,"c","")))</f>
        <v/>
      </c>
      <c r="AE801" s="88" t="str">
        <f>IF($AB801&lt;&gt;"x","",IF(AND($I801&lt;&gt;AE$4, IFERROR(MATCH("c",$AB801:AD801,0),0)=0),"x", IF(IFERROR(MATCH("c",$AB801:AD801,0),0)=0,"c","")))</f>
        <v/>
      </c>
      <c r="AF801" s="88" t="str">
        <f>IF($AB801&lt;&gt;"x","",IF(AND($I801&lt;&gt;AF$4, IFERROR(MATCH("c",$AB801:AE801,0),0)=0),"x", IF(IFERROR(MATCH("c",$AB801:AE801,0),0)=0,"c","")))</f>
        <v/>
      </c>
      <c r="AG801" s="88" t="str">
        <f>IF($AB801&lt;&gt;"x","",IF(AND($I801&lt;&gt;AG$4, IFERROR(MATCH("c",$AB801:AF801,0),0)=0),"x", IF(IFERROR(MATCH("c",$AB801:AF801,0),0)=0,"c","")))</f>
        <v/>
      </c>
      <c r="AH801" s="88" t="str">
        <f>IF($AB801&lt;&gt;"x","",IF(AND($I801&lt;&gt;AH$4, IFERROR(MATCH("c",$AB801:AG801,0),0)=0),"x", IF(IFERROR(MATCH("c",$AB801:AG801,0),0)=0,"c","")))</f>
        <v/>
      </c>
      <c r="AI801" s="88" t="str">
        <f>IF($AB801&lt;&gt;"x","",IF(AND($I801&lt;&gt;AI$4, IFERROR(MATCH("c",$AB801:AH801,0),0)=0),"x", IF(IFERROR(MATCH("c",$AB801:AH801,0),0)=0,"c","")))</f>
        <v/>
      </c>
      <c r="AJ801" s="88" t="str">
        <f>IF($AB801&lt;&gt;"x","",IF(AND($I801&lt;&gt;AJ$4, IFERROR(MATCH("c",$AB801:AI801,0),0)=0),"x", IF(IFERROR(MATCH("c",$AB801:AI801,0),0)=0,"c","")))</f>
        <v/>
      </c>
      <c r="AK801" s="88" t="str">
        <f>IF($AB801&lt;&gt;"x","",IF(AND($I801&lt;&gt;AK$4, IFERROR(MATCH("c",$AB801:AJ801,0),0)=0),"x", IF(IFERROR(MATCH("c",$AB801:AJ801,0),0)=0,"c","")))</f>
        <v/>
      </c>
      <c r="AL801" s="88" t="str">
        <f>IF($AB801&lt;&gt;"x","",IF(AND($I801&lt;&gt;AL$4, IFERROR(MATCH("c",$AB801:AK801,0),0)=0),"x", IF(IFERROR(MATCH("c",$AB801:AK801,0),0)=0,"c","")))</f>
        <v/>
      </c>
      <c r="AM801" s="88" t="str">
        <f>IF($AB801&lt;&gt;"x","",IF(AND($I801&lt;&gt;AM$4, IFERROR(MATCH("c",$AB801:AL801,0),0)=0),"x", IF(IFERROR(MATCH("c",$AB801:AL801,0),0)=0,"c","")))</f>
        <v/>
      </c>
      <c r="AN801" s="88" t="str">
        <f>IF($AB801&lt;&gt;"x","",IF(AND($I801&lt;&gt;AN$4, IFERROR(MATCH("c",$AB801:AM801,0),0)=0),"x", IF(IFERROR(MATCH("c",$AB801:AM801,0),0)=0,"c","")))</f>
        <v/>
      </c>
      <c r="AO801" s="88" t="str">
        <f>IF($AB801&lt;&gt;"x","",IF(AND($I801&lt;&gt;AO$4, IFERROR(MATCH("c",$AB801:AN801,0),0)=0),"x", IF(IFERROR(MATCH("c",$AB801:AN801,0),0)=0,"c","")))</f>
        <v/>
      </c>
      <c r="AP801" s="88" t="str">
        <f>IF($AB801&lt;&gt;"x","",IF(AND($I801&lt;&gt;AP$4, IFERROR(MATCH("c",$AB801:AO801,0),0)=0),"x", IF(IFERROR(MATCH("c",$AB801:AO801,0),0)=0,"c","")))</f>
        <v/>
      </c>
      <c r="AQ801" s="88" t="str">
        <f>IF($AB801&lt;&gt;"x","",IF(AND($I801&lt;&gt;AQ$4, IFERROR(MATCH("c",$AB801:AP801,0),0)=0),"x", IF(IFERROR(MATCH("c",$AB801:AP801,0),0)=0,"c","")))</f>
        <v/>
      </c>
    </row>
    <row r="802" spans="2:43" x14ac:dyDescent="0.25">
      <c r="B802" s="88">
        <f>IF(AND(OR(Pipeline!$F$5=H802,Pipeline!$F$5="",Pipeline!$F$5="All"), OR(Pipeline!$F$6=J802,Pipeline!$F$6="",Pipeline!$F$6="All"),  OR(Pipeline!$J$5&lt;=K802,Pipeline!$J$5=""), OR(Pipeline!$J$6&gt;=K802,Pipeline!$J$6=""),  OR(Pipeline!$N$5&lt;=O802,Pipeline!$N$5=""), OR(Pipeline!$N$6&gt;=O802,Pipeline!$N$6="")),1,0)</f>
        <v>1</v>
      </c>
      <c r="C802" s="99">
        <f>IF(B802&lt;&gt;1,"",COUNTIFS($I$6:I801,I802,$B$6:B801,1)+1)</f>
        <v>790</v>
      </c>
      <c r="D802" s="100" t="str">
        <f>IF(LEN(INDEX(Input!B$6:B$1005,ROW($C802)-ROW($C$5),1))=0,"-",INDEX(Input!B$6:B$1005,ROW($C802)-ROW($C$5),1))</f>
        <v>-</v>
      </c>
      <c r="E802" s="100" t="str">
        <f>IF(LEN(INDEX(Input!C$6:C$1005,ROW($C802)-ROW($C$5),1))=0,"-",INDEX(Input!C$6:C$1005,ROW($C802)-ROW($C$5),1))</f>
        <v>-</v>
      </c>
      <c r="F802" s="100" t="str">
        <f>IF(LEN(INDEX(Input!D$6:D$1005,ROW($C802)-ROW($C$5),1))=0,"-",INDEX(Input!D$6:D$1005,ROW($C802)-ROW($C$5),1))</f>
        <v>-</v>
      </c>
      <c r="G802" s="100" t="str">
        <f>IF(LEN(INDEX(Input!E$6:E$1005,ROW($C802)-ROW($C$5),1))=0,"-",INDEX(Input!E$6:E$1005,ROW($C802)-ROW($C$5),1))</f>
        <v>-</v>
      </c>
      <c r="H802" s="100" t="str">
        <f>IF(LEN(INDEX(Input!F$6:F$1005,ROW($C802)-ROW($C$5),1))=0,"-",INDEX(Input!F$6:F$1005,ROW($C802)-ROW($C$5),1))</f>
        <v>-</v>
      </c>
      <c r="I802" s="100" t="str">
        <f>IF(LEN(INDEX(Input!G$6:G$1005,ROW($C802)-ROW($C$5),1))=0,"",INDEX(Input!G$6:G$1005,ROW($C802)-ROW($C$5),1))</f>
        <v/>
      </c>
      <c r="J802" s="100" t="str">
        <f>IF(LEN(INDEX(Input!B$6:B$1005,ROW($C802)-ROW($C$5),1))=0,"-",IF(INDEX(Input!H$6:H$1005,ROW($C802)-ROW($C$5),1)="","Not set",INDEX(Input!H$6:H$1005,ROW($C802)-ROW($C$5),1)) )</f>
        <v>-</v>
      </c>
      <c r="K802" s="101" t="str">
        <f>IF(LEN(INDEX(Input!I$6:I$1005,ROW($C802)-ROW($C$5),1))=0,"",INDEX(Input!I$6:I$1005,ROW($C802)-ROW($C$5),1))</f>
        <v/>
      </c>
      <c r="L802" s="101" t="str">
        <f t="array" ref="L802">IFERROR(IF($AY$24=123,DAY(K802)&amp;connector&amp;IF($AZ$24="Extended",INDEX($AT$24:$AT$35,MONTH(K802),1),MONTH(K802))&amp;connector&amp;IF($AZ$24="Short", RIGHT(YEAR(K802),2),YEAR(K802)),IF($AY$24=213, MONTH(K802)&amp;connector&amp;DAY(K802)&amp;connector&amp;IF($AZ$24="Short", RIGHT(YEAR(K802),2),YEAR(K802)),IF($AZ$24="Short", RIGHT(YEAR(K802),2),YEAR(K802))&amp;connector&amp;MONTH(K802)&amp;connector&amp;DAY(K802))),"-")</f>
        <v>-</v>
      </c>
      <c r="M802" s="101" t="str">
        <f>IF(LEN(INDEX(Input!J$6:J$1005,ROW($C802)-ROW($C$5),1))=0,"",INDEX(Input!J$6:J$1005,ROW($C802)-ROW($C$5),1))</f>
        <v/>
      </c>
      <c r="N802" s="101" t="str">
        <f t="array" ref="N802">IFERROR(IF($AY$24=123,DAY(M802)&amp;connector&amp;IF($AZ$24="Extended",INDEX($AT$24:$AT$35,MONTH(M802),1),MONTH(M802))&amp;connector&amp;IF($AZ$24="Short", RIGHT(YEAR(M802),2),YEAR(M802)),IF($AY$24=213, MONTH(M802)&amp;connector&amp;DAY(M802)&amp;connector&amp;IF($AZ$24="Short", RIGHT(YEAR(M802),2),YEAR(M802)),IF($AZ$24="Short", RIGHT(YEAR(M802),2),YEAR(M802))&amp;connector&amp;MONTH(M802)&amp;connector&amp;DAY(M802))),"-")</f>
        <v>-</v>
      </c>
      <c r="O802" s="156" t="str">
        <f>IF(LEN(INDEX(Input!K$6:K$1005,ROW($C802)-ROW($C$5),1))=0,"",INDEX(Input!K$6:K$1005,ROW($C802)-ROW($C$5),1))</f>
        <v/>
      </c>
      <c r="P802" s="100" t="str">
        <f t="shared" si="96"/>
        <v>-</v>
      </c>
      <c r="Q802" s="156" t="str">
        <f>IF(LEN(INDEX(Input!L$6:L$1005,ROW($C802)-ROW($C$5),1))=0,"",INDEX(Input!L$6:L$1005,ROW($C802)-ROW($C$5),1))</f>
        <v/>
      </c>
      <c r="R802" s="100" t="str">
        <f t="shared" si="97"/>
        <v>-</v>
      </c>
      <c r="S802" s="156" t="str">
        <f>IF(LEN(INDEX(Input!M$6:M$1005,ROW($C802)-ROW($C$5),1))=0,"-",INDEX(Input!M$6:M$1005,ROW($C802)-ROW($C$5),1))</f>
        <v>-</v>
      </c>
      <c r="T802" s="156" t="str">
        <f t="shared" si="98"/>
        <v/>
      </c>
      <c r="U802" s="100" t="str">
        <f t="shared" si="99"/>
        <v>-</v>
      </c>
      <c r="V802" s="156" t="str">
        <f>IF(LEN(INDEX(Input!O$6:O$1005,ROW($C802)-ROW($C$5),1))=0,"",INDEX(Input!O$6:O$1005,ROW($C802)-ROW($C$5),1))</f>
        <v/>
      </c>
      <c r="W802" s="100" t="str">
        <f t="shared" si="100"/>
        <v>-</v>
      </c>
      <c r="X802" s="104" t="str">
        <f t="shared" si="101"/>
        <v/>
      </c>
      <c r="Y802" s="102" t="str">
        <f t="shared" si="102"/>
        <v/>
      </c>
      <c r="Z802" s="102" t="str">
        <f>IF(AND(OR(Dashboard!$D$7=J802,Dashboard!$D$7=""),  OR(Dashboard!$G$6&lt;=K802,Dashboard!$G$6=""), OR(Dashboard!$G$7&gt;=K802,Dashboard!$G$7=""),  OR(Dashboard!$J$6&lt;=O802,Dashboard!$J$6=""), OR(Dashboard!$J$7&gt;=O802,Dashboard!$J$7=""),D802&lt;&gt;""),"x","")</f>
        <v>x</v>
      </c>
      <c r="AA802" s="102" t="str">
        <f>IF(AND(OR(Dashboard!$D$6=H802,Dashboard!$D$6="",Dashboard!$D$6="All"), Z802="x"),"x","")</f>
        <v>x</v>
      </c>
      <c r="AB802" s="103" t="str">
        <f>IF(AND(OR(Dashboard!$D$6=H802,Dashboard!$D$6="",Dashboard!$D$6="All"), OR(Dashboard!$D$7=J802,Dashboard!$D$7=""),  OR(Dashboard!$G$6&lt;=K802,Dashboard!$G$6=""), OR(Dashboard!$G$7&gt;=K802,Dashboard!$G$7=""),  OR(Dashboard!$J$6&lt;=O802,Dashboard!$J$6=""), OR(Dashboard!$J$7&gt;=O802,Dashboard!$J$7=""),I802&lt;&gt;""),"x","")</f>
        <v/>
      </c>
      <c r="AC802" s="88" t="str">
        <f>IF($AB802&lt;&gt;"x","",IF(AND($I802&lt;&gt;AC$4, IFERROR(MATCH("c",$AB802:AB802,0),0)=0),"x", IF(IFERROR(MATCH("c",$AB802:AB802,0),0)=0,"c","")))</f>
        <v/>
      </c>
      <c r="AD802" s="88" t="str">
        <f>IF($AB802&lt;&gt;"x","",IF(AND($I802&lt;&gt;AD$4, IFERROR(MATCH("c",$AB802:AC802,0),0)=0),"x", IF(IFERROR(MATCH("c",$AB802:AC802,0),0)=0,"c","")))</f>
        <v/>
      </c>
      <c r="AE802" s="88" t="str">
        <f>IF($AB802&lt;&gt;"x","",IF(AND($I802&lt;&gt;AE$4, IFERROR(MATCH("c",$AB802:AD802,0),0)=0),"x", IF(IFERROR(MATCH("c",$AB802:AD802,0),0)=0,"c","")))</f>
        <v/>
      </c>
      <c r="AF802" s="88" t="str">
        <f>IF($AB802&lt;&gt;"x","",IF(AND($I802&lt;&gt;AF$4, IFERROR(MATCH("c",$AB802:AE802,0),0)=0),"x", IF(IFERROR(MATCH("c",$AB802:AE802,0),0)=0,"c","")))</f>
        <v/>
      </c>
      <c r="AG802" s="88" t="str">
        <f>IF($AB802&lt;&gt;"x","",IF(AND($I802&lt;&gt;AG$4, IFERROR(MATCH("c",$AB802:AF802,0),0)=0),"x", IF(IFERROR(MATCH("c",$AB802:AF802,0),0)=0,"c","")))</f>
        <v/>
      </c>
      <c r="AH802" s="88" t="str">
        <f>IF($AB802&lt;&gt;"x","",IF(AND($I802&lt;&gt;AH$4, IFERROR(MATCH("c",$AB802:AG802,0),0)=0),"x", IF(IFERROR(MATCH("c",$AB802:AG802,0),0)=0,"c","")))</f>
        <v/>
      </c>
      <c r="AI802" s="88" t="str">
        <f>IF($AB802&lt;&gt;"x","",IF(AND($I802&lt;&gt;AI$4, IFERROR(MATCH("c",$AB802:AH802,0),0)=0),"x", IF(IFERROR(MATCH("c",$AB802:AH802,0),0)=0,"c","")))</f>
        <v/>
      </c>
      <c r="AJ802" s="88" t="str">
        <f>IF($AB802&lt;&gt;"x","",IF(AND($I802&lt;&gt;AJ$4, IFERROR(MATCH("c",$AB802:AI802,0),0)=0),"x", IF(IFERROR(MATCH("c",$AB802:AI802,0),0)=0,"c","")))</f>
        <v/>
      </c>
      <c r="AK802" s="88" t="str">
        <f>IF($AB802&lt;&gt;"x","",IF(AND($I802&lt;&gt;AK$4, IFERROR(MATCH("c",$AB802:AJ802,0),0)=0),"x", IF(IFERROR(MATCH("c",$AB802:AJ802,0),0)=0,"c","")))</f>
        <v/>
      </c>
      <c r="AL802" s="88" t="str">
        <f>IF($AB802&lt;&gt;"x","",IF(AND($I802&lt;&gt;AL$4, IFERROR(MATCH("c",$AB802:AK802,0),0)=0),"x", IF(IFERROR(MATCH("c",$AB802:AK802,0),0)=0,"c","")))</f>
        <v/>
      </c>
      <c r="AM802" s="88" t="str">
        <f>IF($AB802&lt;&gt;"x","",IF(AND($I802&lt;&gt;AM$4, IFERROR(MATCH("c",$AB802:AL802,0),0)=0),"x", IF(IFERROR(MATCH("c",$AB802:AL802,0),0)=0,"c","")))</f>
        <v/>
      </c>
      <c r="AN802" s="88" t="str">
        <f>IF($AB802&lt;&gt;"x","",IF(AND($I802&lt;&gt;AN$4, IFERROR(MATCH("c",$AB802:AM802,0),0)=0),"x", IF(IFERROR(MATCH("c",$AB802:AM802,0),0)=0,"c","")))</f>
        <v/>
      </c>
      <c r="AO802" s="88" t="str">
        <f>IF($AB802&lt;&gt;"x","",IF(AND($I802&lt;&gt;AO$4, IFERROR(MATCH("c",$AB802:AN802,0),0)=0),"x", IF(IFERROR(MATCH("c",$AB802:AN802,0),0)=0,"c","")))</f>
        <v/>
      </c>
      <c r="AP802" s="88" t="str">
        <f>IF($AB802&lt;&gt;"x","",IF(AND($I802&lt;&gt;AP$4, IFERROR(MATCH("c",$AB802:AO802,0),0)=0),"x", IF(IFERROR(MATCH("c",$AB802:AO802,0),0)=0,"c","")))</f>
        <v/>
      </c>
      <c r="AQ802" s="88" t="str">
        <f>IF($AB802&lt;&gt;"x","",IF(AND($I802&lt;&gt;AQ$4, IFERROR(MATCH("c",$AB802:AP802,0),0)=0),"x", IF(IFERROR(MATCH("c",$AB802:AP802,0),0)=0,"c","")))</f>
        <v/>
      </c>
    </row>
    <row r="803" spans="2:43" x14ac:dyDescent="0.25">
      <c r="B803" s="88">
        <f>IF(AND(OR(Pipeline!$F$5=H803,Pipeline!$F$5="",Pipeline!$F$5="All"), OR(Pipeline!$F$6=J803,Pipeline!$F$6="",Pipeline!$F$6="All"),  OR(Pipeline!$J$5&lt;=K803,Pipeline!$J$5=""), OR(Pipeline!$J$6&gt;=K803,Pipeline!$J$6=""),  OR(Pipeline!$N$5&lt;=O803,Pipeline!$N$5=""), OR(Pipeline!$N$6&gt;=O803,Pipeline!$N$6="")),1,0)</f>
        <v>1</v>
      </c>
      <c r="C803" s="99">
        <f>IF(B803&lt;&gt;1,"",COUNTIFS($I$6:I802,I803,$B$6:B802,1)+1)</f>
        <v>791</v>
      </c>
      <c r="D803" s="100" t="str">
        <f>IF(LEN(INDEX(Input!B$6:B$1005,ROW($C803)-ROW($C$5),1))=0,"-",INDEX(Input!B$6:B$1005,ROW($C803)-ROW($C$5),1))</f>
        <v>-</v>
      </c>
      <c r="E803" s="100" t="str">
        <f>IF(LEN(INDEX(Input!C$6:C$1005,ROW($C803)-ROW($C$5),1))=0,"-",INDEX(Input!C$6:C$1005,ROW($C803)-ROW($C$5),1))</f>
        <v>-</v>
      </c>
      <c r="F803" s="100" t="str">
        <f>IF(LEN(INDEX(Input!D$6:D$1005,ROW($C803)-ROW($C$5),1))=0,"-",INDEX(Input!D$6:D$1005,ROW($C803)-ROW($C$5),1))</f>
        <v>-</v>
      </c>
      <c r="G803" s="100" t="str">
        <f>IF(LEN(INDEX(Input!E$6:E$1005,ROW($C803)-ROW($C$5),1))=0,"-",INDEX(Input!E$6:E$1005,ROW($C803)-ROW($C$5),1))</f>
        <v>-</v>
      </c>
      <c r="H803" s="100" t="str">
        <f>IF(LEN(INDEX(Input!F$6:F$1005,ROW($C803)-ROW($C$5),1))=0,"-",INDEX(Input!F$6:F$1005,ROW($C803)-ROW($C$5),1))</f>
        <v>-</v>
      </c>
      <c r="I803" s="100" t="str">
        <f>IF(LEN(INDEX(Input!G$6:G$1005,ROW($C803)-ROW($C$5),1))=0,"",INDEX(Input!G$6:G$1005,ROW($C803)-ROW($C$5),1))</f>
        <v/>
      </c>
      <c r="J803" s="100" t="str">
        <f>IF(LEN(INDEX(Input!B$6:B$1005,ROW($C803)-ROW($C$5),1))=0,"-",IF(INDEX(Input!H$6:H$1005,ROW($C803)-ROW($C$5),1)="","Not set",INDEX(Input!H$6:H$1005,ROW($C803)-ROW($C$5),1)) )</f>
        <v>-</v>
      </c>
      <c r="K803" s="101" t="str">
        <f>IF(LEN(INDEX(Input!I$6:I$1005,ROW($C803)-ROW($C$5),1))=0,"",INDEX(Input!I$6:I$1005,ROW($C803)-ROW($C$5),1))</f>
        <v/>
      </c>
      <c r="L803" s="101" t="str">
        <f t="array" ref="L803">IFERROR(IF($AY$24=123,DAY(K803)&amp;connector&amp;IF($AZ$24="Extended",INDEX($AT$24:$AT$35,MONTH(K803),1),MONTH(K803))&amp;connector&amp;IF($AZ$24="Short", RIGHT(YEAR(K803),2),YEAR(K803)),IF($AY$24=213, MONTH(K803)&amp;connector&amp;DAY(K803)&amp;connector&amp;IF($AZ$24="Short", RIGHT(YEAR(K803),2),YEAR(K803)),IF($AZ$24="Short", RIGHT(YEAR(K803),2),YEAR(K803))&amp;connector&amp;MONTH(K803)&amp;connector&amp;DAY(K803))),"-")</f>
        <v>-</v>
      </c>
      <c r="M803" s="101" t="str">
        <f>IF(LEN(INDEX(Input!J$6:J$1005,ROW($C803)-ROW($C$5),1))=0,"",INDEX(Input!J$6:J$1005,ROW($C803)-ROW($C$5),1))</f>
        <v/>
      </c>
      <c r="N803" s="101" t="str">
        <f t="array" ref="N803">IFERROR(IF($AY$24=123,DAY(M803)&amp;connector&amp;IF($AZ$24="Extended",INDEX($AT$24:$AT$35,MONTH(M803),1),MONTH(M803))&amp;connector&amp;IF($AZ$24="Short", RIGHT(YEAR(M803),2),YEAR(M803)),IF($AY$24=213, MONTH(M803)&amp;connector&amp;DAY(M803)&amp;connector&amp;IF($AZ$24="Short", RIGHT(YEAR(M803),2),YEAR(M803)),IF($AZ$24="Short", RIGHT(YEAR(M803),2),YEAR(M803))&amp;connector&amp;MONTH(M803)&amp;connector&amp;DAY(M803))),"-")</f>
        <v>-</v>
      </c>
      <c r="O803" s="156" t="str">
        <f>IF(LEN(INDEX(Input!K$6:K$1005,ROW($C803)-ROW($C$5),1))=0,"",INDEX(Input!K$6:K$1005,ROW($C803)-ROW($C$5),1))</f>
        <v/>
      </c>
      <c r="P803" s="100" t="str">
        <f t="shared" si="96"/>
        <v>-</v>
      </c>
      <c r="Q803" s="156" t="str">
        <f>IF(LEN(INDEX(Input!L$6:L$1005,ROW($C803)-ROW($C$5),1))=0,"",INDEX(Input!L$6:L$1005,ROW($C803)-ROW($C$5),1))</f>
        <v/>
      </c>
      <c r="R803" s="100" t="str">
        <f t="shared" si="97"/>
        <v>-</v>
      </c>
      <c r="S803" s="156" t="str">
        <f>IF(LEN(INDEX(Input!M$6:M$1005,ROW($C803)-ROW($C$5),1))=0,"-",INDEX(Input!M$6:M$1005,ROW($C803)-ROW($C$5),1))</f>
        <v>-</v>
      </c>
      <c r="T803" s="156" t="str">
        <f t="shared" si="98"/>
        <v/>
      </c>
      <c r="U803" s="100" t="str">
        <f t="shared" si="99"/>
        <v>-</v>
      </c>
      <c r="V803" s="156" t="str">
        <f>IF(LEN(INDEX(Input!O$6:O$1005,ROW($C803)-ROW($C$5),1))=0,"",INDEX(Input!O$6:O$1005,ROW($C803)-ROW($C$5),1))</f>
        <v/>
      </c>
      <c r="W803" s="100" t="str">
        <f t="shared" si="100"/>
        <v>-</v>
      </c>
      <c r="X803" s="104" t="str">
        <f t="shared" si="101"/>
        <v/>
      </c>
      <c r="Y803" s="102" t="str">
        <f t="shared" si="102"/>
        <v/>
      </c>
      <c r="Z803" s="102" t="str">
        <f>IF(AND(OR(Dashboard!$D$7=J803,Dashboard!$D$7=""),  OR(Dashboard!$G$6&lt;=K803,Dashboard!$G$6=""), OR(Dashboard!$G$7&gt;=K803,Dashboard!$G$7=""),  OR(Dashboard!$J$6&lt;=O803,Dashboard!$J$6=""), OR(Dashboard!$J$7&gt;=O803,Dashboard!$J$7=""),D803&lt;&gt;""),"x","")</f>
        <v>x</v>
      </c>
      <c r="AA803" s="102" t="str">
        <f>IF(AND(OR(Dashboard!$D$6=H803,Dashboard!$D$6="",Dashboard!$D$6="All"), Z803="x"),"x","")</f>
        <v>x</v>
      </c>
      <c r="AB803" s="103" t="str">
        <f>IF(AND(OR(Dashboard!$D$6=H803,Dashboard!$D$6="",Dashboard!$D$6="All"), OR(Dashboard!$D$7=J803,Dashboard!$D$7=""),  OR(Dashboard!$G$6&lt;=K803,Dashboard!$G$6=""), OR(Dashboard!$G$7&gt;=K803,Dashboard!$G$7=""),  OR(Dashboard!$J$6&lt;=O803,Dashboard!$J$6=""), OR(Dashboard!$J$7&gt;=O803,Dashboard!$J$7=""),I803&lt;&gt;""),"x","")</f>
        <v/>
      </c>
      <c r="AC803" s="88" t="str">
        <f>IF($AB803&lt;&gt;"x","",IF(AND($I803&lt;&gt;AC$4, IFERROR(MATCH("c",$AB803:AB803,0),0)=0),"x", IF(IFERROR(MATCH("c",$AB803:AB803,0),0)=0,"c","")))</f>
        <v/>
      </c>
      <c r="AD803" s="88" t="str">
        <f>IF($AB803&lt;&gt;"x","",IF(AND($I803&lt;&gt;AD$4, IFERROR(MATCH("c",$AB803:AC803,0),0)=0),"x", IF(IFERROR(MATCH("c",$AB803:AC803,0),0)=0,"c","")))</f>
        <v/>
      </c>
      <c r="AE803" s="88" t="str">
        <f>IF($AB803&lt;&gt;"x","",IF(AND($I803&lt;&gt;AE$4, IFERROR(MATCH("c",$AB803:AD803,0),0)=0),"x", IF(IFERROR(MATCH("c",$AB803:AD803,0),0)=0,"c","")))</f>
        <v/>
      </c>
      <c r="AF803" s="88" t="str">
        <f>IF($AB803&lt;&gt;"x","",IF(AND($I803&lt;&gt;AF$4, IFERROR(MATCH("c",$AB803:AE803,0),0)=0),"x", IF(IFERROR(MATCH("c",$AB803:AE803,0),0)=0,"c","")))</f>
        <v/>
      </c>
      <c r="AG803" s="88" t="str">
        <f>IF($AB803&lt;&gt;"x","",IF(AND($I803&lt;&gt;AG$4, IFERROR(MATCH("c",$AB803:AF803,0),0)=0),"x", IF(IFERROR(MATCH("c",$AB803:AF803,0),0)=0,"c","")))</f>
        <v/>
      </c>
      <c r="AH803" s="88" t="str">
        <f>IF($AB803&lt;&gt;"x","",IF(AND($I803&lt;&gt;AH$4, IFERROR(MATCH("c",$AB803:AG803,0),0)=0),"x", IF(IFERROR(MATCH("c",$AB803:AG803,0),0)=0,"c","")))</f>
        <v/>
      </c>
      <c r="AI803" s="88" t="str">
        <f>IF($AB803&lt;&gt;"x","",IF(AND($I803&lt;&gt;AI$4, IFERROR(MATCH("c",$AB803:AH803,0),0)=0),"x", IF(IFERROR(MATCH("c",$AB803:AH803,0),0)=0,"c","")))</f>
        <v/>
      </c>
      <c r="AJ803" s="88" t="str">
        <f>IF($AB803&lt;&gt;"x","",IF(AND($I803&lt;&gt;AJ$4, IFERROR(MATCH("c",$AB803:AI803,0),0)=0),"x", IF(IFERROR(MATCH("c",$AB803:AI803,0),0)=0,"c","")))</f>
        <v/>
      </c>
      <c r="AK803" s="88" t="str">
        <f>IF($AB803&lt;&gt;"x","",IF(AND($I803&lt;&gt;AK$4, IFERROR(MATCH("c",$AB803:AJ803,0),0)=0),"x", IF(IFERROR(MATCH("c",$AB803:AJ803,0),0)=0,"c","")))</f>
        <v/>
      </c>
      <c r="AL803" s="88" t="str">
        <f>IF($AB803&lt;&gt;"x","",IF(AND($I803&lt;&gt;AL$4, IFERROR(MATCH("c",$AB803:AK803,0),0)=0),"x", IF(IFERROR(MATCH("c",$AB803:AK803,0),0)=0,"c","")))</f>
        <v/>
      </c>
      <c r="AM803" s="88" t="str">
        <f>IF($AB803&lt;&gt;"x","",IF(AND($I803&lt;&gt;AM$4, IFERROR(MATCH("c",$AB803:AL803,0),0)=0),"x", IF(IFERROR(MATCH("c",$AB803:AL803,0),0)=0,"c","")))</f>
        <v/>
      </c>
      <c r="AN803" s="88" t="str">
        <f>IF($AB803&lt;&gt;"x","",IF(AND($I803&lt;&gt;AN$4, IFERROR(MATCH("c",$AB803:AM803,0),0)=0),"x", IF(IFERROR(MATCH("c",$AB803:AM803,0),0)=0,"c","")))</f>
        <v/>
      </c>
      <c r="AO803" s="88" t="str">
        <f>IF($AB803&lt;&gt;"x","",IF(AND($I803&lt;&gt;AO$4, IFERROR(MATCH("c",$AB803:AN803,0),0)=0),"x", IF(IFERROR(MATCH("c",$AB803:AN803,0),0)=0,"c","")))</f>
        <v/>
      </c>
      <c r="AP803" s="88" t="str">
        <f>IF($AB803&lt;&gt;"x","",IF(AND($I803&lt;&gt;AP$4, IFERROR(MATCH("c",$AB803:AO803,0),0)=0),"x", IF(IFERROR(MATCH("c",$AB803:AO803,0),0)=0,"c","")))</f>
        <v/>
      </c>
      <c r="AQ803" s="88" t="str">
        <f>IF($AB803&lt;&gt;"x","",IF(AND($I803&lt;&gt;AQ$4, IFERROR(MATCH("c",$AB803:AP803,0),0)=0),"x", IF(IFERROR(MATCH("c",$AB803:AP803,0),0)=0,"c","")))</f>
        <v/>
      </c>
    </row>
    <row r="804" spans="2:43" x14ac:dyDescent="0.25">
      <c r="B804" s="88">
        <f>IF(AND(OR(Pipeline!$F$5=H804,Pipeline!$F$5="",Pipeline!$F$5="All"), OR(Pipeline!$F$6=J804,Pipeline!$F$6="",Pipeline!$F$6="All"),  OR(Pipeline!$J$5&lt;=K804,Pipeline!$J$5=""), OR(Pipeline!$J$6&gt;=K804,Pipeline!$J$6=""),  OR(Pipeline!$N$5&lt;=O804,Pipeline!$N$5=""), OR(Pipeline!$N$6&gt;=O804,Pipeline!$N$6="")),1,0)</f>
        <v>1</v>
      </c>
      <c r="C804" s="99">
        <f>IF(B804&lt;&gt;1,"",COUNTIFS($I$6:I803,I804,$B$6:B803,1)+1)</f>
        <v>792</v>
      </c>
      <c r="D804" s="100" t="str">
        <f>IF(LEN(INDEX(Input!B$6:B$1005,ROW($C804)-ROW($C$5),1))=0,"-",INDEX(Input!B$6:B$1005,ROW($C804)-ROW($C$5),1))</f>
        <v>-</v>
      </c>
      <c r="E804" s="100" t="str">
        <f>IF(LEN(INDEX(Input!C$6:C$1005,ROW($C804)-ROW($C$5),1))=0,"-",INDEX(Input!C$6:C$1005,ROW($C804)-ROW($C$5),1))</f>
        <v>-</v>
      </c>
      <c r="F804" s="100" t="str">
        <f>IF(LEN(INDEX(Input!D$6:D$1005,ROW($C804)-ROW($C$5),1))=0,"-",INDEX(Input!D$6:D$1005,ROW($C804)-ROW($C$5),1))</f>
        <v>-</v>
      </c>
      <c r="G804" s="100" t="str">
        <f>IF(LEN(INDEX(Input!E$6:E$1005,ROW($C804)-ROW($C$5),1))=0,"-",INDEX(Input!E$6:E$1005,ROW($C804)-ROW($C$5),1))</f>
        <v>-</v>
      </c>
      <c r="H804" s="100" t="str">
        <f>IF(LEN(INDEX(Input!F$6:F$1005,ROW($C804)-ROW($C$5),1))=0,"-",INDEX(Input!F$6:F$1005,ROW($C804)-ROW($C$5),1))</f>
        <v>-</v>
      </c>
      <c r="I804" s="100" t="str">
        <f>IF(LEN(INDEX(Input!G$6:G$1005,ROW($C804)-ROW($C$5),1))=0,"",INDEX(Input!G$6:G$1005,ROW($C804)-ROW($C$5),1))</f>
        <v/>
      </c>
      <c r="J804" s="100" t="str">
        <f>IF(LEN(INDEX(Input!B$6:B$1005,ROW($C804)-ROW($C$5),1))=0,"-",IF(INDEX(Input!H$6:H$1005,ROW($C804)-ROW($C$5),1)="","Not set",INDEX(Input!H$6:H$1005,ROW($C804)-ROW($C$5),1)) )</f>
        <v>-</v>
      </c>
      <c r="K804" s="101" t="str">
        <f>IF(LEN(INDEX(Input!I$6:I$1005,ROW($C804)-ROW($C$5),1))=0,"",INDEX(Input!I$6:I$1005,ROW($C804)-ROW($C$5),1))</f>
        <v/>
      </c>
      <c r="L804" s="101" t="str">
        <f t="array" ref="L804">IFERROR(IF($AY$24=123,DAY(K804)&amp;connector&amp;IF($AZ$24="Extended",INDEX($AT$24:$AT$35,MONTH(K804),1),MONTH(K804))&amp;connector&amp;IF($AZ$24="Short", RIGHT(YEAR(K804),2),YEAR(K804)),IF($AY$24=213, MONTH(K804)&amp;connector&amp;DAY(K804)&amp;connector&amp;IF($AZ$24="Short", RIGHT(YEAR(K804),2),YEAR(K804)),IF($AZ$24="Short", RIGHT(YEAR(K804),2),YEAR(K804))&amp;connector&amp;MONTH(K804)&amp;connector&amp;DAY(K804))),"-")</f>
        <v>-</v>
      </c>
      <c r="M804" s="101" t="str">
        <f>IF(LEN(INDEX(Input!J$6:J$1005,ROW($C804)-ROW($C$5),1))=0,"",INDEX(Input!J$6:J$1005,ROW($C804)-ROW($C$5),1))</f>
        <v/>
      </c>
      <c r="N804" s="101" t="str">
        <f t="array" ref="N804">IFERROR(IF($AY$24=123,DAY(M804)&amp;connector&amp;IF($AZ$24="Extended",INDEX($AT$24:$AT$35,MONTH(M804),1),MONTH(M804))&amp;connector&amp;IF($AZ$24="Short", RIGHT(YEAR(M804),2),YEAR(M804)),IF($AY$24=213, MONTH(M804)&amp;connector&amp;DAY(M804)&amp;connector&amp;IF($AZ$24="Short", RIGHT(YEAR(M804),2),YEAR(M804)),IF($AZ$24="Short", RIGHT(YEAR(M804),2),YEAR(M804))&amp;connector&amp;MONTH(M804)&amp;connector&amp;DAY(M804))),"-")</f>
        <v>-</v>
      </c>
      <c r="O804" s="156" t="str">
        <f>IF(LEN(INDEX(Input!K$6:K$1005,ROW($C804)-ROW($C$5),1))=0,"",INDEX(Input!K$6:K$1005,ROW($C804)-ROW($C$5),1))</f>
        <v/>
      </c>
      <c r="P804" s="100" t="str">
        <f t="shared" si="96"/>
        <v>-</v>
      </c>
      <c r="Q804" s="156" t="str">
        <f>IF(LEN(INDEX(Input!L$6:L$1005,ROW($C804)-ROW($C$5),1))=0,"",INDEX(Input!L$6:L$1005,ROW($C804)-ROW($C$5),1))</f>
        <v/>
      </c>
      <c r="R804" s="100" t="str">
        <f t="shared" si="97"/>
        <v>-</v>
      </c>
      <c r="S804" s="156" t="str">
        <f>IF(LEN(INDEX(Input!M$6:M$1005,ROW($C804)-ROW($C$5),1))=0,"-",INDEX(Input!M$6:M$1005,ROW($C804)-ROW($C$5),1))</f>
        <v>-</v>
      </c>
      <c r="T804" s="156" t="str">
        <f t="shared" si="98"/>
        <v/>
      </c>
      <c r="U804" s="100" t="str">
        <f t="shared" si="99"/>
        <v>-</v>
      </c>
      <c r="V804" s="156" t="str">
        <f>IF(LEN(INDEX(Input!O$6:O$1005,ROW($C804)-ROW($C$5),1))=0,"",INDEX(Input!O$6:O$1005,ROW($C804)-ROW($C$5),1))</f>
        <v/>
      </c>
      <c r="W804" s="100" t="str">
        <f t="shared" si="100"/>
        <v>-</v>
      </c>
      <c r="X804" s="104" t="str">
        <f t="shared" si="101"/>
        <v/>
      </c>
      <c r="Y804" s="102" t="str">
        <f t="shared" si="102"/>
        <v/>
      </c>
      <c r="Z804" s="102" t="str">
        <f>IF(AND(OR(Dashboard!$D$7=J804,Dashboard!$D$7=""),  OR(Dashboard!$G$6&lt;=K804,Dashboard!$G$6=""), OR(Dashboard!$G$7&gt;=K804,Dashboard!$G$7=""),  OR(Dashboard!$J$6&lt;=O804,Dashboard!$J$6=""), OR(Dashboard!$J$7&gt;=O804,Dashboard!$J$7=""),D804&lt;&gt;""),"x","")</f>
        <v>x</v>
      </c>
      <c r="AA804" s="102" t="str">
        <f>IF(AND(OR(Dashboard!$D$6=H804,Dashboard!$D$6="",Dashboard!$D$6="All"), Z804="x"),"x","")</f>
        <v>x</v>
      </c>
      <c r="AB804" s="103" t="str">
        <f>IF(AND(OR(Dashboard!$D$6=H804,Dashboard!$D$6="",Dashboard!$D$6="All"), OR(Dashboard!$D$7=J804,Dashboard!$D$7=""),  OR(Dashboard!$G$6&lt;=K804,Dashboard!$G$6=""), OR(Dashboard!$G$7&gt;=K804,Dashboard!$G$7=""),  OR(Dashboard!$J$6&lt;=O804,Dashboard!$J$6=""), OR(Dashboard!$J$7&gt;=O804,Dashboard!$J$7=""),I804&lt;&gt;""),"x","")</f>
        <v/>
      </c>
      <c r="AC804" s="88" t="str">
        <f>IF($AB804&lt;&gt;"x","",IF(AND($I804&lt;&gt;AC$4, IFERROR(MATCH("c",$AB804:AB804,0),0)=0),"x", IF(IFERROR(MATCH("c",$AB804:AB804,0),0)=0,"c","")))</f>
        <v/>
      </c>
      <c r="AD804" s="88" t="str">
        <f>IF($AB804&lt;&gt;"x","",IF(AND($I804&lt;&gt;AD$4, IFERROR(MATCH("c",$AB804:AC804,0),0)=0),"x", IF(IFERROR(MATCH("c",$AB804:AC804,0),0)=0,"c","")))</f>
        <v/>
      </c>
      <c r="AE804" s="88" t="str">
        <f>IF($AB804&lt;&gt;"x","",IF(AND($I804&lt;&gt;AE$4, IFERROR(MATCH("c",$AB804:AD804,0),0)=0),"x", IF(IFERROR(MATCH("c",$AB804:AD804,0),0)=0,"c","")))</f>
        <v/>
      </c>
      <c r="AF804" s="88" t="str">
        <f>IF($AB804&lt;&gt;"x","",IF(AND($I804&lt;&gt;AF$4, IFERROR(MATCH("c",$AB804:AE804,0),0)=0),"x", IF(IFERROR(MATCH("c",$AB804:AE804,0),0)=0,"c","")))</f>
        <v/>
      </c>
      <c r="AG804" s="88" t="str">
        <f>IF($AB804&lt;&gt;"x","",IF(AND($I804&lt;&gt;AG$4, IFERROR(MATCH("c",$AB804:AF804,0),0)=0),"x", IF(IFERROR(MATCH("c",$AB804:AF804,0),0)=0,"c","")))</f>
        <v/>
      </c>
      <c r="AH804" s="88" t="str">
        <f>IF($AB804&lt;&gt;"x","",IF(AND($I804&lt;&gt;AH$4, IFERROR(MATCH("c",$AB804:AG804,0),0)=0),"x", IF(IFERROR(MATCH("c",$AB804:AG804,0),0)=0,"c","")))</f>
        <v/>
      </c>
      <c r="AI804" s="88" t="str">
        <f>IF($AB804&lt;&gt;"x","",IF(AND($I804&lt;&gt;AI$4, IFERROR(MATCH("c",$AB804:AH804,0),0)=0),"x", IF(IFERROR(MATCH("c",$AB804:AH804,0),0)=0,"c","")))</f>
        <v/>
      </c>
      <c r="AJ804" s="88" t="str">
        <f>IF($AB804&lt;&gt;"x","",IF(AND($I804&lt;&gt;AJ$4, IFERROR(MATCH("c",$AB804:AI804,0),0)=0),"x", IF(IFERROR(MATCH("c",$AB804:AI804,0),0)=0,"c","")))</f>
        <v/>
      </c>
      <c r="AK804" s="88" t="str">
        <f>IF($AB804&lt;&gt;"x","",IF(AND($I804&lt;&gt;AK$4, IFERROR(MATCH("c",$AB804:AJ804,0),0)=0),"x", IF(IFERROR(MATCH("c",$AB804:AJ804,0),0)=0,"c","")))</f>
        <v/>
      </c>
      <c r="AL804" s="88" t="str">
        <f>IF($AB804&lt;&gt;"x","",IF(AND($I804&lt;&gt;AL$4, IFERROR(MATCH("c",$AB804:AK804,0),0)=0),"x", IF(IFERROR(MATCH("c",$AB804:AK804,0),0)=0,"c","")))</f>
        <v/>
      </c>
      <c r="AM804" s="88" t="str">
        <f>IF($AB804&lt;&gt;"x","",IF(AND($I804&lt;&gt;AM$4, IFERROR(MATCH("c",$AB804:AL804,0),0)=0),"x", IF(IFERROR(MATCH("c",$AB804:AL804,0),0)=0,"c","")))</f>
        <v/>
      </c>
      <c r="AN804" s="88" t="str">
        <f>IF($AB804&lt;&gt;"x","",IF(AND($I804&lt;&gt;AN$4, IFERROR(MATCH("c",$AB804:AM804,0),0)=0),"x", IF(IFERROR(MATCH("c",$AB804:AM804,0),0)=0,"c","")))</f>
        <v/>
      </c>
      <c r="AO804" s="88" t="str">
        <f>IF($AB804&lt;&gt;"x","",IF(AND($I804&lt;&gt;AO$4, IFERROR(MATCH("c",$AB804:AN804,0),0)=0),"x", IF(IFERROR(MATCH("c",$AB804:AN804,0),0)=0,"c","")))</f>
        <v/>
      </c>
      <c r="AP804" s="88" t="str">
        <f>IF($AB804&lt;&gt;"x","",IF(AND($I804&lt;&gt;AP$4, IFERROR(MATCH("c",$AB804:AO804,0),0)=0),"x", IF(IFERROR(MATCH("c",$AB804:AO804,0),0)=0,"c","")))</f>
        <v/>
      </c>
      <c r="AQ804" s="88" t="str">
        <f>IF($AB804&lt;&gt;"x","",IF(AND($I804&lt;&gt;AQ$4, IFERROR(MATCH("c",$AB804:AP804,0),0)=0),"x", IF(IFERROR(MATCH("c",$AB804:AP804,0),0)=0,"c","")))</f>
        <v/>
      </c>
    </row>
    <row r="805" spans="2:43" x14ac:dyDescent="0.25">
      <c r="B805" s="88">
        <f>IF(AND(OR(Pipeline!$F$5=H805,Pipeline!$F$5="",Pipeline!$F$5="All"), OR(Pipeline!$F$6=J805,Pipeline!$F$6="",Pipeline!$F$6="All"),  OR(Pipeline!$J$5&lt;=K805,Pipeline!$J$5=""), OR(Pipeline!$J$6&gt;=K805,Pipeline!$J$6=""),  OR(Pipeline!$N$5&lt;=O805,Pipeline!$N$5=""), OR(Pipeline!$N$6&gt;=O805,Pipeline!$N$6="")),1,0)</f>
        <v>1</v>
      </c>
      <c r="C805" s="99">
        <f>IF(B805&lt;&gt;1,"",COUNTIFS($I$6:I804,I805,$B$6:B804,1)+1)</f>
        <v>793</v>
      </c>
      <c r="D805" s="100" t="str">
        <f>IF(LEN(INDEX(Input!B$6:B$1005,ROW($C805)-ROW($C$5),1))=0,"-",INDEX(Input!B$6:B$1005,ROW($C805)-ROW($C$5),1))</f>
        <v>-</v>
      </c>
      <c r="E805" s="100" t="str">
        <f>IF(LEN(INDEX(Input!C$6:C$1005,ROW($C805)-ROW($C$5),1))=0,"-",INDEX(Input!C$6:C$1005,ROW($C805)-ROW($C$5),1))</f>
        <v>-</v>
      </c>
      <c r="F805" s="100" t="str">
        <f>IF(LEN(INDEX(Input!D$6:D$1005,ROW($C805)-ROW($C$5),1))=0,"-",INDEX(Input!D$6:D$1005,ROW($C805)-ROW($C$5),1))</f>
        <v>-</v>
      </c>
      <c r="G805" s="100" t="str">
        <f>IF(LEN(INDEX(Input!E$6:E$1005,ROW($C805)-ROW($C$5),1))=0,"-",INDEX(Input!E$6:E$1005,ROW($C805)-ROW($C$5),1))</f>
        <v>-</v>
      </c>
      <c r="H805" s="100" t="str">
        <f>IF(LEN(INDEX(Input!F$6:F$1005,ROW($C805)-ROW($C$5),1))=0,"-",INDEX(Input!F$6:F$1005,ROW($C805)-ROW($C$5),1))</f>
        <v>-</v>
      </c>
      <c r="I805" s="100" t="str">
        <f>IF(LEN(INDEX(Input!G$6:G$1005,ROW($C805)-ROW($C$5),1))=0,"",INDEX(Input!G$6:G$1005,ROW($C805)-ROW($C$5),1))</f>
        <v/>
      </c>
      <c r="J805" s="100" t="str">
        <f>IF(LEN(INDEX(Input!B$6:B$1005,ROW($C805)-ROW($C$5),1))=0,"-",IF(INDEX(Input!H$6:H$1005,ROW($C805)-ROW($C$5),1)="","Not set",INDEX(Input!H$6:H$1005,ROW($C805)-ROW($C$5),1)) )</f>
        <v>-</v>
      </c>
      <c r="K805" s="101" t="str">
        <f>IF(LEN(INDEX(Input!I$6:I$1005,ROW($C805)-ROW($C$5),1))=0,"",INDEX(Input!I$6:I$1005,ROW($C805)-ROW($C$5),1))</f>
        <v/>
      </c>
      <c r="L805" s="101" t="str">
        <f t="array" ref="L805">IFERROR(IF($AY$24=123,DAY(K805)&amp;connector&amp;IF($AZ$24="Extended",INDEX($AT$24:$AT$35,MONTH(K805),1),MONTH(K805))&amp;connector&amp;IF($AZ$24="Short", RIGHT(YEAR(K805),2),YEAR(K805)),IF($AY$24=213, MONTH(K805)&amp;connector&amp;DAY(K805)&amp;connector&amp;IF($AZ$24="Short", RIGHT(YEAR(K805),2),YEAR(K805)),IF($AZ$24="Short", RIGHT(YEAR(K805),2),YEAR(K805))&amp;connector&amp;MONTH(K805)&amp;connector&amp;DAY(K805))),"-")</f>
        <v>-</v>
      </c>
      <c r="M805" s="101" t="str">
        <f>IF(LEN(INDEX(Input!J$6:J$1005,ROW($C805)-ROW($C$5),1))=0,"",INDEX(Input!J$6:J$1005,ROW($C805)-ROW($C$5),1))</f>
        <v/>
      </c>
      <c r="N805" s="101" t="str">
        <f t="array" ref="N805">IFERROR(IF($AY$24=123,DAY(M805)&amp;connector&amp;IF($AZ$24="Extended",INDEX($AT$24:$AT$35,MONTH(M805),1),MONTH(M805))&amp;connector&amp;IF($AZ$24="Short", RIGHT(YEAR(M805),2),YEAR(M805)),IF($AY$24=213, MONTH(M805)&amp;connector&amp;DAY(M805)&amp;connector&amp;IF($AZ$24="Short", RIGHT(YEAR(M805),2),YEAR(M805)),IF($AZ$24="Short", RIGHT(YEAR(M805),2),YEAR(M805))&amp;connector&amp;MONTH(M805)&amp;connector&amp;DAY(M805))),"-")</f>
        <v>-</v>
      </c>
      <c r="O805" s="156" t="str">
        <f>IF(LEN(INDEX(Input!K$6:K$1005,ROW($C805)-ROW($C$5),1))=0,"",INDEX(Input!K$6:K$1005,ROW($C805)-ROW($C$5),1))</f>
        <v/>
      </c>
      <c r="P805" s="100" t="str">
        <f t="shared" si="96"/>
        <v>-</v>
      </c>
      <c r="Q805" s="156" t="str">
        <f>IF(LEN(INDEX(Input!L$6:L$1005,ROW($C805)-ROW($C$5),1))=0,"",INDEX(Input!L$6:L$1005,ROW($C805)-ROW($C$5),1))</f>
        <v/>
      </c>
      <c r="R805" s="100" t="str">
        <f t="shared" si="97"/>
        <v>-</v>
      </c>
      <c r="S805" s="156" t="str">
        <f>IF(LEN(INDEX(Input!M$6:M$1005,ROW($C805)-ROW($C$5),1))=0,"-",INDEX(Input!M$6:M$1005,ROW($C805)-ROW($C$5),1))</f>
        <v>-</v>
      </c>
      <c r="T805" s="156" t="str">
        <f t="shared" si="98"/>
        <v/>
      </c>
      <c r="U805" s="100" t="str">
        <f t="shared" si="99"/>
        <v>-</v>
      </c>
      <c r="V805" s="156" t="str">
        <f>IF(LEN(INDEX(Input!O$6:O$1005,ROW($C805)-ROW($C$5),1))=0,"",INDEX(Input!O$6:O$1005,ROW($C805)-ROW($C$5),1))</f>
        <v/>
      </c>
      <c r="W805" s="100" t="str">
        <f t="shared" si="100"/>
        <v>-</v>
      </c>
      <c r="X805" s="104" t="str">
        <f t="shared" si="101"/>
        <v/>
      </c>
      <c r="Y805" s="102" t="str">
        <f t="shared" si="102"/>
        <v/>
      </c>
      <c r="Z805" s="102" t="str">
        <f>IF(AND(OR(Dashboard!$D$7=J805,Dashboard!$D$7=""),  OR(Dashboard!$G$6&lt;=K805,Dashboard!$G$6=""), OR(Dashboard!$G$7&gt;=K805,Dashboard!$G$7=""),  OR(Dashboard!$J$6&lt;=O805,Dashboard!$J$6=""), OR(Dashboard!$J$7&gt;=O805,Dashboard!$J$7=""),D805&lt;&gt;""),"x","")</f>
        <v>x</v>
      </c>
      <c r="AA805" s="102" t="str">
        <f>IF(AND(OR(Dashboard!$D$6=H805,Dashboard!$D$6="",Dashboard!$D$6="All"), Z805="x"),"x","")</f>
        <v>x</v>
      </c>
      <c r="AB805" s="103" t="str">
        <f>IF(AND(OR(Dashboard!$D$6=H805,Dashboard!$D$6="",Dashboard!$D$6="All"), OR(Dashboard!$D$7=J805,Dashboard!$D$7=""),  OR(Dashboard!$G$6&lt;=K805,Dashboard!$G$6=""), OR(Dashboard!$G$7&gt;=K805,Dashboard!$G$7=""),  OR(Dashboard!$J$6&lt;=O805,Dashboard!$J$6=""), OR(Dashboard!$J$7&gt;=O805,Dashboard!$J$7=""),I805&lt;&gt;""),"x","")</f>
        <v/>
      </c>
      <c r="AC805" s="88" t="str">
        <f>IF($AB805&lt;&gt;"x","",IF(AND($I805&lt;&gt;AC$4, IFERROR(MATCH("c",$AB805:AB805,0),0)=0),"x", IF(IFERROR(MATCH("c",$AB805:AB805,0),0)=0,"c","")))</f>
        <v/>
      </c>
      <c r="AD805" s="88" t="str">
        <f>IF($AB805&lt;&gt;"x","",IF(AND($I805&lt;&gt;AD$4, IFERROR(MATCH("c",$AB805:AC805,0),0)=0),"x", IF(IFERROR(MATCH("c",$AB805:AC805,0),0)=0,"c","")))</f>
        <v/>
      </c>
      <c r="AE805" s="88" t="str">
        <f>IF($AB805&lt;&gt;"x","",IF(AND($I805&lt;&gt;AE$4, IFERROR(MATCH("c",$AB805:AD805,0),0)=0),"x", IF(IFERROR(MATCH("c",$AB805:AD805,0),0)=0,"c","")))</f>
        <v/>
      </c>
      <c r="AF805" s="88" t="str">
        <f>IF($AB805&lt;&gt;"x","",IF(AND($I805&lt;&gt;AF$4, IFERROR(MATCH("c",$AB805:AE805,0),0)=0),"x", IF(IFERROR(MATCH("c",$AB805:AE805,0),0)=0,"c","")))</f>
        <v/>
      </c>
      <c r="AG805" s="88" t="str">
        <f>IF($AB805&lt;&gt;"x","",IF(AND($I805&lt;&gt;AG$4, IFERROR(MATCH("c",$AB805:AF805,0),0)=0),"x", IF(IFERROR(MATCH("c",$AB805:AF805,0),0)=0,"c","")))</f>
        <v/>
      </c>
      <c r="AH805" s="88" t="str">
        <f>IF($AB805&lt;&gt;"x","",IF(AND($I805&lt;&gt;AH$4, IFERROR(MATCH("c",$AB805:AG805,0),0)=0),"x", IF(IFERROR(MATCH("c",$AB805:AG805,0),0)=0,"c","")))</f>
        <v/>
      </c>
      <c r="AI805" s="88" t="str">
        <f>IF($AB805&lt;&gt;"x","",IF(AND($I805&lt;&gt;AI$4, IFERROR(MATCH("c",$AB805:AH805,0),0)=0),"x", IF(IFERROR(MATCH("c",$AB805:AH805,0),0)=0,"c","")))</f>
        <v/>
      </c>
      <c r="AJ805" s="88" t="str">
        <f>IF($AB805&lt;&gt;"x","",IF(AND($I805&lt;&gt;AJ$4, IFERROR(MATCH("c",$AB805:AI805,0),0)=0),"x", IF(IFERROR(MATCH("c",$AB805:AI805,0),0)=0,"c","")))</f>
        <v/>
      </c>
      <c r="AK805" s="88" t="str">
        <f>IF($AB805&lt;&gt;"x","",IF(AND($I805&lt;&gt;AK$4, IFERROR(MATCH("c",$AB805:AJ805,0),0)=0),"x", IF(IFERROR(MATCH("c",$AB805:AJ805,0),0)=0,"c","")))</f>
        <v/>
      </c>
      <c r="AL805" s="88" t="str">
        <f>IF($AB805&lt;&gt;"x","",IF(AND($I805&lt;&gt;AL$4, IFERROR(MATCH("c",$AB805:AK805,0),0)=0),"x", IF(IFERROR(MATCH("c",$AB805:AK805,0),0)=0,"c","")))</f>
        <v/>
      </c>
      <c r="AM805" s="88" t="str">
        <f>IF($AB805&lt;&gt;"x","",IF(AND($I805&lt;&gt;AM$4, IFERROR(MATCH("c",$AB805:AL805,0),0)=0),"x", IF(IFERROR(MATCH("c",$AB805:AL805,0),0)=0,"c","")))</f>
        <v/>
      </c>
      <c r="AN805" s="88" t="str">
        <f>IF($AB805&lt;&gt;"x","",IF(AND($I805&lt;&gt;AN$4, IFERROR(MATCH("c",$AB805:AM805,0),0)=0),"x", IF(IFERROR(MATCH("c",$AB805:AM805,0),0)=0,"c","")))</f>
        <v/>
      </c>
      <c r="AO805" s="88" t="str">
        <f>IF($AB805&lt;&gt;"x","",IF(AND($I805&lt;&gt;AO$4, IFERROR(MATCH("c",$AB805:AN805,0),0)=0),"x", IF(IFERROR(MATCH("c",$AB805:AN805,0),0)=0,"c","")))</f>
        <v/>
      </c>
      <c r="AP805" s="88" t="str">
        <f>IF($AB805&lt;&gt;"x","",IF(AND($I805&lt;&gt;AP$4, IFERROR(MATCH("c",$AB805:AO805,0),0)=0),"x", IF(IFERROR(MATCH("c",$AB805:AO805,0),0)=0,"c","")))</f>
        <v/>
      </c>
      <c r="AQ805" s="88" t="str">
        <f>IF($AB805&lt;&gt;"x","",IF(AND($I805&lt;&gt;AQ$4, IFERROR(MATCH("c",$AB805:AP805,0),0)=0),"x", IF(IFERROR(MATCH("c",$AB805:AP805,0),0)=0,"c","")))</f>
        <v/>
      </c>
    </row>
    <row r="806" spans="2:43" x14ac:dyDescent="0.25">
      <c r="B806" s="88">
        <f>IF(AND(OR(Pipeline!$F$5=H806,Pipeline!$F$5="",Pipeline!$F$5="All"), OR(Pipeline!$F$6=J806,Pipeline!$F$6="",Pipeline!$F$6="All"),  OR(Pipeline!$J$5&lt;=K806,Pipeline!$J$5=""), OR(Pipeline!$J$6&gt;=K806,Pipeline!$J$6=""),  OR(Pipeline!$N$5&lt;=O806,Pipeline!$N$5=""), OR(Pipeline!$N$6&gt;=O806,Pipeline!$N$6="")),1,0)</f>
        <v>1</v>
      </c>
      <c r="C806" s="99">
        <f>IF(B806&lt;&gt;1,"",COUNTIFS($I$6:I805,I806,$B$6:B805,1)+1)</f>
        <v>794</v>
      </c>
      <c r="D806" s="100" t="str">
        <f>IF(LEN(INDEX(Input!B$6:B$1005,ROW($C806)-ROW($C$5),1))=0,"-",INDEX(Input!B$6:B$1005,ROW($C806)-ROW($C$5),1))</f>
        <v>-</v>
      </c>
      <c r="E806" s="100" t="str">
        <f>IF(LEN(INDEX(Input!C$6:C$1005,ROW($C806)-ROW($C$5),1))=0,"-",INDEX(Input!C$6:C$1005,ROW($C806)-ROW($C$5),1))</f>
        <v>-</v>
      </c>
      <c r="F806" s="100" t="str">
        <f>IF(LEN(INDEX(Input!D$6:D$1005,ROW($C806)-ROW($C$5),1))=0,"-",INDEX(Input!D$6:D$1005,ROW($C806)-ROW($C$5),1))</f>
        <v>-</v>
      </c>
      <c r="G806" s="100" t="str">
        <f>IF(LEN(INDEX(Input!E$6:E$1005,ROW($C806)-ROW($C$5),1))=0,"-",INDEX(Input!E$6:E$1005,ROW($C806)-ROW($C$5),1))</f>
        <v>-</v>
      </c>
      <c r="H806" s="100" t="str">
        <f>IF(LEN(INDEX(Input!F$6:F$1005,ROW($C806)-ROW($C$5),1))=0,"-",INDEX(Input!F$6:F$1005,ROW($C806)-ROW($C$5),1))</f>
        <v>-</v>
      </c>
      <c r="I806" s="100" t="str">
        <f>IF(LEN(INDEX(Input!G$6:G$1005,ROW($C806)-ROW($C$5),1))=0,"",INDEX(Input!G$6:G$1005,ROW($C806)-ROW($C$5),1))</f>
        <v/>
      </c>
      <c r="J806" s="100" t="str">
        <f>IF(LEN(INDEX(Input!B$6:B$1005,ROW($C806)-ROW($C$5),1))=0,"-",IF(INDEX(Input!H$6:H$1005,ROW($C806)-ROW($C$5),1)="","Not set",INDEX(Input!H$6:H$1005,ROW($C806)-ROW($C$5),1)) )</f>
        <v>-</v>
      </c>
      <c r="K806" s="101" t="str">
        <f>IF(LEN(INDEX(Input!I$6:I$1005,ROW($C806)-ROW($C$5),1))=0,"",INDEX(Input!I$6:I$1005,ROW($C806)-ROW($C$5),1))</f>
        <v/>
      </c>
      <c r="L806" s="101" t="str">
        <f t="array" ref="L806">IFERROR(IF($AY$24=123,DAY(K806)&amp;connector&amp;IF($AZ$24="Extended",INDEX($AT$24:$AT$35,MONTH(K806),1),MONTH(K806))&amp;connector&amp;IF($AZ$24="Short", RIGHT(YEAR(K806),2),YEAR(K806)),IF($AY$24=213, MONTH(K806)&amp;connector&amp;DAY(K806)&amp;connector&amp;IF($AZ$24="Short", RIGHT(YEAR(K806),2),YEAR(K806)),IF($AZ$24="Short", RIGHT(YEAR(K806),2),YEAR(K806))&amp;connector&amp;MONTH(K806)&amp;connector&amp;DAY(K806))),"-")</f>
        <v>-</v>
      </c>
      <c r="M806" s="101" t="str">
        <f>IF(LEN(INDEX(Input!J$6:J$1005,ROW($C806)-ROW($C$5),1))=0,"",INDEX(Input!J$6:J$1005,ROW($C806)-ROW($C$5),1))</f>
        <v/>
      </c>
      <c r="N806" s="101" t="str">
        <f t="array" ref="N806">IFERROR(IF($AY$24=123,DAY(M806)&amp;connector&amp;IF($AZ$24="Extended",INDEX($AT$24:$AT$35,MONTH(M806),1),MONTH(M806))&amp;connector&amp;IF($AZ$24="Short", RIGHT(YEAR(M806),2),YEAR(M806)),IF($AY$24=213, MONTH(M806)&amp;connector&amp;DAY(M806)&amp;connector&amp;IF($AZ$24="Short", RIGHT(YEAR(M806),2),YEAR(M806)),IF($AZ$24="Short", RIGHT(YEAR(M806),2),YEAR(M806))&amp;connector&amp;MONTH(M806)&amp;connector&amp;DAY(M806))),"-")</f>
        <v>-</v>
      </c>
      <c r="O806" s="156" t="str">
        <f>IF(LEN(INDEX(Input!K$6:K$1005,ROW($C806)-ROW($C$5),1))=0,"",INDEX(Input!K$6:K$1005,ROW($C806)-ROW($C$5),1))</f>
        <v/>
      </c>
      <c r="P806" s="100" t="str">
        <f t="shared" si="96"/>
        <v>-</v>
      </c>
      <c r="Q806" s="156" t="str">
        <f>IF(LEN(INDEX(Input!L$6:L$1005,ROW($C806)-ROW($C$5),1))=0,"",INDEX(Input!L$6:L$1005,ROW($C806)-ROW($C$5),1))</f>
        <v/>
      </c>
      <c r="R806" s="100" t="str">
        <f t="shared" si="97"/>
        <v>-</v>
      </c>
      <c r="S806" s="156" t="str">
        <f>IF(LEN(INDEX(Input!M$6:M$1005,ROW($C806)-ROW($C$5),1))=0,"-",INDEX(Input!M$6:M$1005,ROW($C806)-ROW($C$5),1))</f>
        <v>-</v>
      </c>
      <c r="T806" s="156" t="str">
        <f t="shared" si="98"/>
        <v/>
      </c>
      <c r="U806" s="100" t="str">
        <f t="shared" si="99"/>
        <v>-</v>
      </c>
      <c r="V806" s="156" t="str">
        <f>IF(LEN(INDEX(Input!O$6:O$1005,ROW($C806)-ROW($C$5),1))=0,"",INDEX(Input!O$6:O$1005,ROW($C806)-ROW($C$5),1))</f>
        <v/>
      </c>
      <c r="W806" s="100" t="str">
        <f t="shared" si="100"/>
        <v>-</v>
      </c>
      <c r="X806" s="104" t="str">
        <f t="shared" si="101"/>
        <v/>
      </c>
      <c r="Y806" s="102" t="str">
        <f t="shared" si="102"/>
        <v/>
      </c>
      <c r="Z806" s="102" t="str">
        <f>IF(AND(OR(Dashboard!$D$7=J806,Dashboard!$D$7=""),  OR(Dashboard!$G$6&lt;=K806,Dashboard!$G$6=""), OR(Dashboard!$G$7&gt;=K806,Dashboard!$G$7=""),  OR(Dashboard!$J$6&lt;=O806,Dashboard!$J$6=""), OR(Dashboard!$J$7&gt;=O806,Dashboard!$J$7=""),D806&lt;&gt;""),"x","")</f>
        <v>x</v>
      </c>
      <c r="AA806" s="102" t="str">
        <f>IF(AND(OR(Dashboard!$D$6=H806,Dashboard!$D$6="",Dashboard!$D$6="All"), Z806="x"),"x","")</f>
        <v>x</v>
      </c>
      <c r="AB806" s="103" t="str">
        <f>IF(AND(OR(Dashboard!$D$6=H806,Dashboard!$D$6="",Dashboard!$D$6="All"), OR(Dashboard!$D$7=J806,Dashboard!$D$7=""),  OR(Dashboard!$G$6&lt;=K806,Dashboard!$G$6=""), OR(Dashboard!$G$7&gt;=K806,Dashboard!$G$7=""),  OR(Dashboard!$J$6&lt;=O806,Dashboard!$J$6=""), OR(Dashboard!$J$7&gt;=O806,Dashboard!$J$7=""),I806&lt;&gt;""),"x","")</f>
        <v/>
      </c>
      <c r="AC806" s="88" t="str">
        <f>IF($AB806&lt;&gt;"x","",IF(AND($I806&lt;&gt;AC$4, IFERROR(MATCH("c",$AB806:AB806,0),0)=0),"x", IF(IFERROR(MATCH("c",$AB806:AB806,0),0)=0,"c","")))</f>
        <v/>
      </c>
      <c r="AD806" s="88" t="str">
        <f>IF($AB806&lt;&gt;"x","",IF(AND($I806&lt;&gt;AD$4, IFERROR(MATCH("c",$AB806:AC806,0),0)=0),"x", IF(IFERROR(MATCH("c",$AB806:AC806,0),0)=0,"c","")))</f>
        <v/>
      </c>
      <c r="AE806" s="88" t="str">
        <f>IF($AB806&lt;&gt;"x","",IF(AND($I806&lt;&gt;AE$4, IFERROR(MATCH("c",$AB806:AD806,0),0)=0),"x", IF(IFERROR(MATCH("c",$AB806:AD806,0),0)=0,"c","")))</f>
        <v/>
      </c>
      <c r="AF806" s="88" t="str">
        <f>IF($AB806&lt;&gt;"x","",IF(AND($I806&lt;&gt;AF$4, IFERROR(MATCH("c",$AB806:AE806,0),0)=0),"x", IF(IFERROR(MATCH("c",$AB806:AE806,0),0)=0,"c","")))</f>
        <v/>
      </c>
      <c r="AG806" s="88" t="str">
        <f>IF($AB806&lt;&gt;"x","",IF(AND($I806&lt;&gt;AG$4, IFERROR(MATCH("c",$AB806:AF806,0),0)=0),"x", IF(IFERROR(MATCH("c",$AB806:AF806,0),0)=0,"c","")))</f>
        <v/>
      </c>
      <c r="AH806" s="88" t="str">
        <f>IF($AB806&lt;&gt;"x","",IF(AND($I806&lt;&gt;AH$4, IFERROR(MATCH("c",$AB806:AG806,0),0)=0),"x", IF(IFERROR(MATCH("c",$AB806:AG806,0),0)=0,"c","")))</f>
        <v/>
      </c>
      <c r="AI806" s="88" t="str">
        <f>IF($AB806&lt;&gt;"x","",IF(AND($I806&lt;&gt;AI$4, IFERROR(MATCH("c",$AB806:AH806,0),0)=0),"x", IF(IFERROR(MATCH("c",$AB806:AH806,0),0)=0,"c","")))</f>
        <v/>
      </c>
      <c r="AJ806" s="88" t="str">
        <f>IF($AB806&lt;&gt;"x","",IF(AND($I806&lt;&gt;AJ$4, IFERROR(MATCH("c",$AB806:AI806,0),0)=0),"x", IF(IFERROR(MATCH("c",$AB806:AI806,0),0)=0,"c","")))</f>
        <v/>
      </c>
      <c r="AK806" s="88" t="str">
        <f>IF($AB806&lt;&gt;"x","",IF(AND($I806&lt;&gt;AK$4, IFERROR(MATCH("c",$AB806:AJ806,0),0)=0),"x", IF(IFERROR(MATCH("c",$AB806:AJ806,0),0)=0,"c","")))</f>
        <v/>
      </c>
      <c r="AL806" s="88" t="str">
        <f>IF($AB806&lt;&gt;"x","",IF(AND($I806&lt;&gt;AL$4, IFERROR(MATCH("c",$AB806:AK806,0),0)=0),"x", IF(IFERROR(MATCH("c",$AB806:AK806,0),0)=0,"c","")))</f>
        <v/>
      </c>
      <c r="AM806" s="88" t="str">
        <f>IF($AB806&lt;&gt;"x","",IF(AND($I806&lt;&gt;AM$4, IFERROR(MATCH("c",$AB806:AL806,0),0)=0),"x", IF(IFERROR(MATCH("c",$AB806:AL806,0),0)=0,"c","")))</f>
        <v/>
      </c>
      <c r="AN806" s="88" t="str">
        <f>IF($AB806&lt;&gt;"x","",IF(AND($I806&lt;&gt;AN$4, IFERROR(MATCH("c",$AB806:AM806,0),0)=0),"x", IF(IFERROR(MATCH("c",$AB806:AM806,0),0)=0,"c","")))</f>
        <v/>
      </c>
      <c r="AO806" s="88" t="str">
        <f>IF($AB806&lt;&gt;"x","",IF(AND($I806&lt;&gt;AO$4, IFERROR(MATCH("c",$AB806:AN806,0),0)=0),"x", IF(IFERROR(MATCH("c",$AB806:AN806,0),0)=0,"c","")))</f>
        <v/>
      </c>
      <c r="AP806" s="88" t="str">
        <f>IF($AB806&lt;&gt;"x","",IF(AND($I806&lt;&gt;AP$4, IFERROR(MATCH("c",$AB806:AO806,0),0)=0),"x", IF(IFERROR(MATCH("c",$AB806:AO806,0),0)=0,"c","")))</f>
        <v/>
      </c>
      <c r="AQ806" s="88" t="str">
        <f>IF($AB806&lt;&gt;"x","",IF(AND($I806&lt;&gt;AQ$4, IFERROR(MATCH("c",$AB806:AP806,0),0)=0),"x", IF(IFERROR(MATCH("c",$AB806:AP806,0),0)=0,"c","")))</f>
        <v/>
      </c>
    </row>
    <row r="807" spans="2:43" x14ac:dyDescent="0.25">
      <c r="B807" s="88">
        <f>IF(AND(OR(Pipeline!$F$5=H807,Pipeline!$F$5="",Pipeline!$F$5="All"), OR(Pipeline!$F$6=J807,Pipeline!$F$6="",Pipeline!$F$6="All"),  OR(Pipeline!$J$5&lt;=K807,Pipeline!$J$5=""), OR(Pipeline!$J$6&gt;=K807,Pipeline!$J$6=""),  OR(Pipeline!$N$5&lt;=O807,Pipeline!$N$5=""), OR(Pipeline!$N$6&gt;=O807,Pipeline!$N$6="")),1,0)</f>
        <v>1</v>
      </c>
      <c r="C807" s="99">
        <f>IF(B807&lt;&gt;1,"",COUNTIFS($I$6:I806,I807,$B$6:B806,1)+1)</f>
        <v>795</v>
      </c>
      <c r="D807" s="100" t="str">
        <f>IF(LEN(INDEX(Input!B$6:B$1005,ROW($C807)-ROW($C$5),1))=0,"-",INDEX(Input!B$6:B$1005,ROW($C807)-ROW($C$5),1))</f>
        <v>-</v>
      </c>
      <c r="E807" s="100" t="str">
        <f>IF(LEN(INDEX(Input!C$6:C$1005,ROW($C807)-ROW($C$5),1))=0,"-",INDEX(Input!C$6:C$1005,ROW($C807)-ROW($C$5),1))</f>
        <v>-</v>
      </c>
      <c r="F807" s="100" t="str">
        <f>IF(LEN(INDEX(Input!D$6:D$1005,ROW($C807)-ROW($C$5),1))=0,"-",INDEX(Input!D$6:D$1005,ROW($C807)-ROW($C$5),1))</f>
        <v>-</v>
      </c>
      <c r="G807" s="100" t="str">
        <f>IF(LEN(INDEX(Input!E$6:E$1005,ROW($C807)-ROW($C$5),1))=0,"-",INDEX(Input!E$6:E$1005,ROW($C807)-ROW($C$5),1))</f>
        <v>-</v>
      </c>
      <c r="H807" s="100" t="str">
        <f>IF(LEN(INDEX(Input!F$6:F$1005,ROW($C807)-ROW($C$5),1))=0,"-",INDEX(Input!F$6:F$1005,ROW($C807)-ROW($C$5),1))</f>
        <v>-</v>
      </c>
      <c r="I807" s="100" t="str">
        <f>IF(LEN(INDEX(Input!G$6:G$1005,ROW($C807)-ROW($C$5),1))=0,"",INDEX(Input!G$6:G$1005,ROW($C807)-ROW($C$5),1))</f>
        <v/>
      </c>
      <c r="J807" s="100" t="str">
        <f>IF(LEN(INDEX(Input!B$6:B$1005,ROW($C807)-ROW($C$5),1))=0,"-",IF(INDEX(Input!H$6:H$1005,ROW($C807)-ROW($C$5),1)="","Not set",INDEX(Input!H$6:H$1005,ROW($C807)-ROW($C$5),1)) )</f>
        <v>-</v>
      </c>
      <c r="K807" s="101" t="str">
        <f>IF(LEN(INDEX(Input!I$6:I$1005,ROW($C807)-ROW($C$5),1))=0,"",INDEX(Input!I$6:I$1005,ROW($C807)-ROW($C$5),1))</f>
        <v/>
      </c>
      <c r="L807" s="101" t="str">
        <f t="array" ref="L807">IFERROR(IF($AY$24=123,DAY(K807)&amp;connector&amp;IF($AZ$24="Extended",INDEX($AT$24:$AT$35,MONTH(K807),1),MONTH(K807))&amp;connector&amp;IF($AZ$24="Short", RIGHT(YEAR(K807),2),YEAR(K807)),IF($AY$24=213, MONTH(K807)&amp;connector&amp;DAY(K807)&amp;connector&amp;IF($AZ$24="Short", RIGHT(YEAR(K807),2),YEAR(K807)),IF($AZ$24="Short", RIGHT(YEAR(K807),2),YEAR(K807))&amp;connector&amp;MONTH(K807)&amp;connector&amp;DAY(K807))),"-")</f>
        <v>-</v>
      </c>
      <c r="M807" s="101" t="str">
        <f>IF(LEN(INDEX(Input!J$6:J$1005,ROW($C807)-ROW($C$5),1))=0,"",INDEX(Input!J$6:J$1005,ROW($C807)-ROW($C$5),1))</f>
        <v/>
      </c>
      <c r="N807" s="101" t="str">
        <f t="array" ref="N807">IFERROR(IF($AY$24=123,DAY(M807)&amp;connector&amp;IF($AZ$24="Extended",INDEX($AT$24:$AT$35,MONTH(M807),1),MONTH(M807))&amp;connector&amp;IF($AZ$24="Short", RIGHT(YEAR(M807),2),YEAR(M807)),IF($AY$24=213, MONTH(M807)&amp;connector&amp;DAY(M807)&amp;connector&amp;IF($AZ$24="Short", RIGHT(YEAR(M807),2),YEAR(M807)),IF($AZ$24="Short", RIGHT(YEAR(M807),2),YEAR(M807))&amp;connector&amp;MONTH(M807)&amp;connector&amp;DAY(M807))),"-")</f>
        <v>-</v>
      </c>
      <c r="O807" s="156" t="str">
        <f>IF(LEN(INDEX(Input!K$6:K$1005,ROW($C807)-ROW($C$5),1))=0,"",INDEX(Input!K$6:K$1005,ROW($C807)-ROW($C$5),1))</f>
        <v/>
      </c>
      <c r="P807" s="100" t="str">
        <f t="shared" si="96"/>
        <v>-</v>
      </c>
      <c r="Q807" s="156" t="str">
        <f>IF(LEN(INDEX(Input!L$6:L$1005,ROW($C807)-ROW($C$5),1))=0,"",INDEX(Input!L$6:L$1005,ROW($C807)-ROW($C$5),1))</f>
        <v/>
      </c>
      <c r="R807" s="100" t="str">
        <f t="shared" si="97"/>
        <v>-</v>
      </c>
      <c r="S807" s="156" t="str">
        <f>IF(LEN(INDEX(Input!M$6:M$1005,ROW($C807)-ROW($C$5),1))=0,"-",INDEX(Input!M$6:M$1005,ROW($C807)-ROW($C$5),1))</f>
        <v>-</v>
      </c>
      <c r="T807" s="156" t="str">
        <f t="shared" si="98"/>
        <v/>
      </c>
      <c r="U807" s="100" t="str">
        <f t="shared" si="99"/>
        <v>-</v>
      </c>
      <c r="V807" s="156" t="str">
        <f>IF(LEN(INDEX(Input!O$6:O$1005,ROW($C807)-ROW($C$5),1))=0,"",INDEX(Input!O$6:O$1005,ROW($C807)-ROW($C$5),1))</f>
        <v/>
      </c>
      <c r="W807" s="100" t="str">
        <f t="shared" si="100"/>
        <v>-</v>
      </c>
      <c r="X807" s="104" t="str">
        <f t="shared" si="101"/>
        <v/>
      </c>
      <c r="Y807" s="102" t="str">
        <f t="shared" si="102"/>
        <v/>
      </c>
      <c r="Z807" s="102" t="str">
        <f>IF(AND(OR(Dashboard!$D$7=J807,Dashboard!$D$7=""),  OR(Dashboard!$G$6&lt;=K807,Dashboard!$G$6=""), OR(Dashboard!$G$7&gt;=K807,Dashboard!$G$7=""),  OR(Dashboard!$J$6&lt;=O807,Dashboard!$J$6=""), OR(Dashboard!$J$7&gt;=O807,Dashboard!$J$7=""),D807&lt;&gt;""),"x","")</f>
        <v>x</v>
      </c>
      <c r="AA807" s="102" t="str">
        <f>IF(AND(OR(Dashboard!$D$6=H807,Dashboard!$D$6="",Dashboard!$D$6="All"), Z807="x"),"x","")</f>
        <v>x</v>
      </c>
      <c r="AB807" s="103" t="str">
        <f>IF(AND(OR(Dashboard!$D$6=H807,Dashboard!$D$6="",Dashboard!$D$6="All"), OR(Dashboard!$D$7=J807,Dashboard!$D$7=""),  OR(Dashboard!$G$6&lt;=K807,Dashboard!$G$6=""), OR(Dashboard!$G$7&gt;=K807,Dashboard!$G$7=""),  OR(Dashboard!$J$6&lt;=O807,Dashboard!$J$6=""), OR(Dashboard!$J$7&gt;=O807,Dashboard!$J$7=""),I807&lt;&gt;""),"x","")</f>
        <v/>
      </c>
      <c r="AC807" s="88" t="str">
        <f>IF($AB807&lt;&gt;"x","",IF(AND($I807&lt;&gt;AC$4, IFERROR(MATCH("c",$AB807:AB807,0),0)=0),"x", IF(IFERROR(MATCH("c",$AB807:AB807,0),0)=0,"c","")))</f>
        <v/>
      </c>
      <c r="AD807" s="88" t="str">
        <f>IF($AB807&lt;&gt;"x","",IF(AND($I807&lt;&gt;AD$4, IFERROR(MATCH("c",$AB807:AC807,0),0)=0),"x", IF(IFERROR(MATCH("c",$AB807:AC807,0),0)=0,"c","")))</f>
        <v/>
      </c>
      <c r="AE807" s="88" t="str">
        <f>IF($AB807&lt;&gt;"x","",IF(AND($I807&lt;&gt;AE$4, IFERROR(MATCH("c",$AB807:AD807,0),0)=0),"x", IF(IFERROR(MATCH("c",$AB807:AD807,0),0)=0,"c","")))</f>
        <v/>
      </c>
      <c r="AF807" s="88" t="str">
        <f>IF($AB807&lt;&gt;"x","",IF(AND($I807&lt;&gt;AF$4, IFERROR(MATCH("c",$AB807:AE807,0),0)=0),"x", IF(IFERROR(MATCH("c",$AB807:AE807,0),0)=0,"c","")))</f>
        <v/>
      </c>
      <c r="AG807" s="88" t="str">
        <f>IF($AB807&lt;&gt;"x","",IF(AND($I807&lt;&gt;AG$4, IFERROR(MATCH("c",$AB807:AF807,0),0)=0),"x", IF(IFERROR(MATCH("c",$AB807:AF807,0),0)=0,"c","")))</f>
        <v/>
      </c>
      <c r="AH807" s="88" t="str">
        <f>IF($AB807&lt;&gt;"x","",IF(AND($I807&lt;&gt;AH$4, IFERROR(MATCH("c",$AB807:AG807,0),0)=0),"x", IF(IFERROR(MATCH("c",$AB807:AG807,0),0)=0,"c","")))</f>
        <v/>
      </c>
      <c r="AI807" s="88" t="str">
        <f>IF($AB807&lt;&gt;"x","",IF(AND($I807&lt;&gt;AI$4, IFERROR(MATCH("c",$AB807:AH807,0),0)=0),"x", IF(IFERROR(MATCH("c",$AB807:AH807,0),0)=0,"c","")))</f>
        <v/>
      </c>
      <c r="AJ807" s="88" t="str">
        <f>IF($AB807&lt;&gt;"x","",IF(AND($I807&lt;&gt;AJ$4, IFERROR(MATCH("c",$AB807:AI807,0),0)=0),"x", IF(IFERROR(MATCH("c",$AB807:AI807,0),0)=0,"c","")))</f>
        <v/>
      </c>
      <c r="AK807" s="88" t="str">
        <f>IF($AB807&lt;&gt;"x","",IF(AND($I807&lt;&gt;AK$4, IFERROR(MATCH("c",$AB807:AJ807,0),0)=0),"x", IF(IFERROR(MATCH("c",$AB807:AJ807,0),0)=0,"c","")))</f>
        <v/>
      </c>
      <c r="AL807" s="88" t="str">
        <f>IF($AB807&lt;&gt;"x","",IF(AND($I807&lt;&gt;AL$4, IFERROR(MATCH("c",$AB807:AK807,0),0)=0),"x", IF(IFERROR(MATCH("c",$AB807:AK807,0),0)=0,"c","")))</f>
        <v/>
      </c>
      <c r="AM807" s="88" t="str">
        <f>IF($AB807&lt;&gt;"x","",IF(AND($I807&lt;&gt;AM$4, IFERROR(MATCH("c",$AB807:AL807,0),0)=0),"x", IF(IFERROR(MATCH("c",$AB807:AL807,0),0)=0,"c","")))</f>
        <v/>
      </c>
      <c r="AN807" s="88" t="str">
        <f>IF($AB807&lt;&gt;"x","",IF(AND($I807&lt;&gt;AN$4, IFERROR(MATCH("c",$AB807:AM807,0),0)=0),"x", IF(IFERROR(MATCH("c",$AB807:AM807,0),0)=0,"c","")))</f>
        <v/>
      </c>
      <c r="AO807" s="88" t="str">
        <f>IF($AB807&lt;&gt;"x","",IF(AND($I807&lt;&gt;AO$4, IFERROR(MATCH("c",$AB807:AN807,0),0)=0),"x", IF(IFERROR(MATCH("c",$AB807:AN807,0),0)=0,"c","")))</f>
        <v/>
      </c>
      <c r="AP807" s="88" t="str">
        <f>IF($AB807&lt;&gt;"x","",IF(AND($I807&lt;&gt;AP$4, IFERROR(MATCH("c",$AB807:AO807,0),0)=0),"x", IF(IFERROR(MATCH("c",$AB807:AO807,0),0)=0,"c","")))</f>
        <v/>
      </c>
      <c r="AQ807" s="88" t="str">
        <f>IF($AB807&lt;&gt;"x","",IF(AND($I807&lt;&gt;AQ$4, IFERROR(MATCH("c",$AB807:AP807,0),0)=0),"x", IF(IFERROR(MATCH("c",$AB807:AP807,0),0)=0,"c","")))</f>
        <v/>
      </c>
    </row>
    <row r="808" spans="2:43" x14ac:dyDescent="0.25">
      <c r="B808" s="88">
        <f>IF(AND(OR(Pipeline!$F$5=H808,Pipeline!$F$5="",Pipeline!$F$5="All"), OR(Pipeline!$F$6=J808,Pipeline!$F$6="",Pipeline!$F$6="All"),  OR(Pipeline!$J$5&lt;=K808,Pipeline!$J$5=""), OR(Pipeline!$J$6&gt;=K808,Pipeline!$J$6=""),  OR(Pipeline!$N$5&lt;=O808,Pipeline!$N$5=""), OR(Pipeline!$N$6&gt;=O808,Pipeline!$N$6="")),1,0)</f>
        <v>1</v>
      </c>
      <c r="C808" s="99">
        <f>IF(B808&lt;&gt;1,"",COUNTIFS($I$6:I807,I808,$B$6:B807,1)+1)</f>
        <v>796</v>
      </c>
      <c r="D808" s="100" t="str">
        <f>IF(LEN(INDEX(Input!B$6:B$1005,ROW($C808)-ROW($C$5),1))=0,"-",INDEX(Input!B$6:B$1005,ROW($C808)-ROW($C$5),1))</f>
        <v>-</v>
      </c>
      <c r="E808" s="100" t="str">
        <f>IF(LEN(INDEX(Input!C$6:C$1005,ROW($C808)-ROW($C$5),1))=0,"-",INDEX(Input!C$6:C$1005,ROW($C808)-ROW($C$5),1))</f>
        <v>-</v>
      </c>
      <c r="F808" s="100" t="str">
        <f>IF(LEN(INDEX(Input!D$6:D$1005,ROW($C808)-ROW($C$5),1))=0,"-",INDEX(Input!D$6:D$1005,ROW($C808)-ROW($C$5),1))</f>
        <v>-</v>
      </c>
      <c r="G808" s="100" t="str">
        <f>IF(LEN(INDEX(Input!E$6:E$1005,ROW($C808)-ROW($C$5),1))=0,"-",INDEX(Input!E$6:E$1005,ROW($C808)-ROW($C$5),1))</f>
        <v>-</v>
      </c>
      <c r="H808" s="100" t="str">
        <f>IF(LEN(INDEX(Input!F$6:F$1005,ROW($C808)-ROW($C$5),1))=0,"-",INDEX(Input!F$6:F$1005,ROW($C808)-ROW($C$5),1))</f>
        <v>-</v>
      </c>
      <c r="I808" s="100" t="str">
        <f>IF(LEN(INDEX(Input!G$6:G$1005,ROW($C808)-ROW($C$5),1))=0,"",INDEX(Input!G$6:G$1005,ROW($C808)-ROW($C$5),1))</f>
        <v/>
      </c>
      <c r="J808" s="100" t="str">
        <f>IF(LEN(INDEX(Input!B$6:B$1005,ROW($C808)-ROW($C$5),1))=0,"-",IF(INDEX(Input!H$6:H$1005,ROW($C808)-ROW($C$5),1)="","Not set",INDEX(Input!H$6:H$1005,ROW($C808)-ROW($C$5),1)) )</f>
        <v>-</v>
      </c>
      <c r="K808" s="101" t="str">
        <f>IF(LEN(INDEX(Input!I$6:I$1005,ROW($C808)-ROW($C$5),1))=0,"",INDEX(Input!I$6:I$1005,ROW($C808)-ROW($C$5),1))</f>
        <v/>
      </c>
      <c r="L808" s="101" t="str">
        <f t="array" ref="L808">IFERROR(IF($AY$24=123,DAY(K808)&amp;connector&amp;IF($AZ$24="Extended",INDEX($AT$24:$AT$35,MONTH(K808),1),MONTH(K808))&amp;connector&amp;IF($AZ$24="Short", RIGHT(YEAR(K808),2),YEAR(K808)),IF($AY$24=213, MONTH(K808)&amp;connector&amp;DAY(K808)&amp;connector&amp;IF($AZ$24="Short", RIGHT(YEAR(K808),2),YEAR(K808)),IF($AZ$24="Short", RIGHT(YEAR(K808),2),YEAR(K808))&amp;connector&amp;MONTH(K808)&amp;connector&amp;DAY(K808))),"-")</f>
        <v>-</v>
      </c>
      <c r="M808" s="101" t="str">
        <f>IF(LEN(INDEX(Input!J$6:J$1005,ROW($C808)-ROW($C$5),1))=0,"",INDEX(Input!J$6:J$1005,ROW($C808)-ROW($C$5),1))</f>
        <v/>
      </c>
      <c r="N808" s="101" t="str">
        <f t="array" ref="N808">IFERROR(IF($AY$24=123,DAY(M808)&amp;connector&amp;IF($AZ$24="Extended",INDEX($AT$24:$AT$35,MONTH(M808),1),MONTH(M808))&amp;connector&amp;IF($AZ$24="Short", RIGHT(YEAR(M808),2),YEAR(M808)),IF($AY$24=213, MONTH(M808)&amp;connector&amp;DAY(M808)&amp;connector&amp;IF($AZ$24="Short", RIGHT(YEAR(M808),2),YEAR(M808)),IF($AZ$24="Short", RIGHT(YEAR(M808),2),YEAR(M808))&amp;connector&amp;MONTH(M808)&amp;connector&amp;DAY(M808))),"-")</f>
        <v>-</v>
      </c>
      <c r="O808" s="156" t="str">
        <f>IF(LEN(INDEX(Input!K$6:K$1005,ROW($C808)-ROW($C$5),1))=0,"",INDEX(Input!K$6:K$1005,ROW($C808)-ROW($C$5),1))</f>
        <v/>
      </c>
      <c r="P808" s="100" t="str">
        <f t="shared" si="96"/>
        <v>-</v>
      </c>
      <c r="Q808" s="156" t="str">
        <f>IF(LEN(INDEX(Input!L$6:L$1005,ROW($C808)-ROW($C$5),1))=0,"",INDEX(Input!L$6:L$1005,ROW($C808)-ROW($C$5),1))</f>
        <v/>
      </c>
      <c r="R808" s="100" t="str">
        <f t="shared" si="97"/>
        <v>-</v>
      </c>
      <c r="S808" s="156" t="str">
        <f>IF(LEN(INDEX(Input!M$6:M$1005,ROW($C808)-ROW($C$5),1))=0,"-",INDEX(Input!M$6:M$1005,ROW($C808)-ROW($C$5),1))</f>
        <v>-</v>
      </c>
      <c r="T808" s="156" t="str">
        <f t="shared" si="98"/>
        <v/>
      </c>
      <c r="U808" s="100" t="str">
        <f t="shared" si="99"/>
        <v>-</v>
      </c>
      <c r="V808" s="156" t="str">
        <f>IF(LEN(INDEX(Input!O$6:O$1005,ROW($C808)-ROW($C$5),1))=0,"",INDEX(Input!O$6:O$1005,ROW($C808)-ROW($C$5),1))</f>
        <v/>
      </c>
      <c r="W808" s="100" t="str">
        <f t="shared" si="100"/>
        <v>-</v>
      </c>
      <c r="X808" s="104" t="str">
        <f t="shared" si="101"/>
        <v/>
      </c>
      <c r="Y808" s="102" t="str">
        <f t="shared" si="102"/>
        <v/>
      </c>
      <c r="Z808" s="102" t="str">
        <f>IF(AND(OR(Dashboard!$D$7=J808,Dashboard!$D$7=""),  OR(Dashboard!$G$6&lt;=K808,Dashboard!$G$6=""), OR(Dashboard!$G$7&gt;=K808,Dashboard!$G$7=""),  OR(Dashboard!$J$6&lt;=O808,Dashboard!$J$6=""), OR(Dashboard!$J$7&gt;=O808,Dashboard!$J$7=""),D808&lt;&gt;""),"x","")</f>
        <v>x</v>
      </c>
      <c r="AA808" s="102" t="str">
        <f>IF(AND(OR(Dashboard!$D$6=H808,Dashboard!$D$6="",Dashboard!$D$6="All"), Z808="x"),"x","")</f>
        <v>x</v>
      </c>
      <c r="AB808" s="103" t="str">
        <f>IF(AND(OR(Dashboard!$D$6=H808,Dashboard!$D$6="",Dashboard!$D$6="All"), OR(Dashboard!$D$7=J808,Dashboard!$D$7=""),  OR(Dashboard!$G$6&lt;=K808,Dashboard!$G$6=""), OR(Dashboard!$G$7&gt;=K808,Dashboard!$G$7=""),  OR(Dashboard!$J$6&lt;=O808,Dashboard!$J$6=""), OR(Dashboard!$J$7&gt;=O808,Dashboard!$J$7=""),I808&lt;&gt;""),"x","")</f>
        <v/>
      </c>
      <c r="AC808" s="88" t="str">
        <f>IF($AB808&lt;&gt;"x","",IF(AND($I808&lt;&gt;AC$4, IFERROR(MATCH("c",$AB808:AB808,0),0)=0),"x", IF(IFERROR(MATCH("c",$AB808:AB808,0),0)=0,"c","")))</f>
        <v/>
      </c>
      <c r="AD808" s="88" t="str">
        <f>IF($AB808&lt;&gt;"x","",IF(AND($I808&lt;&gt;AD$4, IFERROR(MATCH("c",$AB808:AC808,0),0)=0),"x", IF(IFERROR(MATCH("c",$AB808:AC808,0),0)=0,"c","")))</f>
        <v/>
      </c>
      <c r="AE808" s="88" t="str">
        <f>IF($AB808&lt;&gt;"x","",IF(AND($I808&lt;&gt;AE$4, IFERROR(MATCH("c",$AB808:AD808,0),0)=0),"x", IF(IFERROR(MATCH("c",$AB808:AD808,0),0)=0,"c","")))</f>
        <v/>
      </c>
      <c r="AF808" s="88" t="str">
        <f>IF($AB808&lt;&gt;"x","",IF(AND($I808&lt;&gt;AF$4, IFERROR(MATCH("c",$AB808:AE808,0),0)=0),"x", IF(IFERROR(MATCH("c",$AB808:AE808,0),0)=0,"c","")))</f>
        <v/>
      </c>
      <c r="AG808" s="88" t="str">
        <f>IF($AB808&lt;&gt;"x","",IF(AND($I808&lt;&gt;AG$4, IFERROR(MATCH("c",$AB808:AF808,0),0)=0),"x", IF(IFERROR(MATCH("c",$AB808:AF808,0),0)=0,"c","")))</f>
        <v/>
      </c>
      <c r="AH808" s="88" t="str">
        <f>IF($AB808&lt;&gt;"x","",IF(AND($I808&lt;&gt;AH$4, IFERROR(MATCH("c",$AB808:AG808,0),0)=0),"x", IF(IFERROR(MATCH("c",$AB808:AG808,0),0)=0,"c","")))</f>
        <v/>
      </c>
      <c r="AI808" s="88" t="str">
        <f>IF($AB808&lt;&gt;"x","",IF(AND($I808&lt;&gt;AI$4, IFERROR(MATCH("c",$AB808:AH808,0),0)=0),"x", IF(IFERROR(MATCH("c",$AB808:AH808,0),0)=0,"c","")))</f>
        <v/>
      </c>
      <c r="AJ808" s="88" t="str">
        <f>IF($AB808&lt;&gt;"x","",IF(AND($I808&lt;&gt;AJ$4, IFERROR(MATCH("c",$AB808:AI808,0),0)=0),"x", IF(IFERROR(MATCH("c",$AB808:AI808,0),0)=0,"c","")))</f>
        <v/>
      </c>
      <c r="AK808" s="88" t="str">
        <f>IF($AB808&lt;&gt;"x","",IF(AND($I808&lt;&gt;AK$4, IFERROR(MATCH("c",$AB808:AJ808,0),0)=0),"x", IF(IFERROR(MATCH("c",$AB808:AJ808,0),0)=0,"c","")))</f>
        <v/>
      </c>
      <c r="AL808" s="88" t="str">
        <f>IF($AB808&lt;&gt;"x","",IF(AND($I808&lt;&gt;AL$4, IFERROR(MATCH("c",$AB808:AK808,0),0)=0),"x", IF(IFERROR(MATCH("c",$AB808:AK808,0),0)=0,"c","")))</f>
        <v/>
      </c>
      <c r="AM808" s="88" t="str">
        <f>IF($AB808&lt;&gt;"x","",IF(AND($I808&lt;&gt;AM$4, IFERROR(MATCH("c",$AB808:AL808,0),0)=0),"x", IF(IFERROR(MATCH("c",$AB808:AL808,0),0)=0,"c","")))</f>
        <v/>
      </c>
      <c r="AN808" s="88" t="str">
        <f>IF($AB808&lt;&gt;"x","",IF(AND($I808&lt;&gt;AN$4, IFERROR(MATCH("c",$AB808:AM808,0),0)=0),"x", IF(IFERROR(MATCH("c",$AB808:AM808,0),0)=0,"c","")))</f>
        <v/>
      </c>
      <c r="AO808" s="88" t="str">
        <f>IF($AB808&lt;&gt;"x","",IF(AND($I808&lt;&gt;AO$4, IFERROR(MATCH("c",$AB808:AN808,0),0)=0),"x", IF(IFERROR(MATCH("c",$AB808:AN808,0),0)=0,"c","")))</f>
        <v/>
      </c>
      <c r="AP808" s="88" t="str">
        <f>IF($AB808&lt;&gt;"x","",IF(AND($I808&lt;&gt;AP$4, IFERROR(MATCH("c",$AB808:AO808,0),0)=0),"x", IF(IFERROR(MATCH("c",$AB808:AO808,0),0)=0,"c","")))</f>
        <v/>
      </c>
      <c r="AQ808" s="88" t="str">
        <f>IF($AB808&lt;&gt;"x","",IF(AND($I808&lt;&gt;AQ$4, IFERROR(MATCH("c",$AB808:AP808,0),0)=0),"x", IF(IFERROR(MATCH("c",$AB808:AP808,0),0)=0,"c","")))</f>
        <v/>
      </c>
    </row>
    <row r="809" spans="2:43" x14ac:dyDescent="0.25">
      <c r="B809" s="88">
        <f>IF(AND(OR(Pipeline!$F$5=H809,Pipeline!$F$5="",Pipeline!$F$5="All"), OR(Pipeline!$F$6=J809,Pipeline!$F$6="",Pipeline!$F$6="All"),  OR(Pipeline!$J$5&lt;=K809,Pipeline!$J$5=""), OR(Pipeline!$J$6&gt;=K809,Pipeline!$J$6=""),  OR(Pipeline!$N$5&lt;=O809,Pipeline!$N$5=""), OR(Pipeline!$N$6&gt;=O809,Pipeline!$N$6="")),1,0)</f>
        <v>1</v>
      </c>
      <c r="C809" s="99">
        <f>IF(B809&lt;&gt;1,"",COUNTIFS($I$6:I808,I809,$B$6:B808,1)+1)</f>
        <v>797</v>
      </c>
      <c r="D809" s="100" t="str">
        <f>IF(LEN(INDEX(Input!B$6:B$1005,ROW($C809)-ROW($C$5),1))=0,"-",INDEX(Input!B$6:B$1005,ROW($C809)-ROW($C$5),1))</f>
        <v>-</v>
      </c>
      <c r="E809" s="100" t="str">
        <f>IF(LEN(INDEX(Input!C$6:C$1005,ROW($C809)-ROW($C$5),1))=0,"-",INDEX(Input!C$6:C$1005,ROW($C809)-ROW($C$5),1))</f>
        <v>-</v>
      </c>
      <c r="F809" s="100" t="str">
        <f>IF(LEN(INDEX(Input!D$6:D$1005,ROW($C809)-ROW($C$5),1))=0,"-",INDEX(Input!D$6:D$1005,ROW($C809)-ROW($C$5),1))</f>
        <v>-</v>
      </c>
      <c r="G809" s="100" t="str">
        <f>IF(LEN(INDEX(Input!E$6:E$1005,ROW($C809)-ROW($C$5),1))=0,"-",INDEX(Input!E$6:E$1005,ROW($C809)-ROW($C$5),1))</f>
        <v>-</v>
      </c>
      <c r="H809" s="100" t="str">
        <f>IF(LEN(INDEX(Input!F$6:F$1005,ROW($C809)-ROW($C$5),1))=0,"-",INDEX(Input!F$6:F$1005,ROW($C809)-ROW($C$5),1))</f>
        <v>-</v>
      </c>
      <c r="I809" s="100" t="str">
        <f>IF(LEN(INDEX(Input!G$6:G$1005,ROW($C809)-ROW($C$5),1))=0,"",INDEX(Input!G$6:G$1005,ROW($C809)-ROW($C$5),1))</f>
        <v/>
      </c>
      <c r="J809" s="100" t="str">
        <f>IF(LEN(INDEX(Input!B$6:B$1005,ROW($C809)-ROW($C$5),1))=0,"-",IF(INDEX(Input!H$6:H$1005,ROW($C809)-ROW($C$5),1)="","Not set",INDEX(Input!H$6:H$1005,ROW($C809)-ROW($C$5),1)) )</f>
        <v>-</v>
      </c>
      <c r="K809" s="101" t="str">
        <f>IF(LEN(INDEX(Input!I$6:I$1005,ROW($C809)-ROW($C$5),1))=0,"",INDEX(Input!I$6:I$1005,ROW($C809)-ROW($C$5),1))</f>
        <v/>
      </c>
      <c r="L809" s="101" t="str">
        <f t="array" ref="L809">IFERROR(IF($AY$24=123,DAY(K809)&amp;connector&amp;IF($AZ$24="Extended",INDEX($AT$24:$AT$35,MONTH(K809),1),MONTH(K809))&amp;connector&amp;IF($AZ$24="Short", RIGHT(YEAR(K809),2),YEAR(K809)),IF($AY$24=213, MONTH(K809)&amp;connector&amp;DAY(K809)&amp;connector&amp;IF($AZ$24="Short", RIGHT(YEAR(K809),2),YEAR(K809)),IF($AZ$24="Short", RIGHT(YEAR(K809),2),YEAR(K809))&amp;connector&amp;MONTH(K809)&amp;connector&amp;DAY(K809))),"-")</f>
        <v>-</v>
      </c>
      <c r="M809" s="101" t="str">
        <f>IF(LEN(INDEX(Input!J$6:J$1005,ROW($C809)-ROW($C$5),1))=0,"",INDEX(Input!J$6:J$1005,ROW($C809)-ROW($C$5),1))</f>
        <v/>
      </c>
      <c r="N809" s="101" t="str">
        <f t="array" ref="N809">IFERROR(IF($AY$24=123,DAY(M809)&amp;connector&amp;IF($AZ$24="Extended",INDEX($AT$24:$AT$35,MONTH(M809),1),MONTH(M809))&amp;connector&amp;IF($AZ$24="Short", RIGHT(YEAR(M809),2),YEAR(M809)),IF($AY$24=213, MONTH(M809)&amp;connector&amp;DAY(M809)&amp;connector&amp;IF($AZ$24="Short", RIGHT(YEAR(M809),2),YEAR(M809)),IF($AZ$24="Short", RIGHT(YEAR(M809),2),YEAR(M809))&amp;connector&amp;MONTH(M809)&amp;connector&amp;DAY(M809))),"-")</f>
        <v>-</v>
      </c>
      <c r="O809" s="156" t="str">
        <f>IF(LEN(INDEX(Input!K$6:K$1005,ROW($C809)-ROW($C$5),1))=0,"",INDEX(Input!K$6:K$1005,ROW($C809)-ROW($C$5),1))</f>
        <v/>
      </c>
      <c r="P809" s="100" t="str">
        <f t="shared" si="96"/>
        <v>-</v>
      </c>
      <c r="Q809" s="156" t="str">
        <f>IF(LEN(INDEX(Input!L$6:L$1005,ROW($C809)-ROW($C$5),1))=0,"",INDEX(Input!L$6:L$1005,ROW($C809)-ROW($C$5),1))</f>
        <v/>
      </c>
      <c r="R809" s="100" t="str">
        <f t="shared" si="97"/>
        <v>-</v>
      </c>
      <c r="S809" s="156" t="str">
        <f>IF(LEN(INDEX(Input!M$6:M$1005,ROW($C809)-ROW($C$5),1))=0,"-",INDEX(Input!M$6:M$1005,ROW($C809)-ROW($C$5),1))</f>
        <v>-</v>
      </c>
      <c r="T809" s="156" t="str">
        <f t="shared" si="98"/>
        <v/>
      </c>
      <c r="U809" s="100" t="str">
        <f t="shared" si="99"/>
        <v>-</v>
      </c>
      <c r="V809" s="156" t="str">
        <f>IF(LEN(INDEX(Input!O$6:O$1005,ROW($C809)-ROW($C$5),1))=0,"",INDEX(Input!O$6:O$1005,ROW($C809)-ROW($C$5),1))</f>
        <v/>
      </c>
      <c r="W809" s="100" t="str">
        <f t="shared" si="100"/>
        <v>-</v>
      </c>
      <c r="X809" s="104" t="str">
        <f t="shared" si="101"/>
        <v/>
      </c>
      <c r="Y809" s="102" t="str">
        <f t="shared" si="102"/>
        <v/>
      </c>
      <c r="Z809" s="102" t="str">
        <f>IF(AND(OR(Dashboard!$D$7=J809,Dashboard!$D$7=""),  OR(Dashboard!$G$6&lt;=K809,Dashboard!$G$6=""), OR(Dashboard!$G$7&gt;=K809,Dashboard!$G$7=""),  OR(Dashboard!$J$6&lt;=O809,Dashboard!$J$6=""), OR(Dashboard!$J$7&gt;=O809,Dashboard!$J$7=""),D809&lt;&gt;""),"x","")</f>
        <v>x</v>
      </c>
      <c r="AA809" s="102" t="str">
        <f>IF(AND(OR(Dashboard!$D$6=H809,Dashboard!$D$6="",Dashboard!$D$6="All"), Z809="x"),"x","")</f>
        <v>x</v>
      </c>
      <c r="AB809" s="103" t="str">
        <f>IF(AND(OR(Dashboard!$D$6=H809,Dashboard!$D$6="",Dashboard!$D$6="All"), OR(Dashboard!$D$7=J809,Dashboard!$D$7=""),  OR(Dashboard!$G$6&lt;=K809,Dashboard!$G$6=""), OR(Dashboard!$G$7&gt;=K809,Dashboard!$G$7=""),  OR(Dashboard!$J$6&lt;=O809,Dashboard!$J$6=""), OR(Dashboard!$J$7&gt;=O809,Dashboard!$J$7=""),I809&lt;&gt;""),"x","")</f>
        <v/>
      </c>
      <c r="AC809" s="88" t="str">
        <f>IF($AB809&lt;&gt;"x","",IF(AND($I809&lt;&gt;AC$4, IFERROR(MATCH("c",$AB809:AB809,0),0)=0),"x", IF(IFERROR(MATCH("c",$AB809:AB809,0),0)=0,"c","")))</f>
        <v/>
      </c>
      <c r="AD809" s="88" t="str">
        <f>IF($AB809&lt;&gt;"x","",IF(AND($I809&lt;&gt;AD$4, IFERROR(MATCH("c",$AB809:AC809,0),0)=0),"x", IF(IFERROR(MATCH("c",$AB809:AC809,0),0)=0,"c","")))</f>
        <v/>
      </c>
      <c r="AE809" s="88" t="str">
        <f>IF($AB809&lt;&gt;"x","",IF(AND($I809&lt;&gt;AE$4, IFERROR(MATCH("c",$AB809:AD809,0),0)=0),"x", IF(IFERROR(MATCH("c",$AB809:AD809,0),0)=0,"c","")))</f>
        <v/>
      </c>
      <c r="AF809" s="88" t="str">
        <f>IF($AB809&lt;&gt;"x","",IF(AND($I809&lt;&gt;AF$4, IFERROR(MATCH("c",$AB809:AE809,0),0)=0),"x", IF(IFERROR(MATCH("c",$AB809:AE809,0),0)=0,"c","")))</f>
        <v/>
      </c>
      <c r="AG809" s="88" t="str">
        <f>IF($AB809&lt;&gt;"x","",IF(AND($I809&lt;&gt;AG$4, IFERROR(MATCH("c",$AB809:AF809,0),0)=0),"x", IF(IFERROR(MATCH("c",$AB809:AF809,0),0)=0,"c","")))</f>
        <v/>
      </c>
      <c r="AH809" s="88" t="str">
        <f>IF($AB809&lt;&gt;"x","",IF(AND($I809&lt;&gt;AH$4, IFERROR(MATCH("c",$AB809:AG809,0),0)=0),"x", IF(IFERROR(MATCH("c",$AB809:AG809,0),0)=0,"c","")))</f>
        <v/>
      </c>
      <c r="AI809" s="88" t="str">
        <f>IF($AB809&lt;&gt;"x","",IF(AND($I809&lt;&gt;AI$4, IFERROR(MATCH("c",$AB809:AH809,0),0)=0),"x", IF(IFERROR(MATCH("c",$AB809:AH809,0),0)=0,"c","")))</f>
        <v/>
      </c>
      <c r="AJ809" s="88" t="str">
        <f>IF($AB809&lt;&gt;"x","",IF(AND($I809&lt;&gt;AJ$4, IFERROR(MATCH("c",$AB809:AI809,0),0)=0),"x", IF(IFERROR(MATCH("c",$AB809:AI809,0),0)=0,"c","")))</f>
        <v/>
      </c>
      <c r="AK809" s="88" t="str">
        <f>IF($AB809&lt;&gt;"x","",IF(AND($I809&lt;&gt;AK$4, IFERROR(MATCH("c",$AB809:AJ809,0),0)=0),"x", IF(IFERROR(MATCH("c",$AB809:AJ809,0),0)=0,"c","")))</f>
        <v/>
      </c>
      <c r="AL809" s="88" t="str">
        <f>IF($AB809&lt;&gt;"x","",IF(AND($I809&lt;&gt;AL$4, IFERROR(MATCH("c",$AB809:AK809,0),0)=0),"x", IF(IFERROR(MATCH("c",$AB809:AK809,0),0)=0,"c","")))</f>
        <v/>
      </c>
      <c r="AM809" s="88" t="str">
        <f>IF($AB809&lt;&gt;"x","",IF(AND($I809&lt;&gt;AM$4, IFERROR(MATCH("c",$AB809:AL809,0),0)=0),"x", IF(IFERROR(MATCH("c",$AB809:AL809,0),0)=0,"c","")))</f>
        <v/>
      </c>
      <c r="AN809" s="88" t="str">
        <f>IF($AB809&lt;&gt;"x","",IF(AND($I809&lt;&gt;AN$4, IFERROR(MATCH("c",$AB809:AM809,0),0)=0),"x", IF(IFERROR(MATCH("c",$AB809:AM809,0),0)=0,"c","")))</f>
        <v/>
      </c>
      <c r="AO809" s="88" t="str">
        <f>IF($AB809&lt;&gt;"x","",IF(AND($I809&lt;&gt;AO$4, IFERROR(MATCH("c",$AB809:AN809,0),0)=0),"x", IF(IFERROR(MATCH("c",$AB809:AN809,0),0)=0,"c","")))</f>
        <v/>
      </c>
      <c r="AP809" s="88" t="str">
        <f>IF($AB809&lt;&gt;"x","",IF(AND($I809&lt;&gt;AP$4, IFERROR(MATCH("c",$AB809:AO809,0),0)=0),"x", IF(IFERROR(MATCH("c",$AB809:AO809,0),0)=0,"c","")))</f>
        <v/>
      </c>
      <c r="AQ809" s="88" t="str">
        <f>IF($AB809&lt;&gt;"x","",IF(AND($I809&lt;&gt;AQ$4, IFERROR(MATCH("c",$AB809:AP809,0),0)=0),"x", IF(IFERROR(MATCH("c",$AB809:AP809,0),0)=0,"c","")))</f>
        <v/>
      </c>
    </row>
    <row r="810" spans="2:43" x14ac:dyDescent="0.25">
      <c r="B810" s="88">
        <f>IF(AND(OR(Pipeline!$F$5=H810,Pipeline!$F$5="",Pipeline!$F$5="All"), OR(Pipeline!$F$6=J810,Pipeline!$F$6="",Pipeline!$F$6="All"),  OR(Pipeline!$J$5&lt;=K810,Pipeline!$J$5=""), OR(Pipeline!$J$6&gt;=K810,Pipeline!$J$6=""),  OR(Pipeline!$N$5&lt;=O810,Pipeline!$N$5=""), OR(Pipeline!$N$6&gt;=O810,Pipeline!$N$6="")),1,0)</f>
        <v>1</v>
      </c>
      <c r="C810" s="99">
        <f>IF(B810&lt;&gt;1,"",COUNTIFS($I$6:I809,I810,$B$6:B809,1)+1)</f>
        <v>798</v>
      </c>
      <c r="D810" s="100" t="str">
        <f>IF(LEN(INDEX(Input!B$6:B$1005,ROW($C810)-ROW($C$5),1))=0,"-",INDEX(Input!B$6:B$1005,ROW($C810)-ROW($C$5),1))</f>
        <v>-</v>
      </c>
      <c r="E810" s="100" t="str">
        <f>IF(LEN(INDEX(Input!C$6:C$1005,ROW($C810)-ROW($C$5),1))=0,"-",INDEX(Input!C$6:C$1005,ROW($C810)-ROW($C$5),1))</f>
        <v>-</v>
      </c>
      <c r="F810" s="100" t="str">
        <f>IF(LEN(INDEX(Input!D$6:D$1005,ROW($C810)-ROW($C$5),1))=0,"-",INDEX(Input!D$6:D$1005,ROW($C810)-ROW($C$5),1))</f>
        <v>-</v>
      </c>
      <c r="G810" s="100" t="str">
        <f>IF(LEN(INDEX(Input!E$6:E$1005,ROW($C810)-ROW($C$5),1))=0,"-",INDEX(Input!E$6:E$1005,ROW($C810)-ROW($C$5),1))</f>
        <v>-</v>
      </c>
      <c r="H810" s="100" t="str">
        <f>IF(LEN(INDEX(Input!F$6:F$1005,ROW($C810)-ROW($C$5),1))=0,"-",INDEX(Input!F$6:F$1005,ROW($C810)-ROW($C$5),1))</f>
        <v>-</v>
      </c>
      <c r="I810" s="100" t="str">
        <f>IF(LEN(INDEX(Input!G$6:G$1005,ROW($C810)-ROW($C$5),1))=0,"",INDEX(Input!G$6:G$1005,ROW($C810)-ROW($C$5),1))</f>
        <v/>
      </c>
      <c r="J810" s="100" t="str">
        <f>IF(LEN(INDEX(Input!B$6:B$1005,ROW($C810)-ROW($C$5),1))=0,"-",IF(INDEX(Input!H$6:H$1005,ROW($C810)-ROW($C$5),1)="","Not set",INDEX(Input!H$6:H$1005,ROW($C810)-ROW($C$5),1)) )</f>
        <v>-</v>
      </c>
      <c r="K810" s="101" t="str">
        <f>IF(LEN(INDEX(Input!I$6:I$1005,ROW($C810)-ROW($C$5),1))=0,"",INDEX(Input!I$6:I$1005,ROW($C810)-ROW($C$5),1))</f>
        <v/>
      </c>
      <c r="L810" s="101" t="str">
        <f t="array" ref="L810">IFERROR(IF($AY$24=123,DAY(K810)&amp;connector&amp;IF($AZ$24="Extended",INDEX($AT$24:$AT$35,MONTH(K810),1),MONTH(K810))&amp;connector&amp;IF($AZ$24="Short", RIGHT(YEAR(K810),2),YEAR(K810)),IF($AY$24=213, MONTH(K810)&amp;connector&amp;DAY(K810)&amp;connector&amp;IF($AZ$24="Short", RIGHT(YEAR(K810),2),YEAR(K810)),IF($AZ$24="Short", RIGHT(YEAR(K810),2),YEAR(K810))&amp;connector&amp;MONTH(K810)&amp;connector&amp;DAY(K810))),"-")</f>
        <v>-</v>
      </c>
      <c r="M810" s="101" t="str">
        <f>IF(LEN(INDEX(Input!J$6:J$1005,ROW($C810)-ROW($C$5),1))=0,"",INDEX(Input!J$6:J$1005,ROW($C810)-ROW($C$5),1))</f>
        <v/>
      </c>
      <c r="N810" s="101" t="str">
        <f t="array" ref="N810">IFERROR(IF($AY$24=123,DAY(M810)&amp;connector&amp;IF($AZ$24="Extended",INDEX($AT$24:$AT$35,MONTH(M810),1),MONTH(M810))&amp;connector&amp;IF($AZ$24="Short", RIGHT(YEAR(M810),2),YEAR(M810)),IF($AY$24=213, MONTH(M810)&amp;connector&amp;DAY(M810)&amp;connector&amp;IF($AZ$24="Short", RIGHT(YEAR(M810),2),YEAR(M810)),IF($AZ$24="Short", RIGHT(YEAR(M810),2),YEAR(M810))&amp;connector&amp;MONTH(M810)&amp;connector&amp;DAY(M810))),"-")</f>
        <v>-</v>
      </c>
      <c r="O810" s="156" t="str">
        <f>IF(LEN(INDEX(Input!K$6:K$1005,ROW($C810)-ROW($C$5),1))=0,"",INDEX(Input!K$6:K$1005,ROW($C810)-ROW($C$5),1))</f>
        <v/>
      </c>
      <c r="P810" s="100" t="str">
        <f t="shared" si="96"/>
        <v>-</v>
      </c>
      <c r="Q810" s="156" t="str">
        <f>IF(LEN(INDEX(Input!L$6:L$1005,ROW($C810)-ROW($C$5),1))=0,"",INDEX(Input!L$6:L$1005,ROW($C810)-ROW($C$5),1))</f>
        <v/>
      </c>
      <c r="R810" s="100" t="str">
        <f t="shared" si="97"/>
        <v>-</v>
      </c>
      <c r="S810" s="156" t="str">
        <f>IF(LEN(INDEX(Input!M$6:M$1005,ROW($C810)-ROW($C$5),1))=0,"-",INDEX(Input!M$6:M$1005,ROW($C810)-ROW($C$5),1))</f>
        <v>-</v>
      </c>
      <c r="T810" s="156" t="str">
        <f t="shared" si="98"/>
        <v/>
      </c>
      <c r="U810" s="100" t="str">
        <f t="shared" si="99"/>
        <v>-</v>
      </c>
      <c r="V810" s="156" t="str">
        <f>IF(LEN(INDEX(Input!O$6:O$1005,ROW($C810)-ROW($C$5),1))=0,"",INDEX(Input!O$6:O$1005,ROW($C810)-ROW($C$5),1))</f>
        <v/>
      </c>
      <c r="W810" s="100" t="str">
        <f t="shared" si="100"/>
        <v>-</v>
      </c>
      <c r="X810" s="104" t="str">
        <f t="shared" si="101"/>
        <v/>
      </c>
      <c r="Y810" s="102" t="str">
        <f t="shared" si="102"/>
        <v/>
      </c>
      <c r="Z810" s="102" t="str">
        <f>IF(AND(OR(Dashboard!$D$7=J810,Dashboard!$D$7=""),  OR(Dashboard!$G$6&lt;=K810,Dashboard!$G$6=""), OR(Dashboard!$G$7&gt;=K810,Dashboard!$G$7=""),  OR(Dashboard!$J$6&lt;=O810,Dashboard!$J$6=""), OR(Dashboard!$J$7&gt;=O810,Dashboard!$J$7=""),D810&lt;&gt;""),"x","")</f>
        <v>x</v>
      </c>
      <c r="AA810" s="102" t="str">
        <f>IF(AND(OR(Dashboard!$D$6=H810,Dashboard!$D$6="",Dashboard!$D$6="All"), Z810="x"),"x","")</f>
        <v>x</v>
      </c>
      <c r="AB810" s="103" t="str">
        <f>IF(AND(OR(Dashboard!$D$6=H810,Dashboard!$D$6="",Dashboard!$D$6="All"), OR(Dashboard!$D$7=J810,Dashboard!$D$7=""),  OR(Dashboard!$G$6&lt;=K810,Dashboard!$G$6=""), OR(Dashboard!$G$7&gt;=K810,Dashboard!$G$7=""),  OR(Dashboard!$J$6&lt;=O810,Dashboard!$J$6=""), OR(Dashboard!$J$7&gt;=O810,Dashboard!$J$7=""),I810&lt;&gt;""),"x","")</f>
        <v/>
      </c>
      <c r="AC810" s="88" t="str">
        <f>IF($AB810&lt;&gt;"x","",IF(AND($I810&lt;&gt;AC$4, IFERROR(MATCH("c",$AB810:AB810,0),0)=0),"x", IF(IFERROR(MATCH("c",$AB810:AB810,0),0)=0,"c","")))</f>
        <v/>
      </c>
      <c r="AD810" s="88" t="str">
        <f>IF($AB810&lt;&gt;"x","",IF(AND($I810&lt;&gt;AD$4, IFERROR(MATCH("c",$AB810:AC810,0),0)=0),"x", IF(IFERROR(MATCH("c",$AB810:AC810,0),0)=0,"c","")))</f>
        <v/>
      </c>
      <c r="AE810" s="88" t="str">
        <f>IF($AB810&lt;&gt;"x","",IF(AND($I810&lt;&gt;AE$4, IFERROR(MATCH("c",$AB810:AD810,0),0)=0),"x", IF(IFERROR(MATCH("c",$AB810:AD810,0),0)=0,"c","")))</f>
        <v/>
      </c>
      <c r="AF810" s="88" t="str">
        <f>IF($AB810&lt;&gt;"x","",IF(AND($I810&lt;&gt;AF$4, IFERROR(MATCH("c",$AB810:AE810,0),0)=0),"x", IF(IFERROR(MATCH("c",$AB810:AE810,0),0)=0,"c","")))</f>
        <v/>
      </c>
      <c r="AG810" s="88" t="str">
        <f>IF($AB810&lt;&gt;"x","",IF(AND($I810&lt;&gt;AG$4, IFERROR(MATCH("c",$AB810:AF810,0),0)=0),"x", IF(IFERROR(MATCH("c",$AB810:AF810,0),0)=0,"c","")))</f>
        <v/>
      </c>
      <c r="AH810" s="88" t="str">
        <f>IF($AB810&lt;&gt;"x","",IF(AND($I810&lt;&gt;AH$4, IFERROR(MATCH("c",$AB810:AG810,0),0)=0),"x", IF(IFERROR(MATCH("c",$AB810:AG810,0),0)=0,"c","")))</f>
        <v/>
      </c>
      <c r="AI810" s="88" t="str">
        <f>IF($AB810&lt;&gt;"x","",IF(AND($I810&lt;&gt;AI$4, IFERROR(MATCH("c",$AB810:AH810,0),0)=0),"x", IF(IFERROR(MATCH("c",$AB810:AH810,0),0)=0,"c","")))</f>
        <v/>
      </c>
      <c r="AJ810" s="88" t="str">
        <f>IF($AB810&lt;&gt;"x","",IF(AND($I810&lt;&gt;AJ$4, IFERROR(MATCH("c",$AB810:AI810,0),0)=0),"x", IF(IFERROR(MATCH("c",$AB810:AI810,0),0)=0,"c","")))</f>
        <v/>
      </c>
      <c r="AK810" s="88" t="str">
        <f>IF($AB810&lt;&gt;"x","",IF(AND($I810&lt;&gt;AK$4, IFERROR(MATCH("c",$AB810:AJ810,0),0)=0),"x", IF(IFERROR(MATCH("c",$AB810:AJ810,0),0)=0,"c","")))</f>
        <v/>
      </c>
      <c r="AL810" s="88" t="str">
        <f>IF($AB810&lt;&gt;"x","",IF(AND($I810&lt;&gt;AL$4, IFERROR(MATCH("c",$AB810:AK810,0),0)=0),"x", IF(IFERROR(MATCH("c",$AB810:AK810,0),0)=0,"c","")))</f>
        <v/>
      </c>
      <c r="AM810" s="88" t="str">
        <f>IF($AB810&lt;&gt;"x","",IF(AND($I810&lt;&gt;AM$4, IFERROR(MATCH("c",$AB810:AL810,0),0)=0),"x", IF(IFERROR(MATCH("c",$AB810:AL810,0),0)=0,"c","")))</f>
        <v/>
      </c>
      <c r="AN810" s="88" t="str">
        <f>IF($AB810&lt;&gt;"x","",IF(AND($I810&lt;&gt;AN$4, IFERROR(MATCH("c",$AB810:AM810,0),0)=0),"x", IF(IFERROR(MATCH("c",$AB810:AM810,0),0)=0,"c","")))</f>
        <v/>
      </c>
      <c r="AO810" s="88" t="str">
        <f>IF($AB810&lt;&gt;"x","",IF(AND($I810&lt;&gt;AO$4, IFERROR(MATCH("c",$AB810:AN810,0),0)=0),"x", IF(IFERROR(MATCH("c",$AB810:AN810,0),0)=0,"c","")))</f>
        <v/>
      </c>
      <c r="AP810" s="88" t="str">
        <f>IF($AB810&lt;&gt;"x","",IF(AND($I810&lt;&gt;AP$4, IFERROR(MATCH("c",$AB810:AO810,0),0)=0),"x", IF(IFERROR(MATCH("c",$AB810:AO810,0),0)=0,"c","")))</f>
        <v/>
      </c>
      <c r="AQ810" s="88" t="str">
        <f>IF($AB810&lt;&gt;"x","",IF(AND($I810&lt;&gt;AQ$4, IFERROR(MATCH("c",$AB810:AP810,0),0)=0),"x", IF(IFERROR(MATCH("c",$AB810:AP810,0),0)=0,"c","")))</f>
        <v/>
      </c>
    </row>
    <row r="811" spans="2:43" x14ac:dyDescent="0.25">
      <c r="B811" s="88">
        <f>IF(AND(OR(Pipeline!$F$5=H811,Pipeline!$F$5="",Pipeline!$F$5="All"), OR(Pipeline!$F$6=J811,Pipeline!$F$6="",Pipeline!$F$6="All"),  OR(Pipeline!$J$5&lt;=K811,Pipeline!$J$5=""), OR(Pipeline!$J$6&gt;=K811,Pipeline!$J$6=""),  OR(Pipeline!$N$5&lt;=O811,Pipeline!$N$5=""), OR(Pipeline!$N$6&gt;=O811,Pipeline!$N$6="")),1,0)</f>
        <v>1</v>
      </c>
      <c r="C811" s="99">
        <f>IF(B811&lt;&gt;1,"",COUNTIFS($I$6:I810,I811,$B$6:B810,1)+1)</f>
        <v>799</v>
      </c>
      <c r="D811" s="100" t="str">
        <f>IF(LEN(INDEX(Input!B$6:B$1005,ROW($C811)-ROW($C$5),1))=0,"-",INDEX(Input!B$6:B$1005,ROW($C811)-ROW($C$5),1))</f>
        <v>-</v>
      </c>
      <c r="E811" s="100" t="str">
        <f>IF(LEN(INDEX(Input!C$6:C$1005,ROW($C811)-ROW($C$5),1))=0,"-",INDEX(Input!C$6:C$1005,ROW($C811)-ROW($C$5),1))</f>
        <v>-</v>
      </c>
      <c r="F811" s="100" t="str">
        <f>IF(LEN(INDEX(Input!D$6:D$1005,ROW($C811)-ROW($C$5),1))=0,"-",INDEX(Input!D$6:D$1005,ROW($C811)-ROW($C$5),1))</f>
        <v>-</v>
      </c>
      <c r="G811" s="100" t="str">
        <f>IF(LEN(INDEX(Input!E$6:E$1005,ROW($C811)-ROW($C$5),1))=0,"-",INDEX(Input!E$6:E$1005,ROW($C811)-ROW($C$5),1))</f>
        <v>-</v>
      </c>
      <c r="H811" s="100" t="str">
        <f>IF(LEN(INDEX(Input!F$6:F$1005,ROW($C811)-ROW($C$5),1))=0,"-",INDEX(Input!F$6:F$1005,ROW($C811)-ROW($C$5),1))</f>
        <v>-</v>
      </c>
      <c r="I811" s="100" t="str">
        <f>IF(LEN(INDEX(Input!G$6:G$1005,ROW($C811)-ROW($C$5),1))=0,"",INDEX(Input!G$6:G$1005,ROW($C811)-ROW($C$5),1))</f>
        <v/>
      </c>
      <c r="J811" s="100" t="str">
        <f>IF(LEN(INDEX(Input!B$6:B$1005,ROW($C811)-ROW($C$5),1))=0,"-",IF(INDEX(Input!H$6:H$1005,ROW($C811)-ROW($C$5),1)="","Not set",INDEX(Input!H$6:H$1005,ROW($C811)-ROW($C$5),1)) )</f>
        <v>-</v>
      </c>
      <c r="K811" s="101" t="str">
        <f>IF(LEN(INDEX(Input!I$6:I$1005,ROW($C811)-ROW($C$5),1))=0,"",INDEX(Input!I$6:I$1005,ROW($C811)-ROW($C$5),1))</f>
        <v/>
      </c>
      <c r="L811" s="101" t="str">
        <f t="array" ref="L811">IFERROR(IF($AY$24=123,DAY(K811)&amp;connector&amp;IF($AZ$24="Extended",INDEX($AT$24:$AT$35,MONTH(K811),1),MONTH(K811))&amp;connector&amp;IF($AZ$24="Short", RIGHT(YEAR(K811),2),YEAR(K811)),IF($AY$24=213, MONTH(K811)&amp;connector&amp;DAY(K811)&amp;connector&amp;IF($AZ$24="Short", RIGHT(YEAR(K811),2),YEAR(K811)),IF($AZ$24="Short", RIGHT(YEAR(K811),2),YEAR(K811))&amp;connector&amp;MONTH(K811)&amp;connector&amp;DAY(K811))),"-")</f>
        <v>-</v>
      </c>
      <c r="M811" s="101" t="str">
        <f>IF(LEN(INDEX(Input!J$6:J$1005,ROW($C811)-ROW($C$5),1))=0,"",INDEX(Input!J$6:J$1005,ROW($C811)-ROW($C$5),1))</f>
        <v/>
      </c>
      <c r="N811" s="101" t="str">
        <f t="array" ref="N811">IFERROR(IF($AY$24=123,DAY(M811)&amp;connector&amp;IF($AZ$24="Extended",INDEX($AT$24:$AT$35,MONTH(M811),1),MONTH(M811))&amp;connector&amp;IF($AZ$24="Short", RIGHT(YEAR(M811),2),YEAR(M811)),IF($AY$24=213, MONTH(M811)&amp;connector&amp;DAY(M811)&amp;connector&amp;IF($AZ$24="Short", RIGHT(YEAR(M811),2),YEAR(M811)),IF($AZ$24="Short", RIGHT(YEAR(M811),2),YEAR(M811))&amp;connector&amp;MONTH(M811)&amp;connector&amp;DAY(M811))),"-")</f>
        <v>-</v>
      </c>
      <c r="O811" s="156" t="str">
        <f>IF(LEN(INDEX(Input!K$6:K$1005,ROW($C811)-ROW($C$5),1))=0,"",INDEX(Input!K$6:K$1005,ROW($C811)-ROW($C$5),1))</f>
        <v/>
      </c>
      <c r="P811" s="100" t="str">
        <f t="shared" si="96"/>
        <v>-</v>
      </c>
      <c r="Q811" s="156" t="str">
        <f>IF(LEN(INDEX(Input!L$6:L$1005,ROW($C811)-ROW($C$5),1))=0,"",INDEX(Input!L$6:L$1005,ROW($C811)-ROW($C$5),1))</f>
        <v/>
      </c>
      <c r="R811" s="100" t="str">
        <f t="shared" si="97"/>
        <v>-</v>
      </c>
      <c r="S811" s="156" t="str">
        <f>IF(LEN(INDEX(Input!M$6:M$1005,ROW($C811)-ROW($C$5),1))=0,"-",INDEX(Input!M$6:M$1005,ROW($C811)-ROW($C$5),1))</f>
        <v>-</v>
      </c>
      <c r="T811" s="156" t="str">
        <f t="shared" si="98"/>
        <v/>
      </c>
      <c r="U811" s="100" t="str">
        <f t="shared" si="99"/>
        <v>-</v>
      </c>
      <c r="V811" s="156" t="str">
        <f>IF(LEN(INDEX(Input!O$6:O$1005,ROW($C811)-ROW($C$5),1))=0,"",INDEX(Input!O$6:O$1005,ROW($C811)-ROW($C$5),1))</f>
        <v/>
      </c>
      <c r="W811" s="100" t="str">
        <f t="shared" si="100"/>
        <v>-</v>
      </c>
      <c r="X811" s="104" t="str">
        <f t="shared" si="101"/>
        <v/>
      </c>
      <c r="Y811" s="102" t="str">
        <f t="shared" si="102"/>
        <v/>
      </c>
      <c r="Z811" s="102" t="str">
        <f>IF(AND(OR(Dashboard!$D$7=J811,Dashboard!$D$7=""),  OR(Dashboard!$G$6&lt;=K811,Dashboard!$G$6=""), OR(Dashboard!$G$7&gt;=K811,Dashboard!$G$7=""),  OR(Dashboard!$J$6&lt;=O811,Dashboard!$J$6=""), OR(Dashboard!$J$7&gt;=O811,Dashboard!$J$7=""),D811&lt;&gt;""),"x","")</f>
        <v>x</v>
      </c>
      <c r="AA811" s="102" t="str">
        <f>IF(AND(OR(Dashboard!$D$6=H811,Dashboard!$D$6="",Dashboard!$D$6="All"), Z811="x"),"x","")</f>
        <v>x</v>
      </c>
      <c r="AB811" s="103" t="str">
        <f>IF(AND(OR(Dashboard!$D$6=H811,Dashboard!$D$6="",Dashboard!$D$6="All"), OR(Dashboard!$D$7=J811,Dashboard!$D$7=""),  OR(Dashboard!$G$6&lt;=K811,Dashboard!$G$6=""), OR(Dashboard!$G$7&gt;=K811,Dashboard!$G$7=""),  OR(Dashboard!$J$6&lt;=O811,Dashboard!$J$6=""), OR(Dashboard!$J$7&gt;=O811,Dashboard!$J$7=""),I811&lt;&gt;""),"x","")</f>
        <v/>
      </c>
      <c r="AC811" s="88" t="str">
        <f>IF($AB811&lt;&gt;"x","",IF(AND($I811&lt;&gt;AC$4, IFERROR(MATCH("c",$AB811:AB811,0),0)=0),"x", IF(IFERROR(MATCH("c",$AB811:AB811,0),0)=0,"c","")))</f>
        <v/>
      </c>
      <c r="AD811" s="88" t="str">
        <f>IF($AB811&lt;&gt;"x","",IF(AND($I811&lt;&gt;AD$4, IFERROR(MATCH("c",$AB811:AC811,0),0)=0),"x", IF(IFERROR(MATCH("c",$AB811:AC811,0),0)=0,"c","")))</f>
        <v/>
      </c>
      <c r="AE811" s="88" t="str">
        <f>IF($AB811&lt;&gt;"x","",IF(AND($I811&lt;&gt;AE$4, IFERROR(MATCH("c",$AB811:AD811,0),0)=0),"x", IF(IFERROR(MATCH("c",$AB811:AD811,0),0)=0,"c","")))</f>
        <v/>
      </c>
      <c r="AF811" s="88" t="str">
        <f>IF($AB811&lt;&gt;"x","",IF(AND($I811&lt;&gt;AF$4, IFERROR(MATCH("c",$AB811:AE811,0),0)=0),"x", IF(IFERROR(MATCH("c",$AB811:AE811,0),0)=0,"c","")))</f>
        <v/>
      </c>
      <c r="AG811" s="88" t="str">
        <f>IF($AB811&lt;&gt;"x","",IF(AND($I811&lt;&gt;AG$4, IFERROR(MATCH("c",$AB811:AF811,0),0)=0),"x", IF(IFERROR(MATCH("c",$AB811:AF811,0),0)=0,"c","")))</f>
        <v/>
      </c>
      <c r="AH811" s="88" t="str">
        <f>IF($AB811&lt;&gt;"x","",IF(AND($I811&lt;&gt;AH$4, IFERROR(MATCH("c",$AB811:AG811,0),0)=0),"x", IF(IFERROR(MATCH("c",$AB811:AG811,0),0)=0,"c","")))</f>
        <v/>
      </c>
      <c r="AI811" s="88" t="str">
        <f>IF($AB811&lt;&gt;"x","",IF(AND($I811&lt;&gt;AI$4, IFERROR(MATCH("c",$AB811:AH811,0),0)=0),"x", IF(IFERROR(MATCH("c",$AB811:AH811,0),0)=0,"c","")))</f>
        <v/>
      </c>
      <c r="AJ811" s="88" t="str">
        <f>IF($AB811&lt;&gt;"x","",IF(AND($I811&lt;&gt;AJ$4, IFERROR(MATCH("c",$AB811:AI811,0),0)=0),"x", IF(IFERROR(MATCH("c",$AB811:AI811,0),0)=0,"c","")))</f>
        <v/>
      </c>
      <c r="AK811" s="88" t="str">
        <f>IF($AB811&lt;&gt;"x","",IF(AND($I811&lt;&gt;AK$4, IFERROR(MATCH("c",$AB811:AJ811,0),0)=0),"x", IF(IFERROR(MATCH("c",$AB811:AJ811,0),0)=0,"c","")))</f>
        <v/>
      </c>
      <c r="AL811" s="88" t="str">
        <f>IF($AB811&lt;&gt;"x","",IF(AND($I811&lt;&gt;AL$4, IFERROR(MATCH("c",$AB811:AK811,0),0)=0),"x", IF(IFERROR(MATCH("c",$AB811:AK811,0),0)=0,"c","")))</f>
        <v/>
      </c>
      <c r="AM811" s="88" t="str">
        <f>IF($AB811&lt;&gt;"x","",IF(AND($I811&lt;&gt;AM$4, IFERROR(MATCH("c",$AB811:AL811,0),0)=0),"x", IF(IFERROR(MATCH("c",$AB811:AL811,0),0)=0,"c","")))</f>
        <v/>
      </c>
      <c r="AN811" s="88" t="str">
        <f>IF($AB811&lt;&gt;"x","",IF(AND($I811&lt;&gt;AN$4, IFERROR(MATCH("c",$AB811:AM811,0),0)=0),"x", IF(IFERROR(MATCH("c",$AB811:AM811,0),0)=0,"c","")))</f>
        <v/>
      </c>
      <c r="AO811" s="88" t="str">
        <f>IF($AB811&lt;&gt;"x","",IF(AND($I811&lt;&gt;AO$4, IFERROR(MATCH("c",$AB811:AN811,0),0)=0),"x", IF(IFERROR(MATCH("c",$AB811:AN811,0),0)=0,"c","")))</f>
        <v/>
      </c>
      <c r="AP811" s="88" t="str">
        <f>IF($AB811&lt;&gt;"x","",IF(AND($I811&lt;&gt;AP$4, IFERROR(MATCH("c",$AB811:AO811,0),0)=0),"x", IF(IFERROR(MATCH("c",$AB811:AO811,0),0)=0,"c","")))</f>
        <v/>
      </c>
      <c r="AQ811" s="88" t="str">
        <f>IF($AB811&lt;&gt;"x","",IF(AND($I811&lt;&gt;AQ$4, IFERROR(MATCH("c",$AB811:AP811,0),0)=0),"x", IF(IFERROR(MATCH("c",$AB811:AP811,0),0)=0,"c","")))</f>
        <v/>
      </c>
    </row>
    <row r="812" spans="2:43" x14ac:dyDescent="0.25">
      <c r="B812" s="88">
        <f>IF(AND(OR(Pipeline!$F$5=H812,Pipeline!$F$5="",Pipeline!$F$5="All"), OR(Pipeline!$F$6=J812,Pipeline!$F$6="",Pipeline!$F$6="All"),  OR(Pipeline!$J$5&lt;=K812,Pipeline!$J$5=""), OR(Pipeline!$J$6&gt;=K812,Pipeline!$J$6=""),  OR(Pipeline!$N$5&lt;=O812,Pipeline!$N$5=""), OR(Pipeline!$N$6&gt;=O812,Pipeline!$N$6="")),1,0)</f>
        <v>1</v>
      </c>
      <c r="C812" s="99">
        <f>IF(B812&lt;&gt;1,"",COUNTIFS($I$6:I811,I812,$B$6:B811,1)+1)</f>
        <v>800</v>
      </c>
      <c r="D812" s="100" t="str">
        <f>IF(LEN(INDEX(Input!B$6:B$1005,ROW($C812)-ROW($C$5),1))=0,"-",INDEX(Input!B$6:B$1005,ROW($C812)-ROW($C$5),1))</f>
        <v>-</v>
      </c>
      <c r="E812" s="100" t="str">
        <f>IF(LEN(INDEX(Input!C$6:C$1005,ROW($C812)-ROW($C$5),1))=0,"-",INDEX(Input!C$6:C$1005,ROW($C812)-ROW($C$5),1))</f>
        <v>-</v>
      </c>
      <c r="F812" s="100" t="str">
        <f>IF(LEN(INDEX(Input!D$6:D$1005,ROW($C812)-ROW($C$5),1))=0,"-",INDEX(Input!D$6:D$1005,ROW($C812)-ROW($C$5),1))</f>
        <v>-</v>
      </c>
      <c r="G812" s="100" t="str">
        <f>IF(LEN(INDEX(Input!E$6:E$1005,ROW($C812)-ROW($C$5),1))=0,"-",INDEX(Input!E$6:E$1005,ROW($C812)-ROW($C$5),1))</f>
        <v>-</v>
      </c>
      <c r="H812" s="100" t="str">
        <f>IF(LEN(INDEX(Input!F$6:F$1005,ROW($C812)-ROW($C$5),1))=0,"-",INDEX(Input!F$6:F$1005,ROW($C812)-ROW($C$5),1))</f>
        <v>-</v>
      </c>
      <c r="I812" s="100" t="str">
        <f>IF(LEN(INDEX(Input!G$6:G$1005,ROW($C812)-ROW($C$5),1))=0,"",INDEX(Input!G$6:G$1005,ROW($C812)-ROW($C$5),1))</f>
        <v/>
      </c>
      <c r="J812" s="100" t="str">
        <f>IF(LEN(INDEX(Input!B$6:B$1005,ROW($C812)-ROW($C$5),1))=0,"-",IF(INDEX(Input!H$6:H$1005,ROW($C812)-ROW($C$5),1)="","Not set",INDEX(Input!H$6:H$1005,ROW($C812)-ROW($C$5),1)) )</f>
        <v>-</v>
      </c>
      <c r="K812" s="101" t="str">
        <f>IF(LEN(INDEX(Input!I$6:I$1005,ROW($C812)-ROW($C$5),1))=0,"",INDEX(Input!I$6:I$1005,ROW($C812)-ROW($C$5),1))</f>
        <v/>
      </c>
      <c r="L812" s="101" t="str">
        <f t="array" ref="L812">IFERROR(IF($AY$24=123,DAY(K812)&amp;connector&amp;IF($AZ$24="Extended",INDEX($AT$24:$AT$35,MONTH(K812),1),MONTH(K812))&amp;connector&amp;IF($AZ$24="Short", RIGHT(YEAR(K812),2),YEAR(K812)),IF($AY$24=213, MONTH(K812)&amp;connector&amp;DAY(K812)&amp;connector&amp;IF($AZ$24="Short", RIGHT(YEAR(K812),2),YEAR(K812)),IF($AZ$24="Short", RIGHT(YEAR(K812),2),YEAR(K812))&amp;connector&amp;MONTH(K812)&amp;connector&amp;DAY(K812))),"-")</f>
        <v>-</v>
      </c>
      <c r="M812" s="101" t="str">
        <f>IF(LEN(INDEX(Input!J$6:J$1005,ROW($C812)-ROW($C$5),1))=0,"",INDEX(Input!J$6:J$1005,ROW($C812)-ROW($C$5),1))</f>
        <v/>
      </c>
      <c r="N812" s="101" t="str">
        <f t="array" ref="N812">IFERROR(IF($AY$24=123,DAY(M812)&amp;connector&amp;IF($AZ$24="Extended",INDEX($AT$24:$AT$35,MONTH(M812),1),MONTH(M812))&amp;connector&amp;IF($AZ$24="Short", RIGHT(YEAR(M812),2),YEAR(M812)),IF($AY$24=213, MONTH(M812)&amp;connector&amp;DAY(M812)&amp;connector&amp;IF($AZ$24="Short", RIGHT(YEAR(M812),2),YEAR(M812)),IF($AZ$24="Short", RIGHT(YEAR(M812),2),YEAR(M812))&amp;connector&amp;MONTH(M812)&amp;connector&amp;DAY(M812))),"-")</f>
        <v>-</v>
      </c>
      <c r="O812" s="156" t="str">
        <f>IF(LEN(INDEX(Input!K$6:K$1005,ROW($C812)-ROW($C$5),1))=0,"",INDEX(Input!K$6:K$1005,ROW($C812)-ROW($C$5),1))</f>
        <v/>
      </c>
      <c r="P812" s="100" t="str">
        <f t="shared" si="96"/>
        <v>-</v>
      </c>
      <c r="Q812" s="156" t="str">
        <f>IF(LEN(INDEX(Input!L$6:L$1005,ROW($C812)-ROW($C$5),1))=0,"",INDEX(Input!L$6:L$1005,ROW($C812)-ROW($C$5),1))</f>
        <v/>
      </c>
      <c r="R812" s="100" t="str">
        <f t="shared" si="97"/>
        <v>-</v>
      </c>
      <c r="S812" s="156" t="str">
        <f>IF(LEN(INDEX(Input!M$6:M$1005,ROW($C812)-ROW($C$5),1))=0,"-",INDEX(Input!M$6:M$1005,ROW($C812)-ROW($C$5),1))</f>
        <v>-</v>
      </c>
      <c r="T812" s="156" t="str">
        <f t="shared" si="98"/>
        <v/>
      </c>
      <c r="U812" s="100" t="str">
        <f t="shared" si="99"/>
        <v>-</v>
      </c>
      <c r="V812" s="156" t="str">
        <f>IF(LEN(INDEX(Input!O$6:O$1005,ROW($C812)-ROW($C$5),1))=0,"",INDEX(Input!O$6:O$1005,ROW($C812)-ROW($C$5),1))</f>
        <v/>
      </c>
      <c r="W812" s="100" t="str">
        <f t="shared" si="100"/>
        <v>-</v>
      </c>
      <c r="X812" s="104" t="str">
        <f t="shared" si="101"/>
        <v/>
      </c>
      <c r="Y812" s="102" t="str">
        <f t="shared" si="102"/>
        <v/>
      </c>
      <c r="Z812" s="102" t="str">
        <f>IF(AND(OR(Dashboard!$D$7=J812,Dashboard!$D$7=""),  OR(Dashboard!$G$6&lt;=K812,Dashboard!$G$6=""), OR(Dashboard!$G$7&gt;=K812,Dashboard!$G$7=""),  OR(Dashboard!$J$6&lt;=O812,Dashboard!$J$6=""), OR(Dashboard!$J$7&gt;=O812,Dashboard!$J$7=""),D812&lt;&gt;""),"x","")</f>
        <v>x</v>
      </c>
      <c r="AA812" s="102" t="str">
        <f>IF(AND(OR(Dashboard!$D$6=H812,Dashboard!$D$6="",Dashboard!$D$6="All"), Z812="x"),"x","")</f>
        <v>x</v>
      </c>
      <c r="AB812" s="103" t="str">
        <f>IF(AND(OR(Dashboard!$D$6=H812,Dashboard!$D$6="",Dashboard!$D$6="All"), OR(Dashboard!$D$7=J812,Dashboard!$D$7=""),  OR(Dashboard!$G$6&lt;=K812,Dashboard!$G$6=""), OR(Dashboard!$G$7&gt;=K812,Dashboard!$G$7=""),  OR(Dashboard!$J$6&lt;=O812,Dashboard!$J$6=""), OR(Dashboard!$J$7&gt;=O812,Dashboard!$J$7=""),I812&lt;&gt;""),"x","")</f>
        <v/>
      </c>
      <c r="AC812" s="88" t="str">
        <f>IF($AB812&lt;&gt;"x","",IF(AND($I812&lt;&gt;AC$4, IFERROR(MATCH("c",$AB812:AB812,0),0)=0),"x", IF(IFERROR(MATCH("c",$AB812:AB812,0),0)=0,"c","")))</f>
        <v/>
      </c>
      <c r="AD812" s="88" t="str">
        <f>IF($AB812&lt;&gt;"x","",IF(AND($I812&lt;&gt;AD$4, IFERROR(MATCH("c",$AB812:AC812,0),0)=0),"x", IF(IFERROR(MATCH("c",$AB812:AC812,0),0)=0,"c","")))</f>
        <v/>
      </c>
      <c r="AE812" s="88" t="str">
        <f>IF($AB812&lt;&gt;"x","",IF(AND($I812&lt;&gt;AE$4, IFERROR(MATCH("c",$AB812:AD812,0),0)=0),"x", IF(IFERROR(MATCH("c",$AB812:AD812,0),0)=0,"c","")))</f>
        <v/>
      </c>
      <c r="AF812" s="88" t="str">
        <f>IF($AB812&lt;&gt;"x","",IF(AND($I812&lt;&gt;AF$4, IFERROR(MATCH("c",$AB812:AE812,0),0)=0),"x", IF(IFERROR(MATCH("c",$AB812:AE812,0),0)=0,"c","")))</f>
        <v/>
      </c>
      <c r="AG812" s="88" t="str">
        <f>IF($AB812&lt;&gt;"x","",IF(AND($I812&lt;&gt;AG$4, IFERROR(MATCH("c",$AB812:AF812,0),0)=0),"x", IF(IFERROR(MATCH("c",$AB812:AF812,0),0)=0,"c","")))</f>
        <v/>
      </c>
      <c r="AH812" s="88" t="str">
        <f>IF($AB812&lt;&gt;"x","",IF(AND($I812&lt;&gt;AH$4, IFERROR(MATCH("c",$AB812:AG812,0),0)=0),"x", IF(IFERROR(MATCH("c",$AB812:AG812,0),0)=0,"c","")))</f>
        <v/>
      </c>
      <c r="AI812" s="88" t="str">
        <f>IF($AB812&lt;&gt;"x","",IF(AND($I812&lt;&gt;AI$4, IFERROR(MATCH("c",$AB812:AH812,0),0)=0),"x", IF(IFERROR(MATCH("c",$AB812:AH812,0),0)=0,"c","")))</f>
        <v/>
      </c>
      <c r="AJ812" s="88" t="str">
        <f>IF($AB812&lt;&gt;"x","",IF(AND($I812&lt;&gt;AJ$4, IFERROR(MATCH("c",$AB812:AI812,0),0)=0),"x", IF(IFERROR(MATCH("c",$AB812:AI812,0),0)=0,"c","")))</f>
        <v/>
      </c>
      <c r="AK812" s="88" t="str">
        <f>IF($AB812&lt;&gt;"x","",IF(AND($I812&lt;&gt;AK$4, IFERROR(MATCH("c",$AB812:AJ812,0),0)=0),"x", IF(IFERROR(MATCH("c",$AB812:AJ812,0),0)=0,"c","")))</f>
        <v/>
      </c>
      <c r="AL812" s="88" t="str">
        <f>IF($AB812&lt;&gt;"x","",IF(AND($I812&lt;&gt;AL$4, IFERROR(MATCH("c",$AB812:AK812,0),0)=0),"x", IF(IFERROR(MATCH("c",$AB812:AK812,0),0)=0,"c","")))</f>
        <v/>
      </c>
      <c r="AM812" s="88" t="str">
        <f>IF($AB812&lt;&gt;"x","",IF(AND($I812&lt;&gt;AM$4, IFERROR(MATCH("c",$AB812:AL812,0),0)=0),"x", IF(IFERROR(MATCH("c",$AB812:AL812,0),0)=0,"c","")))</f>
        <v/>
      </c>
      <c r="AN812" s="88" t="str">
        <f>IF($AB812&lt;&gt;"x","",IF(AND($I812&lt;&gt;AN$4, IFERROR(MATCH("c",$AB812:AM812,0),0)=0),"x", IF(IFERROR(MATCH("c",$AB812:AM812,0),0)=0,"c","")))</f>
        <v/>
      </c>
      <c r="AO812" s="88" t="str">
        <f>IF($AB812&lt;&gt;"x","",IF(AND($I812&lt;&gt;AO$4, IFERROR(MATCH("c",$AB812:AN812,0),0)=0),"x", IF(IFERROR(MATCH("c",$AB812:AN812,0),0)=0,"c","")))</f>
        <v/>
      </c>
      <c r="AP812" s="88" t="str">
        <f>IF($AB812&lt;&gt;"x","",IF(AND($I812&lt;&gt;AP$4, IFERROR(MATCH("c",$AB812:AO812,0),0)=0),"x", IF(IFERROR(MATCH("c",$AB812:AO812,0),0)=0,"c","")))</f>
        <v/>
      </c>
      <c r="AQ812" s="88" t="str">
        <f>IF($AB812&lt;&gt;"x","",IF(AND($I812&lt;&gt;AQ$4, IFERROR(MATCH("c",$AB812:AP812,0),0)=0),"x", IF(IFERROR(MATCH("c",$AB812:AP812,0),0)=0,"c","")))</f>
        <v/>
      </c>
    </row>
    <row r="813" spans="2:43" x14ac:dyDescent="0.25">
      <c r="B813" s="88">
        <f>IF(AND(OR(Pipeline!$F$5=H813,Pipeline!$F$5="",Pipeline!$F$5="All"), OR(Pipeline!$F$6=J813,Pipeline!$F$6="",Pipeline!$F$6="All"),  OR(Pipeline!$J$5&lt;=K813,Pipeline!$J$5=""), OR(Pipeline!$J$6&gt;=K813,Pipeline!$J$6=""),  OR(Pipeline!$N$5&lt;=O813,Pipeline!$N$5=""), OR(Pipeline!$N$6&gt;=O813,Pipeline!$N$6="")),1,0)</f>
        <v>1</v>
      </c>
      <c r="C813" s="99">
        <f>IF(B813&lt;&gt;1,"",COUNTIFS($I$6:I812,I813,$B$6:B812,1)+1)</f>
        <v>801</v>
      </c>
      <c r="D813" s="100" t="str">
        <f>IF(LEN(INDEX(Input!B$6:B$1005,ROW($C813)-ROW($C$5),1))=0,"-",INDEX(Input!B$6:B$1005,ROW($C813)-ROW($C$5),1))</f>
        <v>-</v>
      </c>
      <c r="E813" s="100" t="str">
        <f>IF(LEN(INDEX(Input!C$6:C$1005,ROW($C813)-ROW($C$5),1))=0,"-",INDEX(Input!C$6:C$1005,ROW($C813)-ROW($C$5),1))</f>
        <v>-</v>
      </c>
      <c r="F813" s="100" t="str">
        <f>IF(LEN(INDEX(Input!D$6:D$1005,ROW($C813)-ROW($C$5),1))=0,"-",INDEX(Input!D$6:D$1005,ROW($C813)-ROW($C$5),1))</f>
        <v>-</v>
      </c>
      <c r="G813" s="100" t="str">
        <f>IF(LEN(INDEX(Input!E$6:E$1005,ROW($C813)-ROW($C$5),1))=0,"-",INDEX(Input!E$6:E$1005,ROW($C813)-ROW($C$5),1))</f>
        <v>-</v>
      </c>
      <c r="H813" s="100" t="str">
        <f>IF(LEN(INDEX(Input!F$6:F$1005,ROW($C813)-ROW($C$5),1))=0,"-",INDEX(Input!F$6:F$1005,ROW($C813)-ROW($C$5),1))</f>
        <v>-</v>
      </c>
      <c r="I813" s="100" t="str">
        <f>IF(LEN(INDEX(Input!G$6:G$1005,ROW($C813)-ROW($C$5),1))=0,"",INDEX(Input!G$6:G$1005,ROW($C813)-ROW($C$5),1))</f>
        <v/>
      </c>
      <c r="J813" s="100" t="str">
        <f>IF(LEN(INDEX(Input!B$6:B$1005,ROW($C813)-ROW($C$5),1))=0,"-",IF(INDEX(Input!H$6:H$1005,ROW($C813)-ROW($C$5),1)="","Not set",INDEX(Input!H$6:H$1005,ROW($C813)-ROW($C$5),1)) )</f>
        <v>-</v>
      </c>
      <c r="K813" s="101" t="str">
        <f>IF(LEN(INDEX(Input!I$6:I$1005,ROW($C813)-ROW($C$5),1))=0,"",INDEX(Input!I$6:I$1005,ROW($C813)-ROW($C$5),1))</f>
        <v/>
      </c>
      <c r="L813" s="101" t="str">
        <f t="array" ref="L813">IFERROR(IF($AY$24=123,DAY(K813)&amp;connector&amp;IF($AZ$24="Extended",INDEX($AT$24:$AT$35,MONTH(K813),1),MONTH(K813))&amp;connector&amp;IF($AZ$24="Short", RIGHT(YEAR(K813),2),YEAR(K813)),IF($AY$24=213, MONTH(K813)&amp;connector&amp;DAY(K813)&amp;connector&amp;IF($AZ$24="Short", RIGHT(YEAR(K813),2),YEAR(K813)),IF($AZ$24="Short", RIGHT(YEAR(K813),2),YEAR(K813))&amp;connector&amp;MONTH(K813)&amp;connector&amp;DAY(K813))),"-")</f>
        <v>-</v>
      </c>
      <c r="M813" s="101" t="str">
        <f>IF(LEN(INDEX(Input!J$6:J$1005,ROW($C813)-ROW($C$5),1))=0,"",INDEX(Input!J$6:J$1005,ROW($C813)-ROW($C$5),1))</f>
        <v/>
      </c>
      <c r="N813" s="101" t="str">
        <f t="array" ref="N813">IFERROR(IF($AY$24=123,DAY(M813)&amp;connector&amp;IF($AZ$24="Extended",INDEX($AT$24:$AT$35,MONTH(M813),1),MONTH(M813))&amp;connector&amp;IF($AZ$24="Short", RIGHT(YEAR(M813),2),YEAR(M813)),IF($AY$24=213, MONTH(M813)&amp;connector&amp;DAY(M813)&amp;connector&amp;IF($AZ$24="Short", RIGHT(YEAR(M813),2),YEAR(M813)),IF($AZ$24="Short", RIGHT(YEAR(M813),2),YEAR(M813))&amp;connector&amp;MONTH(M813)&amp;connector&amp;DAY(M813))),"-")</f>
        <v>-</v>
      </c>
      <c r="O813" s="156" t="str">
        <f>IF(LEN(INDEX(Input!K$6:K$1005,ROW($C813)-ROW($C$5),1))=0,"",INDEX(Input!K$6:K$1005,ROW($C813)-ROW($C$5),1))</f>
        <v/>
      </c>
      <c r="P813" s="100" t="str">
        <f t="shared" si="96"/>
        <v>-</v>
      </c>
      <c r="Q813" s="156" t="str">
        <f>IF(LEN(INDEX(Input!L$6:L$1005,ROW($C813)-ROW($C$5),1))=0,"",INDEX(Input!L$6:L$1005,ROW($C813)-ROW($C$5),1))</f>
        <v/>
      </c>
      <c r="R813" s="100" t="str">
        <f t="shared" si="97"/>
        <v>-</v>
      </c>
      <c r="S813" s="156" t="str">
        <f>IF(LEN(INDEX(Input!M$6:M$1005,ROW($C813)-ROW($C$5),1))=0,"-",INDEX(Input!M$6:M$1005,ROW($C813)-ROW($C$5),1))</f>
        <v>-</v>
      </c>
      <c r="T813" s="156" t="str">
        <f t="shared" si="98"/>
        <v/>
      </c>
      <c r="U813" s="100" t="str">
        <f t="shared" si="99"/>
        <v>-</v>
      </c>
      <c r="V813" s="156" t="str">
        <f>IF(LEN(INDEX(Input!O$6:O$1005,ROW($C813)-ROW($C$5),1))=0,"",INDEX(Input!O$6:O$1005,ROW($C813)-ROW($C$5),1))</f>
        <v/>
      </c>
      <c r="W813" s="100" t="str">
        <f t="shared" si="100"/>
        <v>-</v>
      </c>
      <c r="X813" s="104" t="str">
        <f t="shared" si="101"/>
        <v/>
      </c>
      <c r="Y813" s="102" t="str">
        <f t="shared" si="102"/>
        <v/>
      </c>
      <c r="Z813" s="102" t="str">
        <f>IF(AND(OR(Dashboard!$D$7=J813,Dashboard!$D$7=""),  OR(Dashboard!$G$6&lt;=K813,Dashboard!$G$6=""), OR(Dashboard!$G$7&gt;=K813,Dashboard!$G$7=""),  OR(Dashboard!$J$6&lt;=O813,Dashboard!$J$6=""), OR(Dashboard!$J$7&gt;=O813,Dashboard!$J$7=""),D813&lt;&gt;""),"x","")</f>
        <v>x</v>
      </c>
      <c r="AA813" s="102" t="str">
        <f>IF(AND(OR(Dashboard!$D$6=H813,Dashboard!$D$6="",Dashboard!$D$6="All"), Z813="x"),"x","")</f>
        <v>x</v>
      </c>
      <c r="AB813" s="103" t="str">
        <f>IF(AND(OR(Dashboard!$D$6=H813,Dashboard!$D$6="",Dashboard!$D$6="All"), OR(Dashboard!$D$7=J813,Dashboard!$D$7=""),  OR(Dashboard!$G$6&lt;=K813,Dashboard!$G$6=""), OR(Dashboard!$G$7&gt;=K813,Dashboard!$G$7=""),  OR(Dashboard!$J$6&lt;=O813,Dashboard!$J$6=""), OR(Dashboard!$J$7&gt;=O813,Dashboard!$J$7=""),I813&lt;&gt;""),"x","")</f>
        <v/>
      </c>
      <c r="AC813" s="88" t="str">
        <f>IF($AB813&lt;&gt;"x","",IF(AND($I813&lt;&gt;AC$4, IFERROR(MATCH("c",$AB813:AB813,0),0)=0),"x", IF(IFERROR(MATCH("c",$AB813:AB813,0),0)=0,"c","")))</f>
        <v/>
      </c>
      <c r="AD813" s="88" t="str">
        <f>IF($AB813&lt;&gt;"x","",IF(AND($I813&lt;&gt;AD$4, IFERROR(MATCH("c",$AB813:AC813,0),0)=0),"x", IF(IFERROR(MATCH("c",$AB813:AC813,0),0)=0,"c","")))</f>
        <v/>
      </c>
      <c r="AE813" s="88" t="str">
        <f>IF($AB813&lt;&gt;"x","",IF(AND($I813&lt;&gt;AE$4, IFERROR(MATCH("c",$AB813:AD813,0),0)=0),"x", IF(IFERROR(MATCH("c",$AB813:AD813,0),0)=0,"c","")))</f>
        <v/>
      </c>
      <c r="AF813" s="88" t="str">
        <f>IF($AB813&lt;&gt;"x","",IF(AND($I813&lt;&gt;AF$4, IFERROR(MATCH("c",$AB813:AE813,0),0)=0),"x", IF(IFERROR(MATCH("c",$AB813:AE813,0),0)=0,"c","")))</f>
        <v/>
      </c>
      <c r="AG813" s="88" t="str">
        <f>IF($AB813&lt;&gt;"x","",IF(AND($I813&lt;&gt;AG$4, IFERROR(MATCH("c",$AB813:AF813,0),0)=0),"x", IF(IFERROR(MATCH("c",$AB813:AF813,0),0)=0,"c","")))</f>
        <v/>
      </c>
      <c r="AH813" s="88" t="str">
        <f>IF($AB813&lt;&gt;"x","",IF(AND($I813&lt;&gt;AH$4, IFERROR(MATCH("c",$AB813:AG813,0),0)=0),"x", IF(IFERROR(MATCH("c",$AB813:AG813,0),0)=0,"c","")))</f>
        <v/>
      </c>
      <c r="AI813" s="88" t="str">
        <f>IF($AB813&lt;&gt;"x","",IF(AND($I813&lt;&gt;AI$4, IFERROR(MATCH("c",$AB813:AH813,0),0)=0),"x", IF(IFERROR(MATCH("c",$AB813:AH813,0),0)=0,"c","")))</f>
        <v/>
      </c>
      <c r="AJ813" s="88" t="str">
        <f>IF($AB813&lt;&gt;"x","",IF(AND($I813&lt;&gt;AJ$4, IFERROR(MATCH("c",$AB813:AI813,0),0)=0),"x", IF(IFERROR(MATCH("c",$AB813:AI813,0),0)=0,"c","")))</f>
        <v/>
      </c>
      <c r="AK813" s="88" t="str">
        <f>IF($AB813&lt;&gt;"x","",IF(AND($I813&lt;&gt;AK$4, IFERROR(MATCH("c",$AB813:AJ813,0),0)=0),"x", IF(IFERROR(MATCH("c",$AB813:AJ813,0),0)=0,"c","")))</f>
        <v/>
      </c>
      <c r="AL813" s="88" t="str">
        <f>IF($AB813&lt;&gt;"x","",IF(AND($I813&lt;&gt;AL$4, IFERROR(MATCH("c",$AB813:AK813,0),0)=0),"x", IF(IFERROR(MATCH("c",$AB813:AK813,0),0)=0,"c","")))</f>
        <v/>
      </c>
      <c r="AM813" s="88" t="str">
        <f>IF($AB813&lt;&gt;"x","",IF(AND($I813&lt;&gt;AM$4, IFERROR(MATCH("c",$AB813:AL813,0),0)=0),"x", IF(IFERROR(MATCH("c",$AB813:AL813,0),0)=0,"c","")))</f>
        <v/>
      </c>
      <c r="AN813" s="88" t="str">
        <f>IF($AB813&lt;&gt;"x","",IF(AND($I813&lt;&gt;AN$4, IFERROR(MATCH("c",$AB813:AM813,0),0)=0),"x", IF(IFERROR(MATCH("c",$AB813:AM813,0),0)=0,"c","")))</f>
        <v/>
      </c>
      <c r="AO813" s="88" t="str">
        <f>IF($AB813&lt;&gt;"x","",IF(AND($I813&lt;&gt;AO$4, IFERROR(MATCH("c",$AB813:AN813,0),0)=0),"x", IF(IFERROR(MATCH("c",$AB813:AN813,0),0)=0,"c","")))</f>
        <v/>
      </c>
      <c r="AP813" s="88" t="str">
        <f>IF($AB813&lt;&gt;"x","",IF(AND($I813&lt;&gt;AP$4, IFERROR(MATCH("c",$AB813:AO813,0),0)=0),"x", IF(IFERROR(MATCH("c",$AB813:AO813,0),0)=0,"c","")))</f>
        <v/>
      </c>
      <c r="AQ813" s="88" t="str">
        <f>IF($AB813&lt;&gt;"x","",IF(AND($I813&lt;&gt;AQ$4, IFERROR(MATCH("c",$AB813:AP813,0),0)=0),"x", IF(IFERROR(MATCH("c",$AB813:AP813,0),0)=0,"c","")))</f>
        <v/>
      </c>
    </row>
    <row r="814" spans="2:43" x14ac:dyDescent="0.25">
      <c r="B814" s="88">
        <f>IF(AND(OR(Pipeline!$F$5=H814,Pipeline!$F$5="",Pipeline!$F$5="All"), OR(Pipeline!$F$6=J814,Pipeline!$F$6="",Pipeline!$F$6="All"),  OR(Pipeline!$J$5&lt;=K814,Pipeline!$J$5=""), OR(Pipeline!$J$6&gt;=K814,Pipeline!$J$6=""),  OR(Pipeline!$N$5&lt;=O814,Pipeline!$N$5=""), OR(Pipeline!$N$6&gt;=O814,Pipeline!$N$6="")),1,0)</f>
        <v>1</v>
      </c>
      <c r="C814" s="99">
        <f>IF(B814&lt;&gt;1,"",COUNTIFS($I$6:I813,I814,$B$6:B813,1)+1)</f>
        <v>802</v>
      </c>
      <c r="D814" s="100" t="str">
        <f>IF(LEN(INDEX(Input!B$6:B$1005,ROW($C814)-ROW($C$5),1))=0,"-",INDEX(Input!B$6:B$1005,ROW($C814)-ROW($C$5),1))</f>
        <v>-</v>
      </c>
      <c r="E814" s="100" t="str">
        <f>IF(LEN(INDEX(Input!C$6:C$1005,ROW($C814)-ROW($C$5),1))=0,"-",INDEX(Input!C$6:C$1005,ROW($C814)-ROW($C$5),1))</f>
        <v>-</v>
      </c>
      <c r="F814" s="100" t="str">
        <f>IF(LEN(INDEX(Input!D$6:D$1005,ROW($C814)-ROW($C$5),1))=0,"-",INDEX(Input!D$6:D$1005,ROW($C814)-ROW($C$5),1))</f>
        <v>-</v>
      </c>
      <c r="G814" s="100" t="str">
        <f>IF(LEN(INDEX(Input!E$6:E$1005,ROW($C814)-ROW($C$5),1))=0,"-",INDEX(Input!E$6:E$1005,ROW($C814)-ROW($C$5),1))</f>
        <v>-</v>
      </c>
      <c r="H814" s="100" t="str">
        <f>IF(LEN(INDEX(Input!F$6:F$1005,ROW($C814)-ROW($C$5),1))=0,"-",INDEX(Input!F$6:F$1005,ROW($C814)-ROW($C$5),1))</f>
        <v>-</v>
      </c>
      <c r="I814" s="100" t="str">
        <f>IF(LEN(INDEX(Input!G$6:G$1005,ROW($C814)-ROW($C$5),1))=0,"",INDEX(Input!G$6:G$1005,ROW($C814)-ROW($C$5),1))</f>
        <v/>
      </c>
      <c r="J814" s="100" t="str">
        <f>IF(LEN(INDEX(Input!B$6:B$1005,ROW($C814)-ROW($C$5),1))=0,"-",IF(INDEX(Input!H$6:H$1005,ROW($C814)-ROW($C$5),1)="","Not set",INDEX(Input!H$6:H$1005,ROW($C814)-ROW($C$5),1)) )</f>
        <v>-</v>
      </c>
      <c r="K814" s="101" t="str">
        <f>IF(LEN(INDEX(Input!I$6:I$1005,ROW($C814)-ROW($C$5),1))=0,"",INDEX(Input!I$6:I$1005,ROW($C814)-ROW($C$5),1))</f>
        <v/>
      </c>
      <c r="L814" s="101" t="str">
        <f t="array" ref="L814">IFERROR(IF($AY$24=123,DAY(K814)&amp;connector&amp;IF($AZ$24="Extended",INDEX($AT$24:$AT$35,MONTH(K814),1),MONTH(K814))&amp;connector&amp;IF($AZ$24="Short", RIGHT(YEAR(K814),2),YEAR(K814)),IF($AY$24=213, MONTH(K814)&amp;connector&amp;DAY(K814)&amp;connector&amp;IF($AZ$24="Short", RIGHT(YEAR(K814),2),YEAR(K814)),IF($AZ$24="Short", RIGHT(YEAR(K814),2),YEAR(K814))&amp;connector&amp;MONTH(K814)&amp;connector&amp;DAY(K814))),"-")</f>
        <v>-</v>
      </c>
      <c r="M814" s="101" t="str">
        <f>IF(LEN(INDEX(Input!J$6:J$1005,ROW($C814)-ROW($C$5),1))=0,"",INDEX(Input!J$6:J$1005,ROW($C814)-ROW($C$5),1))</f>
        <v/>
      </c>
      <c r="N814" s="101" t="str">
        <f t="array" ref="N814">IFERROR(IF($AY$24=123,DAY(M814)&amp;connector&amp;IF($AZ$24="Extended",INDEX($AT$24:$AT$35,MONTH(M814),1),MONTH(M814))&amp;connector&amp;IF($AZ$24="Short", RIGHT(YEAR(M814),2),YEAR(M814)),IF($AY$24=213, MONTH(M814)&amp;connector&amp;DAY(M814)&amp;connector&amp;IF($AZ$24="Short", RIGHT(YEAR(M814),2),YEAR(M814)),IF($AZ$24="Short", RIGHT(YEAR(M814),2),YEAR(M814))&amp;connector&amp;MONTH(M814)&amp;connector&amp;DAY(M814))),"-")</f>
        <v>-</v>
      </c>
      <c r="O814" s="156" t="str">
        <f>IF(LEN(INDEX(Input!K$6:K$1005,ROW($C814)-ROW($C$5),1))=0,"",INDEX(Input!K$6:K$1005,ROW($C814)-ROW($C$5),1))</f>
        <v/>
      </c>
      <c r="P814" s="100" t="str">
        <f t="shared" si="96"/>
        <v>-</v>
      </c>
      <c r="Q814" s="156" t="str">
        <f>IF(LEN(INDEX(Input!L$6:L$1005,ROW($C814)-ROW($C$5),1))=0,"",INDEX(Input!L$6:L$1005,ROW($C814)-ROW($C$5),1))</f>
        <v/>
      </c>
      <c r="R814" s="100" t="str">
        <f t="shared" si="97"/>
        <v>-</v>
      </c>
      <c r="S814" s="156" t="str">
        <f>IF(LEN(INDEX(Input!M$6:M$1005,ROW($C814)-ROW($C$5),1))=0,"-",INDEX(Input!M$6:M$1005,ROW($C814)-ROW($C$5),1))</f>
        <v>-</v>
      </c>
      <c r="T814" s="156" t="str">
        <f t="shared" si="98"/>
        <v/>
      </c>
      <c r="U814" s="100" t="str">
        <f t="shared" si="99"/>
        <v>-</v>
      </c>
      <c r="V814" s="156" t="str">
        <f>IF(LEN(INDEX(Input!O$6:O$1005,ROW($C814)-ROW($C$5),1))=0,"",INDEX(Input!O$6:O$1005,ROW($C814)-ROW($C$5),1))</f>
        <v/>
      </c>
      <c r="W814" s="100" t="str">
        <f t="shared" si="100"/>
        <v>-</v>
      </c>
      <c r="X814" s="104" t="str">
        <f t="shared" si="101"/>
        <v/>
      </c>
      <c r="Y814" s="102" t="str">
        <f t="shared" si="102"/>
        <v/>
      </c>
      <c r="Z814" s="102" t="str">
        <f>IF(AND(OR(Dashboard!$D$7=J814,Dashboard!$D$7=""),  OR(Dashboard!$G$6&lt;=K814,Dashboard!$G$6=""), OR(Dashboard!$G$7&gt;=K814,Dashboard!$G$7=""),  OR(Dashboard!$J$6&lt;=O814,Dashboard!$J$6=""), OR(Dashboard!$J$7&gt;=O814,Dashboard!$J$7=""),D814&lt;&gt;""),"x","")</f>
        <v>x</v>
      </c>
      <c r="AA814" s="102" t="str">
        <f>IF(AND(OR(Dashboard!$D$6=H814,Dashboard!$D$6="",Dashboard!$D$6="All"), Z814="x"),"x","")</f>
        <v>x</v>
      </c>
      <c r="AB814" s="103" t="str">
        <f>IF(AND(OR(Dashboard!$D$6=H814,Dashboard!$D$6="",Dashboard!$D$6="All"), OR(Dashboard!$D$7=J814,Dashboard!$D$7=""),  OR(Dashboard!$G$6&lt;=K814,Dashboard!$G$6=""), OR(Dashboard!$G$7&gt;=K814,Dashboard!$G$7=""),  OR(Dashboard!$J$6&lt;=O814,Dashboard!$J$6=""), OR(Dashboard!$J$7&gt;=O814,Dashboard!$J$7=""),I814&lt;&gt;""),"x","")</f>
        <v/>
      </c>
      <c r="AC814" s="88" t="str">
        <f>IF($AB814&lt;&gt;"x","",IF(AND($I814&lt;&gt;AC$4, IFERROR(MATCH("c",$AB814:AB814,0),0)=0),"x", IF(IFERROR(MATCH("c",$AB814:AB814,0),0)=0,"c","")))</f>
        <v/>
      </c>
      <c r="AD814" s="88" t="str">
        <f>IF($AB814&lt;&gt;"x","",IF(AND($I814&lt;&gt;AD$4, IFERROR(MATCH("c",$AB814:AC814,0),0)=0),"x", IF(IFERROR(MATCH("c",$AB814:AC814,0),0)=0,"c","")))</f>
        <v/>
      </c>
      <c r="AE814" s="88" t="str">
        <f>IF($AB814&lt;&gt;"x","",IF(AND($I814&lt;&gt;AE$4, IFERROR(MATCH("c",$AB814:AD814,0),0)=0),"x", IF(IFERROR(MATCH("c",$AB814:AD814,0),0)=0,"c","")))</f>
        <v/>
      </c>
      <c r="AF814" s="88" t="str">
        <f>IF($AB814&lt;&gt;"x","",IF(AND($I814&lt;&gt;AF$4, IFERROR(MATCH("c",$AB814:AE814,0),0)=0),"x", IF(IFERROR(MATCH("c",$AB814:AE814,0),0)=0,"c","")))</f>
        <v/>
      </c>
      <c r="AG814" s="88" t="str">
        <f>IF($AB814&lt;&gt;"x","",IF(AND($I814&lt;&gt;AG$4, IFERROR(MATCH("c",$AB814:AF814,0),0)=0),"x", IF(IFERROR(MATCH("c",$AB814:AF814,0),0)=0,"c","")))</f>
        <v/>
      </c>
      <c r="AH814" s="88" t="str">
        <f>IF($AB814&lt;&gt;"x","",IF(AND($I814&lt;&gt;AH$4, IFERROR(MATCH("c",$AB814:AG814,0),0)=0),"x", IF(IFERROR(MATCH("c",$AB814:AG814,0),0)=0,"c","")))</f>
        <v/>
      </c>
      <c r="AI814" s="88" t="str">
        <f>IF($AB814&lt;&gt;"x","",IF(AND($I814&lt;&gt;AI$4, IFERROR(MATCH("c",$AB814:AH814,0),0)=0),"x", IF(IFERROR(MATCH("c",$AB814:AH814,0),0)=0,"c","")))</f>
        <v/>
      </c>
      <c r="AJ814" s="88" t="str">
        <f>IF($AB814&lt;&gt;"x","",IF(AND($I814&lt;&gt;AJ$4, IFERROR(MATCH("c",$AB814:AI814,0),0)=0),"x", IF(IFERROR(MATCH("c",$AB814:AI814,0),0)=0,"c","")))</f>
        <v/>
      </c>
      <c r="AK814" s="88" t="str">
        <f>IF($AB814&lt;&gt;"x","",IF(AND($I814&lt;&gt;AK$4, IFERROR(MATCH("c",$AB814:AJ814,0),0)=0),"x", IF(IFERROR(MATCH("c",$AB814:AJ814,0),0)=0,"c","")))</f>
        <v/>
      </c>
      <c r="AL814" s="88" t="str">
        <f>IF($AB814&lt;&gt;"x","",IF(AND($I814&lt;&gt;AL$4, IFERROR(MATCH("c",$AB814:AK814,0),0)=0),"x", IF(IFERROR(MATCH("c",$AB814:AK814,0),0)=0,"c","")))</f>
        <v/>
      </c>
      <c r="AM814" s="88" t="str">
        <f>IF($AB814&lt;&gt;"x","",IF(AND($I814&lt;&gt;AM$4, IFERROR(MATCH("c",$AB814:AL814,0),0)=0),"x", IF(IFERROR(MATCH("c",$AB814:AL814,0),0)=0,"c","")))</f>
        <v/>
      </c>
      <c r="AN814" s="88" t="str">
        <f>IF($AB814&lt;&gt;"x","",IF(AND($I814&lt;&gt;AN$4, IFERROR(MATCH("c",$AB814:AM814,0),0)=0),"x", IF(IFERROR(MATCH("c",$AB814:AM814,0),0)=0,"c","")))</f>
        <v/>
      </c>
      <c r="AO814" s="88" t="str">
        <f>IF($AB814&lt;&gt;"x","",IF(AND($I814&lt;&gt;AO$4, IFERROR(MATCH("c",$AB814:AN814,0),0)=0),"x", IF(IFERROR(MATCH("c",$AB814:AN814,0),0)=0,"c","")))</f>
        <v/>
      </c>
      <c r="AP814" s="88" t="str">
        <f>IF($AB814&lt;&gt;"x","",IF(AND($I814&lt;&gt;AP$4, IFERROR(MATCH("c",$AB814:AO814,0),0)=0),"x", IF(IFERROR(MATCH("c",$AB814:AO814,0),0)=0,"c","")))</f>
        <v/>
      </c>
      <c r="AQ814" s="88" t="str">
        <f>IF($AB814&lt;&gt;"x","",IF(AND($I814&lt;&gt;AQ$4, IFERROR(MATCH("c",$AB814:AP814,0),0)=0),"x", IF(IFERROR(MATCH("c",$AB814:AP814,0),0)=0,"c","")))</f>
        <v/>
      </c>
    </row>
    <row r="815" spans="2:43" x14ac:dyDescent="0.25">
      <c r="B815" s="88">
        <f>IF(AND(OR(Pipeline!$F$5=H815,Pipeline!$F$5="",Pipeline!$F$5="All"), OR(Pipeline!$F$6=J815,Pipeline!$F$6="",Pipeline!$F$6="All"),  OR(Pipeline!$J$5&lt;=K815,Pipeline!$J$5=""), OR(Pipeline!$J$6&gt;=K815,Pipeline!$J$6=""),  OR(Pipeline!$N$5&lt;=O815,Pipeline!$N$5=""), OR(Pipeline!$N$6&gt;=O815,Pipeline!$N$6="")),1,0)</f>
        <v>1</v>
      </c>
      <c r="C815" s="99">
        <f>IF(B815&lt;&gt;1,"",COUNTIFS($I$6:I814,I815,$B$6:B814,1)+1)</f>
        <v>803</v>
      </c>
      <c r="D815" s="100" t="str">
        <f>IF(LEN(INDEX(Input!B$6:B$1005,ROW($C815)-ROW($C$5),1))=0,"-",INDEX(Input!B$6:B$1005,ROW($C815)-ROW($C$5),1))</f>
        <v>-</v>
      </c>
      <c r="E815" s="100" t="str">
        <f>IF(LEN(INDEX(Input!C$6:C$1005,ROW($C815)-ROW($C$5),1))=0,"-",INDEX(Input!C$6:C$1005,ROW($C815)-ROW($C$5),1))</f>
        <v>-</v>
      </c>
      <c r="F815" s="100" t="str">
        <f>IF(LEN(INDEX(Input!D$6:D$1005,ROW($C815)-ROW($C$5),1))=0,"-",INDEX(Input!D$6:D$1005,ROW($C815)-ROW($C$5),1))</f>
        <v>-</v>
      </c>
      <c r="G815" s="100" t="str">
        <f>IF(LEN(INDEX(Input!E$6:E$1005,ROW($C815)-ROW($C$5),1))=0,"-",INDEX(Input!E$6:E$1005,ROW($C815)-ROW($C$5),1))</f>
        <v>-</v>
      </c>
      <c r="H815" s="100" t="str">
        <f>IF(LEN(INDEX(Input!F$6:F$1005,ROW($C815)-ROW($C$5),1))=0,"-",INDEX(Input!F$6:F$1005,ROW($C815)-ROW($C$5),1))</f>
        <v>-</v>
      </c>
      <c r="I815" s="100" t="str">
        <f>IF(LEN(INDEX(Input!G$6:G$1005,ROW($C815)-ROW($C$5),1))=0,"",INDEX(Input!G$6:G$1005,ROW($C815)-ROW($C$5),1))</f>
        <v/>
      </c>
      <c r="J815" s="100" t="str">
        <f>IF(LEN(INDEX(Input!B$6:B$1005,ROW($C815)-ROW($C$5),1))=0,"-",IF(INDEX(Input!H$6:H$1005,ROW($C815)-ROW($C$5),1)="","Not set",INDEX(Input!H$6:H$1005,ROW($C815)-ROW($C$5),1)) )</f>
        <v>-</v>
      </c>
      <c r="K815" s="101" t="str">
        <f>IF(LEN(INDEX(Input!I$6:I$1005,ROW($C815)-ROW($C$5),1))=0,"",INDEX(Input!I$6:I$1005,ROW($C815)-ROW($C$5),1))</f>
        <v/>
      </c>
      <c r="L815" s="101" t="str">
        <f t="array" ref="L815">IFERROR(IF($AY$24=123,DAY(K815)&amp;connector&amp;IF($AZ$24="Extended",INDEX($AT$24:$AT$35,MONTH(K815),1),MONTH(K815))&amp;connector&amp;IF($AZ$24="Short", RIGHT(YEAR(K815),2),YEAR(K815)),IF($AY$24=213, MONTH(K815)&amp;connector&amp;DAY(K815)&amp;connector&amp;IF($AZ$24="Short", RIGHT(YEAR(K815),2),YEAR(K815)),IF($AZ$24="Short", RIGHT(YEAR(K815),2),YEAR(K815))&amp;connector&amp;MONTH(K815)&amp;connector&amp;DAY(K815))),"-")</f>
        <v>-</v>
      </c>
      <c r="M815" s="101" t="str">
        <f>IF(LEN(INDEX(Input!J$6:J$1005,ROW($C815)-ROW($C$5),1))=0,"",INDEX(Input!J$6:J$1005,ROW($C815)-ROW($C$5),1))</f>
        <v/>
      </c>
      <c r="N815" s="101" t="str">
        <f t="array" ref="N815">IFERROR(IF($AY$24=123,DAY(M815)&amp;connector&amp;IF($AZ$24="Extended",INDEX($AT$24:$AT$35,MONTH(M815),1),MONTH(M815))&amp;connector&amp;IF($AZ$24="Short", RIGHT(YEAR(M815),2),YEAR(M815)),IF($AY$24=213, MONTH(M815)&amp;connector&amp;DAY(M815)&amp;connector&amp;IF($AZ$24="Short", RIGHT(YEAR(M815),2),YEAR(M815)),IF($AZ$24="Short", RIGHT(YEAR(M815),2),YEAR(M815))&amp;connector&amp;MONTH(M815)&amp;connector&amp;DAY(M815))),"-")</f>
        <v>-</v>
      </c>
      <c r="O815" s="156" t="str">
        <f>IF(LEN(INDEX(Input!K$6:K$1005,ROW($C815)-ROW($C$5),1))=0,"",INDEX(Input!K$6:K$1005,ROW($C815)-ROW($C$5),1))</f>
        <v/>
      </c>
      <c r="P815" s="100" t="str">
        <f t="shared" si="96"/>
        <v>-</v>
      </c>
      <c r="Q815" s="156" t="str">
        <f>IF(LEN(INDEX(Input!L$6:L$1005,ROW($C815)-ROW($C$5),1))=0,"",INDEX(Input!L$6:L$1005,ROW($C815)-ROW($C$5),1))</f>
        <v/>
      </c>
      <c r="R815" s="100" t="str">
        <f t="shared" si="97"/>
        <v>-</v>
      </c>
      <c r="S815" s="156" t="str">
        <f>IF(LEN(INDEX(Input!M$6:M$1005,ROW($C815)-ROW($C$5),1))=0,"-",INDEX(Input!M$6:M$1005,ROW($C815)-ROW($C$5),1))</f>
        <v>-</v>
      </c>
      <c r="T815" s="156" t="str">
        <f t="shared" si="98"/>
        <v/>
      </c>
      <c r="U815" s="100" t="str">
        <f t="shared" si="99"/>
        <v>-</v>
      </c>
      <c r="V815" s="156" t="str">
        <f>IF(LEN(INDEX(Input!O$6:O$1005,ROW($C815)-ROW($C$5),1))=0,"",INDEX(Input!O$6:O$1005,ROW($C815)-ROW($C$5),1))</f>
        <v/>
      </c>
      <c r="W815" s="100" t="str">
        <f t="shared" si="100"/>
        <v>-</v>
      </c>
      <c r="X815" s="104" t="str">
        <f t="shared" si="101"/>
        <v/>
      </c>
      <c r="Y815" s="102" t="str">
        <f t="shared" si="102"/>
        <v/>
      </c>
      <c r="Z815" s="102" t="str">
        <f>IF(AND(OR(Dashboard!$D$7=J815,Dashboard!$D$7=""),  OR(Dashboard!$G$6&lt;=K815,Dashboard!$G$6=""), OR(Dashboard!$G$7&gt;=K815,Dashboard!$G$7=""),  OR(Dashboard!$J$6&lt;=O815,Dashboard!$J$6=""), OR(Dashboard!$J$7&gt;=O815,Dashboard!$J$7=""),D815&lt;&gt;""),"x","")</f>
        <v>x</v>
      </c>
      <c r="AA815" s="102" t="str">
        <f>IF(AND(OR(Dashboard!$D$6=H815,Dashboard!$D$6="",Dashboard!$D$6="All"), Z815="x"),"x","")</f>
        <v>x</v>
      </c>
      <c r="AB815" s="103" t="str">
        <f>IF(AND(OR(Dashboard!$D$6=H815,Dashboard!$D$6="",Dashboard!$D$6="All"), OR(Dashboard!$D$7=J815,Dashboard!$D$7=""),  OR(Dashboard!$G$6&lt;=K815,Dashboard!$G$6=""), OR(Dashboard!$G$7&gt;=K815,Dashboard!$G$7=""),  OR(Dashboard!$J$6&lt;=O815,Dashboard!$J$6=""), OR(Dashboard!$J$7&gt;=O815,Dashboard!$J$7=""),I815&lt;&gt;""),"x","")</f>
        <v/>
      </c>
      <c r="AC815" s="88" t="str">
        <f>IF($AB815&lt;&gt;"x","",IF(AND($I815&lt;&gt;AC$4, IFERROR(MATCH("c",$AB815:AB815,0),0)=0),"x", IF(IFERROR(MATCH("c",$AB815:AB815,0),0)=0,"c","")))</f>
        <v/>
      </c>
      <c r="AD815" s="88" t="str">
        <f>IF($AB815&lt;&gt;"x","",IF(AND($I815&lt;&gt;AD$4, IFERROR(MATCH("c",$AB815:AC815,0),0)=0),"x", IF(IFERROR(MATCH("c",$AB815:AC815,0),0)=0,"c","")))</f>
        <v/>
      </c>
      <c r="AE815" s="88" t="str">
        <f>IF($AB815&lt;&gt;"x","",IF(AND($I815&lt;&gt;AE$4, IFERROR(MATCH("c",$AB815:AD815,0),0)=0),"x", IF(IFERROR(MATCH("c",$AB815:AD815,0),0)=0,"c","")))</f>
        <v/>
      </c>
      <c r="AF815" s="88" t="str">
        <f>IF($AB815&lt;&gt;"x","",IF(AND($I815&lt;&gt;AF$4, IFERROR(MATCH("c",$AB815:AE815,0),0)=0),"x", IF(IFERROR(MATCH("c",$AB815:AE815,0),0)=0,"c","")))</f>
        <v/>
      </c>
      <c r="AG815" s="88" t="str">
        <f>IF($AB815&lt;&gt;"x","",IF(AND($I815&lt;&gt;AG$4, IFERROR(MATCH("c",$AB815:AF815,0),0)=0),"x", IF(IFERROR(MATCH("c",$AB815:AF815,0),0)=0,"c","")))</f>
        <v/>
      </c>
      <c r="AH815" s="88" t="str">
        <f>IF($AB815&lt;&gt;"x","",IF(AND($I815&lt;&gt;AH$4, IFERROR(MATCH("c",$AB815:AG815,0),0)=0),"x", IF(IFERROR(MATCH("c",$AB815:AG815,0),0)=0,"c","")))</f>
        <v/>
      </c>
      <c r="AI815" s="88" t="str">
        <f>IF($AB815&lt;&gt;"x","",IF(AND($I815&lt;&gt;AI$4, IFERROR(MATCH("c",$AB815:AH815,0),0)=0),"x", IF(IFERROR(MATCH("c",$AB815:AH815,0),0)=0,"c","")))</f>
        <v/>
      </c>
      <c r="AJ815" s="88" t="str">
        <f>IF($AB815&lt;&gt;"x","",IF(AND($I815&lt;&gt;AJ$4, IFERROR(MATCH("c",$AB815:AI815,0),0)=0),"x", IF(IFERROR(MATCH("c",$AB815:AI815,0),0)=0,"c","")))</f>
        <v/>
      </c>
      <c r="AK815" s="88" t="str">
        <f>IF($AB815&lt;&gt;"x","",IF(AND($I815&lt;&gt;AK$4, IFERROR(MATCH("c",$AB815:AJ815,0),0)=0),"x", IF(IFERROR(MATCH("c",$AB815:AJ815,0),0)=0,"c","")))</f>
        <v/>
      </c>
      <c r="AL815" s="88" t="str">
        <f>IF($AB815&lt;&gt;"x","",IF(AND($I815&lt;&gt;AL$4, IFERROR(MATCH("c",$AB815:AK815,0),0)=0),"x", IF(IFERROR(MATCH("c",$AB815:AK815,0),0)=0,"c","")))</f>
        <v/>
      </c>
      <c r="AM815" s="88" t="str">
        <f>IF($AB815&lt;&gt;"x","",IF(AND($I815&lt;&gt;AM$4, IFERROR(MATCH("c",$AB815:AL815,0),0)=0),"x", IF(IFERROR(MATCH("c",$AB815:AL815,0),0)=0,"c","")))</f>
        <v/>
      </c>
      <c r="AN815" s="88" t="str">
        <f>IF($AB815&lt;&gt;"x","",IF(AND($I815&lt;&gt;AN$4, IFERROR(MATCH("c",$AB815:AM815,0),0)=0),"x", IF(IFERROR(MATCH("c",$AB815:AM815,0),0)=0,"c","")))</f>
        <v/>
      </c>
      <c r="AO815" s="88" t="str">
        <f>IF($AB815&lt;&gt;"x","",IF(AND($I815&lt;&gt;AO$4, IFERROR(MATCH("c",$AB815:AN815,0),0)=0),"x", IF(IFERROR(MATCH("c",$AB815:AN815,0),0)=0,"c","")))</f>
        <v/>
      </c>
      <c r="AP815" s="88" t="str">
        <f>IF($AB815&lt;&gt;"x","",IF(AND($I815&lt;&gt;AP$4, IFERROR(MATCH("c",$AB815:AO815,0),0)=0),"x", IF(IFERROR(MATCH("c",$AB815:AO815,0),0)=0,"c","")))</f>
        <v/>
      </c>
      <c r="AQ815" s="88" t="str">
        <f>IF($AB815&lt;&gt;"x","",IF(AND($I815&lt;&gt;AQ$4, IFERROR(MATCH("c",$AB815:AP815,0),0)=0),"x", IF(IFERROR(MATCH("c",$AB815:AP815,0),0)=0,"c","")))</f>
        <v/>
      </c>
    </row>
    <row r="816" spans="2:43" x14ac:dyDescent="0.25">
      <c r="B816" s="88">
        <f>IF(AND(OR(Pipeline!$F$5=H816,Pipeline!$F$5="",Pipeline!$F$5="All"), OR(Pipeline!$F$6=J816,Pipeline!$F$6="",Pipeline!$F$6="All"),  OR(Pipeline!$J$5&lt;=K816,Pipeline!$J$5=""), OR(Pipeline!$J$6&gt;=K816,Pipeline!$J$6=""),  OR(Pipeline!$N$5&lt;=O816,Pipeline!$N$5=""), OR(Pipeline!$N$6&gt;=O816,Pipeline!$N$6="")),1,0)</f>
        <v>1</v>
      </c>
      <c r="C816" s="99">
        <f>IF(B816&lt;&gt;1,"",COUNTIFS($I$6:I815,I816,$B$6:B815,1)+1)</f>
        <v>804</v>
      </c>
      <c r="D816" s="100" t="str">
        <f>IF(LEN(INDEX(Input!B$6:B$1005,ROW($C816)-ROW($C$5),1))=0,"-",INDEX(Input!B$6:B$1005,ROW($C816)-ROW($C$5),1))</f>
        <v>-</v>
      </c>
      <c r="E816" s="100" t="str">
        <f>IF(LEN(INDEX(Input!C$6:C$1005,ROW($C816)-ROW($C$5),1))=0,"-",INDEX(Input!C$6:C$1005,ROW($C816)-ROW($C$5),1))</f>
        <v>-</v>
      </c>
      <c r="F816" s="100" t="str">
        <f>IF(LEN(INDEX(Input!D$6:D$1005,ROW($C816)-ROW($C$5),1))=0,"-",INDEX(Input!D$6:D$1005,ROW($C816)-ROW($C$5),1))</f>
        <v>-</v>
      </c>
      <c r="G816" s="100" t="str">
        <f>IF(LEN(INDEX(Input!E$6:E$1005,ROW($C816)-ROW($C$5),1))=0,"-",INDEX(Input!E$6:E$1005,ROW($C816)-ROW($C$5),1))</f>
        <v>-</v>
      </c>
      <c r="H816" s="100" t="str">
        <f>IF(LEN(INDEX(Input!F$6:F$1005,ROW($C816)-ROW($C$5),1))=0,"-",INDEX(Input!F$6:F$1005,ROW($C816)-ROW($C$5),1))</f>
        <v>-</v>
      </c>
      <c r="I816" s="100" t="str">
        <f>IF(LEN(INDEX(Input!G$6:G$1005,ROW($C816)-ROW($C$5),1))=0,"",INDEX(Input!G$6:G$1005,ROW($C816)-ROW($C$5),1))</f>
        <v/>
      </c>
      <c r="J816" s="100" t="str">
        <f>IF(LEN(INDEX(Input!B$6:B$1005,ROW($C816)-ROW($C$5),1))=0,"-",IF(INDEX(Input!H$6:H$1005,ROW($C816)-ROW($C$5),1)="","Not set",INDEX(Input!H$6:H$1005,ROW($C816)-ROW($C$5),1)) )</f>
        <v>-</v>
      </c>
      <c r="K816" s="101" t="str">
        <f>IF(LEN(INDEX(Input!I$6:I$1005,ROW($C816)-ROW($C$5),1))=0,"",INDEX(Input!I$6:I$1005,ROW($C816)-ROW($C$5),1))</f>
        <v/>
      </c>
      <c r="L816" s="101" t="str">
        <f t="array" ref="L816">IFERROR(IF($AY$24=123,DAY(K816)&amp;connector&amp;IF($AZ$24="Extended",INDEX($AT$24:$AT$35,MONTH(K816),1),MONTH(K816))&amp;connector&amp;IF($AZ$24="Short", RIGHT(YEAR(K816),2),YEAR(K816)),IF($AY$24=213, MONTH(K816)&amp;connector&amp;DAY(K816)&amp;connector&amp;IF($AZ$24="Short", RIGHT(YEAR(K816),2),YEAR(K816)),IF($AZ$24="Short", RIGHT(YEAR(K816),2),YEAR(K816))&amp;connector&amp;MONTH(K816)&amp;connector&amp;DAY(K816))),"-")</f>
        <v>-</v>
      </c>
      <c r="M816" s="101" t="str">
        <f>IF(LEN(INDEX(Input!J$6:J$1005,ROW($C816)-ROW($C$5),1))=0,"",INDEX(Input!J$6:J$1005,ROW($C816)-ROW($C$5),1))</f>
        <v/>
      </c>
      <c r="N816" s="101" t="str">
        <f t="array" ref="N816">IFERROR(IF($AY$24=123,DAY(M816)&amp;connector&amp;IF($AZ$24="Extended",INDEX($AT$24:$AT$35,MONTH(M816),1),MONTH(M816))&amp;connector&amp;IF($AZ$24="Short", RIGHT(YEAR(M816),2),YEAR(M816)),IF($AY$24=213, MONTH(M816)&amp;connector&amp;DAY(M816)&amp;connector&amp;IF($AZ$24="Short", RIGHT(YEAR(M816),2),YEAR(M816)),IF($AZ$24="Short", RIGHT(YEAR(M816),2),YEAR(M816))&amp;connector&amp;MONTH(M816)&amp;connector&amp;DAY(M816))),"-")</f>
        <v>-</v>
      </c>
      <c r="O816" s="156" t="str">
        <f>IF(LEN(INDEX(Input!K$6:K$1005,ROW($C816)-ROW($C$5),1))=0,"",INDEX(Input!K$6:K$1005,ROW($C816)-ROW($C$5),1))</f>
        <v/>
      </c>
      <c r="P816" s="100" t="str">
        <f t="shared" si="96"/>
        <v>-</v>
      </c>
      <c r="Q816" s="156" t="str">
        <f>IF(LEN(INDEX(Input!L$6:L$1005,ROW($C816)-ROW($C$5),1))=0,"",INDEX(Input!L$6:L$1005,ROW($C816)-ROW($C$5),1))</f>
        <v/>
      </c>
      <c r="R816" s="100" t="str">
        <f t="shared" si="97"/>
        <v>-</v>
      </c>
      <c r="S816" s="156" t="str">
        <f>IF(LEN(INDEX(Input!M$6:M$1005,ROW($C816)-ROW($C$5),1))=0,"-",INDEX(Input!M$6:M$1005,ROW($C816)-ROW($C$5),1))</f>
        <v>-</v>
      </c>
      <c r="T816" s="156" t="str">
        <f t="shared" si="98"/>
        <v/>
      </c>
      <c r="U816" s="100" t="str">
        <f t="shared" si="99"/>
        <v>-</v>
      </c>
      <c r="V816" s="156" t="str">
        <f>IF(LEN(INDEX(Input!O$6:O$1005,ROW($C816)-ROW($C$5),1))=0,"",INDEX(Input!O$6:O$1005,ROW($C816)-ROW($C$5),1))</f>
        <v/>
      </c>
      <c r="W816" s="100" t="str">
        <f t="shared" si="100"/>
        <v>-</v>
      </c>
      <c r="X816" s="104" t="str">
        <f t="shared" si="101"/>
        <v/>
      </c>
      <c r="Y816" s="102" t="str">
        <f t="shared" si="102"/>
        <v/>
      </c>
      <c r="Z816" s="102" t="str">
        <f>IF(AND(OR(Dashboard!$D$7=J816,Dashboard!$D$7=""),  OR(Dashboard!$G$6&lt;=K816,Dashboard!$G$6=""), OR(Dashboard!$G$7&gt;=K816,Dashboard!$G$7=""),  OR(Dashboard!$J$6&lt;=O816,Dashboard!$J$6=""), OR(Dashboard!$J$7&gt;=O816,Dashboard!$J$7=""),D816&lt;&gt;""),"x","")</f>
        <v>x</v>
      </c>
      <c r="AA816" s="102" t="str">
        <f>IF(AND(OR(Dashboard!$D$6=H816,Dashboard!$D$6="",Dashboard!$D$6="All"), Z816="x"),"x","")</f>
        <v>x</v>
      </c>
      <c r="AB816" s="103" t="str">
        <f>IF(AND(OR(Dashboard!$D$6=H816,Dashboard!$D$6="",Dashboard!$D$6="All"), OR(Dashboard!$D$7=J816,Dashboard!$D$7=""),  OR(Dashboard!$G$6&lt;=K816,Dashboard!$G$6=""), OR(Dashboard!$G$7&gt;=K816,Dashboard!$G$7=""),  OR(Dashboard!$J$6&lt;=O816,Dashboard!$J$6=""), OR(Dashboard!$J$7&gt;=O816,Dashboard!$J$7=""),I816&lt;&gt;""),"x","")</f>
        <v/>
      </c>
      <c r="AC816" s="88" t="str">
        <f>IF($AB816&lt;&gt;"x","",IF(AND($I816&lt;&gt;AC$4, IFERROR(MATCH("c",$AB816:AB816,0),0)=0),"x", IF(IFERROR(MATCH("c",$AB816:AB816,0),0)=0,"c","")))</f>
        <v/>
      </c>
      <c r="AD816" s="88" t="str">
        <f>IF($AB816&lt;&gt;"x","",IF(AND($I816&lt;&gt;AD$4, IFERROR(MATCH("c",$AB816:AC816,0),0)=0),"x", IF(IFERROR(MATCH("c",$AB816:AC816,0),0)=0,"c","")))</f>
        <v/>
      </c>
      <c r="AE816" s="88" t="str">
        <f>IF($AB816&lt;&gt;"x","",IF(AND($I816&lt;&gt;AE$4, IFERROR(MATCH("c",$AB816:AD816,0),0)=0),"x", IF(IFERROR(MATCH("c",$AB816:AD816,0),0)=0,"c","")))</f>
        <v/>
      </c>
      <c r="AF816" s="88" t="str">
        <f>IF($AB816&lt;&gt;"x","",IF(AND($I816&lt;&gt;AF$4, IFERROR(MATCH("c",$AB816:AE816,0),0)=0),"x", IF(IFERROR(MATCH("c",$AB816:AE816,0),0)=0,"c","")))</f>
        <v/>
      </c>
      <c r="AG816" s="88" t="str">
        <f>IF($AB816&lt;&gt;"x","",IF(AND($I816&lt;&gt;AG$4, IFERROR(MATCH("c",$AB816:AF816,0),0)=0),"x", IF(IFERROR(MATCH("c",$AB816:AF816,0),0)=0,"c","")))</f>
        <v/>
      </c>
      <c r="AH816" s="88" t="str">
        <f>IF($AB816&lt;&gt;"x","",IF(AND($I816&lt;&gt;AH$4, IFERROR(MATCH("c",$AB816:AG816,0),0)=0),"x", IF(IFERROR(MATCH("c",$AB816:AG816,0),0)=0,"c","")))</f>
        <v/>
      </c>
      <c r="AI816" s="88" t="str">
        <f>IF($AB816&lt;&gt;"x","",IF(AND($I816&lt;&gt;AI$4, IFERROR(MATCH("c",$AB816:AH816,0),0)=0),"x", IF(IFERROR(MATCH("c",$AB816:AH816,0),0)=0,"c","")))</f>
        <v/>
      </c>
      <c r="AJ816" s="88" t="str">
        <f>IF($AB816&lt;&gt;"x","",IF(AND($I816&lt;&gt;AJ$4, IFERROR(MATCH("c",$AB816:AI816,0),0)=0),"x", IF(IFERROR(MATCH("c",$AB816:AI816,0),0)=0,"c","")))</f>
        <v/>
      </c>
      <c r="AK816" s="88" t="str">
        <f>IF($AB816&lt;&gt;"x","",IF(AND($I816&lt;&gt;AK$4, IFERROR(MATCH("c",$AB816:AJ816,0),0)=0),"x", IF(IFERROR(MATCH("c",$AB816:AJ816,0),0)=0,"c","")))</f>
        <v/>
      </c>
      <c r="AL816" s="88" t="str">
        <f>IF($AB816&lt;&gt;"x","",IF(AND($I816&lt;&gt;AL$4, IFERROR(MATCH("c",$AB816:AK816,0),0)=0),"x", IF(IFERROR(MATCH("c",$AB816:AK816,0),0)=0,"c","")))</f>
        <v/>
      </c>
      <c r="AM816" s="88" t="str">
        <f>IF($AB816&lt;&gt;"x","",IF(AND($I816&lt;&gt;AM$4, IFERROR(MATCH("c",$AB816:AL816,0),0)=0),"x", IF(IFERROR(MATCH("c",$AB816:AL816,0),0)=0,"c","")))</f>
        <v/>
      </c>
      <c r="AN816" s="88" t="str">
        <f>IF($AB816&lt;&gt;"x","",IF(AND($I816&lt;&gt;AN$4, IFERROR(MATCH("c",$AB816:AM816,0),0)=0),"x", IF(IFERROR(MATCH("c",$AB816:AM816,0),0)=0,"c","")))</f>
        <v/>
      </c>
      <c r="AO816" s="88" t="str">
        <f>IF($AB816&lt;&gt;"x","",IF(AND($I816&lt;&gt;AO$4, IFERROR(MATCH("c",$AB816:AN816,0),0)=0),"x", IF(IFERROR(MATCH("c",$AB816:AN816,0),0)=0,"c","")))</f>
        <v/>
      </c>
      <c r="AP816" s="88" t="str">
        <f>IF($AB816&lt;&gt;"x","",IF(AND($I816&lt;&gt;AP$4, IFERROR(MATCH("c",$AB816:AO816,0),0)=0),"x", IF(IFERROR(MATCH("c",$AB816:AO816,0),0)=0,"c","")))</f>
        <v/>
      </c>
      <c r="AQ816" s="88" t="str">
        <f>IF($AB816&lt;&gt;"x","",IF(AND($I816&lt;&gt;AQ$4, IFERROR(MATCH("c",$AB816:AP816,0),0)=0),"x", IF(IFERROR(MATCH("c",$AB816:AP816,0),0)=0,"c","")))</f>
        <v/>
      </c>
    </row>
    <row r="817" spans="2:43" x14ac:dyDescent="0.25">
      <c r="B817" s="88">
        <f>IF(AND(OR(Pipeline!$F$5=H817,Pipeline!$F$5="",Pipeline!$F$5="All"), OR(Pipeline!$F$6=J817,Pipeline!$F$6="",Pipeline!$F$6="All"),  OR(Pipeline!$J$5&lt;=K817,Pipeline!$J$5=""), OR(Pipeline!$J$6&gt;=K817,Pipeline!$J$6=""),  OR(Pipeline!$N$5&lt;=O817,Pipeline!$N$5=""), OR(Pipeline!$N$6&gt;=O817,Pipeline!$N$6="")),1,0)</f>
        <v>1</v>
      </c>
      <c r="C817" s="99">
        <f>IF(B817&lt;&gt;1,"",COUNTIFS($I$6:I816,I817,$B$6:B816,1)+1)</f>
        <v>805</v>
      </c>
      <c r="D817" s="100" t="str">
        <f>IF(LEN(INDEX(Input!B$6:B$1005,ROW($C817)-ROW($C$5),1))=0,"-",INDEX(Input!B$6:B$1005,ROW($C817)-ROW($C$5),1))</f>
        <v>-</v>
      </c>
      <c r="E817" s="100" t="str">
        <f>IF(LEN(INDEX(Input!C$6:C$1005,ROW($C817)-ROW($C$5),1))=0,"-",INDEX(Input!C$6:C$1005,ROW($C817)-ROW($C$5),1))</f>
        <v>-</v>
      </c>
      <c r="F817" s="100" t="str">
        <f>IF(LEN(INDEX(Input!D$6:D$1005,ROW($C817)-ROW($C$5),1))=0,"-",INDEX(Input!D$6:D$1005,ROW($C817)-ROW($C$5),1))</f>
        <v>-</v>
      </c>
      <c r="G817" s="100" t="str">
        <f>IF(LEN(INDEX(Input!E$6:E$1005,ROW($C817)-ROW($C$5),1))=0,"-",INDEX(Input!E$6:E$1005,ROW($C817)-ROW($C$5),1))</f>
        <v>-</v>
      </c>
      <c r="H817" s="100" t="str">
        <f>IF(LEN(INDEX(Input!F$6:F$1005,ROW($C817)-ROW($C$5),1))=0,"-",INDEX(Input!F$6:F$1005,ROW($C817)-ROW($C$5),1))</f>
        <v>-</v>
      </c>
      <c r="I817" s="100" t="str">
        <f>IF(LEN(INDEX(Input!G$6:G$1005,ROW($C817)-ROW($C$5),1))=0,"",INDEX(Input!G$6:G$1005,ROW($C817)-ROW($C$5),1))</f>
        <v/>
      </c>
      <c r="J817" s="100" t="str">
        <f>IF(LEN(INDEX(Input!B$6:B$1005,ROW($C817)-ROW($C$5),1))=0,"-",IF(INDEX(Input!H$6:H$1005,ROW($C817)-ROW($C$5),1)="","Not set",INDEX(Input!H$6:H$1005,ROW($C817)-ROW($C$5),1)) )</f>
        <v>-</v>
      </c>
      <c r="K817" s="101" t="str">
        <f>IF(LEN(INDEX(Input!I$6:I$1005,ROW($C817)-ROW($C$5),1))=0,"",INDEX(Input!I$6:I$1005,ROW($C817)-ROW($C$5),1))</f>
        <v/>
      </c>
      <c r="L817" s="101" t="str">
        <f t="array" ref="L817">IFERROR(IF($AY$24=123,DAY(K817)&amp;connector&amp;IF($AZ$24="Extended",INDEX($AT$24:$AT$35,MONTH(K817),1),MONTH(K817))&amp;connector&amp;IF($AZ$24="Short", RIGHT(YEAR(K817),2),YEAR(K817)),IF($AY$24=213, MONTH(K817)&amp;connector&amp;DAY(K817)&amp;connector&amp;IF($AZ$24="Short", RIGHT(YEAR(K817),2),YEAR(K817)),IF($AZ$24="Short", RIGHT(YEAR(K817),2),YEAR(K817))&amp;connector&amp;MONTH(K817)&amp;connector&amp;DAY(K817))),"-")</f>
        <v>-</v>
      </c>
      <c r="M817" s="101" t="str">
        <f>IF(LEN(INDEX(Input!J$6:J$1005,ROW($C817)-ROW($C$5),1))=0,"",INDEX(Input!J$6:J$1005,ROW($C817)-ROW($C$5),1))</f>
        <v/>
      </c>
      <c r="N817" s="101" t="str">
        <f t="array" ref="N817">IFERROR(IF($AY$24=123,DAY(M817)&amp;connector&amp;IF($AZ$24="Extended",INDEX($AT$24:$AT$35,MONTH(M817),1),MONTH(M817))&amp;connector&amp;IF($AZ$24="Short", RIGHT(YEAR(M817),2),YEAR(M817)),IF($AY$24=213, MONTH(M817)&amp;connector&amp;DAY(M817)&amp;connector&amp;IF($AZ$24="Short", RIGHT(YEAR(M817),2),YEAR(M817)),IF($AZ$24="Short", RIGHT(YEAR(M817),2),YEAR(M817))&amp;connector&amp;MONTH(M817)&amp;connector&amp;DAY(M817))),"-")</f>
        <v>-</v>
      </c>
      <c r="O817" s="156" t="str">
        <f>IF(LEN(INDEX(Input!K$6:K$1005,ROW($C817)-ROW($C$5),1))=0,"",INDEX(Input!K$6:K$1005,ROW($C817)-ROW($C$5),1))</f>
        <v/>
      </c>
      <c r="P817" s="100" t="str">
        <f t="shared" si="96"/>
        <v>-</v>
      </c>
      <c r="Q817" s="156" t="str">
        <f>IF(LEN(INDEX(Input!L$6:L$1005,ROW($C817)-ROW($C$5),1))=0,"",INDEX(Input!L$6:L$1005,ROW($C817)-ROW($C$5),1))</f>
        <v/>
      </c>
      <c r="R817" s="100" t="str">
        <f t="shared" si="97"/>
        <v>-</v>
      </c>
      <c r="S817" s="156" t="str">
        <f>IF(LEN(INDEX(Input!M$6:M$1005,ROW($C817)-ROW($C$5),1))=0,"-",INDEX(Input!M$6:M$1005,ROW($C817)-ROW($C$5),1))</f>
        <v>-</v>
      </c>
      <c r="T817" s="156" t="str">
        <f t="shared" si="98"/>
        <v/>
      </c>
      <c r="U817" s="100" t="str">
        <f t="shared" si="99"/>
        <v>-</v>
      </c>
      <c r="V817" s="156" t="str">
        <f>IF(LEN(INDEX(Input!O$6:O$1005,ROW($C817)-ROW($C$5),1))=0,"",INDEX(Input!O$6:O$1005,ROW($C817)-ROW($C$5),1))</f>
        <v/>
      </c>
      <c r="W817" s="100" t="str">
        <f t="shared" si="100"/>
        <v>-</v>
      </c>
      <c r="X817" s="104" t="str">
        <f t="shared" si="101"/>
        <v/>
      </c>
      <c r="Y817" s="102" t="str">
        <f t="shared" si="102"/>
        <v/>
      </c>
      <c r="Z817" s="102" t="str">
        <f>IF(AND(OR(Dashboard!$D$7=J817,Dashboard!$D$7=""),  OR(Dashboard!$G$6&lt;=K817,Dashboard!$G$6=""), OR(Dashboard!$G$7&gt;=K817,Dashboard!$G$7=""),  OR(Dashboard!$J$6&lt;=O817,Dashboard!$J$6=""), OR(Dashboard!$J$7&gt;=O817,Dashboard!$J$7=""),D817&lt;&gt;""),"x","")</f>
        <v>x</v>
      </c>
      <c r="AA817" s="102" t="str">
        <f>IF(AND(OR(Dashboard!$D$6=H817,Dashboard!$D$6="",Dashboard!$D$6="All"), Z817="x"),"x","")</f>
        <v>x</v>
      </c>
      <c r="AB817" s="103" t="str">
        <f>IF(AND(OR(Dashboard!$D$6=H817,Dashboard!$D$6="",Dashboard!$D$6="All"), OR(Dashboard!$D$7=J817,Dashboard!$D$7=""),  OR(Dashboard!$G$6&lt;=K817,Dashboard!$G$6=""), OR(Dashboard!$G$7&gt;=K817,Dashboard!$G$7=""),  OR(Dashboard!$J$6&lt;=O817,Dashboard!$J$6=""), OR(Dashboard!$J$7&gt;=O817,Dashboard!$J$7=""),I817&lt;&gt;""),"x","")</f>
        <v/>
      </c>
      <c r="AC817" s="88" t="str">
        <f>IF($AB817&lt;&gt;"x","",IF(AND($I817&lt;&gt;AC$4, IFERROR(MATCH("c",$AB817:AB817,0),0)=0),"x", IF(IFERROR(MATCH("c",$AB817:AB817,0),0)=0,"c","")))</f>
        <v/>
      </c>
      <c r="AD817" s="88" t="str">
        <f>IF($AB817&lt;&gt;"x","",IF(AND($I817&lt;&gt;AD$4, IFERROR(MATCH("c",$AB817:AC817,0),0)=0),"x", IF(IFERROR(MATCH("c",$AB817:AC817,0),0)=0,"c","")))</f>
        <v/>
      </c>
      <c r="AE817" s="88" t="str">
        <f>IF($AB817&lt;&gt;"x","",IF(AND($I817&lt;&gt;AE$4, IFERROR(MATCH("c",$AB817:AD817,0),0)=0),"x", IF(IFERROR(MATCH("c",$AB817:AD817,0),0)=0,"c","")))</f>
        <v/>
      </c>
      <c r="AF817" s="88" t="str">
        <f>IF($AB817&lt;&gt;"x","",IF(AND($I817&lt;&gt;AF$4, IFERROR(MATCH("c",$AB817:AE817,0),0)=0),"x", IF(IFERROR(MATCH("c",$AB817:AE817,0),0)=0,"c","")))</f>
        <v/>
      </c>
      <c r="AG817" s="88" t="str">
        <f>IF($AB817&lt;&gt;"x","",IF(AND($I817&lt;&gt;AG$4, IFERROR(MATCH("c",$AB817:AF817,0),0)=0),"x", IF(IFERROR(MATCH("c",$AB817:AF817,0),0)=0,"c","")))</f>
        <v/>
      </c>
      <c r="AH817" s="88" t="str">
        <f>IF($AB817&lt;&gt;"x","",IF(AND($I817&lt;&gt;AH$4, IFERROR(MATCH("c",$AB817:AG817,0),0)=0),"x", IF(IFERROR(MATCH("c",$AB817:AG817,0),0)=0,"c","")))</f>
        <v/>
      </c>
      <c r="AI817" s="88" t="str">
        <f>IF($AB817&lt;&gt;"x","",IF(AND($I817&lt;&gt;AI$4, IFERROR(MATCH("c",$AB817:AH817,0),0)=0),"x", IF(IFERROR(MATCH("c",$AB817:AH817,0),0)=0,"c","")))</f>
        <v/>
      </c>
      <c r="AJ817" s="88" t="str">
        <f>IF($AB817&lt;&gt;"x","",IF(AND($I817&lt;&gt;AJ$4, IFERROR(MATCH("c",$AB817:AI817,0),0)=0),"x", IF(IFERROR(MATCH("c",$AB817:AI817,0),0)=0,"c","")))</f>
        <v/>
      </c>
      <c r="AK817" s="88" t="str">
        <f>IF($AB817&lt;&gt;"x","",IF(AND($I817&lt;&gt;AK$4, IFERROR(MATCH("c",$AB817:AJ817,0),0)=0),"x", IF(IFERROR(MATCH("c",$AB817:AJ817,0),0)=0,"c","")))</f>
        <v/>
      </c>
      <c r="AL817" s="88" t="str">
        <f>IF($AB817&lt;&gt;"x","",IF(AND($I817&lt;&gt;AL$4, IFERROR(MATCH("c",$AB817:AK817,0),0)=0),"x", IF(IFERROR(MATCH("c",$AB817:AK817,0),0)=0,"c","")))</f>
        <v/>
      </c>
      <c r="AM817" s="88" t="str">
        <f>IF($AB817&lt;&gt;"x","",IF(AND($I817&lt;&gt;AM$4, IFERROR(MATCH("c",$AB817:AL817,0),0)=0),"x", IF(IFERROR(MATCH("c",$AB817:AL817,0),0)=0,"c","")))</f>
        <v/>
      </c>
      <c r="AN817" s="88" t="str">
        <f>IF($AB817&lt;&gt;"x","",IF(AND($I817&lt;&gt;AN$4, IFERROR(MATCH("c",$AB817:AM817,0),0)=0),"x", IF(IFERROR(MATCH("c",$AB817:AM817,0),0)=0,"c","")))</f>
        <v/>
      </c>
      <c r="AO817" s="88" t="str">
        <f>IF($AB817&lt;&gt;"x","",IF(AND($I817&lt;&gt;AO$4, IFERROR(MATCH("c",$AB817:AN817,0),0)=0),"x", IF(IFERROR(MATCH("c",$AB817:AN817,0),0)=0,"c","")))</f>
        <v/>
      </c>
      <c r="AP817" s="88" t="str">
        <f>IF($AB817&lt;&gt;"x","",IF(AND($I817&lt;&gt;AP$4, IFERROR(MATCH("c",$AB817:AO817,0),0)=0),"x", IF(IFERROR(MATCH("c",$AB817:AO817,0),0)=0,"c","")))</f>
        <v/>
      </c>
      <c r="AQ817" s="88" t="str">
        <f>IF($AB817&lt;&gt;"x","",IF(AND($I817&lt;&gt;AQ$4, IFERROR(MATCH("c",$AB817:AP817,0),0)=0),"x", IF(IFERROR(MATCH("c",$AB817:AP817,0),0)=0,"c","")))</f>
        <v/>
      </c>
    </row>
    <row r="818" spans="2:43" x14ac:dyDescent="0.25">
      <c r="B818" s="88">
        <f>IF(AND(OR(Pipeline!$F$5=H818,Pipeline!$F$5="",Pipeline!$F$5="All"), OR(Pipeline!$F$6=J818,Pipeline!$F$6="",Pipeline!$F$6="All"),  OR(Pipeline!$J$5&lt;=K818,Pipeline!$J$5=""), OR(Pipeline!$J$6&gt;=K818,Pipeline!$J$6=""),  OR(Pipeline!$N$5&lt;=O818,Pipeline!$N$5=""), OR(Pipeline!$N$6&gt;=O818,Pipeline!$N$6="")),1,0)</f>
        <v>1</v>
      </c>
      <c r="C818" s="99">
        <f>IF(B818&lt;&gt;1,"",COUNTIFS($I$6:I817,I818,$B$6:B817,1)+1)</f>
        <v>806</v>
      </c>
      <c r="D818" s="100" t="str">
        <f>IF(LEN(INDEX(Input!B$6:B$1005,ROW($C818)-ROW($C$5),1))=0,"-",INDEX(Input!B$6:B$1005,ROW($C818)-ROW($C$5),1))</f>
        <v>-</v>
      </c>
      <c r="E818" s="100" t="str">
        <f>IF(LEN(INDEX(Input!C$6:C$1005,ROW($C818)-ROW($C$5),1))=0,"-",INDEX(Input!C$6:C$1005,ROW($C818)-ROW($C$5),1))</f>
        <v>-</v>
      </c>
      <c r="F818" s="100" t="str">
        <f>IF(LEN(INDEX(Input!D$6:D$1005,ROW($C818)-ROW($C$5),1))=0,"-",INDEX(Input!D$6:D$1005,ROW($C818)-ROW($C$5),1))</f>
        <v>-</v>
      </c>
      <c r="G818" s="100" t="str">
        <f>IF(LEN(INDEX(Input!E$6:E$1005,ROW($C818)-ROW($C$5),1))=0,"-",INDEX(Input!E$6:E$1005,ROW($C818)-ROW($C$5),1))</f>
        <v>-</v>
      </c>
      <c r="H818" s="100" t="str">
        <f>IF(LEN(INDEX(Input!F$6:F$1005,ROW($C818)-ROW($C$5),1))=0,"-",INDEX(Input!F$6:F$1005,ROW($C818)-ROW($C$5),1))</f>
        <v>-</v>
      </c>
      <c r="I818" s="100" t="str">
        <f>IF(LEN(INDEX(Input!G$6:G$1005,ROW($C818)-ROW($C$5),1))=0,"",INDEX(Input!G$6:G$1005,ROW($C818)-ROW($C$5),1))</f>
        <v/>
      </c>
      <c r="J818" s="100" t="str">
        <f>IF(LEN(INDEX(Input!B$6:B$1005,ROW($C818)-ROW($C$5),1))=0,"-",IF(INDEX(Input!H$6:H$1005,ROW($C818)-ROW($C$5),1)="","Not set",INDEX(Input!H$6:H$1005,ROW($C818)-ROW($C$5),1)) )</f>
        <v>-</v>
      </c>
      <c r="K818" s="101" t="str">
        <f>IF(LEN(INDEX(Input!I$6:I$1005,ROW($C818)-ROW($C$5),1))=0,"",INDEX(Input!I$6:I$1005,ROW($C818)-ROW($C$5),1))</f>
        <v/>
      </c>
      <c r="L818" s="101" t="str">
        <f t="array" ref="L818">IFERROR(IF($AY$24=123,DAY(K818)&amp;connector&amp;IF($AZ$24="Extended",INDEX($AT$24:$AT$35,MONTH(K818),1),MONTH(K818))&amp;connector&amp;IF($AZ$24="Short", RIGHT(YEAR(K818),2),YEAR(K818)),IF($AY$24=213, MONTH(K818)&amp;connector&amp;DAY(K818)&amp;connector&amp;IF($AZ$24="Short", RIGHT(YEAR(K818),2),YEAR(K818)),IF($AZ$24="Short", RIGHT(YEAR(K818),2),YEAR(K818))&amp;connector&amp;MONTH(K818)&amp;connector&amp;DAY(K818))),"-")</f>
        <v>-</v>
      </c>
      <c r="M818" s="101" t="str">
        <f>IF(LEN(INDEX(Input!J$6:J$1005,ROW($C818)-ROW($C$5),1))=0,"",INDEX(Input!J$6:J$1005,ROW($C818)-ROW($C$5),1))</f>
        <v/>
      </c>
      <c r="N818" s="101" t="str">
        <f t="array" ref="N818">IFERROR(IF($AY$24=123,DAY(M818)&amp;connector&amp;IF($AZ$24="Extended",INDEX($AT$24:$AT$35,MONTH(M818),1),MONTH(M818))&amp;connector&amp;IF($AZ$24="Short", RIGHT(YEAR(M818),2),YEAR(M818)),IF($AY$24=213, MONTH(M818)&amp;connector&amp;DAY(M818)&amp;connector&amp;IF($AZ$24="Short", RIGHT(YEAR(M818),2),YEAR(M818)),IF($AZ$24="Short", RIGHT(YEAR(M818),2),YEAR(M818))&amp;connector&amp;MONTH(M818)&amp;connector&amp;DAY(M818))),"-")</f>
        <v>-</v>
      </c>
      <c r="O818" s="156" t="str">
        <f>IF(LEN(INDEX(Input!K$6:K$1005,ROW($C818)-ROW($C$5),1))=0,"",INDEX(Input!K$6:K$1005,ROW($C818)-ROW($C$5),1))</f>
        <v/>
      </c>
      <c r="P818" s="100" t="str">
        <f t="shared" si="96"/>
        <v>-</v>
      </c>
      <c r="Q818" s="156" t="str">
        <f>IF(LEN(INDEX(Input!L$6:L$1005,ROW($C818)-ROW($C$5),1))=0,"",INDEX(Input!L$6:L$1005,ROW($C818)-ROW($C$5),1))</f>
        <v/>
      </c>
      <c r="R818" s="100" t="str">
        <f t="shared" si="97"/>
        <v>-</v>
      </c>
      <c r="S818" s="156" t="str">
        <f>IF(LEN(INDEX(Input!M$6:M$1005,ROW($C818)-ROW($C$5),1))=0,"-",INDEX(Input!M$6:M$1005,ROW($C818)-ROW($C$5),1))</f>
        <v>-</v>
      </c>
      <c r="T818" s="156" t="str">
        <f t="shared" si="98"/>
        <v/>
      </c>
      <c r="U818" s="100" t="str">
        <f t="shared" si="99"/>
        <v>-</v>
      </c>
      <c r="V818" s="156" t="str">
        <f>IF(LEN(INDEX(Input!O$6:O$1005,ROW($C818)-ROW($C$5),1))=0,"",INDEX(Input!O$6:O$1005,ROW($C818)-ROW($C$5),1))</f>
        <v/>
      </c>
      <c r="W818" s="100" t="str">
        <f t="shared" si="100"/>
        <v>-</v>
      </c>
      <c r="X818" s="104" t="str">
        <f t="shared" si="101"/>
        <v/>
      </c>
      <c r="Y818" s="102" t="str">
        <f t="shared" si="102"/>
        <v/>
      </c>
      <c r="Z818" s="102" t="str">
        <f>IF(AND(OR(Dashboard!$D$7=J818,Dashboard!$D$7=""),  OR(Dashboard!$G$6&lt;=K818,Dashboard!$G$6=""), OR(Dashboard!$G$7&gt;=K818,Dashboard!$G$7=""),  OR(Dashboard!$J$6&lt;=O818,Dashboard!$J$6=""), OR(Dashboard!$J$7&gt;=O818,Dashboard!$J$7=""),D818&lt;&gt;""),"x","")</f>
        <v>x</v>
      </c>
      <c r="AA818" s="102" t="str">
        <f>IF(AND(OR(Dashboard!$D$6=H818,Dashboard!$D$6="",Dashboard!$D$6="All"), Z818="x"),"x","")</f>
        <v>x</v>
      </c>
      <c r="AB818" s="103" t="str">
        <f>IF(AND(OR(Dashboard!$D$6=H818,Dashboard!$D$6="",Dashboard!$D$6="All"), OR(Dashboard!$D$7=J818,Dashboard!$D$7=""),  OR(Dashboard!$G$6&lt;=K818,Dashboard!$G$6=""), OR(Dashboard!$G$7&gt;=K818,Dashboard!$G$7=""),  OR(Dashboard!$J$6&lt;=O818,Dashboard!$J$6=""), OR(Dashboard!$J$7&gt;=O818,Dashboard!$J$7=""),I818&lt;&gt;""),"x","")</f>
        <v/>
      </c>
      <c r="AC818" s="88" t="str">
        <f>IF($AB818&lt;&gt;"x","",IF(AND($I818&lt;&gt;AC$4, IFERROR(MATCH("c",$AB818:AB818,0),0)=0),"x", IF(IFERROR(MATCH("c",$AB818:AB818,0),0)=0,"c","")))</f>
        <v/>
      </c>
      <c r="AD818" s="88" t="str">
        <f>IF($AB818&lt;&gt;"x","",IF(AND($I818&lt;&gt;AD$4, IFERROR(MATCH("c",$AB818:AC818,0),0)=0),"x", IF(IFERROR(MATCH("c",$AB818:AC818,0),0)=0,"c","")))</f>
        <v/>
      </c>
      <c r="AE818" s="88" t="str">
        <f>IF($AB818&lt;&gt;"x","",IF(AND($I818&lt;&gt;AE$4, IFERROR(MATCH("c",$AB818:AD818,0),0)=0),"x", IF(IFERROR(MATCH("c",$AB818:AD818,0),0)=0,"c","")))</f>
        <v/>
      </c>
      <c r="AF818" s="88" t="str">
        <f>IF($AB818&lt;&gt;"x","",IF(AND($I818&lt;&gt;AF$4, IFERROR(MATCH("c",$AB818:AE818,0),0)=0),"x", IF(IFERROR(MATCH("c",$AB818:AE818,0),0)=0,"c","")))</f>
        <v/>
      </c>
      <c r="AG818" s="88" t="str">
        <f>IF($AB818&lt;&gt;"x","",IF(AND($I818&lt;&gt;AG$4, IFERROR(MATCH("c",$AB818:AF818,0),0)=0),"x", IF(IFERROR(MATCH("c",$AB818:AF818,0),0)=0,"c","")))</f>
        <v/>
      </c>
      <c r="AH818" s="88" t="str">
        <f>IF($AB818&lt;&gt;"x","",IF(AND($I818&lt;&gt;AH$4, IFERROR(MATCH("c",$AB818:AG818,0),0)=0),"x", IF(IFERROR(MATCH("c",$AB818:AG818,0),0)=0,"c","")))</f>
        <v/>
      </c>
      <c r="AI818" s="88" t="str">
        <f>IF($AB818&lt;&gt;"x","",IF(AND($I818&lt;&gt;AI$4, IFERROR(MATCH("c",$AB818:AH818,0),0)=0),"x", IF(IFERROR(MATCH("c",$AB818:AH818,0),0)=0,"c","")))</f>
        <v/>
      </c>
      <c r="AJ818" s="88" t="str">
        <f>IF($AB818&lt;&gt;"x","",IF(AND($I818&lt;&gt;AJ$4, IFERROR(MATCH("c",$AB818:AI818,0),0)=0),"x", IF(IFERROR(MATCH("c",$AB818:AI818,0),0)=0,"c","")))</f>
        <v/>
      </c>
      <c r="AK818" s="88" t="str">
        <f>IF($AB818&lt;&gt;"x","",IF(AND($I818&lt;&gt;AK$4, IFERROR(MATCH("c",$AB818:AJ818,0),0)=0),"x", IF(IFERROR(MATCH("c",$AB818:AJ818,0),0)=0,"c","")))</f>
        <v/>
      </c>
      <c r="AL818" s="88" t="str">
        <f>IF($AB818&lt;&gt;"x","",IF(AND($I818&lt;&gt;AL$4, IFERROR(MATCH("c",$AB818:AK818,0),0)=0),"x", IF(IFERROR(MATCH("c",$AB818:AK818,0),0)=0,"c","")))</f>
        <v/>
      </c>
      <c r="AM818" s="88" t="str">
        <f>IF($AB818&lt;&gt;"x","",IF(AND($I818&lt;&gt;AM$4, IFERROR(MATCH("c",$AB818:AL818,0),0)=0),"x", IF(IFERROR(MATCH("c",$AB818:AL818,0),0)=0,"c","")))</f>
        <v/>
      </c>
      <c r="AN818" s="88" t="str">
        <f>IF($AB818&lt;&gt;"x","",IF(AND($I818&lt;&gt;AN$4, IFERROR(MATCH("c",$AB818:AM818,0),0)=0),"x", IF(IFERROR(MATCH("c",$AB818:AM818,0),0)=0,"c","")))</f>
        <v/>
      </c>
      <c r="AO818" s="88" t="str">
        <f>IF($AB818&lt;&gt;"x","",IF(AND($I818&lt;&gt;AO$4, IFERROR(MATCH("c",$AB818:AN818,0),0)=0),"x", IF(IFERROR(MATCH("c",$AB818:AN818,0),0)=0,"c","")))</f>
        <v/>
      </c>
      <c r="AP818" s="88" t="str">
        <f>IF($AB818&lt;&gt;"x","",IF(AND($I818&lt;&gt;AP$4, IFERROR(MATCH("c",$AB818:AO818,0),0)=0),"x", IF(IFERROR(MATCH("c",$AB818:AO818,0),0)=0,"c","")))</f>
        <v/>
      </c>
      <c r="AQ818" s="88" t="str">
        <f>IF($AB818&lt;&gt;"x","",IF(AND($I818&lt;&gt;AQ$4, IFERROR(MATCH("c",$AB818:AP818,0),0)=0),"x", IF(IFERROR(MATCH("c",$AB818:AP818,0),0)=0,"c","")))</f>
        <v/>
      </c>
    </row>
    <row r="819" spans="2:43" x14ac:dyDescent="0.25">
      <c r="B819" s="88">
        <f>IF(AND(OR(Pipeline!$F$5=H819,Pipeline!$F$5="",Pipeline!$F$5="All"), OR(Pipeline!$F$6=J819,Pipeline!$F$6="",Pipeline!$F$6="All"),  OR(Pipeline!$J$5&lt;=K819,Pipeline!$J$5=""), OR(Pipeline!$J$6&gt;=K819,Pipeline!$J$6=""),  OR(Pipeline!$N$5&lt;=O819,Pipeline!$N$5=""), OR(Pipeline!$N$6&gt;=O819,Pipeline!$N$6="")),1,0)</f>
        <v>1</v>
      </c>
      <c r="C819" s="99">
        <f>IF(B819&lt;&gt;1,"",COUNTIFS($I$6:I818,I819,$B$6:B818,1)+1)</f>
        <v>807</v>
      </c>
      <c r="D819" s="100" t="str">
        <f>IF(LEN(INDEX(Input!B$6:B$1005,ROW($C819)-ROW($C$5),1))=0,"-",INDEX(Input!B$6:B$1005,ROW($C819)-ROW($C$5),1))</f>
        <v>-</v>
      </c>
      <c r="E819" s="100" t="str">
        <f>IF(LEN(INDEX(Input!C$6:C$1005,ROW($C819)-ROW($C$5),1))=0,"-",INDEX(Input!C$6:C$1005,ROW($C819)-ROW($C$5),1))</f>
        <v>-</v>
      </c>
      <c r="F819" s="100" t="str">
        <f>IF(LEN(INDEX(Input!D$6:D$1005,ROW($C819)-ROW($C$5),1))=0,"-",INDEX(Input!D$6:D$1005,ROW($C819)-ROW($C$5),1))</f>
        <v>-</v>
      </c>
      <c r="G819" s="100" t="str">
        <f>IF(LEN(INDEX(Input!E$6:E$1005,ROW($C819)-ROW($C$5),1))=0,"-",INDEX(Input!E$6:E$1005,ROW($C819)-ROW($C$5),1))</f>
        <v>-</v>
      </c>
      <c r="H819" s="100" t="str">
        <f>IF(LEN(INDEX(Input!F$6:F$1005,ROW($C819)-ROW($C$5),1))=0,"-",INDEX(Input!F$6:F$1005,ROW($C819)-ROW($C$5),1))</f>
        <v>-</v>
      </c>
      <c r="I819" s="100" t="str">
        <f>IF(LEN(INDEX(Input!G$6:G$1005,ROW($C819)-ROW($C$5),1))=0,"",INDEX(Input!G$6:G$1005,ROW($C819)-ROW($C$5),1))</f>
        <v/>
      </c>
      <c r="J819" s="100" t="str">
        <f>IF(LEN(INDEX(Input!B$6:B$1005,ROW($C819)-ROW($C$5),1))=0,"-",IF(INDEX(Input!H$6:H$1005,ROW($C819)-ROW($C$5),1)="","Not set",INDEX(Input!H$6:H$1005,ROW($C819)-ROW($C$5),1)) )</f>
        <v>-</v>
      </c>
      <c r="K819" s="101" t="str">
        <f>IF(LEN(INDEX(Input!I$6:I$1005,ROW($C819)-ROW($C$5),1))=0,"",INDEX(Input!I$6:I$1005,ROW($C819)-ROW($C$5),1))</f>
        <v/>
      </c>
      <c r="L819" s="101" t="str">
        <f t="array" ref="L819">IFERROR(IF($AY$24=123,DAY(K819)&amp;connector&amp;IF($AZ$24="Extended",INDEX($AT$24:$AT$35,MONTH(K819),1),MONTH(K819))&amp;connector&amp;IF($AZ$24="Short", RIGHT(YEAR(K819),2),YEAR(K819)),IF($AY$24=213, MONTH(K819)&amp;connector&amp;DAY(K819)&amp;connector&amp;IF($AZ$24="Short", RIGHT(YEAR(K819),2),YEAR(K819)),IF($AZ$24="Short", RIGHT(YEAR(K819),2),YEAR(K819))&amp;connector&amp;MONTH(K819)&amp;connector&amp;DAY(K819))),"-")</f>
        <v>-</v>
      </c>
      <c r="M819" s="101" t="str">
        <f>IF(LEN(INDEX(Input!J$6:J$1005,ROW($C819)-ROW($C$5),1))=0,"",INDEX(Input!J$6:J$1005,ROW($C819)-ROW($C$5),1))</f>
        <v/>
      </c>
      <c r="N819" s="101" t="str">
        <f t="array" ref="N819">IFERROR(IF($AY$24=123,DAY(M819)&amp;connector&amp;IF($AZ$24="Extended",INDEX($AT$24:$AT$35,MONTH(M819),1),MONTH(M819))&amp;connector&amp;IF($AZ$24="Short", RIGHT(YEAR(M819),2),YEAR(M819)),IF($AY$24=213, MONTH(M819)&amp;connector&amp;DAY(M819)&amp;connector&amp;IF($AZ$24="Short", RIGHT(YEAR(M819),2),YEAR(M819)),IF($AZ$24="Short", RIGHT(YEAR(M819),2),YEAR(M819))&amp;connector&amp;MONTH(M819)&amp;connector&amp;DAY(M819))),"-")</f>
        <v>-</v>
      </c>
      <c r="O819" s="156" t="str">
        <f>IF(LEN(INDEX(Input!K$6:K$1005,ROW($C819)-ROW($C$5),1))=0,"",INDEX(Input!K$6:K$1005,ROW($C819)-ROW($C$5),1))</f>
        <v/>
      </c>
      <c r="P819" s="100" t="str">
        <f t="shared" si="96"/>
        <v>-</v>
      </c>
      <c r="Q819" s="156" t="str">
        <f>IF(LEN(INDEX(Input!L$6:L$1005,ROW($C819)-ROW($C$5),1))=0,"",INDEX(Input!L$6:L$1005,ROW($C819)-ROW($C$5),1))</f>
        <v/>
      </c>
      <c r="R819" s="100" t="str">
        <f t="shared" si="97"/>
        <v>-</v>
      </c>
      <c r="S819" s="156" t="str">
        <f>IF(LEN(INDEX(Input!M$6:M$1005,ROW($C819)-ROW($C$5),1))=0,"-",INDEX(Input!M$6:M$1005,ROW($C819)-ROW($C$5),1))</f>
        <v>-</v>
      </c>
      <c r="T819" s="156" t="str">
        <f t="shared" si="98"/>
        <v/>
      </c>
      <c r="U819" s="100" t="str">
        <f t="shared" si="99"/>
        <v>-</v>
      </c>
      <c r="V819" s="156" t="str">
        <f>IF(LEN(INDEX(Input!O$6:O$1005,ROW($C819)-ROW($C$5),1))=0,"",INDEX(Input!O$6:O$1005,ROW($C819)-ROW($C$5),1))</f>
        <v/>
      </c>
      <c r="W819" s="100" t="str">
        <f t="shared" si="100"/>
        <v>-</v>
      </c>
      <c r="X819" s="104" t="str">
        <f t="shared" si="101"/>
        <v/>
      </c>
      <c r="Y819" s="102" t="str">
        <f t="shared" si="102"/>
        <v/>
      </c>
      <c r="Z819" s="102" t="str">
        <f>IF(AND(OR(Dashboard!$D$7=J819,Dashboard!$D$7=""),  OR(Dashboard!$G$6&lt;=K819,Dashboard!$G$6=""), OR(Dashboard!$G$7&gt;=K819,Dashboard!$G$7=""),  OR(Dashboard!$J$6&lt;=O819,Dashboard!$J$6=""), OR(Dashboard!$J$7&gt;=O819,Dashboard!$J$7=""),D819&lt;&gt;""),"x","")</f>
        <v>x</v>
      </c>
      <c r="AA819" s="102" t="str">
        <f>IF(AND(OR(Dashboard!$D$6=H819,Dashboard!$D$6="",Dashboard!$D$6="All"), Z819="x"),"x","")</f>
        <v>x</v>
      </c>
      <c r="AB819" s="103" t="str">
        <f>IF(AND(OR(Dashboard!$D$6=H819,Dashboard!$D$6="",Dashboard!$D$6="All"), OR(Dashboard!$D$7=J819,Dashboard!$D$7=""),  OR(Dashboard!$G$6&lt;=K819,Dashboard!$G$6=""), OR(Dashboard!$G$7&gt;=K819,Dashboard!$G$7=""),  OR(Dashboard!$J$6&lt;=O819,Dashboard!$J$6=""), OR(Dashboard!$J$7&gt;=O819,Dashboard!$J$7=""),I819&lt;&gt;""),"x","")</f>
        <v/>
      </c>
      <c r="AC819" s="88" t="str">
        <f>IF($AB819&lt;&gt;"x","",IF(AND($I819&lt;&gt;AC$4, IFERROR(MATCH("c",$AB819:AB819,0),0)=0),"x", IF(IFERROR(MATCH("c",$AB819:AB819,0),0)=0,"c","")))</f>
        <v/>
      </c>
      <c r="AD819" s="88" t="str">
        <f>IF($AB819&lt;&gt;"x","",IF(AND($I819&lt;&gt;AD$4, IFERROR(MATCH("c",$AB819:AC819,0),0)=0),"x", IF(IFERROR(MATCH("c",$AB819:AC819,0),0)=0,"c","")))</f>
        <v/>
      </c>
      <c r="AE819" s="88" t="str">
        <f>IF($AB819&lt;&gt;"x","",IF(AND($I819&lt;&gt;AE$4, IFERROR(MATCH("c",$AB819:AD819,0),0)=0),"x", IF(IFERROR(MATCH("c",$AB819:AD819,0),0)=0,"c","")))</f>
        <v/>
      </c>
      <c r="AF819" s="88" t="str">
        <f>IF($AB819&lt;&gt;"x","",IF(AND($I819&lt;&gt;AF$4, IFERROR(MATCH("c",$AB819:AE819,0),0)=0),"x", IF(IFERROR(MATCH("c",$AB819:AE819,0),0)=0,"c","")))</f>
        <v/>
      </c>
      <c r="AG819" s="88" t="str">
        <f>IF($AB819&lt;&gt;"x","",IF(AND($I819&lt;&gt;AG$4, IFERROR(MATCH("c",$AB819:AF819,0),0)=0),"x", IF(IFERROR(MATCH("c",$AB819:AF819,0),0)=0,"c","")))</f>
        <v/>
      </c>
      <c r="AH819" s="88" t="str">
        <f>IF($AB819&lt;&gt;"x","",IF(AND($I819&lt;&gt;AH$4, IFERROR(MATCH("c",$AB819:AG819,0),0)=0),"x", IF(IFERROR(MATCH("c",$AB819:AG819,0),0)=0,"c","")))</f>
        <v/>
      </c>
      <c r="AI819" s="88" t="str">
        <f>IF($AB819&lt;&gt;"x","",IF(AND($I819&lt;&gt;AI$4, IFERROR(MATCH("c",$AB819:AH819,0),0)=0),"x", IF(IFERROR(MATCH("c",$AB819:AH819,0),0)=0,"c","")))</f>
        <v/>
      </c>
      <c r="AJ819" s="88" t="str">
        <f>IF($AB819&lt;&gt;"x","",IF(AND($I819&lt;&gt;AJ$4, IFERROR(MATCH("c",$AB819:AI819,0),0)=0),"x", IF(IFERROR(MATCH("c",$AB819:AI819,0),0)=0,"c","")))</f>
        <v/>
      </c>
      <c r="AK819" s="88" t="str">
        <f>IF($AB819&lt;&gt;"x","",IF(AND($I819&lt;&gt;AK$4, IFERROR(MATCH("c",$AB819:AJ819,0),0)=0),"x", IF(IFERROR(MATCH("c",$AB819:AJ819,0),0)=0,"c","")))</f>
        <v/>
      </c>
      <c r="AL819" s="88" t="str">
        <f>IF($AB819&lt;&gt;"x","",IF(AND($I819&lt;&gt;AL$4, IFERROR(MATCH("c",$AB819:AK819,0),0)=0),"x", IF(IFERROR(MATCH("c",$AB819:AK819,0),0)=0,"c","")))</f>
        <v/>
      </c>
      <c r="AM819" s="88" t="str">
        <f>IF($AB819&lt;&gt;"x","",IF(AND($I819&lt;&gt;AM$4, IFERROR(MATCH("c",$AB819:AL819,0),0)=0),"x", IF(IFERROR(MATCH("c",$AB819:AL819,0),0)=0,"c","")))</f>
        <v/>
      </c>
      <c r="AN819" s="88" t="str">
        <f>IF($AB819&lt;&gt;"x","",IF(AND($I819&lt;&gt;AN$4, IFERROR(MATCH("c",$AB819:AM819,0),0)=0),"x", IF(IFERROR(MATCH("c",$AB819:AM819,0),0)=0,"c","")))</f>
        <v/>
      </c>
      <c r="AO819" s="88" t="str">
        <f>IF($AB819&lt;&gt;"x","",IF(AND($I819&lt;&gt;AO$4, IFERROR(MATCH("c",$AB819:AN819,0),0)=0),"x", IF(IFERROR(MATCH("c",$AB819:AN819,0),0)=0,"c","")))</f>
        <v/>
      </c>
      <c r="AP819" s="88" t="str">
        <f>IF($AB819&lt;&gt;"x","",IF(AND($I819&lt;&gt;AP$4, IFERROR(MATCH("c",$AB819:AO819,0),0)=0),"x", IF(IFERROR(MATCH("c",$AB819:AO819,0),0)=0,"c","")))</f>
        <v/>
      </c>
      <c r="AQ819" s="88" t="str">
        <f>IF($AB819&lt;&gt;"x","",IF(AND($I819&lt;&gt;AQ$4, IFERROR(MATCH("c",$AB819:AP819,0),0)=0),"x", IF(IFERROR(MATCH("c",$AB819:AP819,0),0)=0,"c","")))</f>
        <v/>
      </c>
    </row>
    <row r="820" spans="2:43" x14ac:dyDescent="0.25">
      <c r="B820" s="88">
        <f>IF(AND(OR(Pipeline!$F$5=H820,Pipeline!$F$5="",Pipeline!$F$5="All"), OR(Pipeline!$F$6=J820,Pipeline!$F$6="",Pipeline!$F$6="All"),  OR(Pipeline!$J$5&lt;=K820,Pipeline!$J$5=""), OR(Pipeline!$J$6&gt;=K820,Pipeline!$J$6=""),  OR(Pipeline!$N$5&lt;=O820,Pipeline!$N$5=""), OR(Pipeline!$N$6&gt;=O820,Pipeline!$N$6="")),1,0)</f>
        <v>1</v>
      </c>
      <c r="C820" s="99">
        <f>IF(B820&lt;&gt;1,"",COUNTIFS($I$6:I819,I820,$B$6:B819,1)+1)</f>
        <v>808</v>
      </c>
      <c r="D820" s="100" t="str">
        <f>IF(LEN(INDEX(Input!B$6:B$1005,ROW($C820)-ROW($C$5),1))=0,"-",INDEX(Input!B$6:B$1005,ROW($C820)-ROW($C$5),1))</f>
        <v>-</v>
      </c>
      <c r="E820" s="100" t="str">
        <f>IF(LEN(INDEX(Input!C$6:C$1005,ROW($C820)-ROW($C$5),1))=0,"-",INDEX(Input!C$6:C$1005,ROW($C820)-ROW($C$5),1))</f>
        <v>-</v>
      </c>
      <c r="F820" s="100" t="str">
        <f>IF(LEN(INDEX(Input!D$6:D$1005,ROW($C820)-ROW($C$5),1))=0,"-",INDEX(Input!D$6:D$1005,ROW($C820)-ROW($C$5),1))</f>
        <v>-</v>
      </c>
      <c r="G820" s="100" t="str">
        <f>IF(LEN(INDEX(Input!E$6:E$1005,ROW($C820)-ROW($C$5),1))=0,"-",INDEX(Input!E$6:E$1005,ROW($C820)-ROW($C$5),1))</f>
        <v>-</v>
      </c>
      <c r="H820" s="100" t="str">
        <f>IF(LEN(INDEX(Input!F$6:F$1005,ROW($C820)-ROW($C$5),1))=0,"-",INDEX(Input!F$6:F$1005,ROW($C820)-ROW($C$5),1))</f>
        <v>-</v>
      </c>
      <c r="I820" s="100" t="str">
        <f>IF(LEN(INDEX(Input!G$6:G$1005,ROW($C820)-ROW($C$5),1))=0,"",INDEX(Input!G$6:G$1005,ROW($C820)-ROW($C$5),1))</f>
        <v/>
      </c>
      <c r="J820" s="100" t="str">
        <f>IF(LEN(INDEX(Input!B$6:B$1005,ROW($C820)-ROW($C$5),1))=0,"-",IF(INDEX(Input!H$6:H$1005,ROW($C820)-ROW($C$5),1)="","Not set",INDEX(Input!H$6:H$1005,ROW($C820)-ROW($C$5),1)) )</f>
        <v>-</v>
      </c>
      <c r="K820" s="101" t="str">
        <f>IF(LEN(INDEX(Input!I$6:I$1005,ROW($C820)-ROW($C$5),1))=0,"",INDEX(Input!I$6:I$1005,ROW($C820)-ROW($C$5),1))</f>
        <v/>
      </c>
      <c r="L820" s="101" t="str">
        <f t="array" ref="L820">IFERROR(IF($AY$24=123,DAY(K820)&amp;connector&amp;IF($AZ$24="Extended",INDEX($AT$24:$AT$35,MONTH(K820),1),MONTH(K820))&amp;connector&amp;IF($AZ$24="Short", RIGHT(YEAR(K820),2),YEAR(K820)),IF($AY$24=213, MONTH(K820)&amp;connector&amp;DAY(K820)&amp;connector&amp;IF($AZ$24="Short", RIGHT(YEAR(K820),2),YEAR(K820)),IF($AZ$24="Short", RIGHT(YEAR(K820),2),YEAR(K820))&amp;connector&amp;MONTH(K820)&amp;connector&amp;DAY(K820))),"-")</f>
        <v>-</v>
      </c>
      <c r="M820" s="101" t="str">
        <f>IF(LEN(INDEX(Input!J$6:J$1005,ROW($C820)-ROW($C$5),1))=0,"",INDEX(Input!J$6:J$1005,ROW($C820)-ROW($C$5),1))</f>
        <v/>
      </c>
      <c r="N820" s="101" t="str">
        <f t="array" ref="N820">IFERROR(IF($AY$24=123,DAY(M820)&amp;connector&amp;IF($AZ$24="Extended",INDEX($AT$24:$AT$35,MONTH(M820),1),MONTH(M820))&amp;connector&amp;IF($AZ$24="Short", RIGHT(YEAR(M820),2),YEAR(M820)),IF($AY$24=213, MONTH(M820)&amp;connector&amp;DAY(M820)&amp;connector&amp;IF($AZ$24="Short", RIGHT(YEAR(M820),2),YEAR(M820)),IF($AZ$24="Short", RIGHT(YEAR(M820),2),YEAR(M820))&amp;connector&amp;MONTH(M820)&amp;connector&amp;DAY(M820))),"-")</f>
        <v>-</v>
      </c>
      <c r="O820" s="156" t="str">
        <f>IF(LEN(INDEX(Input!K$6:K$1005,ROW($C820)-ROW($C$5),1))=0,"",INDEX(Input!K$6:K$1005,ROW($C820)-ROW($C$5),1))</f>
        <v/>
      </c>
      <c r="P820" s="100" t="str">
        <f t="shared" si="96"/>
        <v>-</v>
      </c>
      <c r="Q820" s="156" t="str">
        <f>IF(LEN(INDEX(Input!L$6:L$1005,ROW($C820)-ROW($C$5),1))=0,"",INDEX(Input!L$6:L$1005,ROW($C820)-ROW($C$5),1))</f>
        <v/>
      </c>
      <c r="R820" s="100" t="str">
        <f t="shared" si="97"/>
        <v>-</v>
      </c>
      <c r="S820" s="156" t="str">
        <f>IF(LEN(INDEX(Input!M$6:M$1005,ROW($C820)-ROW($C$5),1))=0,"-",INDEX(Input!M$6:M$1005,ROW($C820)-ROW($C$5),1))</f>
        <v>-</v>
      </c>
      <c r="T820" s="156" t="str">
        <f t="shared" si="98"/>
        <v/>
      </c>
      <c r="U820" s="100" t="str">
        <f t="shared" si="99"/>
        <v>-</v>
      </c>
      <c r="V820" s="156" t="str">
        <f>IF(LEN(INDEX(Input!O$6:O$1005,ROW($C820)-ROW($C$5),1))=0,"",INDEX(Input!O$6:O$1005,ROW($C820)-ROW($C$5),1))</f>
        <v/>
      </c>
      <c r="W820" s="100" t="str">
        <f t="shared" si="100"/>
        <v>-</v>
      </c>
      <c r="X820" s="104" t="str">
        <f t="shared" si="101"/>
        <v/>
      </c>
      <c r="Y820" s="102" t="str">
        <f t="shared" si="102"/>
        <v/>
      </c>
      <c r="Z820" s="102" t="str">
        <f>IF(AND(OR(Dashboard!$D$7=J820,Dashboard!$D$7=""),  OR(Dashboard!$G$6&lt;=K820,Dashboard!$G$6=""), OR(Dashboard!$G$7&gt;=K820,Dashboard!$G$7=""),  OR(Dashboard!$J$6&lt;=O820,Dashboard!$J$6=""), OR(Dashboard!$J$7&gt;=O820,Dashboard!$J$7=""),D820&lt;&gt;""),"x","")</f>
        <v>x</v>
      </c>
      <c r="AA820" s="102" t="str">
        <f>IF(AND(OR(Dashboard!$D$6=H820,Dashboard!$D$6="",Dashboard!$D$6="All"), Z820="x"),"x","")</f>
        <v>x</v>
      </c>
      <c r="AB820" s="103" t="str">
        <f>IF(AND(OR(Dashboard!$D$6=H820,Dashboard!$D$6="",Dashboard!$D$6="All"), OR(Dashboard!$D$7=J820,Dashboard!$D$7=""),  OR(Dashboard!$G$6&lt;=K820,Dashboard!$G$6=""), OR(Dashboard!$G$7&gt;=K820,Dashboard!$G$7=""),  OR(Dashboard!$J$6&lt;=O820,Dashboard!$J$6=""), OR(Dashboard!$J$7&gt;=O820,Dashboard!$J$7=""),I820&lt;&gt;""),"x","")</f>
        <v/>
      </c>
      <c r="AC820" s="88" t="str">
        <f>IF($AB820&lt;&gt;"x","",IF(AND($I820&lt;&gt;AC$4, IFERROR(MATCH("c",$AB820:AB820,0),0)=0),"x", IF(IFERROR(MATCH("c",$AB820:AB820,0),0)=0,"c","")))</f>
        <v/>
      </c>
      <c r="AD820" s="88" t="str">
        <f>IF($AB820&lt;&gt;"x","",IF(AND($I820&lt;&gt;AD$4, IFERROR(MATCH("c",$AB820:AC820,0),0)=0),"x", IF(IFERROR(MATCH("c",$AB820:AC820,0),0)=0,"c","")))</f>
        <v/>
      </c>
      <c r="AE820" s="88" t="str">
        <f>IF($AB820&lt;&gt;"x","",IF(AND($I820&lt;&gt;AE$4, IFERROR(MATCH("c",$AB820:AD820,0),0)=0),"x", IF(IFERROR(MATCH("c",$AB820:AD820,0),0)=0,"c","")))</f>
        <v/>
      </c>
      <c r="AF820" s="88" t="str">
        <f>IF($AB820&lt;&gt;"x","",IF(AND($I820&lt;&gt;AF$4, IFERROR(MATCH("c",$AB820:AE820,0),0)=0),"x", IF(IFERROR(MATCH("c",$AB820:AE820,0),0)=0,"c","")))</f>
        <v/>
      </c>
      <c r="AG820" s="88" t="str">
        <f>IF($AB820&lt;&gt;"x","",IF(AND($I820&lt;&gt;AG$4, IFERROR(MATCH("c",$AB820:AF820,0),0)=0),"x", IF(IFERROR(MATCH("c",$AB820:AF820,0),0)=0,"c","")))</f>
        <v/>
      </c>
      <c r="AH820" s="88" t="str">
        <f>IF($AB820&lt;&gt;"x","",IF(AND($I820&lt;&gt;AH$4, IFERROR(MATCH("c",$AB820:AG820,0),0)=0),"x", IF(IFERROR(MATCH("c",$AB820:AG820,0),0)=0,"c","")))</f>
        <v/>
      </c>
      <c r="AI820" s="88" t="str">
        <f>IF($AB820&lt;&gt;"x","",IF(AND($I820&lt;&gt;AI$4, IFERROR(MATCH("c",$AB820:AH820,0),0)=0),"x", IF(IFERROR(MATCH("c",$AB820:AH820,0),0)=0,"c","")))</f>
        <v/>
      </c>
      <c r="AJ820" s="88" t="str">
        <f>IF($AB820&lt;&gt;"x","",IF(AND($I820&lt;&gt;AJ$4, IFERROR(MATCH("c",$AB820:AI820,0),0)=0),"x", IF(IFERROR(MATCH("c",$AB820:AI820,0),0)=0,"c","")))</f>
        <v/>
      </c>
      <c r="AK820" s="88" t="str">
        <f>IF($AB820&lt;&gt;"x","",IF(AND($I820&lt;&gt;AK$4, IFERROR(MATCH("c",$AB820:AJ820,0),0)=0),"x", IF(IFERROR(MATCH("c",$AB820:AJ820,0),0)=0,"c","")))</f>
        <v/>
      </c>
      <c r="AL820" s="88" t="str">
        <f>IF($AB820&lt;&gt;"x","",IF(AND($I820&lt;&gt;AL$4, IFERROR(MATCH("c",$AB820:AK820,0),0)=0),"x", IF(IFERROR(MATCH("c",$AB820:AK820,0),0)=0,"c","")))</f>
        <v/>
      </c>
      <c r="AM820" s="88" t="str">
        <f>IF($AB820&lt;&gt;"x","",IF(AND($I820&lt;&gt;AM$4, IFERROR(MATCH("c",$AB820:AL820,0),0)=0),"x", IF(IFERROR(MATCH("c",$AB820:AL820,0),0)=0,"c","")))</f>
        <v/>
      </c>
      <c r="AN820" s="88" t="str">
        <f>IF($AB820&lt;&gt;"x","",IF(AND($I820&lt;&gt;AN$4, IFERROR(MATCH("c",$AB820:AM820,0),0)=0),"x", IF(IFERROR(MATCH("c",$AB820:AM820,0),0)=0,"c","")))</f>
        <v/>
      </c>
      <c r="AO820" s="88" t="str">
        <f>IF($AB820&lt;&gt;"x","",IF(AND($I820&lt;&gt;AO$4, IFERROR(MATCH("c",$AB820:AN820,0),0)=0),"x", IF(IFERROR(MATCH("c",$AB820:AN820,0),0)=0,"c","")))</f>
        <v/>
      </c>
      <c r="AP820" s="88" t="str">
        <f>IF($AB820&lt;&gt;"x","",IF(AND($I820&lt;&gt;AP$4, IFERROR(MATCH("c",$AB820:AO820,0),0)=0),"x", IF(IFERROR(MATCH("c",$AB820:AO820,0),0)=0,"c","")))</f>
        <v/>
      </c>
      <c r="AQ820" s="88" t="str">
        <f>IF($AB820&lt;&gt;"x","",IF(AND($I820&lt;&gt;AQ$4, IFERROR(MATCH("c",$AB820:AP820,0),0)=0),"x", IF(IFERROR(MATCH("c",$AB820:AP820,0),0)=0,"c","")))</f>
        <v/>
      </c>
    </row>
    <row r="821" spans="2:43" x14ac:dyDescent="0.25">
      <c r="B821" s="88">
        <f>IF(AND(OR(Pipeline!$F$5=H821,Pipeline!$F$5="",Pipeline!$F$5="All"), OR(Pipeline!$F$6=J821,Pipeline!$F$6="",Pipeline!$F$6="All"),  OR(Pipeline!$J$5&lt;=K821,Pipeline!$J$5=""), OR(Pipeline!$J$6&gt;=K821,Pipeline!$J$6=""),  OR(Pipeline!$N$5&lt;=O821,Pipeline!$N$5=""), OR(Pipeline!$N$6&gt;=O821,Pipeline!$N$6="")),1,0)</f>
        <v>1</v>
      </c>
      <c r="C821" s="99">
        <f>IF(B821&lt;&gt;1,"",COUNTIFS($I$6:I820,I821,$B$6:B820,1)+1)</f>
        <v>809</v>
      </c>
      <c r="D821" s="100" t="str">
        <f>IF(LEN(INDEX(Input!B$6:B$1005,ROW($C821)-ROW($C$5),1))=0,"-",INDEX(Input!B$6:B$1005,ROW($C821)-ROW($C$5),1))</f>
        <v>-</v>
      </c>
      <c r="E821" s="100" t="str">
        <f>IF(LEN(INDEX(Input!C$6:C$1005,ROW($C821)-ROW($C$5),1))=0,"-",INDEX(Input!C$6:C$1005,ROW($C821)-ROW($C$5),1))</f>
        <v>-</v>
      </c>
      <c r="F821" s="100" t="str">
        <f>IF(LEN(INDEX(Input!D$6:D$1005,ROW($C821)-ROW($C$5),1))=0,"-",INDEX(Input!D$6:D$1005,ROW($C821)-ROW($C$5),1))</f>
        <v>-</v>
      </c>
      <c r="G821" s="100" t="str">
        <f>IF(LEN(INDEX(Input!E$6:E$1005,ROW($C821)-ROW($C$5),1))=0,"-",INDEX(Input!E$6:E$1005,ROW($C821)-ROW($C$5),1))</f>
        <v>-</v>
      </c>
      <c r="H821" s="100" t="str">
        <f>IF(LEN(INDEX(Input!F$6:F$1005,ROW($C821)-ROW($C$5),1))=0,"-",INDEX(Input!F$6:F$1005,ROW($C821)-ROW($C$5),1))</f>
        <v>-</v>
      </c>
      <c r="I821" s="100" t="str">
        <f>IF(LEN(INDEX(Input!G$6:G$1005,ROW($C821)-ROW($C$5),1))=0,"",INDEX(Input!G$6:G$1005,ROW($C821)-ROW($C$5),1))</f>
        <v/>
      </c>
      <c r="J821" s="100" t="str">
        <f>IF(LEN(INDEX(Input!B$6:B$1005,ROW($C821)-ROW($C$5),1))=0,"-",IF(INDEX(Input!H$6:H$1005,ROW($C821)-ROW($C$5),1)="","Not set",INDEX(Input!H$6:H$1005,ROW($C821)-ROW($C$5),1)) )</f>
        <v>-</v>
      </c>
      <c r="K821" s="101" t="str">
        <f>IF(LEN(INDEX(Input!I$6:I$1005,ROW($C821)-ROW($C$5),1))=0,"",INDEX(Input!I$6:I$1005,ROW($C821)-ROW($C$5),1))</f>
        <v/>
      </c>
      <c r="L821" s="101" t="str">
        <f t="array" ref="L821">IFERROR(IF($AY$24=123,DAY(K821)&amp;connector&amp;IF($AZ$24="Extended",INDEX($AT$24:$AT$35,MONTH(K821),1),MONTH(K821))&amp;connector&amp;IF($AZ$24="Short", RIGHT(YEAR(K821),2),YEAR(K821)),IF($AY$24=213, MONTH(K821)&amp;connector&amp;DAY(K821)&amp;connector&amp;IF($AZ$24="Short", RIGHT(YEAR(K821),2),YEAR(K821)),IF($AZ$24="Short", RIGHT(YEAR(K821),2),YEAR(K821))&amp;connector&amp;MONTH(K821)&amp;connector&amp;DAY(K821))),"-")</f>
        <v>-</v>
      </c>
      <c r="M821" s="101" t="str">
        <f>IF(LEN(INDEX(Input!J$6:J$1005,ROW($C821)-ROW($C$5),1))=0,"",INDEX(Input!J$6:J$1005,ROW($C821)-ROW($C$5),1))</f>
        <v/>
      </c>
      <c r="N821" s="101" t="str">
        <f t="array" ref="N821">IFERROR(IF($AY$24=123,DAY(M821)&amp;connector&amp;IF($AZ$24="Extended",INDEX($AT$24:$AT$35,MONTH(M821),1),MONTH(M821))&amp;connector&amp;IF($AZ$24="Short", RIGHT(YEAR(M821),2),YEAR(M821)),IF($AY$24=213, MONTH(M821)&amp;connector&amp;DAY(M821)&amp;connector&amp;IF($AZ$24="Short", RIGHT(YEAR(M821),2),YEAR(M821)),IF($AZ$24="Short", RIGHT(YEAR(M821),2),YEAR(M821))&amp;connector&amp;MONTH(M821)&amp;connector&amp;DAY(M821))),"-")</f>
        <v>-</v>
      </c>
      <c r="O821" s="156" t="str">
        <f>IF(LEN(INDEX(Input!K$6:K$1005,ROW($C821)-ROW($C$5),1))=0,"",INDEX(Input!K$6:K$1005,ROW($C821)-ROW($C$5),1))</f>
        <v/>
      </c>
      <c r="P821" s="100" t="str">
        <f t="shared" si="96"/>
        <v>-</v>
      </c>
      <c r="Q821" s="156" t="str">
        <f>IF(LEN(INDEX(Input!L$6:L$1005,ROW($C821)-ROW($C$5),1))=0,"",INDEX(Input!L$6:L$1005,ROW($C821)-ROW($C$5),1))</f>
        <v/>
      </c>
      <c r="R821" s="100" t="str">
        <f t="shared" si="97"/>
        <v>-</v>
      </c>
      <c r="S821" s="156" t="str">
        <f>IF(LEN(INDEX(Input!M$6:M$1005,ROW($C821)-ROW($C$5),1))=0,"-",INDEX(Input!M$6:M$1005,ROW($C821)-ROW($C$5),1))</f>
        <v>-</v>
      </c>
      <c r="T821" s="156" t="str">
        <f t="shared" si="98"/>
        <v/>
      </c>
      <c r="U821" s="100" t="str">
        <f t="shared" si="99"/>
        <v>-</v>
      </c>
      <c r="V821" s="156" t="str">
        <f>IF(LEN(INDEX(Input!O$6:O$1005,ROW($C821)-ROW($C$5),1))=0,"",INDEX(Input!O$6:O$1005,ROW($C821)-ROW($C$5),1))</f>
        <v/>
      </c>
      <c r="W821" s="100" t="str">
        <f t="shared" si="100"/>
        <v>-</v>
      </c>
      <c r="X821" s="104" t="str">
        <f t="shared" si="101"/>
        <v/>
      </c>
      <c r="Y821" s="102" t="str">
        <f t="shared" si="102"/>
        <v/>
      </c>
      <c r="Z821" s="102" t="str">
        <f>IF(AND(OR(Dashboard!$D$7=J821,Dashboard!$D$7=""),  OR(Dashboard!$G$6&lt;=K821,Dashboard!$G$6=""), OR(Dashboard!$G$7&gt;=K821,Dashboard!$G$7=""),  OR(Dashboard!$J$6&lt;=O821,Dashboard!$J$6=""), OR(Dashboard!$J$7&gt;=O821,Dashboard!$J$7=""),D821&lt;&gt;""),"x","")</f>
        <v>x</v>
      </c>
      <c r="AA821" s="102" t="str">
        <f>IF(AND(OR(Dashboard!$D$6=H821,Dashboard!$D$6="",Dashboard!$D$6="All"), Z821="x"),"x","")</f>
        <v>x</v>
      </c>
      <c r="AB821" s="103" t="str">
        <f>IF(AND(OR(Dashboard!$D$6=H821,Dashboard!$D$6="",Dashboard!$D$6="All"), OR(Dashboard!$D$7=J821,Dashboard!$D$7=""),  OR(Dashboard!$G$6&lt;=K821,Dashboard!$G$6=""), OR(Dashboard!$G$7&gt;=K821,Dashboard!$G$7=""),  OR(Dashboard!$J$6&lt;=O821,Dashboard!$J$6=""), OR(Dashboard!$J$7&gt;=O821,Dashboard!$J$7=""),I821&lt;&gt;""),"x","")</f>
        <v/>
      </c>
      <c r="AC821" s="88" t="str">
        <f>IF($AB821&lt;&gt;"x","",IF(AND($I821&lt;&gt;AC$4, IFERROR(MATCH("c",$AB821:AB821,0),0)=0),"x", IF(IFERROR(MATCH("c",$AB821:AB821,0),0)=0,"c","")))</f>
        <v/>
      </c>
      <c r="AD821" s="88" t="str">
        <f>IF($AB821&lt;&gt;"x","",IF(AND($I821&lt;&gt;AD$4, IFERROR(MATCH("c",$AB821:AC821,0),0)=0),"x", IF(IFERROR(MATCH("c",$AB821:AC821,0),0)=0,"c","")))</f>
        <v/>
      </c>
      <c r="AE821" s="88" t="str">
        <f>IF($AB821&lt;&gt;"x","",IF(AND($I821&lt;&gt;AE$4, IFERROR(MATCH("c",$AB821:AD821,0),0)=0),"x", IF(IFERROR(MATCH("c",$AB821:AD821,0),0)=0,"c","")))</f>
        <v/>
      </c>
      <c r="AF821" s="88" t="str">
        <f>IF($AB821&lt;&gt;"x","",IF(AND($I821&lt;&gt;AF$4, IFERROR(MATCH("c",$AB821:AE821,0),0)=0),"x", IF(IFERROR(MATCH("c",$AB821:AE821,0),0)=0,"c","")))</f>
        <v/>
      </c>
      <c r="AG821" s="88" t="str">
        <f>IF($AB821&lt;&gt;"x","",IF(AND($I821&lt;&gt;AG$4, IFERROR(MATCH("c",$AB821:AF821,0),0)=0),"x", IF(IFERROR(MATCH("c",$AB821:AF821,0),0)=0,"c","")))</f>
        <v/>
      </c>
      <c r="AH821" s="88" t="str">
        <f>IF($AB821&lt;&gt;"x","",IF(AND($I821&lt;&gt;AH$4, IFERROR(MATCH("c",$AB821:AG821,0),0)=0),"x", IF(IFERROR(MATCH("c",$AB821:AG821,0),0)=0,"c","")))</f>
        <v/>
      </c>
      <c r="AI821" s="88" t="str">
        <f>IF($AB821&lt;&gt;"x","",IF(AND($I821&lt;&gt;AI$4, IFERROR(MATCH("c",$AB821:AH821,0),0)=0),"x", IF(IFERROR(MATCH("c",$AB821:AH821,0),0)=0,"c","")))</f>
        <v/>
      </c>
      <c r="AJ821" s="88" t="str">
        <f>IF($AB821&lt;&gt;"x","",IF(AND($I821&lt;&gt;AJ$4, IFERROR(MATCH("c",$AB821:AI821,0),0)=0),"x", IF(IFERROR(MATCH("c",$AB821:AI821,0),0)=0,"c","")))</f>
        <v/>
      </c>
      <c r="AK821" s="88" t="str">
        <f>IF($AB821&lt;&gt;"x","",IF(AND($I821&lt;&gt;AK$4, IFERROR(MATCH("c",$AB821:AJ821,0),0)=0),"x", IF(IFERROR(MATCH("c",$AB821:AJ821,0),0)=0,"c","")))</f>
        <v/>
      </c>
      <c r="AL821" s="88" t="str">
        <f>IF($AB821&lt;&gt;"x","",IF(AND($I821&lt;&gt;AL$4, IFERROR(MATCH("c",$AB821:AK821,0),0)=0),"x", IF(IFERROR(MATCH("c",$AB821:AK821,0),0)=0,"c","")))</f>
        <v/>
      </c>
      <c r="AM821" s="88" t="str">
        <f>IF($AB821&lt;&gt;"x","",IF(AND($I821&lt;&gt;AM$4, IFERROR(MATCH("c",$AB821:AL821,0),0)=0),"x", IF(IFERROR(MATCH("c",$AB821:AL821,0),0)=0,"c","")))</f>
        <v/>
      </c>
      <c r="AN821" s="88" t="str">
        <f>IF($AB821&lt;&gt;"x","",IF(AND($I821&lt;&gt;AN$4, IFERROR(MATCH("c",$AB821:AM821,0),0)=0),"x", IF(IFERROR(MATCH("c",$AB821:AM821,0),0)=0,"c","")))</f>
        <v/>
      </c>
      <c r="AO821" s="88" t="str">
        <f>IF($AB821&lt;&gt;"x","",IF(AND($I821&lt;&gt;AO$4, IFERROR(MATCH("c",$AB821:AN821,0),0)=0),"x", IF(IFERROR(MATCH("c",$AB821:AN821,0),0)=0,"c","")))</f>
        <v/>
      </c>
      <c r="AP821" s="88" t="str">
        <f>IF($AB821&lt;&gt;"x","",IF(AND($I821&lt;&gt;AP$4, IFERROR(MATCH("c",$AB821:AO821,0),0)=0),"x", IF(IFERROR(MATCH("c",$AB821:AO821,0),0)=0,"c","")))</f>
        <v/>
      </c>
      <c r="AQ821" s="88" t="str">
        <f>IF($AB821&lt;&gt;"x","",IF(AND($I821&lt;&gt;AQ$4, IFERROR(MATCH("c",$AB821:AP821,0),0)=0),"x", IF(IFERROR(MATCH("c",$AB821:AP821,0),0)=0,"c","")))</f>
        <v/>
      </c>
    </row>
    <row r="822" spans="2:43" x14ac:dyDescent="0.25">
      <c r="B822" s="88">
        <f>IF(AND(OR(Pipeline!$F$5=H822,Pipeline!$F$5="",Pipeline!$F$5="All"), OR(Pipeline!$F$6=J822,Pipeline!$F$6="",Pipeline!$F$6="All"),  OR(Pipeline!$J$5&lt;=K822,Pipeline!$J$5=""), OR(Pipeline!$J$6&gt;=K822,Pipeline!$J$6=""),  OR(Pipeline!$N$5&lt;=O822,Pipeline!$N$5=""), OR(Pipeline!$N$6&gt;=O822,Pipeline!$N$6="")),1,0)</f>
        <v>1</v>
      </c>
      <c r="C822" s="99">
        <f>IF(B822&lt;&gt;1,"",COUNTIFS($I$6:I821,I822,$B$6:B821,1)+1)</f>
        <v>810</v>
      </c>
      <c r="D822" s="100" t="str">
        <f>IF(LEN(INDEX(Input!B$6:B$1005,ROW($C822)-ROW($C$5),1))=0,"-",INDEX(Input!B$6:B$1005,ROW($C822)-ROW($C$5),1))</f>
        <v>-</v>
      </c>
      <c r="E822" s="100" t="str">
        <f>IF(LEN(INDEX(Input!C$6:C$1005,ROW($C822)-ROW($C$5),1))=0,"-",INDEX(Input!C$6:C$1005,ROW($C822)-ROW($C$5),1))</f>
        <v>-</v>
      </c>
      <c r="F822" s="100" t="str">
        <f>IF(LEN(INDEX(Input!D$6:D$1005,ROW($C822)-ROW($C$5),1))=0,"-",INDEX(Input!D$6:D$1005,ROW($C822)-ROW($C$5),1))</f>
        <v>-</v>
      </c>
      <c r="G822" s="100" t="str">
        <f>IF(LEN(INDEX(Input!E$6:E$1005,ROW($C822)-ROW($C$5),1))=0,"-",INDEX(Input!E$6:E$1005,ROW($C822)-ROW($C$5),1))</f>
        <v>-</v>
      </c>
      <c r="H822" s="100" t="str">
        <f>IF(LEN(INDEX(Input!F$6:F$1005,ROW($C822)-ROW($C$5),1))=0,"-",INDEX(Input!F$6:F$1005,ROW($C822)-ROW($C$5),1))</f>
        <v>-</v>
      </c>
      <c r="I822" s="100" t="str">
        <f>IF(LEN(INDEX(Input!G$6:G$1005,ROW($C822)-ROW($C$5),1))=0,"",INDEX(Input!G$6:G$1005,ROW($C822)-ROW($C$5),1))</f>
        <v/>
      </c>
      <c r="J822" s="100" t="str">
        <f>IF(LEN(INDEX(Input!B$6:B$1005,ROW($C822)-ROW($C$5),1))=0,"-",IF(INDEX(Input!H$6:H$1005,ROW($C822)-ROW($C$5),1)="","Not set",INDEX(Input!H$6:H$1005,ROW($C822)-ROW($C$5),1)) )</f>
        <v>-</v>
      </c>
      <c r="K822" s="101" t="str">
        <f>IF(LEN(INDEX(Input!I$6:I$1005,ROW($C822)-ROW($C$5),1))=0,"",INDEX(Input!I$6:I$1005,ROW($C822)-ROW($C$5),1))</f>
        <v/>
      </c>
      <c r="L822" s="101" t="str">
        <f t="array" ref="L822">IFERROR(IF($AY$24=123,DAY(K822)&amp;connector&amp;IF($AZ$24="Extended",INDEX($AT$24:$AT$35,MONTH(K822),1),MONTH(K822))&amp;connector&amp;IF($AZ$24="Short", RIGHT(YEAR(K822),2),YEAR(K822)),IF($AY$24=213, MONTH(K822)&amp;connector&amp;DAY(K822)&amp;connector&amp;IF($AZ$24="Short", RIGHT(YEAR(K822),2),YEAR(K822)),IF($AZ$24="Short", RIGHT(YEAR(K822),2),YEAR(K822))&amp;connector&amp;MONTH(K822)&amp;connector&amp;DAY(K822))),"-")</f>
        <v>-</v>
      </c>
      <c r="M822" s="101" t="str">
        <f>IF(LEN(INDEX(Input!J$6:J$1005,ROW($C822)-ROW($C$5),1))=0,"",INDEX(Input!J$6:J$1005,ROW($C822)-ROW($C$5),1))</f>
        <v/>
      </c>
      <c r="N822" s="101" t="str">
        <f t="array" ref="N822">IFERROR(IF($AY$24=123,DAY(M822)&amp;connector&amp;IF($AZ$24="Extended",INDEX($AT$24:$AT$35,MONTH(M822),1),MONTH(M822))&amp;connector&amp;IF($AZ$24="Short", RIGHT(YEAR(M822),2),YEAR(M822)),IF($AY$24=213, MONTH(M822)&amp;connector&amp;DAY(M822)&amp;connector&amp;IF($AZ$24="Short", RIGHT(YEAR(M822),2),YEAR(M822)),IF($AZ$24="Short", RIGHT(YEAR(M822),2),YEAR(M822))&amp;connector&amp;MONTH(M822)&amp;connector&amp;DAY(M822))),"-")</f>
        <v>-</v>
      </c>
      <c r="O822" s="156" t="str">
        <f>IF(LEN(INDEX(Input!K$6:K$1005,ROW($C822)-ROW($C$5),1))=0,"",INDEX(Input!K$6:K$1005,ROW($C822)-ROW($C$5),1))</f>
        <v/>
      </c>
      <c r="P822" s="100" t="str">
        <f t="shared" si="96"/>
        <v>-</v>
      </c>
      <c r="Q822" s="156" t="str">
        <f>IF(LEN(INDEX(Input!L$6:L$1005,ROW($C822)-ROW($C$5),1))=0,"",INDEX(Input!L$6:L$1005,ROW($C822)-ROW($C$5),1))</f>
        <v/>
      </c>
      <c r="R822" s="100" t="str">
        <f t="shared" si="97"/>
        <v>-</v>
      </c>
      <c r="S822" s="156" t="str">
        <f>IF(LEN(INDEX(Input!M$6:M$1005,ROW($C822)-ROW($C$5),1))=0,"-",INDEX(Input!M$6:M$1005,ROW($C822)-ROW($C$5),1))</f>
        <v>-</v>
      </c>
      <c r="T822" s="156" t="str">
        <f t="shared" si="98"/>
        <v/>
      </c>
      <c r="U822" s="100" t="str">
        <f t="shared" si="99"/>
        <v>-</v>
      </c>
      <c r="V822" s="156" t="str">
        <f>IF(LEN(INDEX(Input!O$6:O$1005,ROW($C822)-ROW($C$5),1))=0,"",INDEX(Input!O$6:O$1005,ROW($C822)-ROW($C$5),1))</f>
        <v/>
      </c>
      <c r="W822" s="100" t="str">
        <f t="shared" si="100"/>
        <v>-</v>
      </c>
      <c r="X822" s="104" t="str">
        <f t="shared" si="101"/>
        <v/>
      </c>
      <c r="Y822" s="102" t="str">
        <f t="shared" si="102"/>
        <v/>
      </c>
      <c r="Z822" s="102" t="str">
        <f>IF(AND(OR(Dashboard!$D$7=J822,Dashboard!$D$7=""),  OR(Dashboard!$G$6&lt;=K822,Dashboard!$G$6=""), OR(Dashboard!$G$7&gt;=K822,Dashboard!$G$7=""),  OR(Dashboard!$J$6&lt;=O822,Dashboard!$J$6=""), OR(Dashboard!$J$7&gt;=O822,Dashboard!$J$7=""),D822&lt;&gt;""),"x","")</f>
        <v>x</v>
      </c>
      <c r="AA822" s="102" t="str">
        <f>IF(AND(OR(Dashboard!$D$6=H822,Dashboard!$D$6="",Dashboard!$D$6="All"), Z822="x"),"x","")</f>
        <v>x</v>
      </c>
      <c r="AB822" s="103" t="str">
        <f>IF(AND(OR(Dashboard!$D$6=H822,Dashboard!$D$6="",Dashboard!$D$6="All"), OR(Dashboard!$D$7=J822,Dashboard!$D$7=""),  OR(Dashboard!$G$6&lt;=K822,Dashboard!$G$6=""), OR(Dashboard!$G$7&gt;=K822,Dashboard!$G$7=""),  OR(Dashboard!$J$6&lt;=O822,Dashboard!$J$6=""), OR(Dashboard!$J$7&gt;=O822,Dashboard!$J$7=""),I822&lt;&gt;""),"x","")</f>
        <v/>
      </c>
      <c r="AC822" s="88" t="str">
        <f>IF($AB822&lt;&gt;"x","",IF(AND($I822&lt;&gt;AC$4, IFERROR(MATCH("c",$AB822:AB822,0),0)=0),"x", IF(IFERROR(MATCH("c",$AB822:AB822,0),0)=0,"c","")))</f>
        <v/>
      </c>
      <c r="AD822" s="88" t="str">
        <f>IF($AB822&lt;&gt;"x","",IF(AND($I822&lt;&gt;AD$4, IFERROR(MATCH("c",$AB822:AC822,0),0)=0),"x", IF(IFERROR(MATCH("c",$AB822:AC822,0),0)=0,"c","")))</f>
        <v/>
      </c>
      <c r="AE822" s="88" t="str">
        <f>IF($AB822&lt;&gt;"x","",IF(AND($I822&lt;&gt;AE$4, IFERROR(MATCH("c",$AB822:AD822,0),0)=0),"x", IF(IFERROR(MATCH("c",$AB822:AD822,0),0)=0,"c","")))</f>
        <v/>
      </c>
      <c r="AF822" s="88" t="str">
        <f>IF($AB822&lt;&gt;"x","",IF(AND($I822&lt;&gt;AF$4, IFERROR(MATCH("c",$AB822:AE822,0),0)=0),"x", IF(IFERROR(MATCH("c",$AB822:AE822,0),0)=0,"c","")))</f>
        <v/>
      </c>
      <c r="AG822" s="88" t="str">
        <f>IF($AB822&lt;&gt;"x","",IF(AND($I822&lt;&gt;AG$4, IFERROR(MATCH("c",$AB822:AF822,0),0)=0),"x", IF(IFERROR(MATCH("c",$AB822:AF822,0),0)=0,"c","")))</f>
        <v/>
      </c>
      <c r="AH822" s="88" t="str">
        <f>IF($AB822&lt;&gt;"x","",IF(AND($I822&lt;&gt;AH$4, IFERROR(MATCH("c",$AB822:AG822,0),0)=0),"x", IF(IFERROR(MATCH("c",$AB822:AG822,0),0)=0,"c","")))</f>
        <v/>
      </c>
      <c r="AI822" s="88" t="str">
        <f>IF($AB822&lt;&gt;"x","",IF(AND($I822&lt;&gt;AI$4, IFERROR(MATCH("c",$AB822:AH822,0),0)=0),"x", IF(IFERROR(MATCH("c",$AB822:AH822,0),0)=0,"c","")))</f>
        <v/>
      </c>
      <c r="AJ822" s="88" t="str">
        <f>IF($AB822&lt;&gt;"x","",IF(AND($I822&lt;&gt;AJ$4, IFERROR(MATCH("c",$AB822:AI822,0),0)=0),"x", IF(IFERROR(MATCH("c",$AB822:AI822,0),0)=0,"c","")))</f>
        <v/>
      </c>
      <c r="AK822" s="88" t="str">
        <f>IF($AB822&lt;&gt;"x","",IF(AND($I822&lt;&gt;AK$4, IFERROR(MATCH("c",$AB822:AJ822,0),0)=0),"x", IF(IFERROR(MATCH("c",$AB822:AJ822,0),0)=0,"c","")))</f>
        <v/>
      </c>
      <c r="AL822" s="88" t="str">
        <f>IF($AB822&lt;&gt;"x","",IF(AND($I822&lt;&gt;AL$4, IFERROR(MATCH("c",$AB822:AK822,0),0)=0),"x", IF(IFERROR(MATCH("c",$AB822:AK822,0),0)=0,"c","")))</f>
        <v/>
      </c>
      <c r="AM822" s="88" t="str">
        <f>IF($AB822&lt;&gt;"x","",IF(AND($I822&lt;&gt;AM$4, IFERROR(MATCH("c",$AB822:AL822,0),0)=0),"x", IF(IFERROR(MATCH("c",$AB822:AL822,0),0)=0,"c","")))</f>
        <v/>
      </c>
      <c r="AN822" s="88" t="str">
        <f>IF($AB822&lt;&gt;"x","",IF(AND($I822&lt;&gt;AN$4, IFERROR(MATCH("c",$AB822:AM822,0),0)=0),"x", IF(IFERROR(MATCH("c",$AB822:AM822,0),0)=0,"c","")))</f>
        <v/>
      </c>
      <c r="AO822" s="88" t="str">
        <f>IF($AB822&lt;&gt;"x","",IF(AND($I822&lt;&gt;AO$4, IFERROR(MATCH("c",$AB822:AN822,0),0)=0),"x", IF(IFERROR(MATCH("c",$AB822:AN822,0),0)=0,"c","")))</f>
        <v/>
      </c>
      <c r="AP822" s="88" t="str">
        <f>IF($AB822&lt;&gt;"x","",IF(AND($I822&lt;&gt;AP$4, IFERROR(MATCH("c",$AB822:AO822,0),0)=0),"x", IF(IFERROR(MATCH("c",$AB822:AO822,0),0)=0,"c","")))</f>
        <v/>
      </c>
      <c r="AQ822" s="88" t="str">
        <f>IF($AB822&lt;&gt;"x","",IF(AND($I822&lt;&gt;AQ$4, IFERROR(MATCH("c",$AB822:AP822,0),0)=0),"x", IF(IFERROR(MATCH("c",$AB822:AP822,0),0)=0,"c","")))</f>
        <v/>
      </c>
    </row>
    <row r="823" spans="2:43" x14ac:dyDescent="0.25">
      <c r="B823" s="88">
        <f>IF(AND(OR(Pipeline!$F$5=H823,Pipeline!$F$5="",Pipeline!$F$5="All"), OR(Pipeline!$F$6=J823,Pipeline!$F$6="",Pipeline!$F$6="All"),  OR(Pipeline!$J$5&lt;=K823,Pipeline!$J$5=""), OR(Pipeline!$J$6&gt;=K823,Pipeline!$J$6=""),  OR(Pipeline!$N$5&lt;=O823,Pipeline!$N$5=""), OR(Pipeline!$N$6&gt;=O823,Pipeline!$N$6="")),1,0)</f>
        <v>1</v>
      </c>
      <c r="C823" s="99">
        <f>IF(B823&lt;&gt;1,"",COUNTIFS($I$6:I822,I823,$B$6:B822,1)+1)</f>
        <v>811</v>
      </c>
      <c r="D823" s="100" t="str">
        <f>IF(LEN(INDEX(Input!B$6:B$1005,ROW($C823)-ROW($C$5),1))=0,"-",INDEX(Input!B$6:B$1005,ROW($C823)-ROW($C$5),1))</f>
        <v>-</v>
      </c>
      <c r="E823" s="100" t="str">
        <f>IF(LEN(INDEX(Input!C$6:C$1005,ROW($C823)-ROW($C$5),1))=0,"-",INDEX(Input!C$6:C$1005,ROW($C823)-ROW($C$5),1))</f>
        <v>-</v>
      </c>
      <c r="F823" s="100" t="str">
        <f>IF(LEN(INDEX(Input!D$6:D$1005,ROW($C823)-ROW($C$5),1))=0,"-",INDEX(Input!D$6:D$1005,ROW($C823)-ROW($C$5),1))</f>
        <v>-</v>
      </c>
      <c r="G823" s="100" t="str">
        <f>IF(LEN(INDEX(Input!E$6:E$1005,ROW($C823)-ROW($C$5),1))=0,"-",INDEX(Input!E$6:E$1005,ROW($C823)-ROW($C$5),1))</f>
        <v>-</v>
      </c>
      <c r="H823" s="100" t="str">
        <f>IF(LEN(INDEX(Input!F$6:F$1005,ROW($C823)-ROW($C$5),1))=0,"-",INDEX(Input!F$6:F$1005,ROW($C823)-ROW($C$5),1))</f>
        <v>-</v>
      </c>
      <c r="I823" s="100" t="str">
        <f>IF(LEN(INDEX(Input!G$6:G$1005,ROW($C823)-ROW($C$5),1))=0,"",INDEX(Input!G$6:G$1005,ROW($C823)-ROW($C$5),1))</f>
        <v/>
      </c>
      <c r="J823" s="100" t="str">
        <f>IF(LEN(INDEX(Input!B$6:B$1005,ROW($C823)-ROW($C$5),1))=0,"-",IF(INDEX(Input!H$6:H$1005,ROW($C823)-ROW($C$5),1)="","Not set",INDEX(Input!H$6:H$1005,ROW($C823)-ROW($C$5),1)) )</f>
        <v>-</v>
      </c>
      <c r="K823" s="101" t="str">
        <f>IF(LEN(INDEX(Input!I$6:I$1005,ROW($C823)-ROW($C$5),1))=0,"",INDEX(Input!I$6:I$1005,ROW($C823)-ROW($C$5),1))</f>
        <v/>
      </c>
      <c r="L823" s="101" t="str">
        <f t="array" ref="L823">IFERROR(IF($AY$24=123,DAY(K823)&amp;connector&amp;IF($AZ$24="Extended",INDEX($AT$24:$AT$35,MONTH(K823),1),MONTH(K823))&amp;connector&amp;IF($AZ$24="Short", RIGHT(YEAR(K823),2),YEAR(K823)),IF($AY$24=213, MONTH(K823)&amp;connector&amp;DAY(K823)&amp;connector&amp;IF($AZ$24="Short", RIGHT(YEAR(K823),2),YEAR(K823)),IF($AZ$24="Short", RIGHT(YEAR(K823),2),YEAR(K823))&amp;connector&amp;MONTH(K823)&amp;connector&amp;DAY(K823))),"-")</f>
        <v>-</v>
      </c>
      <c r="M823" s="101" t="str">
        <f>IF(LEN(INDEX(Input!J$6:J$1005,ROW($C823)-ROW($C$5),1))=0,"",INDEX(Input!J$6:J$1005,ROW($C823)-ROW($C$5),1))</f>
        <v/>
      </c>
      <c r="N823" s="101" t="str">
        <f t="array" ref="N823">IFERROR(IF($AY$24=123,DAY(M823)&amp;connector&amp;IF($AZ$24="Extended",INDEX($AT$24:$AT$35,MONTH(M823),1),MONTH(M823))&amp;connector&amp;IF($AZ$24="Short", RIGHT(YEAR(M823),2),YEAR(M823)),IF($AY$24=213, MONTH(M823)&amp;connector&amp;DAY(M823)&amp;connector&amp;IF($AZ$24="Short", RIGHT(YEAR(M823),2),YEAR(M823)),IF($AZ$24="Short", RIGHT(YEAR(M823),2),YEAR(M823))&amp;connector&amp;MONTH(M823)&amp;connector&amp;DAY(M823))),"-")</f>
        <v>-</v>
      </c>
      <c r="O823" s="156" t="str">
        <f>IF(LEN(INDEX(Input!K$6:K$1005,ROW($C823)-ROW($C$5),1))=0,"",INDEX(Input!K$6:K$1005,ROW($C823)-ROW($C$5),1))</f>
        <v/>
      </c>
      <c r="P823" s="100" t="str">
        <f t="shared" si="96"/>
        <v>-</v>
      </c>
      <c r="Q823" s="156" t="str">
        <f>IF(LEN(INDEX(Input!L$6:L$1005,ROW($C823)-ROW($C$5),1))=0,"",INDEX(Input!L$6:L$1005,ROW($C823)-ROW($C$5),1))</f>
        <v/>
      </c>
      <c r="R823" s="100" t="str">
        <f t="shared" si="97"/>
        <v>-</v>
      </c>
      <c r="S823" s="156" t="str">
        <f>IF(LEN(INDEX(Input!M$6:M$1005,ROW($C823)-ROW($C$5),1))=0,"-",INDEX(Input!M$6:M$1005,ROW($C823)-ROW($C$5),1))</f>
        <v>-</v>
      </c>
      <c r="T823" s="156" t="str">
        <f t="shared" si="98"/>
        <v/>
      </c>
      <c r="U823" s="100" t="str">
        <f t="shared" si="99"/>
        <v>-</v>
      </c>
      <c r="V823" s="156" t="str">
        <f>IF(LEN(INDEX(Input!O$6:O$1005,ROW($C823)-ROW($C$5),1))=0,"",INDEX(Input!O$6:O$1005,ROW($C823)-ROW($C$5),1))</f>
        <v/>
      </c>
      <c r="W823" s="100" t="str">
        <f t="shared" si="100"/>
        <v>-</v>
      </c>
      <c r="X823" s="104" t="str">
        <f t="shared" si="101"/>
        <v/>
      </c>
      <c r="Y823" s="102" t="str">
        <f t="shared" si="102"/>
        <v/>
      </c>
      <c r="Z823" s="102" t="str">
        <f>IF(AND(OR(Dashboard!$D$7=J823,Dashboard!$D$7=""),  OR(Dashboard!$G$6&lt;=K823,Dashboard!$G$6=""), OR(Dashboard!$G$7&gt;=K823,Dashboard!$G$7=""),  OR(Dashboard!$J$6&lt;=O823,Dashboard!$J$6=""), OR(Dashboard!$J$7&gt;=O823,Dashboard!$J$7=""),D823&lt;&gt;""),"x","")</f>
        <v>x</v>
      </c>
      <c r="AA823" s="102" t="str">
        <f>IF(AND(OR(Dashboard!$D$6=H823,Dashboard!$D$6="",Dashboard!$D$6="All"), Z823="x"),"x","")</f>
        <v>x</v>
      </c>
      <c r="AB823" s="103" t="str">
        <f>IF(AND(OR(Dashboard!$D$6=H823,Dashboard!$D$6="",Dashboard!$D$6="All"), OR(Dashboard!$D$7=J823,Dashboard!$D$7=""),  OR(Dashboard!$G$6&lt;=K823,Dashboard!$G$6=""), OR(Dashboard!$G$7&gt;=K823,Dashboard!$G$7=""),  OR(Dashboard!$J$6&lt;=O823,Dashboard!$J$6=""), OR(Dashboard!$J$7&gt;=O823,Dashboard!$J$7=""),I823&lt;&gt;""),"x","")</f>
        <v/>
      </c>
      <c r="AC823" s="88" t="str">
        <f>IF($AB823&lt;&gt;"x","",IF(AND($I823&lt;&gt;AC$4, IFERROR(MATCH("c",$AB823:AB823,0),0)=0),"x", IF(IFERROR(MATCH("c",$AB823:AB823,0),0)=0,"c","")))</f>
        <v/>
      </c>
      <c r="AD823" s="88" t="str">
        <f>IF($AB823&lt;&gt;"x","",IF(AND($I823&lt;&gt;AD$4, IFERROR(MATCH("c",$AB823:AC823,0),0)=0),"x", IF(IFERROR(MATCH("c",$AB823:AC823,0),0)=0,"c","")))</f>
        <v/>
      </c>
      <c r="AE823" s="88" t="str">
        <f>IF($AB823&lt;&gt;"x","",IF(AND($I823&lt;&gt;AE$4, IFERROR(MATCH("c",$AB823:AD823,0),0)=0),"x", IF(IFERROR(MATCH("c",$AB823:AD823,0),0)=0,"c","")))</f>
        <v/>
      </c>
      <c r="AF823" s="88" t="str">
        <f>IF($AB823&lt;&gt;"x","",IF(AND($I823&lt;&gt;AF$4, IFERROR(MATCH("c",$AB823:AE823,0),0)=0),"x", IF(IFERROR(MATCH("c",$AB823:AE823,0),0)=0,"c","")))</f>
        <v/>
      </c>
      <c r="AG823" s="88" t="str">
        <f>IF($AB823&lt;&gt;"x","",IF(AND($I823&lt;&gt;AG$4, IFERROR(MATCH("c",$AB823:AF823,0),0)=0),"x", IF(IFERROR(MATCH("c",$AB823:AF823,0),0)=0,"c","")))</f>
        <v/>
      </c>
      <c r="AH823" s="88" t="str">
        <f>IF($AB823&lt;&gt;"x","",IF(AND($I823&lt;&gt;AH$4, IFERROR(MATCH("c",$AB823:AG823,0),0)=0),"x", IF(IFERROR(MATCH("c",$AB823:AG823,0),0)=0,"c","")))</f>
        <v/>
      </c>
      <c r="AI823" s="88" t="str">
        <f>IF($AB823&lt;&gt;"x","",IF(AND($I823&lt;&gt;AI$4, IFERROR(MATCH("c",$AB823:AH823,0),0)=0),"x", IF(IFERROR(MATCH("c",$AB823:AH823,0),0)=0,"c","")))</f>
        <v/>
      </c>
      <c r="AJ823" s="88" t="str">
        <f>IF($AB823&lt;&gt;"x","",IF(AND($I823&lt;&gt;AJ$4, IFERROR(MATCH("c",$AB823:AI823,0),0)=0),"x", IF(IFERROR(MATCH("c",$AB823:AI823,0),0)=0,"c","")))</f>
        <v/>
      </c>
      <c r="AK823" s="88" t="str">
        <f>IF($AB823&lt;&gt;"x","",IF(AND($I823&lt;&gt;AK$4, IFERROR(MATCH("c",$AB823:AJ823,0),0)=0),"x", IF(IFERROR(MATCH("c",$AB823:AJ823,0),0)=0,"c","")))</f>
        <v/>
      </c>
      <c r="AL823" s="88" t="str">
        <f>IF($AB823&lt;&gt;"x","",IF(AND($I823&lt;&gt;AL$4, IFERROR(MATCH("c",$AB823:AK823,0),0)=0),"x", IF(IFERROR(MATCH("c",$AB823:AK823,0),0)=0,"c","")))</f>
        <v/>
      </c>
      <c r="AM823" s="88" t="str">
        <f>IF($AB823&lt;&gt;"x","",IF(AND($I823&lt;&gt;AM$4, IFERROR(MATCH("c",$AB823:AL823,0),0)=0),"x", IF(IFERROR(MATCH("c",$AB823:AL823,0),0)=0,"c","")))</f>
        <v/>
      </c>
      <c r="AN823" s="88" t="str">
        <f>IF($AB823&lt;&gt;"x","",IF(AND($I823&lt;&gt;AN$4, IFERROR(MATCH("c",$AB823:AM823,0),0)=0),"x", IF(IFERROR(MATCH("c",$AB823:AM823,0),0)=0,"c","")))</f>
        <v/>
      </c>
      <c r="AO823" s="88" t="str">
        <f>IF($AB823&lt;&gt;"x","",IF(AND($I823&lt;&gt;AO$4, IFERROR(MATCH("c",$AB823:AN823,0),0)=0),"x", IF(IFERROR(MATCH("c",$AB823:AN823,0),0)=0,"c","")))</f>
        <v/>
      </c>
      <c r="AP823" s="88" t="str">
        <f>IF($AB823&lt;&gt;"x","",IF(AND($I823&lt;&gt;AP$4, IFERROR(MATCH("c",$AB823:AO823,0),0)=0),"x", IF(IFERROR(MATCH("c",$AB823:AO823,0),0)=0,"c","")))</f>
        <v/>
      </c>
      <c r="AQ823" s="88" t="str">
        <f>IF($AB823&lt;&gt;"x","",IF(AND($I823&lt;&gt;AQ$4, IFERROR(MATCH("c",$AB823:AP823,0),0)=0),"x", IF(IFERROR(MATCH("c",$AB823:AP823,0),0)=0,"c","")))</f>
        <v/>
      </c>
    </row>
    <row r="824" spans="2:43" x14ac:dyDescent="0.25">
      <c r="B824" s="88">
        <f>IF(AND(OR(Pipeline!$F$5=H824,Pipeline!$F$5="",Pipeline!$F$5="All"), OR(Pipeline!$F$6=J824,Pipeline!$F$6="",Pipeline!$F$6="All"),  OR(Pipeline!$J$5&lt;=K824,Pipeline!$J$5=""), OR(Pipeline!$J$6&gt;=K824,Pipeline!$J$6=""),  OR(Pipeline!$N$5&lt;=O824,Pipeline!$N$5=""), OR(Pipeline!$N$6&gt;=O824,Pipeline!$N$6="")),1,0)</f>
        <v>1</v>
      </c>
      <c r="C824" s="99">
        <f>IF(B824&lt;&gt;1,"",COUNTIFS($I$6:I823,I824,$B$6:B823,1)+1)</f>
        <v>812</v>
      </c>
      <c r="D824" s="100" t="str">
        <f>IF(LEN(INDEX(Input!B$6:B$1005,ROW($C824)-ROW($C$5),1))=0,"-",INDEX(Input!B$6:B$1005,ROW($C824)-ROW($C$5),1))</f>
        <v>-</v>
      </c>
      <c r="E824" s="100" t="str">
        <f>IF(LEN(INDEX(Input!C$6:C$1005,ROW($C824)-ROW($C$5),1))=0,"-",INDEX(Input!C$6:C$1005,ROW($C824)-ROW($C$5),1))</f>
        <v>-</v>
      </c>
      <c r="F824" s="100" t="str">
        <f>IF(LEN(INDEX(Input!D$6:D$1005,ROW($C824)-ROW($C$5),1))=0,"-",INDEX(Input!D$6:D$1005,ROW($C824)-ROW($C$5),1))</f>
        <v>-</v>
      </c>
      <c r="G824" s="100" t="str">
        <f>IF(LEN(INDEX(Input!E$6:E$1005,ROW($C824)-ROW($C$5),1))=0,"-",INDEX(Input!E$6:E$1005,ROW($C824)-ROW($C$5),1))</f>
        <v>-</v>
      </c>
      <c r="H824" s="100" t="str">
        <f>IF(LEN(INDEX(Input!F$6:F$1005,ROW($C824)-ROW($C$5),1))=0,"-",INDEX(Input!F$6:F$1005,ROW($C824)-ROW($C$5),1))</f>
        <v>-</v>
      </c>
      <c r="I824" s="100" t="str">
        <f>IF(LEN(INDEX(Input!G$6:G$1005,ROW($C824)-ROW($C$5),1))=0,"",INDEX(Input!G$6:G$1005,ROW($C824)-ROW($C$5),1))</f>
        <v/>
      </c>
      <c r="J824" s="100" t="str">
        <f>IF(LEN(INDEX(Input!B$6:B$1005,ROW($C824)-ROW($C$5),1))=0,"-",IF(INDEX(Input!H$6:H$1005,ROW($C824)-ROW($C$5),1)="","Not set",INDEX(Input!H$6:H$1005,ROW($C824)-ROW($C$5),1)) )</f>
        <v>-</v>
      </c>
      <c r="K824" s="101" t="str">
        <f>IF(LEN(INDEX(Input!I$6:I$1005,ROW($C824)-ROW($C$5),1))=0,"",INDEX(Input!I$6:I$1005,ROW($C824)-ROW($C$5),1))</f>
        <v/>
      </c>
      <c r="L824" s="101" t="str">
        <f t="array" ref="L824">IFERROR(IF($AY$24=123,DAY(K824)&amp;connector&amp;IF($AZ$24="Extended",INDEX($AT$24:$AT$35,MONTH(K824),1),MONTH(K824))&amp;connector&amp;IF($AZ$24="Short", RIGHT(YEAR(K824),2),YEAR(K824)),IF($AY$24=213, MONTH(K824)&amp;connector&amp;DAY(K824)&amp;connector&amp;IF($AZ$24="Short", RIGHT(YEAR(K824),2),YEAR(K824)),IF($AZ$24="Short", RIGHT(YEAR(K824),2),YEAR(K824))&amp;connector&amp;MONTH(K824)&amp;connector&amp;DAY(K824))),"-")</f>
        <v>-</v>
      </c>
      <c r="M824" s="101" t="str">
        <f>IF(LEN(INDEX(Input!J$6:J$1005,ROW($C824)-ROW($C$5),1))=0,"",INDEX(Input!J$6:J$1005,ROW($C824)-ROW($C$5),1))</f>
        <v/>
      </c>
      <c r="N824" s="101" t="str">
        <f t="array" ref="N824">IFERROR(IF($AY$24=123,DAY(M824)&amp;connector&amp;IF($AZ$24="Extended",INDEX($AT$24:$AT$35,MONTH(M824),1),MONTH(M824))&amp;connector&amp;IF($AZ$24="Short", RIGHT(YEAR(M824),2),YEAR(M824)),IF($AY$24=213, MONTH(M824)&amp;connector&amp;DAY(M824)&amp;connector&amp;IF($AZ$24="Short", RIGHT(YEAR(M824),2),YEAR(M824)),IF($AZ$24="Short", RIGHT(YEAR(M824),2),YEAR(M824))&amp;connector&amp;MONTH(M824)&amp;connector&amp;DAY(M824))),"-")</f>
        <v>-</v>
      </c>
      <c r="O824" s="156" t="str">
        <f>IF(LEN(INDEX(Input!K$6:K$1005,ROW($C824)-ROW($C$5),1))=0,"",INDEX(Input!K$6:K$1005,ROW($C824)-ROW($C$5),1))</f>
        <v/>
      </c>
      <c r="P824" s="100" t="str">
        <f t="shared" si="96"/>
        <v>-</v>
      </c>
      <c r="Q824" s="156" t="str">
        <f>IF(LEN(INDEX(Input!L$6:L$1005,ROW($C824)-ROW($C$5),1))=0,"",INDEX(Input!L$6:L$1005,ROW($C824)-ROW($C$5),1))</f>
        <v/>
      </c>
      <c r="R824" s="100" t="str">
        <f t="shared" si="97"/>
        <v>-</v>
      </c>
      <c r="S824" s="156" t="str">
        <f>IF(LEN(INDEX(Input!M$6:M$1005,ROW($C824)-ROW($C$5),1))=0,"-",INDEX(Input!M$6:M$1005,ROW($C824)-ROW($C$5),1))</f>
        <v>-</v>
      </c>
      <c r="T824" s="156" t="str">
        <f t="shared" si="98"/>
        <v/>
      </c>
      <c r="U824" s="100" t="str">
        <f t="shared" si="99"/>
        <v>-</v>
      </c>
      <c r="V824" s="156" t="str">
        <f>IF(LEN(INDEX(Input!O$6:O$1005,ROW($C824)-ROW($C$5),1))=0,"",INDEX(Input!O$6:O$1005,ROW($C824)-ROW($C$5),1))</f>
        <v/>
      </c>
      <c r="W824" s="100" t="str">
        <f t="shared" si="100"/>
        <v>-</v>
      </c>
      <c r="X824" s="104" t="str">
        <f t="shared" si="101"/>
        <v/>
      </c>
      <c r="Y824" s="102" t="str">
        <f t="shared" si="102"/>
        <v/>
      </c>
      <c r="Z824" s="102" t="str">
        <f>IF(AND(OR(Dashboard!$D$7=J824,Dashboard!$D$7=""),  OR(Dashboard!$G$6&lt;=K824,Dashboard!$G$6=""), OR(Dashboard!$G$7&gt;=K824,Dashboard!$G$7=""),  OR(Dashboard!$J$6&lt;=O824,Dashboard!$J$6=""), OR(Dashboard!$J$7&gt;=O824,Dashboard!$J$7=""),D824&lt;&gt;""),"x","")</f>
        <v>x</v>
      </c>
      <c r="AA824" s="102" t="str">
        <f>IF(AND(OR(Dashboard!$D$6=H824,Dashboard!$D$6="",Dashboard!$D$6="All"), Z824="x"),"x","")</f>
        <v>x</v>
      </c>
      <c r="AB824" s="103" t="str">
        <f>IF(AND(OR(Dashboard!$D$6=H824,Dashboard!$D$6="",Dashboard!$D$6="All"), OR(Dashboard!$D$7=J824,Dashboard!$D$7=""),  OR(Dashboard!$G$6&lt;=K824,Dashboard!$G$6=""), OR(Dashboard!$G$7&gt;=K824,Dashboard!$G$7=""),  OR(Dashboard!$J$6&lt;=O824,Dashboard!$J$6=""), OR(Dashboard!$J$7&gt;=O824,Dashboard!$J$7=""),I824&lt;&gt;""),"x","")</f>
        <v/>
      </c>
      <c r="AC824" s="88" t="str">
        <f>IF($AB824&lt;&gt;"x","",IF(AND($I824&lt;&gt;AC$4, IFERROR(MATCH("c",$AB824:AB824,0),0)=0),"x", IF(IFERROR(MATCH("c",$AB824:AB824,0),0)=0,"c","")))</f>
        <v/>
      </c>
      <c r="AD824" s="88" t="str">
        <f>IF($AB824&lt;&gt;"x","",IF(AND($I824&lt;&gt;AD$4, IFERROR(MATCH("c",$AB824:AC824,0),0)=0),"x", IF(IFERROR(MATCH("c",$AB824:AC824,0),0)=0,"c","")))</f>
        <v/>
      </c>
      <c r="AE824" s="88" t="str">
        <f>IF($AB824&lt;&gt;"x","",IF(AND($I824&lt;&gt;AE$4, IFERROR(MATCH("c",$AB824:AD824,0),0)=0),"x", IF(IFERROR(MATCH("c",$AB824:AD824,0),0)=0,"c","")))</f>
        <v/>
      </c>
      <c r="AF824" s="88" t="str">
        <f>IF($AB824&lt;&gt;"x","",IF(AND($I824&lt;&gt;AF$4, IFERROR(MATCH("c",$AB824:AE824,0),0)=0),"x", IF(IFERROR(MATCH("c",$AB824:AE824,0),0)=0,"c","")))</f>
        <v/>
      </c>
      <c r="AG824" s="88" t="str">
        <f>IF($AB824&lt;&gt;"x","",IF(AND($I824&lt;&gt;AG$4, IFERROR(MATCH("c",$AB824:AF824,0),0)=0),"x", IF(IFERROR(MATCH("c",$AB824:AF824,0),0)=0,"c","")))</f>
        <v/>
      </c>
      <c r="AH824" s="88" t="str">
        <f>IF($AB824&lt;&gt;"x","",IF(AND($I824&lt;&gt;AH$4, IFERROR(MATCH("c",$AB824:AG824,0),0)=0),"x", IF(IFERROR(MATCH("c",$AB824:AG824,0),0)=0,"c","")))</f>
        <v/>
      </c>
      <c r="AI824" s="88" t="str">
        <f>IF($AB824&lt;&gt;"x","",IF(AND($I824&lt;&gt;AI$4, IFERROR(MATCH("c",$AB824:AH824,0),0)=0),"x", IF(IFERROR(MATCH("c",$AB824:AH824,0),0)=0,"c","")))</f>
        <v/>
      </c>
      <c r="AJ824" s="88" t="str">
        <f>IF($AB824&lt;&gt;"x","",IF(AND($I824&lt;&gt;AJ$4, IFERROR(MATCH("c",$AB824:AI824,0),0)=0),"x", IF(IFERROR(MATCH("c",$AB824:AI824,0),0)=0,"c","")))</f>
        <v/>
      </c>
      <c r="AK824" s="88" t="str">
        <f>IF($AB824&lt;&gt;"x","",IF(AND($I824&lt;&gt;AK$4, IFERROR(MATCH("c",$AB824:AJ824,0),0)=0),"x", IF(IFERROR(MATCH("c",$AB824:AJ824,0),0)=0,"c","")))</f>
        <v/>
      </c>
      <c r="AL824" s="88" t="str">
        <f>IF($AB824&lt;&gt;"x","",IF(AND($I824&lt;&gt;AL$4, IFERROR(MATCH("c",$AB824:AK824,0),0)=0),"x", IF(IFERROR(MATCH("c",$AB824:AK824,0),0)=0,"c","")))</f>
        <v/>
      </c>
      <c r="AM824" s="88" t="str">
        <f>IF($AB824&lt;&gt;"x","",IF(AND($I824&lt;&gt;AM$4, IFERROR(MATCH("c",$AB824:AL824,0),0)=0),"x", IF(IFERROR(MATCH("c",$AB824:AL824,0),0)=0,"c","")))</f>
        <v/>
      </c>
      <c r="AN824" s="88" t="str">
        <f>IF($AB824&lt;&gt;"x","",IF(AND($I824&lt;&gt;AN$4, IFERROR(MATCH("c",$AB824:AM824,0),0)=0),"x", IF(IFERROR(MATCH("c",$AB824:AM824,0),0)=0,"c","")))</f>
        <v/>
      </c>
      <c r="AO824" s="88" t="str">
        <f>IF($AB824&lt;&gt;"x","",IF(AND($I824&lt;&gt;AO$4, IFERROR(MATCH("c",$AB824:AN824,0),0)=0),"x", IF(IFERROR(MATCH("c",$AB824:AN824,0),0)=0,"c","")))</f>
        <v/>
      </c>
      <c r="AP824" s="88" t="str">
        <f>IF($AB824&lt;&gt;"x","",IF(AND($I824&lt;&gt;AP$4, IFERROR(MATCH("c",$AB824:AO824,0),0)=0),"x", IF(IFERROR(MATCH("c",$AB824:AO824,0),0)=0,"c","")))</f>
        <v/>
      </c>
      <c r="AQ824" s="88" t="str">
        <f>IF($AB824&lt;&gt;"x","",IF(AND($I824&lt;&gt;AQ$4, IFERROR(MATCH("c",$AB824:AP824,0),0)=0),"x", IF(IFERROR(MATCH("c",$AB824:AP824,0),0)=0,"c","")))</f>
        <v/>
      </c>
    </row>
    <row r="825" spans="2:43" x14ac:dyDescent="0.25">
      <c r="B825" s="88">
        <f>IF(AND(OR(Pipeline!$F$5=H825,Pipeline!$F$5="",Pipeline!$F$5="All"), OR(Pipeline!$F$6=J825,Pipeline!$F$6="",Pipeline!$F$6="All"),  OR(Pipeline!$J$5&lt;=K825,Pipeline!$J$5=""), OR(Pipeline!$J$6&gt;=K825,Pipeline!$J$6=""),  OR(Pipeline!$N$5&lt;=O825,Pipeline!$N$5=""), OR(Pipeline!$N$6&gt;=O825,Pipeline!$N$6="")),1,0)</f>
        <v>1</v>
      </c>
      <c r="C825" s="99">
        <f>IF(B825&lt;&gt;1,"",COUNTIFS($I$6:I824,I825,$B$6:B824,1)+1)</f>
        <v>813</v>
      </c>
      <c r="D825" s="100" t="str">
        <f>IF(LEN(INDEX(Input!B$6:B$1005,ROW($C825)-ROW($C$5),1))=0,"-",INDEX(Input!B$6:B$1005,ROW($C825)-ROW($C$5),1))</f>
        <v>-</v>
      </c>
      <c r="E825" s="100" t="str">
        <f>IF(LEN(INDEX(Input!C$6:C$1005,ROW($C825)-ROW($C$5),1))=0,"-",INDEX(Input!C$6:C$1005,ROW($C825)-ROW($C$5),1))</f>
        <v>-</v>
      </c>
      <c r="F825" s="100" t="str">
        <f>IF(LEN(INDEX(Input!D$6:D$1005,ROW($C825)-ROW($C$5),1))=0,"-",INDEX(Input!D$6:D$1005,ROW($C825)-ROW($C$5),1))</f>
        <v>-</v>
      </c>
      <c r="G825" s="100" t="str">
        <f>IF(LEN(INDEX(Input!E$6:E$1005,ROW($C825)-ROW($C$5),1))=0,"-",INDEX(Input!E$6:E$1005,ROW($C825)-ROW($C$5),1))</f>
        <v>-</v>
      </c>
      <c r="H825" s="100" t="str">
        <f>IF(LEN(INDEX(Input!F$6:F$1005,ROW($C825)-ROW($C$5),1))=0,"-",INDEX(Input!F$6:F$1005,ROW($C825)-ROW($C$5),1))</f>
        <v>-</v>
      </c>
      <c r="I825" s="100" t="str">
        <f>IF(LEN(INDEX(Input!G$6:G$1005,ROW($C825)-ROW($C$5),1))=0,"",INDEX(Input!G$6:G$1005,ROW($C825)-ROW($C$5),1))</f>
        <v/>
      </c>
      <c r="J825" s="100" t="str">
        <f>IF(LEN(INDEX(Input!B$6:B$1005,ROW($C825)-ROW($C$5),1))=0,"-",IF(INDEX(Input!H$6:H$1005,ROW($C825)-ROW($C$5),1)="","Not set",INDEX(Input!H$6:H$1005,ROW($C825)-ROW($C$5),1)) )</f>
        <v>-</v>
      </c>
      <c r="K825" s="101" t="str">
        <f>IF(LEN(INDEX(Input!I$6:I$1005,ROW($C825)-ROW($C$5),1))=0,"",INDEX(Input!I$6:I$1005,ROW($C825)-ROW($C$5),1))</f>
        <v/>
      </c>
      <c r="L825" s="101" t="str">
        <f t="array" ref="L825">IFERROR(IF($AY$24=123,DAY(K825)&amp;connector&amp;IF($AZ$24="Extended",INDEX($AT$24:$AT$35,MONTH(K825),1),MONTH(K825))&amp;connector&amp;IF($AZ$24="Short", RIGHT(YEAR(K825),2),YEAR(K825)),IF($AY$24=213, MONTH(K825)&amp;connector&amp;DAY(K825)&amp;connector&amp;IF($AZ$24="Short", RIGHT(YEAR(K825),2),YEAR(K825)),IF($AZ$24="Short", RIGHT(YEAR(K825),2),YEAR(K825))&amp;connector&amp;MONTH(K825)&amp;connector&amp;DAY(K825))),"-")</f>
        <v>-</v>
      </c>
      <c r="M825" s="101" t="str">
        <f>IF(LEN(INDEX(Input!J$6:J$1005,ROW($C825)-ROW($C$5),1))=0,"",INDEX(Input!J$6:J$1005,ROW($C825)-ROW($C$5),1))</f>
        <v/>
      </c>
      <c r="N825" s="101" t="str">
        <f t="array" ref="N825">IFERROR(IF($AY$24=123,DAY(M825)&amp;connector&amp;IF($AZ$24="Extended",INDEX($AT$24:$AT$35,MONTH(M825),1),MONTH(M825))&amp;connector&amp;IF($AZ$24="Short", RIGHT(YEAR(M825),2),YEAR(M825)),IF($AY$24=213, MONTH(M825)&amp;connector&amp;DAY(M825)&amp;connector&amp;IF($AZ$24="Short", RIGHT(YEAR(M825),2),YEAR(M825)),IF($AZ$24="Short", RIGHT(YEAR(M825),2),YEAR(M825))&amp;connector&amp;MONTH(M825)&amp;connector&amp;DAY(M825))),"-")</f>
        <v>-</v>
      </c>
      <c r="O825" s="156" t="str">
        <f>IF(LEN(INDEX(Input!K$6:K$1005,ROW($C825)-ROW($C$5),1))=0,"",INDEX(Input!K$6:K$1005,ROW($C825)-ROW($C$5),1))</f>
        <v/>
      </c>
      <c r="P825" s="100" t="str">
        <f t="shared" si="96"/>
        <v>-</v>
      </c>
      <c r="Q825" s="156" t="str">
        <f>IF(LEN(INDEX(Input!L$6:L$1005,ROW($C825)-ROW($C$5),1))=0,"",INDEX(Input!L$6:L$1005,ROW($C825)-ROW($C$5),1))</f>
        <v/>
      </c>
      <c r="R825" s="100" t="str">
        <f t="shared" si="97"/>
        <v>-</v>
      </c>
      <c r="S825" s="156" t="str">
        <f>IF(LEN(INDEX(Input!M$6:M$1005,ROW($C825)-ROW($C$5),1))=0,"-",INDEX(Input!M$6:M$1005,ROW($C825)-ROW($C$5),1))</f>
        <v>-</v>
      </c>
      <c r="T825" s="156" t="str">
        <f t="shared" si="98"/>
        <v/>
      </c>
      <c r="U825" s="100" t="str">
        <f t="shared" si="99"/>
        <v>-</v>
      </c>
      <c r="V825" s="156" t="str">
        <f>IF(LEN(INDEX(Input!O$6:O$1005,ROW($C825)-ROW($C$5),1))=0,"",INDEX(Input!O$6:O$1005,ROW($C825)-ROW($C$5),1))</f>
        <v/>
      </c>
      <c r="W825" s="100" t="str">
        <f t="shared" si="100"/>
        <v>-</v>
      </c>
      <c r="X825" s="104" t="str">
        <f t="shared" si="101"/>
        <v/>
      </c>
      <c r="Y825" s="102" t="str">
        <f t="shared" si="102"/>
        <v/>
      </c>
      <c r="Z825" s="102" t="str">
        <f>IF(AND(OR(Dashboard!$D$7=J825,Dashboard!$D$7=""),  OR(Dashboard!$G$6&lt;=K825,Dashboard!$G$6=""), OR(Dashboard!$G$7&gt;=K825,Dashboard!$G$7=""),  OR(Dashboard!$J$6&lt;=O825,Dashboard!$J$6=""), OR(Dashboard!$J$7&gt;=O825,Dashboard!$J$7=""),D825&lt;&gt;""),"x","")</f>
        <v>x</v>
      </c>
      <c r="AA825" s="102" t="str">
        <f>IF(AND(OR(Dashboard!$D$6=H825,Dashboard!$D$6="",Dashboard!$D$6="All"), Z825="x"),"x","")</f>
        <v>x</v>
      </c>
      <c r="AB825" s="103" t="str">
        <f>IF(AND(OR(Dashboard!$D$6=H825,Dashboard!$D$6="",Dashboard!$D$6="All"), OR(Dashboard!$D$7=J825,Dashboard!$D$7=""),  OR(Dashboard!$G$6&lt;=K825,Dashboard!$G$6=""), OR(Dashboard!$G$7&gt;=K825,Dashboard!$G$7=""),  OR(Dashboard!$J$6&lt;=O825,Dashboard!$J$6=""), OR(Dashboard!$J$7&gt;=O825,Dashboard!$J$7=""),I825&lt;&gt;""),"x","")</f>
        <v/>
      </c>
      <c r="AC825" s="88" t="str">
        <f>IF($AB825&lt;&gt;"x","",IF(AND($I825&lt;&gt;AC$4, IFERROR(MATCH("c",$AB825:AB825,0),0)=0),"x", IF(IFERROR(MATCH("c",$AB825:AB825,0),0)=0,"c","")))</f>
        <v/>
      </c>
      <c r="AD825" s="88" t="str">
        <f>IF($AB825&lt;&gt;"x","",IF(AND($I825&lt;&gt;AD$4, IFERROR(MATCH("c",$AB825:AC825,0),0)=0),"x", IF(IFERROR(MATCH("c",$AB825:AC825,0),0)=0,"c","")))</f>
        <v/>
      </c>
      <c r="AE825" s="88" t="str">
        <f>IF($AB825&lt;&gt;"x","",IF(AND($I825&lt;&gt;AE$4, IFERROR(MATCH("c",$AB825:AD825,0),0)=0),"x", IF(IFERROR(MATCH("c",$AB825:AD825,0),0)=0,"c","")))</f>
        <v/>
      </c>
      <c r="AF825" s="88" t="str">
        <f>IF($AB825&lt;&gt;"x","",IF(AND($I825&lt;&gt;AF$4, IFERROR(MATCH("c",$AB825:AE825,0),0)=0),"x", IF(IFERROR(MATCH("c",$AB825:AE825,0),0)=0,"c","")))</f>
        <v/>
      </c>
      <c r="AG825" s="88" t="str">
        <f>IF($AB825&lt;&gt;"x","",IF(AND($I825&lt;&gt;AG$4, IFERROR(MATCH("c",$AB825:AF825,0),0)=0),"x", IF(IFERROR(MATCH("c",$AB825:AF825,0),0)=0,"c","")))</f>
        <v/>
      </c>
      <c r="AH825" s="88" t="str">
        <f>IF($AB825&lt;&gt;"x","",IF(AND($I825&lt;&gt;AH$4, IFERROR(MATCH("c",$AB825:AG825,0),0)=0),"x", IF(IFERROR(MATCH("c",$AB825:AG825,0),0)=0,"c","")))</f>
        <v/>
      </c>
      <c r="AI825" s="88" t="str">
        <f>IF($AB825&lt;&gt;"x","",IF(AND($I825&lt;&gt;AI$4, IFERROR(MATCH("c",$AB825:AH825,0),0)=0),"x", IF(IFERROR(MATCH("c",$AB825:AH825,0),0)=0,"c","")))</f>
        <v/>
      </c>
      <c r="AJ825" s="88" t="str">
        <f>IF($AB825&lt;&gt;"x","",IF(AND($I825&lt;&gt;AJ$4, IFERROR(MATCH("c",$AB825:AI825,0),0)=0),"x", IF(IFERROR(MATCH("c",$AB825:AI825,0),0)=0,"c","")))</f>
        <v/>
      </c>
      <c r="AK825" s="88" t="str">
        <f>IF($AB825&lt;&gt;"x","",IF(AND($I825&lt;&gt;AK$4, IFERROR(MATCH("c",$AB825:AJ825,0),0)=0),"x", IF(IFERROR(MATCH("c",$AB825:AJ825,0),0)=0,"c","")))</f>
        <v/>
      </c>
      <c r="AL825" s="88" t="str">
        <f>IF($AB825&lt;&gt;"x","",IF(AND($I825&lt;&gt;AL$4, IFERROR(MATCH("c",$AB825:AK825,0),0)=0),"x", IF(IFERROR(MATCH("c",$AB825:AK825,0),0)=0,"c","")))</f>
        <v/>
      </c>
      <c r="AM825" s="88" t="str">
        <f>IF($AB825&lt;&gt;"x","",IF(AND($I825&lt;&gt;AM$4, IFERROR(MATCH("c",$AB825:AL825,0),0)=0),"x", IF(IFERROR(MATCH("c",$AB825:AL825,0),0)=0,"c","")))</f>
        <v/>
      </c>
      <c r="AN825" s="88" t="str">
        <f>IF($AB825&lt;&gt;"x","",IF(AND($I825&lt;&gt;AN$4, IFERROR(MATCH("c",$AB825:AM825,0),0)=0),"x", IF(IFERROR(MATCH("c",$AB825:AM825,0),0)=0,"c","")))</f>
        <v/>
      </c>
      <c r="AO825" s="88" t="str">
        <f>IF($AB825&lt;&gt;"x","",IF(AND($I825&lt;&gt;AO$4, IFERROR(MATCH("c",$AB825:AN825,0),0)=0),"x", IF(IFERROR(MATCH("c",$AB825:AN825,0),0)=0,"c","")))</f>
        <v/>
      </c>
      <c r="AP825" s="88" t="str">
        <f>IF($AB825&lt;&gt;"x","",IF(AND($I825&lt;&gt;AP$4, IFERROR(MATCH("c",$AB825:AO825,0),0)=0),"x", IF(IFERROR(MATCH("c",$AB825:AO825,0),0)=0,"c","")))</f>
        <v/>
      </c>
      <c r="AQ825" s="88" t="str">
        <f>IF($AB825&lt;&gt;"x","",IF(AND($I825&lt;&gt;AQ$4, IFERROR(MATCH("c",$AB825:AP825,0),0)=0),"x", IF(IFERROR(MATCH("c",$AB825:AP825,0),0)=0,"c","")))</f>
        <v/>
      </c>
    </row>
    <row r="826" spans="2:43" x14ac:dyDescent="0.25">
      <c r="B826" s="88">
        <f>IF(AND(OR(Pipeline!$F$5=H826,Pipeline!$F$5="",Pipeline!$F$5="All"), OR(Pipeline!$F$6=J826,Pipeline!$F$6="",Pipeline!$F$6="All"),  OR(Pipeline!$J$5&lt;=K826,Pipeline!$J$5=""), OR(Pipeline!$J$6&gt;=K826,Pipeline!$J$6=""),  OR(Pipeline!$N$5&lt;=O826,Pipeline!$N$5=""), OR(Pipeline!$N$6&gt;=O826,Pipeline!$N$6="")),1,0)</f>
        <v>1</v>
      </c>
      <c r="C826" s="99">
        <f>IF(B826&lt;&gt;1,"",COUNTIFS($I$6:I825,I826,$B$6:B825,1)+1)</f>
        <v>814</v>
      </c>
      <c r="D826" s="100" t="str">
        <f>IF(LEN(INDEX(Input!B$6:B$1005,ROW($C826)-ROW($C$5),1))=0,"-",INDEX(Input!B$6:B$1005,ROW($C826)-ROW($C$5),1))</f>
        <v>-</v>
      </c>
      <c r="E826" s="100" t="str">
        <f>IF(LEN(INDEX(Input!C$6:C$1005,ROW($C826)-ROW($C$5),1))=0,"-",INDEX(Input!C$6:C$1005,ROW($C826)-ROW($C$5),1))</f>
        <v>-</v>
      </c>
      <c r="F826" s="100" t="str">
        <f>IF(LEN(INDEX(Input!D$6:D$1005,ROW($C826)-ROW($C$5),1))=0,"-",INDEX(Input!D$6:D$1005,ROW($C826)-ROW($C$5),1))</f>
        <v>-</v>
      </c>
      <c r="G826" s="100" t="str">
        <f>IF(LEN(INDEX(Input!E$6:E$1005,ROW($C826)-ROW($C$5),1))=0,"-",INDEX(Input!E$6:E$1005,ROW($C826)-ROW($C$5),1))</f>
        <v>-</v>
      </c>
      <c r="H826" s="100" t="str">
        <f>IF(LEN(INDEX(Input!F$6:F$1005,ROW($C826)-ROW($C$5),1))=0,"-",INDEX(Input!F$6:F$1005,ROW($C826)-ROW($C$5),1))</f>
        <v>-</v>
      </c>
      <c r="I826" s="100" t="str">
        <f>IF(LEN(INDEX(Input!G$6:G$1005,ROW($C826)-ROW($C$5),1))=0,"",INDEX(Input!G$6:G$1005,ROW($C826)-ROW($C$5),1))</f>
        <v/>
      </c>
      <c r="J826" s="100" t="str">
        <f>IF(LEN(INDEX(Input!B$6:B$1005,ROW($C826)-ROW($C$5),1))=0,"-",IF(INDEX(Input!H$6:H$1005,ROW($C826)-ROW($C$5),1)="","Not set",INDEX(Input!H$6:H$1005,ROW($C826)-ROW($C$5),1)) )</f>
        <v>-</v>
      </c>
      <c r="K826" s="101" t="str">
        <f>IF(LEN(INDEX(Input!I$6:I$1005,ROW($C826)-ROW($C$5),1))=0,"",INDEX(Input!I$6:I$1005,ROW($C826)-ROW($C$5),1))</f>
        <v/>
      </c>
      <c r="L826" s="101" t="str">
        <f t="array" ref="L826">IFERROR(IF($AY$24=123,DAY(K826)&amp;connector&amp;IF($AZ$24="Extended",INDEX($AT$24:$AT$35,MONTH(K826),1),MONTH(K826))&amp;connector&amp;IF($AZ$24="Short", RIGHT(YEAR(K826),2),YEAR(K826)),IF($AY$24=213, MONTH(K826)&amp;connector&amp;DAY(K826)&amp;connector&amp;IF($AZ$24="Short", RIGHT(YEAR(K826),2),YEAR(K826)),IF($AZ$24="Short", RIGHT(YEAR(K826),2),YEAR(K826))&amp;connector&amp;MONTH(K826)&amp;connector&amp;DAY(K826))),"-")</f>
        <v>-</v>
      </c>
      <c r="M826" s="101" t="str">
        <f>IF(LEN(INDEX(Input!J$6:J$1005,ROW($C826)-ROW($C$5),1))=0,"",INDEX(Input!J$6:J$1005,ROW($C826)-ROW($C$5),1))</f>
        <v/>
      </c>
      <c r="N826" s="101" t="str">
        <f t="array" ref="N826">IFERROR(IF($AY$24=123,DAY(M826)&amp;connector&amp;IF($AZ$24="Extended",INDEX($AT$24:$AT$35,MONTH(M826),1),MONTH(M826))&amp;connector&amp;IF($AZ$24="Short", RIGHT(YEAR(M826),2),YEAR(M826)),IF($AY$24=213, MONTH(M826)&amp;connector&amp;DAY(M826)&amp;connector&amp;IF($AZ$24="Short", RIGHT(YEAR(M826),2),YEAR(M826)),IF($AZ$24="Short", RIGHT(YEAR(M826),2),YEAR(M826))&amp;connector&amp;MONTH(M826)&amp;connector&amp;DAY(M826))),"-")</f>
        <v>-</v>
      </c>
      <c r="O826" s="156" t="str">
        <f>IF(LEN(INDEX(Input!K$6:K$1005,ROW($C826)-ROW($C$5),1))=0,"",INDEX(Input!K$6:K$1005,ROW($C826)-ROW($C$5),1))</f>
        <v/>
      </c>
      <c r="P826" s="100" t="str">
        <f t="shared" si="96"/>
        <v>-</v>
      </c>
      <c r="Q826" s="156" t="str">
        <f>IF(LEN(INDEX(Input!L$6:L$1005,ROW($C826)-ROW($C$5),1))=0,"",INDEX(Input!L$6:L$1005,ROW($C826)-ROW($C$5),1))</f>
        <v/>
      </c>
      <c r="R826" s="100" t="str">
        <f t="shared" si="97"/>
        <v>-</v>
      </c>
      <c r="S826" s="156" t="str">
        <f>IF(LEN(INDEX(Input!M$6:M$1005,ROW($C826)-ROW($C$5),1))=0,"-",INDEX(Input!M$6:M$1005,ROW($C826)-ROW($C$5),1))</f>
        <v>-</v>
      </c>
      <c r="T826" s="156" t="str">
        <f t="shared" si="98"/>
        <v/>
      </c>
      <c r="U826" s="100" t="str">
        <f t="shared" si="99"/>
        <v>-</v>
      </c>
      <c r="V826" s="156" t="str">
        <f>IF(LEN(INDEX(Input!O$6:O$1005,ROW($C826)-ROW($C$5),1))=0,"",INDEX(Input!O$6:O$1005,ROW($C826)-ROW($C$5),1))</f>
        <v/>
      </c>
      <c r="W826" s="100" t="str">
        <f t="shared" si="100"/>
        <v>-</v>
      </c>
      <c r="X826" s="104" t="str">
        <f t="shared" si="101"/>
        <v/>
      </c>
      <c r="Y826" s="102" t="str">
        <f t="shared" si="102"/>
        <v/>
      </c>
      <c r="Z826" s="102" t="str">
        <f>IF(AND(OR(Dashboard!$D$7=J826,Dashboard!$D$7=""),  OR(Dashboard!$G$6&lt;=K826,Dashboard!$G$6=""), OR(Dashboard!$G$7&gt;=K826,Dashboard!$G$7=""),  OR(Dashboard!$J$6&lt;=O826,Dashboard!$J$6=""), OR(Dashboard!$J$7&gt;=O826,Dashboard!$J$7=""),D826&lt;&gt;""),"x","")</f>
        <v>x</v>
      </c>
      <c r="AA826" s="102" t="str">
        <f>IF(AND(OR(Dashboard!$D$6=H826,Dashboard!$D$6="",Dashboard!$D$6="All"), Z826="x"),"x","")</f>
        <v>x</v>
      </c>
      <c r="AB826" s="103" t="str">
        <f>IF(AND(OR(Dashboard!$D$6=H826,Dashboard!$D$6="",Dashboard!$D$6="All"), OR(Dashboard!$D$7=J826,Dashboard!$D$7=""),  OR(Dashboard!$G$6&lt;=K826,Dashboard!$G$6=""), OR(Dashboard!$G$7&gt;=K826,Dashboard!$G$7=""),  OR(Dashboard!$J$6&lt;=O826,Dashboard!$J$6=""), OR(Dashboard!$J$7&gt;=O826,Dashboard!$J$7=""),I826&lt;&gt;""),"x","")</f>
        <v/>
      </c>
      <c r="AC826" s="88" t="str">
        <f>IF($AB826&lt;&gt;"x","",IF(AND($I826&lt;&gt;AC$4, IFERROR(MATCH("c",$AB826:AB826,0),0)=0),"x", IF(IFERROR(MATCH("c",$AB826:AB826,0),0)=0,"c","")))</f>
        <v/>
      </c>
      <c r="AD826" s="88" t="str">
        <f>IF($AB826&lt;&gt;"x","",IF(AND($I826&lt;&gt;AD$4, IFERROR(MATCH("c",$AB826:AC826,0),0)=0),"x", IF(IFERROR(MATCH("c",$AB826:AC826,0),0)=0,"c","")))</f>
        <v/>
      </c>
      <c r="AE826" s="88" t="str">
        <f>IF($AB826&lt;&gt;"x","",IF(AND($I826&lt;&gt;AE$4, IFERROR(MATCH("c",$AB826:AD826,0),0)=0),"x", IF(IFERROR(MATCH("c",$AB826:AD826,0),0)=0,"c","")))</f>
        <v/>
      </c>
      <c r="AF826" s="88" t="str">
        <f>IF($AB826&lt;&gt;"x","",IF(AND($I826&lt;&gt;AF$4, IFERROR(MATCH("c",$AB826:AE826,0),0)=0),"x", IF(IFERROR(MATCH("c",$AB826:AE826,0),0)=0,"c","")))</f>
        <v/>
      </c>
      <c r="AG826" s="88" t="str">
        <f>IF($AB826&lt;&gt;"x","",IF(AND($I826&lt;&gt;AG$4, IFERROR(MATCH("c",$AB826:AF826,0),0)=0),"x", IF(IFERROR(MATCH("c",$AB826:AF826,0),0)=0,"c","")))</f>
        <v/>
      </c>
      <c r="AH826" s="88" t="str">
        <f>IF($AB826&lt;&gt;"x","",IF(AND($I826&lt;&gt;AH$4, IFERROR(MATCH("c",$AB826:AG826,0),0)=0),"x", IF(IFERROR(MATCH("c",$AB826:AG826,0),0)=0,"c","")))</f>
        <v/>
      </c>
      <c r="AI826" s="88" t="str">
        <f>IF($AB826&lt;&gt;"x","",IF(AND($I826&lt;&gt;AI$4, IFERROR(MATCH("c",$AB826:AH826,0),0)=0),"x", IF(IFERROR(MATCH("c",$AB826:AH826,0),0)=0,"c","")))</f>
        <v/>
      </c>
      <c r="AJ826" s="88" t="str">
        <f>IF($AB826&lt;&gt;"x","",IF(AND($I826&lt;&gt;AJ$4, IFERROR(MATCH("c",$AB826:AI826,0),0)=0),"x", IF(IFERROR(MATCH("c",$AB826:AI826,0),0)=0,"c","")))</f>
        <v/>
      </c>
      <c r="AK826" s="88" t="str">
        <f>IF($AB826&lt;&gt;"x","",IF(AND($I826&lt;&gt;AK$4, IFERROR(MATCH("c",$AB826:AJ826,0),0)=0),"x", IF(IFERROR(MATCH("c",$AB826:AJ826,0),0)=0,"c","")))</f>
        <v/>
      </c>
      <c r="AL826" s="88" t="str">
        <f>IF($AB826&lt;&gt;"x","",IF(AND($I826&lt;&gt;AL$4, IFERROR(MATCH("c",$AB826:AK826,0),0)=0),"x", IF(IFERROR(MATCH("c",$AB826:AK826,0),0)=0,"c","")))</f>
        <v/>
      </c>
      <c r="AM826" s="88" t="str">
        <f>IF($AB826&lt;&gt;"x","",IF(AND($I826&lt;&gt;AM$4, IFERROR(MATCH("c",$AB826:AL826,0),0)=0),"x", IF(IFERROR(MATCH("c",$AB826:AL826,0),0)=0,"c","")))</f>
        <v/>
      </c>
      <c r="AN826" s="88" t="str">
        <f>IF($AB826&lt;&gt;"x","",IF(AND($I826&lt;&gt;AN$4, IFERROR(MATCH("c",$AB826:AM826,0),0)=0),"x", IF(IFERROR(MATCH("c",$AB826:AM826,0),0)=0,"c","")))</f>
        <v/>
      </c>
      <c r="AO826" s="88" t="str">
        <f>IF($AB826&lt;&gt;"x","",IF(AND($I826&lt;&gt;AO$4, IFERROR(MATCH("c",$AB826:AN826,0),0)=0),"x", IF(IFERROR(MATCH("c",$AB826:AN826,0),0)=0,"c","")))</f>
        <v/>
      </c>
      <c r="AP826" s="88" t="str">
        <f>IF($AB826&lt;&gt;"x","",IF(AND($I826&lt;&gt;AP$4, IFERROR(MATCH("c",$AB826:AO826,0),0)=0),"x", IF(IFERROR(MATCH("c",$AB826:AO826,0),0)=0,"c","")))</f>
        <v/>
      </c>
      <c r="AQ826" s="88" t="str">
        <f>IF($AB826&lt;&gt;"x","",IF(AND($I826&lt;&gt;AQ$4, IFERROR(MATCH("c",$AB826:AP826,0),0)=0),"x", IF(IFERROR(MATCH("c",$AB826:AP826,0),0)=0,"c","")))</f>
        <v/>
      </c>
    </row>
    <row r="827" spans="2:43" x14ac:dyDescent="0.25">
      <c r="B827" s="88">
        <f>IF(AND(OR(Pipeline!$F$5=H827,Pipeline!$F$5="",Pipeline!$F$5="All"), OR(Pipeline!$F$6=J827,Pipeline!$F$6="",Pipeline!$F$6="All"),  OR(Pipeline!$J$5&lt;=K827,Pipeline!$J$5=""), OR(Pipeline!$J$6&gt;=K827,Pipeline!$J$6=""),  OR(Pipeline!$N$5&lt;=O827,Pipeline!$N$5=""), OR(Pipeline!$N$6&gt;=O827,Pipeline!$N$6="")),1,0)</f>
        <v>1</v>
      </c>
      <c r="C827" s="99">
        <f>IF(B827&lt;&gt;1,"",COUNTIFS($I$6:I826,I827,$B$6:B826,1)+1)</f>
        <v>815</v>
      </c>
      <c r="D827" s="100" t="str">
        <f>IF(LEN(INDEX(Input!B$6:B$1005,ROW($C827)-ROW($C$5),1))=0,"-",INDEX(Input!B$6:B$1005,ROW($C827)-ROW($C$5),1))</f>
        <v>-</v>
      </c>
      <c r="E827" s="100" t="str">
        <f>IF(LEN(INDEX(Input!C$6:C$1005,ROW($C827)-ROW($C$5),1))=0,"-",INDEX(Input!C$6:C$1005,ROW($C827)-ROW($C$5),1))</f>
        <v>-</v>
      </c>
      <c r="F827" s="100" t="str">
        <f>IF(LEN(INDEX(Input!D$6:D$1005,ROW($C827)-ROW($C$5),1))=0,"-",INDEX(Input!D$6:D$1005,ROW($C827)-ROW($C$5),1))</f>
        <v>-</v>
      </c>
      <c r="G827" s="100" t="str">
        <f>IF(LEN(INDEX(Input!E$6:E$1005,ROW($C827)-ROW($C$5),1))=0,"-",INDEX(Input!E$6:E$1005,ROW($C827)-ROW($C$5),1))</f>
        <v>-</v>
      </c>
      <c r="H827" s="100" t="str">
        <f>IF(LEN(INDEX(Input!F$6:F$1005,ROW($C827)-ROW($C$5),1))=0,"-",INDEX(Input!F$6:F$1005,ROW($C827)-ROW($C$5),1))</f>
        <v>-</v>
      </c>
      <c r="I827" s="100" t="str">
        <f>IF(LEN(INDEX(Input!G$6:G$1005,ROW($C827)-ROW($C$5),1))=0,"",INDEX(Input!G$6:G$1005,ROW($C827)-ROW($C$5),1))</f>
        <v/>
      </c>
      <c r="J827" s="100" t="str">
        <f>IF(LEN(INDEX(Input!B$6:B$1005,ROW($C827)-ROW($C$5),1))=0,"-",IF(INDEX(Input!H$6:H$1005,ROW($C827)-ROW($C$5),1)="","Not set",INDEX(Input!H$6:H$1005,ROW($C827)-ROW($C$5),1)) )</f>
        <v>-</v>
      </c>
      <c r="K827" s="101" t="str">
        <f>IF(LEN(INDEX(Input!I$6:I$1005,ROW($C827)-ROW($C$5),1))=0,"",INDEX(Input!I$6:I$1005,ROW($C827)-ROW($C$5),1))</f>
        <v/>
      </c>
      <c r="L827" s="101" t="str">
        <f t="array" ref="L827">IFERROR(IF($AY$24=123,DAY(K827)&amp;connector&amp;IF($AZ$24="Extended",INDEX($AT$24:$AT$35,MONTH(K827),1),MONTH(K827))&amp;connector&amp;IF($AZ$24="Short", RIGHT(YEAR(K827),2),YEAR(K827)),IF($AY$24=213, MONTH(K827)&amp;connector&amp;DAY(K827)&amp;connector&amp;IF($AZ$24="Short", RIGHT(YEAR(K827),2),YEAR(K827)),IF($AZ$24="Short", RIGHT(YEAR(K827),2),YEAR(K827))&amp;connector&amp;MONTH(K827)&amp;connector&amp;DAY(K827))),"-")</f>
        <v>-</v>
      </c>
      <c r="M827" s="101" t="str">
        <f>IF(LEN(INDEX(Input!J$6:J$1005,ROW($C827)-ROW($C$5),1))=0,"",INDEX(Input!J$6:J$1005,ROW($C827)-ROW($C$5),1))</f>
        <v/>
      </c>
      <c r="N827" s="101" t="str">
        <f t="array" ref="N827">IFERROR(IF($AY$24=123,DAY(M827)&amp;connector&amp;IF($AZ$24="Extended",INDEX($AT$24:$AT$35,MONTH(M827),1),MONTH(M827))&amp;connector&amp;IF($AZ$24="Short", RIGHT(YEAR(M827),2),YEAR(M827)),IF($AY$24=213, MONTH(M827)&amp;connector&amp;DAY(M827)&amp;connector&amp;IF($AZ$24="Short", RIGHT(YEAR(M827),2),YEAR(M827)),IF($AZ$24="Short", RIGHT(YEAR(M827),2),YEAR(M827))&amp;connector&amp;MONTH(M827)&amp;connector&amp;DAY(M827))),"-")</f>
        <v>-</v>
      </c>
      <c r="O827" s="156" t="str">
        <f>IF(LEN(INDEX(Input!K$6:K$1005,ROW($C827)-ROW($C$5),1))=0,"",INDEX(Input!K$6:K$1005,ROW($C827)-ROW($C$5),1))</f>
        <v/>
      </c>
      <c r="P827" s="100" t="str">
        <f t="shared" si="96"/>
        <v>-</v>
      </c>
      <c r="Q827" s="156" t="str">
        <f>IF(LEN(INDEX(Input!L$6:L$1005,ROW($C827)-ROW($C$5),1))=0,"",INDEX(Input!L$6:L$1005,ROW($C827)-ROW($C$5),1))</f>
        <v/>
      </c>
      <c r="R827" s="100" t="str">
        <f t="shared" si="97"/>
        <v>-</v>
      </c>
      <c r="S827" s="156" t="str">
        <f>IF(LEN(INDEX(Input!M$6:M$1005,ROW($C827)-ROW($C$5),1))=0,"-",INDEX(Input!M$6:M$1005,ROW($C827)-ROW($C$5),1))</f>
        <v>-</v>
      </c>
      <c r="T827" s="156" t="str">
        <f t="shared" si="98"/>
        <v/>
      </c>
      <c r="U827" s="100" t="str">
        <f t="shared" si="99"/>
        <v>-</v>
      </c>
      <c r="V827" s="156" t="str">
        <f>IF(LEN(INDEX(Input!O$6:O$1005,ROW($C827)-ROW($C$5),1))=0,"",INDEX(Input!O$6:O$1005,ROW($C827)-ROW($C$5),1))</f>
        <v/>
      </c>
      <c r="W827" s="100" t="str">
        <f t="shared" si="100"/>
        <v>-</v>
      </c>
      <c r="X827" s="104" t="str">
        <f t="shared" si="101"/>
        <v/>
      </c>
      <c r="Y827" s="102" t="str">
        <f t="shared" si="102"/>
        <v/>
      </c>
      <c r="Z827" s="102" t="str">
        <f>IF(AND(OR(Dashboard!$D$7=J827,Dashboard!$D$7=""),  OR(Dashboard!$G$6&lt;=K827,Dashboard!$G$6=""), OR(Dashboard!$G$7&gt;=K827,Dashboard!$G$7=""),  OR(Dashboard!$J$6&lt;=O827,Dashboard!$J$6=""), OR(Dashboard!$J$7&gt;=O827,Dashboard!$J$7=""),D827&lt;&gt;""),"x","")</f>
        <v>x</v>
      </c>
      <c r="AA827" s="102" t="str">
        <f>IF(AND(OR(Dashboard!$D$6=H827,Dashboard!$D$6="",Dashboard!$D$6="All"), Z827="x"),"x","")</f>
        <v>x</v>
      </c>
      <c r="AB827" s="103" t="str">
        <f>IF(AND(OR(Dashboard!$D$6=H827,Dashboard!$D$6="",Dashboard!$D$6="All"), OR(Dashboard!$D$7=J827,Dashboard!$D$7=""),  OR(Dashboard!$G$6&lt;=K827,Dashboard!$G$6=""), OR(Dashboard!$G$7&gt;=K827,Dashboard!$G$7=""),  OR(Dashboard!$J$6&lt;=O827,Dashboard!$J$6=""), OR(Dashboard!$J$7&gt;=O827,Dashboard!$J$7=""),I827&lt;&gt;""),"x","")</f>
        <v/>
      </c>
      <c r="AC827" s="88" t="str">
        <f>IF($AB827&lt;&gt;"x","",IF(AND($I827&lt;&gt;AC$4, IFERROR(MATCH("c",$AB827:AB827,0),0)=0),"x", IF(IFERROR(MATCH("c",$AB827:AB827,0),0)=0,"c","")))</f>
        <v/>
      </c>
      <c r="AD827" s="88" t="str">
        <f>IF($AB827&lt;&gt;"x","",IF(AND($I827&lt;&gt;AD$4, IFERROR(MATCH("c",$AB827:AC827,0),0)=0),"x", IF(IFERROR(MATCH("c",$AB827:AC827,0),0)=0,"c","")))</f>
        <v/>
      </c>
      <c r="AE827" s="88" t="str">
        <f>IF($AB827&lt;&gt;"x","",IF(AND($I827&lt;&gt;AE$4, IFERROR(MATCH("c",$AB827:AD827,0),0)=0),"x", IF(IFERROR(MATCH("c",$AB827:AD827,0),0)=0,"c","")))</f>
        <v/>
      </c>
      <c r="AF827" s="88" t="str">
        <f>IF($AB827&lt;&gt;"x","",IF(AND($I827&lt;&gt;AF$4, IFERROR(MATCH("c",$AB827:AE827,0),0)=0),"x", IF(IFERROR(MATCH("c",$AB827:AE827,0),0)=0,"c","")))</f>
        <v/>
      </c>
      <c r="AG827" s="88" t="str">
        <f>IF($AB827&lt;&gt;"x","",IF(AND($I827&lt;&gt;AG$4, IFERROR(MATCH("c",$AB827:AF827,0),0)=0),"x", IF(IFERROR(MATCH("c",$AB827:AF827,0),0)=0,"c","")))</f>
        <v/>
      </c>
      <c r="AH827" s="88" t="str">
        <f>IF($AB827&lt;&gt;"x","",IF(AND($I827&lt;&gt;AH$4, IFERROR(MATCH("c",$AB827:AG827,0),0)=0),"x", IF(IFERROR(MATCH("c",$AB827:AG827,0),0)=0,"c","")))</f>
        <v/>
      </c>
      <c r="AI827" s="88" t="str">
        <f>IF($AB827&lt;&gt;"x","",IF(AND($I827&lt;&gt;AI$4, IFERROR(MATCH("c",$AB827:AH827,0),0)=0),"x", IF(IFERROR(MATCH("c",$AB827:AH827,0),0)=0,"c","")))</f>
        <v/>
      </c>
      <c r="AJ827" s="88" t="str">
        <f>IF($AB827&lt;&gt;"x","",IF(AND($I827&lt;&gt;AJ$4, IFERROR(MATCH("c",$AB827:AI827,0),0)=0),"x", IF(IFERROR(MATCH("c",$AB827:AI827,0),0)=0,"c","")))</f>
        <v/>
      </c>
      <c r="AK827" s="88" t="str">
        <f>IF($AB827&lt;&gt;"x","",IF(AND($I827&lt;&gt;AK$4, IFERROR(MATCH("c",$AB827:AJ827,0),0)=0),"x", IF(IFERROR(MATCH("c",$AB827:AJ827,0),0)=0,"c","")))</f>
        <v/>
      </c>
      <c r="AL827" s="88" t="str">
        <f>IF($AB827&lt;&gt;"x","",IF(AND($I827&lt;&gt;AL$4, IFERROR(MATCH("c",$AB827:AK827,0),0)=0),"x", IF(IFERROR(MATCH("c",$AB827:AK827,0),0)=0,"c","")))</f>
        <v/>
      </c>
      <c r="AM827" s="88" t="str">
        <f>IF($AB827&lt;&gt;"x","",IF(AND($I827&lt;&gt;AM$4, IFERROR(MATCH("c",$AB827:AL827,0),0)=0),"x", IF(IFERROR(MATCH("c",$AB827:AL827,0),0)=0,"c","")))</f>
        <v/>
      </c>
      <c r="AN827" s="88" t="str">
        <f>IF($AB827&lt;&gt;"x","",IF(AND($I827&lt;&gt;AN$4, IFERROR(MATCH("c",$AB827:AM827,0),0)=0),"x", IF(IFERROR(MATCH("c",$AB827:AM827,0),0)=0,"c","")))</f>
        <v/>
      </c>
      <c r="AO827" s="88" t="str">
        <f>IF($AB827&lt;&gt;"x","",IF(AND($I827&lt;&gt;AO$4, IFERROR(MATCH("c",$AB827:AN827,0),0)=0),"x", IF(IFERROR(MATCH("c",$AB827:AN827,0),0)=0,"c","")))</f>
        <v/>
      </c>
      <c r="AP827" s="88" t="str">
        <f>IF($AB827&lt;&gt;"x","",IF(AND($I827&lt;&gt;AP$4, IFERROR(MATCH("c",$AB827:AO827,0),0)=0),"x", IF(IFERROR(MATCH("c",$AB827:AO827,0),0)=0,"c","")))</f>
        <v/>
      </c>
      <c r="AQ827" s="88" t="str">
        <f>IF($AB827&lt;&gt;"x","",IF(AND($I827&lt;&gt;AQ$4, IFERROR(MATCH("c",$AB827:AP827,0),0)=0),"x", IF(IFERROR(MATCH("c",$AB827:AP827,0),0)=0,"c","")))</f>
        <v/>
      </c>
    </row>
    <row r="828" spans="2:43" x14ac:dyDescent="0.25">
      <c r="B828" s="88">
        <f>IF(AND(OR(Pipeline!$F$5=H828,Pipeline!$F$5="",Pipeline!$F$5="All"), OR(Pipeline!$F$6=J828,Pipeline!$F$6="",Pipeline!$F$6="All"),  OR(Pipeline!$J$5&lt;=K828,Pipeline!$J$5=""), OR(Pipeline!$J$6&gt;=K828,Pipeline!$J$6=""),  OR(Pipeline!$N$5&lt;=O828,Pipeline!$N$5=""), OR(Pipeline!$N$6&gt;=O828,Pipeline!$N$6="")),1,0)</f>
        <v>1</v>
      </c>
      <c r="C828" s="99">
        <f>IF(B828&lt;&gt;1,"",COUNTIFS($I$6:I827,I828,$B$6:B827,1)+1)</f>
        <v>816</v>
      </c>
      <c r="D828" s="100" t="str">
        <f>IF(LEN(INDEX(Input!B$6:B$1005,ROW($C828)-ROW($C$5),1))=0,"-",INDEX(Input!B$6:B$1005,ROW($C828)-ROW($C$5),1))</f>
        <v>-</v>
      </c>
      <c r="E828" s="100" t="str">
        <f>IF(LEN(INDEX(Input!C$6:C$1005,ROW($C828)-ROW($C$5),1))=0,"-",INDEX(Input!C$6:C$1005,ROW($C828)-ROW($C$5),1))</f>
        <v>-</v>
      </c>
      <c r="F828" s="100" t="str">
        <f>IF(LEN(INDEX(Input!D$6:D$1005,ROW($C828)-ROW($C$5),1))=0,"-",INDEX(Input!D$6:D$1005,ROW($C828)-ROW($C$5),1))</f>
        <v>-</v>
      </c>
      <c r="G828" s="100" t="str">
        <f>IF(LEN(INDEX(Input!E$6:E$1005,ROW($C828)-ROW($C$5),1))=0,"-",INDEX(Input!E$6:E$1005,ROW($C828)-ROW($C$5),1))</f>
        <v>-</v>
      </c>
      <c r="H828" s="100" t="str">
        <f>IF(LEN(INDEX(Input!F$6:F$1005,ROW($C828)-ROW($C$5),1))=0,"-",INDEX(Input!F$6:F$1005,ROW($C828)-ROW($C$5),1))</f>
        <v>-</v>
      </c>
      <c r="I828" s="100" t="str">
        <f>IF(LEN(INDEX(Input!G$6:G$1005,ROW($C828)-ROW($C$5),1))=0,"",INDEX(Input!G$6:G$1005,ROW($C828)-ROW($C$5),1))</f>
        <v/>
      </c>
      <c r="J828" s="100" t="str">
        <f>IF(LEN(INDEX(Input!B$6:B$1005,ROW($C828)-ROW($C$5),1))=0,"-",IF(INDEX(Input!H$6:H$1005,ROW($C828)-ROW($C$5),1)="","Not set",INDEX(Input!H$6:H$1005,ROW($C828)-ROW($C$5),1)) )</f>
        <v>-</v>
      </c>
      <c r="K828" s="101" t="str">
        <f>IF(LEN(INDEX(Input!I$6:I$1005,ROW($C828)-ROW($C$5),1))=0,"",INDEX(Input!I$6:I$1005,ROW($C828)-ROW($C$5),1))</f>
        <v/>
      </c>
      <c r="L828" s="101" t="str">
        <f t="array" ref="L828">IFERROR(IF($AY$24=123,DAY(K828)&amp;connector&amp;IF($AZ$24="Extended",INDEX($AT$24:$AT$35,MONTH(K828),1),MONTH(K828))&amp;connector&amp;IF($AZ$24="Short", RIGHT(YEAR(K828),2),YEAR(K828)),IF($AY$24=213, MONTH(K828)&amp;connector&amp;DAY(K828)&amp;connector&amp;IF($AZ$24="Short", RIGHT(YEAR(K828),2),YEAR(K828)),IF($AZ$24="Short", RIGHT(YEAR(K828),2),YEAR(K828))&amp;connector&amp;MONTH(K828)&amp;connector&amp;DAY(K828))),"-")</f>
        <v>-</v>
      </c>
      <c r="M828" s="101" t="str">
        <f>IF(LEN(INDEX(Input!J$6:J$1005,ROW($C828)-ROW($C$5),1))=0,"",INDEX(Input!J$6:J$1005,ROW($C828)-ROW($C$5),1))</f>
        <v/>
      </c>
      <c r="N828" s="101" t="str">
        <f t="array" ref="N828">IFERROR(IF($AY$24=123,DAY(M828)&amp;connector&amp;IF($AZ$24="Extended",INDEX($AT$24:$AT$35,MONTH(M828),1),MONTH(M828))&amp;connector&amp;IF($AZ$24="Short", RIGHT(YEAR(M828),2),YEAR(M828)),IF($AY$24=213, MONTH(M828)&amp;connector&amp;DAY(M828)&amp;connector&amp;IF($AZ$24="Short", RIGHT(YEAR(M828),2),YEAR(M828)),IF($AZ$24="Short", RIGHT(YEAR(M828),2),YEAR(M828))&amp;connector&amp;MONTH(M828)&amp;connector&amp;DAY(M828))),"-")</f>
        <v>-</v>
      </c>
      <c r="O828" s="156" t="str">
        <f>IF(LEN(INDEX(Input!K$6:K$1005,ROW($C828)-ROW($C$5),1))=0,"",INDEX(Input!K$6:K$1005,ROW($C828)-ROW($C$5),1))</f>
        <v/>
      </c>
      <c r="P828" s="100" t="str">
        <f t="shared" si="96"/>
        <v>-</v>
      </c>
      <c r="Q828" s="156" t="str">
        <f>IF(LEN(INDEX(Input!L$6:L$1005,ROW($C828)-ROW($C$5),1))=0,"",INDEX(Input!L$6:L$1005,ROW($C828)-ROW($C$5),1))</f>
        <v/>
      </c>
      <c r="R828" s="100" t="str">
        <f t="shared" si="97"/>
        <v>-</v>
      </c>
      <c r="S828" s="156" t="str">
        <f>IF(LEN(INDEX(Input!M$6:M$1005,ROW($C828)-ROW($C$5),1))=0,"-",INDEX(Input!M$6:M$1005,ROW($C828)-ROW($C$5),1))</f>
        <v>-</v>
      </c>
      <c r="T828" s="156" t="str">
        <f t="shared" si="98"/>
        <v/>
      </c>
      <c r="U828" s="100" t="str">
        <f t="shared" si="99"/>
        <v>-</v>
      </c>
      <c r="V828" s="156" t="str">
        <f>IF(LEN(INDEX(Input!O$6:O$1005,ROW($C828)-ROW($C$5),1))=0,"",INDEX(Input!O$6:O$1005,ROW($C828)-ROW($C$5),1))</f>
        <v/>
      </c>
      <c r="W828" s="100" t="str">
        <f t="shared" si="100"/>
        <v>-</v>
      </c>
      <c r="X828" s="104" t="str">
        <f t="shared" si="101"/>
        <v/>
      </c>
      <c r="Y828" s="102" t="str">
        <f t="shared" si="102"/>
        <v/>
      </c>
      <c r="Z828" s="102" t="str">
        <f>IF(AND(OR(Dashboard!$D$7=J828,Dashboard!$D$7=""),  OR(Dashboard!$G$6&lt;=K828,Dashboard!$G$6=""), OR(Dashboard!$G$7&gt;=K828,Dashboard!$G$7=""),  OR(Dashboard!$J$6&lt;=O828,Dashboard!$J$6=""), OR(Dashboard!$J$7&gt;=O828,Dashboard!$J$7=""),D828&lt;&gt;""),"x","")</f>
        <v>x</v>
      </c>
      <c r="AA828" s="102" t="str">
        <f>IF(AND(OR(Dashboard!$D$6=H828,Dashboard!$D$6="",Dashboard!$D$6="All"), Z828="x"),"x","")</f>
        <v>x</v>
      </c>
      <c r="AB828" s="103" t="str">
        <f>IF(AND(OR(Dashboard!$D$6=H828,Dashboard!$D$6="",Dashboard!$D$6="All"), OR(Dashboard!$D$7=J828,Dashboard!$D$7=""),  OR(Dashboard!$G$6&lt;=K828,Dashboard!$G$6=""), OR(Dashboard!$G$7&gt;=K828,Dashboard!$G$7=""),  OR(Dashboard!$J$6&lt;=O828,Dashboard!$J$6=""), OR(Dashboard!$J$7&gt;=O828,Dashboard!$J$7=""),I828&lt;&gt;""),"x","")</f>
        <v/>
      </c>
      <c r="AC828" s="88" t="str">
        <f>IF($AB828&lt;&gt;"x","",IF(AND($I828&lt;&gt;AC$4, IFERROR(MATCH("c",$AB828:AB828,0),0)=0),"x", IF(IFERROR(MATCH("c",$AB828:AB828,0),0)=0,"c","")))</f>
        <v/>
      </c>
      <c r="AD828" s="88" t="str">
        <f>IF($AB828&lt;&gt;"x","",IF(AND($I828&lt;&gt;AD$4, IFERROR(MATCH("c",$AB828:AC828,0),0)=0),"x", IF(IFERROR(MATCH("c",$AB828:AC828,0),0)=0,"c","")))</f>
        <v/>
      </c>
      <c r="AE828" s="88" t="str">
        <f>IF($AB828&lt;&gt;"x","",IF(AND($I828&lt;&gt;AE$4, IFERROR(MATCH("c",$AB828:AD828,0),0)=0),"x", IF(IFERROR(MATCH("c",$AB828:AD828,0),0)=0,"c","")))</f>
        <v/>
      </c>
      <c r="AF828" s="88" t="str">
        <f>IF($AB828&lt;&gt;"x","",IF(AND($I828&lt;&gt;AF$4, IFERROR(MATCH("c",$AB828:AE828,0),0)=0),"x", IF(IFERROR(MATCH("c",$AB828:AE828,0),0)=0,"c","")))</f>
        <v/>
      </c>
      <c r="AG828" s="88" t="str">
        <f>IF($AB828&lt;&gt;"x","",IF(AND($I828&lt;&gt;AG$4, IFERROR(MATCH("c",$AB828:AF828,0),0)=0),"x", IF(IFERROR(MATCH("c",$AB828:AF828,0),0)=0,"c","")))</f>
        <v/>
      </c>
      <c r="AH828" s="88" t="str">
        <f>IF($AB828&lt;&gt;"x","",IF(AND($I828&lt;&gt;AH$4, IFERROR(MATCH("c",$AB828:AG828,0),0)=0),"x", IF(IFERROR(MATCH("c",$AB828:AG828,0),0)=0,"c","")))</f>
        <v/>
      </c>
      <c r="AI828" s="88" t="str">
        <f>IF($AB828&lt;&gt;"x","",IF(AND($I828&lt;&gt;AI$4, IFERROR(MATCH("c",$AB828:AH828,0),0)=0),"x", IF(IFERROR(MATCH("c",$AB828:AH828,0),0)=0,"c","")))</f>
        <v/>
      </c>
      <c r="AJ828" s="88" t="str">
        <f>IF($AB828&lt;&gt;"x","",IF(AND($I828&lt;&gt;AJ$4, IFERROR(MATCH("c",$AB828:AI828,0),0)=0),"x", IF(IFERROR(MATCH("c",$AB828:AI828,0),0)=0,"c","")))</f>
        <v/>
      </c>
      <c r="AK828" s="88" t="str">
        <f>IF($AB828&lt;&gt;"x","",IF(AND($I828&lt;&gt;AK$4, IFERROR(MATCH("c",$AB828:AJ828,0),0)=0),"x", IF(IFERROR(MATCH("c",$AB828:AJ828,0),0)=0,"c","")))</f>
        <v/>
      </c>
      <c r="AL828" s="88" t="str">
        <f>IF($AB828&lt;&gt;"x","",IF(AND($I828&lt;&gt;AL$4, IFERROR(MATCH("c",$AB828:AK828,0),0)=0),"x", IF(IFERROR(MATCH("c",$AB828:AK828,0),0)=0,"c","")))</f>
        <v/>
      </c>
      <c r="AM828" s="88" t="str">
        <f>IF($AB828&lt;&gt;"x","",IF(AND($I828&lt;&gt;AM$4, IFERROR(MATCH("c",$AB828:AL828,0),0)=0),"x", IF(IFERROR(MATCH("c",$AB828:AL828,0),0)=0,"c","")))</f>
        <v/>
      </c>
      <c r="AN828" s="88" t="str">
        <f>IF($AB828&lt;&gt;"x","",IF(AND($I828&lt;&gt;AN$4, IFERROR(MATCH("c",$AB828:AM828,0),0)=0),"x", IF(IFERROR(MATCH("c",$AB828:AM828,0),0)=0,"c","")))</f>
        <v/>
      </c>
      <c r="AO828" s="88" t="str">
        <f>IF($AB828&lt;&gt;"x","",IF(AND($I828&lt;&gt;AO$4, IFERROR(MATCH("c",$AB828:AN828,0),0)=0),"x", IF(IFERROR(MATCH("c",$AB828:AN828,0),0)=0,"c","")))</f>
        <v/>
      </c>
      <c r="AP828" s="88" t="str">
        <f>IF($AB828&lt;&gt;"x","",IF(AND($I828&lt;&gt;AP$4, IFERROR(MATCH("c",$AB828:AO828,0),0)=0),"x", IF(IFERROR(MATCH("c",$AB828:AO828,0),0)=0,"c","")))</f>
        <v/>
      </c>
      <c r="AQ828" s="88" t="str">
        <f>IF($AB828&lt;&gt;"x","",IF(AND($I828&lt;&gt;AQ$4, IFERROR(MATCH("c",$AB828:AP828,0),0)=0),"x", IF(IFERROR(MATCH("c",$AB828:AP828,0),0)=0,"c","")))</f>
        <v/>
      </c>
    </row>
    <row r="829" spans="2:43" x14ac:dyDescent="0.25">
      <c r="B829" s="88">
        <f>IF(AND(OR(Pipeline!$F$5=H829,Pipeline!$F$5="",Pipeline!$F$5="All"), OR(Pipeline!$F$6=J829,Pipeline!$F$6="",Pipeline!$F$6="All"),  OR(Pipeline!$J$5&lt;=K829,Pipeline!$J$5=""), OR(Pipeline!$J$6&gt;=K829,Pipeline!$J$6=""),  OR(Pipeline!$N$5&lt;=O829,Pipeline!$N$5=""), OR(Pipeline!$N$6&gt;=O829,Pipeline!$N$6="")),1,0)</f>
        <v>1</v>
      </c>
      <c r="C829" s="99">
        <f>IF(B829&lt;&gt;1,"",COUNTIFS($I$6:I828,I829,$B$6:B828,1)+1)</f>
        <v>817</v>
      </c>
      <c r="D829" s="100" t="str">
        <f>IF(LEN(INDEX(Input!B$6:B$1005,ROW($C829)-ROW($C$5),1))=0,"-",INDEX(Input!B$6:B$1005,ROW($C829)-ROW($C$5),1))</f>
        <v>-</v>
      </c>
      <c r="E829" s="100" t="str">
        <f>IF(LEN(INDEX(Input!C$6:C$1005,ROW($C829)-ROW($C$5),1))=0,"-",INDEX(Input!C$6:C$1005,ROW($C829)-ROW($C$5),1))</f>
        <v>-</v>
      </c>
      <c r="F829" s="100" t="str">
        <f>IF(LEN(INDEX(Input!D$6:D$1005,ROW($C829)-ROW($C$5),1))=0,"-",INDEX(Input!D$6:D$1005,ROW($C829)-ROW($C$5),1))</f>
        <v>-</v>
      </c>
      <c r="G829" s="100" t="str">
        <f>IF(LEN(INDEX(Input!E$6:E$1005,ROW($C829)-ROW($C$5),1))=0,"-",INDEX(Input!E$6:E$1005,ROW($C829)-ROW($C$5),1))</f>
        <v>-</v>
      </c>
      <c r="H829" s="100" t="str">
        <f>IF(LEN(INDEX(Input!F$6:F$1005,ROW($C829)-ROW($C$5),1))=0,"-",INDEX(Input!F$6:F$1005,ROW($C829)-ROW($C$5),1))</f>
        <v>-</v>
      </c>
      <c r="I829" s="100" t="str">
        <f>IF(LEN(INDEX(Input!G$6:G$1005,ROW($C829)-ROW($C$5),1))=0,"",INDEX(Input!G$6:G$1005,ROW($C829)-ROW($C$5),1))</f>
        <v/>
      </c>
      <c r="J829" s="100" t="str">
        <f>IF(LEN(INDEX(Input!B$6:B$1005,ROW($C829)-ROW($C$5),1))=0,"-",IF(INDEX(Input!H$6:H$1005,ROW($C829)-ROW($C$5),1)="","Not set",INDEX(Input!H$6:H$1005,ROW($C829)-ROW($C$5),1)) )</f>
        <v>-</v>
      </c>
      <c r="K829" s="101" t="str">
        <f>IF(LEN(INDEX(Input!I$6:I$1005,ROW($C829)-ROW($C$5),1))=0,"",INDEX(Input!I$6:I$1005,ROW($C829)-ROW($C$5),1))</f>
        <v/>
      </c>
      <c r="L829" s="101" t="str">
        <f t="array" ref="L829">IFERROR(IF($AY$24=123,DAY(K829)&amp;connector&amp;IF($AZ$24="Extended",INDEX($AT$24:$AT$35,MONTH(K829),1),MONTH(K829))&amp;connector&amp;IF($AZ$24="Short", RIGHT(YEAR(K829),2),YEAR(K829)),IF($AY$24=213, MONTH(K829)&amp;connector&amp;DAY(K829)&amp;connector&amp;IF($AZ$24="Short", RIGHT(YEAR(K829),2),YEAR(K829)),IF($AZ$24="Short", RIGHT(YEAR(K829),2),YEAR(K829))&amp;connector&amp;MONTH(K829)&amp;connector&amp;DAY(K829))),"-")</f>
        <v>-</v>
      </c>
      <c r="M829" s="101" t="str">
        <f>IF(LEN(INDEX(Input!J$6:J$1005,ROW($C829)-ROW($C$5),1))=0,"",INDEX(Input!J$6:J$1005,ROW($C829)-ROW($C$5),1))</f>
        <v/>
      </c>
      <c r="N829" s="101" t="str">
        <f t="array" ref="N829">IFERROR(IF($AY$24=123,DAY(M829)&amp;connector&amp;IF($AZ$24="Extended",INDEX($AT$24:$AT$35,MONTH(M829),1),MONTH(M829))&amp;connector&amp;IF($AZ$24="Short", RIGHT(YEAR(M829),2),YEAR(M829)),IF($AY$24=213, MONTH(M829)&amp;connector&amp;DAY(M829)&amp;connector&amp;IF($AZ$24="Short", RIGHT(YEAR(M829),2),YEAR(M829)),IF($AZ$24="Short", RIGHT(YEAR(M829),2),YEAR(M829))&amp;connector&amp;MONTH(M829)&amp;connector&amp;DAY(M829))),"-")</f>
        <v>-</v>
      </c>
      <c r="O829" s="156" t="str">
        <f>IF(LEN(INDEX(Input!K$6:K$1005,ROW($C829)-ROW($C$5),1))=0,"",INDEX(Input!K$6:K$1005,ROW($C829)-ROW($C$5),1))</f>
        <v/>
      </c>
      <c r="P829" s="100" t="str">
        <f t="shared" si="96"/>
        <v>-</v>
      </c>
      <c r="Q829" s="156" t="str">
        <f>IF(LEN(INDEX(Input!L$6:L$1005,ROW($C829)-ROW($C$5),1))=0,"",INDEX(Input!L$6:L$1005,ROW($C829)-ROW($C$5),1))</f>
        <v/>
      </c>
      <c r="R829" s="100" t="str">
        <f t="shared" si="97"/>
        <v>-</v>
      </c>
      <c r="S829" s="156" t="str">
        <f>IF(LEN(INDEX(Input!M$6:M$1005,ROW($C829)-ROW($C$5),1))=0,"-",INDEX(Input!M$6:M$1005,ROW($C829)-ROW($C$5),1))</f>
        <v>-</v>
      </c>
      <c r="T829" s="156" t="str">
        <f t="shared" si="98"/>
        <v/>
      </c>
      <c r="U829" s="100" t="str">
        <f t="shared" si="99"/>
        <v>-</v>
      </c>
      <c r="V829" s="156" t="str">
        <f>IF(LEN(INDEX(Input!O$6:O$1005,ROW($C829)-ROW($C$5),1))=0,"",INDEX(Input!O$6:O$1005,ROW($C829)-ROW($C$5),1))</f>
        <v/>
      </c>
      <c r="W829" s="100" t="str">
        <f t="shared" si="100"/>
        <v>-</v>
      </c>
      <c r="X829" s="104" t="str">
        <f t="shared" si="101"/>
        <v/>
      </c>
      <c r="Y829" s="102" t="str">
        <f t="shared" si="102"/>
        <v/>
      </c>
      <c r="Z829" s="102" t="str">
        <f>IF(AND(OR(Dashboard!$D$7=J829,Dashboard!$D$7=""),  OR(Dashboard!$G$6&lt;=K829,Dashboard!$G$6=""), OR(Dashboard!$G$7&gt;=K829,Dashboard!$G$7=""),  OR(Dashboard!$J$6&lt;=O829,Dashboard!$J$6=""), OR(Dashboard!$J$7&gt;=O829,Dashboard!$J$7=""),D829&lt;&gt;""),"x","")</f>
        <v>x</v>
      </c>
      <c r="AA829" s="102" t="str">
        <f>IF(AND(OR(Dashboard!$D$6=H829,Dashboard!$D$6="",Dashboard!$D$6="All"), Z829="x"),"x","")</f>
        <v>x</v>
      </c>
      <c r="AB829" s="103" t="str">
        <f>IF(AND(OR(Dashboard!$D$6=H829,Dashboard!$D$6="",Dashboard!$D$6="All"), OR(Dashboard!$D$7=J829,Dashboard!$D$7=""),  OR(Dashboard!$G$6&lt;=K829,Dashboard!$G$6=""), OR(Dashboard!$G$7&gt;=K829,Dashboard!$G$7=""),  OR(Dashboard!$J$6&lt;=O829,Dashboard!$J$6=""), OR(Dashboard!$J$7&gt;=O829,Dashboard!$J$7=""),I829&lt;&gt;""),"x","")</f>
        <v/>
      </c>
      <c r="AC829" s="88" t="str">
        <f>IF($AB829&lt;&gt;"x","",IF(AND($I829&lt;&gt;AC$4, IFERROR(MATCH("c",$AB829:AB829,0),0)=0),"x", IF(IFERROR(MATCH("c",$AB829:AB829,0),0)=0,"c","")))</f>
        <v/>
      </c>
      <c r="AD829" s="88" t="str">
        <f>IF($AB829&lt;&gt;"x","",IF(AND($I829&lt;&gt;AD$4, IFERROR(MATCH("c",$AB829:AC829,0),0)=0),"x", IF(IFERROR(MATCH("c",$AB829:AC829,0),0)=0,"c","")))</f>
        <v/>
      </c>
      <c r="AE829" s="88" t="str">
        <f>IF($AB829&lt;&gt;"x","",IF(AND($I829&lt;&gt;AE$4, IFERROR(MATCH("c",$AB829:AD829,0),0)=0),"x", IF(IFERROR(MATCH("c",$AB829:AD829,0),0)=0,"c","")))</f>
        <v/>
      </c>
      <c r="AF829" s="88" t="str">
        <f>IF($AB829&lt;&gt;"x","",IF(AND($I829&lt;&gt;AF$4, IFERROR(MATCH("c",$AB829:AE829,0),0)=0),"x", IF(IFERROR(MATCH("c",$AB829:AE829,0),0)=0,"c","")))</f>
        <v/>
      </c>
      <c r="AG829" s="88" t="str">
        <f>IF($AB829&lt;&gt;"x","",IF(AND($I829&lt;&gt;AG$4, IFERROR(MATCH("c",$AB829:AF829,0),0)=0),"x", IF(IFERROR(MATCH("c",$AB829:AF829,0),0)=0,"c","")))</f>
        <v/>
      </c>
      <c r="AH829" s="88" t="str">
        <f>IF($AB829&lt;&gt;"x","",IF(AND($I829&lt;&gt;AH$4, IFERROR(MATCH("c",$AB829:AG829,0),0)=0),"x", IF(IFERROR(MATCH("c",$AB829:AG829,0),0)=0,"c","")))</f>
        <v/>
      </c>
      <c r="AI829" s="88" t="str">
        <f>IF($AB829&lt;&gt;"x","",IF(AND($I829&lt;&gt;AI$4, IFERROR(MATCH("c",$AB829:AH829,0),0)=0),"x", IF(IFERROR(MATCH("c",$AB829:AH829,0),0)=0,"c","")))</f>
        <v/>
      </c>
      <c r="AJ829" s="88" t="str">
        <f>IF($AB829&lt;&gt;"x","",IF(AND($I829&lt;&gt;AJ$4, IFERROR(MATCH("c",$AB829:AI829,0),0)=0),"x", IF(IFERROR(MATCH("c",$AB829:AI829,0),0)=0,"c","")))</f>
        <v/>
      </c>
      <c r="AK829" s="88" t="str">
        <f>IF($AB829&lt;&gt;"x","",IF(AND($I829&lt;&gt;AK$4, IFERROR(MATCH("c",$AB829:AJ829,0),0)=0),"x", IF(IFERROR(MATCH("c",$AB829:AJ829,0),0)=0,"c","")))</f>
        <v/>
      </c>
      <c r="AL829" s="88" t="str">
        <f>IF($AB829&lt;&gt;"x","",IF(AND($I829&lt;&gt;AL$4, IFERROR(MATCH("c",$AB829:AK829,0),0)=0),"x", IF(IFERROR(MATCH("c",$AB829:AK829,0),0)=0,"c","")))</f>
        <v/>
      </c>
      <c r="AM829" s="88" t="str">
        <f>IF($AB829&lt;&gt;"x","",IF(AND($I829&lt;&gt;AM$4, IFERROR(MATCH("c",$AB829:AL829,0),0)=0),"x", IF(IFERROR(MATCH("c",$AB829:AL829,0),0)=0,"c","")))</f>
        <v/>
      </c>
      <c r="AN829" s="88" t="str">
        <f>IF($AB829&lt;&gt;"x","",IF(AND($I829&lt;&gt;AN$4, IFERROR(MATCH("c",$AB829:AM829,0),0)=0),"x", IF(IFERROR(MATCH("c",$AB829:AM829,0),0)=0,"c","")))</f>
        <v/>
      </c>
      <c r="AO829" s="88" t="str">
        <f>IF($AB829&lt;&gt;"x","",IF(AND($I829&lt;&gt;AO$4, IFERROR(MATCH("c",$AB829:AN829,0),0)=0),"x", IF(IFERROR(MATCH("c",$AB829:AN829,0),0)=0,"c","")))</f>
        <v/>
      </c>
      <c r="AP829" s="88" t="str">
        <f>IF($AB829&lt;&gt;"x","",IF(AND($I829&lt;&gt;AP$4, IFERROR(MATCH("c",$AB829:AO829,0),0)=0),"x", IF(IFERROR(MATCH("c",$AB829:AO829,0),0)=0,"c","")))</f>
        <v/>
      </c>
      <c r="AQ829" s="88" t="str">
        <f>IF($AB829&lt;&gt;"x","",IF(AND($I829&lt;&gt;AQ$4, IFERROR(MATCH("c",$AB829:AP829,0),0)=0),"x", IF(IFERROR(MATCH("c",$AB829:AP829,0),0)=0,"c","")))</f>
        <v/>
      </c>
    </row>
    <row r="830" spans="2:43" x14ac:dyDescent="0.25">
      <c r="B830" s="88">
        <f>IF(AND(OR(Pipeline!$F$5=H830,Pipeline!$F$5="",Pipeline!$F$5="All"), OR(Pipeline!$F$6=J830,Pipeline!$F$6="",Pipeline!$F$6="All"),  OR(Pipeline!$J$5&lt;=K830,Pipeline!$J$5=""), OR(Pipeline!$J$6&gt;=K830,Pipeline!$J$6=""),  OR(Pipeline!$N$5&lt;=O830,Pipeline!$N$5=""), OR(Pipeline!$N$6&gt;=O830,Pipeline!$N$6="")),1,0)</f>
        <v>1</v>
      </c>
      <c r="C830" s="99">
        <f>IF(B830&lt;&gt;1,"",COUNTIFS($I$6:I829,I830,$B$6:B829,1)+1)</f>
        <v>818</v>
      </c>
      <c r="D830" s="100" t="str">
        <f>IF(LEN(INDEX(Input!B$6:B$1005,ROW($C830)-ROW($C$5),1))=0,"-",INDEX(Input!B$6:B$1005,ROW($C830)-ROW($C$5),1))</f>
        <v>-</v>
      </c>
      <c r="E830" s="100" t="str">
        <f>IF(LEN(INDEX(Input!C$6:C$1005,ROW($C830)-ROW($C$5),1))=0,"-",INDEX(Input!C$6:C$1005,ROW($C830)-ROW($C$5),1))</f>
        <v>-</v>
      </c>
      <c r="F830" s="100" t="str">
        <f>IF(LEN(INDEX(Input!D$6:D$1005,ROW($C830)-ROW($C$5),1))=0,"-",INDEX(Input!D$6:D$1005,ROW($C830)-ROW($C$5),1))</f>
        <v>-</v>
      </c>
      <c r="G830" s="100" t="str">
        <f>IF(LEN(INDEX(Input!E$6:E$1005,ROW($C830)-ROW($C$5),1))=0,"-",INDEX(Input!E$6:E$1005,ROW($C830)-ROW($C$5),1))</f>
        <v>-</v>
      </c>
      <c r="H830" s="100" t="str">
        <f>IF(LEN(INDEX(Input!F$6:F$1005,ROW($C830)-ROW($C$5),1))=0,"-",INDEX(Input!F$6:F$1005,ROW($C830)-ROW($C$5),1))</f>
        <v>-</v>
      </c>
      <c r="I830" s="100" t="str">
        <f>IF(LEN(INDEX(Input!G$6:G$1005,ROW($C830)-ROW($C$5),1))=0,"",INDEX(Input!G$6:G$1005,ROW($C830)-ROW($C$5),1))</f>
        <v/>
      </c>
      <c r="J830" s="100" t="str">
        <f>IF(LEN(INDEX(Input!B$6:B$1005,ROW($C830)-ROW($C$5),1))=0,"-",IF(INDEX(Input!H$6:H$1005,ROW($C830)-ROW($C$5),1)="","Not set",INDEX(Input!H$6:H$1005,ROW($C830)-ROW($C$5),1)) )</f>
        <v>-</v>
      </c>
      <c r="K830" s="101" t="str">
        <f>IF(LEN(INDEX(Input!I$6:I$1005,ROW($C830)-ROW($C$5),1))=0,"",INDEX(Input!I$6:I$1005,ROW($C830)-ROW($C$5),1))</f>
        <v/>
      </c>
      <c r="L830" s="101" t="str">
        <f t="array" ref="L830">IFERROR(IF($AY$24=123,DAY(K830)&amp;connector&amp;IF($AZ$24="Extended",INDEX($AT$24:$AT$35,MONTH(K830),1),MONTH(K830))&amp;connector&amp;IF($AZ$24="Short", RIGHT(YEAR(K830),2),YEAR(K830)),IF($AY$24=213, MONTH(K830)&amp;connector&amp;DAY(K830)&amp;connector&amp;IF($AZ$24="Short", RIGHT(YEAR(K830),2),YEAR(K830)),IF($AZ$24="Short", RIGHT(YEAR(K830),2),YEAR(K830))&amp;connector&amp;MONTH(K830)&amp;connector&amp;DAY(K830))),"-")</f>
        <v>-</v>
      </c>
      <c r="M830" s="101" t="str">
        <f>IF(LEN(INDEX(Input!J$6:J$1005,ROW($C830)-ROW($C$5),1))=0,"",INDEX(Input!J$6:J$1005,ROW($C830)-ROW($C$5),1))</f>
        <v/>
      </c>
      <c r="N830" s="101" t="str">
        <f t="array" ref="N830">IFERROR(IF($AY$24=123,DAY(M830)&amp;connector&amp;IF($AZ$24="Extended",INDEX($AT$24:$AT$35,MONTH(M830),1),MONTH(M830))&amp;connector&amp;IF($AZ$24="Short", RIGHT(YEAR(M830),2),YEAR(M830)),IF($AY$24=213, MONTH(M830)&amp;connector&amp;DAY(M830)&amp;connector&amp;IF($AZ$24="Short", RIGHT(YEAR(M830),2),YEAR(M830)),IF($AZ$24="Short", RIGHT(YEAR(M830),2),YEAR(M830))&amp;connector&amp;MONTH(M830)&amp;connector&amp;DAY(M830))),"-")</f>
        <v>-</v>
      </c>
      <c r="O830" s="156" t="str">
        <f>IF(LEN(INDEX(Input!K$6:K$1005,ROW($C830)-ROW($C$5),1))=0,"",INDEX(Input!K$6:K$1005,ROW($C830)-ROW($C$5),1))</f>
        <v/>
      </c>
      <c r="P830" s="100" t="str">
        <f t="shared" si="96"/>
        <v>-</v>
      </c>
      <c r="Q830" s="156" t="str">
        <f>IF(LEN(INDEX(Input!L$6:L$1005,ROW($C830)-ROW($C$5),1))=0,"",INDEX(Input!L$6:L$1005,ROW($C830)-ROW($C$5),1))</f>
        <v/>
      </c>
      <c r="R830" s="100" t="str">
        <f t="shared" si="97"/>
        <v>-</v>
      </c>
      <c r="S830" s="156" t="str">
        <f>IF(LEN(INDEX(Input!M$6:M$1005,ROW($C830)-ROW($C$5),1))=0,"-",INDEX(Input!M$6:M$1005,ROW($C830)-ROW($C$5),1))</f>
        <v>-</v>
      </c>
      <c r="T830" s="156" t="str">
        <f t="shared" si="98"/>
        <v/>
      </c>
      <c r="U830" s="100" t="str">
        <f t="shared" si="99"/>
        <v>-</v>
      </c>
      <c r="V830" s="156" t="str">
        <f>IF(LEN(INDEX(Input!O$6:O$1005,ROW($C830)-ROW($C$5),1))=0,"",INDEX(Input!O$6:O$1005,ROW($C830)-ROW($C$5),1))</f>
        <v/>
      </c>
      <c r="W830" s="100" t="str">
        <f t="shared" si="100"/>
        <v>-</v>
      </c>
      <c r="X830" s="104" t="str">
        <f t="shared" si="101"/>
        <v/>
      </c>
      <c r="Y830" s="102" t="str">
        <f t="shared" si="102"/>
        <v/>
      </c>
      <c r="Z830" s="102" t="str">
        <f>IF(AND(OR(Dashboard!$D$7=J830,Dashboard!$D$7=""),  OR(Dashboard!$G$6&lt;=K830,Dashboard!$G$6=""), OR(Dashboard!$G$7&gt;=K830,Dashboard!$G$7=""),  OR(Dashboard!$J$6&lt;=O830,Dashboard!$J$6=""), OR(Dashboard!$J$7&gt;=O830,Dashboard!$J$7=""),D830&lt;&gt;""),"x","")</f>
        <v>x</v>
      </c>
      <c r="AA830" s="102" t="str">
        <f>IF(AND(OR(Dashboard!$D$6=H830,Dashboard!$D$6="",Dashboard!$D$6="All"), Z830="x"),"x","")</f>
        <v>x</v>
      </c>
      <c r="AB830" s="103" t="str">
        <f>IF(AND(OR(Dashboard!$D$6=H830,Dashboard!$D$6="",Dashboard!$D$6="All"), OR(Dashboard!$D$7=J830,Dashboard!$D$7=""),  OR(Dashboard!$G$6&lt;=K830,Dashboard!$G$6=""), OR(Dashboard!$G$7&gt;=K830,Dashboard!$G$7=""),  OR(Dashboard!$J$6&lt;=O830,Dashboard!$J$6=""), OR(Dashboard!$J$7&gt;=O830,Dashboard!$J$7=""),I830&lt;&gt;""),"x","")</f>
        <v/>
      </c>
      <c r="AC830" s="88" t="str">
        <f>IF($AB830&lt;&gt;"x","",IF(AND($I830&lt;&gt;AC$4, IFERROR(MATCH("c",$AB830:AB830,0),0)=0),"x", IF(IFERROR(MATCH("c",$AB830:AB830,0),0)=0,"c","")))</f>
        <v/>
      </c>
      <c r="AD830" s="88" t="str">
        <f>IF($AB830&lt;&gt;"x","",IF(AND($I830&lt;&gt;AD$4, IFERROR(MATCH("c",$AB830:AC830,0),0)=0),"x", IF(IFERROR(MATCH("c",$AB830:AC830,0),0)=0,"c","")))</f>
        <v/>
      </c>
      <c r="AE830" s="88" t="str">
        <f>IF($AB830&lt;&gt;"x","",IF(AND($I830&lt;&gt;AE$4, IFERROR(MATCH("c",$AB830:AD830,0),0)=0),"x", IF(IFERROR(MATCH("c",$AB830:AD830,0),0)=0,"c","")))</f>
        <v/>
      </c>
      <c r="AF830" s="88" t="str">
        <f>IF($AB830&lt;&gt;"x","",IF(AND($I830&lt;&gt;AF$4, IFERROR(MATCH("c",$AB830:AE830,0),0)=0),"x", IF(IFERROR(MATCH("c",$AB830:AE830,0),0)=0,"c","")))</f>
        <v/>
      </c>
      <c r="AG830" s="88" t="str">
        <f>IF($AB830&lt;&gt;"x","",IF(AND($I830&lt;&gt;AG$4, IFERROR(MATCH("c",$AB830:AF830,0),0)=0),"x", IF(IFERROR(MATCH("c",$AB830:AF830,0),0)=0,"c","")))</f>
        <v/>
      </c>
      <c r="AH830" s="88" t="str">
        <f>IF($AB830&lt;&gt;"x","",IF(AND($I830&lt;&gt;AH$4, IFERROR(MATCH("c",$AB830:AG830,0),0)=0),"x", IF(IFERROR(MATCH("c",$AB830:AG830,0),0)=0,"c","")))</f>
        <v/>
      </c>
      <c r="AI830" s="88" t="str">
        <f>IF($AB830&lt;&gt;"x","",IF(AND($I830&lt;&gt;AI$4, IFERROR(MATCH("c",$AB830:AH830,0),0)=0),"x", IF(IFERROR(MATCH("c",$AB830:AH830,0),0)=0,"c","")))</f>
        <v/>
      </c>
      <c r="AJ830" s="88" t="str">
        <f>IF($AB830&lt;&gt;"x","",IF(AND($I830&lt;&gt;AJ$4, IFERROR(MATCH("c",$AB830:AI830,0),0)=0),"x", IF(IFERROR(MATCH("c",$AB830:AI830,0),0)=0,"c","")))</f>
        <v/>
      </c>
      <c r="AK830" s="88" t="str">
        <f>IF($AB830&lt;&gt;"x","",IF(AND($I830&lt;&gt;AK$4, IFERROR(MATCH("c",$AB830:AJ830,0),0)=0),"x", IF(IFERROR(MATCH("c",$AB830:AJ830,0),0)=0,"c","")))</f>
        <v/>
      </c>
      <c r="AL830" s="88" t="str">
        <f>IF($AB830&lt;&gt;"x","",IF(AND($I830&lt;&gt;AL$4, IFERROR(MATCH("c",$AB830:AK830,0),0)=0),"x", IF(IFERROR(MATCH("c",$AB830:AK830,0),0)=0,"c","")))</f>
        <v/>
      </c>
      <c r="AM830" s="88" t="str">
        <f>IF($AB830&lt;&gt;"x","",IF(AND($I830&lt;&gt;AM$4, IFERROR(MATCH("c",$AB830:AL830,0),0)=0),"x", IF(IFERROR(MATCH("c",$AB830:AL830,0),0)=0,"c","")))</f>
        <v/>
      </c>
      <c r="AN830" s="88" t="str">
        <f>IF($AB830&lt;&gt;"x","",IF(AND($I830&lt;&gt;AN$4, IFERROR(MATCH("c",$AB830:AM830,0),0)=0),"x", IF(IFERROR(MATCH("c",$AB830:AM830,0),0)=0,"c","")))</f>
        <v/>
      </c>
      <c r="AO830" s="88" t="str">
        <f>IF($AB830&lt;&gt;"x","",IF(AND($I830&lt;&gt;AO$4, IFERROR(MATCH("c",$AB830:AN830,0),0)=0),"x", IF(IFERROR(MATCH("c",$AB830:AN830,0),0)=0,"c","")))</f>
        <v/>
      </c>
      <c r="AP830" s="88" t="str">
        <f>IF($AB830&lt;&gt;"x","",IF(AND($I830&lt;&gt;AP$4, IFERROR(MATCH("c",$AB830:AO830,0),0)=0),"x", IF(IFERROR(MATCH("c",$AB830:AO830,0),0)=0,"c","")))</f>
        <v/>
      </c>
      <c r="AQ830" s="88" t="str">
        <f>IF($AB830&lt;&gt;"x","",IF(AND($I830&lt;&gt;AQ$4, IFERROR(MATCH("c",$AB830:AP830,0),0)=0),"x", IF(IFERROR(MATCH("c",$AB830:AP830,0),0)=0,"c","")))</f>
        <v/>
      </c>
    </row>
    <row r="831" spans="2:43" x14ac:dyDescent="0.25">
      <c r="B831" s="88">
        <f>IF(AND(OR(Pipeline!$F$5=H831,Pipeline!$F$5="",Pipeline!$F$5="All"), OR(Pipeline!$F$6=J831,Pipeline!$F$6="",Pipeline!$F$6="All"),  OR(Pipeline!$J$5&lt;=K831,Pipeline!$J$5=""), OR(Pipeline!$J$6&gt;=K831,Pipeline!$J$6=""),  OR(Pipeline!$N$5&lt;=O831,Pipeline!$N$5=""), OR(Pipeline!$N$6&gt;=O831,Pipeline!$N$6="")),1,0)</f>
        <v>1</v>
      </c>
      <c r="C831" s="99">
        <f>IF(B831&lt;&gt;1,"",COUNTIFS($I$6:I830,I831,$B$6:B830,1)+1)</f>
        <v>819</v>
      </c>
      <c r="D831" s="100" t="str">
        <f>IF(LEN(INDEX(Input!B$6:B$1005,ROW($C831)-ROW($C$5),1))=0,"-",INDEX(Input!B$6:B$1005,ROW($C831)-ROW($C$5),1))</f>
        <v>-</v>
      </c>
      <c r="E831" s="100" t="str">
        <f>IF(LEN(INDEX(Input!C$6:C$1005,ROW($C831)-ROW($C$5),1))=0,"-",INDEX(Input!C$6:C$1005,ROW($C831)-ROW($C$5),1))</f>
        <v>-</v>
      </c>
      <c r="F831" s="100" t="str">
        <f>IF(LEN(INDEX(Input!D$6:D$1005,ROW($C831)-ROW($C$5),1))=0,"-",INDEX(Input!D$6:D$1005,ROW($C831)-ROW($C$5),1))</f>
        <v>-</v>
      </c>
      <c r="G831" s="100" t="str">
        <f>IF(LEN(INDEX(Input!E$6:E$1005,ROW($C831)-ROW($C$5),1))=0,"-",INDEX(Input!E$6:E$1005,ROW($C831)-ROW($C$5),1))</f>
        <v>-</v>
      </c>
      <c r="H831" s="100" t="str">
        <f>IF(LEN(INDEX(Input!F$6:F$1005,ROW($C831)-ROW($C$5),1))=0,"-",INDEX(Input!F$6:F$1005,ROW($C831)-ROW($C$5),1))</f>
        <v>-</v>
      </c>
      <c r="I831" s="100" t="str">
        <f>IF(LEN(INDEX(Input!G$6:G$1005,ROW($C831)-ROW($C$5),1))=0,"",INDEX(Input!G$6:G$1005,ROW($C831)-ROW($C$5),1))</f>
        <v/>
      </c>
      <c r="J831" s="100" t="str">
        <f>IF(LEN(INDEX(Input!B$6:B$1005,ROW($C831)-ROW($C$5),1))=0,"-",IF(INDEX(Input!H$6:H$1005,ROW($C831)-ROW($C$5),1)="","Not set",INDEX(Input!H$6:H$1005,ROW($C831)-ROW($C$5),1)) )</f>
        <v>-</v>
      </c>
      <c r="K831" s="101" t="str">
        <f>IF(LEN(INDEX(Input!I$6:I$1005,ROW($C831)-ROW($C$5),1))=0,"",INDEX(Input!I$6:I$1005,ROW($C831)-ROW($C$5),1))</f>
        <v/>
      </c>
      <c r="L831" s="101" t="str">
        <f t="array" ref="L831">IFERROR(IF($AY$24=123,DAY(K831)&amp;connector&amp;IF($AZ$24="Extended",INDEX($AT$24:$AT$35,MONTH(K831),1),MONTH(K831))&amp;connector&amp;IF($AZ$24="Short", RIGHT(YEAR(K831),2),YEAR(K831)),IF($AY$24=213, MONTH(K831)&amp;connector&amp;DAY(K831)&amp;connector&amp;IF($AZ$24="Short", RIGHT(YEAR(K831),2),YEAR(K831)),IF($AZ$24="Short", RIGHT(YEAR(K831),2),YEAR(K831))&amp;connector&amp;MONTH(K831)&amp;connector&amp;DAY(K831))),"-")</f>
        <v>-</v>
      </c>
      <c r="M831" s="101" t="str">
        <f>IF(LEN(INDEX(Input!J$6:J$1005,ROW($C831)-ROW($C$5),1))=0,"",INDEX(Input!J$6:J$1005,ROW($C831)-ROW($C$5),1))</f>
        <v/>
      </c>
      <c r="N831" s="101" t="str">
        <f t="array" ref="N831">IFERROR(IF($AY$24=123,DAY(M831)&amp;connector&amp;IF($AZ$24="Extended",INDEX($AT$24:$AT$35,MONTH(M831),1),MONTH(M831))&amp;connector&amp;IF($AZ$24="Short", RIGHT(YEAR(M831),2),YEAR(M831)),IF($AY$24=213, MONTH(M831)&amp;connector&amp;DAY(M831)&amp;connector&amp;IF($AZ$24="Short", RIGHT(YEAR(M831),2),YEAR(M831)),IF($AZ$24="Short", RIGHT(YEAR(M831),2),YEAR(M831))&amp;connector&amp;MONTH(M831)&amp;connector&amp;DAY(M831))),"-")</f>
        <v>-</v>
      </c>
      <c r="O831" s="156" t="str">
        <f>IF(LEN(INDEX(Input!K$6:K$1005,ROW($C831)-ROW($C$5),1))=0,"",INDEX(Input!K$6:K$1005,ROW($C831)-ROW($C$5),1))</f>
        <v/>
      </c>
      <c r="P831" s="100" t="str">
        <f t="shared" si="96"/>
        <v>-</v>
      </c>
      <c r="Q831" s="156" t="str">
        <f>IF(LEN(INDEX(Input!L$6:L$1005,ROW($C831)-ROW($C$5),1))=0,"",INDEX(Input!L$6:L$1005,ROW($C831)-ROW($C$5),1))</f>
        <v/>
      </c>
      <c r="R831" s="100" t="str">
        <f t="shared" si="97"/>
        <v>-</v>
      </c>
      <c r="S831" s="156" t="str">
        <f>IF(LEN(INDEX(Input!M$6:M$1005,ROW($C831)-ROW($C$5),1))=0,"-",INDEX(Input!M$6:M$1005,ROW($C831)-ROW($C$5),1))</f>
        <v>-</v>
      </c>
      <c r="T831" s="156" t="str">
        <f t="shared" si="98"/>
        <v/>
      </c>
      <c r="U831" s="100" t="str">
        <f t="shared" si="99"/>
        <v>-</v>
      </c>
      <c r="V831" s="156" t="str">
        <f>IF(LEN(INDEX(Input!O$6:O$1005,ROW($C831)-ROW($C$5),1))=0,"",INDEX(Input!O$6:O$1005,ROW($C831)-ROW($C$5),1))</f>
        <v/>
      </c>
      <c r="W831" s="100" t="str">
        <f t="shared" si="100"/>
        <v>-</v>
      </c>
      <c r="X831" s="104" t="str">
        <f t="shared" si="101"/>
        <v/>
      </c>
      <c r="Y831" s="102" t="str">
        <f t="shared" si="102"/>
        <v/>
      </c>
      <c r="Z831" s="102" t="str">
        <f>IF(AND(OR(Dashboard!$D$7=J831,Dashboard!$D$7=""),  OR(Dashboard!$G$6&lt;=K831,Dashboard!$G$6=""), OR(Dashboard!$G$7&gt;=K831,Dashboard!$G$7=""),  OR(Dashboard!$J$6&lt;=O831,Dashboard!$J$6=""), OR(Dashboard!$J$7&gt;=O831,Dashboard!$J$7=""),D831&lt;&gt;""),"x","")</f>
        <v>x</v>
      </c>
      <c r="AA831" s="102" t="str">
        <f>IF(AND(OR(Dashboard!$D$6=H831,Dashboard!$D$6="",Dashboard!$D$6="All"), Z831="x"),"x","")</f>
        <v>x</v>
      </c>
      <c r="AB831" s="103" t="str">
        <f>IF(AND(OR(Dashboard!$D$6=H831,Dashboard!$D$6="",Dashboard!$D$6="All"), OR(Dashboard!$D$7=J831,Dashboard!$D$7=""),  OR(Dashboard!$G$6&lt;=K831,Dashboard!$G$6=""), OR(Dashboard!$G$7&gt;=K831,Dashboard!$G$7=""),  OR(Dashboard!$J$6&lt;=O831,Dashboard!$J$6=""), OR(Dashboard!$J$7&gt;=O831,Dashboard!$J$7=""),I831&lt;&gt;""),"x","")</f>
        <v/>
      </c>
      <c r="AC831" s="88" t="str">
        <f>IF($AB831&lt;&gt;"x","",IF(AND($I831&lt;&gt;AC$4, IFERROR(MATCH("c",$AB831:AB831,0),0)=0),"x", IF(IFERROR(MATCH("c",$AB831:AB831,0),0)=0,"c","")))</f>
        <v/>
      </c>
      <c r="AD831" s="88" t="str">
        <f>IF($AB831&lt;&gt;"x","",IF(AND($I831&lt;&gt;AD$4, IFERROR(MATCH("c",$AB831:AC831,0),0)=0),"x", IF(IFERROR(MATCH("c",$AB831:AC831,0),0)=0,"c","")))</f>
        <v/>
      </c>
      <c r="AE831" s="88" t="str">
        <f>IF($AB831&lt;&gt;"x","",IF(AND($I831&lt;&gt;AE$4, IFERROR(MATCH("c",$AB831:AD831,0),0)=0),"x", IF(IFERROR(MATCH("c",$AB831:AD831,0),0)=0,"c","")))</f>
        <v/>
      </c>
      <c r="AF831" s="88" t="str">
        <f>IF($AB831&lt;&gt;"x","",IF(AND($I831&lt;&gt;AF$4, IFERROR(MATCH("c",$AB831:AE831,0),0)=0),"x", IF(IFERROR(MATCH("c",$AB831:AE831,0),0)=0,"c","")))</f>
        <v/>
      </c>
      <c r="AG831" s="88" t="str">
        <f>IF($AB831&lt;&gt;"x","",IF(AND($I831&lt;&gt;AG$4, IFERROR(MATCH("c",$AB831:AF831,0),0)=0),"x", IF(IFERROR(MATCH("c",$AB831:AF831,0),0)=0,"c","")))</f>
        <v/>
      </c>
      <c r="AH831" s="88" t="str">
        <f>IF($AB831&lt;&gt;"x","",IF(AND($I831&lt;&gt;AH$4, IFERROR(MATCH("c",$AB831:AG831,0),0)=0),"x", IF(IFERROR(MATCH("c",$AB831:AG831,0),0)=0,"c","")))</f>
        <v/>
      </c>
      <c r="AI831" s="88" t="str">
        <f>IF($AB831&lt;&gt;"x","",IF(AND($I831&lt;&gt;AI$4, IFERROR(MATCH("c",$AB831:AH831,0),0)=0),"x", IF(IFERROR(MATCH("c",$AB831:AH831,0),0)=0,"c","")))</f>
        <v/>
      </c>
      <c r="AJ831" s="88" t="str">
        <f>IF($AB831&lt;&gt;"x","",IF(AND($I831&lt;&gt;AJ$4, IFERROR(MATCH("c",$AB831:AI831,0),0)=0),"x", IF(IFERROR(MATCH("c",$AB831:AI831,0),0)=0,"c","")))</f>
        <v/>
      </c>
      <c r="AK831" s="88" t="str">
        <f>IF($AB831&lt;&gt;"x","",IF(AND($I831&lt;&gt;AK$4, IFERROR(MATCH("c",$AB831:AJ831,0),0)=0),"x", IF(IFERROR(MATCH("c",$AB831:AJ831,0),0)=0,"c","")))</f>
        <v/>
      </c>
      <c r="AL831" s="88" t="str">
        <f>IF($AB831&lt;&gt;"x","",IF(AND($I831&lt;&gt;AL$4, IFERROR(MATCH("c",$AB831:AK831,0),0)=0),"x", IF(IFERROR(MATCH("c",$AB831:AK831,0),0)=0,"c","")))</f>
        <v/>
      </c>
      <c r="AM831" s="88" t="str">
        <f>IF($AB831&lt;&gt;"x","",IF(AND($I831&lt;&gt;AM$4, IFERROR(MATCH("c",$AB831:AL831,0),0)=0),"x", IF(IFERROR(MATCH("c",$AB831:AL831,0),0)=0,"c","")))</f>
        <v/>
      </c>
      <c r="AN831" s="88" t="str">
        <f>IF($AB831&lt;&gt;"x","",IF(AND($I831&lt;&gt;AN$4, IFERROR(MATCH("c",$AB831:AM831,0),0)=0),"x", IF(IFERROR(MATCH("c",$AB831:AM831,0),0)=0,"c","")))</f>
        <v/>
      </c>
      <c r="AO831" s="88" t="str">
        <f>IF($AB831&lt;&gt;"x","",IF(AND($I831&lt;&gt;AO$4, IFERROR(MATCH("c",$AB831:AN831,0),0)=0),"x", IF(IFERROR(MATCH("c",$AB831:AN831,0),0)=0,"c","")))</f>
        <v/>
      </c>
      <c r="AP831" s="88" t="str">
        <f>IF($AB831&lt;&gt;"x","",IF(AND($I831&lt;&gt;AP$4, IFERROR(MATCH("c",$AB831:AO831,0),0)=0),"x", IF(IFERROR(MATCH("c",$AB831:AO831,0),0)=0,"c","")))</f>
        <v/>
      </c>
      <c r="AQ831" s="88" t="str">
        <f>IF($AB831&lt;&gt;"x","",IF(AND($I831&lt;&gt;AQ$4, IFERROR(MATCH("c",$AB831:AP831,0),0)=0),"x", IF(IFERROR(MATCH("c",$AB831:AP831,0),0)=0,"c","")))</f>
        <v/>
      </c>
    </row>
    <row r="832" spans="2:43" x14ac:dyDescent="0.25">
      <c r="B832" s="88">
        <f>IF(AND(OR(Pipeline!$F$5=H832,Pipeline!$F$5="",Pipeline!$F$5="All"), OR(Pipeline!$F$6=J832,Pipeline!$F$6="",Pipeline!$F$6="All"),  OR(Pipeline!$J$5&lt;=K832,Pipeline!$J$5=""), OR(Pipeline!$J$6&gt;=K832,Pipeline!$J$6=""),  OR(Pipeline!$N$5&lt;=O832,Pipeline!$N$5=""), OR(Pipeline!$N$6&gt;=O832,Pipeline!$N$6="")),1,0)</f>
        <v>1</v>
      </c>
      <c r="C832" s="99">
        <f>IF(B832&lt;&gt;1,"",COUNTIFS($I$6:I831,I832,$B$6:B831,1)+1)</f>
        <v>820</v>
      </c>
      <c r="D832" s="100" t="str">
        <f>IF(LEN(INDEX(Input!B$6:B$1005,ROW($C832)-ROW($C$5),1))=0,"-",INDEX(Input!B$6:B$1005,ROW($C832)-ROW($C$5),1))</f>
        <v>-</v>
      </c>
      <c r="E832" s="100" t="str">
        <f>IF(LEN(INDEX(Input!C$6:C$1005,ROW($C832)-ROW($C$5),1))=0,"-",INDEX(Input!C$6:C$1005,ROW($C832)-ROW($C$5),1))</f>
        <v>-</v>
      </c>
      <c r="F832" s="100" t="str">
        <f>IF(LEN(INDEX(Input!D$6:D$1005,ROW($C832)-ROW($C$5),1))=0,"-",INDEX(Input!D$6:D$1005,ROW($C832)-ROW($C$5),1))</f>
        <v>-</v>
      </c>
      <c r="G832" s="100" t="str">
        <f>IF(LEN(INDEX(Input!E$6:E$1005,ROW($C832)-ROW($C$5),1))=0,"-",INDEX(Input!E$6:E$1005,ROW($C832)-ROW($C$5),1))</f>
        <v>-</v>
      </c>
      <c r="H832" s="100" t="str">
        <f>IF(LEN(INDEX(Input!F$6:F$1005,ROW($C832)-ROW($C$5),1))=0,"-",INDEX(Input!F$6:F$1005,ROW($C832)-ROW($C$5),1))</f>
        <v>-</v>
      </c>
      <c r="I832" s="100" t="str">
        <f>IF(LEN(INDEX(Input!G$6:G$1005,ROW($C832)-ROW($C$5),1))=0,"",INDEX(Input!G$6:G$1005,ROW($C832)-ROW($C$5),1))</f>
        <v/>
      </c>
      <c r="J832" s="100" t="str">
        <f>IF(LEN(INDEX(Input!B$6:B$1005,ROW($C832)-ROW($C$5),1))=0,"-",IF(INDEX(Input!H$6:H$1005,ROW($C832)-ROW($C$5),1)="","Not set",INDEX(Input!H$6:H$1005,ROW($C832)-ROW($C$5),1)) )</f>
        <v>-</v>
      </c>
      <c r="K832" s="101" t="str">
        <f>IF(LEN(INDEX(Input!I$6:I$1005,ROW($C832)-ROW($C$5),1))=0,"",INDEX(Input!I$6:I$1005,ROW($C832)-ROW($C$5),1))</f>
        <v/>
      </c>
      <c r="L832" s="101" t="str">
        <f t="array" ref="L832">IFERROR(IF($AY$24=123,DAY(K832)&amp;connector&amp;IF($AZ$24="Extended",INDEX($AT$24:$AT$35,MONTH(K832),1),MONTH(K832))&amp;connector&amp;IF($AZ$24="Short", RIGHT(YEAR(K832),2),YEAR(K832)),IF($AY$24=213, MONTH(K832)&amp;connector&amp;DAY(K832)&amp;connector&amp;IF($AZ$24="Short", RIGHT(YEAR(K832),2),YEAR(K832)),IF($AZ$24="Short", RIGHT(YEAR(K832),2),YEAR(K832))&amp;connector&amp;MONTH(K832)&amp;connector&amp;DAY(K832))),"-")</f>
        <v>-</v>
      </c>
      <c r="M832" s="101" t="str">
        <f>IF(LEN(INDEX(Input!J$6:J$1005,ROW($C832)-ROW($C$5),1))=0,"",INDEX(Input!J$6:J$1005,ROW($C832)-ROW($C$5),1))</f>
        <v/>
      </c>
      <c r="N832" s="101" t="str">
        <f t="array" ref="N832">IFERROR(IF($AY$24=123,DAY(M832)&amp;connector&amp;IF($AZ$24="Extended",INDEX($AT$24:$AT$35,MONTH(M832),1),MONTH(M832))&amp;connector&amp;IF($AZ$24="Short", RIGHT(YEAR(M832),2),YEAR(M832)),IF($AY$24=213, MONTH(M832)&amp;connector&amp;DAY(M832)&amp;connector&amp;IF($AZ$24="Short", RIGHT(YEAR(M832),2),YEAR(M832)),IF($AZ$24="Short", RIGHT(YEAR(M832),2),YEAR(M832))&amp;connector&amp;MONTH(M832)&amp;connector&amp;DAY(M832))),"-")</f>
        <v>-</v>
      </c>
      <c r="O832" s="156" t="str">
        <f>IF(LEN(INDEX(Input!K$6:K$1005,ROW($C832)-ROW($C$5),1))=0,"",INDEX(Input!K$6:K$1005,ROW($C832)-ROW($C$5),1))</f>
        <v/>
      </c>
      <c r="P832" s="100" t="str">
        <f t="shared" si="96"/>
        <v>-</v>
      </c>
      <c r="Q832" s="156" t="str">
        <f>IF(LEN(INDEX(Input!L$6:L$1005,ROW($C832)-ROW($C$5),1))=0,"",INDEX(Input!L$6:L$1005,ROW($C832)-ROW($C$5),1))</f>
        <v/>
      </c>
      <c r="R832" s="100" t="str">
        <f t="shared" si="97"/>
        <v>-</v>
      </c>
      <c r="S832" s="156" t="str">
        <f>IF(LEN(INDEX(Input!M$6:M$1005,ROW($C832)-ROW($C$5),1))=0,"-",INDEX(Input!M$6:M$1005,ROW($C832)-ROW($C$5),1))</f>
        <v>-</v>
      </c>
      <c r="T832" s="156" t="str">
        <f t="shared" si="98"/>
        <v/>
      </c>
      <c r="U832" s="100" t="str">
        <f t="shared" si="99"/>
        <v>-</v>
      </c>
      <c r="V832" s="156" t="str">
        <f>IF(LEN(INDEX(Input!O$6:O$1005,ROW($C832)-ROW($C$5),1))=0,"",INDEX(Input!O$6:O$1005,ROW($C832)-ROW($C$5),1))</f>
        <v/>
      </c>
      <c r="W832" s="100" t="str">
        <f t="shared" si="100"/>
        <v>-</v>
      </c>
      <c r="X832" s="104" t="str">
        <f t="shared" si="101"/>
        <v/>
      </c>
      <c r="Y832" s="102" t="str">
        <f t="shared" si="102"/>
        <v/>
      </c>
      <c r="Z832" s="102" t="str">
        <f>IF(AND(OR(Dashboard!$D$7=J832,Dashboard!$D$7=""),  OR(Dashboard!$G$6&lt;=K832,Dashboard!$G$6=""), OR(Dashboard!$G$7&gt;=K832,Dashboard!$G$7=""),  OR(Dashboard!$J$6&lt;=O832,Dashboard!$J$6=""), OR(Dashboard!$J$7&gt;=O832,Dashboard!$J$7=""),D832&lt;&gt;""),"x","")</f>
        <v>x</v>
      </c>
      <c r="AA832" s="102" t="str">
        <f>IF(AND(OR(Dashboard!$D$6=H832,Dashboard!$D$6="",Dashboard!$D$6="All"), Z832="x"),"x","")</f>
        <v>x</v>
      </c>
      <c r="AB832" s="103" t="str">
        <f>IF(AND(OR(Dashboard!$D$6=H832,Dashboard!$D$6="",Dashboard!$D$6="All"), OR(Dashboard!$D$7=J832,Dashboard!$D$7=""),  OR(Dashboard!$G$6&lt;=K832,Dashboard!$G$6=""), OR(Dashboard!$G$7&gt;=K832,Dashboard!$G$7=""),  OR(Dashboard!$J$6&lt;=O832,Dashboard!$J$6=""), OR(Dashboard!$J$7&gt;=O832,Dashboard!$J$7=""),I832&lt;&gt;""),"x","")</f>
        <v/>
      </c>
      <c r="AC832" s="88" t="str">
        <f>IF($AB832&lt;&gt;"x","",IF(AND($I832&lt;&gt;AC$4, IFERROR(MATCH("c",$AB832:AB832,0),0)=0),"x", IF(IFERROR(MATCH("c",$AB832:AB832,0),0)=0,"c","")))</f>
        <v/>
      </c>
      <c r="AD832" s="88" t="str">
        <f>IF($AB832&lt;&gt;"x","",IF(AND($I832&lt;&gt;AD$4, IFERROR(MATCH("c",$AB832:AC832,0),0)=0),"x", IF(IFERROR(MATCH("c",$AB832:AC832,0),0)=0,"c","")))</f>
        <v/>
      </c>
      <c r="AE832" s="88" t="str">
        <f>IF($AB832&lt;&gt;"x","",IF(AND($I832&lt;&gt;AE$4, IFERROR(MATCH("c",$AB832:AD832,0),0)=0),"x", IF(IFERROR(MATCH("c",$AB832:AD832,0),0)=0,"c","")))</f>
        <v/>
      </c>
      <c r="AF832" s="88" t="str">
        <f>IF($AB832&lt;&gt;"x","",IF(AND($I832&lt;&gt;AF$4, IFERROR(MATCH("c",$AB832:AE832,0),0)=0),"x", IF(IFERROR(MATCH("c",$AB832:AE832,0),0)=0,"c","")))</f>
        <v/>
      </c>
      <c r="AG832" s="88" t="str">
        <f>IF($AB832&lt;&gt;"x","",IF(AND($I832&lt;&gt;AG$4, IFERROR(MATCH("c",$AB832:AF832,0),0)=0),"x", IF(IFERROR(MATCH("c",$AB832:AF832,0),0)=0,"c","")))</f>
        <v/>
      </c>
      <c r="AH832" s="88" t="str">
        <f>IF($AB832&lt;&gt;"x","",IF(AND($I832&lt;&gt;AH$4, IFERROR(MATCH("c",$AB832:AG832,0),0)=0),"x", IF(IFERROR(MATCH("c",$AB832:AG832,0),0)=0,"c","")))</f>
        <v/>
      </c>
      <c r="AI832" s="88" t="str">
        <f>IF($AB832&lt;&gt;"x","",IF(AND($I832&lt;&gt;AI$4, IFERROR(MATCH("c",$AB832:AH832,0),0)=0),"x", IF(IFERROR(MATCH("c",$AB832:AH832,0),0)=0,"c","")))</f>
        <v/>
      </c>
      <c r="AJ832" s="88" t="str">
        <f>IF($AB832&lt;&gt;"x","",IF(AND($I832&lt;&gt;AJ$4, IFERROR(MATCH("c",$AB832:AI832,0),0)=0),"x", IF(IFERROR(MATCH("c",$AB832:AI832,0),0)=0,"c","")))</f>
        <v/>
      </c>
      <c r="AK832" s="88" t="str">
        <f>IF($AB832&lt;&gt;"x","",IF(AND($I832&lt;&gt;AK$4, IFERROR(MATCH("c",$AB832:AJ832,0),0)=0),"x", IF(IFERROR(MATCH("c",$AB832:AJ832,0),0)=0,"c","")))</f>
        <v/>
      </c>
      <c r="AL832" s="88" t="str">
        <f>IF($AB832&lt;&gt;"x","",IF(AND($I832&lt;&gt;AL$4, IFERROR(MATCH("c",$AB832:AK832,0),0)=0),"x", IF(IFERROR(MATCH("c",$AB832:AK832,0),0)=0,"c","")))</f>
        <v/>
      </c>
      <c r="AM832" s="88" t="str">
        <f>IF($AB832&lt;&gt;"x","",IF(AND($I832&lt;&gt;AM$4, IFERROR(MATCH("c",$AB832:AL832,0),0)=0),"x", IF(IFERROR(MATCH("c",$AB832:AL832,0),0)=0,"c","")))</f>
        <v/>
      </c>
      <c r="AN832" s="88" t="str">
        <f>IF($AB832&lt;&gt;"x","",IF(AND($I832&lt;&gt;AN$4, IFERROR(MATCH("c",$AB832:AM832,0),0)=0),"x", IF(IFERROR(MATCH("c",$AB832:AM832,0),0)=0,"c","")))</f>
        <v/>
      </c>
      <c r="AO832" s="88" t="str">
        <f>IF($AB832&lt;&gt;"x","",IF(AND($I832&lt;&gt;AO$4, IFERROR(MATCH("c",$AB832:AN832,0),0)=0),"x", IF(IFERROR(MATCH("c",$AB832:AN832,0),0)=0,"c","")))</f>
        <v/>
      </c>
      <c r="AP832" s="88" t="str">
        <f>IF($AB832&lt;&gt;"x","",IF(AND($I832&lt;&gt;AP$4, IFERROR(MATCH("c",$AB832:AO832,0),0)=0),"x", IF(IFERROR(MATCH("c",$AB832:AO832,0),0)=0,"c","")))</f>
        <v/>
      </c>
      <c r="AQ832" s="88" t="str">
        <f>IF($AB832&lt;&gt;"x","",IF(AND($I832&lt;&gt;AQ$4, IFERROR(MATCH("c",$AB832:AP832,0),0)=0),"x", IF(IFERROR(MATCH("c",$AB832:AP832,0),0)=0,"c","")))</f>
        <v/>
      </c>
    </row>
    <row r="833" spans="2:43" x14ac:dyDescent="0.25">
      <c r="B833" s="88">
        <f>IF(AND(OR(Pipeline!$F$5=H833,Pipeline!$F$5="",Pipeline!$F$5="All"), OR(Pipeline!$F$6=J833,Pipeline!$F$6="",Pipeline!$F$6="All"),  OR(Pipeline!$J$5&lt;=K833,Pipeline!$J$5=""), OR(Pipeline!$J$6&gt;=K833,Pipeline!$J$6=""),  OR(Pipeline!$N$5&lt;=O833,Pipeline!$N$5=""), OR(Pipeline!$N$6&gt;=O833,Pipeline!$N$6="")),1,0)</f>
        <v>1</v>
      </c>
      <c r="C833" s="99">
        <f>IF(B833&lt;&gt;1,"",COUNTIFS($I$6:I832,I833,$B$6:B832,1)+1)</f>
        <v>821</v>
      </c>
      <c r="D833" s="100" t="str">
        <f>IF(LEN(INDEX(Input!B$6:B$1005,ROW($C833)-ROW($C$5),1))=0,"-",INDEX(Input!B$6:B$1005,ROW($C833)-ROW($C$5),1))</f>
        <v>-</v>
      </c>
      <c r="E833" s="100" t="str">
        <f>IF(LEN(INDEX(Input!C$6:C$1005,ROW($C833)-ROW($C$5),1))=0,"-",INDEX(Input!C$6:C$1005,ROW($C833)-ROW($C$5),1))</f>
        <v>-</v>
      </c>
      <c r="F833" s="100" t="str">
        <f>IF(LEN(INDEX(Input!D$6:D$1005,ROW($C833)-ROW($C$5),1))=0,"-",INDEX(Input!D$6:D$1005,ROW($C833)-ROW($C$5),1))</f>
        <v>-</v>
      </c>
      <c r="G833" s="100" t="str">
        <f>IF(LEN(INDEX(Input!E$6:E$1005,ROW($C833)-ROW($C$5),1))=0,"-",INDEX(Input!E$6:E$1005,ROW($C833)-ROW($C$5),1))</f>
        <v>-</v>
      </c>
      <c r="H833" s="100" t="str">
        <f>IF(LEN(INDEX(Input!F$6:F$1005,ROW($C833)-ROW($C$5),1))=0,"-",INDEX(Input!F$6:F$1005,ROW($C833)-ROW($C$5),1))</f>
        <v>-</v>
      </c>
      <c r="I833" s="100" t="str">
        <f>IF(LEN(INDEX(Input!G$6:G$1005,ROW($C833)-ROW($C$5),1))=0,"",INDEX(Input!G$6:G$1005,ROW($C833)-ROW($C$5),1))</f>
        <v/>
      </c>
      <c r="J833" s="100" t="str">
        <f>IF(LEN(INDEX(Input!B$6:B$1005,ROW($C833)-ROW($C$5),1))=0,"-",IF(INDEX(Input!H$6:H$1005,ROW($C833)-ROW($C$5),1)="","Not set",INDEX(Input!H$6:H$1005,ROW($C833)-ROW($C$5),1)) )</f>
        <v>-</v>
      </c>
      <c r="K833" s="101" t="str">
        <f>IF(LEN(INDEX(Input!I$6:I$1005,ROW($C833)-ROW($C$5),1))=0,"",INDEX(Input!I$6:I$1005,ROW($C833)-ROW($C$5),1))</f>
        <v/>
      </c>
      <c r="L833" s="101" t="str">
        <f t="array" ref="L833">IFERROR(IF($AY$24=123,DAY(K833)&amp;connector&amp;IF($AZ$24="Extended",INDEX($AT$24:$AT$35,MONTH(K833),1),MONTH(K833))&amp;connector&amp;IF($AZ$24="Short", RIGHT(YEAR(K833),2),YEAR(K833)),IF($AY$24=213, MONTH(K833)&amp;connector&amp;DAY(K833)&amp;connector&amp;IF($AZ$24="Short", RIGHT(YEAR(K833),2),YEAR(K833)),IF($AZ$24="Short", RIGHT(YEAR(K833),2),YEAR(K833))&amp;connector&amp;MONTH(K833)&amp;connector&amp;DAY(K833))),"-")</f>
        <v>-</v>
      </c>
      <c r="M833" s="101" t="str">
        <f>IF(LEN(INDEX(Input!J$6:J$1005,ROW($C833)-ROW($C$5),1))=0,"",INDEX(Input!J$6:J$1005,ROW($C833)-ROW($C$5),1))</f>
        <v/>
      </c>
      <c r="N833" s="101" t="str">
        <f t="array" ref="N833">IFERROR(IF($AY$24=123,DAY(M833)&amp;connector&amp;IF($AZ$24="Extended",INDEX($AT$24:$AT$35,MONTH(M833),1),MONTH(M833))&amp;connector&amp;IF($AZ$24="Short", RIGHT(YEAR(M833),2),YEAR(M833)),IF($AY$24=213, MONTH(M833)&amp;connector&amp;DAY(M833)&amp;connector&amp;IF($AZ$24="Short", RIGHT(YEAR(M833),2),YEAR(M833)),IF($AZ$24="Short", RIGHT(YEAR(M833),2),YEAR(M833))&amp;connector&amp;MONTH(M833)&amp;connector&amp;DAY(M833))),"-")</f>
        <v>-</v>
      </c>
      <c r="O833" s="156" t="str">
        <f>IF(LEN(INDEX(Input!K$6:K$1005,ROW($C833)-ROW($C$5),1))=0,"",INDEX(Input!K$6:K$1005,ROW($C833)-ROW($C$5),1))</f>
        <v/>
      </c>
      <c r="P833" s="100" t="str">
        <f t="shared" si="96"/>
        <v>-</v>
      </c>
      <c r="Q833" s="156" t="str">
        <f>IF(LEN(INDEX(Input!L$6:L$1005,ROW($C833)-ROW($C$5),1))=0,"",INDEX(Input!L$6:L$1005,ROW($C833)-ROW($C$5),1))</f>
        <v/>
      </c>
      <c r="R833" s="100" t="str">
        <f t="shared" si="97"/>
        <v>-</v>
      </c>
      <c r="S833" s="156" t="str">
        <f>IF(LEN(INDEX(Input!M$6:M$1005,ROW($C833)-ROW($C$5),1))=0,"-",INDEX(Input!M$6:M$1005,ROW($C833)-ROW($C$5),1))</f>
        <v>-</v>
      </c>
      <c r="T833" s="156" t="str">
        <f t="shared" si="98"/>
        <v/>
      </c>
      <c r="U833" s="100" t="str">
        <f t="shared" si="99"/>
        <v>-</v>
      </c>
      <c r="V833" s="156" t="str">
        <f>IF(LEN(INDEX(Input!O$6:O$1005,ROW($C833)-ROW($C$5),1))=0,"",INDEX(Input!O$6:O$1005,ROW($C833)-ROW($C$5),1))</f>
        <v/>
      </c>
      <c r="W833" s="100" t="str">
        <f t="shared" si="100"/>
        <v>-</v>
      </c>
      <c r="X833" s="104" t="str">
        <f t="shared" si="101"/>
        <v/>
      </c>
      <c r="Y833" s="102" t="str">
        <f t="shared" si="102"/>
        <v/>
      </c>
      <c r="Z833" s="102" t="str">
        <f>IF(AND(OR(Dashboard!$D$7=J833,Dashboard!$D$7=""),  OR(Dashboard!$G$6&lt;=K833,Dashboard!$G$6=""), OR(Dashboard!$G$7&gt;=K833,Dashboard!$G$7=""),  OR(Dashboard!$J$6&lt;=O833,Dashboard!$J$6=""), OR(Dashboard!$J$7&gt;=O833,Dashboard!$J$7=""),D833&lt;&gt;""),"x","")</f>
        <v>x</v>
      </c>
      <c r="AA833" s="102" t="str">
        <f>IF(AND(OR(Dashboard!$D$6=H833,Dashboard!$D$6="",Dashboard!$D$6="All"), Z833="x"),"x","")</f>
        <v>x</v>
      </c>
      <c r="AB833" s="103" t="str">
        <f>IF(AND(OR(Dashboard!$D$6=H833,Dashboard!$D$6="",Dashboard!$D$6="All"), OR(Dashboard!$D$7=J833,Dashboard!$D$7=""),  OR(Dashboard!$G$6&lt;=K833,Dashboard!$G$6=""), OR(Dashboard!$G$7&gt;=K833,Dashboard!$G$7=""),  OR(Dashboard!$J$6&lt;=O833,Dashboard!$J$6=""), OR(Dashboard!$J$7&gt;=O833,Dashboard!$J$7=""),I833&lt;&gt;""),"x","")</f>
        <v/>
      </c>
      <c r="AC833" s="88" t="str">
        <f>IF($AB833&lt;&gt;"x","",IF(AND($I833&lt;&gt;AC$4, IFERROR(MATCH("c",$AB833:AB833,0),0)=0),"x", IF(IFERROR(MATCH("c",$AB833:AB833,0),0)=0,"c","")))</f>
        <v/>
      </c>
      <c r="AD833" s="88" t="str">
        <f>IF($AB833&lt;&gt;"x","",IF(AND($I833&lt;&gt;AD$4, IFERROR(MATCH("c",$AB833:AC833,0),0)=0),"x", IF(IFERROR(MATCH("c",$AB833:AC833,0),0)=0,"c","")))</f>
        <v/>
      </c>
      <c r="AE833" s="88" t="str">
        <f>IF($AB833&lt;&gt;"x","",IF(AND($I833&lt;&gt;AE$4, IFERROR(MATCH("c",$AB833:AD833,0),0)=0),"x", IF(IFERROR(MATCH("c",$AB833:AD833,0),0)=0,"c","")))</f>
        <v/>
      </c>
      <c r="AF833" s="88" t="str">
        <f>IF($AB833&lt;&gt;"x","",IF(AND($I833&lt;&gt;AF$4, IFERROR(MATCH("c",$AB833:AE833,0),0)=0),"x", IF(IFERROR(MATCH("c",$AB833:AE833,0),0)=0,"c","")))</f>
        <v/>
      </c>
      <c r="AG833" s="88" t="str">
        <f>IF($AB833&lt;&gt;"x","",IF(AND($I833&lt;&gt;AG$4, IFERROR(MATCH("c",$AB833:AF833,0),0)=0),"x", IF(IFERROR(MATCH("c",$AB833:AF833,0),0)=0,"c","")))</f>
        <v/>
      </c>
      <c r="AH833" s="88" t="str">
        <f>IF($AB833&lt;&gt;"x","",IF(AND($I833&lt;&gt;AH$4, IFERROR(MATCH("c",$AB833:AG833,0),0)=0),"x", IF(IFERROR(MATCH("c",$AB833:AG833,0),0)=0,"c","")))</f>
        <v/>
      </c>
      <c r="AI833" s="88" t="str">
        <f>IF($AB833&lt;&gt;"x","",IF(AND($I833&lt;&gt;AI$4, IFERROR(MATCH("c",$AB833:AH833,0),0)=0),"x", IF(IFERROR(MATCH("c",$AB833:AH833,0),0)=0,"c","")))</f>
        <v/>
      </c>
      <c r="AJ833" s="88" t="str">
        <f>IF($AB833&lt;&gt;"x","",IF(AND($I833&lt;&gt;AJ$4, IFERROR(MATCH("c",$AB833:AI833,0),0)=0),"x", IF(IFERROR(MATCH("c",$AB833:AI833,0),0)=0,"c","")))</f>
        <v/>
      </c>
      <c r="AK833" s="88" t="str">
        <f>IF($AB833&lt;&gt;"x","",IF(AND($I833&lt;&gt;AK$4, IFERROR(MATCH("c",$AB833:AJ833,0),0)=0),"x", IF(IFERROR(MATCH("c",$AB833:AJ833,0),0)=0,"c","")))</f>
        <v/>
      </c>
      <c r="AL833" s="88" t="str">
        <f>IF($AB833&lt;&gt;"x","",IF(AND($I833&lt;&gt;AL$4, IFERROR(MATCH("c",$AB833:AK833,0),0)=0),"x", IF(IFERROR(MATCH("c",$AB833:AK833,0),0)=0,"c","")))</f>
        <v/>
      </c>
      <c r="AM833" s="88" t="str">
        <f>IF($AB833&lt;&gt;"x","",IF(AND($I833&lt;&gt;AM$4, IFERROR(MATCH("c",$AB833:AL833,0),0)=0),"x", IF(IFERROR(MATCH("c",$AB833:AL833,0),0)=0,"c","")))</f>
        <v/>
      </c>
      <c r="AN833" s="88" t="str">
        <f>IF($AB833&lt;&gt;"x","",IF(AND($I833&lt;&gt;AN$4, IFERROR(MATCH("c",$AB833:AM833,0),0)=0),"x", IF(IFERROR(MATCH("c",$AB833:AM833,0),0)=0,"c","")))</f>
        <v/>
      </c>
      <c r="AO833" s="88" t="str">
        <f>IF($AB833&lt;&gt;"x","",IF(AND($I833&lt;&gt;AO$4, IFERROR(MATCH("c",$AB833:AN833,0),0)=0),"x", IF(IFERROR(MATCH("c",$AB833:AN833,0),0)=0,"c","")))</f>
        <v/>
      </c>
      <c r="AP833" s="88" t="str">
        <f>IF($AB833&lt;&gt;"x","",IF(AND($I833&lt;&gt;AP$4, IFERROR(MATCH("c",$AB833:AO833,0),0)=0),"x", IF(IFERROR(MATCH("c",$AB833:AO833,0),0)=0,"c","")))</f>
        <v/>
      </c>
      <c r="AQ833" s="88" t="str">
        <f>IF($AB833&lt;&gt;"x","",IF(AND($I833&lt;&gt;AQ$4, IFERROR(MATCH("c",$AB833:AP833,0),0)=0),"x", IF(IFERROR(MATCH("c",$AB833:AP833,0),0)=0,"c","")))</f>
        <v/>
      </c>
    </row>
    <row r="834" spans="2:43" x14ac:dyDescent="0.25">
      <c r="B834" s="88">
        <f>IF(AND(OR(Pipeline!$F$5=H834,Pipeline!$F$5="",Pipeline!$F$5="All"), OR(Pipeline!$F$6=J834,Pipeline!$F$6="",Pipeline!$F$6="All"),  OR(Pipeline!$J$5&lt;=K834,Pipeline!$J$5=""), OR(Pipeline!$J$6&gt;=K834,Pipeline!$J$6=""),  OR(Pipeline!$N$5&lt;=O834,Pipeline!$N$5=""), OR(Pipeline!$N$6&gt;=O834,Pipeline!$N$6="")),1,0)</f>
        <v>1</v>
      </c>
      <c r="C834" s="99">
        <f>IF(B834&lt;&gt;1,"",COUNTIFS($I$6:I833,I834,$B$6:B833,1)+1)</f>
        <v>822</v>
      </c>
      <c r="D834" s="100" t="str">
        <f>IF(LEN(INDEX(Input!B$6:B$1005,ROW($C834)-ROW($C$5),1))=0,"-",INDEX(Input!B$6:B$1005,ROW($C834)-ROW($C$5),1))</f>
        <v>-</v>
      </c>
      <c r="E834" s="100" t="str">
        <f>IF(LEN(INDEX(Input!C$6:C$1005,ROW($C834)-ROW($C$5),1))=0,"-",INDEX(Input!C$6:C$1005,ROW($C834)-ROW($C$5),1))</f>
        <v>-</v>
      </c>
      <c r="F834" s="100" t="str">
        <f>IF(LEN(INDEX(Input!D$6:D$1005,ROW($C834)-ROW($C$5),1))=0,"-",INDEX(Input!D$6:D$1005,ROW($C834)-ROW($C$5),1))</f>
        <v>-</v>
      </c>
      <c r="G834" s="100" t="str">
        <f>IF(LEN(INDEX(Input!E$6:E$1005,ROW($C834)-ROW($C$5),1))=0,"-",INDEX(Input!E$6:E$1005,ROW($C834)-ROW($C$5),1))</f>
        <v>-</v>
      </c>
      <c r="H834" s="100" t="str">
        <f>IF(LEN(INDEX(Input!F$6:F$1005,ROW($C834)-ROW($C$5),1))=0,"-",INDEX(Input!F$6:F$1005,ROW($C834)-ROW($C$5),1))</f>
        <v>-</v>
      </c>
      <c r="I834" s="100" t="str">
        <f>IF(LEN(INDEX(Input!G$6:G$1005,ROW($C834)-ROW($C$5),1))=0,"",INDEX(Input!G$6:G$1005,ROW($C834)-ROW($C$5),1))</f>
        <v/>
      </c>
      <c r="J834" s="100" t="str">
        <f>IF(LEN(INDEX(Input!B$6:B$1005,ROW($C834)-ROW($C$5),1))=0,"-",IF(INDEX(Input!H$6:H$1005,ROW($C834)-ROW($C$5),1)="","Not set",INDEX(Input!H$6:H$1005,ROW($C834)-ROW($C$5),1)) )</f>
        <v>-</v>
      </c>
      <c r="K834" s="101" t="str">
        <f>IF(LEN(INDEX(Input!I$6:I$1005,ROW($C834)-ROW($C$5),1))=0,"",INDEX(Input!I$6:I$1005,ROW($C834)-ROW($C$5),1))</f>
        <v/>
      </c>
      <c r="L834" s="101" t="str">
        <f t="array" ref="L834">IFERROR(IF($AY$24=123,DAY(K834)&amp;connector&amp;IF($AZ$24="Extended",INDEX($AT$24:$AT$35,MONTH(K834),1),MONTH(K834))&amp;connector&amp;IF($AZ$24="Short", RIGHT(YEAR(K834),2),YEAR(K834)),IF($AY$24=213, MONTH(K834)&amp;connector&amp;DAY(K834)&amp;connector&amp;IF($AZ$24="Short", RIGHT(YEAR(K834),2),YEAR(K834)),IF($AZ$24="Short", RIGHT(YEAR(K834),2),YEAR(K834))&amp;connector&amp;MONTH(K834)&amp;connector&amp;DAY(K834))),"-")</f>
        <v>-</v>
      </c>
      <c r="M834" s="101" t="str">
        <f>IF(LEN(INDEX(Input!J$6:J$1005,ROW($C834)-ROW($C$5),1))=0,"",INDEX(Input!J$6:J$1005,ROW($C834)-ROW($C$5),1))</f>
        <v/>
      </c>
      <c r="N834" s="101" t="str">
        <f t="array" ref="N834">IFERROR(IF($AY$24=123,DAY(M834)&amp;connector&amp;IF($AZ$24="Extended",INDEX($AT$24:$AT$35,MONTH(M834),1),MONTH(M834))&amp;connector&amp;IF($AZ$24="Short", RIGHT(YEAR(M834),2),YEAR(M834)),IF($AY$24=213, MONTH(M834)&amp;connector&amp;DAY(M834)&amp;connector&amp;IF($AZ$24="Short", RIGHT(YEAR(M834),2),YEAR(M834)),IF($AZ$24="Short", RIGHT(YEAR(M834),2),YEAR(M834))&amp;connector&amp;MONTH(M834)&amp;connector&amp;DAY(M834))),"-")</f>
        <v>-</v>
      </c>
      <c r="O834" s="156" t="str">
        <f>IF(LEN(INDEX(Input!K$6:K$1005,ROW($C834)-ROW($C$5),1))=0,"",INDEX(Input!K$6:K$1005,ROW($C834)-ROW($C$5),1))</f>
        <v/>
      </c>
      <c r="P834" s="100" t="str">
        <f t="shared" si="96"/>
        <v>-</v>
      </c>
      <c r="Q834" s="156" t="str">
        <f>IF(LEN(INDEX(Input!L$6:L$1005,ROW($C834)-ROW($C$5),1))=0,"",INDEX(Input!L$6:L$1005,ROW($C834)-ROW($C$5),1))</f>
        <v/>
      </c>
      <c r="R834" s="100" t="str">
        <f t="shared" si="97"/>
        <v>-</v>
      </c>
      <c r="S834" s="156" t="str">
        <f>IF(LEN(INDEX(Input!M$6:M$1005,ROW($C834)-ROW($C$5),1))=0,"-",INDEX(Input!M$6:M$1005,ROW($C834)-ROW($C$5),1))</f>
        <v>-</v>
      </c>
      <c r="T834" s="156" t="str">
        <f t="shared" si="98"/>
        <v/>
      </c>
      <c r="U834" s="100" t="str">
        <f t="shared" si="99"/>
        <v>-</v>
      </c>
      <c r="V834" s="156" t="str">
        <f>IF(LEN(INDEX(Input!O$6:O$1005,ROW($C834)-ROW($C$5),1))=0,"",INDEX(Input!O$6:O$1005,ROW($C834)-ROW($C$5),1))</f>
        <v/>
      </c>
      <c r="W834" s="100" t="str">
        <f t="shared" si="100"/>
        <v>-</v>
      </c>
      <c r="X834" s="104" t="str">
        <f t="shared" si="101"/>
        <v/>
      </c>
      <c r="Y834" s="102" t="str">
        <f t="shared" si="102"/>
        <v/>
      </c>
      <c r="Z834" s="102" t="str">
        <f>IF(AND(OR(Dashboard!$D$7=J834,Dashboard!$D$7=""),  OR(Dashboard!$G$6&lt;=K834,Dashboard!$G$6=""), OR(Dashboard!$G$7&gt;=K834,Dashboard!$G$7=""),  OR(Dashboard!$J$6&lt;=O834,Dashboard!$J$6=""), OR(Dashboard!$J$7&gt;=O834,Dashboard!$J$7=""),D834&lt;&gt;""),"x","")</f>
        <v>x</v>
      </c>
      <c r="AA834" s="102" t="str">
        <f>IF(AND(OR(Dashboard!$D$6=H834,Dashboard!$D$6="",Dashboard!$D$6="All"), Z834="x"),"x","")</f>
        <v>x</v>
      </c>
      <c r="AB834" s="103" t="str">
        <f>IF(AND(OR(Dashboard!$D$6=H834,Dashboard!$D$6="",Dashboard!$D$6="All"), OR(Dashboard!$D$7=J834,Dashboard!$D$7=""),  OR(Dashboard!$G$6&lt;=K834,Dashboard!$G$6=""), OR(Dashboard!$G$7&gt;=K834,Dashboard!$G$7=""),  OR(Dashboard!$J$6&lt;=O834,Dashboard!$J$6=""), OR(Dashboard!$J$7&gt;=O834,Dashboard!$J$7=""),I834&lt;&gt;""),"x","")</f>
        <v/>
      </c>
      <c r="AC834" s="88" t="str">
        <f>IF($AB834&lt;&gt;"x","",IF(AND($I834&lt;&gt;AC$4, IFERROR(MATCH("c",$AB834:AB834,0),0)=0),"x", IF(IFERROR(MATCH("c",$AB834:AB834,0),0)=0,"c","")))</f>
        <v/>
      </c>
      <c r="AD834" s="88" t="str">
        <f>IF($AB834&lt;&gt;"x","",IF(AND($I834&lt;&gt;AD$4, IFERROR(MATCH("c",$AB834:AC834,0),0)=0),"x", IF(IFERROR(MATCH("c",$AB834:AC834,0),0)=0,"c","")))</f>
        <v/>
      </c>
      <c r="AE834" s="88" t="str">
        <f>IF($AB834&lt;&gt;"x","",IF(AND($I834&lt;&gt;AE$4, IFERROR(MATCH("c",$AB834:AD834,0),0)=0),"x", IF(IFERROR(MATCH("c",$AB834:AD834,0),0)=0,"c","")))</f>
        <v/>
      </c>
      <c r="AF834" s="88" t="str">
        <f>IF($AB834&lt;&gt;"x","",IF(AND($I834&lt;&gt;AF$4, IFERROR(MATCH("c",$AB834:AE834,0),0)=0),"x", IF(IFERROR(MATCH("c",$AB834:AE834,0),0)=0,"c","")))</f>
        <v/>
      </c>
      <c r="AG834" s="88" t="str">
        <f>IF($AB834&lt;&gt;"x","",IF(AND($I834&lt;&gt;AG$4, IFERROR(MATCH("c",$AB834:AF834,0),0)=0),"x", IF(IFERROR(MATCH("c",$AB834:AF834,0),0)=0,"c","")))</f>
        <v/>
      </c>
      <c r="AH834" s="88" t="str">
        <f>IF($AB834&lt;&gt;"x","",IF(AND($I834&lt;&gt;AH$4, IFERROR(MATCH("c",$AB834:AG834,0),0)=0),"x", IF(IFERROR(MATCH("c",$AB834:AG834,0),0)=0,"c","")))</f>
        <v/>
      </c>
      <c r="AI834" s="88" t="str">
        <f>IF($AB834&lt;&gt;"x","",IF(AND($I834&lt;&gt;AI$4, IFERROR(MATCH("c",$AB834:AH834,0),0)=0),"x", IF(IFERROR(MATCH("c",$AB834:AH834,0),0)=0,"c","")))</f>
        <v/>
      </c>
      <c r="AJ834" s="88" t="str">
        <f>IF($AB834&lt;&gt;"x","",IF(AND($I834&lt;&gt;AJ$4, IFERROR(MATCH("c",$AB834:AI834,0),0)=0),"x", IF(IFERROR(MATCH("c",$AB834:AI834,0),0)=0,"c","")))</f>
        <v/>
      </c>
      <c r="AK834" s="88" t="str">
        <f>IF($AB834&lt;&gt;"x","",IF(AND($I834&lt;&gt;AK$4, IFERROR(MATCH("c",$AB834:AJ834,0),0)=0),"x", IF(IFERROR(MATCH("c",$AB834:AJ834,0),0)=0,"c","")))</f>
        <v/>
      </c>
      <c r="AL834" s="88" t="str">
        <f>IF($AB834&lt;&gt;"x","",IF(AND($I834&lt;&gt;AL$4, IFERROR(MATCH("c",$AB834:AK834,0),0)=0),"x", IF(IFERROR(MATCH("c",$AB834:AK834,0),0)=0,"c","")))</f>
        <v/>
      </c>
      <c r="AM834" s="88" t="str">
        <f>IF($AB834&lt;&gt;"x","",IF(AND($I834&lt;&gt;AM$4, IFERROR(MATCH("c",$AB834:AL834,0),0)=0),"x", IF(IFERROR(MATCH("c",$AB834:AL834,0),0)=0,"c","")))</f>
        <v/>
      </c>
      <c r="AN834" s="88" t="str">
        <f>IF($AB834&lt;&gt;"x","",IF(AND($I834&lt;&gt;AN$4, IFERROR(MATCH("c",$AB834:AM834,0),0)=0),"x", IF(IFERROR(MATCH("c",$AB834:AM834,0),0)=0,"c","")))</f>
        <v/>
      </c>
      <c r="AO834" s="88" t="str">
        <f>IF($AB834&lt;&gt;"x","",IF(AND($I834&lt;&gt;AO$4, IFERROR(MATCH("c",$AB834:AN834,0),0)=0),"x", IF(IFERROR(MATCH("c",$AB834:AN834,0),0)=0,"c","")))</f>
        <v/>
      </c>
      <c r="AP834" s="88" t="str">
        <f>IF($AB834&lt;&gt;"x","",IF(AND($I834&lt;&gt;AP$4, IFERROR(MATCH("c",$AB834:AO834,0),0)=0),"x", IF(IFERROR(MATCH("c",$AB834:AO834,0),0)=0,"c","")))</f>
        <v/>
      </c>
      <c r="AQ834" s="88" t="str">
        <f>IF($AB834&lt;&gt;"x","",IF(AND($I834&lt;&gt;AQ$4, IFERROR(MATCH("c",$AB834:AP834,0),0)=0),"x", IF(IFERROR(MATCH("c",$AB834:AP834,0),0)=0,"c","")))</f>
        <v/>
      </c>
    </row>
    <row r="835" spans="2:43" x14ac:dyDescent="0.25">
      <c r="B835" s="88">
        <f>IF(AND(OR(Pipeline!$F$5=H835,Pipeline!$F$5="",Pipeline!$F$5="All"), OR(Pipeline!$F$6=J835,Pipeline!$F$6="",Pipeline!$F$6="All"),  OR(Pipeline!$J$5&lt;=K835,Pipeline!$J$5=""), OR(Pipeline!$J$6&gt;=K835,Pipeline!$J$6=""),  OR(Pipeline!$N$5&lt;=O835,Pipeline!$N$5=""), OR(Pipeline!$N$6&gt;=O835,Pipeline!$N$6="")),1,0)</f>
        <v>1</v>
      </c>
      <c r="C835" s="99">
        <f>IF(B835&lt;&gt;1,"",COUNTIFS($I$6:I834,I835,$B$6:B834,1)+1)</f>
        <v>823</v>
      </c>
      <c r="D835" s="100" t="str">
        <f>IF(LEN(INDEX(Input!B$6:B$1005,ROW($C835)-ROW($C$5),1))=0,"-",INDEX(Input!B$6:B$1005,ROW($C835)-ROW($C$5),1))</f>
        <v>-</v>
      </c>
      <c r="E835" s="100" t="str">
        <f>IF(LEN(INDEX(Input!C$6:C$1005,ROW($C835)-ROW($C$5),1))=0,"-",INDEX(Input!C$6:C$1005,ROW($C835)-ROW($C$5),1))</f>
        <v>-</v>
      </c>
      <c r="F835" s="100" t="str">
        <f>IF(LEN(INDEX(Input!D$6:D$1005,ROW($C835)-ROW($C$5),1))=0,"-",INDEX(Input!D$6:D$1005,ROW($C835)-ROW($C$5),1))</f>
        <v>-</v>
      </c>
      <c r="G835" s="100" t="str">
        <f>IF(LEN(INDEX(Input!E$6:E$1005,ROW($C835)-ROW($C$5),1))=0,"-",INDEX(Input!E$6:E$1005,ROW($C835)-ROW($C$5),1))</f>
        <v>-</v>
      </c>
      <c r="H835" s="100" t="str">
        <f>IF(LEN(INDEX(Input!F$6:F$1005,ROW($C835)-ROW($C$5),1))=0,"-",INDEX(Input!F$6:F$1005,ROW($C835)-ROW($C$5),1))</f>
        <v>-</v>
      </c>
      <c r="I835" s="100" t="str">
        <f>IF(LEN(INDEX(Input!G$6:G$1005,ROW($C835)-ROW($C$5),1))=0,"",INDEX(Input!G$6:G$1005,ROW($C835)-ROW($C$5),1))</f>
        <v/>
      </c>
      <c r="J835" s="100" t="str">
        <f>IF(LEN(INDEX(Input!B$6:B$1005,ROW($C835)-ROW($C$5),1))=0,"-",IF(INDEX(Input!H$6:H$1005,ROW($C835)-ROW($C$5),1)="","Not set",INDEX(Input!H$6:H$1005,ROW($C835)-ROW($C$5),1)) )</f>
        <v>-</v>
      </c>
      <c r="K835" s="101" t="str">
        <f>IF(LEN(INDEX(Input!I$6:I$1005,ROW($C835)-ROW($C$5),1))=0,"",INDEX(Input!I$6:I$1005,ROW($C835)-ROW($C$5),1))</f>
        <v/>
      </c>
      <c r="L835" s="101" t="str">
        <f t="array" ref="L835">IFERROR(IF($AY$24=123,DAY(K835)&amp;connector&amp;IF($AZ$24="Extended",INDEX($AT$24:$AT$35,MONTH(K835),1),MONTH(K835))&amp;connector&amp;IF($AZ$24="Short", RIGHT(YEAR(K835),2),YEAR(K835)),IF($AY$24=213, MONTH(K835)&amp;connector&amp;DAY(K835)&amp;connector&amp;IF($AZ$24="Short", RIGHT(YEAR(K835),2),YEAR(K835)),IF($AZ$24="Short", RIGHT(YEAR(K835),2),YEAR(K835))&amp;connector&amp;MONTH(K835)&amp;connector&amp;DAY(K835))),"-")</f>
        <v>-</v>
      </c>
      <c r="M835" s="101" t="str">
        <f>IF(LEN(INDEX(Input!J$6:J$1005,ROW($C835)-ROW($C$5),1))=0,"",INDEX(Input!J$6:J$1005,ROW($C835)-ROW($C$5),1))</f>
        <v/>
      </c>
      <c r="N835" s="101" t="str">
        <f t="array" ref="N835">IFERROR(IF($AY$24=123,DAY(M835)&amp;connector&amp;IF($AZ$24="Extended",INDEX($AT$24:$AT$35,MONTH(M835),1),MONTH(M835))&amp;connector&amp;IF($AZ$24="Short", RIGHT(YEAR(M835),2),YEAR(M835)),IF($AY$24=213, MONTH(M835)&amp;connector&amp;DAY(M835)&amp;connector&amp;IF($AZ$24="Short", RIGHT(YEAR(M835),2),YEAR(M835)),IF($AZ$24="Short", RIGHT(YEAR(M835),2),YEAR(M835))&amp;connector&amp;MONTH(M835)&amp;connector&amp;DAY(M835))),"-")</f>
        <v>-</v>
      </c>
      <c r="O835" s="156" t="str">
        <f>IF(LEN(INDEX(Input!K$6:K$1005,ROW($C835)-ROW($C$5),1))=0,"",INDEX(Input!K$6:K$1005,ROW($C835)-ROW($C$5),1))</f>
        <v/>
      </c>
      <c r="P835" s="100" t="str">
        <f t="shared" si="96"/>
        <v>-</v>
      </c>
      <c r="Q835" s="156" t="str">
        <f>IF(LEN(INDEX(Input!L$6:L$1005,ROW($C835)-ROW($C$5),1))=0,"",INDEX(Input!L$6:L$1005,ROW($C835)-ROW($C$5),1))</f>
        <v/>
      </c>
      <c r="R835" s="100" t="str">
        <f t="shared" si="97"/>
        <v>-</v>
      </c>
      <c r="S835" s="156" t="str">
        <f>IF(LEN(INDEX(Input!M$6:M$1005,ROW($C835)-ROW($C$5),1))=0,"-",INDEX(Input!M$6:M$1005,ROW($C835)-ROW($C$5),1))</f>
        <v>-</v>
      </c>
      <c r="T835" s="156" t="str">
        <f t="shared" si="98"/>
        <v/>
      </c>
      <c r="U835" s="100" t="str">
        <f t="shared" si="99"/>
        <v>-</v>
      </c>
      <c r="V835" s="156" t="str">
        <f>IF(LEN(INDEX(Input!O$6:O$1005,ROW($C835)-ROW($C$5),1))=0,"",INDEX(Input!O$6:O$1005,ROW($C835)-ROW($C$5),1))</f>
        <v/>
      </c>
      <c r="W835" s="100" t="str">
        <f t="shared" si="100"/>
        <v>-</v>
      </c>
      <c r="X835" s="104" t="str">
        <f t="shared" si="101"/>
        <v/>
      </c>
      <c r="Y835" s="102" t="str">
        <f t="shared" si="102"/>
        <v/>
      </c>
      <c r="Z835" s="102" t="str">
        <f>IF(AND(OR(Dashboard!$D$7=J835,Dashboard!$D$7=""),  OR(Dashboard!$G$6&lt;=K835,Dashboard!$G$6=""), OR(Dashboard!$G$7&gt;=K835,Dashboard!$G$7=""),  OR(Dashboard!$J$6&lt;=O835,Dashboard!$J$6=""), OR(Dashboard!$J$7&gt;=O835,Dashboard!$J$7=""),D835&lt;&gt;""),"x","")</f>
        <v>x</v>
      </c>
      <c r="AA835" s="102" t="str">
        <f>IF(AND(OR(Dashboard!$D$6=H835,Dashboard!$D$6="",Dashboard!$D$6="All"), Z835="x"),"x","")</f>
        <v>x</v>
      </c>
      <c r="AB835" s="103" t="str">
        <f>IF(AND(OR(Dashboard!$D$6=H835,Dashboard!$D$6="",Dashboard!$D$6="All"), OR(Dashboard!$D$7=J835,Dashboard!$D$7=""),  OR(Dashboard!$G$6&lt;=K835,Dashboard!$G$6=""), OR(Dashboard!$G$7&gt;=K835,Dashboard!$G$7=""),  OR(Dashboard!$J$6&lt;=O835,Dashboard!$J$6=""), OR(Dashboard!$J$7&gt;=O835,Dashboard!$J$7=""),I835&lt;&gt;""),"x","")</f>
        <v/>
      </c>
      <c r="AC835" s="88" t="str">
        <f>IF($AB835&lt;&gt;"x","",IF(AND($I835&lt;&gt;AC$4, IFERROR(MATCH("c",$AB835:AB835,0),0)=0),"x", IF(IFERROR(MATCH("c",$AB835:AB835,0),0)=0,"c","")))</f>
        <v/>
      </c>
      <c r="AD835" s="88" t="str">
        <f>IF($AB835&lt;&gt;"x","",IF(AND($I835&lt;&gt;AD$4, IFERROR(MATCH("c",$AB835:AC835,0),0)=0),"x", IF(IFERROR(MATCH("c",$AB835:AC835,0),0)=0,"c","")))</f>
        <v/>
      </c>
      <c r="AE835" s="88" t="str">
        <f>IF($AB835&lt;&gt;"x","",IF(AND($I835&lt;&gt;AE$4, IFERROR(MATCH("c",$AB835:AD835,0),0)=0),"x", IF(IFERROR(MATCH("c",$AB835:AD835,0),0)=0,"c","")))</f>
        <v/>
      </c>
      <c r="AF835" s="88" t="str">
        <f>IF($AB835&lt;&gt;"x","",IF(AND($I835&lt;&gt;AF$4, IFERROR(MATCH("c",$AB835:AE835,0),0)=0),"x", IF(IFERROR(MATCH("c",$AB835:AE835,0),0)=0,"c","")))</f>
        <v/>
      </c>
      <c r="AG835" s="88" t="str">
        <f>IF($AB835&lt;&gt;"x","",IF(AND($I835&lt;&gt;AG$4, IFERROR(MATCH("c",$AB835:AF835,0),0)=0),"x", IF(IFERROR(MATCH("c",$AB835:AF835,0),0)=0,"c","")))</f>
        <v/>
      </c>
      <c r="AH835" s="88" t="str">
        <f>IF($AB835&lt;&gt;"x","",IF(AND($I835&lt;&gt;AH$4, IFERROR(MATCH("c",$AB835:AG835,0),0)=0),"x", IF(IFERROR(MATCH("c",$AB835:AG835,0),0)=0,"c","")))</f>
        <v/>
      </c>
      <c r="AI835" s="88" t="str">
        <f>IF($AB835&lt;&gt;"x","",IF(AND($I835&lt;&gt;AI$4, IFERROR(MATCH("c",$AB835:AH835,0),0)=0),"x", IF(IFERROR(MATCH("c",$AB835:AH835,0),0)=0,"c","")))</f>
        <v/>
      </c>
      <c r="AJ835" s="88" t="str">
        <f>IF($AB835&lt;&gt;"x","",IF(AND($I835&lt;&gt;AJ$4, IFERROR(MATCH("c",$AB835:AI835,0),0)=0),"x", IF(IFERROR(MATCH("c",$AB835:AI835,0),0)=0,"c","")))</f>
        <v/>
      </c>
      <c r="AK835" s="88" t="str">
        <f>IF($AB835&lt;&gt;"x","",IF(AND($I835&lt;&gt;AK$4, IFERROR(MATCH("c",$AB835:AJ835,0),0)=0),"x", IF(IFERROR(MATCH("c",$AB835:AJ835,0),0)=0,"c","")))</f>
        <v/>
      </c>
      <c r="AL835" s="88" t="str">
        <f>IF($AB835&lt;&gt;"x","",IF(AND($I835&lt;&gt;AL$4, IFERROR(MATCH("c",$AB835:AK835,0),0)=0),"x", IF(IFERROR(MATCH("c",$AB835:AK835,0),0)=0,"c","")))</f>
        <v/>
      </c>
      <c r="AM835" s="88" t="str">
        <f>IF($AB835&lt;&gt;"x","",IF(AND($I835&lt;&gt;AM$4, IFERROR(MATCH("c",$AB835:AL835,0),0)=0),"x", IF(IFERROR(MATCH("c",$AB835:AL835,0),0)=0,"c","")))</f>
        <v/>
      </c>
      <c r="AN835" s="88" t="str">
        <f>IF($AB835&lt;&gt;"x","",IF(AND($I835&lt;&gt;AN$4, IFERROR(MATCH("c",$AB835:AM835,0),0)=0),"x", IF(IFERROR(MATCH("c",$AB835:AM835,0),0)=0,"c","")))</f>
        <v/>
      </c>
      <c r="AO835" s="88" t="str">
        <f>IF($AB835&lt;&gt;"x","",IF(AND($I835&lt;&gt;AO$4, IFERROR(MATCH("c",$AB835:AN835,0),0)=0),"x", IF(IFERROR(MATCH("c",$AB835:AN835,0),0)=0,"c","")))</f>
        <v/>
      </c>
      <c r="AP835" s="88" t="str">
        <f>IF($AB835&lt;&gt;"x","",IF(AND($I835&lt;&gt;AP$4, IFERROR(MATCH("c",$AB835:AO835,0),0)=0),"x", IF(IFERROR(MATCH("c",$AB835:AO835,0),0)=0,"c","")))</f>
        <v/>
      </c>
      <c r="AQ835" s="88" t="str">
        <f>IF($AB835&lt;&gt;"x","",IF(AND($I835&lt;&gt;AQ$4, IFERROR(MATCH("c",$AB835:AP835,0),0)=0),"x", IF(IFERROR(MATCH("c",$AB835:AP835,0),0)=0,"c","")))</f>
        <v/>
      </c>
    </row>
    <row r="836" spans="2:43" x14ac:dyDescent="0.25">
      <c r="B836" s="88">
        <f>IF(AND(OR(Pipeline!$F$5=H836,Pipeline!$F$5="",Pipeline!$F$5="All"), OR(Pipeline!$F$6=J836,Pipeline!$F$6="",Pipeline!$F$6="All"),  OR(Pipeline!$J$5&lt;=K836,Pipeline!$J$5=""), OR(Pipeline!$J$6&gt;=K836,Pipeline!$J$6=""),  OR(Pipeline!$N$5&lt;=O836,Pipeline!$N$5=""), OR(Pipeline!$N$6&gt;=O836,Pipeline!$N$6="")),1,0)</f>
        <v>1</v>
      </c>
      <c r="C836" s="99">
        <f>IF(B836&lt;&gt;1,"",COUNTIFS($I$6:I835,I836,$B$6:B835,1)+1)</f>
        <v>824</v>
      </c>
      <c r="D836" s="100" t="str">
        <f>IF(LEN(INDEX(Input!B$6:B$1005,ROW($C836)-ROW($C$5),1))=0,"-",INDEX(Input!B$6:B$1005,ROW($C836)-ROW($C$5),1))</f>
        <v>-</v>
      </c>
      <c r="E836" s="100" t="str">
        <f>IF(LEN(INDEX(Input!C$6:C$1005,ROW($C836)-ROW($C$5),1))=0,"-",INDEX(Input!C$6:C$1005,ROW($C836)-ROW($C$5),1))</f>
        <v>-</v>
      </c>
      <c r="F836" s="100" t="str">
        <f>IF(LEN(INDEX(Input!D$6:D$1005,ROW($C836)-ROW($C$5),1))=0,"-",INDEX(Input!D$6:D$1005,ROW($C836)-ROW($C$5),1))</f>
        <v>-</v>
      </c>
      <c r="G836" s="100" t="str">
        <f>IF(LEN(INDEX(Input!E$6:E$1005,ROW($C836)-ROW($C$5),1))=0,"-",INDEX(Input!E$6:E$1005,ROW($C836)-ROW($C$5),1))</f>
        <v>-</v>
      </c>
      <c r="H836" s="100" t="str">
        <f>IF(LEN(INDEX(Input!F$6:F$1005,ROW($C836)-ROW($C$5),1))=0,"-",INDEX(Input!F$6:F$1005,ROW($C836)-ROW($C$5),1))</f>
        <v>-</v>
      </c>
      <c r="I836" s="100" t="str">
        <f>IF(LEN(INDEX(Input!G$6:G$1005,ROW($C836)-ROW($C$5),1))=0,"",INDEX(Input!G$6:G$1005,ROW($C836)-ROW($C$5),1))</f>
        <v/>
      </c>
      <c r="J836" s="100" t="str">
        <f>IF(LEN(INDEX(Input!B$6:B$1005,ROW($C836)-ROW($C$5),1))=0,"-",IF(INDEX(Input!H$6:H$1005,ROW($C836)-ROW($C$5),1)="","Not set",INDEX(Input!H$6:H$1005,ROW($C836)-ROW($C$5),1)) )</f>
        <v>-</v>
      </c>
      <c r="K836" s="101" t="str">
        <f>IF(LEN(INDEX(Input!I$6:I$1005,ROW($C836)-ROW($C$5),1))=0,"",INDEX(Input!I$6:I$1005,ROW($C836)-ROW($C$5),1))</f>
        <v/>
      </c>
      <c r="L836" s="101" t="str">
        <f t="array" ref="L836">IFERROR(IF($AY$24=123,DAY(K836)&amp;connector&amp;IF($AZ$24="Extended",INDEX($AT$24:$AT$35,MONTH(K836),1),MONTH(K836))&amp;connector&amp;IF($AZ$24="Short", RIGHT(YEAR(K836),2),YEAR(K836)),IF($AY$24=213, MONTH(K836)&amp;connector&amp;DAY(K836)&amp;connector&amp;IF($AZ$24="Short", RIGHT(YEAR(K836),2),YEAR(K836)),IF($AZ$24="Short", RIGHT(YEAR(K836),2),YEAR(K836))&amp;connector&amp;MONTH(K836)&amp;connector&amp;DAY(K836))),"-")</f>
        <v>-</v>
      </c>
      <c r="M836" s="101" t="str">
        <f>IF(LEN(INDEX(Input!J$6:J$1005,ROW($C836)-ROW($C$5),1))=0,"",INDEX(Input!J$6:J$1005,ROW($C836)-ROW($C$5),1))</f>
        <v/>
      </c>
      <c r="N836" s="101" t="str">
        <f t="array" ref="N836">IFERROR(IF($AY$24=123,DAY(M836)&amp;connector&amp;IF($AZ$24="Extended",INDEX($AT$24:$AT$35,MONTH(M836),1),MONTH(M836))&amp;connector&amp;IF($AZ$24="Short", RIGHT(YEAR(M836),2),YEAR(M836)),IF($AY$24=213, MONTH(M836)&amp;connector&amp;DAY(M836)&amp;connector&amp;IF($AZ$24="Short", RIGHT(YEAR(M836),2),YEAR(M836)),IF($AZ$24="Short", RIGHT(YEAR(M836),2),YEAR(M836))&amp;connector&amp;MONTH(M836)&amp;connector&amp;DAY(M836))),"-")</f>
        <v>-</v>
      </c>
      <c r="O836" s="156" t="str">
        <f>IF(LEN(INDEX(Input!K$6:K$1005,ROW($C836)-ROW($C$5),1))=0,"",INDEX(Input!K$6:K$1005,ROW($C836)-ROW($C$5),1))</f>
        <v/>
      </c>
      <c r="P836" s="100" t="str">
        <f t="shared" si="96"/>
        <v>-</v>
      </c>
      <c r="Q836" s="156" t="str">
        <f>IF(LEN(INDEX(Input!L$6:L$1005,ROW($C836)-ROW($C$5),1))=0,"",INDEX(Input!L$6:L$1005,ROW($C836)-ROW($C$5),1))</f>
        <v/>
      </c>
      <c r="R836" s="100" t="str">
        <f t="shared" si="97"/>
        <v>-</v>
      </c>
      <c r="S836" s="156" t="str">
        <f>IF(LEN(INDEX(Input!M$6:M$1005,ROW($C836)-ROW($C$5),1))=0,"-",INDEX(Input!M$6:M$1005,ROW($C836)-ROW($C$5),1))</f>
        <v>-</v>
      </c>
      <c r="T836" s="156" t="str">
        <f t="shared" si="98"/>
        <v/>
      </c>
      <c r="U836" s="100" t="str">
        <f t="shared" si="99"/>
        <v>-</v>
      </c>
      <c r="V836" s="156" t="str">
        <f>IF(LEN(INDEX(Input!O$6:O$1005,ROW($C836)-ROW($C$5),1))=0,"",INDEX(Input!O$6:O$1005,ROW($C836)-ROW($C$5),1))</f>
        <v/>
      </c>
      <c r="W836" s="100" t="str">
        <f t="shared" si="100"/>
        <v>-</v>
      </c>
      <c r="X836" s="104" t="str">
        <f t="shared" si="101"/>
        <v/>
      </c>
      <c r="Y836" s="102" t="str">
        <f t="shared" si="102"/>
        <v/>
      </c>
      <c r="Z836" s="102" t="str">
        <f>IF(AND(OR(Dashboard!$D$7=J836,Dashboard!$D$7=""),  OR(Dashboard!$G$6&lt;=K836,Dashboard!$G$6=""), OR(Dashboard!$G$7&gt;=K836,Dashboard!$G$7=""),  OR(Dashboard!$J$6&lt;=O836,Dashboard!$J$6=""), OR(Dashboard!$J$7&gt;=O836,Dashboard!$J$7=""),D836&lt;&gt;""),"x","")</f>
        <v>x</v>
      </c>
      <c r="AA836" s="102" t="str">
        <f>IF(AND(OR(Dashboard!$D$6=H836,Dashboard!$D$6="",Dashboard!$D$6="All"), Z836="x"),"x","")</f>
        <v>x</v>
      </c>
      <c r="AB836" s="103" t="str">
        <f>IF(AND(OR(Dashboard!$D$6=H836,Dashboard!$D$6="",Dashboard!$D$6="All"), OR(Dashboard!$D$7=J836,Dashboard!$D$7=""),  OR(Dashboard!$G$6&lt;=K836,Dashboard!$G$6=""), OR(Dashboard!$G$7&gt;=K836,Dashboard!$G$7=""),  OR(Dashboard!$J$6&lt;=O836,Dashboard!$J$6=""), OR(Dashboard!$J$7&gt;=O836,Dashboard!$J$7=""),I836&lt;&gt;""),"x","")</f>
        <v/>
      </c>
      <c r="AC836" s="88" t="str">
        <f>IF($AB836&lt;&gt;"x","",IF(AND($I836&lt;&gt;AC$4, IFERROR(MATCH("c",$AB836:AB836,0),0)=0),"x", IF(IFERROR(MATCH("c",$AB836:AB836,0),0)=0,"c","")))</f>
        <v/>
      </c>
      <c r="AD836" s="88" t="str">
        <f>IF($AB836&lt;&gt;"x","",IF(AND($I836&lt;&gt;AD$4, IFERROR(MATCH("c",$AB836:AC836,0),0)=0),"x", IF(IFERROR(MATCH("c",$AB836:AC836,0),0)=0,"c","")))</f>
        <v/>
      </c>
      <c r="AE836" s="88" t="str">
        <f>IF($AB836&lt;&gt;"x","",IF(AND($I836&lt;&gt;AE$4, IFERROR(MATCH("c",$AB836:AD836,0),0)=0),"x", IF(IFERROR(MATCH("c",$AB836:AD836,0),0)=0,"c","")))</f>
        <v/>
      </c>
      <c r="AF836" s="88" t="str">
        <f>IF($AB836&lt;&gt;"x","",IF(AND($I836&lt;&gt;AF$4, IFERROR(MATCH("c",$AB836:AE836,0),0)=0),"x", IF(IFERROR(MATCH("c",$AB836:AE836,0),0)=0,"c","")))</f>
        <v/>
      </c>
      <c r="AG836" s="88" t="str">
        <f>IF($AB836&lt;&gt;"x","",IF(AND($I836&lt;&gt;AG$4, IFERROR(MATCH("c",$AB836:AF836,0),0)=0),"x", IF(IFERROR(MATCH("c",$AB836:AF836,0),0)=0,"c","")))</f>
        <v/>
      </c>
      <c r="AH836" s="88" t="str">
        <f>IF($AB836&lt;&gt;"x","",IF(AND($I836&lt;&gt;AH$4, IFERROR(MATCH("c",$AB836:AG836,0),0)=0),"x", IF(IFERROR(MATCH("c",$AB836:AG836,0),0)=0,"c","")))</f>
        <v/>
      </c>
      <c r="AI836" s="88" t="str">
        <f>IF($AB836&lt;&gt;"x","",IF(AND($I836&lt;&gt;AI$4, IFERROR(MATCH("c",$AB836:AH836,0),0)=0),"x", IF(IFERROR(MATCH("c",$AB836:AH836,0),0)=0,"c","")))</f>
        <v/>
      </c>
      <c r="AJ836" s="88" t="str">
        <f>IF($AB836&lt;&gt;"x","",IF(AND($I836&lt;&gt;AJ$4, IFERROR(MATCH("c",$AB836:AI836,0),0)=0),"x", IF(IFERROR(MATCH("c",$AB836:AI836,0),0)=0,"c","")))</f>
        <v/>
      </c>
      <c r="AK836" s="88" t="str">
        <f>IF($AB836&lt;&gt;"x","",IF(AND($I836&lt;&gt;AK$4, IFERROR(MATCH("c",$AB836:AJ836,0),0)=0),"x", IF(IFERROR(MATCH("c",$AB836:AJ836,0),0)=0,"c","")))</f>
        <v/>
      </c>
      <c r="AL836" s="88" t="str">
        <f>IF($AB836&lt;&gt;"x","",IF(AND($I836&lt;&gt;AL$4, IFERROR(MATCH("c",$AB836:AK836,0),0)=0),"x", IF(IFERROR(MATCH("c",$AB836:AK836,0),0)=0,"c","")))</f>
        <v/>
      </c>
      <c r="AM836" s="88" t="str">
        <f>IF($AB836&lt;&gt;"x","",IF(AND($I836&lt;&gt;AM$4, IFERROR(MATCH("c",$AB836:AL836,0),0)=0),"x", IF(IFERROR(MATCH("c",$AB836:AL836,0),0)=0,"c","")))</f>
        <v/>
      </c>
      <c r="AN836" s="88" t="str">
        <f>IF($AB836&lt;&gt;"x","",IF(AND($I836&lt;&gt;AN$4, IFERROR(MATCH("c",$AB836:AM836,0),0)=0),"x", IF(IFERROR(MATCH("c",$AB836:AM836,0),0)=0,"c","")))</f>
        <v/>
      </c>
      <c r="AO836" s="88" t="str">
        <f>IF($AB836&lt;&gt;"x","",IF(AND($I836&lt;&gt;AO$4, IFERROR(MATCH("c",$AB836:AN836,0),0)=0),"x", IF(IFERROR(MATCH("c",$AB836:AN836,0),0)=0,"c","")))</f>
        <v/>
      </c>
      <c r="AP836" s="88" t="str">
        <f>IF($AB836&lt;&gt;"x","",IF(AND($I836&lt;&gt;AP$4, IFERROR(MATCH("c",$AB836:AO836,0),0)=0),"x", IF(IFERROR(MATCH("c",$AB836:AO836,0),0)=0,"c","")))</f>
        <v/>
      </c>
      <c r="AQ836" s="88" t="str">
        <f>IF($AB836&lt;&gt;"x","",IF(AND($I836&lt;&gt;AQ$4, IFERROR(MATCH("c",$AB836:AP836,0),0)=0),"x", IF(IFERROR(MATCH("c",$AB836:AP836,0),0)=0,"c","")))</f>
        <v/>
      </c>
    </row>
    <row r="837" spans="2:43" x14ac:dyDescent="0.25">
      <c r="B837" s="88">
        <f>IF(AND(OR(Pipeline!$F$5=H837,Pipeline!$F$5="",Pipeline!$F$5="All"), OR(Pipeline!$F$6=J837,Pipeline!$F$6="",Pipeline!$F$6="All"),  OR(Pipeline!$J$5&lt;=K837,Pipeline!$J$5=""), OR(Pipeline!$J$6&gt;=K837,Pipeline!$J$6=""),  OR(Pipeline!$N$5&lt;=O837,Pipeline!$N$5=""), OR(Pipeline!$N$6&gt;=O837,Pipeline!$N$6="")),1,0)</f>
        <v>1</v>
      </c>
      <c r="C837" s="99">
        <f>IF(B837&lt;&gt;1,"",COUNTIFS($I$6:I836,I837,$B$6:B836,1)+1)</f>
        <v>825</v>
      </c>
      <c r="D837" s="100" t="str">
        <f>IF(LEN(INDEX(Input!B$6:B$1005,ROW($C837)-ROW($C$5),1))=0,"-",INDEX(Input!B$6:B$1005,ROW($C837)-ROW($C$5),1))</f>
        <v>-</v>
      </c>
      <c r="E837" s="100" t="str">
        <f>IF(LEN(INDEX(Input!C$6:C$1005,ROW($C837)-ROW($C$5),1))=0,"-",INDEX(Input!C$6:C$1005,ROW($C837)-ROW($C$5),1))</f>
        <v>-</v>
      </c>
      <c r="F837" s="100" t="str">
        <f>IF(LEN(INDEX(Input!D$6:D$1005,ROW($C837)-ROW($C$5),1))=0,"-",INDEX(Input!D$6:D$1005,ROW($C837)-ROW($C$5),1))</f>
        <v>-</v>
      </c>
      <c r="G837" s="100" t="str">
        <f>IF(LEN(INDEX(Input!E$6:E$1005,ROW($C837)-ROW($C$5),1))=0,"-",INDEX(Input!E$6:E$1005,ROW($C837)-ROW($C$5),1))</f>
        <v>-</v>
      </c>
      <c r="H837" s="100" t="str">
        <f>IF(LEN(INDEX(Input!F$6:F$1005,ROW($C837)-ROW($C$5),1))=0,"-",INDEX(Input!F$6:F$1005,ROW($C837)-ROW($C$5),1))</f>
        <v>-</v>
      </c>
      <c r="I837" s="100" t="str">
        <f>IF(LEN(INDEX(Input!G$6:G$1005,ROW($C837)-ROW($C$5),1))=0,"",INDEX(Input!G$6:G$1005,ROW($C837)-ROW($C$5),1))</f>
        <v/>
      </c>
      <c r="J837" s="100" t="str">
        <f>IF(LEN(INDEX(Input!B$6:B$1005,ROW($C837)-ROW($C$5),1))=0,"-",IF(INDEX(Input!H$6:H$1005,ROW($C837)-ROW($C$5),1)="","Not set",INDEX(Input!H$6:H$1005,ROW($C837)-ROW($C$5),1)) )</f>
        <v>-</v>
      </c>
      <c r="K837" s="101" t="str">
        <f>IF(LEN(INDEX(Input!I$6:I$1005,ROW($C837)-ROW($C$5),1))=0,"",INDEX(Input!I$6:I$1005,ROW($C837)-ROW($C$5),1))</f>
        <v/>
      </c>
      <c r="L837" s="101" t="str">
        <f t="array" ref="L837">IFERROR(IF($AY$24=123,DAY(K837)&amp;connector&amp;IF($AZ$24="Extended",INDEX($AT$24:$AT$35,MONTH(K837),1),MONTH(K837))&amp;connector&amp;IF($AZ$24="Short", RIGHT(YEAR(K837),2),YEAR(K837)),IF($AY$24=213, MONTH(K837)&amp;connector&amp;DAY(K837)&amp;connector&amp;IF($AZ$24="Short", RIGHT(YEAR(K837),2),YEAR(K837)),IF($AZ$24="Short", RIGHT(YEAR(K837),2),YEAR(K837))&amp;connector&amp;MONTH(K837)&amp;connector&amp;DAY(K837))),"-")</f>
        <v>-</v>
      </c>
      <c r="M837" s="101" t="str">
        <f>IF(LEN(INDEX(Input!J$6:J$1005,ROW($C837)-ROW($C$5),1))=0,"",INDEX(Input!J$6:J$1005,ROW($C837)-ROW($C$5),1))</f>
        <v/>
      </c>
      <c r="N837" s="101" t="str">
        <f t="array" ref="N837">IFERROR(IF($AY$24=123,DAY(M837)&amp;connector&amp;IF($AZ$24="Extended",INDEX($AT$24:$AT$35,MONTH(M837),1),MONTH(M837))&amp;connector&amp;IF($AZ$24="Short", RIGHT(YEAR(M837),2),YEAR(M837)),IF($AY$24=213, MONTH(M837)&amp;connector&amp;DAY(M837)&amp;connector&amp;IF($AZ$24="Short", RIGHT(YEAR(M837),2),YEAR(M837)),IF($AZ$24="Short", RIGHT(YEAR(M837),2),YEAR(M837))&amp;connector&amp;MONTH(M837)&amp;connector&amp;DAY(M837))),"-")</f>
        <v>-</v>
      </c>
      <c r="O837" s="156" t="str">
        <f>IF(LEN(INDEX(Input!K$6:K$1005,ROW($C837)-ROW($C$5),1))=0,"",INDEX(Input!K$6:K$1005,ROW($C837)-ROW($C$5),1))</f>
        <v/>
      </c>
      <c r="P837" s="100" t="str">
        <f t="shared" si="96"/>
        <v>-</v>
      </c>
      <c r="Q837" s="156" t="str">
        <f>IF(LEN(INDEX(Input!L$6:L$1005,ROW($C837)-ROW($C$5),1))=0,"",INDEX(Input!L$6:L$1005,ROW($C837)-ROW($C$5),1))</f>
        <v/>
      </c>
      <c r="R837" s="100" t="str">
        <f t="shared" si="97"/>
        <v>-</v>
      </c>
      <c r="S837" s="156" t="str">
        <f>IF(LEN(INDEX(Input!M$6:M$1005,ROW($C837)-ROW($C$5),1))=0,"-",INDEX(Input!M$6:M$1005,ROW($C837)-ROW($C$5),1))</f>
        <v>-</v>
      </c>
      <c r="T837" s="156" t="str">
        <f t="shared" si="98"/>
        <v/>
      </c>
      <c r="U837" s="100" t="str">
        <f t="shared" si="99"/>
        <v>-</v>
      </c>
      <c r="V837" s="156" t="str">
        <f>IF(LEN(INDEX(Input!O$6:O$1005,ROW($C837)-ROW($C$5),1))=0,"",INDEX(Input!O$6:O$1005,ROW($C837)-ROW($C$5),1))</f>
        <v/>
      </c>
      <c r="W837" s="100" t="str">
        <f t="shared" si="100"/>
        <v>-</v>
      </c>
      <c r="X837" s="104" t="str">
        <f t="shared" si="101"/>
        <v/>
      </c>
      <c r="Y837" s="102" t="str">
        <f t="shared" si="102"/>
        <v/>
      </c>
      <c r="Z837" s="102" t="str">
        <f>IF(AND(OR(Dashboard!$D$7=J837,Dashboard!$D$7=""),  OR(Dashboard!$G$6&lt;=K837,Dashboard!$G$6=""), OR(Dashboard!$G$7&gt;=K837,Dashboard!$G$7=""),  OR(Dashboard!$J$6&lt;=O837,Dashboard!$J$6=""), OR(Dashboard!$J$7&gt;=O837,Dashboard!$J$7=""),D837&lt;&gt;""),"x","")</f>
        <v>x</v>
      </c>
      <c r="AA837" s="102" t="str">
        <f>IF(AND(OR(Dashboard!$D$6=H837,Dashboard!$D$6="",Dashboard!$D$6="All"), Z837="x"),"x","")</f>
        <v>x</v>
      </c>
      <c r="AB837" s="103" t="str">
        <f>IF(AND(OR(Dashboard!$D$6=H837,Dashboard!$D$6="",Dashboard!$D$6="All"), OR(Dashboard!$D$7=J837,Dashboard!$D$7=""),  OR(Dashboard!$G$6&lt;=K837,Dashboard!$G$6=""), OR(Dashboard!$G$7&gt;=K837,Dashboard!$G$7=""),  OR(Dashboard!$J$6&lt;=O837,Dashboard!$J$6=""), OR(Dashboard!$J$7&gt;=O837,Dashboard!$J$7=""),I837&lt;&gt;""),"x","")</f>
        <v/>
      </c>
      <c r="AC837" s="88" t="str">
        <f>IF($AB837&lt;&gt;"x","",IF(AND($I837&lt;&gt;AC$4, IFERROR(MATCH("c",$AB837:AB837,0),0)=0),"x", IF(IFERROR(MATCH("c",$AB837:AB837,0),0)=0,"c","")))</f>
        <v/>
      </c>
      <c r="AD837" s="88" t="str">
        <f>IF($AB837&lt;&gt;"x","",IF(AND($I837&lt;&gt;AD$4, IFERROR(MATCH("c",$AB837:AC837,0),0)=0),"x", IF(IFERROR(MATCH("c",$AB837:AC837,0),0)=0,"c","")))</f>
        <v/>
      </c>
      <c r="AE837" s="88" t="str">
        <f>IF($AB837&lt;&gt;"x","",IF(AND($I837&lt;&gt;AE$4, IFERROR(MATCH("c",$AB837:AD837,0),0)=0),"x", IF(IFERROR(MATCH("c",$AB837:AD837,0),0)=0,"c","")))</f>
        <v/>
      </c>
      <c r="AF837" s="88" t="str">
        <f>IF($AB837&lt;&gt;"x","",IF(AND($I837&lt;&gt;AF$4, IFERROR(MATCH("c",$AB837:AE837,0),0)=0),"x", IF(IFERROR(MATCH("c",$AB837:AE837,0),0)=0,"c","")))</f>
        <v/>
      </c>
      <c r="AG837" s="88" t="str">
        <f>IF($AB837&lt;&gt;"x","",IF(AND($I837&lt;&gt;AG$4, IFERROR(MATCH("c",$AB837:AF837,0),0)=0),"x", IF(IFERROR(MATCH("c",$AB837:AF837,0),0)=0,"c","")))</f>
        <v/>
      </c>
      <c r="AH837" s="88" t="str">
        <f>IF($AB837&lt;&gt;"x","",IF(AND($I837&lt;&gt;AH$4, IFERROR(MATCH("c",$AB837:AG837,0),0)=0),"x", IF(IFERROR(MATCH("c",$AB837:AG837,0),0)=0,"c","")))</f>
        <v/>
      </c>
      <c r="AI837" s="88" t="str">
        <f>IF($AB837&lt;&gt;"x","",IF(AND($I837&lt;&gt;AI$4, IFERROR(MATCH("c",$AB837:AH837,0),0)=0),"x", IF(IFERROR(MATCH("c",$AB837:AH837,0),0)=0,"c","")))</f>
        <v/>
      </c>
      <c r="AJ837" s="88" t="str">
        <f>IF($AB837&lt;&gt;"x","",IF(AND($I837&lt;&gt;AJ$4, IFERROR(MATCH("c",$AB837:AI837,0),0)=0),"x", IF(IFERROR(MATCH("c",$AB837:AI837,0),0)=0,"c","")))</f>
        <v/>
      </c>
      <c r="AK837" s="88" t="str">
        <f>IF($AB837&lt;&gt;"x","",IF(AND($I837&lt;&gt;AK$4, IFERROR(MATCH("c",$AB837:AJ837,0),0)=0),"x", IF(IFERROR(MATCH("c",$AB837:AJ837,0),0)=0,"c","")))</f>
        <v/>
      </c>
      <c r="AL837" s="88" t="str">
        <f>IF($AB837&lt;&gt;"x","",IF(AND($I837&lt;&gt;AL$4, IFERROR(MATCH("c",$AB837:AK837,0),0)=0),"x", IF(IFERROR(MATCH("c",$AB837:AK837,0),0)=0,"c","")))</f>
        <v/>
      </c>
      <c r="AM837" s="88" t="str">
        <f>IF($AB837&lt;&gt;"x","",IF(AND($I837&lt;&gt;AM$4, IFERROR(MATCH("c",$AB837:AL837,0),0)=0),"x", IF(IFERROR(MATCH("c",$AB837:AL837,0),0)=0,"c","")))</f>
        <v/>
      </c>
      <c r="AN837" s="88" t="str">
        <f>IF($AB837&lt;&gt;"x","",IF(AND($I837&lt;&gt;AN$4, IFERROR(MATCH("c",$AB837:AM837,0),0)=0),"x", IF(IFERROR(MATCH("c",$AB837:AM837,0),0)=0,"c","")))</f>
        <v/>
      </c>
      <c r="AO837" s="88" t="str">
        <f>IF($AB837&lt;&gt;"x","",IF(AND($I837&lt;&gt;AO$4, IFERROR(MATCH("c",$AB837:AN837,0),0)=0),"x", IF(IFERROR(MATCH("c",$AB837:AN837,0),0)=0,"c","")))</f>
        <v/>
      </c>
      <c r="AP837" s="88" t="str">
        <f>IF($AB837&lt;&gt;"x","",IF(AND($I837&lt;&gt;AP$4, IFERROR(MATCH("c",$AB837:AO837,0),0)=0),"x", IF(IFERROR(MATCH("c",$AB837:AO837,0),0)=0,"c","")))</f>
        <v/>
      </c>
      <c r="AQ837" s="88" t="str">
        <f>IF($AB837&lt;&gt;"x","",IF(AND($I837&lt;&gt;AQ$4, IFERROR(MATCH("c",$AB837:AP837,0),0)=0),"x", IF(IFERROR(MATCH("c",$AB837:AP837,0),0)=0,"c","")))</f>
        <v/>
      </c>
    </row>
    <row r="838" spans="2:43" x14ac:dyDescent="0.25">
      <c r="B838" s="88">
        <f>IF(AND(OR(Pipeline!$F$5=H838,Pipeline!$F$5="",Pipeline!$F$5="All"), OR(Pipeline!$F$6=J838,Pipeline!$F$6="",Pipeline!$F$6="All"),  OR(Pipeline!$J$5&lt;=K838,Pipeline!$J$5=""), OR(Pipeline!$J$6&gt;=K838,Pipeline!$J$6=""),  OR(Pipeline!$N$5&lt;=O838,Pipeline!$N$5=""), OR(Pipeline!$N$6&gt;=O838,Pipeline!$N$6="")),1,0)</f>
        <v>1</v>
      </c>
      <c r="C838" s="99">
        <f>IF(B838&lt;&gt;1,"",COUNTIFS($I$6:I837,I838,$B$6:B837,1)+1)</f>
        <v>826</v>
      </c>
      <c r="D838" s="100" t="str">
        <f>IF(LEN(INDEX(Input!B$6:B$1005,ROW($C838)-ROW($C$5),1))=0,"-",INDEX(Input!B$6:B$1005,ROW($C838)-ROW($C$5),1))</f>
        <v>-</v>
      </c>
      <c r="E838" s="100" t="str">
        <f>IF(LEN(INDEX(Input!C$6:C$1005,ROW($C838)-ROW($C$5),1))=0,"-",INDEX(Input!C$6:C$1005,ROW($C838)-ROW($C$5),1))</f>
        <v>-</v>
      </c>
      <c r="F838" s="100" t="str">
        <f>IF(LEN(INDEX(Input!D$6:D$1005,ROW($C838)-ROW($C$5),1))=0,"-",INDEX(Input!D$6:D$1005,ROW($C838)-ROW($C$5),1))</f>
        <v>-</v>
      </c>
      <c r="G838" s="100" t="str">
        <f>IF(LEN(INDEX(Input!E$6:E$1005,ROW($C838)-ROW($C$5),1))=0,"-",INDEX(Input!E$6:E$1005,ROW($C838)-ROW($C$5),1))</f>
        <v>-</v>
      </c>
      <c r="H838" s="100" t="str">
        <f>IF(LEN(INDEX(Input!F$6:F$1005,ROW($C838)-ROW($C$5),1))=0,"-",INDEX(Input!F$6:F$1005,ROW($C838)-ROW($C$5),1))</f>
        <v>-</v>
      </c>
      <c r="I838" s="100" t="str">
        <f>IF(LEN(INDEX(Input!G$6:G$1005,ROW($C838)-ROW($C$5),1))=0,"",INDEX(Input!G$6:G$1005,ROW($C838)-ROW($C$5),1))</f>
        <v/>
      </c>
      <c r="J838" s="100" t="str">
        <f>IF(LEN(INDEX(Input!B$6:B$1005,ROW($C838)-ROW($C$5),1))=0,"-",IF(INDEX(Input!H$6:H$1005,ROW($C838)-ROW($C$5),1)="","Not set",INDEX(Input!H$6:H$1005,ROW($C838)-ROW($C$5),1)) )</f>
        <v>-</v>
      </c>
      <c r="K838" s="101" t="str">
        <f>IF(LEN(INDEX(Input!I$6:I$1005,ROW($C838)-ROW($C$5),1))=0,"",INDEX(Input!I$6:I$1005,ROW($C838)-ROW($C$5),1))</f>
        <v/>
      </c>
      <c r="L838" s="101" t="str">
        <f t="array" ref="L838">IFERROR(IF($AY$24=123,DAY(K838)&amp;connector&amp;IF($AZ$24="Extended",INDEX($AT$24:$AT$35,MONTH(K838),1),MONTH(K838))&amp;connector&amp;IF($AZ$24="Short", RIGHT(YEAR(K838),2),YEAR(K838)),IF($AY$24=213, MONTH(K838)&amp;connector&amp;DAY(K838)&amp;connector&amp;IF($AZ$24="Short", RIGHT(YEAR(K838),2),YEAR(K838)),IF($AZ$24="Short", RIGHT(YEAR(K838),2),YEAR(K838))&amp;connector&amp;MONTH(K838)&amp;connector&amp;DAY(K838))),"-")</f>
        <v>-</v>
      </c>
      <c r="M838" s="101" t="str">
        <f>IF(LEN(INDEX(Input!J$6:J$1005,ROW($C838)-ROW($C$5),1))=0,"",INDEX(Input!J$6:J$1005,ROW($C838)-ROW($C$5),1))</f>
        <v/>
      </c>
      <c r="N838" s="101" t="str">
        <f t="array" ref="N838">IFERROR(IF($AY$24=123,DAY(M838)&amp;connector&amp;IF($AZ$24="Extended",INDEX($AT$24:$AT$35,MONTH(M838),1),MONTH(M838))&amp;connector&amp;IF($AZ$24="Short", RIGHT(YEAR(M838),2),YEAR(M838)),IF($AY$24=213, MONTH(M838)&amp;connector&amp;DAY(M838)&amp;connector&amp;IF($AZ$24="Short", RIGHT(YEAR(M838),2),YEAR(M838)),IF($AZ$24="Short", RIGHT(YEAR(M838),2),YEAR(M838))&amp;connector&amp;MONTH(M838)&amp;connector&amp;DAY(M838))),"-")</f>
        <v>-</v>
      </c>
      <c r="O838" s="156" t="str">
        <f>IF(LEN(INDEX(Input!K$6:K$1005,ROW($C838)-ROW($C$5),1))=0,"",INDEX(Input!K$6:K$1005,ROW($C838)-ROW($C$5),1))</f>
        <v/>
      </c>
      <c r="P838" s="100" t="str">
        <f t="shared" ref="P838:P901" si="103">IF(O838="","-","Value: " &amp;O838&amp;"$")</f>
        <v>-</v>
      </c>
      <c r="Q838" s="156" t="str">
        <f>IF(LEN(INDEX(Input!L$6:L$1005,ROW($C838)-ROW($C$5),1))=0,"",INDEX(Input!L$6:L$1005,ROW($C838)-ROW($C$5),1))</f>
        <v/>
      </c>
      <c r="R838" s="100" t="str">
        <f t="shared" ref="R838:R901" si="104">IFERROR("Win Probability: "&amp;Q838*100&amp;"%","-")</f>
        <v>-</v>
      </c>
      <c r="S838" s="156" t="str">
        <f>IF(LEN(INDEX(Input!M$6:M$1005,ROW($C838)-ROW($C$5),1))=0,"-",INDEX(Input!M$6:M$1005,ROW($C838)-ROW($C$5),1))</f>
        <v>-</v>
      </c>
      <c r="T838" s="156" t="str">
        <f t="shared" ref="T838:T901" si="105">IFERROR(O838*Q838,"")</f>
        <v/>
      </c>
      <c r="U838" s="100" t="str">
        <f t="shared" ref="U838:U901" si="106">IF(T838="","-","Forecast: "&amp;T838&amp; " " &amp;currency)</f>
        <v>-</v>
      </c>
      <c r="V838" s="156" t="str">
        <f>IF(LEN(INDEX(Input!O$6:O$1005,ROW($C838)-ROW($C$5),1))=0,"",INDEX(Input!O$6:O$1005,ROW($C838)-ROW($C$5),1))</f>
        <v/>
      </c>
      <c r="W838" s="100" t="str">
        <f t="shared" ref="W838:W901" si="107">IF(V838="","-","Earned: " &amp;V838)</f>
        <v>-</v>
      </c>
      <c r="X838" s="104" t="str">
        <f t="shared" ref="X838:X901" si="108">IFERROR(IF(K838&lt;&gt;"",MONTH(K838),""),"")</f>
        <v/>
      </c>
      <c r="Y838" s="102" t="str">
        <f t="shared" si="102"/>
        <v/>
      </c>
      <c r="Z838" s="102" t="str">
        <f>IF(AND(OR(Dashboard!$D$7=J838,Dashboard!$D$7=""),  OR(Dashboard!$G$6&lt;=K838,Dashboard!$G$6=""), OR(Dashboard!$G$7&gt;=K838,Dashboard!$G$7=""),  OR(Dashboard!$J$6&lt;=O838,Dashboard!$J$6=""), OR(Dashboard!$J$7&gt;=O838,Dashboard!$J$7=""),D838&lt;&gt;""),"x","")</f>
        <v>x</v>
      </c>
      <c r="AA838" s="102" t="str">
        <f>IF(AND(OR(Dashboard!$D$6=H838,Dashboard!$D$6="",Dashboard!$D$6="All"), Z838="x"),"x","")</f>
        <v>x</v>
      </c>
      <c r="AB838" s="103" t="str">
        <f>IF(AND(OR(Dashboard!$D$6=H838,Dashboard!$D$6="",Dashboard!$D$6="All"), OR(Dashboard!$D$7=J838,Dashboard!$D$7=""),  OR(Dashboard!$G$6&lt;=K838,Dashboard!$G$6=""), OR(Dashboard!$G$7&gt;=K838,Dashboard!$G$7=""),  OR(Dashboard!$J$6&lt;=O838,Dashboard!$J$6=""), OR(Dashboard!$J$7&gt;=O838,Dashboard!$J$7=""),I838&lt;&gt;""),"x","")</f>
        <v/>
      </c>
      <c r="AC838" s="88" t="str">
        <f>IF($AB838&lt;&gt;"x","",IF(AND($I838&lt;&gt;AC$4, IFERROR(MATCH("c",$AB838:AB838,0),0)=0),"x", IF(IFERROR(MATCH("c",$AB838:AB838,0),0)=0,"c","")))</f>
        <v/>
      </c>
      <c r="AD838" s="88" t="str">
        <f>IF($AB838&lt;&gt;"x","",IF(AND($I838&lt;&gt;AD$4, IFERROR(MATCH("c",$AB838:AC838,0),0)=0),"x", IF(IFERROR(MATCH("c",$AB838:AC838,0),0)=0,"c","")))</f>
        <v/>
      </c>
      <c r="AE838" s="88" t="str">
        <f>IF($AB838&lt;&gt;"x","",IF(AND($I838&lt;&gt;AE$4, IFERROR(MATCH("c",$AB838:AD838,0),0)=0),"x", IF(IFERROR(MATCH("c",$AB838:AD838,0),0)=0,"c","")))</f>
        <v/>
      </c>
      <c r="AF838" s="88" t="str">
        <f>IF($AB838&lt;&gt;"x","",IF(AND($I838&lt;&gt;AF$4, IFERROR(MATCH("c",$AB838:AE838,0),0)=0),"x", IF(IFERROR(MATCH("c",$AB838:AE838,0),0)=0,"c","")))</f>
        <v/>
      </c>
      <c r="AG838" s="88" t="str">
        <f>IF($AB838&lt;&gt;"x","",IF(AND($I838&lt;&gt;AG$4, IFERROR(MATCH("c",$AB838:AF838,0),0)=0),"x", IF(IFERROR(MATCH("c",$AB838:AF838,0),0)=0,"c","")))</f>
        <v/>
      </c>
      <c r="AH838" s="88" t="str">
        <f>IF($AB838&lt;&gt;"x","",IF(AND($I838&lt;&gt;AH$4, IFERROR(MATCH("c",$AB838:AG838,0),0)=0),"x", IF(IFERROR(MATCH("c",$AB838:AG838,0),0)=0,"c","")))</f>
        <v/>
      </c>
      <c r="AI838" s="88" t="str">
        <f>IF($AB838&lt;&gt;"x","",IF(AND($I838&lt;&gt;AI$4, IFERROR(MATCH("c",$AB838:AH838,0),0)=0),"x", IF(IFERROR(MATCH("c",$AB838:AH838,0),0)=0,"c","")))</f>
        <v/>
      </c>
      <c r="AJ838" s="88" t="str">
        <f>IF($AB838&lt;&gt;"x","",IF(AND($I838&lt;&gt;AJ$4, IFERROR(MATCH("c",$AB838:AI838,0),0)=0),"x", IF(IFERROR(MATCH("c",$AB838:AI838,0),0)=0,"c","")))</f>
        <v/>
      </c>
      <c r="AK838" s="88" t="str">
        <f>IF($AB838&lt;&gt;"x","",IF(AND($I838&lt;&gt;AK$4, IFERROR(MATCH("c",$AB838:AJ838,0),0)=0),"x", IF(IFERROR(MATCH("c",$AB838:AJ838,0),0)=0,"c","")))</f>
        <v/>
      </c>
      <c r="AL838" s="88" t="str">
        <f>IF($AB838&lt;&gt;"x","",IF(AND($I838&lt;&gt;AL$4, IFERROR(MATCH("c",$AB838:AK838,0),0)=0),"x", IF(IFERROR(MATCH("c",$AB838:AK838,0),0)=0,"c","")))</f>
        <v/>
      </c>
      <c r="AM838" s="88" t="str">
        <f>IF($AB838&lt;&gt;"x","",IF(AND($I838&lt;&gt;AM$4, IFERROR(MATCH("c",$AB838:AL838,0),0)=0),"x", IF(IFERROR(MATCH("c",$AB838:AL838,0),0)=0,"c","")))</f>
        <v/>
      </c>
      <c r="AN838" s="88" t="str">
        <f>IF($AB838&lt;&gt;"x","",IF(AND($I838&lt;&gt;AN$4, IFERROR(MATCH("c",$AB838:AM838,0),0)=0),"x", IF(IFERROR(MATCH("c",$AB838:AM838,0),0)=0,"c","")))</f>
        <v/>
      </c>
      <c r="AO838" s="88" t="str">
        <f>IF($AB838&lt;&gt;"x","",IF(AND($I838&lt;&gt;AO$4, IFERROR(MATCH("c",$AB838:AN838,0),0)=0),"x", IF(IFERROR(MATCH("c",$AB838:AN838,0),0)=0,"c","")))</f>
        <v/>
      </c>
      <c r="AP838" s="88" t="str">
        <f>IF($AB838&lt;&gt;"x","",IF(AND($I838&lt;&gt;AP$4, IFERROR(MATCH("c",$AB838:AO838,0),0)=0),"x", IF(IFERROR(MATCH("c",$AB838:AO838,0),0)=0,"c","")))</f>
        <v/>
      </c>
      <c r="AQ838" s="88" t="str">
        <f>IF($AB838&lt;&gt;"x","",IF(AND($I838&lt;&gt;AQ$4, IFERROR(MATCH("c",$AB838:AP838,0),0)=0),"x", IF(IFERROR(MATCH("c",$AB838:AP838,0),0)=0,"c","")))</f>
        <v/>
      </c>
    </row>
    <row r="839" spans="2:43" x14ac:dyDescent="0.25">
      <c r="B839" s="88">
        <f>IF(AND(OR(Pipeline!$F$5=H839,Pipeline!$F$5="",Pipeline!$F$5="All"), OR(Pipeline!$F$6=J839,Pipeline!$F$6="",Pipeline!$F$6="All"),  OR(Pipeline!$J$5&lt;=K839,Pipeline!$J$5=""), OR(Pipeline!$J$6&gt;=K839,Pipeline!$J$6=""),  OR(Pipeline!$N$5&lt;=O839,Pipeline!$N$5=""), OR(Pipeline!$N$6&gt;=O839,Pipeline!$N$6="")),1,0)</f>
        <v>1</v>
      </c>
      <c r="C839" s="99">
        <f>IF(B839&lt;&gt;1,"",COUNTIFS($I$6:I838,I839,$B$6:B838,1)+1)</f>
        <v>827</v>
      </c>
      <c r="D839" s="100" t="str">
        <f>IF(LEN(INDEX(Input!B$6:B$1005,ROW($C839)-ROW($C$5),1))=0,"-",INDEX(Input!B$6:B$1005,ROW($C839)-ROW($C$5),1))</f>
        <v>-</v>
      </c>
      <c r="E839" s="100" t="str">
        <f>IF(LEN(INDEX(Input!C$6:C$1005,ROW($C839)-ROW($C$5),1))=0,"-",INDEX(Input!C$6:C$1005,ROW($C839)-ROW($C$5),1))</f>
        <v>-</v>
      </c>
      <c r="F839" s="100" t="str">
        <f>IF(LEN(INDEX(Input!D$6:D$1005,ROW($C839)-ROW($C$5),1))=0,"-",INDEX(Input!D$6:D$1005,ROW($C839)-ROW($C$5),1))</f>
        <v>-</v>
      </c>
      <c r="G839" s="100" t="str">
        <f>IF(LEN(INDEX(Input!E$6:E$1005,ROW($C839)-ROW($C$5),1))=0,"-",INDEX(Input!E$6:E$1005,ROW($C839)-ROW($C$5),1))</f>
        <v>-</v>
      </c>
      <c r="H839" s="100" t="str">
        <f>IF(LEN(INDEX(Input!F$6:F$1005,ROW($C839)-ROW($C$5),1))=0,"-",INDEX(Input!F$6:F$1005,ROW($C839)-ROW($C$5),1))</f>
        <v>-</v>
      </c>
      <c r="I839" s="100" t="str">
        <f>IF(LEN(INDEX(Input!G$6:G$1005,ROW($C839)-ROW($C$5),1))=0,"",INDEX(Input!G$6:G$1005,ROW($C839)-ROW($C$5),1))</f>
        <v/>
      </c>
      <c r="J839" s="100" t="str">
        <f>IF(LEN(INDEX(Input!B$6:B$1005,ROW($C839)-ROW($C$5),1))=0,"-",IF(INDEX(Input!H$6:H$1005,ROW($C839)-ROW($C$5),1)="","Not set",INDEX(Input!H$6:H$1005,ROW($C839)-ROW($C$5),1)) )</f>
        <v>-</v>
      </c>
      <c r="K839" s="101" t="str">
        <f>IF(LEN(INDEX(Input!I$6:I$1005,ROW($C839)-ROW($C$5),1))=0,"",INDEX(Input!I$6:I$1005,ROW($C839)-ROW($C$5),1))</f>
        <v/>
      </c>
      <c r="L839" s="101" t="str">
        <f t="array" ref="L839">IFERROR(IF($AY$24=123,DAY(K839)&amp;connector&amp;IF($AZ$24="Extended",INDEX($AT$24:$AT$35,MONTH(K839),1),MONTH(K839))&amp;connector&amp;IF($AZ$24="Short", RIGHT(YEAR(K839),2),YEAR(K839)),IF($AY$24=213, MONTH(K839)&amp;connector&amp;DAY(K839)&amp;connector&amp;IF($AZ$24="Short", RIGHT(YEAR(K839),2),YEAR(K839)),IF($AZ$24="Short", RIGHT(YEAR(K839),2),YEAR(K839))&amp;connector&amp;MONTH(K839)&amp;connector&amp;DAY(K839))),"-")</f>
        <v>-</v>
      </c>
      <c r="M839" s="101" t="str">
        <f>IF(LEN(INDEX(Input!J$6:J$1005,ROW($C839)-ROW($C$5),1))=0,"",INDEX(Input!J$6:J$1005,ROW($C839)-ROW($C$5),1))</f>
        <v/>
      </c>
      <c r="N839" s="101" t="str">
        <f t="array" ref="N839">IFERROR(IF($AY$24=123,DAY(M839)&amp;connector&amp;IF($AZ$24="Extended",INDEX($AT$24:$AT$35,MONTH(M839),1),MONTH(M839))&amp;connector&amp;IF($AZ$24="Short", RIGHT(YEAR(M839),2),YEAR(M839)),IF($AY$24=213, MONTH(M839)&amp;connector&amp;DAY(M839)&amp;connector&amp;IF($AZ$24="Short", RIGHT(YEAR(M839),2),YEAR(M839)),IF($AZ$24="Short", RIGHT(YEAR(M839),2),YEAR(M839))&amp;connector&amp;MONTH(M839)&amp;connector&amp;DAY(M839))),"-")</f>
        <v>-</v>
      </c>
      <c r="O839" s="156" t="str">
        <f>IF(LEN(INDEX(Input!K$6:K$1005,ROW($C839)-ROW($C$5),1))=0,"",INDEX(Input!K$6:K$1005,ROW($C839)-ROW($C$5),1))</f>
        <v/>
      </c>
      <c r="P839" s="100" t="str">
        <f t="shared" si="103"/>
        <v>-</v>
      </c>
      <c r="Q839" s="156" t="str">
        <f>IF(LEN(INDEX(Input!L$6:L$1005,ROW($C839)-ROW($C$5),1))=0,"",INDEX(Input!L$6:L$1005,ROW($C839)-ROW($C$5),1))</f>
        <v/>
      </c>
      <c r="R839" s="100" t="str">
        <f t="shared" si="104"/>
        <v>-</v>
      </c>
      <c r="S839" s="156" t="str">
        <f>IF(LEN(INDEX(Input!M$6:M$1005,ROW($C839)-ROW($C$5),1))=0,"-",INDEX(Input!M$6:M$1005,ROW($C839)-ROW($C$5),1))</f>
        <v>-</v>
      </c>
      <c r="T839" s="156" t="str">
        <f t="shared" si="105"/>
        <v/>
      </c>
      <c r="U839" s="100" t="str">
        <f t="shared" si="106"/>
        <v>-</v>
      </c>
      <c r="V839" s="156" t="str">
        <f>IF(LEN(INDEX(Input!O$6:O$1005,ROW($C839)-ROW($C$5),1))=0,"",INDEX(Input!O$6:O$1005,ROW($C839)-ROW($C$5),1))</f>
        <v/>
      </c>
      <c r="W839" s="100" t="str">
        <f t="shared" si="107"/>
        <v>-</v>
      </c>
      <c r="X839" s="104" t="str">
        <f t="shared" si="108"/>
        <v/>
      </c>
      <c r="Y839" s="102" t="str">
        <f t="shared" si="102"/>
        <v/>
      </c>
      <c r="Z839" s="102" t="str">
        <f>IF(AND(OR(Dashboard!$D$7=J839,Dashboard!$D$7=""),  OR(Dashboard!$G$6&lt;=K839,Dashboard!$G$6=""), OR(Dashboard!$G$7&gt;=K839,Dashboard!$G$7=""),  OR(Dashboard!$J$6&lt;=O839,Dashboard!$J$6=""), OR(Dashboard!$J$7&gt;=O839,Dashboard!$J$7=""),D839&lt;&gt;""),"x","")</f>
        <v>x</v>
      </c>
      <c r="AA839" s="102" t="str">
        <f>IF(AND(OR(Dashboard!$D$6=H839,Dashboard!$D$6="",Dashboard!$D$6="All"), Z839="x"),"x","")</f>
        <v>x</v>
      </c>
      <c r="AB839" s="103" t="str">
        <f>IF(AND(OR(Dashboard!$D$6=H839,Dashboard!$D$6="",Dashboard!$D$6="All"), OR(Dashboard!$D$7=J839,Dashboard!$D$7=""),  OR(Dashboard!$G$6&lt;=K839,Dashboard!$G$6=""), OR(Dashboard!$G$7&gt;=K839,Dashboard!$G$7=""),  OR(Dashboard!$J$6&lt;=O839,Dashboard!$J$6=""), OR(Dashboard!$J$7&gt;=O839,Dashboard!$J$7=""),I839&lt;&gt;""),"x","")</f>
        <v/>
      </c>
      <c r="AC839" s="88" t="str">
        <f>IF($AB839&lt;&gt;"x","",IF(AND($I839&lt;&gt;AC$4, IFERROR(MATCH("c",$AB839:AB839,0),0)=0),"x", IF(IFERROR(MATCH("c",$AB839:AB839,0),0)=0,"c","")))</f>
        <v/>
      </c>
      <c r="AD839" s="88" t="str">
        <f>IF($AB839&lt;&gt;"x","",IF(AND($I839&lt;&gt;AD$4, IFERROR(MATCH("c",$AB839:AC839,0),0)=0),"x", IF(IFERROR(MATCH("c",$AB839:AC839,0),0)=0,"c","")))</f>
        <v/>
      </c>
      <c r="AE839" s="88" t="str">
        <f>IF($AB839&lt;&gt;"x","",IF(AND($I839&lt;&gt;AE$4, IFERROR(MATCH("c",$AB839:AD839,0),0)=0),"x", IF(IFERROR(MATCH("c",$AB839:AD839,0),0)=0,"c","")))</f>
        <v/>
      </c>
      <c r="AF839" s="88" t="str">
        <f>IF($AB839&lt;&gt;"x","",IF(AND($I839&lt;&gt;AF$4, IFERROR(MATCH("c",$AB839:AE839,0),0)=0),"x", IF(IFERROR(MATCH("c",$AB839:AE839,0),0)=0,"c","")))</f>
        <v/>
      </c>
      <c r="AG839" s="88" t="str">
        <f>IF($AB839&lt;&gt;"x","",IF(AND($I839&lt;&gt;AG$4, IFERROR(MATCH("c",$AB839:AF839,0),0)=0),"x", IF(IFERROR(MATCH("c",$AB839:AF839,0),0)=0,"c","")))</f>
        <v/>
      </c>
      <c r="AH839" s="88" t="str">
        <f>IF($AB839&lt;&gt;"x","",IF(AND($I839&lt;&gt;AH$4, IFERROR(MATCH("c",$AB839:AG839,0),0)=0),"x", IF(IFERROR(MATCH("c",$AB839:AG839,0),0)=0,"c","")))</f>
        <v/>
      </c>
      <c r="AI839" s="88" t="str">
        <f>IF($AB839&lt;&gt;"x","",IF(AND($I839&lt;&gt;AI$4, IFERROR(MATCH("c",$AB839:AH839,0),0)=0),"x", IF(IFERROR(MATCH("c",$AB839:AH839,0),0)=0,"c","")))</f>
        <v/>
      </c>
      <c r="AJ839" s="88" t="str">
        <f>IF($AB839&lt;&gt;"x","",IF(AND($I839&lt;&gt;AJ$4, IFERROR(MATCH("c",$AB839:AI839,0),0)=0),"x", IF(IFERROR(MATCH("c",$AB839:AI839,0),0)=0,"c","")))</f>
        <v/>
      </c>
      <c r="AK839" s="88" t="str">
        <f>IF($AB839&lt;&gt;"x","",IF(AND($I839&lt;&gt;AK$4, IFERROR(MATCH("c",$AB839:AJ839,0),0)=0),"x", IF(IFERROR(MATCH("c",$AB839:AJ839,0),0)=0,"c","")))</f>
        <v/>
      </c>
      <c r="AL839" s="88" t="str">
        <f>IF($AB839&lt;&gt;"x","",IF(AND($I839&lt;&gt;AL$4, IFERROR(MATCH("c",$AB839:AK839,0),0)=0),"x", IF(IFERROR(MATCH("c",$AB839:AK839,0),0)=0,"c","")))</f>
        <v/>
      </c>
      <c r="AM839" s="88" t="str">
        <f>IF($AB839&lt;&gt;"x","",IF(AND($I839&lt;&gt;AM$4, IFERROR(MATCH("c",$AB839:AL839,0),0)=0),"x", IF(IFERROR(MATCH("c",$AB839:AL839,0),0)=0,"c","")))</f>
        <v/>
      </c>
      <c r="AN839" s="88" t="str">
        <f>IF($AB839&lt;&gt;"x","",IF(AND($I839&lt;&gt;AN$4, IFERROR(MATCH("c",$AB839:AM839,0),0)=0),"x", IF(IFERROR(MATCH("c",$AB839:AM839,0),0)=0,"c","")))</f>
        <v/>
      </c>
      <c r="AO839" s="88" t="str">
        <f>IF($AB839&lt;&gt;"x","",IF(AND($I839&lt;&gt;AO$4, IFERROR(MATCH("c",$AB839:AN839,0),0)=0),"x", IF(IFERROR(MATCH("c",$AB839:AN839,0),0)=0,"c","")))</f>
        <v/>
      </c>
      <c r="AP839" s="88" t="str">
        <f>IF($AB839&lt;&gt;"x","",IF(AND($I839&lt;&gt;AP$4, IFERROR(MATCH("c",$AB839:AO839,0),0)=0),"x", IF(IFERROR(MATCH("c",$AB839:AO839,0),0)=0,"c","")))</f>
        <v/>
      </c>
      <c r="AQ839" s="88" t="str">
        <f>IF($AB839&lt;&gt;"x","",IF(AND($I839&lt;&gt;AQ$4, IFERROR(MATCH("c",$AB839:AP839,0),0)=0),"x", IF(IFERROR(MATCH("c",$AB839:AP839,0),0)=0,"c","")))</f>
        <v/>
      </c>
    </row>
    <row r="840" spans="2:43" x14ac:dyDescent="0.25">
      <c r="B840" s="88">
        <f>IF(AND(OR(Pipeline!$F$5=H840,Pipeline!$F$5="",Pipeline!$F$5="All"), OR(Pipeline!$F$6=J840,Pipeline!$F$6="",Pipeline!$F$6="All"),  OR(Pipeline!$J$5&lt;=K840,Pipeline!$J$5=""), OR(Pipeline!$J$6&gt;=K840,Pipeline!$J$6=""),  OR(Pipeline!$N$5&lt;=O840,Pipeline!$N$5=""), OR(Pipeline!$N$6&gt;=O840,Pipeline!$N$6="")),1,0)</f>
        <v>1</v>
      </c>
      <c r="C840" s="99">
        <f>IF(B840&lt;&gt;1,"",COUNTIFS($I$6:I839,I840,$B$6:B839,1)+1)</f>
        <v>828</v>
      </c>
      <c r="D840" s="100" t="str">
        <f>IF(LEN(INDEX(Input!B$6:B$1005,ROW($C840)-ROW($C$5),1))=0,"-",INDEX(Input!B$6:B$1005,ROW($C840)-ROW($C$5),1))</f>
        <v>-</v>
      </c>
      <c r="E840" s="100" t="str">
        <f>IF(LEN(INDEX(Input!C$6:C$1005,ROW($C840)-ROW($C$5),1))=0,"-",INDEX(Input!C$6:C$1005,ROW($C840)-ROW($C$5),1))</f>
        <v>-</v>
      </c>
      <c r="F840" s="100" t="str">
        <f>IF(LEN(INDEX(Input!D$6:D$1005,ROW($C840)-ROW($C$5),1))=0,"-",INDEX(Input!D$6:D$1005,ROW($C840)-ROW($C$5),1))</f>
        <v>-</v>
      </c>
      <c r="G840" s="100" t="str">
        <f>IF(LEN(INDEX(Input!E$6:E$1005,ROW($C840)-ROW($C$5),1))=0,"-",INDEX(Input!E$6:E$1005,ROW($C840)-ROW($C$5),1))</f>
        <v>-</v>
      </c>
      <c r="H840" s="100" t="str">
        <f>IF(LEN(INDEX(Input!F$6:F$1005,ROW($C840)-ROW($C$5),1))=0,"-",INDEX(Input!F$6:F$1005,ROW($C840)-ROW($C$5),1))</f>
        <v>-</v>
      </c>
      <c r="I840" s="100" t="str">
        <f>IF(LEN(INDEX(Input!G$6:G$1005,ROW($C840)-ROW($C$5),1))=0,"",INDEX(Input!G$6:G$1005,ROW($C840)-ROW($C$5),1))</f>
        <v/>
      </c>
      <c r="J840" s="100" t="str">
        <f>IF(LEN(INDEX(Input!B$6:B$1005,ROW($C840)-ROW($C$5),1))=0,"-",IF(INDEX(Input!H$6:H$1005,ROW($C840)-ROW($C$5),1)="","Not set",INDEX(Input!H$6:H$1005,ROW($C840)-ROW($C$5),1)) )</f>
        <v>-</v>
      </c>
      <c r="K840" s="101" t="str">
        <f>IF(LEN(INDEX(Input!I$6:I$1005,ROW($C840)-ROW($C$5),1))=0,"",INDEX(Input!I$6:I$1005,ROW($C840)-ROW($C$5),1))</f>
        <v/>
      </c>
      <c r="L840" s="101" t="str">
        <f t="array" ref="L840">IFERROR(IF($AY$24=123,DAY(K840)&amp;connector&amp;IF($AZ$24="Extended",INDEX($AT$24:$AT$35,MONTH(K840),1),MONTH(K840))&amp;connector&amp;IF($AZ$24="Short", RIGHT(YEAR(K840),2),YEAR(K840)),IF($AY$24=213, MONTH(K840)&amp;connector&amp;DAY(K840)&amp;connector&amp;IF($AZ$24="Short", RIGHT(YEAR(K840),2),YEAR(K840)),IF($AZ$24="Short", RIGHT(YEAR(K840),2),YEAR(K840))&amp;connector&amp;MONTH(K840)&amp;connector&amp;DAY(K840))),"-")</f>
        <v>-</v>
      </c>
      <c r="M840" s="101" t="str">
        <f>IF(LEN(INDEX(Input!J$6:J$1005,ROW($C840)-ROW($C$5),1))=0,"",INDEX(Input!J$6:J$1005,ROW($C840)-ROW($C$5),1))</f>
        <v/>
      </c>
      <c r="N840" s="101" t="str">
        <f t="array" ref="N840">IFERROR(IF($AY$24=123,DAY(M840)&amp;connector&amp;IF($AZ$24="Extended",INDEX($AT$24:$AT$35,MONTH(M840),1),MONTH(M840))&amp;connector&amp;IF($AZ$24="Short", RIGHT(YEAR(M840),2),YEAR(M840)),IF($AY$24=213, MONTH(M840)&amp;connector&amp;DAY(M840)&amp;connector&amp;IF($AZ$24="Short", RIGHT(YEAR(M840),2),YEAR(M840)),IF($AZ$24="Short", RIGHT(YEAR(M840),2),YEAR(M840))&amp;connector&amp;MONTH(M840)&amp;connector&amp;DAY(M840))),"-")</f>
        <v>-</v>
      </c>
      <c r="O840" s="156" t="str">
        <f>IF(LEN(INDEX(Input!K$6:K$1005,ROW($C840)-ROW($C$5),1))=0,"",INDEX(Input!K$6:K$1005,ROW($C840)-ROW($C$5),1))</f>
        <v/>
      </c>
      <c r="P840" s="100" t="str">
        <f t="shared" si="103"/>
        <v>-</v>
      </c>
      <c r="Q840" s="156" t="str">
        <f>IF(LEN(INDEX(Input!L$6:L$1005,ROW($C840)-ROW($C$5),1))=0,"",INDEX(Input!L$6:L$1005,ROW($C840)-ROW($C$5),1))</f>
        <v/>
      </c>
      <c r="R840" s="100" t="str">
        <f t="shared" si="104"/>
        <v>-</v>
      </c>
      <c r="S840" s="156" t="str">
        <f>IF(LEN(INDEX(Input!M$6:M$1005,ROW($C840)-ROW($C$5),1))=0,"-",INDEX(Input!M$6:M$1005,ROW($C840)-ROW($C$5),1))</f>
        <v>-</v>
      </c>
      <c r="T840" s="156" t="str">
        <f t="shared" si="105"/>
        <v/>
      </c>
      <c r="U840" s="100" t="str">
        <f t="shared" si="106"/>
        <v>-</v>
      </c>
      <c r="V840" s="156" t="str">
        <f>IF(LEN(INDEX(Input!O$6:O$1005,ROW($C840)-ROW($C$5),1))=0,"",INDEX(Input!O$6:O$1005,ROW($C840)-ROW($C$5),1))</f>
        <v/>
      </c>
      <c r="W840" s="100" t="str">
        <f t="shared" si="107"/>
        <v>-</v>
      </c>
      <c r="X840" s="104" t="str">
        <f t="shared" si="108"/>
        <v/>
      </c>
      <c r="Y840" s="102" t="str">
        <f t="shared" si="102"/>
        <v/>
      </c>
      <c r="Z840" s="102" t="str">
        <f>IF(AND(OR(Dashboard!$D$7=J840,Dashboard!$D$7=""),  OR(Dashboard!$G$6&lt;=K840,Dashboard!$G$6=""), OR(Dashboard!$G$7&gt;=K840,Dashboard!$G$7=""),  OR(Dashboard!$J$6&lt;=O840,Dashboard!$J$6=""), OR(Dashboard!$J$7&gt;=O840,Dashboard!$J$7=""),D840&lt;&gt;""),"x","")</f>
        <v>x</v>
      </c>
      <c r="AA840" s="102" t="str">
        <f>IF(AND(OR(Dashboard!$D$6=H840,Dashboard!$D$6="",Dashboard!$D$6="All"), Z840="x"),"x","")</f>
        <v>x</v>
      </c>
      <c r="AB840" s="103" t="str">
        <f>IF(AND(OR(Dashboard!$D$6=H840,Dashboard!$D$6="",Dashboard!$D$6="All"), OR(Dashboard!$D$7=J840,Dashboard!$D$7=""),  OR(Dashboard!$G$6&lt;=K840,Dashboard!$G$6=""), OR(Dashboard!$G$7&gt;=K840,Dashboard!$G$7=""),  OR(Dashboard!$J$6&lt;=O840,Dashboard!$J$6=""), OR(Dashboard!$J$7&gt;=O840,Dashboard!$J$7=""),I840&lt;&gt;""),"x","")</f>
        <v/>
      </c>
      <c r="AC840" s="88" t="str">
        <f>IF($AB840&lt;&gt;"x","",IF(AND($I840&lt;&gt;AC$4, IFERROR(MATCH("c",$AB840:AB840,0),0)=0),"x", IF(IFERROR(MATCH("c",$AB840:AB840,0),0)=0,"c","")))</f>
        <v/>
      </c>
      <c r="AD840" s="88" t="str">
        <f>IF($AB840&lt;&gt;"x","",IF(AND($I840&lt;&gt;AD$4, IFERROR(MATCH("c",$AB840:AC840,0),0)=0),"x", IF(IFERROR(MATCH("c",$AB840:AC840,0),0)=0,"c","")))</f>
        <v/>
      </c>
      <c r="AE840" s="88" t="str">
        <f>IF($AB840&lt;&gt;"x","",IF(AND($I840&lt;&gt;AE$4, IFERROR(MATCH("c",$AB840:AD840,0),0)=0),"x", IF(IFERROR(MATCH("c",$AB840:AD840,0),0)=0,"c","")))</f>
        <v/>
      </c>
      <c r="AF840" s="88" t="str">
        <f>IF($AB840&lt;&gt;"x","",IF(AND($I840&lt;&gt;AF$4, IFERROR(MATCH("c",$AB840:AE840,0),0)=0),"x", IF(IFERROR(MATCH("c",$AB840:AE840,0),0)=0,"c","")))</f>
        <v/>
      </c>
      <c r="AG840" s="88" t="str">
        <f>IF($AB840&lt;&gt;"x","",IF(AND($I840&lt;&gt;AG$4, IFERROR(MATCH("c",$AB840:AF840,0),0)=0),"x", IF(IFERROR(MATCH("c",$AB840:AF840,0),0)=0,"c","")))</f>
        <v/>
      </c>
      <c r="AH840" s="88" t="str">
        <f>IF($AB840&lt;&gt;"x","",IF(AND($I840&lt;&gt;AH$4, IFERROR(MATCH("c",$AB840:AG840,0),0)=0),"x", IF(IFERROR(MATCH("c",$AB840:AG840,0),0)=0,"c","")))</f>
        <v/>
      </c>
      <c r="AI840" s="88" t="str">
        <f>IF($AB840&lt;&gt;"x","",IF(AND($I840&lt;&gt;AI$4, IFERROR(MATCH("c",$AB840:AH840,0),0)=0),"x", IF(IFERROR(MATCH("c",$AB840:AH840,0),0)=0,"c","")))</f>
        <v/>
      </c>
      <c r="AJ840" s="88" t="str">
        <f>IF($AB840&lt;&gt;"x","",IF(AND($I840&lt;&gt;AJ$4, IFERROR(MATCH("c",$AB840:AI840,0),0)=0),"x", IF(IFERROR(MATCH("c",$AB840:AI840,0),0)=0,"c","")))</f>
        <v/>
      </c>
      <c r="AK840" s="88" t="str">
        <f>IF($AB840&lt;&gt;"x","",IF(AND($I840&lt;&gt;AK$4, IFERROR(MATCH("c",$AB840:AJ840,0),0)=0),"x", IF(IFERROR(MATCH("c",$AB840:AJ840,0),0)=0,"c","")))</f>
        <v/>
      </c>
      <c r="AL840" s="88" t="str">
        <f>IF($AB840&lt;&gt;"x","",IF(AND($I840&lt;&gt;AL$4, IFERROR(MATCH("c",$AB840:AK840,0),0)=0),"x", IF(IFERROR(MATCH("c",$AB840:AK840,0),0)=0,"c","")))</f>
        <v/>
      </c>
      <c r="AM840" s="88" t="str">
        <f>IF($AB840&lt;&gt;"x","",IF(AND($I840&lt;&gt;AM$4, IFERROR(MATCH("c",$AB840:AL840,0),0)=0),"x", IF(IFERROR(MATCH("c",$AB840:AL840,0),0)=0,"c","")))</f>
        <v/>
      </c>
      <c r="AN840" s="88" t="str">
        <f>IF($AB840&lt;&gt;"x","",IF(AND($I840&lt;&gt;AN$4, IFERROR(MATCH("c",$AB840:AM840,0),0)=0),"x", IF(IFERROR(MATCH("c",$AB840:AM840,0),0)=0,"c","")))</f>
        <v/>
      </c>
      <c r="AO840" s="88" t="str">
        <f>IF($AB840&lt;&gt;"x","",IF(AND($I840&lt;&gt;AO$4, IFERROR(MATCH("c",$AB840:AN840,0),0)=0),"x", IF(IFERROR(MATCH("c",$AB840:AN840,0),0)=0,"c","")))</f>
        <v/>
      </c>
      <c r="AP840" s="88" t="str">
        <f>IF($AB840&lt;&gt;"x","",IF(AND($I840&lt;&gt;AP$4, IFERROR(MATCH("c",$AB840:AO840,0),0)=0),"x", IF(IFERROR(MATCH("c",$AB840:AO840,0),0)=0,"c","")))</f>
        <v/>
      </c>
      <c r="AQ840" s="88" t="str">
        <f>IF($AB840&lt;&gt;"x","",IF(AND($I840&lt;&gt;AQ$4, IFERROR(MATCH("c",$AB840:AP840,0),0)=0),"x", IF(IFERROR(MATCH("c",$AB840:AP840,0),0)=0,"c","")))</f>
        <v/>
      </c>
    </row>
    <row r="841" spans="2:43" x14ac:dyDescent="0.25">
      <c r="B841" s="88">
        <f>IF(AND(OR(Pipeline!$F$5=H841,Pipeline!$F$5="",Pipeline!$F$5="All"), OR(Pipeline!$F$6=J841,Pipeline!$F$6="",Pipeline!$F$6="All"),  OR(Pipeline!$J$5&lt;=K841,Pipeline!$J$5=""), OR(Pipeline!$J$6&gt;=K841,Pipeline!$J$6=""),  OR(Pipeline!$N$5&lt;=O841,Pipeline!$N$5=""), OR(Pipeline!$N$6&gt;=O841,Pipeline!$N$6="")),1,0)</f>
        <v>1</v>
      </c>
      <c r="C841" s="99">
        <f>IF(B841&lt;&gt;1,"",COUNTIFS($I$6:I840,I841,$B$6:B840,1)+1)</f>
        <v>829</v>
      </c>
      <c r="D841" s="100" t="str">
        <f>IF(LEN(INDEX(Input!B$6:B$1005,ROW($C841)-ROW($C$5),1))=0,"-",INDEX(Input!B$6:B$1005,ROW($C841)-ROW($C$5),1))</f>
        <v>-</v>
      </c>
      <c r="E841" s="100" t="str">
        <f>IF(LEN(INDEX(Input!C$6:C$1005,ROW($C841)-ROW($C$5),1))=0,"-",INDEX(Input!C$6:C$1005,ROW($C841)-ROW($C$5),1))</f>
        <v>-</v>
      </c>
      <c r="F841" s="100" t="str">
        <f>IF(LEN(INDEX(Input!D$6:D$1005,ROW($C841)-ROW($C$5),1))=0,"-",INDEX(Input!D$6:D$1005,ROW($C841)-ROW($C$5),1))</f>
        <v>-</v>
      </c>
      <c r="G841" s="100" t="str">
        <f>IF(LEN(INDEX(Input!E$6:E$1005,ROW($C841)-ROW($C$5),1))=0,"-",INDEX(Input!E$6:E$1005,ROW($C841)-ROW($C$5),1))</f>
        <v>-</v>
      </c>
      <c r="H841" s="100" t="str">
        <f>IF(LEN(INDEX(Input!F$6:F$1005,ROW($C841)-ROW($C$5),1))=0,"-",INDEX(Input!F$6:F$1005,ROW($C841)-ROW($C$5),1))</f>
        <v>-</v>
      </c>
      <c r="I841" s="100" t="str">
        <f>IF(LEN(INDEX(Input!G$6:G$1005,ROW($C841)-ROW($C$5),1))=0,"",INDEX(Input!G$6:G$1005,ROW($C841)-ROW($C$5),1))</f>
        <v/>
      </c>
      <c r="J841" s="100" t="str">
        <f>IF(LEN(INDEX(Input!B$6:B$1005,ROW($C841)-ROW($C$5),1))=0,"-",IF(INDEX(Input!H$6:H$1005,ROW($C841)-ROW($C$5),1)="","Not set",INDEX(Input!H$6:H$1005,ROW($C841)-ROW($C$5),1)) )</f>
        <v>-</v>
      </c>
      <c r="K841" s="101" t="str">
        <f>IF(LEN(INDEX(Input!I$6:I$1005,ROW($C841)-ROW($C$5),1))=0,"",INDEX(Input!I$6:I$1005,ROW($C841)-ROW($C$5),1))</f>
        <v/>
      </c>
      <c r="L841" s="101" t="str">
        <f t="array" ref="L841">IFERROR(IF($AY$24=123,DAY(K841)&amp;connector&amp;IF($AZ$24="Extended",INDEX($AT$24:$AT$35,MONTH(K841),1),MONTH(K841))&amp;connector&amp;IF($AZ$24="Short", RIGHT(YEAR(K841),2),YEAR(K841)),IF($AY$24=213, MONTH(K841)&amp;connector&amp;DAY(K841)&amp;connector&amp;IF($AZ$24="Short", RIGHT(YEAR(K841),2),YEAR(K841)),IF($AZ$24="Short", RIGHT(YEAR(K841),2),YEAR(K841))&amp;connector&amp;MONTH(K841)&amp;connector&amp;DAY(K841))),"-")</f>
        <v>-</v>
      </c>
      <c r="M841" s="101" t="str">
        <f>IF(LEN(INDEX(Input!J$6:J$1005,ROW($C841)-ROW($C$5),1))=0,"",INDEX(Input!J$6:J$1005,ROW($C841)-ROW($C$5),1))</f>
        <v/>
      </c>
      <c r="N841" s="101" t="str">
        <f t="array" ref="N841">IFERROR(IF($AY$24=123,DAY(M841)&amp;connector&amp;IF($AZ$24="Extended",INDEX($AT$24:$AT$35,MONTH(M841),1),MONTH(M841))&amp;connector&amp;IF($AZ$24="Short", RIGHT(YEAR(M841),2),YEAR(M841)),IF($AY$24=213, MONTH(M841)&amp;connector&amp;DAY(M841)&amp;connector&amp;IF($AZ$24="Short", RIGHT(YEAR(M841),2),YEAR(M841)),IF($AZ$24="Short", RIGHT(YEAR(M841),2),YEAR(M841))&amp;connector&amp;MONTH(M841)&amp;connector&amp;DAY(M841))),"-")</f>
        <v>-</v>
      </c>
      <c r="O841" s="156" t="str">
        <f>IF(LEN(INDEX(Input!K$6:K$1005,ROW($C841)-ROW($C$5),1))=0,"",INDEX(Input!K$6:K$1005,ROW($C841)-ROW($C$5),1))</f>
        <v/>
      </c>
      <c r="P841" s="100" t="str">
        <f t="shared" si="103"/>
        <v>-</v>
      </c>
      <c r="Q841" s="156" t="str">
        <f>IF(LEN(INDEX(Input!L$6:L$1005,ROW($C841)-ROW($C$5),1))=0,"",INDEX(Input!L$6:L$1005,ROW($C841)-ROW($C$5),1))</f>
        <v/>
      </c>
      <c r="R841" s="100" t="str">
        <f t="shared" si="104"/>
        <v>-</v>
      </c>
      <c r="S841" s="156" t="str">
        <f>IF(LEN(INDEX(Input!M$6:M$1005,ROW($C841)-ROW($C$5),1))=0,"-",INDEX(Input!M$6:M$1005,ROW($C841)-ROW($C$5),1))</f>
        <v>-</v>
      </c>
      <c r="T841" s="156" t="str">
        <f t="shared" si="105"/>
        <v/>
      </c>
      <c r="U841" s="100" t="str">
        <f t="shared" si="106"/>
        <v>-</v>
      </c>
      <c r="V841" s="156" t="str">
        <f>IF(LEN(INDEX(Input!O$6:O$1005,ROW($C841)-ROW($C$5),1))=0,"",INDEX(Input!O$6:O$1005,ROW($C841)-ROW($C$5),1))</f>
        <v/>
      </c>
      <c r="W841" s="100" t="str">
        <f t="shared" si="107"/>
        <v>-</v>
      </c>
      <c r="X841" s="104" t="str">
        <f t="shared" si="108"/>
        <v/>
      </c>
      <c r="Y841" s="102" t="str">
        <f t="shared" si="102"/>
        <v/>
      </c>
      <c r="Z841" s="102" t="str">
        <f>IF(AND(OR(Dashboard!$D$7=J841,Dashboard!$D$7=""),  OR(Dashboard!$G$6&lt;=K841,Dashboard!$G$6=""), OR(Dashboard!$G$7&gt;=K841,Dashboard!$G$7=""),  OR(Dashboard!$J$6&lt;=O841,Dashboard!$J$6=""), OR(Dashboard!$J$7&gt;=O841,Dashboard!$J$7=""),D841&lt;&gt;""),"x","")</f>
        <v>x</v>
      </c>
      <c r="AA841" s="102" t="str">
        <f>IF(AND(OR(Dashboard!$D$6=H841,Dashboard!$D$6="",Dashboard!$D$6="All"), Z841="x"),"x","")</f>
        <v>x</v>
      </c>
      <c r="AB841" s="103" t="str">
        <f>IF(AND(OR(Dashboard!$D$6=H841,Dashboard!$D$6="",Dashboard!$D$6="All"), OR(Dashboard!$D$7=J841,Dashboard!$D$7=""),  OR(Dashboard!$G$6&lt;=K841,Dashboard!$G$6=""), OR(Dashboard!$G$7&gt;=K841,Dashboard!$G$7=""),  OR(Dashboard!$J$6&lt;=O841,Dashboard!$J$6=""), OR(Dashboard!$J$7&gt;=O841,Dashboard!$J$7=""),I841&lt;&gt;""),"x","")</f>
        <v/>
      </c>
      <c r="AC841" s="88" t="str">
        <f>IF($AB841&lt;&gt;"x","",IF(AND($I841&lt;&gt;AC$4, IFERROR(MATCH("c",$AB841:AB841,0),0)=0),"x", IF(IFERROR(MATCH("c",$AB841:AB841,0),0)=0,"c","")))</f>
        <v/>
      </c>
      <c r="AD841" s="88" t="str">
        <f>IF($AB841&lt;&gt;"x","",IF(AND($I841&lt;&gt;AD$4, IFERROR(MATCH("c",$AB841:AC841,0),0)=0),"x", IF(IFERROR(MATCH("c",$AB841:AC841,0),0)=0,"c","")))</f>
        <v/>
      </c>
      <c r="AE841" s="88" t="str">
        <f>IF($AB841&lt;&gt;"x","",IF(AND($I841&lt;&gt;AE$4, IFERROR(MATCH("c",$AB841:AD841,0),0)=0),"x", IF(IFERROR(MATCH("c",$AB841:AD841,0),0)=0,"c","")))</f>
        <v/>
      </c>
      <c r="AF841" s="88" t="str">
        <f>IF($AB841&lt;&gt;"x","",IF(AND($I841&lt;&gt;AF$4, IFERROR(MATCH("c",$AB841:AE841,0),0)=0),"x", IF(IFERROR(MATCH("c",$AB841:AE841,0),0)=0,"c","")))</f>
        <v/>
      </c>
      <c r="AG841" s="88" t="str">
        <f>IF($AB841&lt;&gt;"x","",IF(AND($I841&lt;&gt;AG$4, IFERROR(MATCH("c",$AB841:AF841,0),0)=0),"x", IF(IFERROR(MATCH("c",$AB841:AF841,0),0)=0,"c","")))</f>
        <v/>
      </c>
      <c r="AH841" s="88" t="str">
        <f>IF($AB841&lt;&gt;"x","",IF(AND($I841&lt;&gt;AH$4, IFERROR(MATCH("c",$AB841:AG841,0),0)=0),"x", IF(IFERROR(MATCH("c",$AB841:AG841,0),0)=0,"c","")))</f>
        <v/>
      </c>
      <c r="AI841" s="88" t="str">
        <f>IF($AB841&lt;&gt;"x","",IF(AND($I841&lt;&gt;AI$4, IFERROR(MATCH("c",$AB841:AH841,0),0)=0),"x", IF(IFERROR(MATCH("c",$AB841:AH841,0),0)=0,"c","")))</f>
        <v/>
      </c>
      <c r="AJ841" s="88" t="str">
        <f>IF($AB841&lt;&gt;"x","",IF(AND($I841&lt;&gt;AJ$4, IFERROR(MATCH("c",$AB841:AI841,0),0)=0),"x", IF(IFERROR(MATCH("c",$AB841:AI841,0),0)=0,"c","")))</f>
        <v/>
      </c>
      <c r="AK841" s="88" t="str">
        <f>IF($AB841&lt;&gt;"x","",IF(AND($I841&lt;&gt;AK$4, IFERROR(MATCH("c",$AB841:AJ841,0),0)=0),"x", IF(IFERROR(MATCH("c",$AB841:AJ841,0),0)=0,"c","")))</f>
        <v/>
      </c>
      <c r="AL841" s="88" t="str">
        <f>IF($AB841&lt;&gt;"x","",IF(AND($I841&lt;&gt;AL$4, IFERROR(MATCH("c",$AB841:AK841,0),0)=0),"x", IF(IFERROR(MATCH("c",$AB841:AK841,0),0)=0,"c","")))</f>
        <v/>
      </c>
      <c r="AM841" s="88" t="str">
        <f>IF($AB841&lt;&gt;"x","",IF(AND($I841&lt;&gt;AM$4, IFERROR(MATCH("c",$AB841:AL841,0),0)=0),"x", IF(IFERROR(MATCH("c",$AB841:AL841,0),0)=0,"c","")))</f>
        <v/>
      </c>
      <c r="AN841" s="88" t="str">
        <f>IF($AB841&lt;&gt;"x","",IF(AND($I841&lt;&gt;AN$4, IFERROR(MATCH("c",$AB841:AM841,0),0)=0),"x", IF(IFERROR(MATCH("c",$AB841:AM841,0),0)=0,"c","")))</f>
        <v/>
      </c>
      <c r="AO841" s="88" t="str">
        <f>IF($AB841&lt;&gt;"x","",IF(AND($I841&lt;&gt;AO$4, IFERROR(MATCH("c",$AB841:AN841,0),0)=0),"x", IF(IFERROR(MATCH("c",$AB841:AN841,0),0)=0,"c","")))</f>
        <v/>
      </c>
      <c r="AP841" s="88" t="str">
        <f>IF($AB841&lt;&gt;"x","",IF(AND($I841&lt;&gt;AP$4, IFERROR(MATCH("c",$AB841:AO841,0),0)=0),"x", IF(IFERROR(MATCH("c",$AB841:AO841,0),0)=0,"c","")))</f>
        <v/>
      </c>
      <c r="AQ841" s="88" t="str">
        <f>IF($AB841&lt;&gt;"x","",IF(AND($I841&lt;&gt;AQ$4, IFERROR(MATCH("c",$AB841:AP841,0),0)=0),"x", IF(IFERROR(MATCH("c",$AB841:AP841,0),0)=0,"c","")))</f>
        <v/>
      </c>
    </row>
    <row r="842" spans="2:43" x14ac:dyDescent="0.25">
      <c r="B842" s="88">
        <f>IF(AND(OR(Pipeline!$F$5=H842,Pipeline!$F$5="",Pipeline!$F$5="All"), OR(Pipeline!$F$6=J842,Pipeline!$F$6="",Pipeline!$F$6="All"),  OR(Pipeline!$J$5&lt;=K842,Pipeline!$J$5=""), OR(Pipeline!$J$6&gt;=K842,Pipeline!$J$6=""),  OR(Pipeline!$N$5&lt;=O842,Pipeline!$N$5=""), OR(Pipeline!$N$6&gt;=O842,Pipeline!$N$6="")),1,0)</f>
        <v>1</v>
      </c>
      <c r="C842" s="99">
        <f>IF(B842&lt;&gt;1,"",COUNTIFS($I$6:I841,I842,$B$6:B841,1)+1)</f>
        <v>830</v>
      </c>
      <c r="D842" s="100" t="str">
        <f>IF(LEN(INDEX(Input!B$6:B$1005,ROW($C842)-ROW($C$5),1))=0,"-",INDEX(Input!B$6:B$1005,ROW($C842)-ROW($C$5),1))</f>
        <v>-</v>
      </c>
      <c r="E842" s="100" t="str">
        <f>IF(LEN(INDEX(Input!C$6:C$1005,ROW($C842)-ROW($C$5),1))=0,"-",INDEX(Input!C$6:C$1005,ROW($C842)-ROW($C$5),1))</f>
        <v>-</v>
      </c>
      <c r="F842" s="100" t="str">
        <f>IF(LEN(INDEX(Input!D$6:D$1005,ROW($C842)-ROW($C$5),1))=0,"-",INDEX(Input!D$6:D$1005,ROW($C842)-ROW($C$5),1))</f>
        <v>-</v>
      </c>
      <c r="G842" s="100" t="str">
        <f>IF(LEN(INDEX(Input!E$6:E$1005,ROW($C842)-ROW($C$5),1))=0,"-",INDEX(Input!E$6:E$1005,ROW($C842)-ROW($C$5),1))</f>
        <v>-</v>
      </c>
      <c r="H842" s="100" t="str">
        <f>IF(LEN(INDEX(Input!F$6:F$1005,ROW($C842)-ROW($C$5),1))=0,"-",INDEX(Input!F$6:F$1005,ROW($C842)-ROW($C$5),1))</f>
        <v>-</v>
      </c>
      <c r="I842" s="100" t="str">
        <f>IF(LEN(INDEX(Input!G$6:G$1005,ROW($C842)-ROW($C$5),1))=0,"",INDEX(Input!G$6:G$1005,ROW($C842)-ROW($C$5),1))</f>
        <v/>
      </c>
      <c r="J842" s="100" t="str">
        <f>IF(LEN(INDEX(Input!B$6:B$1005,ROW($C842)-ROW($C$5),1))=0,"-",IF(INDEX(Input!H$6:H$1005,ROW($C842)-ROW($C$5),1)="","Not set",INDEX(Input!H$6:H$1005,ROW($C842)-ROW($C$5),1)) )</f>
        <v>-</v>
      </c>
      <c r="K842" s="101" t="str">
        <f>IF(LEN(INDEX(Input!I$6:I$1005,ROW($C842)-ROW($C$5),1))=0,"",INDEX(Input!I$6:I$1005,ROW($C842)-ROW($C$5),1))</f>
        <v/>
      </c>
      <c r="L842" s="101" t="str">
        <f t="array" ref="L842">IFERROR(IF($AY$24=123,DAY(K842)&amp;connector&amp;IF($AZ$24="Extended",INDEX($AT$24:$AT$35,MONTH(K842),1),MONTH(K842))&amp;connector&amp;IF($AZ$24="Short", RIGHT(YEAR(K842),2),YEAR(K842)),IF($AY$24=213, MONTH(K842)&amp;connector&amp;DAY(K842)&amp;connector&amp;IF($AZ$24="Short", RIGHT(YEAR(K842),2),YEAR(K842)),IF($AZ$24="Short", RIGHT(YEAR(K842),2),YEAR(K842))&amp;connector&amp;MONTH(K842)&amp;connector&amp;DAY(K842))),"-")</f>
        <v>-</v>
      </c>
      <c r="M842" s="101" t="str">
        <f>IF(LEN(INDEX(Input!J$6:J$1005,ROW($C842)-ROW($C$5),1))=0,"",INDEX(Input!J$6:J$1005,ROW($C842)-ROW($C$5),1))</f>
        <v/>
      </c>
      <c r="N842" s="101" t="str">
        <f t="array" ref="N842">IFERROR(IF($AY$24=123,DAY(M842)&amp;connector&amp;IF($AZ$24="Extended",INDEX($AT$24:$AT$35,MONTH(M842),1),MONTH(M842))&amp;connector&amp;IF($AZ$24="Short", RIGHT(YEAR(M842),2),YEAR(M842)),IF($AY$24=213, MONTH(M842)&amp;connector&amp;DAY(M842)&amp;connector&amp;IF($AZ$24="Short", RIGHT(YEAR(M842),2),YEAR(M842)),IF($AZ$24="Short", RIGHT(YEAR(M842),2),YEAR(M842))&amp;connector&amp;MONTH(M842)&amp;connector&amp;DAY(M842))),"-")</f>
        <v>-</v>
      </c>
      <c r="O842" s="156" t="str">
        <f>IF(LEN(INDEX(Input!K$6:K$1005,ROW($C842)-ROW($C$5),1))=0,"",INDEX(Input!K$6:K$1005,ROW($C842)-ROW($C$5),1))</f>
        <v/>
      </c>
      <c r="P842" s="100" t="str">
        <f t="shared" si="103"/>
        <v>-</v>
      </c>
      <c r="Q842" s="156" t="str">
        <f>IF(LEN(INDEX(Input!L$6:L$1005,ROW($C842)-ROW($C$5),1))=0,"",INDEX(Input!L$6:L$1005,ROW($C842)-ROW($C$5),1))</f>
        <v/>
      </c>
      <c r="R842" s="100" t="str">
        <f t="shared" si="104"/>
        <v>-</v>
      </c>
      <c r="S842" s="156" t="str">
        <f>IF(LEN(INDEX(Input!M$6:M$1005,ROW($C842)-ROW($C$5),1))=0,"-",INDEX(Input!M$6:M$1005,ROW($C842)-ROW($C$5),1))</f>
        <v>-</v>
      </c>
      <c r="T842" s="156" t="str">
        <f t="shared" si="105"/>
        <v/>
      </c>
      <c r="U842" s="100" t="str">
        <f t="shared" si="106"/>
        <v>-</v>
      </c>
      <c r="V842" s="156" t="str">
        <f>IF(LEN(INDEX(Input!O$6:O$1005,ROW($C842)-ROW($C$5),1))=0,"",INDEX(Input!O$6:O$1005,ROW($C842)-ROW($C$5),1))</f>
        <v/>
      </c>
      <c r="W842" s="100" t="str">
        <f t="shared" si="107"/>
        <v>-</v>
      </c>
      <c r="X842" s="104" t="str">
        <f t="shared" si="108"/>
        <v/>
      </c>
      <c r="Y842" s="102" t="str">
        <f t="shared" si="102"/>
        <v/>
      </c>
      <c r="Z842" s="102" t="str">
        <f>IF(AND(OR(Dashboard!$D$7=J842,Dashboard!$D$7=""),  OR(Dashboard!$G$6&lt;=K842,Dashboard!$G$6=""), OR(Dashboard!$G$7&gt;=K842,Dashboard!$G$7=""),  OR(Dashboard!$J$6&lt;=O842,Dashboard!$J$6=""), OR(Dashboard!$J$7&gt;=O842,Dashboard!$J$7=""),D842&lt;&gt;""),"x","")</f>
        <v>x</v>
      </c>
      <c r="AA842" s="102" t="str">
        <f>IF(AND(OR(Dashboard!$D$6=H842,Dashboard!$D$6="",Dashboard!$D$6="All"), Z842="x"),"x","")</f>
        <v>x</v>
      </c>
      <c r="AB842" s="103" t="str">
        <f>IF(AND(OR(Dashboard!$D$6=H842,Dashboard!$D$6="",Dashboard!$D$6="All"), OR(Dashboard!$D$7=J842,Dashboard!$D$7=""),  OR(Dashboard!$G$6&lt;=K842,Dashboard!$G$6=""), OR(Dashboard!$G$7&gt;=K842,Dashboard!$G$7=""),  OR(Dashboard!$J$6&lt;=O842,Dashboard!$J$6=""), OR(Dashboard!$J$7&gt;=O842,Dashboard!$J$7=""),I842&lt;&gt;""),"x","")</f>
        <v/>
      </c>
      <c r="AC842" s="88" t="str">
        <f>IF($AB842&lt;&gt;"x","",IF(AND($I842&lt;&gt;AC$4, IFERROR(MATCH("c",$AB842:AB842,0),0)=0),"x", IF(IFERROR(MATCH("c",$AB842:AB842,0),0)=0,"c","")))</f>
        <v/>
      </c>
      <c r="AD842" s="88" t="str">
        <f>IF($AB842&lt;&gt;"x","",IF(AND($I842&lt;&gt;AD$4, IFERROR(MATCH("c",$AB842:AC842,0),0)=0),"x", IF(IFERROR(MATCH("c",$AB842:AC842,0),0)=0,"c","")))</f>
        <v/>
      </c>
      <c r="AE842" s="88" t="str">
        <f>IF($AB842&lt;&gt;"x","",IF(AND($I842&lt;&gt;AE$4, IFERROR(MATCH("c",$AB842:AD842,0),0)=0),"x", IF(IFERROR(MATCH("c",$AB842:AD842,0),0)=0,"c","")))</f>
        <v/>
      </c>
      <c r="AF842" s="88" t="str">
        <f>IF($AB842&lt;&gt;"x","",IF(AND($I842&lt;&gt;AF$4, IFERROR(MATCH("c",$AB842:AE842,0),0)=0),"x", IF(IFERROR(MATCH("c",$AB842:AE842,0),0)=0,"c","")))</f>
        <v/>
      </c>
      <c r="AG842" s="88" t="str">
        <f>IF($AB842&lt;&gt;"x","",IF(AND($I842&lt;&gt;AG$4, IFERROR(MATCH("c",$AB842:AF842,0),0)=0),"x", IF(IFERROR(MATCH("c",$AB842:AF842,0),0)=0,"c","")))</f>
        <v/>
      </c>
      <c r="AH842" s="88" t="str">
        <f>IF($AB842&lt;&gt;"x","",IF(AND($I842&lt;&gt;AH$4, IFERROR(MATCH("c",$AB842:AG842,0),0)=0),"x", IF(IFERROR(MATCH("c",$AB842:AG842,0),0)=0,"c","")))</f>
        <v/>
      </c>
      <c r="AI842" s="88" t="str">
        <f>IF($AB842&lt;&gt;"x","",IF(AND($I842&lt;&gt;AI$4, IFERROR(MATCH("c",$AB842:AH842,0),0)=0),"x", IF(IFERROR(MATCH("c",$AB842:AH842,0),0)=0,"c","")))</f>
        <v/>
      </c>
      <c r="AJ842" s="88" t="str">
        <f>IF($AB842&lt;&gt;"x","",IF(AND($I842&lt;&gt;AJ$4, IFERROR(MATCH("c",$AB842:AI842,0),0)=0),"x", IF(IFERROR(MATCH("c",$AB842:AI842,0),0)=0,"c","")))</f>
        <v/>
      </c>
      <c r="AK842" s="88" t="str">
        <f>IF($AB842&lt;&gt;"x","",IF(AND($I842&lt;&gt;AK$4, IFERROR(MATCH("c",$AB842:AJ842,0),0)=0),"x", IF(IFERROR(MATCH("c",$AB842:AJ842,0),0)=0,"c","")))</f>
        <v/>
      </c>
      <c r="AL842" s="88" t="str">
        <f>IF($AB842&lt;&gt;"x","",IF(AND($I842&lt;&gt;AL$4, IFERROR(MATCH("c",$AB842:AK842,0),0)=0),"x", IF(IFERROR(MATCH("c",$AB842:AK842,0),0)=0,"c","")))</f>
        <v/>
      </c>
      <c r="AM842" s="88" t="str">
        <f>IF($AB842&lt;&gt;"x","",IF(AND($I842&lt;&gt;AM$4, IFERROR(MATCH("c",$AB842:AL842,0),0)=0),"x", IF(IFERROR(MATCH("c",$AB842:AL842,0),0)=0,"c","")))</f>
        <v/>
      </c>
      <c r="AN842" s="88" t="str">
        <f>IF($AB842&lt;&gt;"x","",IF(AND($I842&lt;&gt;AN$4, IFERROR(MATCH("c",$AB842:AM842,0),0)=0),"x", IF(IFERROR(MATCH("c",$AB842:AM842,0),0)=0,"c","")))</f>
        <v/>
      </c>
      <c r="AO842" s="88" t="str">
        <f>IF($AB842&lt;&gt;"x","",IF(AND($I842&lt;&gt;AO$4, IFERROR(MATCH("c",$AB842:AN842,0),0)=0),"x", IF(IFERROR(MATCH("c",$AB842:AN842,0),0)=0,"c","")))</f>
        <v/>
      </c>
      <c r="AP842" s="88" t="str">
        <f>IF($AB842&lt;&gt;"x","",IF(AND($I842&lt;&gt;AP$4, IFERROR(MATCH("c",$AB842:AO842,0),0)=0),"x", IF(IFERROR(MATCH("c",$AB842:AO842,0),0)=0,"c","")))</f>
        <v/>
      </c>
      <c r="AQ842" s="88" t="str">
        <f>IF($AB842&lt;&gt;"x","",IF(AND($I842&lt;&gt;AQ$4, IFERROR(MATCH("c",$AB842:AP842,0),0)=0),"x", IF(IFERROR(MATCH("c",$AB842:AP842,0),0)=0,"c","")))</f>
        <v/>
      </c>
    </row>
    <row r="843" spans="2:43" x14ac:dyDescent="0.25">
      <c r="B843" s="88">
        <f>IF(AND(OR(Pipeline!$F$5=H843,Pipeline!$F$5="",Pipeline!$F$5="All"), OR(Pipeline!$F$6=J843,Pipeline!$F$6="",Pipeline!$F$6="All"),  OR(Pipeline!$J$5&lt;=K843,Pipeline!$J$5=""), OR(Pipeline!$J$6&gt;=K843,Pipeline!$J$6=""),  OR(Pipeline!$N$5&lt;=O843,Pipeline!$N$5=""), OR(Pipeline!$N$6&gt;=O843,Pipeline!$N$6="")),1,0)</f>
        <v>1</v>
      </c>
      <c r="C843" s="99">
        <f>IF(B843&lt;&gt;1,"",COUNTIFS($I$6:I842,I843,$B$6:B842,1)+1)</f>
        <v>831</v>
      </c>
      <c r="D843" s="100" t="str">
        <f>IF(LEN(INDEX(Input!B$6:B$1005,ROW($C843)-ROW($C$5),1))=0,"-",INDEX(Input!B$6:B$1005,ROW($C843)-ROW($C$5),1))</f>
        <v>-</v>
      </c>
      <c r="E843" s="100" t="str">
        <f>IF(LEN(INDEX(Input!C$6:C$1005,ROW($C843)-ROW($C$5),1))=0,"-",INDEX(Input!C$6:C$1005,ROW($C843)-ROW($C$5),1))</f>
        <v>-</v>
      </c>
      <c r="F843" s="100" t="str">
        <f>IF(LEN(INDEX(Input!D$6:D$1005,ROW($C843)-ROW($C$5),1))=0,"-",INDEX(Input!D$6:D$1005,ROW($C843)-ROW($C$5),1))</f>
        <v>-</v>
      </c>
      <c r="G843" s="100" t="str">
        <f>IF(LEN(INDEX(Input!E$6:E$1005,ROW($C843)-ROW($C$5),1))=0,"-",INDEX(Input!E$6:E$1005,ROW($C843)-ROW($C$5),1))</f>
        <v>-</v>
      </c>
      <c r="H843" s="100" t="str">
        <f>IF(LEN(INDEX(Input!F$6:F$1005,ROW($C843)-ROW($C$5),1))=0,"-",INDEX(Input!F$6:F$1005,ROW($C843)-ROW($C$5),1))</f>
        <v>-</v>
      </c>
      <c r="I843" s="100" t="str">
        <f>IF(LEN(INDEX(Input!G$6:G$1005,ROW($C843)-ROW($C$5),1))=0,"",INDEX(Input!G$6:G$1005,ROW($C843)-ROW($C$5),1))</f>
        <v/>
      </c>
      <c r="J843" s="100" t="str">
        <f>IF(LEN(INDEX(Input!B$6:B$1005,ROW($C843)-ROW($C$5),1))=0,"-",IF(INDEX(Input!H$6:H$1005,ROW($C843)-ROW($C$5),1)="","Not set",INDEX(Input!H$6:H$1005,ROW($C843)-ROW($C$5),1)) )</f>
        <v>-</v>
      </c>
      <c r="K843" s="101" t="str">
        <f>IF(LEN(INDEX(Input!I$6:I$1005,ROW($C843)-ROW($C$5),1))=0,"",INDEX(Input!I$6:I$1005,ROW($C843)-ROW($C$5),1))</f>
        <v/>
      </c>
      <c r="L843" s="101" t="str">
        <f t="array" ref="L843">IFERROR(IF($AY$24=123,DAY(K843)&amp;connector&amp;IF($AZ$24="Extended",INDEX($AT$24:$AT$35,MONTH(K843),1),MONTH(K843))&amp;connector&amp;IF($AZ$24="Short", RIGHT(YEAR(K843),2),YEAR(K843)),IF($AY$24=213, MONTH(K843)&amp;connector&amp;DAY(K843)&amp;connector&amp;IF($AZ$24="Short", RIGHT(YEAR(K843),2),YEAR(K843)),IF($AZ$24="Short", RIGHT(YEAR(K843),2),YEAR(K843))&amp;connector&amp;MONTH(K843)&amp;connector&amp;DAY(K843))),"-")</f>
        <v>-</v>
      </c>
      <c r="M843" s="101" t="str">
        <f>IF(LEN(INDEX(Input!J$6:J$1005,ROW($C843)-ROW($C$5),1))=0,"",INDEX(Input!J$6:J$1005,ROW($C843)-ROW($C$5),1))</f>
        <v/>
      </c>
      <c r="N843" s="101" t="str">
        <f t="array" ref="N843">IFERROR(IF($AY$24=123,DAY(M843)&amp;connector&amp;IF($AZ$24="Extended",INDEX($AT$24:$AT$35,MONTH(M843),1),MONTH(M843))&amp;connector&amp;IF($AZ$24="Short", RIGHT(YEAR(M843),2),YEAR(M843)),IF($AY$24=213, MONTH(M843)&amp;connector&amp;DAY(M843)&amp;connector&amp;IF($AZ$24="Short", RIGHT(YEAR(M843),2),YEAR(M843)),IF($AZ$24="Short", RIGHT(YEAR(M843),2),YEAR(M843))&amp;connector&amp;MONTH(M843)&amp;connector&amp;DAY(M843))),"-")</f>
        <v>-</v>
      </c>
      <c r="O843" s="156" t="str">
        <f>IF(LEN(INDEX(Input!K$6:K$1005,ROW($C843)-ROW($C$5),1))=0,"",INDEX(Input!K$6:K$1005,ROW($C843)-ROW($C$5),1))</f>
        <v/>
      </c>
      <c r="P843" s="100" t="str">
        <f t="shared" si="103"/>
        <v>-</v>
      </c>
      <c r="Q843" s="156" t="str">
        <f>IF(LEN(INDEX(Input!L$6:L$1005,ROW($C843)-ROW($C$5),1))=0,"",INDEX(Input!L$6:L$1005,ROW($C843)-ROW($C$5),1))</f>
        <v/>
      </c>
      <c r="R843" s="100" t="str">
        <f t="shared" si="104"/>
        <v>-</v>
      </c>
      <c r="S843" s="156" t="str">
        <f>IF(LEN(INDEX(Input!M$6:M$1005,ROW($C843)-ROW($C$5),1))=0,"-",INDEX(Input!M$6:M$1005,ROW($C843)-ROW($C$5),1))</f>
        <v>-</v>
      </c>
      <c r="T843" s="156" t="str">
        <f t="shared" si="105"/>
        <v/>
      </c>
      <c r="U843" s="100" t="str">
        <f t="shared" si="106"/>
        <v>-</v>
      </c>
      <c r="V843" s="156" t="str">
        <f>IF(LEN(INDEX(Input!O$6:O$1005,ROW($C843)-ROW($C$5),1))=0,"",INDEX(Input!O$6:O$1005,ROW($C843)-ROW($C$5),1))</f>
        <v/>
      </c>
      <c r="W843" s="100" t="str">
        <f t="shared" si="107"/>
        <v>-</v>
      </c>
      <c r="X843" s="104" t="str">
        <f t="shared" si="108"/>
        <v/>
      </c>
      <c r="Y843" s="102" t="str">
        <f t="shared" si="102"/>
        <v/>
      </c>
      <c r="Z843" s="102" t="str">
        <f>IF(AND(OR(Dashboard!$D$7=J843,Dashboard!$D$7=""),  OR(Dashboard!$G$6&lt;=K843,Dashboard!$G$6=""), OR(Dashboard!$G$7&gt;=K843,Dashboard!$G$7=""),  OR(Dashboard!$J$6&lt;=O843,Dashboard!$J$6=""), OR(Dashboard!$J$7&gt;=O843,Dashboard!$J$7=""),D843&lt;&gt;""),"x","")</f>
        <v>x</v>
      </c>
      <c r="AA843" s="102" t="str">
        <f>IF(AND(OR(Dashboard!$D$6=H843,Dashboard!$D$6="",Dashboard!$D$6="All"), Z843="x"),"x","")</f>
        <v>x</v>
      </c>
      <c r="AB843" s="103" t="str">
        <f>IF(AND(OR(Dashboard!$D$6=H843,Dashboard!$D$6="",Dashboard!$D$6="All"), OR(Dashboard!$D$7=J843,Dashboard!$D$7=""),  OR(Dashboard!$G$6&lt;=K843,Dashboard!$G$6=""), OR(Dashboard!$G$7&gt;=K843,Dashboard!$G$7=""),  OR(Dashboard!$J$6&lt;=O843,Dashboard!$J$6=""), OR(Dashboard!$J$7&gt;=O843,Dashboard!$J$7=""),I843&lt;&gt;""),"x","")</f>
        <v/>
      </c>
      <c r="AC843" s="88" t="str">
        <f>IF($AB843&lt;&gt;"x","",IF(AND($I843&lt;&gt;AC$4, IFERROR(MATCH("c",$AB843:AB843,0),0)=0),"x", IF(IFERROR(MATCH("c",$AB843:AB843,0),0)=0,"c","")))</f>
        <v/>
      </c>
      <c r="AD843" s="88" t="str">
        <f>IF($AB843&lt;&gt;"x","",IF(AND($I843&lt;&gt;AD$4, IFERROR(MATCH("c",$AB843:AC843,0),0)=0),"x", IF(IFERROR(MATCH("c",$AB843:AC843,0),0)=0,"c","")))</f>
        <v/>
      </c>
      <c r="AE843" s="88" t="str">
        <f>IF($AB843&lt;&gt;"x","",IF(AND($I843&lt;&gt;AE$4, IFERROR(MATCH("c",$AB843:AD843,0),0)=0),"x", IF(IFERROR(MATCH("c",$AB843:AD843,0),0)=0,"c","")))</f>
        <v/>
      </c>
      <c r="AF843" s="88" t="str">
        <f>IF($AB843&lt;&gt;"x","",IF(AND($I843&lt;&gt;AF$4, IFERROR(MATCH("c",$AB843:AE843,0),0)=0),"x", IF(IFERROR(MATCH("c",$AB843:AE843,0),0)=0,"c","")))</f>
        <v/>
      </c>
      <c r="AG843" s="88" t="str">
        <f>IF($AB843&lt;&gt;"x","",IF(AND($I843&lt;&gt;AG$4, IFERROR(MATCH("c",$AB843:AF843,0),0)=0),"x", IF(IFERROR(MATCH("c",$AB843:AF843,0),0)=0,"c","")))</f>
        <v/>
      </c>
      <c r="AH843" s="88" t="str">
        <f>IF($AB843&lt;&gt;"x","",IF(AND($I843&lt;&gt;AH$4, IFERROR(MATCH("c",$AB843:AG843,0),0)=0),"x", IF(IFERROR(MATCH("c",$AB843:AG843,0),0)=0,"c","")))</f>
        <v/>
      </c>
      <c r="AI843" s="88" t="str">
        <f>IF($AB843&lt;&gt;"x","",IF(AND($I843&lt;&gt;AI$4, IFERROR(MATCH("c",$AB843:AH843,0),0)=0),"x", IF(IFERROR(MATCH("c",$AB843:AH843,0),0)=0,"c","")))</f>
        <v/>
      </c>
      <c r="AJ843" s="88" t="str">
        <f>IF($AB843&lt;&gt;"x","",IF(AND($I843&lt;&gt;AJ$4, IFERROR(MATCH("c",$AB843:AI843,0),0)=0),"x", IF(IFERROR(MATCH("c",$AB843:AI843,0),0)=0,"c","")))</f>
        <v/>
      </c>
      <c r="AK843" s="88" t="str">
        <f>IF($AB843&lt;&gt;"x","",IF(AND($I843&lt;&gt;AK$4, IFERROR(MATCH("c",$AB843:AJ843,0),0)=0),"x", IF(IFERROR(MATCH("c",$AB843:AJ843,0),0)=0,"c","")))</f>
        <v/>
      </c>
      <c r="AL843" s="88" t="str">
        <f>IF($AB843&lt;&gt;"x","",IF(AND($I843&lt;&gt;AL$4, IFERROR(MATCH("c",$AB843:AK843,0),0)=0),"x", IF(IFERROR(MATCH("c",$AB843:AK843,0),0)=0,"c","")))</f>
        <v/>
      </c>
      <c r="AM843" s="88" t="str">
        <f>IF($AB843&lt;&gt;"x","",IF(AND($I843&lt;&gt;AM$4, IFERROR(MATCH("c",$AB843:AL843,0),0)=0),"x", IF(IFERROR(MATCH("c",$AB843:AL843,0),0)=0,"c","")))</f>
        <v/>
      </c>
      <c r="AN843" s="88" t="str">
        <f>IF($AB843&lt;&gt;"x","",IF(AND($I843&lt;&gt;AN$4, IFERROR(MATCH("c",$AB843:AM843,0),0)=0),"x", IF(IFERROR(MATCH("c",$AB843:AM843,0),0)=0,"c","")))</f>
        <v/>
      </c>
      <c r="AO843" s="88" t="str">
        <f>IF($AB843&lt;&gt;"x","",IF(AND($I843&lt;&gt;AO$4, IFERROR(MATCH("c",$AB843:AN843,0),0)=0),"x", IF(IFERROR(MATCH("c",$AB843:AN843,0),0)=0,"c","")))</f>
        <v/>
      </c>
      <c r="AP843" s="88" t="str">
        <f>IF($AB843&lt;&gt;"x","",IF(AND($I843&lt;&gt;AP$4, IFERROR(MATCH("c",$AB843:AO843,0),0)=0),"x", IF(IFERROR(MATCH("c",$AB843:AO843,0),0)=0,"c","")))</f>
        <v/>
      </c>
      <c r="AQ843" s="88" t="str">
        <f>IF($AB843&lt;&gt;"x","",IF(AND($I843&lt;&gt;AQ$4, IFERROR(MATCH("c",$AB843:AP843,0),0)=0),"x", IF(IFERROR(MATCH("c",$AB843:AP843,0),0)=0,"c","")))</f>
        <v/>
      </c>
    </row>
    <row r="844" spans="2:43" x14ac:dyDescent="0.25">
      <c r="B844" s="88">
        <f>IF(AND(OR(Pipeline!$F$5=H844,Pipeline!$F$5="",Pipeline!$F$5="All"), OR(Pipeline!$F$6=J844,Pipeline!$F$6="",Pipeline!$F$6="All"),  OR(Pipeline!$J$5&lt;=K844,Pipeline!$J$5=""), OR(Pipeline!$J$6&gt;=K844,Pipeline!$J$6=""),  OR(Pipeline!$N$5&lt;=O844,Pipeline!$N$5=""), OR(Pipeline!$N$6&gt;=O844,Pipeline!$N$6="")),1,0)</f>
        <v>1</v>
      </c>
      <c r="C844" s="99">
        <f>IF(B844&lt;&gt;1,"",COUNTIFS($I$6:I843,I844,$B$6:B843,1)+1)</f>
        <v>832</v>
      </c>
      <c r="D844" s="100" t="str">
        <f>IF(LEN(INDEX(Input!B$6:B$1005,ROW($C844)-ROW($C$5),1))=0,"-",INDEX(Input!B$6:B$1005,ROW($C844)-ROW($C$5),1))</f>
        <v>-</v>
      </c>
      <c r="E844" s="100" t="str">
        <f>IF(LEN(INDEX(Input!C$6:C$1005,ROW($C844)-ROW($C$5),1))=0,"-",INDEX(Input!C$6:C$1005,ROW($C844)-ROW($C$5),1))</f>
        <v>-</v>
      </c>
      <c r="F844" s="100" t="str">
        <f>IF(LEN(INDEX(Input!D$6:D$1005,ROW($C844)-ROW($C$5),1))=0,"-",INDEX(Input!D$6:D$1005,ROW($C844)-ROW($C$5),1))</f>
        <v>-</v>
      </c>
      <c r="G844" s="100" t="str">
        <f>IF(LEN(INDEX(Input!E$6:E$1005,ROW($C844)-ROW($C$5),1))=0,"-",INDEX(Input!E$6:E$1005,ROW($C844)-ROW($C$5),1))</f>
        <v>-</v>
      </c>
      <c r="H844" s="100" t="str">
        <f>IF(LEN(INDEX(Input!F$6:F$1005,ROW($C844)-ROW($C$5),1))=0,"-",INDEX(Input!F$6:F$1005,ROW($C844)-ROW($C$5),1))</f>
        <v>-</v>
      </c>
      <c r="I844" s="100" t="str">
        <f>IF(LEN(INDEX(Input!G$6:G$1005,ROW($C844)-ROW($C$5),1))=0,"",INDEX(Input!G$6:G$1005,ROW($C844)-ROW($C$5),1))</f>
        <v/>
      </c>
      <c r="J844" s="100" t="str">
        <f>IF(LEN(INDEX(Input!B$6:B$1005,ROW($C844)-ROW($C$5),1))=0,"-",IF(INDEX(Input!H$6:H$1005,ROW($C844)-ROW($C$5),1)="","Not set",INDEX(Input!H$6:H$1005,ROW($C844)-ROW($C$5),1)) )</f>
        <v>-</v>
      </c>
      <c r="K844" s="101" t="str">
        <f>IF(LEN(INDEX(Input!I$6:I$1005,ROW($C844)-ROW($C$5),1))=0,"",INDEX(Input!I$6:I$1005,ROW($C844)-ROW($C$5),1))</f>
        <v/>
      </c>
      <c r="L844" s="101" t="str">
        <f t="array" ref="L844">IFERROR(IF($AY$24=123,DAY(K844)&amp;connector&amp;IF($AZ$24="Extended",INDEX($AT$24:$AT$35,MONTH(K844),1),MONTH(K844))&amp;connector&amp;IF($AZ$24="Short", RIGHT(YEAR(K844),2),YEAR(K844)),IF($AY$24=213, MONTH(K844)&amp;connector&amp;DAY(K844)&amp;connector&amp;IF($AZ$24="Short", RIGHT(YEAR(K844),2),YEAR(K844)),IF($AZ$24="Short", RIGHT(YEAR(K844),2),YEAR(K844))&amp;connector&amp;MONTH(K844)&amp;connector&amp;DAY(K844))),"-")</f>
        <v>-</v>
      </c>
      <c r="M844" s="101" t="str">
        <f>IF(LEN(INDEX(Input!J$6:J$1005,ROW($C844)-ROW($C$5),1))=0,"",INDEX(Input!J$6:J$1005,ROW($C844)-ROW($C$5),1))</f>
        <v/>
      </c>
      <c r="N844" s="101" t="str">
        <f t="array" ref="N844">IFERROR(IF($AY$24=123,DAY(M844)&amp;connector&amp;IF($AZ$24="Extended",INDEX($AT$24:$AT$35,MONTH(M844),1),MONTH(M844))&amp;connector&amp;IF($AZ$24="Short", RIGHT(YEAR(M844),2),YEAR(M844)),IF($AY$24=213, MONTH(M844)&amp;connector&amp;DAY(M844)&amp;connector&amp;IF($AZ$24="Short", RIGHT(YEAR(M844),2),YEAR(M844)),IF($AZ$24="Short", RIGHT(YEAR(M844),2),YEAR(M844))&amp;connector&amp;MONTH(M844)&amp;connector&amp;DAY(M844))),"-")</f>
        <v>-</v>
      </c>
      <c r="O844" s="156" t="str">
        <f>IF(LEN(INDEX(Input!K$6:K$1005,ROW($C844)-ROW($C$5),1))=0,"",INDEX(Input!K$6:K$1005,ROW($C844)-ROW($C$5),1))</f>
        <v/>
      </c>
      <c r="P844" s="100" t="str">
        <f t="shared" si="103"/>
        <v>-</v>
      </c>
      <c r="Q844" s="156" t="str">
        <f>IF(LEN(INDEX(Input!L$6:L$1005,ROW($C844)-ROW($C$5),1))=0,"",INDEX(Input!L$6:L$1005,ROW($C844)-ROW($C$5),1))</f>
        <v/>
      </c>
      <c r="R844" s="100" t="str">
        <f t="shared" si="104"/>
        <v>-</v>
      </c>
      <c r="S844" s="156" t="str">
        <f>IF(LEN(INDEX(Input!M$6:M$1005,ROW($C844)-ROW($C$5),1))=0,"-",INDEX(Input!M$6:M$1005,ROW($C844)-ROW($C$5),1))</f>
        <v>-</v>
      </c>
      <c r="T844" s="156" t="str">
        <f t="shared" si="105"/>
        <v/>
      </c>
      <c r="U844" s="100" t="str">
        <f t="shared" si="106"/>
        <v>-</v>
      </c>
      <c r="V844" s="156" t="str">
        <f>IF(LEN(INDEX(Input!O$6:O$1005,ROW($C844)-ROW($C$5),1))=0,"",INDEX(Input!O$6:O$1005,ROW($C844)-ROW($C$5),1))</f>
        <v/>
      </c>
      <c r="W844" s="100" t="str">
        <f t="shared" si="107"/>
        <v>-</v>
      </c>
      <c r="X844" s="104" t="str">
        <f t="shared" si="108"/>
        <v/>
      </c>
      <c r="Y844" s="102" t="str">
        <f t="shared" si="102"/>
        <v/>
      </c>
      <c r="Z844" s="102" t="str">
        <f>IF(AND(OR(Dashboard!$D$7=J844,Dashboard!$D$7=""),  OR(Dashboard!$G$6&lt;=K844,Dashboard!$G$6=""), OR(Dashboard!$G$7&gt;=K844,Dashboard!$G$7=""),  OR(Dashboard!$J$6&lt;=O844,Dashboard!$J$6=""), OR(Dashboard!$J$7&gt;=O844,Dashboard!$J$7=""),D844&lt;&gt;""),"x","")</f>
        <v>x</v>
      </c>
      <c r="AA844" s="102" t="str">
        <f>IF(AND(OR(Dashboard!$D$6=H844,Dashboard!$D$6="",Dashboard!$D$6="All"), Z844="x"),"x","")</f>
        <v>x</v>
      </c>
      <c r="AB844" s="103" t="str">
        <f>IF(AND(OR(Dashboard!$D$6=H844,Dashboard!$D$6="",Dashboard!$D$6="All"), OR(Dashboard!$D$7=J844,Dashboard!$D$7=""),  OR(Dashboard!$G$6&lt;=K844,Dashboard!$G$6=""), OR(Dashboard!$G$7&gt;=K844,Dashboard!$G$7=""),  OR(Dashboard!$J$6&lt;=O844,Dashboard!$J$6=""), OR(Dashboard!$J$7&gt;=O844,Dashboard!$J$7=""),I844&lt;&gt;""),"x","")</f>
        <v/>
      </c>
      <c r="AC844" s="88" t="str">
        <f>IF($AB844&lt;&gt;"x","",IF(AND($I844&lt;&gt;AC$4, IFERROR(MATCH("c",$AB844:AB844,0),0)=0),"x", IF(IFERROR(MATCH("c",$AB844:AB844,0),0)=0,"c","")))</f>
        <v/>
      </c>
      <c r="AD844" s="88" t="str">
        <f>IF($AB844&lt;&gt;"x","",IF(AND($I844&lt;&gt;AD$4, IFERROR(MATCH("c",$AB844:AC844,0),0)=0),"x", IF(IFERROR(MATCH("c",$AB844:AC844,0),0)=0,"c","")))</f>
        <v/>
      </c>
      <c r="AE844" s="88" t="str">
        <f>IF($AB844&lt;&gt;"x","",IF(AND($I844&lt;&gt;AE$4, IFERROR(MATCH("c",$AB844:AD844,0),0)=0),"x", IF(IFERROR(MATCH("c",$AB844:AD844,0),0)=0,"c","")))</f>
        <v/>
      </c>
      <c r="AF844" s="88" t="str">
        <f>IF($AB844&lt;&gt;"x","",IF(AND($I844&lt;&gt;AF$4, IFERROR(MATCH("c",$AB844:AE844,0),0)=0),"x", IF(IFERROR(MATCH("c",$AB844:AE844,0),0)=0,"c","")))</f>
        <v/>
      </c>
      <c r="AG844" s="88" t="str">
        <f>IF($AB844&lt;&gt;"x","",IF(AND($I844&lt;&gt;AG$4, IFERROR(MATCH("c",$AB844:AF844,0),0)=0),"x", IF(IFERROR(MATCH("c",$AB844:AF844,0),0)=0,"c","")))</f>
        <v/>
      </c>
      <c r="AH844" s="88" t="str">
        <f>IF($AB844&lt;&gt;"x","",IF(AND($I844&lt;&gt;AH$4, IFERROR(MATCH("c",$AB844:AG844,0),0)=0),"x", IF(IFERROR(MATCH("c",$AB844:AG844,0),0)=0,"c","")))</f>
        <v/>
      </c>
      <c r="AI844" s="88" t="str">
        <f>IF($AB844&lt;&gt;"x","",IF(AND($I844&lt;&gt;AI$4, IFERROR(MATCH("c",$AB844:AH844,0),0)=0),"x", IF(IFERROR(MATCH("c",$AB844:AH844,0),0)=0,"c","")))</f>
        <v/>
      </c>
      <c r="AJ844" s="88" t="str">
        <f>IF($AB844&lt;&gt;"x","",IF(AND($I844&lt;&gt;AJ$4, IFERROR(MATCH("c",$AB844:AI844,0),0)=0),"x", IF(IFERROR(MATCH("c",$AB844:AI844,0),0)=0,"c","")))</f>
        <v/>
      </c>
      <c r="AK844" s="88" t="str">
        <f>IF($AB844&lt;&gt;"x","",IF(AND($I844&lt;&gt;AK$4, IFERROR(MATCH("c",$AB844:AJ844,0),0)=0),"x", IF(IFERROR(MATCH("c",$AB844:AJ844,0),0)=0,"c","")))</f>
        <v/>
      </c>
      <c r="AL844" s="88" t="str">
        <f>IF($AB844&lt;&gt;"x","",IF(AND($I844&lt;&gt;AL$4, IFERROR(MATCH("c",$AB844:AK844,0),0)=0),"x", IF(IFERROR(MATCH("c",$AB844:AK844,0),0)=0,"c","")))</f>
        <v/>
      </c>
      <c r="AM844" s="88" t="str">
        <f>IF($AB844&lt;&gt;"x","",IF(AND($I844&lt;&gt;AM$4, IFERROR(MATCH("c",$AB844:AL844,0),0)=0),"x", IF(IFERROR(MATCH("c",$AB844:AL844,0),0)=0,"c","")))</f>
        <v/>
      </c>
      <c r="AN844" s="88" t="str">
        <f>IF($AB844&lt;&gt;"x","",IF(AND($I844&lt;&gt;AN$4, IFERROR(MATCH("c",$AB844:AM844,0),0)=0),"x", IF(IFERROR(MATCH("c",$AB844:AM844,0),0)=0,"c","")))</f>
        <v/>
      </c>
      <c r="AO844" s="88" t="str">
        <f>IF($AB844&lt;&gt;"x","",IF(AND($I844&lt;&gt;AO$4, IFERROR(MATCH("c",$AB844:AN844,0),0)=0),"x", IF(IFERROR(MATCH("c",$AB844:AN844,0),0)=0,"c","")))</f>
        <v/>
      </c>
      <c r="AP844" s="88" t="str">
        <f>IF($AB844&lt;&gt;"x","",IF(AND($I844&lt;&gt;AP$4, IFERROR(MATCH("c",$AB844:AO844,0),0)=0),"x", IF(IFERROR(MATCH("c",$AB844:AO844,0),0)=0,"c","")))</f>
        <v/>
      </c>
      <c r="AQ844" s="88" t="str">
        <f>IF($AB844&lt;&gt;"x","",IF(AND($I844&lt;&gt;AQ$4, IFERROR(MATCH("c",$AB844:AP844,0),0)=0),"x", IF(IFERROR(MATCH("c",$AB844:AP844,0),0)=0,"c","")))</f>
        <v/>
      </c>
    </row>
    <row r="845" spans="2:43" x14ac:dyDescent="0.25">
      <c r="B845" s="88">
        <f>IF(AND(OR(Pipeline!$F$5=H845,Pipeline!$F$5="",Pipeline!$F$5="All"), OR(Pipeline!$F$6=J845,Pipeline!$F$6="",Pipeline!$F$6="All"),  OR(Pipeline!$J$5&lt;=K845,Pipeline!$J$5=""), OR(Pipeline!$J$6&gt;=K845,Pipeline!$J$6=""),  OR(Pipeline!$N$5&lt;=O845,Pipeline!$N$5=""), OR(Pipeline!$N$6&gt;=O845,Pipeline!$N$6="")),1,0)</f>
        <v>1</v>
      </c>
      <c r="C845" s="99">
        <f>IF(B845&lt;&gt;1,"",COUNTIFS($I$6:I844,I845,$B$6:B844,1)+1)</f>
        <v>833</v>
      </c>
      <c r="D845" s="100" t="str">
        <f>IF(LEN(INDEX(Input!B$6:B$1005,ROW($C845)-ROW($C$5),1))=0,"-",INDEX(Input!B$6:B$1005,ROW($C845)-ROW($C$5),1))</f>
        <v>-</v>
      </c>
      <c r="E845" s="100" t="str">
        <f>IF(LEN(INDEX(Input!C$6:C$1005,ROW($C845)-ROW($C$5),1))=0,"-",INDEX(Input!C$6:C$1005,ROW($C845)-ROW($C$5),1))</f>
        <v>-</v>
      </c>
      <c r="F845" s="100" t="str">
        <f>IF(LEN(INDEX(Input!D$6:D$1005,ROW($C845)-ROW($C$5),1))=0,"-",INDEX(Input!D$6:D$1005,ROW($C845)-ROW($C$5),1))</f>
        <v>-</v>
      </c>
      <c r="G845" s="100" t="str">
        <f>IF(LEN(INDEX(Input!E$6:E$1005,ROW($C845)-ROW($C$5),1))=0,"-",INDEX(Input!E$6:E$1005,ROW($C845)-ROW($C$5),1))</f>
        <v>-</v>
      </c>
      <c r="H845" s="100" t="str">
        <f>IF(LEN(INDEX(Input!F$6:F$1005,ROW($C845)-ROW($C$5),1))=0,"-",INDEX(Input!F$6:F$1005,ROW($C845)-ROW($C$5),1))</f>
        <v>-</v>
      </c>
      <c r="I845" s="100" t="str">
        <f>IF(LEN(INDEX(Input!G$6:G$1005,ROW($C845)-ROW($C$5),1))=0,"",INDEX(Input!G$6:G$1005,ROW($C845)-ROW($C$5),1))</f>
        <v/>
      </c>
      <c r="J845" s="100" t="str">
        <f>IF(LEN(INDEX(Input!B$6:B$1005,ROW($C845)-ROW($C$5),1))=0,"-",IF(INDEX(Input!H$6:H$1005,ROW($C845)-ROW($C$5),1)="","Not set",INDEX(Input!H$6:H$1005,ROW($C845)-ROW($C$5),1)) )</f>
        <v>-</v>
      </c>
      <c r="K845" s="101" t="str">
        <f>IF(LEN(INDEX(Input!I$6:I$1005,ROW($C845)-ROW($C$5),1))=0,"",INDEX(Input!I$6:I$1005,ROW($C845)-ROW($C$5),1))</f>
        <v/>
      </c>
      <c r="L845" s="101" t="str">
        <f t="array" ref="L845">IFERROR(IF($AY$24=123,DAY(K845)&amp;connector&amp;IF($AZ$24="Extended",INDEX($AT$24:$AT$35,MONTH(K845),1),MONTH(K845))&amp;connector&amp;IF($AZ$24="Short", RIGHT(YEAR(K845),2),YEAR(K845)),IF($AY$24=213, MONTH(K845)&amp;connector&amp;DAY(K845)&amp;connector&amp;IF($AZ$24="Short", RIGHT(YEAR(K845),2),YEAR(K845)),IF($AZ$24="Short", RIGHT(YEAR(K845),2),YEAR(K845))&amp;connector&amp;MONTH(K845)&amp;connector&amp;DAY(K845))),"-")</f>
        <v>-</v>
      </c>
      <c r="M845" s="101" t="str">
        <f>IF(LEN(INDEX(Input!J$6:J$1005,ROW($C845)-ROW($C$5),1))=0,"",INDEX(Input!J$6:J$1005,ROW($C845)-ROW($C$5),1))</f>
        <v/>
      </c>
      <c r="N845" s="101" t="str">
        <f t="array" ref="N845">IFERROR(IF($AY$24=123,DAY(M845)&amp;connector&amp;IF($AZ$24="Extended",INDEX($AT$24:$AT$35,MONTH(M845),1),MONTH(M845))&amp;connector&amp;IF($AZ$24="Short", RIGHT(YEAR(M845),2),YEAR(M845)),IF($AY$24=213, MONTH(M845)&amp;connector&amp;DAY(M845)&amp;connector&amp;IF($AZ$24="Short", RIGHT(YEAR(M845),2),YEAR(M845)),IF($AZ$24="Short", RIGHT(YEAR(M845),2),YEAR(M845))&amp;connector&amp;MONTH(M845)&amp;connector&amp;DAY(M845))),"-")</f>
        <v>-</v>
      </c>
      <c r="O845" s="156" t="str">
        <f>IF(LEN(INDEX(Input!K$6:K$1005,ROW($C845)-ROW($C$5),1))=0,"",INDEX(Input!K$6:K$1005,ROW($C845)-ROW($C$5),1))</f>
        <v/>
      </c>
      <c r="P845" s="100" t="str">
        <f t="shared" si="103"/>
        <v>-</v>
      </c>
      <c r="Q845" s="156" t="str">
        <f>IF(LEN(INDEX(Input!L$6:L$1005,ROW($C845)-ROW($C$5),1))=0,"",INDEX(Input!L$6:L$1005,ROW($C845)-ROW($C$5),1))</f>
        <v/>
      </c>
      <c r="R845" s="100" t="str">
        <f t="shared" si="104"/>
        <v>-</v>
      </c>
      <c r="S845" s="156" t="str">
        <f>IF(LEN(INDEX(Input!M$6:M$1005,ROW($C845)-ROW($C$5),1))=0,"-",INDEX(Input!M$6:M$1005,ROW($C845)-ROW($C$5),1))</f>
        <v>-</v>
      </c>
      <c r="T845" s="156" t="str">
        <f t="shared" si="105"/>
        <v/>
      </c>
      <c r="U845" s="100" t="str">
        <f t="shared" si="106"/>
        <v>-</v>
      </c>
      <c r="V845" s="156" t="str">
        <f>IF(LEN(INDEX(Input!O$6:O$1005,ROW($C845)-ROW($C$5),1))=0,"",INDEX(Input!O$6:O$1005,ROW($C845)-ROW($C$5),1))</f>
        <v/>
      </c>
      <c r="W845" s="100" t="str">
        <f t="shared" si="107"/>
        <v>-</v>
      </c>
      <c r="X845" s="104" t="str">
        <f t="shared" si="108"/>
        <v/>
      </c>
      <c r="Y845" s="102" t="str">
        <f t="shared" si="102"/>
        <v/>
      </c>
      <c r="Z845" s="102" t="str">
        <f>IF(AND(OR(Dashboard!$D$7=J845,Dashboard!$D$7=""),  OR(Dashboard!$G$6&lt;=K845,Dashboard!$G$6=""), OR(Dashboard!$G$7&gt;=K845,Dashboard!$G$7=""),  OR(Dashboard!$J$6&lt;=O845,Dashboard!$J$6=""), OR(Dashboard!$J$7&gt;=O845,Dashboard!$J$7=""),D845&lt;&gt;""),"x","")</f>
        <v>x</v>
      </c>
      <c r="AA845" s="102" t="str">
        <f>IF(AND(OR(Dashboard!$D$6=H845,Dashboard!$D$6="",Dashboard!$D$6="All"), Z845="x"),"x","")</f>
        <v>x</v>
      </c>
      <c r="AB845" s="103" t="str">
        <f>IF(AND(OR(Dashboard!$D$6=H845,Dashboard!$D$6="",Dashboard!$D$6="All"), OR(Dashboard!$D$7=J845,Dashboard!$D$7=""),  OR(Dashboard!$G$6&lt;=K845,Dashboard!$G$6=""), OR(Dashboard!$G$7&gt;=K845,Dashboard!$G$7=""),  OR(Dashboard!$J$6&lt;=O845,Dashboard!$J$6=""), OR(Dashboard!$J$7&gt;=O845,Dashboard!$J$7=""),I845&lt;&gt;""),"x","")</f>
        <v/>
      </c>
      <c r="AC845" s="88" t="str">
        <f>IF($AB845&lt;&gt;"x","",IF(AND($I845&lt;&gt;AC$4, IFERROR(MATCH("c",$AB845:AB845,0),0)=0),"x", IF(IFERROR(MATCH("c",$AB845:AB845,0),0)=0,"c","")))</f>
        <v/>
      </c>
      <c r="AD845" s="88" t="str">
        <f>IF($AB845&lt;&gt;"x","",IF(AND($I845&lt;&gt;AD$4, IFERROR(MATCH("c",$AB845:AC845,0),0)=0),"x", IF(IFERROR(MATCH("c",$AB845:AC845,0),0)=0,"c","")))</f>
        <v/>
      </c>
      <c r="AE845" s="88" t="str">
        <f>IF($AB845&lt;&gt;"x","",IF(AND($I845&lt;&gt;AE$4, IFERROR(MATCH("c",$AB845:AD845,0),0)=0),"x", IF(IFERROR(MATCH("c",$AB845:AD845,0),0)=0,"c","")))</f>
        <v/>
      </c>
      <c r="AF845" s="88" t="str">
        <f>IF($AB845&lt;&gt;"x","",IF(AND($I845&lt;&gt;AF$4, IFERROR(MATCH("c",$AB845:AE845,0),0)=0),"x", IF(IFERROR(MATCH("c",$AB845:AE845,0),0)=0,"c","")))</f>
        <v/>
      </c>
      <c r="AG845" s="88" t="str">
        <f>IF($AB845&lt;&gt;"x","",IF(AND($I845&lt;&gt;AG$4, IFERROR(MATCH("c",$AB845:AF845,0),0)=0),"x", IF(IFERROR(MATCH("c",$AB845:AF845,0),0)=0,"c","")))</f>
        <v/>
      </c>
      <c r="AH845" s="88" t="str">
        <f>IF($AB845&lt;&gt;"x","",IF(AND($I845&lt;&gt;AH$4, IFERROR(MATCH("c",$AB845:AG845,0),0)=0),"x", IF(IFERROR(MATCH("c",$AB845:AG845,0),0)=0,"c","")))</f>
        <v/>
      </c>
      <c r="AI845" s="88" t="str">
        <f>IF($AB845&lt;&gt;"x","",IF(AND($I845&lt;&gt;AI$4, IFERROR(MATCH("c",$AB845:AH845,0),0)=0),"x", IF(IFERROR(MATCH("c",$AB845:AH845,0),0)=0,"c","")))</f>
        <v/>
      </c>
      <c r="AJ845" s="88" t="str">
        <f>IF($AB845&lt;&gt;"x","",IF(AND($I845&lt;&gt;AJ$4, IFERROR(MATCH("c",$AB845:AI845,0),0)=0),"x", IF(IFERROR(MATCH("c",$AB845:AI845,0),0)=0,"c","")))</f>
        <v/>
      </c>
      <c r="AK845" s="88" t="str">
        <f>IF($AB845&lt;&gt;"x","",IF(AND($I845&lt;&gt;AK$4, IFERROR(MATCH("c",$AB845:AJ845,0),0)=0),"x", IF(IFERROR(MATCH("c",$AB845:AJ845,0),0)=0,"c","")))</f>
        <v/>
      </c>
      <c r="AL845" s="88" t="str">
        <f>IF($AB845&lt;&gt;"x","",IF(AND($I845&lt;&gt;AL$4, IFERROR(MATCH("c",$AB845:AK845,0),0)=0),"x", IF(IFERROR(MATCH("c",$AB845:AK845,0),0)=0,"c","")))</f>
        <v/>
      </c>
      <c r="AM845" s="88" t="str">
        <f>IF($AB845&lt;&gt;"x","",IF(AND($I845&lt;&gt;AM$4, IFERROR(MATCH("c",$AB845:AL845,0),0)=0),"x", IF(IFERROR(MATCH("c",$AB845:AL845,0),0)=0,"c","")))</f>
        <v/>
      </c>
      <c r="AN845" s="88" t="str">
        <f>IF($AB845&lt;&gt;"x","",IF(AND($I845&lt;&gt;AN$4, IFERROR(MATCH("c",$AB845:AM845,0),0)=0),"x", IF(IFERROR(MATCH("c",$AB845:AM845,0),0)=0,"c","")))</f>
        <v/>
      </c>
      <c r="AO845" s="88" t="str">
        <f>IF($AB845&lt;&gt;"x","",IF(AND($I845&lt;&gt;AO$4, IFERROR(MATCH("c",$AB845:AN845,0),0)=0),"x", IF(IFERROR(MATCH("c",$AB845:AN845,0),0)=0,"c","")))</f>
        <v/>
      </c>
      <c r="AP845" s="88" t="str">
        <f>IF($AB845&lt;&gt;"x","",IF(AND($I845&lt;&gt;AP$4, IFERROR(MATCH("c",$AB845:AO845,0),0)=0),"x", IF(IFERROR(MATCH("c",$AB845:AO845,0),0)=0,"c","")))</f>
        <v/>
      </c>
      <c r="AQ845" s="88" t="str">
        <f>IF($AB845&lt;&gt;"x","",IF(AND($I845&lt;&gt;AQ$4, IFERROR(MATCH("c",$AB845:AP845,0),0)=0),"x", IF(IFERROR(MATCH("c",$AB845:AP845,0),0)=0,"c","")))</f>
        <v/>
      </c>
    </row>
    <row r="846" spans="2:43" x14ac:dyDescent="0.25">
      <c r="B846" s="88">
        <f>IF(AND(OR(Pipeline!$F$5=H846,Pipeline!$F$5="",Pipeline!$F$5="All"), OR(Pipeline!$F$6=J846,Pipeline!$F$6="",Pipeline!$F$6="All"),  OR(Pipeline!$J$5&lt;=K846,Pipeline!$J$5=""), OR(Pipeline!$J$6&gt;=K846,Pipeline!$J$6=""),  OR(Pipeline!$N$5&lt;=O846,Pipeline!$N$5=""), OR(Pipeline!$N$6&gt;=O846,Pipeline!$N$6="")),1,0)</f>
        <v>1</v>
      </c>
      <c r="C846" s="99">
        <f>IF(B846&lt;&gt;1,"",COUNTIFS($I$6:I845,I846,$B$6:B845,1)+1)</f>
        <v>834</v>
      </c>
      <c r="D846" s="100" t="str">
        <f>IF(LEN(INDEX(Input!B$6:B$1005,ROW($C846)-ROW($C$5),1))=0,"-",INDEX(Input!B$6:B$1005,ROW($C846)-ROW($C$5),1))</f>
        <v>-</v>
      </c>
      <c r="E846" s="100" t="str">
        <f>IF(LEN(INDEX(Input!C$6:C$1005,ROW($C846)-ROW($C$5),1))=0,"-",INDEX(Input!C$6:C$1005,ROW($C846)-ROW($C$5),1))</f>
        <v>-</v>
      </c>
      <c r="F846" s="100" t="str">
        <f>IF(LEN(INDEX(Input!D$6:D$1005,ROW($C846)-ROW($C$5),1))=0,"-",INDEX(Input!D$6:D$1005,ROW($C846)-ROW($C$5),1))</f>
        <v>-</v>
      </c>
      <c r="G846" s="100" t="str">
        <f>IF(LEN(INDEX(Input!E$6:E$1005,ROW($C846)-ROW($C$5),1))=0,"-",INDEX(Input!E$6:E$1005,ROW($C846)-ROW($C$5),1))</f>
        <v>-</v>
      </c>
      <c r="H846" s="100" t="str">
        <f>IF(LEN(INDEX(Input!F$6:F$1005,ROW($C846)-ROW($C$5),1))=0,"-",INDEX(Input!F$6:F$1005,ROW($C846)-ROW($C$5),1))</f>
        <v>-</v>
      </c>
      <c r="I846" s="100" t="str">
        <f>IF(LEN(INDEX(Input!G$6:G$1005,ROW($C846)-ROW($C$5),1))=0,"",INDEX(Input!G$6:G$1005,ROW($C846)-ROW($C$5),1))</f>
        <v/>
      </c>
      <c r="J846" s="100" t="str">
        <f>IF(LEN(INDEX(Input!B$6:B$1005,ROW($C846)-ROW($C$5),1))=0,"-",IF(INDEX(Input!H$6:H$1005,ROW($C846)-ROW($C$5),1)="","Not set",INDEX(Input!H$6:H$1005,ROW($C846)-ROW($C$5),1)) )</f>
        <v>-</v>
      </c>
      <c r="K846" s="101" t="str">
        <f>IF(LEN(INDEX(Input!I$6:I$1005,ROW($C846)-ROW($C$5),1))=0,"",INDEX(Input!I$6:I$1005,ROW($C846)-ROW($C$5),1))</f>
        <v/>
      </c>
      <c r="L846" s="101" t="str">
        <f t="array" ref="L846">IFERROR(IF($AY$24=123,DAY(K846)&amp;connector&amp;IF($AZ$24="Extended",INDEX($AT$24:$AT$35,MONTH(K846),1),MONTH(K846))&amp;connector&amp;IF($AZ$24="Short", RIGHT(YEAR(K846),2),YEAR(K846)),IF($AY$24=213, MONTH(K846)&amp;connector&amp;DAY(K846)&amp;connector&amp;IF($AZ$24="Short", RIGHT(YEAR(K846),2),YEAR(K846)),IF($AZ$24="Short", RIGHT(YEAR(K846),2),YEAR(K846))&amp;connector&amp;MONTH(K846)&amp;connector&amp;DAY(K846))),"-")</f>
        <v>-</v>
      </c>
      <c r="M846" s="101" t="str">
        <f>IF(LEN(INDEX(Input!J$6:J$1005,ROW($C846)-ROW($C$5),1))=0,"",INDEX(Input!J$6:J$1005,ROW($C846)-ROW($C$5),1))</f>
        <v/>
      </c>
      <c r="N846" s="101" t="str">
        <f t="array" ref="N846">IFERROR(IF($AY$24=123,DAY(M846)&amp;connector&amp;IF($AZ$24="Extended",INDEX($AT$24:$AT$35,MONTH(M846),1),MONTH(M846))&amp;connector&amp;IF($AZ$24="Short", RIGHT(YEAR(M846),2),YEAR(M846)),IF($AY$24=213, MONTH(M846)&amp;connector&amp;DAY(M846)&amp;connector&amp;IF($AZ$24="Short", RIGHT(YEAR(M846),2),YEAR(M846)),IF($AZ$24="Short", RIGHT(YEAR(M846),2),YEAR(M846))&amp;connector&amp;MONTH(M846)&amp;connector&amp;DAY(M846))),"-")</f>
        <v>-</v>
      </c>
      <c r="O846" s="156" t="str">
        <f>IF(LEN(INDEX(Input!K$6:K$1005,ROW($C846)-ROW($C$5),1))=0,"",INDEX(Input!K$6:K$1005,ROW($C846)-ROW($C$5),1))</f>
        <v/>
      </c>
      <c r="P846" s="100" t="str">
        <f t="shared" si="103"/>
        <v>-</v>
      </c>
      <c r="Q846" s="156" t="str">
        <f>IF(LEN(INDEX(Input!L$6:L$1005,ROW($C846)-ROW($C$5),1))=0,"",INDEX(Input!L$6:L$1005,ROW($C846)-ROW($C$5),1))</f>
        <v/>
      </c>
      <c r="R846" s="100" t="str">
        <f t="shared" si="104"/>
        <v>-</v>
      </c>
      <c r="S846" s="156" t="str">
        <f>IF(LEN(INDEX(Input!M$6:M$1005,ROW($C846)-ROW($C$5),1))=0,"-",INDEX(Input!M$6:M$1005,ROW($C846)-ROW($C$5),1))</f>
        <v>-</v>
      </c>
      <c r="T846" s="156" t="str">
        <f t="shared" si="105"/>
        <v/>
      </c>
      <c r="U846" s="100" t="str">
        <f t="shared" si="106"/>
        <v>-</v>
      </c>
      <c r="V846" s="156" t="str">
        <f>IF(LEN(INDEX(Input!O$6:O$1005,ROW($C846)-ROW($C$5),1))=0,"",INDEX(Input!O$6:O$1005,ROW($C846)-ROW($C$5),1))</f>
        <v/>
      </c>
      <c r="W846" s="100" t="str">
        <f t="shared" si="107"/>
        <v>-</v>
      </c>
      <c r="X846" s="104" t="str">
        <f t="shared" si="108"/>
        <v/>
      </c>
      <c r="Y846" s="102" t="str">
        <f t="shared" si="102"/>
        <v/>
      </c>
      <c r="Z846" s="102" t="str">
        <f>IF(AND(OR(Dashboard!$D$7=J846,Dashboard!$D$7=""),  OR(Dashboard!$G$6&lt;=K846,Dashboard!$G$6=""), OR(Dashboard!$G$7&gt;=K846,Dashboard!$G$7=""),  OR(Dashboard!$J$6&lt;=O846,Dashboard!$J$6=""), OR(Dashboard!$J$7&gt;=O846,Dashboard!$J$7=""),D846&lt;&gt;""),"x","")</f>
        <v>x</v>
      </c>
      <c r="AA846" s="102" t="str">
        <f>IF(AND(OR(Dashboard!$D$6=H846,Dashboard!$D$6="",Dashboard!$D$6="All"), Z846="x"),"x","")</f>
        <v>x</v>
      </c>
      <c r="AB846" s="103" t="str">
        <f>IF(AND(OR(Dashboard!$D$6=H846,Dashboard!$D$6="",Dashboard!$D$6="All"), OR(Dashboard!$D$7=J846,Dashboard!$D$7=""),  OR(Dashboard!$G$6&lt;=K846,Dashboard!$G$6=""), OR(Dashboard!$G$7&gt;=K846,Dashboard!$G$7=""),  OR(Dashboard!$J$6&lt;=O846,Dashboard!$J$6=""), OR(Dashboard!$J$7&gt;=O846,Dashboard!$J$7=""),I846&lt;&gt;""),"x","")</f>
        <v/>
      </c>
      <c r="AC846" s="88" t="str">
        <f>IF($AB846&lt;&gt;"x","",IF(AND($I846&lt;&gt;AC$4, IFERROR(MATCH("c",$AB846:AB846,0),0)=0),"x", IF(IFERROR(MATCH("c",$AB846:AB846,0),0)=0,"c","")))</f>
        <v/>
      </c>
      <c r="AD846" s="88" t="str">
        <f>IF($AB846&lt;&gt;"x","",IF(AND($I846&lt;&gt;AD$4, IFERROR(MATCH("c",$AB846:AC846,0),0)=0),"x", IF(IFERROR(MATCH("c",$AB846:AC846,0),0)=0,"c","")))</f>
        <v/>
      </c>
      <c r="AE846" s="88" t="str">
        <f>IF($AB846&lt;&gt;"x","",IF(AND($I846&lt;&gt;AE$4, IFERROR(MATCH("c",$AB846:AD846,0),0)=0),"x", IF(IFERROR(MATCH("c",$AB846:AD846,0),0)=0,"c","")))</f>
        <v/>
      </c>
      <c r="AF846" s="88" t="str">
        <f>IF($AB846&lt;&gt;"x","",IF(AND($I846&lt;&gt;AF$4, IFERROR(MATCH("c",$AB846:AE846,0),0)=0),"x", IF(IFERROR(MATCH("c",$AB846:AE846,0),0)=0,"c","")))</f>
        <v/>
      </c>
      <c r="AG846" s="88" t="str">
        <f>IF($AB846&lt;&gt;"x","",IF(AND($I846&lt;&gt;AG$4, IFERROR(MATCH("c",$AB846:AF846,0),0)=0),"x", IF(IFERROR(MATCH("c",$AB846:AF846,0),0)=0,"c","")))</f>
        <v/>
      </c>
      <c r="AH846" s="88" t="str">
        <f>IF($AB846&lt;&gt;"x","",IF(AND($I846&lt;&gt;AH$4, IFERROR(MATCH("c",$AB846:AG846,0),0)=0),"x", IF(IFERROR(MATCH("c",$AB846:AG846,0),0)=0,"c","")))</f>
        <v/>
      </c>
      <c r="AI846" s="88" t="str">
        <f>IF($AB846&lt;&gt;"x","",IF(AND($I846&lt;&gt;AI$4, IFERROR(MATCH("c",$AB846:AH846,0),0)=0),"x", IF(IFERROR(MATCH("c",$AB846:AH846,0),0)=0,"c","")))</f>
        <v/>
      </c>
      <c r="AJ846" s="88" t="str">
        <f>IF($AB846&lt;&gt;"x","",IF(AND($I846&lt;&gt;AJ$4, IFERROR(MATCH("c",$AB846:AI846,0),0)=0),"x", IF(IFERROR(MATCH("c",$AB846:AI846,0),0)=0,"c","")))</f>
        <v/>
      </c>
      <c r="AK846" s="88" t="str">
        <f>IF($AB846&lt;&gt;"x","",IF(AND($I846&lt;&gt;AK$4, IFERROR(MATCH("c",$AB846:AJ846,0),0)=0),"x", IF(IFERROR(MATCH("c",$AB846:AJ846,0),0)=0,"c","")))</f>
        <v/>
      </c>
      <c r="AL846" s="88" t="str">
        <f>IF($AB846&lt;&gt;"x","",IF(AND($I846&lt;&gt;AL$4, IFERROR(MATCH("c",$AB846:AK846,0),0)=0),"x", IF(IFERROR(MATCH("c",$AB846:AK846,0),0)=0,"c","")))</f>
        <v/>
      </c>
      <c r="AM846" s="88" t="str">
        <f>IF($AB846&lt;&gt;"x","",IF(AND($I846&lt;&gt;AM$4, IFERROR(MATCH("c",$AB846:AL846,0),0)=0),"x", IF(IFERROR(MATCH("c",$AB846:AL846,0),0)=0,"c","")))</f>
        <v/>
      </c>
      <c r="AN846" s="88" t="str">
        <f>IF($AB846&lt;&gt;"x","",IF(AND($I846&lt;&gt;AN$4, IFERROR(MATCH("c",$AB846:AM846,0),0)=0),"x", IF(IFERROR(MATCH("c",$AB846:AM846,0),0)=0,"c","")))</f>
        <v/>
      </c>
      <c r="AO846" s="88" t="str">
        <f>IF($AB846&lt;&gt;"x","",IF(AND($I846&lt;&gt;AO$4, IFERROR(MATCH("c",$AB846:AN846,0),0)=0),"x", IF(IFERROR(MATCH("c",$AB846:AN846,0),0)=0,"c","")))</f>
        <v/>
      </c>
      <c r="AP846" s="88" t="str">
        <f>IF($AB846&lt;&gt;"x","",IF(AND($I846&lt;&gt;AP$4, IFERROR(MATCH("c",$AB846:AO846,0),0)=0),"x", IF(IFERROR(MATCH("c",$AB846:AO846,0),0)=0,"c","")))</f>
        <v/>
      </c>
      <c r="AQ846" s="88" t="str">
        <f>IF($AB846&lt;&gt;"x","",IF(AND($I846&lt;&gt;AQ$4, IFERROR(MATCH("c",$AB846:AP846,0),0)=0),"x", IF(IFERROR(MATCH("c",$AB846:AP846,0),0)=0,"c","")))</f>
        <v/>
      </c>
    </row>
    <row r="847" spans="2:43" x14ac:dyDescent="0.25">
      <c r="B847" s="88">
        <f>IF(AND(OR(Pipeline!$F$5=H847,Pipeline!$F$5="",Pipeline!$F$5="All"), OR(Pipeline!$F$6=J847,Pipeline!$F$6="",Pipeline!$F$6="All"),  OR(Pipeline!$J$5&lt;=K847,Pipeline!$J$5=""), OR(Pipeline!$J$6&gt;=K847,Pipeline!$J$6=""),  OR(Pipeline!$N$5&lt;=O847,Pipeline!$N$5=""), OR(Pipeline!$N$6&gt;=O847,Pipeline!$N$6="")),1,0)</f>
        <v>1</v>
      </c>
      <c r="C847" s="99">
        <f>IF(B847&lt;&gt;1,"",COUNTIFS($I$6:I846,I847,$B$6:B846,1)+1)</f>
        <v>835</v>
      </c>
      <c r="D847" s="100" t="str">
        <f>IF(LEN(INDEX(Input!B$6:B$1005,ROW($C847)-ROW($C$5),1))=0,"-",INDEX(Input!B$6:B$1005,ROW($C847)-ROW($C$5),1))</f>
        <v>-</v>
      </c>
      <c r="E847" s="100" t="str">
        <f>IF(LEN(INDEX(Input!C$6:C$1005,ROW($C847)-ROW($C$5),1))=0,"-",INDEX(Input!C$6:C$1005,ROW($C847)-ROW($C$5),1))</f>
        <v>-</v>
      </c>
      <c r="F847" s="100" t="str">
        <f>IF(LEN(INDEX(Input!D$6:D$1005,ROW($C847)-ROW($C$5),1))=0,"-",INDEX(Input!D$6:D$1005,ROW($C847)-ROW($C$5),1))</f>
        <v>-</v>
      </c>
      <c r="G847" s="100" t="str">
        <f>IF(LEN(INDEX(Input!E$6:E$1005,ROW($C847)-ROW($C$5),1))=0,"-",INDEX(Input!E$6:E$1005,ROW($C847)-ROW($C$5),1))</f>
        <v>-</v>
      </c>
      <c r="H847" s="100" t="str">
        <f>IF(LEN(INDEX(Input!F$6:F$1005,ROW($C847)-ROW($C$5),1))=0,"-",INDEX(Input!F$6:F$1005,ROW($C847)-ROW($C$5),1))</f>
        <v>-</v>
      </c>
      <c r="I847" s="100" t="str">
        <f>IF(LEN(INDEX(Input!G$6:G$1005,ROW($C847)-ROW($C$5),1))=0,"",INDEX(Input!G$6:G$1005,ROW($C847)-ROW($C$5),1))</f>
        <v/>
      </c>
      <c r="J847" s="100" t="str">
        <f>IF(LEN(INDEX(Input!B$6:B$1005,ROW($C847)-ROW($C$5),1))=0,"-",IF(INDEX(Input!H$6:H$1005,ROW($C847)-ROW($C$5),1)="","Not set",INDEX(Input!H$6:H$1005,ROW($C847)-ROW($C$5),1)) )</f>
        <v>-</v>
      </c>
      <c r="K847" s="101" t="str">
        <f>IF(LEN(INDEX(Input!I$6:I$1005,ROW($C847)-ROW($C$5),1))=0,"",INDEX(Input!I$6:I$1005,ROW($C847)-ROW($C$5),1))</f>
        <v/>
      </c>
      <c r="L847" s="101" t="str">
        <f t="array" ref="L847">IFERROR(IF($AY$24=123,DAY(K847)&amp;connector&amp;IF($AZ$24="Extended",INDEX($AT$24:$AT$35,MONTH(K847),1),MONTH(K847))&amp;connector&amp;IF($AZ$24="Short", RIGHT(YEAR(K847),2),YEAR(K847)),IF($AY$24=213, MONTH(K847)&amp;connector&amp;DAY(K847)&amp;connector&amp;IF($AZ$24="Short", RIGHT(YEAR(K847),2),YEAR(K847)),IF($AZ$24="Short", RIGHT(YEAR(K847),2),YEAR(K847))&amp;connector&amp;MONTH(K847)&amp;connector&amp;DAY(K847))),"-")</f>
        <v>-</v>
      </c>
      <c r="M847" s="101" t="str">
        <f>IF(LEN(INDEX(Input!J$6:J$1005,ROW($C847)-ROW($C$5),1))=0,"",INDEX(Input!J$6:J$1005,ROW($C847)-ROW($C$5),1))</f>
        <v/>
      </c>
      <c r="N847" s="101" t="str">
        <f t="array" ref="N847">IFERROR(IF($AY$24=123,DAY(M847)&amp;connector&amp;IF($AZ$24="Extended",INDEX($AT$24:$AT$35,MONTH(M847),1),MONTH(M847))&amp;connector&amp;IF($AZ$24="Short", RIGHT(YEAR(M847),2),YEAR(M847)),IF($AY$24=213, MONTH(M847)&amp;connector&amp;DAY(M847)&amp;connector&amp;IF($AZ$24="Short", RIGHT(YEAR(M847),2),YEAR(M847)),IF($AZ$24="Short", RIGHT(YEAR(M847),2),YEAR(M847))&amp;connector&amp;MONTH(M847)&amp;connector&amp;DAY(M847))),"-")</f>
        <v>-</v>
      </c>
      <c r="O847" s="156" t="str">
        <f>IF(LEN(INDEX(Input!K$6:K$1005,ROW($C847)-ROW($C$5),1))=0,"",INDEX(Input!K$6:K$1005,ROW($C847)-ROW($C$5),1))</f>
        <v/>
      </c>
      <c r="P847" s="100" t="str">
        <f t="shared" si="103"/>
        <v>-</v>
      </c>
      <c r="Q847" s="156" t="str">
        <f>IF(LEN(INDEX(Input!L$6:L$1005,ROW($C847)-ROW($C$5),1))=0,"",INDEX(Input!L$6:L$1005,ROW($C847)-ROW($C$5),1))</f>
        <v/>
      </c>
      <c r="R847" s="100" t="str">
        <f t="shared" si="104"/>
        <v>-</v>
      </c>
      <c r="S847" s="156" t="str">
        <f>IF(LEN(INDEX(Input!M$6:M$1005,ROW($C847)-ROW($C$5),1))=0,"-",INDEX(Input!M$6:M$1005,ROW($C847)-ROW($C$5),1))</f>
        <v>-</v>
      </c>
      <c r="T847" s="156" t="str">
        <f t="shared" si="105"/>
        <v/>
      </c>
      <c r="U847" s="100" t="str">
        <f t="shared" si="106"/>
        <v>-</v>
      </c>
      <c r="V847" s="156" t="str">
        <f>IF(LEN(INDEX(Input!O$6:O$1005,ROW($C847)-ROW($C$5),1))=0,"",INDEX(Input!O$6:O$1005,ROW($C847)-ROW($C$5),1))</f>
        <v/>
      </c>
      <c r="W847" s="100" t="str">
        <f t="shared" si="107"/>
        <v>-</v>
      </c>
      <c r="X847" s="104" t="str">
        <f t="shared" si="108"/>
        <v/>
      </c>
      <c r="Y847" s="102" t="str">
        <f t="shared" si="102"/>
        <v/>
      </c>
      <c r="Z847" s="102" t="str">
        <f>IF(AND(OR(Dashboard!$D$7=J847,Dashboard!$D$7=""),  OR(Dashboard!$G$6&lt;=K847,Dashboard!$G$6=""), OR(Dashboard!$G$7&gt;=K847,Dashboard!$G$7=""),  OR(Dashboard!$J$6&lt;=O847,Dashboard!$J$6=""), OR(Dashboard!$J$7&gt;=O847,Dashboard!$J$7=""),D847&lt;&gt;""),"x","")</f>
        <v>x</v>
      </c>
      <c r="AA847" s="102" t="str">
        <f>IF(AND(OR(Dashboard!$D$6=H847,Dashboard!$D$6="",Dashboard!$D$6="All"), Z847="x"),"x","")</f>
        <v>x</v>
      </c>
      <c r="AB847" s="103" t="str">
        <f>IF(AND(OR(Dashboard!$D$6=H847,Dashboard!$D$6="",Dashboard!$D$6="All"), OR(Dashboard!$D$7=J847,Dashboard!$D$7=""),  OR(Dashboard!$G$6&lt;=K847,Dashboard!$G$6=""), OR(Dashboard!$G$7&gt;=K847,Dashboard!$G$7=""),  OR(Dashboard!$J$6&lt;=O847,Dashboard!$J$6=""), OR(Dashboard!$J$7&gt;=O847,Dashboard!$J$7=""),I847&lt;&gt;""),"x","")</f>
        <v/>
      </c>
      <c r="AC847" s="88" t="str">
        <f>IF($AB847&lt;&gt;"x","",IF(AND($I847&lt;&gt;AC$4, IFERROR(MATCH("c",$AB847:AB847,0),0)=0),"x", IF(IFERROR(MATCH("c",$AB847:AB847,0),0)=0,"c","")))</f>
        <v/>
      </c>
      <c r="AD847" s="88" t="str">
        <f>IF($AB847&lt;&gt;"x","",IF(AND($I847&lt;&gt;AD$4, IFERROR(MATCH("c",$AB847:AC847,0),0)=0),"x", IF(IFERROR(MATCH("c",$AB847:AC847,0),0)=0,"c","")))</f>
        <v/>
      </c>
      <c r="AE847" s="88" t="str">
        <f>IF($AB847&lt;&gt;"x","",IF(AND($I847&lt;&gt;AE$4, IFERROR(MATCH("c",$AB847:AD847,0),0)=0),"x", IF(IFERROR(MATCH("c",$AB847:AD847,0),0)=0,"c","")))</f>
        <v/>
      </c>
      <c r="AF847" s="88" t="str">
        <f>IF($AB847&lt;&gt;"x","",IF(AND($I847&lt;&gt;AF$4, IFERROR(MATCH("c",$AB847:AE847,0),0)=0),"x", IF(IFERROR(MATCH("c",$AB847:AE847,0),0)=0,"c","")))</f>
        <v/>
      </c>
      <c r="AG847" s="88" t="str">
        <f>IF($AB847&lt;&gt;"x","",IF(AND($I847&lt;&gt;AG$4, IFERROR(MATCH("c",$AB847:AF847,0),0)=0),"x", IF(IFERROR(MATCH("c",$AB847:AF847,0),0)=0,"c","")))</f>
        <v/>
      </c>
      <c r="AH847" s="88" t="str">
        <f>IF($AB847&lt;&gt;"x","",IF(AND($I847&lt;&gt;AH$4, IFERROR(MATCH("c",$AB847:AG847,0),0)=0),"x", IF(IFERROR(MATCH("c",$AB847:AG847,0),0)=0,"c","")))</f>
        <v/>
      </c>
      <c r="AI847" s="88" t="str">
        <f>IF($AB847&lt;&gt;"x","",IF(AND($I847&lt;&gt;AI$4, IFERROR(MATCH("c",$AB847:AH847,0),0)=0),"x", IF(IFERROR(MATCH("c",$AB847:AH847,0),0)=0,"c","")))</f>
        <v/>
      </c>
      <c r="AJ847" s="88" t="str">
        <f>IF($AB847&lt;&gt;"x","",IF(AND($I847&lt;&gt;AJ$4, IFERROR(MATCH("c",$AB847:AI847,0),0)=0),"x", IF(IFERROR(MATCH("c",$AB847:AI847,0),0)=0,"c","")))</f>
        <v/>
      </c>
      <c r="AK847" s="88" t="str">
        <f>IF($AB847&lt;&gt;"x","",IF(AND($I847&lt;&gt;AK$4, IFERROR(MATCH("c",$AB847:AJ847,0),0)=0),"x", IF(IFERROR(MATCH("c",$AB847:AJ847,0),0)=0,"c","")))</f>
        <v/>
      </c>
      <c r="AL847" s="88" t="str">
        <f>IF($AB847&lt;&gt;"x","",IF(AND($I847&lt;&gt;AL$4, IFERROR(MATCH("c",$AB847:AK847,0),0)=0),"x", IF(IFERROR(MATCH("c",$AB847:AK847,0),0)=0,"c","")))</f>
        <v/>
      </c>
      <c r="AM847" s="88" t="str">
        <f>IF($AB847&lt;&gt;"x","",IF(AND($I847&lt;&gt;AM$4, IFERROR(MATCH("c",$AB847:AL847,0),0)=0),"x", IF(IFERROR(MATCH("c",$AB847:AL847,0),0)=0,"c","")))</f>
        <v/>
      </c>
      <c r="AN847" s="88" t="str">
        <f>IF($AB847&lt;&gt;"x","",IF(AND($I847&lt;&gt;AN$4, IFERROR(MATCH("c",$AB847:AM847,0),0)=0),"x", IF(IFERROR(MATCH("c",$AB847:AM847,0),0)=0,"c","")))</f>
        <v/>
      </c>
      <c r="AO847" s="88" t="str">
        <f>IF($AB847&lt;&gt;"x","",IF(AND($I847&lt;&gt;AO$4, IFERROR(MATCH("c",$AB847:AN847,0),0)=0),"x", IF(IFERROR(MATCH("c",$AB847:AN847,0),0)=0,"c","")))</f>
        <v/>
      </c>
      <c r="AP847" s="88" t="str">
        <f>IF($AB847&lt;&gt;"x","",IF(AND($I847&lt;&gt;AP$4, IFERROR(MATCH("c",$AB847:AO847,0),0)=0),"x", IF(IFERROR(MATCH("c",$AB847:AO847,0),0)=0,"c","")))</f>
        <v/>
      </c>
      <c r="AQ847" s="88" t="str">
        <f>IF($AB847&lt;&gt;"x","",IF(AND($I847&lt;&gt;AQ$4, IFERROR(MATCH("c",$AB847:AP847,0),0)=0),"x", IF(IFERROR(MATCH("c",$AB847:AP847,0),0)=0,"c","")))</f>
        <v/>
      </c>
    </row>
    <row r="848" spans="2:43" x14ac:dyDescent="0.25">
      <c r="B848" s="88">
        <f>IF(AND(OR(Pipeline!$F$5=H848,Pipeline!$F$5="",Pipeline!$F$5="All"), OR(Pipeline!$F$6=J848,Pipeline!$F$6="",Pipeline!$F$6="All"),  OR(Pipeline!$J$5&lt;=K848,Pipeline!$J$5=""), OR(Pipeline!$J$6&gt;=K848,Pipeline!$J$6=""),  OR(Pipeline!$N$5&lt;=O848,Pipeline!$N$5=""), OR(Pipeline!$N$6&gt;=O848,Pipeline!$N$6="")),1,0)</f>
        <v>1</v>
      </c>
      <c r="C848" s="99">
        <f>IF(B848&lt;&gt;1,"",COUNTIFS($I$6:I847,I848,$B$6:B847,1)+1)</f>
        <v>836</v>
      </c>
      <c r="D848" s="100" t="str">
        <f>IF(LEN(INDEX(Input!B$6:B$1005,ROW($C848)-ROW($C$5),1))=0,"-",INDEX(Input!B$6:B$1005,ROW($C848)-ROW($C$5),1))</f>
        <v>-</v>
      </c>
      <c r="E848" s="100" t="str">
        <f>IF(LEN(INDEX(Input!C$6:C$1005,ROW($C848)-ROW($C$5),1))=0,"-",INDEX(Input!C$6:C$1005,ROW($C848)-ROW($C$5),1))</f>
        <v>-</v>
      </c>
      <c r="F848" s="100" t="str">
        <f>IF(LEN(INDEX(Input!D$6:D$1005,ROW($C848)-ROW($C$5),1))=0,"-",INDEX(Input!D$6:D$1005,ROW($C848)-ROW($C$5),1))</f>
        <v>-</v>
      </c>
      <c r="G848" s="100" t="str">
        <f>IF(LEN(INDEX(Input!E$6:E$1005,ROW($C848)-ROW($C$5),1))=0,"-",INDEX(Input!E$6:E$1005,ROW($C848)-ROW($C$5),1))</f>
        <v>-</v>
      </c>
      <c r="H848" s="100" t="str">
        <f>IF(LEN(INDEX(Input!F$6:F$1005,ROW($C848)-ROW($C$5),1))=0,"-",INDEX(Input!F$6:F$1005,ROW($C848)-ROW($C$5),1))</f>
        <v>-</v>
      </c>
      <c r="I848" s="100" t="str">
        <f>IF(LEN(INDEX(Input!G$6:G$1005,ROW($C848)-ROW($C$5),1))=0,"",INDEX(Input!G$6:G$1005,ROW($C848)-ROW($C$5),1))</f>
        <v/>
      </c>
      <c r="J848" s="100" t="str">
        <f>IF(LEN(INDEX(Input!B$6:B$1005,ROW($C848)-ROW($C$5),1))=0,"-",IF(INDEX(Input!H$6:H$1005,ROW($C848)-ROW($C$5),1)="","Not set",INDEX(Input!H$6:H$1005,ROW($C848)-ROW($C$5),1)) )</f>
        <v>-</v>
      </c>
      <c r="K848" s="101" t="str">
        <f>IF(LEN(INDEX(Input!I$6:I$1005,ROW($C848)-ROW($C$5),1))=0,"",INDEX(Input!I$6:I$1005,ROW($C848)-ROW($C$5),1))</f>
        <v/>
      </c>
      <c r="L848" s="101" t="str">
        <f t="array" ref="L848">IFERROR(IF($AY$24=123,DAY(K848)&amp;connector&amp;IF($AZ$24="Extended",INDEX($AT$24:$AT$35,MONTH(K848),1),MONTH(K848))&amp;connector&amp;IF($AZ$24="Short", RIGHT(YEAR(K848),2),YEAR(K848)),IF($AY$24=213, MONTH(K848)&amp;connector&amp;DAY(K848)&amp;connector&amp;IF($AZ$24="Short", RIGHT(YEAR(K848),2),YEAR(K848)),IF($AZ$24="Short", RIGHT(YEAR(K848),2),YEAR(K848))&amp;connector&amp;MONTH(K848)&amp;connector&amp;DAY(K848))),"-")</f>
        <v>-</v>
      </c>
      <c r="M848" s="101" t="str">
        <f>IF(LEN(INDEX(Input!J$6:J$1005,ROW($C848)-ROW($C$5),1))=0,"",INDEX(Input!J$6:J$1005,ROW($C848)-ROW($C$5),1))</f>
        <v/>
      </c>
      <c r="N848" s="101" t="str">
        <f t="array" ref="N848">IFERROR(IF($AY$24=123,DAY(M848)&amp;connector&amp;IF($AZ$24="Extended",INDEX($AT$24:$AT$35,MONTH(M848),1),MONTH(M848))&amp;connector&amp;IF($AZ$24="Short", RIGHT(YEAR(M848),2),YEAR(M848)),IF($AY$24=213, MONTH(M848)&amp;connector&amp;DAY(M848)&amp;connector&amp;IF($AZ$24="Short", RIGHT(YEAR(M848),2),YEAR(M848)),IF($AZ$24="Short", RIGHT(YEAR(M848),2),YEAR(M848))&amp;connector&amp;MONTH(M848)&amp;connector&amp;DAY(M848))),"-")</f>
        <v>-</v>
      </c>
      <c r="O848" s="156" t="str">
        <f>IF(LEN(INDEX(Input!K$6:K$1005,ROW($C848)-ROW($C$5),1))=0,"",INDEX(Input!K$6:K$1005,ROW($C848)-ROW($C$5),1))</f>
        <v/>
      </c>
      <c r="P848" s="100" t="str">
        <f t="shared" si="103"/>
        <v>-</v>
      </c>
      <c r="Q848" s="156" t="str">
        <f>IF(LEN(INDEX(Input!L$6:L$1005,ROW($C848)-ROW($C$5),1))=0,"",INDEX(Input!L$6:L$1005,ROW($C848)-ROW($C$5),1))</f>
        <v/>
      </c>
      <c r="R848" s="100" t="str">
        <f t="shared" si="104"/>
        <v>-</v>
      </c>
      <c r="S848" s="156" t="str">
        <f>IF(LEN(INDEX(Input!M$6:M$1005,ROW($C848)-ROW($C$5),1))=0,"-",INDEX(Input!M$6:M$1005,ROW($C848)-ROW($C$5),1))</f>
        <v>-</v>
      </c>
      <c r="T848" s="156" t="str">
        <f t="shared" si="105"/>
        <v/>
      </c>
      <c r="U848" s="100" t="str">
        <f t="shared" si="106"/>
        <v>-</v>
      </c>
      <c r="V848" s="156" t="str">
        <f>IF(LEN(INDEX(Input!O$6:O$1005,ROW($C848)-ROW($C$5),1))=0,"",INDEX(Input!O$6:O$1005,ROW($C848)-ROW($C$5),1))</f>
        <v/>
      </c>
      <c r="W848" s="100" t="str">
        <f t="shared" si="107"/>
        <v>-</v>
      </c>
      <c r="X848" s="104" t="str">
        <f t="shared" si="108"/>
        <v/>
      </c>
      <c r="Y848" s="102" t="str">
        <f t="shared" si="102"/>
        <v/>
      </c>
      <c r="Z848" s="102" t="str">
        <f>IF(AND(OR(Dashboard!$D$7=J848,Dashboard!$D$7=""),  OR(Dashboard!$G$6&lt;=K848,Dashboard!$G$6=""), OR(Dashboard!$G$7&gt;=K848,Dashboard!$G$7=""),  OR(Dashboard!$J$6&lt;=O848,Dashboard!$J$6=""), OR(Dashboard!$J$7&gt;=O848,Dashboard!$J$7=""),D848&lt;&gt;""),"x","")</f>
        <v>x</v>
      </c>
      <c r="AA848" s="102" t="str">
        <f>IF(AND(OR(Dashboard!$D$6=H848,Dashboard!$D$6="",Dashboard!$D$6="All"), Z848="x"),"x","")</f>
        <v>x</v>
      </c>
      <c r="AB848" s="103" t="str">
        <f>IF(AND(OR(Dashboard!$D$6=H848,Dashboard!$D$6="",Dashboard!$D$6="All"), OR(Dashboard!$D$7=J848,Dashboard!$D$7=""),  OR(Dashboard!$G$6&lt;=K848,Dashboard!$G$6=""), OR(Dashboard!$G$7&gt;=K848,Dashboard!$G$7=""),  OR(Dashboard!$J$6&lt;=O848,Dashboard!$J$6=""), OR(Dashboard!$J$7&gt;=O848,Dashboard!$J$7=""),I848&lt;&gt;""),"x","")</f>
        <v/>
      </c>
      <c r="AC848" s="88" t="str">
        <f>IF($AB848&lt;&gt;"x","",IF(AND($I848&lt;&gt;AC$4, IFERROR(MATCH("c",$AB848:AB848,0),0)=0),"x", IF(IFERROR(MATCH("c",$AB848:AB848,0),0)=0,"c","")))</f>
        <v/>
      </c>
      <c r="AD848" s="88" t="str">
        <f>IF($AB848&lt;&gt;"x","",IF(AND($I848&lt;&gt;AD$4, IFERROR(MATCH("c",$AB848:AC848,0),0)=0),"x", IF(IFERROR(MATCH("c",$AB848:AC848,0),0)=0,"c","")))</f>
        <v/>
      </c>
      <c r="AE848" s="88" t="str">
        <f>IF($AB848&lt;&gt;"x","",IF(AND($I848&lt;&gt;AE$4, IFERROR(MATCH("c",$AB848:AD848,0),0)=0),"x", IF(IFERROR(MATCH("c",$AB848:AD848,0),0)=0,"c","")))</f>
        <v/>
      </c>
      <c r="AF848" s="88" t="str">
        <f>IF($AB848&lt;&gt;"x","",IF(AND($I848&lt;&gt;AF$4, IFERROR(MATCH("c",$AB848:AE848,0),0)=0),"x", IF(IFERROR(MATCH("c",$AB848:AE848,0),0)=0,"c","")))</f>
        <v/>
      </c>
      <c r="AG848" s="88" t="str">
        <f>IF($AB848&lt;&gt;"x","",IF(AND($I848&lt;&gt;AG$4, IFERROR(MATCH("c",$AB848:AF848,0),0)=0),"x", IF(IFERROR(MATCH("c",$AB848:AF848,0),0)=0,"c","")))</f>
        <v/>
      </c>
      <c r="AH848" s="88" t="str">
        <f>IF($AB848&lt;&gt;"x","",IF(AND($I848&lt;&gt;AH$4, IFERROR(MATCH("c",$AB848:AG848,0),0)=0),"x", IF(IFERROR(MATCH("c",$AB848:AG848,0),0)=0,"c","")))</f>
        <v/>
      </c>
      <c r="AI848" s="88" t="str">
        <f>IF($AB848&lt;&gt;"x","",IF(AND($I848&lt;&gt;AI$4, IFERROR(MATCH("c",$AB848:AH848,0),0)=0),"x", IF(IFERROR(MATCH("c",$AB848:AH848,0),0)=0,"c","")))</f>
        <v/>
      </c>
      <c r="AJ848" s="88" t="str">
        <f>IF($AB848&lt;&gt;"x","",IF(AND($I848&lt;&gt;AJ$4, IFERROR(MATCH("c",$AB848:AI848,0),0)=0),"x", IF(IFERROR(MATCH("c",$AB848:AI848,0),0)=0,"c","")))</f>
        <v/>
      </c>
      <c r="AK848" s="88" t="str">
        <f>IF($AB848&lt;&gt;"x","",IF(AND($I848&lt;&gt;AK$4, IFERROR(MATCH("c",$AB848:AJ848,0),0)=0),"x", IF(IFERROR(MATCH("c",$AB848:AJ848,0),0)=0,"c","")))</f>
        <v/>
      </c>
      <c r="AL848" s="88" t="str">
        <f>IF($AB848&lt;&gt;"x","",IF(AND($I848&lt;&gt;AL$4, IFERROR(MATCH("c",$AB848:AK848,0),0)=0),"x", IF(IFERROR(MATCH("c",$AB848:AK848,0),0)=0,"c","")))</f>
        <v/>
      </c>
      <c r="AM848" s="88" t="str">
        <f>IF($AB848&lt;&gt;"x","",IF(AND($I848&lt;&gt;AM$4, IFERROR(MATCH("c",$AB848:AL848,0),0)=0),"x", IF(IFERROR(MATCH("c",$AB848:AL848,0),0)=0,"c","")))</f>
        <v/>
      </c>
      <c r="AN848" s="88" t="str">
        <f>IF($AB848&lt;&gt;"x","",IF(AND($I848&lt;&gt;AN$4, IFERROR(MATCH("c",$AB848:AM848,0),0)=0),"x", IF(IFERROR(MATCH("c",$AB848:AM848,0),0)=0,"c","")))</f>
        <v/>
      </c>
      <c r="AO848" s="88" t="str">
        <f>IF($AB848&lt;&gt;"x","",IF(AND($I848&lt;&gt;AO$4, IFERROR(MATCH("c",$AB848:AN848,0),0)=0),"x", IF(IFERROR(MATCH("c",$AB848:AN848,0),0)=0,"c","")))</f>
        <v/>
      </c>
      <c r="AP848" s="88" t="str">
        <f>IF($AB848&lt;&gt;"x","",IF(AND($I848&lt;&gt;AP$4, IFERROR(MATCH("c",$AB848:AO848,0),0)=0),"x", IF(IFERROR(MATCH("c",$AB848:AO848,0),0)=0,"c","")))</f>
        <v/>
      </c>
      <c r="AQ848" s="88" t="str">
        <f>IF($AB848&lt;&gt;"x","",IF(AND($I848&lt;&gt;AQ$4, IFERROR(MATCH("c",$AB848:AP848,0),0)=0),"x", IF(IFERROR(MATCH("c",$AB848:AP848,0),0)=0,"c","")))</f>
        <v/>
      </c>
    </row>
    <row r="849" spans="2:43" x14ac:dyDescent="0.25">
      <c r="B849" s="88">
        <f>IF(AND(OR(Pipeline!$F$5=H849,Pipeline!$F$5="",Pipeline!$F$5="All"), OR(Pipeline!$F$6=J849,Pipeline!$F$6="",Pipeline!$F$6="All"),  OR(Pipeline!$J$5&lt;=K849,Pipeline!$J$5=""), OR(Pipeline!$J$6&gt;=K849,Pipeline!$J$6=""),  OR(Pipeline!$N$5&lt;=O849,Pipeline!$N$5=""), OR(Pipeline!$N$6&gt;=O849,Pipeline!$N$6="")),1,0)</f>
        <v>1</v>
      </c>
      <c r="C849" s="99">
        <f>IF(B849&lt;&gt;1,"",COUNTIFS($I$6:I848,I849,$B$6:B848,1)+1)</f>
        <v>837</v>
      </c>
      <c r="D849" s="100" t="str">
        <f>IF(LEN(INDEX(Input!B$6:B$1005,ROW($C849)-ROW($C$5),1))=0,"-",INDEX(Input!B$6:B$1005,ROW($C849)-ROW($C$5),1))</f>
        <v>-</v>
      </c>
      <c r="E849" s="100" t="str">
        <f>IF(LEN(INDEX(Input!C$6:C$1005,ROW($C849)-ROW($C$5),1))=0,"-",INDEX(Input!C$6:C$1005,ROW($C849)-ROW($C$5),1))</f>
        <v>-</v>
      </c>
      <c r="F849" s="100" t="str">
        <f>IF(LEN(INDEX(Input!D$6:D$1005,ROW($C849)-ROW($C$5),1))=0,"-",INDEX(Input!D$6:D$1005,ROW($C849)-ROW($C$5),1))</f>
        <v>-</v>
      </c>
      <c r="G849" s="100" t="str">
        <f>IF(LEN(INDEX(Input!E$6:E$1005,ROW($C849)-ROW($C$5),1))=0,"-",INDEX(Input!E$6:E$1005,ROW($C849)-ROW($C$5),1))</f>
        <v>-</v>
      </c>
      <c r="H849" s="100" t="str">
        <f>IF(LEN(INDEX(Input!F$6:F$1005,ROW($C849)-ROW($C$5),1))=0,"-",INDEX(Input!F$6:F$1005,ROW($C849)-ROW($C$5),1))</f>
        <v>-</v>
      </c>
      <c r="I849" s="100" t="str">
        <f>IF(LEN(INDEX(Input!G$6:G$1005,ROW($C849)-ROW($C$5),1))=0,"",INDEX(Input!G$6:G$1005,ROW($C849)-ROW($C$5),1))</f>
        <v/>
      </c>
      <c r="J849" s="100" t="str">
        <f>IF(LEN(INDEX(Input!B$6:B$1005,ROW($C849)-ROW($C$5),1))=0,"-",IF(INDEX(Input!H$6:H$1005,ROW($C849)-ROW($C$5),1)="","Not set",INDEX(Input!H$6:H$1005,ROW($C849)-ROW($C$5),1)) )</f>
        <v>-</v>
      </c>
      <c r="K849" s="101" t="str">
        <f>IF(LEN(INDEX(Input!I$6:I$1005,ROW($C849)-ROW($C$5),1))=0,"",INDEX(Input!I$6:I$1005,ROW($C849)-ROW($C$5),1))</f>
        <v/>
      </c>
      <c r="L849" s="101" t="str">
        <f t="array" ref="L849">IFERROR(IF($AY$24=123,DAY(K849)&amp;connector&amp;IF($AZ$24="Extended",INDEX($AT$24:$AT$35,MONTH(K849),1),MONTH(K849))&amp;connector&amp;IF($AZ$24="Short", RIGHT(YEAR(K849),2),YEAR(K849)),IF($AY$24=213, MONTH(K849)&amp;connector&amp;DAY(K849)&amp;connector&amp;IF($AZ$24="Short", RIGHT(YEAR(K849),2),YEAR(K849)),IF($AZ$24="Short", RIGHT(YEAR(K849),2),YEAR(K849))&amp;connector&amp;MONTH(K849)&amp;connector&amp;DAY(K849))),"-")</f>
        <v>-</v>
      </c>
      <c r="M849" s="101" t="str">
        <f>IF(LEN(INDEX(Input!J$6:J$1005,ROW($C849)-ROW($C$5),1))=0,"",INDEX(Input!J$6:J$1005,ROW($C849)-ROW($C$5),1))</f>
        <v/>
      </c>
      <c r="N849" s="101" t="str">
        <f t="array" ref="N849">IFERROR(IF($AY$24=123,DAY(M849)&amp;connector&amp;IF($AZ$24="Extended",INDEX($AT$24:$AT$35,MONTH(M849),1),MONTH(M849))&amp;connector&amp;IF($AZ$24="Short", RIGHT(YEAR(M849),2),YEAR(M849)),IF($AY$24=213, MONTH(M849)&amp;connector&amp;DAY(M849)&amp;connector&amp;IF($AZ$24="Short", RIGHT(YEAR(M849),2),YEAR(M849)),IF($AZ$24="Short", RIGHT(YEAR(M849),2),YEAR(M849))&amp;connector&amp;MONTH(M849)&amp;connector&amp;DAY(M849))),"-")</f>
        <v>-</v>
      </c>
      <c r="O849" s="156" t="str">
        <f>IF(LEN(INDEX(Input!K$6:K$1005,ROW($C849)-ROW($C$5),1))=0,"",INDEX(Input!K$6:K$1005,ROW($C849)-ROW($C$5),1))</f>
        <v/>
      </c>
      <c r="P849" s="100" t="str">
        <f t="shared" si="103"/>
        <v>-</v>
      </c>
      <c r="Q849" s="156" t="str">
        <f>IF(LEN(INDEX(Input!L$6:L$1005,ROW($C849)-ROW($C$5),1))=0,"",INDEX(Input!L$6:L$1005,ROW($C849)-ROW($C$5),1))</f>
        <v/>
      </c>
      <c r="R849" s="100" t="str">
        <f t="shared" si="104"/>
        <v>-</v>
      </c>
      <c r="S849" s="156" t="str">
        <f>IF(LEN(INDEX(Input!M$6:M$1005,ROW($C849)-ROW($C$5),1))=0,"-",INDEX(Input!M$6:M$1005,ROW($C849)-ROW($C$5),1))</f>
        <v>-</v>
      </c>
      <c r="T849" s="156" t="str">
        <f t="shared" si="105"/>
        <v/>
      </c>
      <c r="U849" s="100" t="str">
        <f t="shared" si="106"/>
        <v>-</v>
      </c>
      <c r="V849" s="156" t="str">
        <f>IF(LEN(INDEX(Input!O$6:O$1005,ROW($C849)-ROW($C$5),1))=0,"",INDEX(Input!O$6:O$1005,ROW($C849)-ROW($C$5),1))</f>
        <v/>
      </c>
      <c r="W849" s="100" t="str">
        <f t="shared" si="107"/>
        <v>-</v>
      </c>
      <c r="X849" s="104" t="str">
        <f t="shared" si="108"/>
        <v/>
      </c>
      <c r="Y849" s="102" t="str">
        <f t="shared" si="102"/>
        <v/>
      </c>
      <c r="Z849" s="102" t="str">
        <f>IF(AND(OR(Dashboard!$D$7=J849,Dashboard!$D$7=""),  OR(Dashboard!$G$6&lt;=K849,Dashboard!$G$6=""), OR(Dashboard!$G$7&gt;=K849,Dashboard!$G$7=""),  OR(Dashboard!$J$6&lt;=O849,Dashboard!$J$6=""), OR(Dashboard!$J$7&gt;=O849,Dashboard!$J$7=""),D849&lt;&gt;""),"x","")</f>
        <v>x</v>
      </c>
      <c r="AA849" s="102" t="str">
        <f>IF(AND(OR(Dashboard!$D$6=H849,Dashboard!$D$6="",Dashboard!$D$6="All"), Z849="x"),"x","")</f>
        <v>x</v>
      </c>
      <c r="AB849" s="103" t="str">
        <f>IF(AND(OR(Dashboard!$D$6=H849,Dashboard!$D$6="",Dashboard!$D$6="All"), OR(Dashboard!$D$7=J849,Dashboard!$D$7=""),  OR(Dashboard!$G$6&lt;=K849,Dashboard!$G$6=""), OR(Dashboard!$G$7&gt;=K849,Dashboard!$G$7=""),  OR(Dashboard!$J$6&lt;=O849,Dashboard!$J$6=""), OR(Dashboard!$J$7&gt;=O849,Dashboard!$J$7=""),I849&lt;&gt;""),"x","")</f>
        <v/>
      </c>
      <c r="AC849" s="88" t="str">
        <f>IF($AB849&lt;&gt;"x","",IF(AND($I849&lt;&gt;AC$4, IFERROR(MATCH("c",$AB849:AB849,0),0)=0),"x", IF(IFERROR(MATCH("c",$AB849:AB849,0),0)=0,"c","")))</f>
        <v/>
      </c>
      <c r="AD849" s="88" t="str">
        <f>IF($AB849&lt;&gt;"x","",IF(AND($I849&lt;&gt;AD$4, IFERROR(MATCH("c",$AB849:AC849,0),0)=0),"x", IF(IFERROR(MATCH("c",$AB849:AC849,0),0)=0,"c","")))</f>
        <v/>
      </c>
      <c r="AE849" s="88" t="str">
        <f>IF($AB849&lt;&gt;"x","",IF(AND($I849&lt;&gt;AE$4, IFERROR(MATCH("c",$AB849:AD849,0),0)=0),"x", IF(IFERROR(MATCH("c",$AB849:AD849,0),0)=0,"c","")))</f>
        <v/>
      </c>
      <c r="AF849" s="88" t="str">
        <f>IF($AB849&lt;&gt;"x","",IF(AND($I849&lt;&gt;AF$4, IFERROR(MATCH("c",$AB849:AE849,0),0)=0),"x", IF(IFERROR(MATCH("c",$AB849:AE849,0),0)=0,"c","")))</f>
        <v/>
      </c>
      <c r="AG849" s="88" t="str">
        <f>IF($AB849&lt;&gt;"x","",IF(AND($I849&lt;&gt;AG$4, IFERROR(MATCH("c",$AB849:AF849,0),0)=0),"x", IF(IFERROR(MATCH("c",$AB849:AF849,0),0)=0,"c","")))</f>
        <v/>
      </c>
      <c r="AH849" s="88" t="str">
        <f>IF($AB849&lt;&gt;"x","",IF(AND($I849&lt;&gt;AH$4, IFERROR(MATCH("c",$AB849:AG849,0),0)=0),"x", IF(IFERROR(MATCH("c",$AB849:AG849,0),0)=0,"c","")))</f>
        <v/>
      </c>
      <c r="AI849" s="88" t="str">
        <f>IF($AB849&lt;&gt;"x","",IF(AND($I849&lt;&gt;AI$4, IFERROR(MATCH("c",$AB849:AH849,0),0)=0),"x", IF(IFERROR(MATCH("c",$AB849:AH849,0),0)=0,"c","")))</f>
        <v/>
      </c>
      <c r="AJ849" s="88" t="str">
        <f>IF($AB849&lt;&gt;"x","",IF(AND($I849&lt;&gt;AJ$4, IFERROR(MATCH("c",$AB849:AI849,0),0)=0),"x", IF(IFERROR(MATCH("c",$AB849:AI849,0),0)=0,"c","")))</f>
        <v/>
      </c>
      <c r="AK849" s="88" t="str">
        <f>IF($AB849&lt;&gt;"x","",IF(AND($I849&lt;&gt;AK$4, IFERROR(MATCH("c",$AB849:AJ849,0),0)=0),"x", IF(IFERROR(MATCH("c",$AB849:AJ849,0),0)=0,"c","")))</f>
        <v/>
      </c>
      <c r="AL849" s="88" t="str">
        <f>IF($AB849&lt;&gt;"x","",IF(AND($I849&lt;&gt;AL$4, IFERROR(MATCH("c",$AB849:AK849,0),0)=0),"x", IF(IFERROR(MATCH("c",$AB849:AK849,0),0)=0,"c","")))</f>
        <v/>
      </c>
      <c r="AM849" s="88" t="str">
        <f>IF($AB849&lt;&gt;"x","",IF(AND($I849&lt;&gt;AM$4, IFERROR(MATCH("c",$AB849:AL849,0),0)=0),"x", IF(IFERROR(MATCH("c",$AB849:AL849,0),0)=0,"c","")))</f>
        <v/>
      </c>
      <c r="AN849" s="88" t="str">
        <f>IF($AB849&lt;&gt;"x","",IF(AND($I849&lt;&gt;AN$4, IFERROR(MATCH("c",$AB849:AM849,0),0)=0),"x", IF(IFERROR(MATCH("c",$AB849:AM849,0),0)=0,"c","")))</f>
        <v/>
      </c>
      <c r="AO849" s="88" t="str">
        <f>IF($AB849&lt;&gt;"x","",IF(AND($I849&lt;&gt;AO$4, IFERROR(MATCH("c",$AB849:AN849,0),0)=0),"x", IF(IFERROR(MATCH("c",$AB849:AN849,0),0)=0,"c","")))</f>
        <v/>
      </c>
      <c r="AP849" s="88" t="str">
        <f>IF($AB849&lt;&gt;"x","",IF(AND($I849&lt;&gt;AP$4, IFERROR(MATCH("c",$AB849:AO849,0),0)=0),"x", IF(IFERROR(MATCH("c",$AB849:AO849,0),0)=0,"c","")))</f>
        <v/>
      </c>
      <c r="AQ849" s="88" t="str">
        <f>IF($AB849&lt;&gt;"x","",IF(AND($I849&lt;&gt;AQ$4, IFERROR(MATCH("c",$AB849:AP849,0),0)=0),"x", IF(IFERROR(MATCH("c",$AB849:AP849,0),0)=0,"c","")))</f>
        <v/>
      </c>
    </row>
    <row r="850" spans="2:43" x14ac:dyDescent="0.25">
      <c r="B850" s="88">
        <f>IF(AND(OR(Pipeline!$F$5=H850,Pipeline!$F$5="",Pipeline!$F$5="All"), OR(Pipeline!$F$6=J850,Pipeline!$F$6="",Pipeline!$F$6="All"),  OR(Pipeline!$J$5&lt;=K850,Pipeline!$J$5=""), OR(Pipeline!$J$6&gt;=K850,Pipeline!$J$6=""),  OR(Pipeline!$N$5&lt;=O850,Pipeline!$N$5=""), OR(Pipeline!$N$6&gt;=O850,Pipeline!$N$6="")),1,0)</f>
        <v>1</v>
      </c>
      <c r="C850" s="99">
        <f>IF(B850&lt;&gt;1,"",COUNTIFS($I$6:I849,I850,$B$6:B849,1)+1)</f>
        <v>838</v>
      </c>
      <c r="D850" s="100" t="str">
        <f>IF(LEN(INDEX(Input!B$6:B$1005,ROW($C850)-ROW($C$5),1))=0,"-",INDEX(Input!B$6:B$1005,ROW($C850)-ROW($C$5),1))</f>
        <v>-</v>
      </c>
      <c r="E850" s="100" t="str">
        <f>IF(LEN(INDEX(Input!C$6:C$1005,ROW($C850)-ROW($C$5),1))=0,"-",INDEX(Input!C$6:C$1005,ROW($C850)-ROW($C$5),1))</f>
        <v>-</v>
      </c>
      <c r="F850" s="100" t="str">
        <f>IF(LEN(INDEX(Input!D$6:D$1005,ROW($C850)-ROW($C$5),1))=0,"-",INDEX(Input!D$6:D$1005,ROW($C850)-ROW($C$5),1))</f>
        <v>-</v>
      </c>
      <c r="G850" s="100" t="str">
        <f>IF(LEN(INDEX(Input!E$6:E$1005,ROW($C850)-ROW($C$5),1))=0,"-",INDEX(Input!E$6:E$1005,ROW($C850)-ROW($C$5),1))</f>
        <v>-</v>
      </c>
      <c r="H850" s="100" t="str">
        <f>IF(LEN(INDEX(Input!F$6:F$1005,ROW($C850)-ROW($C$5),1))=0,"-",INDEX(Input!F$6:F$1005,ROW($C850)-ROW($C$5),1))</f>
        <v>-</v>
      </c>
      <c r="I850" s="100" t="str">
        <f>IF(LEN(INDEX(Input!G$6:G$1005,ROW($C850)-ROW($C$5),1))=0,"",INDEX(Input!G$6:G$1005,ROW($C850)-ROW($C$5),1))</f>
        <v/>
      </c>
      <c r="J850" s="100" t="str">
        <f>IF(LEN(INDEX(Input!B$6:B$1005,ROW($C850)-ROW($C$5),1))=0,"-",IF(INDEX(Input!H$6:H$1005,ROW($C850)-ROW($C$5),1)="","Not set",INDEX(Input!H$6:H$1005,ROW($C850)-ROW($C$5),1)) )</f>
        <v>-</v>
      </c>
      <c r="K850" s="101" t="str">
        <f>IF(LEN(INDEX(Input!I$6:I$1005,ROW($C850)-ROW($C$5),1))=0,"",INDEX(Input!I$6:I$1005,ROW($C850)-ROW($C$5),1))</f>
        <v/>
      </c>
      <c r="L850" s="101" t="str">
        <f t="array" ref="L850">IFERROR(IF($AY$24=123,DAY(K850)&amp;connector&amp;IF($AZ$24="Extended",INDEX($AT$24:$AT$35,MONTH(K850),1),MONTH(K850))&amp;connector&amp;IF($AZ$24="Short", RIGHT(YEAR(K850),2),YEAR(K850)),IF($AY$24=213, MONTH(K850)&amp;connector&amp;DAY(K850)&amp;connector&amp;IF($AZ$24="Short", RIGHT(YEAR(K850),2),YEAR(K850)),IF($AZ$24="Short", RIGHT(YEAR(K850),2),YEAR(K850))&amp;connector&amp;MONTH(K850)&amp;connector&amp;DAY(K850))),"-")</f>
        <v>-</v>
      </c>
      <c r="M850" s="101" t="str">
        <f>IF(LEN(INDEX(Input!J$6:J$1005,ROW($C850)-ROW($C$5),1))=0,"",INDEX(Input!J$6:J$1005,ROW($C850)-ROW($C$5),1))</f>
        <v/>
      </c>
      <c r="N850" s="101" t="str">
        <f t="array" ref="N850">IFERROR(IF($AY$24=123,DAY(M850)&amp;connector&amp;IF($AZ$24="Extended",INDEX($AT$24:$AT$35,MONTH(M850),1),MONTH(M850))&amp;connector&amp;IF($AZ$24="Short", RIGHT(YEAR(M850),2),YEAR(M850)),IF($AY$24=213, MONTH(M850)&amp;connector&amp;DAY(M850)&amp;connector&amp;IF($AZ$24="Short", RIGHT(YEAR(M850),2),YEAR(M850)),IF($AZ$24="Short", RIGHT(YEAR(M850),2),YEAR(M850))&amp;connector&amp;MONTH(M850)&amp;connector&amp;DAY(M850))),"-")</f>
        <v>-</v>
      </c>
      <c r="O850" s="156" t="str">
        <f>IF(LEN(INDEX(Input!K$6:K$1005,ROW($C850)-ROW($C$5),1))=0,"",INDEX(Input!K$6:K$1005,ROW($C850)-ROW($C$5),1))</f>
        <v/>
      </c>
      <c r="P850" s="100" t="str">
        <f t="shared" si="103"/>
        <v>-</v>
      </c>
      <c r="Q850" s="156" t="str">
        <f>IF(LEN(INDEX(Input!L$6:L$1005,ROW($C850)-ROW($C$5),1))=0,"",INDEX(Input!L$6:L$1005,ROW($C850)-ROW($C$5),1))</f>
        <v/>
      </c>
      <c r="R850" s="100" t="str">
        <f t="shared" si="104"/>
        <v>-</v>
      </c>
      <c r="S850" s="156" t="str">
        <f>IF(LEN(INDEX(Input!M$6:M$1005,ROW($C850)-ROW($C$5),1))=0,"-",INDEX(Input!M$6:M$1005,ROW($C850)-ROW($C$5),1))</f>
        <v>-</v>
      </c>
      <c r="T850" s="156" t="str">
        <f t="shared" si="105"/>
        <v/>
      </c>
      <c r="U850" s="100" t="str">
        <f t="shared" si="106"/>
        <v>-</v>
      </c>
      <c r="V850" s="156" t="str">
        <f>IF(LEN(INDEX(Input!O$6:O$1005,ROW($C850)-ROW($C$5),1))=0,"",INDEX(Input!O$6:O$1005,ROW($C850)-ROW($C$5),1))</f>
        <v/>
      </c>
      <c r="W850" s="100" t="str">
        <f t="shared" si="107"/>
        <v>-</v>
      </c>
      <c r="X850" s="104" t="str">
        <f t="shared" si="108"/>
        <v/>
      </c>
      <c r="Y850" s="102" t="str">
        <f t="shared" si="102"/>
        <v/>
      </c>
      <c r="Z850" s="102" t="str">
        <f>IF(AND(OR(Dashboard!$D$7=J850,Dashboard!$D$7=""),  OR(Dashboard!$G$6&lt;=K850,Dashboard!$G$6=""), OR(Dashboard!$G$7&gt;=K850,Dashboard!$G$7=""),  OR(Dashboard!$J$6&lt;=O850,Dashboard!$J$6=""), OR(Dashboard!$J$7&gt;=O850,Dashboard!$J$7=""),D850&lt;&gt;""),"x","")</f>
        <v>x</v>
      </c>
      <c r="AA850" s="102" t="str">
        <f>IF(AND(OR(Dashboard!$D$6=H850,Dashboard!$D$6="",Dashboard!$D$6="All"), Z850="x"),"x","")</f>
        <v>x</v>
      </c>
      <c r="AB850" s="103" t="str">
        <f>IF(AND(OR(Dashboard!$D$6=H850,Dashboard!$D$6="",Dashboard!$D$6="All"), OR(Dashboard!$D$7=J850,Dashboard!$D$7=""),  OR(Dashboard!$G$6&lt;=K850,Dashboard!$G$6=""), OR(Dashboard!$G$7&gt;=K850,Dashboard!$G$7=""),  OR(Dashboard!$J$6&lt;=O850,Dashboard!$J$6=""), OR(Dashboard!$J$7&gt;=O850,Dashboard!$J$7=""),I850&lt;&gt;""),"x","")</f>
        <v/>
      </c>
      <c r="AC850" s="88" t="str">
        <f>IF($AB850&lt;&gt;"x","",IF(AND($I850&lt;&gt;AC$4, IFERROR(MATCH("c",$AB850:AB850,0),0)=0),"x", IF(IFERROR(MATCH("c",$AB850:AB850,0),0)=0,"c","")))</f>
        <v/>
      </c>
      <c r="AD850" s="88" t="str">
        <f>IF($AB850&lt;&gt;"x","",IF(AND($I850&lt;&gt;AD$4, IFERROR(MATCH("c",$AB850:AC850,0),0)=0),"x", IF(IFERROR(MATCH("c",$AB850:AC850,0),0)=0,"c","")))</f>
        <v/>
      </c>
      <c r="AE850" s="88" t="str">
        <f>IF($AB850&lt;&gt;"x","",IF(AND($I850&lt;&gt;AE$4, IFERROR(MATCH("c",$AB850:AD850,0),0)=0),"x", IF(IFERROR(MATCH("c",$AB850:AD850,0),0)=0,"c","")))</f>
        <v/>
      </c>
      <c r="AF850" s="88" t="str">
        <f>IF($AB850&lt;&gt;"x","",IF(AND($I850&lt;&gt;AF$4, IFERROR(MATCH("c",$AB850:AE850,0),0)=0),"x", IF(IFERROR(MATCH("c",$AB850:AE850,0),0)=0,"c","")))</f>
        <v/>
      </c>
      <c r="AG850" s="88" t="str">
        <f>IF($AB850&lt;&gt;"x","",IF(AND($I850&lt;&gt;AG$4, IFERROR(MATCH("c",$AB850:AF850,0),0)=0),"x", IF(IFERROR(MATCH("c",$AB850:AF850,0),0)=0,"c","")))</f>
        <v/>
      </c>
      <c r="AH850" s="88" t="str">
        <f>IF($AB850&lt;&gt;"x","",IF(AND($I850&lt;&gt;AH$4, IFERROR(MATCH("c",$AB850:AG850,0),0)=0),"x", IF(IFERROR(MATCH("c",$AB850:AG850,0),0)=0,"c","")))</f>
        <v/>
      </c>
      <c r="AI850" s="88" t="str">
        <f>IF($AB850&lt;&gt;"x","",IF(AND($I850&lt;&gt;AI$4, IFERROR(MATCH("c",$AB850:AH850,0),0)=0),"x", IF(IFERROR(MATCH("c",$AB850:AH850,0),0)=0,"c","")))</f>
        <v/>
      </c>
      <c r="AJ850" s="88" t="str">
        <f>IF($AB850&lt;&gt;"x","",IF(AND($I850&lt;&gt;AJ$4, IFERROR(MATCH("c",$AB850:AI850,0),0)=0),"x", IF(IFERROR(MATCH("c",$AB850:AI850,0),0)=0,"c","")))</f>
        <v/>
      </c>
      <c r="AK850" s="88" t="str">
        <f>IF($AB850&lt;&gt;"x","",IF(AND($I850&lt;&gt;AK$4, IFERROR(MATCH("c",$AB850:AJ850,0),0)=0),"x", IF(IFERROR(MATCH("c",$AB850:AJ850,0),0)=0,"c","")))</f>
        <v/>
      </c>
      <c r="AL850" s="88" t="str">
        <f>IF($AB850&lt;&gt;"x","",IF(AND($I850&lt;&gt;AL$4, IFERROR(MATCH("c",$AB850:AK850,0),0)=0),"x", IF(IFERROR(MATCH("c",$AB850:AK850,0),0)=0,"c","")))</f>
        <v/>
      </c>
      <c r="AM850" s="88" t="str">
        <f>IF($AB850&lt;&gt;"x","",IF(AND($I850&lt;&gt;AM$4, IFERROR(MATCH("c",$AB850:AL850,0),0)=0),"x", IF(IFERROR(MATCH("c",$AB850:AL850,0),0)=0,"c","")))</f>
        <v/>
      </c>
      <c r="AN850" s="88" t="str">
        <f>IF($AB850&lt;&gt;"x","",IF(AND($I850&lt;&gt;AN$4, IFERROR(MATCH("c",$AB850:AM850,0),0)=0),"x", IF(IFERROR(MATCH("c",$AB850:AM850,0),0)=0,"c","")))</f>
        <v/>
      </c>
      <c r="AO850" s="88" t="str">
        <f>IF($AB850&lt;&gt;"x","",IF(AND($I850&lt;&gt;AO$4, IFERROR(MATCH("c",$AB850:AN850,0),0)=0),"x", IF(IFERROR(MATCH("c",$AB850:AN850,0),0)=0,"c","")))</f>
        <v/>
      </c>
      <c r="AP850" s="88" t="str">
        <f>IF($AB850&lt;&gt;"x","",IF(AND($I850&lt;&gt;AP$4, IFERROR(MATCH("c",$AB850:AO850,0),0)=0),"x", IF(IFERROR(MATCH("c",$AB850:AO850,0),0)=0,"c","")))</f>
        <v/>
      </c>
      <c r="AQ850" s="88" t="str">
        <f>IF($AB850&lt;&gt;"x","",IF(AND($I850&lt;&gt;AQ$4, IFERROR(MATCH("c",$AB850:AP850,0),0)=0),"x", IF(IFERROR(MATCH("c",$AB850:AP850,0),0)=0,"c","")))</f>
        <v/>
      </c>
    </row>
    <row r="851" spans="2:43" x14ac:dyDescent="0.25">
      <c r="B851" s="88">
        <f>IF(AND(OR(Pipeline!$F$5=H851,Pipeline!$F$5="",Pipeline!$F$5="All"), OR(Pipeline!$F$6=J851,Pipeline!$F$6="",Pipeline!$F$6="All"),  OR(Pipeline!$J$5&lt;=K851,Pipeline!$J$5=""), OR(Pipeline!$J$6&gt;=K851,Pipeline!$J$6=""),  OR(Pipeline!$N$5&lt;=O851,Pipeline!$N$5=""), OR(Pipeline!$N$6&gt;=O851,Pipeline!$N$6="")),1,0)</f>
        <v>1</v>
      </c>
      <c r="C851" s="99">
        <f>IF(B851&lt;&gt;1,"",COUNTIFS($I$6:I850,I851,$B$6:B850,1)+1)</f>
        <v>839</v>
      </c>
      <c r="D851" s="100" t="str">
        <f>IF(LEN(INDEX(Input!B$6:B$1005,ROW($C851)-ROW($C$5),1))=0,"-",INDEX(Input!B$6:B$1005,ROW($C851)-ROW($C$5),1))</f>
        <v>-</v>
      </c>
      <c r="E851" s="100" t="str">
        <f>IF(LEN(INDEX(Input!C$6:C$1005,ROW($C851)-ROW($C$5),1))=0,"-",INDEX(Input!C$6:C$1005,ROW($C851)-ROW($C$5),1))</f>
        <v>-</v>
      </c>
      <c r="F851" s="100" t="str">
        <f>IF(LEN(INDEX(Input!D$6:D$1005,ROW($C851)-ROW($C$5),1))=0,"-",INDEX(Input!D$6:D$1005,ROW($C851)-ROW($C$5),1))</f>
        <v>-</v>
      </c>
      <c r="G851" s="100" t="str">
        <f>IF(LEN(INDEX(Input!E$6:E$1005,ROW($C851)-ROW($C$5),1))=0,"-",INDEX(Input!E$6:E$1005,ROW($C851)-ROW($C$5),1))</f>
        <v>-</v>
      </c>
      <c r="H851" s="100" t="str">
        <f>IF(LEN(INDEX(Input!F$6:F$1005,ROW($C851)-ROW($C$5),1))=0,"-",INDEX(Input!F$6:F$1005,ROW($C851)-ROW($C$5),1))</f>
        <v>-</v>
      </c>
      <c r="I851" s="100" t="str">
        <f>IF(LEN(INDEX(Input!G$6:G$1005,ROW($C851)-ROW($C$5),1))=0,"",INDEX(Input!G$6:G$1005,ROW($C851)-ROW($C$5),1))</f>
        <v/>
      </c>
      <c r="J851" s="100" t="str">
        <f>IF(LEN(INDEX(Input!B$6:B$1005,ROW($C851)-ROW($C$5),1))=0,"-",IF(INDEX(Input!H$6:H$1005,ROW($C851)-ROW($C$5),1)="","Not set",INDEX(Input!H$6:H$1005,ROW($C851)-ROW($C$5),1)) )</f>
        <v>-</v>
      </c>
      <c r="K851" s="101" t="str">
        <f>IF(LEN(INDEX(Input!I$6:I$1005,ROW($C851)-ROW($C$5),1))=0,"",INDEX(Input!I$6:I$1005,ROW($C851)-ROW($C$5),1))</f>
        <v/>
      </c>
      <c r="L851" s="101" t="str">
        <f t="array" ref="L851">IFERROR(IF($AY$24=123,DAY(K851)&amp;connector&amp;IF($AZ$24="Extended",INDEX($AT$24:$AT$35,MONTH(K851),1),MONTH(K851))&amp;connector&amp;IF($AZ$24="Short", RIGHT(YEAR(K851),2),YEAR(K851)),IF($AY$24=213, MONTH(K851)&amp;connector&amp;DAY(K851)&amp;connector&amp;IF($AZ$24="Short", RIGHT(YEAR(K851),2),YEAR(K851)),IF($AZ$24="Short", RIGHT(YEAR(K851),2),YEAR(K851))&amp;connector&amp;MONTH(K851)&amp;connector&amp;DAY(K851))),"-")</f>
        <v>-</v>
      </c>
      <c r="M851" s="101" t="str">
        <f>IF(LEN(INDEX(Input!J$6:J$1005,ROW($C851)-ROW($C$5),1))=0,"",INDEX(Input!J$6:J$1005,ROW($C851)-ROW($C$5),1))</f>
        <v/>
      </c>
      <c r="N851" s="101" t="str">
        <f t="array" ref="N851">IFERROR(IF($AY$24=123,DAY(M851)&amp;connector&amp;IF($AZ$24="Extended",INDEX($AT$24:$AT$35,MONTH(M851),1),MONTH(M851))&amp;connector&amp;IF($AZ$24="Short", RIGHT(YEAR(M851),2),YEAR(M851)),IF($AY$24=213, MONTH(M851)&amp;connector&amp;DAY(M851)&amp;connector&amp;IF($AZ$24="Short", RIGHT(YEAR(M851),2),YEAR(M851)),IF($AZ$24="Short", RIGHT(YEAR(M851),2),YEAR(M851))&amp;connector&amp;MONTH(M851)&amp;connector&amp;DAY(M851))),"-")</f>
        <v>-</v>
      </c>
      <c r="O851" s="156" t="str">
        <f>IF(LEN(INDEX(Input!K$6:K$1005,ROW($C851)-ROW($C$5),1))=0,"",INDEX(Input!K$6:K$1005,ROW($C851)-ROW($C$5),1))</f>
        <v/>
      </c>
      <c r="P851" s="100" t="str">
        <f t="shared" si="103"/>
        <v>-</v>
      </c>
      <c r="Q851" s="156" t="str">
        <f>IF(LEN(INDEX(Input!L$6:L$1005,ROW($C851)-ROW($C$5),1))=0,"",INDEX(Input!L$6:L$1005,ROW($C851)-ROW($C$5),1))</f>
        <v/>
      </c>
      <c r="R851" s="100" t="str">
        <f t="shared" si="104"/>
        <v>-</v>
      </c>
      <c r="S851" s="156" t="str">
        <f>IF(LEN(INDEX(Input!M$6:M$1005,ROW($C851)-ROW($C$5),1))=0,"-",INDEX(Input!M$6:M$1005,ROW($C851)-ROW($C$5),1))</f>
        <v>-</v>
      </c>
      <c r="T851" s="156" t="str">
        <f t="shared" si="105"/>
        <v/>
      </c>
      <c r="U851" s="100" t="str">
        <f t="shared" si="106"/>
        <v>-</v>
      </c>
      <c r="V851" s="156" t="str">
        <f>IF(LEN(INDEX(Input!O$6:O$1005,ROW($C851)-ROW($C$5),1))=0,"",INDEX(Input!O$6:O$1005,ROW($C851)-ROW($C$5),1))</f>
        <v/>
      </c>
      <c r="W851" s="100" t="str">
        <f t="shared" si="107"/>
        <v>-</v>
      </c>
      <c r="X851" s="104" t="str">
        <f t="shared" si="108"/>
        <v/>
      </c>
      <c r="Y851" s="102" t="str">
        <f t="shared" si="102"/>
        <v/>
      </c>
      <c r="Z851" s="102" t="str">
        <f>IF(AND(OR(Dashboard!$D$7=J851,Dashboard!$D$7=""),  OR(Dashboard!$G$6&lt;=K851,Dashboard!$G$6=""), OR(Dashboard!$G$7&gt;=K851,Dashboard!$G$7=""),  OR(Dashboard!$J$6&lt;=O851,Dashboard!$J$6=""), OR(Dashboard!$J$7&gt;=O851,Dashboard!$J$7=""),D851&lt;&gt;""),"x","")</f>
        <v>x</v>
      </c>
      <c r="AA851" s="102" t="str">
        <f>IF(AND(OR(Dashboard!$D$6=H851,Dashboard!$D$6="",Dashboard!$D$6="All"), Z851="x"),"x","")</f>
        <v>x</v>
      </c>
      <c r="AB851" s="103" t="str">
        <f>IF(AND(OR(Dashboard!$D$6=H851,Dashboard!$D$6="",Dashboard!$D$6="All"), OR(Dashboard!$D$7=J851,Dashboard!$D$7=""),  OR(Dashboard!$G$6&lt;=K851,Dashboard!$G$6=""), OR(Dashboard!$G$7&gt;=K851,Dashboard!$G$7=""),  OR(Dashboard!$J$6&lt;=O851,Dashboard!$J$6=""), OR(Dashboard!$J$7&gt;=O851,Dashboard!$J$7=""),I851&lt;&gt;""),"x","")</f>
        <v/>
      </c>
      <c r="AC851" s="88" t="str">
        <f>IF($AB851&lt;&gt;"x","",IF(AND($I851&lt;&gt;AC$4, IFERROR(MATCH("c",$AB851:AB851,0),0)=0),"x", IF(IFERROR(MATCH("c",$AB851:AB851,0),0)=0,"c","")))</f>
        <v/>
      </c>
      <c r="AD851" s="88" t="str">
        <f>IF($AB851&lt;&gt;"x","",IF(AND($I851&lt;&gt;AD$4, IFERROR(MATCH("c",$AB851:AC851,0),0)=0),"x", IF(IFERROR(MATCH("c",$AB851:AC851,0),0)=0,"c","")))</f>
        <v/>
      </c>
      <c r="AE851" s="88" t="str">
        <f>IF($AB851&lt;&gt;"x","",IF(AND($I851&lt;&gt;AE$4, IFERROR(MATCH("c",$AB851:AD851,0),0)=0),"x", IF(IFERROR(MATCH("c",$AB851:AD851,0),0)=0,"c","")))</f>
        <v/>
      </c>
      <c r="AF851" s="88" t="str">
        <f>IF($AB851&lt;&gt;"x","",IF(AND($I851&lt;&gt;AF$4, IFERROR(MATCH("c",$AB851:AE851,0),0)=0),"x", IF(IFERROR(MATCH("c",$AB851:AE851,0),0)=0,"c","")))</f>
        <v/>
      </c>
      <c r="AG851" s="88" t="str">
        <f>IF($AB851&lt;&gt;"x","",IF(AND($I851&lt;&gt;AG$4, IFERROR(MATCH("c",$AB851:AF851,0),0)=0),"x", IF(IFERROR(MATCH("c",$AB851:AF851,0),0)=0,"c","")))</f>
        <v/>
      </c>
      <c r="AH851" s="88" t="str">
        <f>IF($AB851&lt;&gt;"x","",IF(AND($I851&lt;&gt;AH$4, IFERROR(MATCH("c",$AB851:AG851,0),0)=0),"x", IF(IFERROR(MATCH("c",$AB851:AG851,0),0)=0,"c","")))</f>
        <v/>
      </c>
      <c r="AI851" s="88" t="str">
        <f>IF($AB851&lt;&gt;"x","",IF(AND($I851&lt;&gt;AI$4, IFERROR(MATCH("c",$AB851:AH851,0),0)=0),"x", IF(IFERROR(MATCH("c",$AB851:AH851,0),0)=0,"c","")))</f>
        <v/>
      </c>
      <c r="AJ851" s="88" t="str">
        <f>IF($AB851&lt;&gt;"x","",IF(AND($I851&lt;&gt;AJ$4, IFERROR(MATCH("c",$AB851:AI851,0),0)=0),"x", IF(IFERROR(MATCH("c",$AB851:AI851,0),0)=0,"c","")))</f>
        <v/>
      </c>
      <c r="AK851" s="88" t="str">
        <f>IF($AB851&lt;&gt;"x","",IF(AND($I851&lt;&gt;AK$4, IFERROR(MATCH("c",$AB851:AJ851,0),0)=0),"x", IF(IFERROR(MATCH("c",$AB851:AJ851,0),0)=0,"c","")))</f>
        <v/>
      </c>
      <c r="AL851" s="88" t="str">
        <f>IF($AB851&lt;&gt;"x","",IF(AND($I851&lt;&gt;AL$4, IFERROR(MATCH("c",$AB851:AK851,0),0)=0),"x", IF(IFERROR(MATCH("c",$AB851:AK851,0),0)=0,"c","")))</f>
        <v/>
      </c>
      <c r="AM851" s="88" t="str">
        <f>IF($AB851&lt;&gt;"x","",IF(AND($I851&lt;&gt;AM$4, IFERROR(MATCH("c",$AB851:AL851,0),0)=0),"x", IF(IFERROR(MATCH("c",$AB851:AL851,0),0)=0,"c","")))</f>
        <v/>
      </c>
      <c r="AN851" s="88" t="str">
        <f>IF($AB851&lt;&gt;"x","",IF(AND($I851&lt;&gt;AN$4, IFERROR(MATCH("c",$AB851:AM851,0),0)=0),"x", IF(IFERROR(MATCH("c",$AB851:AM851,0),0)=0,"c","")))</f>
        <v/>
      </c>
      <c r="AO851" s="88" t="str">
        <f>IF($AB851&lt;&gt;"x","",IF(AND($I851&lt;&gt;AO$4, IFERROR(MATCH("c",$AB851:AN851,0),0)=0),"x", IF(IFERROR(MATCH("c",$AB851:AN851,0),0)=0,"c","")))</f>
        <v/>
      </c>
      <c r="AP851" s="88" t="str">
        <f>IF($AB851&lt;&gt;"x","",IF(AND($I851&lt;&gt;AP$4, IFERROR(MATCH("c",$AB851:AO851,0),0)=0),"x", IF(IFERROR(MATCH("c",$AB851:AO851,0),0)=0,"c","")))</f>
        <v/>
      </c>
      <c r="AQ851" s="88" t="str">
        <f>IF($AB851&lt;&gt;"x","",IF(AND($I851&lt;&gt;AQ$4, IFERROR(MATCH("c",$AB851:AP851,0),0)=0),"x", IF(IFERROR(MATCH("c",$AB851:AP851,0),0)=0,"c","")))</f>
        <v/>
      </c>
    </row>
    <row r="852" spans="2:43" x14ac:dyDescent="0.25">
      <c r="B852" s="88">
        <f>IF(AND(OR(Pipeline!$F$5=H852,Pipeline!$F$5="",Pipeline!$F$5="All"), OR(Pipeline!$F$6=J852,Pipeline!$F$6="",Pipeline!$F$6="All"),  OR(Pipeline!$J$5&lt;=K852,Pipeline!$J$5=""), OR(Pipeline!$J$6&gt;=K852,Pipeline!$J$6=""),  OR(Pipeline!$N$5&lt;=O852,Pipeline!$N$5=""), OR(Pipeline!$N$6&gt;=O852,Pipeline!$N$6="")),1,0)</f>
        <v>1</v>
      </c>
      <c r="C852" s="99">
        <f>IF(B852&lt;&gt;1,"",COUNTIFS($I$6:I851,I852,$B$6:B851,1)+1)</f>
        <v>840</v>
      </c>
      <c r="D852" s="100" t="str">
        <f>IF(LEN(INDEX(Input!B$6:B$1005,ROW($C852)-ROW($C$5),1))=0,"-",INDEX(Input!B$6:B$1005,ROW($C852)-ROW($C$5),1))</f>
        <v>-</v>
      </c>
      <c r="E852" s="100" t="str">
        <f>IF(LEN(INDEX(Input!C$6:C$1005,ROW($C852)-ROW($C$5),1))=0,"-",INDEX(Input!C$6:C$1005,ROW($C852)-ROW($C$5),1))</f>
        <v>-</v>
      </c>
      <c r="F852" s="100" t="str">
        <f>IF(LEN(INDEX(Input!D$6:D$1005,ROW($C852)-ROW($C$5),1))=0,"-",INDEX(Input!D$6:D$1005,ROW($C852)-ROW($C$5),1))</f>
        <v>-</v>
      </c>
      <c r="G852" s="100" t="str">
        <f>IF(LEN(INDEX(Input!E$6:E$1005,ROW($C852)-ROW($C$5),1))=0,"-",INDEX(Input!E$6:E$1005,ROW($C852)-ROW($C$5),1))</f>
        <v>-</v>
      </c>
      <c r="H852" s="100" t="str">
        <f>IF(LEN(INDEX(Input!F$6:F$1005,ROW($C852)-ROW($C$5),1))=0,"-",INDEX(Input!F$6:F$1005,ROW($C852)-ROW($C$5),1))</f>
        <v>-</v>
      </c>
      <c r="I852" s="100" t="str">
        <f>IF(LEN(INDEX(Input!G$6:G$1005,ROW($C852)-ROW($C$5),1))=0,"",INDEX(Input!G$6:G$1005,ROW($C852)-ROW($C$5),1))</f>
        <v/>
      </c>
      <c r="J852" s="100" t="str">
        <f>IF(LEN(INDEX(Input!B$6:B$1005,ROW($C852)-ROW($C$5),1))=0,"-",IF(INDEX(Input!H$6:H$1005,ROW($C852)-ROW($C$5),1)="","Not set",INDEX(Input!H$6:H$1005,ROW($C852)-ROW($C$5),1)) )</f>
        <v>-</v>
      </c>
      <c r="K852" s="101" t="str">
        <f>IF(LEN(INDEX(Input!I$6:I$1005,ROW($C852)-ROW($C$5),1))=0,"",INDEX(Input!I$6:I$1005,ROW($C852)-ROW($C$5),1))</f>
        <v/>
      </c>
      <c r="L852" s="101" t="str">
        <f t="array" ref="L852">IFERROR(IF($AY$24=123,DAY(K852)&amp;connector&amp;IF($AZ$24="Extended",INDEX($AT$24:$AT$35,MONTH(K852),1),MONTH(K852))&amp;connector&amp;IF($AZ$24="Short", RIGHT(YEAR(K852),2),YEAR(K852)),IF($AY$24=213, MONTH(K852)&amp;connector&amp;DAY(K852)&amp;connector&amp;IF($AZ$24="Short", RIGHT(YEAR(K852),2),YEAR(K852)),IF($AZ$24="Short", RIGHT(YEAR(K852),2),YEAR(K852))&amp;connector&amp;MONTH(K852)&amp;connector&amp;DAY(K852))),"-")</f>
        <v>-</v>
      </c>
      <c r="M852" s="101" t="str">
        <f>IF(LEN(INDEX(Input!J$6:J$1005,ROW($C852)-ROW($C$5),1))=0,"",INDEX(Input!J$6:J$1005,ROW($C852)-ROW($C$5),1))</f>
        <v/>
      </c>
      <c r="N852" s="101" t="str">
        <f t="array" ref="N852">IFERROR(IF($AY$24=123,DAY(M852)&amp;connector&amp;IF($AZ$24="Extended",INDEX($AT$24:$AT$35,MONTH(M852),1),MONTH(M852))&amp;connector&amp;IF($AZ$24="Short", RIGHT(YEAR(M852),2),YEAR(M852)),IF($AY$24=213, MONTH(M852)&amp;connector&amp;DAY(M852)&amp;connector&amp;IF($AZ$24="Short", RIGHT(YEAR(M852),2),YEAR(M852)),IF($AZ$24="Short", RIGHT(YEAR(M852),2),YEAR(M852))&amp;connector&amp;MONTH(M852)&amp;connector&amp;DAY(M852))),"-")</f>
        <v>-</v>
      </c>
      <c r="O852" s="156" t="str">
        <f>IF(LEN(INDEX(Input!K$6:K$1005,ROW($C852)-ROW($C$5),1))=0,"",INDEX(Input!K$6:K$1005,ROW($C852)-ROW($C$5),1))</f>
        <v/>
      </c>
      <c r="P852" s="100" t="str">
        <f t="shared" si="103"/>
        <v>-</v>
      </c>
      <c r="Q852" s="156" t="str">
        <f>IF(LEN(INDEX(Input!L$6:L$1005,ROW($C852)-ROW($C$5),1))=0,"",INDEX(Input!L$6:L$1005,ROW($C852)-ROW($C$5),1))</f>
        <v/>
      </c>
      <c r="R852" s="100" t="str">
        <f t="shared" si="104"/>
        <v>-</v>
      </c>
      <c r="S852" s="156" t="str">
        <f>IF(LEN(INDEX(Input!M$6:M$1005,ROW($C852)-ROW($C$5),1))=0,"-",INDEX(Input!M$6:M$1005,ROW($C852)-ROW($C$5),1))</f>
        <v>-</v>
      </c>
      <c r="T852" s="156" t="str">
        <f t="shared" si="105"/>
        <v/>
      </c>
      <c r="U852" s="100" t="str">
        <f t="shared" si="106"/>
        <v>-</v>
      </c>
      <c r="V852" s="156" t="str">
        <f>IF(LEN(INDEX(Input!O$6:O$1005,ROW($C852)-ROW($C$5),1))=0,"",INDEX(Input!O$6:O$1005,ROW($C852)-ROW($C$5),1))</f>
        <v/>
      </c>
      <c r="W852" s="100" t="str">
        <f t="shared" si="107"/>
        <v>-</v>
      </c>
      <c r="X852" s="104" t="str">
        <f t="shared" si="108"/>
        <v/>
      </c>
      <c r="Y852" s="102" t="str">
        <f t="shared" si="102"/>
        <v/>
      </c>
      <c r="Z852" s="102" t="str">
        <f>IF(AND(OR(Dashboard!$D$7=J852,Dashboard!$D$7=""),  OR(Dashboard!$G$6&lt;=K852,Dashboard!$G$6=""), OR(Dashboard!$G$7&gt;=K852,Dashboard!$G$7=""),  OR(Dashboard!$J$6&lt;=O852,Dashboard!$J$6=""), OR(Dashboard!$J$7&gt;=O852,Dashboard!$J$7=""),D852&lt;&gt;""),"x","")</f>
        <v>x</v>
      </c>
      <c r="AA852" s="102" t="str">
        <f>IF(AND(OR(Dashboard!$D$6=H852,Dashboard!$D$6="",Dashboard!$D$6="All"), Z852="x"),"x","")</f>
        <v>x</v>
      </c>
      <c r="AB852" s="103" t="str">
        <f>IF(AND(OR(Dashboard!$D$6=H852,Dashboard!$D$6="",Dashboard!$D$6="All"), OR(Dashboard!$D$7=J852,Dashboard!$D$7=""),  OR(Dashboard!$G$6&lt;=K852,Dashboard!$G$6=""), OR(Dashboard!$G$7&gt;=K852,Dashboard!$G$7=""),  OR(Dashboard!$J$6&lt;=O852,Dashboard!$J$6=""), OR(Dashboard!$J$7&gt;=O852,Dashboard!$J$7=""),I852&lt;&gt;""),"x","")</f>
        <v/>
      </c>
      <c r="AC852" s="88" t="str">
        <f>IF($AB852&lt;&gt;"x","",IF(AND($I852&lt;&gt;AC$4, IFERROR(MATCH("c",$AB852:AB852,0),0)=0),"x", IF(IFERROR(MATCH("c",$AB852:AB852,0),0)=0,"c","")))</f>
        <v/>
      </c>
      <c r="AD852" s="88" t="str">
        <f>IF($AB852&lt;&gt;"x","",IF(AND($I852&lt;&gt;AD$4, IFERROR(MATCH("c",$AB852:AC852,0),0)=0),"x", IF(IFERROR(MATCH("c",$AB852:AC852,0),0)=0,"c","")))</f>
        <v/>
      </c>
      <c r="AE852" s="88" t="str">
        <f>IF($AB852&lt;&gt;"x","",IF(AND($I852&lt;&gt;AE$4, IFERROR(MATCH("c",$AB852:AD852,0),0)=0),"x", IF(IFERROR(MATCH("c",$AB852:AD852,0),0)=0,"c","")))</f>
        <v/>
      </c>
      <c r="AF852" s="88" t="str">
        <f>IF($AB852&lt;&gt;"x","",IF(AND($I852&lt;&gt;AF$4, IFERROR(MATCH("c",$AB852:AE852,0),0)=0),"x", IF(IFERROR(MATCH("c",$AB852:AE852,0),0)=0,"c","")))</f>
        <v/>
      </c>
      <c r="AG852" s="88" t="str">
        <f>IF($AB852&lt;&gt;"x","",IF(AND($I852&lt;&gt;AG$4, IFERROR(MATCH("c",$AB852:AF852,0),0)=0),"x", IF(IFERROR(MATCH("c",$AB852:AF852,0),0)=0,"c","")))</f>
        <v/>
      </c>
      <c r="AH852" s="88" t="str">
        <f>IF($AB852&lt;&gt;"x","",IF(AND($I852&lt;&gt;AH$4, IFERROR(MATCH("c",$AB852:AG852,0),0)=0),"x", IF(IFERROR(MATCH("c",$AB852:AG852,0),0)=0,"c","")))</f>
        <v/>
      </c>
      <c r="AI852" s="88" t="str">
        <f>IF($AB852&lt;&gt;"x","",IF(AND($I852&lt;&gt;AI$4, IFERROR(MATCH("c",$AB852:AH852,0),0)=0),"x", IF(IFERROR(MATCH("c",$AB852:AH852,0),0)=0,"c","")))</f>
        <v/>
      </c>
      <c r="AJ852" s="88" t="str">
        <f>IF($AB852&lt;&gt;"x","",IF(AND($I852&lt;&gt;AJ$4, IFERROR(MATCH("c",$AB852:AI852,0),0)=0),"x", IF(IFERROR(MATCH("c",$AB852:AI852,0),0)=0,"c","")))</f>
        <v/>
      </c>
      <c r="AK852" s="88" t="str">
        <f>IF($AB852&lt;&gt;"x","",IF(AND($I852&lt;&gt;AK$4, IFERROR(MATCH("c",$AB852:AJ852,0),0)=0),"x", IF(IFERROR(MATCH("c",$AB852:AJ852,0),0)=0,"c","")))</f>
        <v/>
      </c>
      <c r="AL852" s="88" t="str">
        <f>IF($AB852&lt;&gt;"x","",IF(AND($I852&lt;&gt;AL$4, IFERROR(MATCH("c",$AB852:AK852,0),0)=0),"x", IF(IFERROR(MATCH("c",$AB852:AK852,0),0)=0,"c","")))</f>
        <v/>
      </c>
      <c r="AM852" s="88" t="str">
        <f>IF($AB852&lt;&gt;"x","",IF(AND($I852&lt;&gt;AM$4, IFERROR(MATCH("c",$AB852:AL852,0),0)=0),"x", IF(IFERROR(MATCH("c",$AB852:AL852,0),0)=0,"c","")))</f>
        <v/>
      </c>
      <c r="AN852" s="88" t="str">
        <f>IF($AB852&lt;&gt;"x","",IF(AND($I852&lt;&gt;AN$4, IFERROR(MATCH("c",$AB852:AM852,0),0)=0),"x", IF(IFERROR(MATCH("c",$AB852:AM852,0),0)=0,"c","")))</f>
        <v/>
      </c>
      <c r="AO852" s="88" t="str">
        <f>IF($AB852&lt;&gt;"x","",IF(AND($I852&lt;&gt;AO$4, IFERROR(MATCH("c",$AB852:AN852,0),0)=0),"x", IF(IFERROR(MATCH("c",$AB852:AN852,0),0)=0,"c","")))</f>
        <v/>
      </c>
      <c r="AP852" s="88" t="str">
        <f>IF($AB852&lt;&gt;"x","",IF(AND($I852&lt;&gt;AP$4, IFERROR(MATCH("c",$AB852:AO852,0),0)=0),"x", IF(IFERROR(MATCH("c",$AB852:AO852,0),0)=0,"c","")))</f>
        <v/>
      </c>
      <c r="AQ852" s="88" t="str">
        <f>IF($AB852&lt;&gt;"x","",IF(AND($I852&lt;&gt;AQ$4, IFERROR(MATCH("c",$AB852:AP852,0),0)=0),"x", IF(IFERROR(MATCH("c",$AB852:AP852,0),0)=0,"c","")))</f>
        <v/>
      </c>
    </row>
    <row r="853" spans="2:43" x14ac:dyDescent="0.25">
      <c r="B853" s="88">
        <f>IF(AND(OR(Pipeline!$F$5=H853,Pipeline!$F$5="",Pipeline!$F$5="All"), OR(Pipeline!$F$6=J853,Pipeline!$F$6="",Pipeline!$F$6="All"),  OR(Pipeline!$J$5&lt;=K853,Pipeline!$J$5=""), OR(Pipeline!$J$6&gt;=K853,Pipeline!$J$6=""),  OR(Pipeline!$N$5&lt;=O853,Pipeline!$N$5=""), OR(Pipeline!$N$6&gt;=O853,Pipeline!$N$6="")),1,0)</f>
        <v>1</v>
      </c>
      <c r="C853" s="99">
        <f>IF(B853&lt;&gt;1,"",COUNTIFS($I$6:I852,I853,$B$6:B852,1)+1)</f>
        <v>841</v>
      </c>
      <c r="D853" s="100" t="str">
        <f>IF(LEN(INDEX(Input!B$6:B$1005,ROW($C853)-ROW($C$5),1))=0,"-",INDEX(Input!B$6:B$1005,ROW($C853)-ROW($C$5),1))</f>
        <v>-</v>
      </c>
      <c r="E853" s="100" t="str">
        <f>IF(LEN(INDEX(Input!C$6:C$1005,ROW($C853)-ROW($C$5),1))=0,"-",INDEX(Input!C$6:C$1005,ROW($C853)-ROW($C$5),1))</f>
        <v>-</v>
      </c>
      <c r="F853" s="100" t="str">
        <f>IF(LEN(INDEX(Input!D$6:D$1005,ROW($C853)-ROW($C$5),1))=0,"-",INDEX(Input!D$6:D$1005,ROW($C853)-ROW($C$5),1))</f>
        <v>-</v>
      </c>
      <c r="G853" s="100" t="str">
        <f>IF(LEN(INDEX(Input!E$6:E$1005,ROW($C853)-ROW($C$5),1))=0,"-",INDEX(Input!E$6:E$1005,ROW($C853)-ROW($C$5),1))</f>
        <v>-</v>
      </c>
      <c r="H853" s="100" t="str">
        <f>IF(LEN(INDEX(Input!F$6:F$1005,ROW($C853)-ROW($C$5),1))=0,"-",INDEX(Input!F$6:F$1005,ROW($C853)-ROW($C$5),1))</f>
        <v>-</v>
      </c>
      <c r="I853" s="100" t="str">
        <f>IF(LEN(INDEX(Input!G$6:G$1005,ROW($C853)-ROW($C$5),1))=0,"",INDEX(Input!G$6:G$1005,ROW($C853)-ROW($C$5),1))</f>
        <v/>
      </c>
      <c r="J853" s="100" t="str">
        <f>IF(LEN(INDEX(Input!B$6:B$1005,ROW($C853)-ROW($C$5),1))=0,"-",IF(INDEX(Input!H$6:H$1005,ROW($C853)-ROW($C$5),1)="","Not set",INDEX(Input!H$6:H$1005,ROW($C853)-ROW($C$5),1)) )</f>
        <v>-</v>
      </c>
      <c r="K853" s="101" t="str">
        <f>IF(LEN(INDEX(Input!I$6:I$1005,ROW($C853)-ROW($C$5),1))=0,"",INDEX(Input!I$6:I$1005,ROW($C853)-ROW($C$5),1))</f>
        <v/>
      </c>
      <c r="L853" s="101" t="str">
        <f t="array" ref="L853">IFERROR(IF($AY$24=123,DAY(K853)&amp;connector&amp;IF($AZ$24="Extended",INDEX($AT$24:$AT$35,MONTH(K853),1),MONTH(K853))&amp;connector&amp;IF($AZ$24="Short", RIGHT(YEAR(K853),2),YEAR(K853)),IF($AY$24=213, MONTH(K853)&amp;connector&amp;DAY(K853)&amp;connector&amp;IF($AZ$24="Short", RIGHT(YEAR(K853),2),YEAR(K853)),IF($AZ$24="Short", RIGHT(YEAR(K853),2),YEAR(K853))&amp;connector&amp;MONTH(K853)&amp;connector&amp;DAY(K853))),"-")</f>
        <v>-</v>
      </c>
      <c r="M853" s="101" t="str">
        <f>IF(LEN(INDEX(Input!J$6:J$1005,ROW($C853)-ROW($C$5),1))=0,"",INDEX(Input!J$6:J$1005,ROW($C853)-ROW($C$5),1))</f>
        <v/>
      </c>
      <c r="N853" s="101" t="str">
        <f t="array" ref="N853">IFERROR(IF($AY$24=123,DAY(M853)&amp;connector&amp;IF($AZ$24="Extended",INDEX($AT$24:$AT$35,MONTH(M853),1),MONTH(M853))&amp;connector&amp;IF($AZ$24="Short", RIGHT(YEAR(M853),2),YEAR(M853)),IF($AY$24=213, MONTH(M853)&amp;connector&amp;DAY(M853)&amp;connector&amp;IF($AZ$24="Short", RIGHT(YEAR(M853),2),YEAR(M853)),IF($AZ$24="Short", RIGHT(YEAR(M853),2),YEAR(M853))&amp;connector&amp;MONTH(M853)&amp;connector&amp;DAY(M853))),"-")</f>
        <v>-</v>
      </c>
      <c r="O853" s="156" t="str">
        <f>IF(LEN(INDEX(Input!K$6:K$1005,ROW($C853)-ROW($C$5),1))=0,"",INDEX(Input!K$6:K$1005,ROW($C853)-ROW($C$5),1))</f>
        <v/>
      </c>
      <c r="P853" s="100" t="str">
        <f t="shared" si="103"/>
        <v>-</v>
      </c>
      <c r="Q853" s="156" t="str">
        <f>IF(LEN(INDEX(Input!L$6:L$1005,ROW($C853)-ROW($C$5),1))=0,"",INDEX(Input!L$6:L$1005,ROW($C853)-ROW($C$5),1))</f>
        <v/>
      </c>
      <c r="R853" s="100" t="str">
        <f t="shared" si="104"/>
        <v>-</v>
      </c>
      <c r="S853" s="156" t="str">
        <f>IF(LEN(INDEX(Input!M$6:M$1005,ROW($C853)-ROW($C$5),1))=0,"-",INDEX(Input!M$6:M$1005,ROW($C853)-ROW($C$5),1))</f>
        <v>-</v>
      </c>
      <c r="T853" s="156" t="str">
        <f t="shared" si="105"/>
        <v/>
      </c>
      <c r="U853" s="100" t="str">
        <f t="shared" si="106"/>
        <v>-</v>
      </c>
      <c r="V853" s="156" t="str">
        <f>IF(LEN(INDEX(Input!O$6:O$1005,ROW($C853)-ROW($C$5),1))=0,"",INDEX(Input!O$6:O$1005,ROW($C853)-ROW($C$5),1))</f>
        <v/>
      </c>
      <c r="W853" s="100" t="str">
        <f t="shared" si="107"/>
        <v>-</v>
      </c>
      <c r="X853" s="104" t="str">
        <f t="shared" si="108"/>
        <v/>
      </c>
      <c r="Y853" s="102" t="str">
        <f t="shared" si="102"/>
        <v/>
      </c>
      <c r="Z853" s="102" t="str">
        <f>IF(AND(OR(Dashboard!$D$7=J853,Dashboard!$D$7=""),  OR(Dashboard!$G$6&lt;=K853,Dashboard!$G$6=""), OR(Dashboard!$G$7&gt;=K853,Dashboard!$G$7=""),  OR(Dashboard!$J$6&lt;=O853,Dashboard!$J$6=""), OR(Dashboard!$J$7&gt;=O853,Dashboard!$J$7=""),D853&lt;&gt;""),"x","")</f>
        <v>x</v>
      </c>
      <c r="AA853" s="102" t="str">
        <f>IF(AND(OR(Dashboard!$D$6=H853,Dashboard!$D$6="",Dashboard!$D$6="All"), Z853="x"),"x","")</f>
        <v>x</v>
      </c>
      <c r="AB853" s="103" t="str">
        <f>IF(AND(OR(Dashboard!$D$6=H853,Dashboard!$D$6="",Dashboard!$D$6="All"), OR(Dashboard!$D$7=J853,Dashboard!$D$7=""),  OR(Dashboard!$G$6&lt;=K853,Dashboard!$G$6=""), OR(Dashboard!$G$7&gt;=K853,Dashboard!$G$7=""),  OR(Dashboard!$J$6&lt;=O853,Dashboard!$J$6=""), OR(Dashboard!$J$7&gt;=O853,Dashboard!$J$7=""),I853&lt;&gt;""),"x","")</f>
        <v/>
      </c>
      <c r="AC853" s="88" t="str">
        <f>IF($AB853&lt;&gt;"x","",IF(AND($I853&lt;&gt;AC$4, IFERROR(MATCH("c",$AB853:AB853,0),0)=0),"x", IF(IFERROR(MATCH("c",$AB853:AB853,0),0)=0,"c","")))</f>
        <v/>
      </c>
      <c r="AD853" s="88" t="str">
        <f>IF($AB853&lt;&gt;"x","",IF(AND($I853&lt;&gt;AD$4, IFERROR(MATCH("c",$AB853:AC853,0),0)=0),"x", IF(IFERROR(MATCH("c",$AB853:AC853,0),0)=0,"c","")))</f>
        <v/>
      </c>
      <c r="AE853" s="88" t="str">
        <f>IF($AB853&lt;&gt;"x","",IF(AND($I853&lt;&gt;AE$4, IFERROR(MATCH("c",$AB853:AD853,0),0)=0),"x", IF(IFERROR(MATCH("c",$AB853:AD853,0),0)=0,"c","")))</f>
        <v/>
      </c>
      <c r="AF853" s="88" t="str">
        <f>IF($AB853&lt;&gt;"x","",IF(AND($I853&lt;&gt;AF$4, IFERROR(MATCH("c",$AB853:AE853,0),0)=0),"x", IF(IFERROR(MATCH("c",$AB853:AE853,0),0)=0,"c","")))</f>
        <v/>
      </c>
      <c r="AG853" s="88" t="str">
        <f>IF($AB853&lt;&gt;"x","",IF(AND($I853&lt;&gt;AG$4, IFERROR(MATCH("c",$AB853:AF853,0),0)=0),"x", IF(IFERROR(MATCH("c",$AB853:AF853,0),0)=0,"c","")))</f>
        <v/>
      </c>
      <c r="AH853" s="88" t="str">
        <f>IF($AB853&lt;&gt;"x","",IF(AND($I853&lt;&gt;AH$4, IFERROR(MATCH("c",$AB853:AG853,0),0)=0),"x", IF(IFERROR(MATCH("c",$AB853:AG853,0),0)=0,"c","")))</f>
        <v/>
      </c>
      <c r="AI853" s="88" t="str">
        <f>IF($AB853&lt;&gt;"x","",IF(AND($I853&lt;&gt;AI$4, IFERROR(MATCH("c",$AB853:AH853,0),0)=0),"x", IF(IFERROR(MATCH("c",$AB853:AH853,0),0)=0,"c","")))</f>
        <v/>
      </c>
      <c r="AJ853" s="88" t="str">
        <f>IF($AB853&lt;&gt;"x","",IF(AND($I853&lt;&gt;AJ$4, IFERROR(MATCH("c",$AB853:AI853,0),0)=0),"x", IF(IFERROR(MATCH("c",$AB853:AI853,0),0)=0,"c","")))</f>
        <v/>
      </c>
      <c r="AK853" s="88" t="str">
        <f>IF($AB853&lt;&gt;"x","",IF(AND($I853&lt;&gt;AK$4, IFERROR(MATCH("c",$AB853:AJ853,0),0)=0),"x", IF(IFERROR(MATCH("c",$AB853:AJ853,0),0)=0,"c","")))</f>
        <v/>
      </c>
      <c r="AL853" s="88" t="str">
        <f>IF($AB853&lt;&gt;"x","",IF(AND($I853&lt;&gt;AL$4, IFERROR(MATCH("c",$AB853:AK853,0),0)=0),"x", IF(IFERROR(MATCH("c",$AB853:AK853,0),0)=0,"c","")))</f>
        <v/>
      </c>
      <c r="AM853" s="88" t="str">
        <f>IF($AB853&lt;&gt;"x","",IF(AND($I853&lt;&gt;AM$4, IFERROR(MATCH("c",$AB853:AL853,0),0)=0),"x", IF(IFERROR(MATCH("c",$AB853:AL853,0),0)=0,"c","")))</f>
        <v/>
      </c>
      <c r="AN853" s="88" t="str">
        <f>IF($AB853&lt;&gt;"x","",IF(AND($I853&lt;&gt;AN$4, IFERROR(MATCH("c",$AB853:AM853,0),0)=0),"x", IF(IFERROR(MATCH("c",$AB853:AM853,0),0)=0,"c","")))</f>
        <v/>
      </c>
      <c r="AO853" s="88" t="str">
        <f>IF($AB853&lt;&gt;"x","",IF(AND($I853&lt;&gt;AO$4, IFERROR(MATCH("c",$AB853:AN853,0),0)=0),"x", IF(IFERROR(MATCH("c",$AB853:AN853,0),0)=0,"c","")))</f>
        <v/>
      </c>
      <c r="AP853" s="88" t="str">
        <f>IF($AB853&lt;&gt;"x","",IF(AND($I853&lt;&gt;AP$4, IFERROR(MATCH("c",$AB853:AO853,0),0)=0),"x", IF(IFERROR(MATCH("c",$AB853:AO853,0),0)=0,"c","")))</f>
        <v/>
      </c>
      <c r="AQ853" s="88" t="str">
        <f>IF($AB853&lt;&gt;"x","",IF(AND($I853&lt;&gt;AQ$4, IFERROR(MATCH("c",$AB853:AP853,0),0)=0),"x", IF(IFERROR(MATCH("c",$AB853:AP853,0),0)=0,"c","")))</f>
        <v/>
      </c>
    </row>
    <row r="854" spans="2:43" x14ac:dyDescent="0.25">
      <c r="B854" s="88">
        <f>IF(AND(OR(Pipeline!$F$5=H854,Pipeline!$F$5="",Pipeline!$F$5="All"), OR(Pipeline!$F$6=J854,Pipeline!$F$6="",Pipeline!$F$6="All"),  OR(Pipeline!$J$5&lt;=K854,Pipeline!$J$5=""), OR(Pipeline!$J$6&gt;=K854,Pipeline!$J$6=""),  OR(Pipeline!$N$5&lt;=O854,Pipeline!$N$5=""), OR(Pipeline!$N$6&gt;=O854,Pipeline!$N$6="")),1,0)</f>
        <v>1</v>
      </c>
      <c r="C854" s="99">
        <f>IF(B854&lt;&gt;1,"",COUNTIFS($I$6:I853,I854,$B$6:B853,1)+1)</f>
        <v>842</v>
      </c>
      <c r="D854" s="100" t="str">
        <f>IF(LEN(INDEX(Input!B$6:B$1005,ROW($C854)-ROW($C$5),1))=0,"-",INDEX(Input!B$6:B$1005,ROW($C854)-ROW($C$5),1))</f>
        <v>-</v>
      </c>
      <c r="E854" s="100" t="str">
        <f>IF(LEN(INDEX(Input!C$6:C$1005,ROW($C854)-ROW($C$5),1))=0,"-",INDEX(Input!C$6:C$1005,ROW($C854)-ROW($C$5),1))</f>
        <v>-</v>
      </c>
      <c r="F854" s="100" t="str">
        <f>IF(LEN(INDEX(Input!D$6:D$1005,ROW($C854)-ROW($C$5),1))=0,"-",INDEX(Input!D$6:D$1005,ROW($C854)-ROW($C$5),1))</f>
        <v>-</v>
      </c>
      <c r="G854" s="100" t="str">
        <f>IF(LEN(INDEX(Input!E$6:E$1005,ROW($C854)-ROW($C$5),1))=0,"-",INDEX(Input!E$6:E$1005,ROW($C854)-ROW($C$5),1))</f>
        <v>-</v>
      </c>
      <c r="H854" s="100" t="str">
        <f>IF(LEN(INDEX(Input!F$6:F$1005,ROW($C854)-ROW($C$5),1))=0,"-",INDEX(Input!F$6:F$1005,ROW($C854)-ROW($C$5),1))</f>
        <v>-</v>
      </c>
      <c r="I854" s="100" t="str">
        <f>IF(LEN(INDEX(Input!G$6:G$1005,ROW($C854)-ROW($C$5),1))=0,"",INDEX(Input!G$6:G$1005,ROW($C854)-ROW($C$5),1))</f>
        <v/>
      </c>
      <c r="J854" s="100" t="str">
        <f>IF(LEN(INDEX(Input!B$6:B$1005,ROW($C854)-ROW($C$5),1))=0,"-",IF(INDEX(Input!H$6:H$1005,ROW($C854)-ROW($C$5),1)="","Not set",INDEX(Input!H$6:H$1005,ROW($C854)-ROW($C$5),1)) )</f>
        <v>-</v>
      </c>
      <c r="K854" s="101" t="str">
        <f>IF(LEN(INDEX(Input!I$6:I$1005,ROW($C854)-ROW($C$5),1))=0,"",INDEX(Input!I$6:I$1005,ROW($C854)-ROW($C$5),1))</f>
        <v/>
      </c>
      <c r="L854" s="101" t="str">
        <f t="array" ref="L854">IFERROR(IF($AY$24=123,DAY(K854)&amp;connector&amp;IF($AZ$24="Extended",INDEX($AT$24:$AT$35,MONTH(K854),1),MONTH(K854))&amp;connector&amp;IF($AZ$24="Short", RIGHT(YEAR(K854),2),YEAR(K854)),IF($AY$24=213, MONTH(K854)&amp;connector&amp;DAY(K854)&amp;connector&amp;IF($AZ$24="Short", RIGHT(YEAR(K854),2),YEAR(K854)),IF($AZ$24="Short", RIGHT(YEAR(K854),2),YEAR(K854))&amp;connector&amp;MONTH(K854)&amp;connector&amp;DAY(K854))),"-")</f>
        <v>-</v>
      </c>
      <c r="M854" s="101" t="str">
        <f>IF(LEN(INDEX(Input!J$6:J$1005,ROW($C854)-ROW($C$5),1))=0,"",INDEX(Input!J$6:J$1005,ROW($C854)-ROW($C$5),1))</f>
        <v/>
      </c>
      <c r="N854" s="101" t="str">
        <f t="array" ref="N854">IFERROR(IF($AY$24=123,DAY(M854)&amp;connector&amp;IF($AZ$24="Extended",INDEX($AT$24:$AT$35,MONTH(M854),1),MONTH(M854))&amp;connector&amp;IF($AZ$24="Short", RIGHT(YEAR(M854),2),YEAR(M854)),IF($AY$24=213, MONTH(M854)&amp;connector&amp;DAY(M854)&amp;connector&amp;IF($AZ$24="Short", RIGHT(YEAR(M854),2),YEAR(M854)),IF($AZ$24="Short", RIGHT(YEAR(M854),2),YEAR(M854))&amp;connector&amp;MONTH(M854)&amp;connector&amp;DAY(M854))),"-")</f>
        <v>-</v>
      </c>
      <c r="O854" s="156" t="str">
        <f>IF(LEN(INDEX(Input!K$6:K$1005,ROW($C854)-ROW($C$5),1))=0,"",INDEX(Input!K$6:K$1005,ROW($C854)-ROW($C$5),1))</f>
        <v/>
      </c>
      <c r="P854" s="100" t="str">
        <f t="shared" si="103"/>
        <v>-</v>
      </c>
      <c r="Q854" s="156" t="str">
        <f>IF(LEN(INDEX(Input!L$6:L$1005,ROW($C854)-ROW($C$5),1))=0,"",INDEX(Input!L$6:L$1005,ROW($C854)-ROW($C$5),1))</f>
        <v/>
      </c>
      <c r="R854" s="100" t="str">
        <f t="shared" si="104"/>
        <v>-</v>
      </c>
      <c r="S854" s="156" t="str">
        <f>IF(LEN(INDEX(Input!M$6:M$1005,ROW($C854)-ROW($C$5),1))=0,"-",INDEX(Input!M$6:M$1005,ROW($C854)-ROW($C$5),1))</f>
        <v>-</v>
      </c>
      <c r="T854" s="156" t="str">
        <f t="shared" si="105"/>
        <v/>
      </c>
      <c r="U854" s="100" t="str">
        <f t="shared" si="106"/>
        <v>-</v>
      </c>
      <c r="V854" s="156" t="str">
        <f>IF(LEN(INDEX(Input!O$6:O$1005,ROW($C854)-ROW($C$5),1))=0,"",INDEX(Input!O$6:O$1005,ROW($C854)-ROW($C$5),1))</f>
        <v/>
      </c>
      <c r="W854" s="100" t="str">
        <f t="shared" si="107"/>
        <v>-</v>
      </c>
      <c r="X854" s="104" t="str">
        <f t="shared" si="108"/>
        <v/>
      </c>
      <c r="Y854" s="102" t="str">
        <f t="shared" si="102"/>
        <v/>
      </c>
      <c r="Z854" s="102" t="str">
        <f>IF(AND(OR(Dashboard!$D$7=J854,Dashboard!$D$7=""),  OR(Dashboard!$G$6&lt;=K854,Dashboard!$G$6=""), OR(Dashboard!$G$7&gt;=K854,Dashboard!$G$7=""),  OR(Dashboard!$J$6&lt;=O854,Dashboard!$J$6=""), OR(Dashboard!$J$7&gt;=O854,Dashboard!$J$7=""),D854&lt;&gt;""),"x","")</f>
        <v>x</v>
      </c>
      <c r="AA854" s="102" t="str">
        <f>IF(AND(OR(Dashboard!$D$6=H854,Dashboard!$D$6="",Dashboard!$D$6="All"), Z854="x"),"x","")</f>
        <v>x</v>
      </c>
      <c r="AB854" s="103" t="str">
        <f>IF(AND(OR(Dashboard!$D$6=H854,Dashboard!$D$6="",Dashboard!$D$6="All"), OR(Dashboard!$D$7=J854,Dashboard!$D$7=""),  OR(Dashboard!$G$6&lt;=K854,Dashboard!$G$6=""), OR(Dashboard!$G$7&gt;=K854,Dashboard!$G$7=""),  OR(Dashboard!$J$6&lt;=O854,Dashboard!$J$6=""), OR(Dashboard!$J$7&gt;=O854,Dashboard!$J$7=""),I854&lt;&gt;""),"x","")</f>
        <v/>
      </c>
      <c r="AC854" s="88" t="str">
        <f>IF($AB854&lt;&gt;"x","",IF(AND($I854&lt;&gt;AC$4, IFERROR(MATCH("c",$AB854:AB854,0),0)=0),"x", IF(IFERROR(MATCH("c",$AB854:AB854,0),0)=0,"c","")))</f>
        <v/>
      </c>
      <c r="AD854" s="88" t="str">
        <f>IF($AB854&lt;&gt;"x","",IF(AND($I854&lt;&gt;AD$4, IFERROR(MATCH("c",$AB854:AC854,0),0)=0),"x", IF(IFERROR(MATCH("c",$AB854:AC854,0),0)=0,"c","")))</f>
        <v/>
      </c>
      <c r="AE854" s="88" t="str">
        <f>IF($AB854&lt;&gt;"x","",IF(AND($I854&lt;&gt;AE$4, IFERROR(MATCH("c",$AB854:AD854,0),0)=0),"x", IF(IFERROR(MATCH("c",$AB854:AD854,0),0)=0,"c","")))</f>
        <v/>
      </c>
      <c r="AF854" s="88" t="str">
        <f>IF($AB854&lt;&gt;"x","",IF(AND($I854&lt;&gt;AF$4, IFERROR(MATCH("c",$AB854:AE854,0),0)=0),"x", IF(IFERROR(MATCH("c",$AB854:AE854,0),0)=0,"c","")))</f>
        <v/>
      </c>
      <c r="AG854" s="88" t="str">
        <f>IF($AB854&lt;&gt;"x","",IF(AND($I854&lt;&gt;AG$4, IFERROR(MATCH("c",$AB854:AF854,0),0)=0),"x", IF(IFERROR(MATCH("c",$AB854:AF854,0),0)=0,"c","")))</f>
        <v/>
      </c>
      <c r="AH854" s="88" t="str">
        <f>IF($AB854&lt;&gt;"x","",IF(AND($I854&lt;&gt;AH$4, IFERROR(MATCH("c",$AB854:AG854,0),0)=0),"x", IF(IFERROR(MATCH("c",$AB854:AG854,0),0)=0,"c","")))</f>
        <v/>
      </c>
      <c r="AI854" s="88" t="str">
        <f>IF($AB854&lt;&gt;"x","",IF(AND($I854&lt;&gt;AI$4, IFERROR(MATCH("c",$AB854:AH854,0),0)=0),"x", IF(IFERROR(MATCH("c",$AB854:AH854,0),0)=0,"c","")))</f>
        <v/>
      </c>
      <c r="AJ854" s="88" t="str">
        <f>IF($AB854&lt;&gt;"x","",IF(AND($I854&lt;&gt;AJ$4, IFERROR(MATCH("c",$AB854:AI854,0),0)=0),"x", IF(IFERROR(MATCH("c",$AB854:AI854,0),0)=0,"c","")))</f>
        <v/>
      </c>
      <c r="AK854" s="88" t="str">
        <f>IF($AB854&lt;&gt;"x","",IF(AND($I854&lt;&gt;AK$4, IFERROR(MATCH("c",$AB854:AJ854,0),0)=0),"x", IF(IFERROR(MATCH("c",$AB854:AJ854,0),0)=0,"c","")))</f>
        <v/>
      </c>
      <c r="AL854" s="88" t="str">
        <f>IF($AB854&lt;&gt;"x","",IF(AND($I854&lt;&gt;AL$4, IFERROR(MATCH("c",$AB854:AK854,0),0)=0),"x", IF(IFERROR(MATCH("c",$AB854:AK854,0),0)=0,"c","")))</f>
        <v/>
      </c>
      <c r="AM854" s="88" t="str">
        <f>IF($AB854&lt;&gt;"x","",IF(AND($I854&lt;&gt;AM$4, IFERROR(MATCH("c",$AB854:AL854,0),0)=0),"x", IF(IFERROR(MATCH("c",$AB854:AL854,0),0)=0,"c","")))</f>
        <v/>
      </c>
      <c r="AN854" s="88" t="str">
        <f>IF($AB854&lt;&gt;"x","",IF(AND($I854&lt;&gt;AN$4, IFERROR(MATCH("c",$AB854:AM854,0),0)=0),"x", IF(IFERROR(MATCH("c",$AB854:AM854,0),0)=0,"c","")))</f>
        <v/>
      </c>
      <c r="AO854" s="88" t="str">
        <f>IF($AB854&lt;&gt;"x","",IF(AND($I854&lt;&gt;AO$4, IFERROR(MATCH("c",$AB854:AN854,0),0)=0),"x", IF(IFERROR(MATCH("c",$AB854:AN854,0),0)=0,"c","")))</f>
        <v/>
      </c>
      <c r="AP854" s="88" t="str">
        <f>IF($AB854&lt;&gt;"x","",IF(AND($I854&lt;&gt;AP$4, IFERROR(MATCH("c",$AB854:AO854,0),0)=0),"x", IF(IFERROR(MATCH("c",$AB854:AO854,0),0)=0,"c","")))</f>
        <v/>
      </c>
      <c r="AQ854" s="88" t="str">
        <f>IF($AB854&lt;&gt;"x","",IF(AND($I854&lt;&gt;AQ$4, IFERROR(MATCH("c",$AB854:AP854,0),0)=0),"x", IF(IFERROR(MATCH("c",$AB854:AP854,0),0)=0,"c","")))</f>
        <v/>
      </c>
    </row>
    <row r="855" spans="2:43" x14ac:dyDescent="0.25">
      <c r="B855" s="88">
        <f>IF(AND(OR(Pipeline!$F$5=H855,Pipeline!$F$5="",Pipeline!$F$5="All"), OR(Pipeline!$F$6=J855,Pipeline!$F$6="",Pipeline!$F$6="All"),  OR(Pipeline!$J$5&lt;=K855,Pipeline!$J$5=""), OR(Pipeline!$J$6&gt;=K855,Pipeline!$J$6=""),  OR(Pipeline!$N$5&lt;=O855,Pipeline!$N$5=""), OR(Pipeline!$N$6&gt;=O855,Pipeline!$N$6="")),1,0)</f>
        <v>1</v>
      </c>
      <c r="C855" s="99">
        <f>IF(B855&lt;&gt;1,"",COUNTIFS($I$6:I854,I855,$B$6:B854,1)+1)</f>
        <v>843</v>
      </c>
      <c r="D855" s="100" t="str">
        <f>IF(LEN(INDEX(Input!B$6:B$1005,ROW($C855)-ROW($C$5),1))=0,"-",INDEX(Input!B$6:B$1005,ROW($C855)-ROW($C$5),1))</f>
        <v>-</v>
      </c>
      <c r="E855" s="100" t="str">
        <f>IF(LEN(INDEX(Input!C$6:C$1005,ROW($C855)-ROW($C$5),1))=0,"-",INDEX(Input!C$6:C$1005,ROW($C855)-ROW($C$5),1))</f>
        <v>-</v>
      </c>
      <c r="F855" s="100" t="str">
        <f>IF(LEN(INDEX(Input!D$6:D$1005,ROW($C855)-ROW($C$5),1))=0,"-",INDEX(Input!D$6:D$1005,ROW($C855)-ROW($C$5),1))</f>
        <v>-</v>
      </c>
      <c r="G855" s="100" t="str">
        <f>IF(LEN(INDEX(Input!E$6:E$1005,ROW($C855)-ROW($C$5),1))=0,"-",INDEX(Input!E$6:E$1005,ROW($C855)-ROW($C$5),1))</f>
        <v>-</v>
      </c>
      <c r="H855" s="100" t="str">
        <f>IF(LEN(INDEX(Input!F$6:F$1005,ROW($C855)-ROW($C$5),1))=0,"-",INDEX(Input!F$6:F$1005,ROW($C855)-ROW($C$5),1))</f>
        <v>-</v>
      </c>
      <c r="I855" s="100" t="str">
        <f>IF(LEN(INDEX(Input!G$6:G$1005,ROW($C855)-ROW($C$5),1))=0,"",INDEX(Input!G$6:G$1005,ROW($C855)-ROW($C$5),1))</f>
        <v/>
      </c>
      <c r="J855" s="100" t="str">
        <f>IF(LEN(INDEX(Input!B$6:B$1005,ROW($C855)-ROW($C$5),1))=0,"-",IF(INDEX(Input!H$6:H$1005,ROW($C855)-ROW($C$5),1)="","Not set",INDEX(Input!H$6:H$1005,ROW($C855)-ROW($C$5),1)) )</f>
        <v>-</v>
      </c>
      <c r="K855" s="101" t="str">
        <f>IF(LEN(INDEX(Input!I$6:I$1005,ROW($C855)-ROW($C$5),1))=0,"",INDEX(Input!I$6:I$1005,ROW($C855)-ROW($C$5),1))</f>
        <v/>
      </c>
      <c r="L855" s="101" t="str">
        <f t="array" ref="L855">IFERROR(IF($AY$24=123,DAY(K855)&amp;connector&amp;IF($AZ$24="Extended",INDEX($AT$24:$AT$35,MONTH(K855),1),MONTH(K855))&amp;connector&amp;IF($AZ$24="Short", RIGHT(YEAR(K855),2),YEAR(K855)),IF($AY$24=213, MONTH(K855)&amp;connector&amp;DAY(K855)&amp;connector&amp;IF($AZ$24="Short", RIGHT(YEAR(K855),2),YEAR(K855)),IF($AZ$24="Short", RIGHT(YEAR(K855),2),YEAR(K855))&amp;connector&amp;MONTH(K855)&amp;connector&amp;DAY(K855))),"-")</f>
        <v>-</v>
      </c>
      <c r="M855" s="101" t="str">
        <f>IF(LEN(INDEX(Input!J$6:J$1005,ROW($C855)-ROW($C$5),1))=0,"",INDEX(Input!J$6:J$1005,ROW($C855)-ROW($C$5),1))</f>
        <v/>
      </c>
      <c r="N855" s="101" t="str">
        <f t="array" ref="N855">IFERROR(IF($AY$24=123,DAY(M855)&amp;connector&amp;IF($AZ$24="Extended",INDEX($AT$24:$AT$35,MONTH(M855),1),MONTH(M855))&amp;connector&amp;IF($AZ$24="Short", RIGHT(YEAR(M855),2),YEAR(M855)),IF($AY$24=213, MONTH(M855)&amp;connector&amp;DAY(M855)&amp;connector&amp;IF($AZ$24="Short", RIGHT(YEAR(M855),2),YEAR(M855)),IF($AZ$24="Short", RIGHT(YEAR(M855),2),YEAR(M855))&amp;connector&amp;MONTH(M855)&amp;connector&amp;DAY(M855))),"-")</f>
        <v>-</v>
      </c>
      <c r="O855" s="156" t="str">
        <f>IF(LEN(INDEX(Input!K$6:K$1005,ROW($C855)-ROW($C$5),1))=0,"",INDEX(Input!K$6:K$1005,ROW($C855)-ROW($C$5),1))</f>
        <v/>
      </c>
      <c r="P855" s="100" t="str">
        <f t="shared" si="103"/>
        <v>-</v>
      </c>
      <c r="Q855" s="156" t="str">
        <f>IF(LEN(INDEX(Input!L$6:L$1005,ROW($C855)-ROW($C$5),1))=0,"",INDEX(Input!L$6:L$1005,ROW($C855)-ROW($C$5),1))</f>
        <v/>
      </c>
      <c r="R855" s="100" t="str">
        <f t="shared" si="104"/>
        <v>-</v>
      </c>
      <c r="S855" s="156" t="str">
        <f>IF(LEN(INDEX(Input!M$6:M$1005,ROW($C855)-ROW($C$5),1))=0,"-",INDEX(Input!M$6:M$1005,ROW($C855)-ROW($C$5),1))</f>
        <v>-</v>
      </c>
      <c r="T855" s="156" t="str">
        <f t="shared" si="105"/>
        <v/>
      </c>
      <c r="U855" s="100" t="str">
        <f t="shared" si="106"/>
        <v>-</v>
      </c>
      <c r="V855" s="156" t="str">
        <f>IF(LEN(INDEX(Input!O$6:O$1005,ROW($C855)-ROW($C$5),1))=0,"",INDEX(Input!O$6:O$1005,ROW($C855)-ROW($C$5),1))</f>
        <v/>
      </c>
      <c r="W855" s="100" t="str">
        <f t="shared" si="107"/>
        <v>-</v>
      </c>
      <c r="X855" s="104" t="str">
        <f t="shared" si="108"/>
        <v/>
      </c>
      <c r="Y855" s="102" t="str">
        <f t="shared" si="102"/>
        <v/>
      </c>
      <c r="Z855" s="102" t="str">
        <f>IF(AND(OR(Dashboard!$D$7=J855,Dashboard!$D$7=""),  OR(Dashboard!$G$6&lt;=K855,Dashboard!$G$6=""), OR(Dashboard!$G$7&gt;=K855,Dashboard!$G$7=""),  OR(Dashboard!$J$6&lt;=O855,Dashboard!$J$6=""), OR(Dashboard!$J$7&gt;=O855,Dashboard!$J$7=""),D855&lt;&gt;""),"x","")</f>
        <v>x</v>
      </c>
      <c r="AA855" s="102" t="str">
        <f>IF(AND(OR(Dashboard!$D$6=H855,Dashboard!$D$6="",Dashboard!$D$6="All"), Z855="x"),"x","")</f>
        <v>x</v>
      </c>
      <c r="AB855" s="103" t="str">
        <f>IF(AND(OR(Dashboard!$D$6=H855,Dashboard!$D$6="",Dashboard!$D$6="All"), OR(Dashboard!$D$7=J855,Dashboard!$D$7=""),  OR(Dashboard!$G$6&lt;=K855,Dashboard!$G$6=""), OR(Dashboard!$G$7&gt;=K855,Dashboard!$G$7=""),  OR(Dashboard!$J$6&lt;=O855,Dashboard!$J$6=""), OR(Dashboard!$J$7&gt;=O855,Dashboard!$J$7=""),I855&lt;&gt;""),"x","")</f>
        <v/>
      </c>
      <c r="AC855" s="88" t="str">
        <f>IF($AB855&lt;&gt;"x","",IF(AND($I855&lt;&gt;AC$4, IFERROR(MATCH("c",$AB855:AB855,0),0)=0),"x", IF(IFERROR(MATCH("c",$AB855:AB855,0),0)=0,"c","")))</f>
        <v/>
      </c>
      <c r="AD855" s="88" t="str">
        <f>IF($AB855&lt;&gt;"x","",IF(AND($I855&lt;&gt;AD$4, IFERROR(MATCH("c",$AB855:AC855,0),0)=0),"x", IF(IFERROR(MATCH("c",$AB855:AC855,0),0)=0,"c","")))</f>
        <v/>
      </c>
      <c r="AE855" s="88" t="str">
        <f>IF($AB855&lt;&gt;"x","",IF(AND($I855&lt;&gt;AE$4, IFERROR(MATCH("c",$AB855:AD855,0),0)=0),"x", IF(IFERROR(MATCH("c",$AB855:AD855,0),0)=0,"c","")))</f>
        <v/>
      </c>
      <c r="AF855" s="88" t="str">
        <f>IF($AB855&lt;&gt;"x","",IF(AND($I855&lt;&gt;AF$4, IFERROR(MATCH("c",$AB855:AE855,0),0)=0),"x", IF(IFERROR(MATCH("c",$AB855:AE855,0),0)=0,"c","")))</f>
        <v/>
      </c>
      <c r="AG855" s="88" t="str">
        <f>IF($AB855&lt;&gt;"x","",IF(AND($I855&lt;&gt;AG$4, IFERROR(MATCH("c",$AB855:AF855,0),0)=0),"x", IF(IFERROR(MATCH("c",$AB855:AF855,0),0)=0,"c","")))</f>
        <v/>
      </c>
      <c r="AH855" s="88" t="str">
        <f>IF($AB855&lt;&gt;"x","",IF(AND($I855&lt;&gt;AH$4, IFERROR(MATCH("c",$AB855:AG855,0),0)=0),"x", IF(IFERROR(MATCH("c",$AB855:AG855,0),0)=0,"c","")))</f>
        <v/>
      </c>
      <c r="AI855" s="88" t="str">
        <f>IF($AB855&lt;&gt;"x","",IF(AND($I855&lt;&gt;AI$4, IFERROR(MATCH("c",$AB855:AH855,0),0)=0),"x", IF(IFERROR(MATCH("c",$AB855:AH855,0),0)=0,"c","")))</f>
        <v/>
      </c>
      <c r="AJ855" s="88" t="str">
        <f>IF($AB855&lt;&gt;"x","",IF(AND($I855&lt;&gt;AJ$4, IFERROR(MATCH("c",$AB855:AI855,0),0)=0),"x", IF(IFERROR(MATCH("c",$AB855:AI855,0),0)=0,"c","")))</f>
        <v/>
      </c>
      <c r="AK855" s="88" t="str">
        <f>IF($AB855&lt;&gt;"x","",IF(AND($I855&lt;&gt;AK$4, IFERROR(MATCH("c",$AB855:AJ855,0),0)=0),"x", IF(IFERROR(MATCH("c",$AB855:AJ855,0),0)=0,"c","")))</f>
        <v/>
      </c>
      <c r="AL855" s="88" t="str">
        <f>IF($AB855&lt;&gt;"x","",IF(AND($I855&lt;&gt;AL$4, IFERROR(MATCH("c",$AB855:AK855,0),0)=0),"x", IF(IFERROR(MATCH("c",$AB855:AK855,0),0)=0,"c","")))</f>
        <v/>
      </c>
      <c r="AM855" s="88" t="str">
        <f>IF($AB855&lt;&gt;"x","",IF(AND($I855&lt;&gt;AM$4, IFERROR(MATCH("c",$AB855:AL855,0),0)=0),"x", IF(IFERROR(MATCH("c",$AB855:AL855,0),0)=0,"c","")))</f>
        <v/>
      </c>
      <c r="AN855" s="88" t="str">
        <f>IF($AB855&lt;&gt;"x","",IF(AND($I855&lt;&gt;AN$4, IFERROR(MATCH("c",$AB855:AM855,0),0)=0),"x", IF(IFERROR(MATCH("c",$AB855:AM855,0),0)=0,"c","")))</f>
        <v/>
      </c>
      <c r="AO855" s="88" t="str">
        <f>IF($AB855&lt;&gt;"x","",IF(AND($I855&lt;&gt;AO$4, IFERROR(MATCH("c",$AB855:AN855,0),0)=0),"x", IF(IFERROR(MATCH("c",$AB855:AN855,0),0)=0,"c","")))</f>
        <v/>
      </c>
      <c r="AP855" s="88" t="str">
        <f>IF($AB855&lt;&gt;"x","",IF(AND($I855&lt;&gt;AP$4, IFERROR(MATCH("c",$AB855:AO855,0),0)=0),"x", IF(IFERROR(MATCH("c",$AB855:AO855,0),0)=0,"c","")))</f>
        <v/>
      </c>
      <c r="AQ855" s="88" t="str">
        <f>IF($AB855&lt;&gt;"x","",IF(AND($I855&lt;&gt;AQ$4, IFERROR(MATCH("c",$AB855:AP855,0),0)=0),"x", IF(IFERROR(MATCH("c",$AB855:AP855,0),0)=0,"c","")))</f>
        <v/>
      </c>
    </row>
    <row r="856" spans="2:43" x14ac:dyDescent="0.25">
      <c r="B856" s="88">
        <f>IF(AND(OR(Pipeline!$F$5=H856,Pipeline!$F$5="",Pipeline!$F$5="All"), OR(Pipeline!$F$6=J856,Pipeline!$F$6="",Pipeline!$F$6="All"),  OR(Pipeline!$J$5&lt;=K856,Pipeline!$J$5=""), OR(Pipeline!$J$6&gt;=K856,Pipeline!$J$6=""),  OR(Pipeline!$N$5&lt;=O856,Pipeline!$N$5=""), OR(Pipeline!$N$6&gt;=O856,Pipeline!$N$6="")),1,0)</f>
        <v>1</v>
      </c>
      <c r="C856" s="99">
        <f>IF(B856&lt;&gt;1,"",COUNTIFS($I$6:I855,I856,$B$6:B855,1)+1)</f>
        <v>844</v>
      </c>
      <c r="D856" s="100" t="str">
        <f>IF(LEN(INDEX(Input!B$6:B$1005,ROW($C856)-ROW($C$5),1))=0,"-",INDEX(Input!B$6:B$1005,ROW($C856)-ROW($C$5),1))</f>
        <v>-</v>
      </c>
      <c r="E856" s="100" t="str">
        <f>IF(LEN(INDEX(Input!C$6:C$1005,ROW($C856)-ROW($C$5),1))=0,"-",INDEX(Input!C$6:C$1005,ROW($C856)-ROW($C$5),1))</f>
        <v>-</v>
      </c>
      <c r="F856" s="100" t="str">
        <f>IF(LEN(INDEX(Input!D$6:D$1005,ROW($C856)-ROW($C$5),1))=0,"-",INDEX(Input!D$6:D$1005,ROW($C856)-ROW($C$5),1))</f>
        <v>-</v>
      </c>
      <c r="G856" s="100" t="str">
        <f>IF(LEN(INDEX(Input!E$6:E$1005,ROW($C856)-ROW($C$5),1))=0,"-",INDEX(Input!E$6:E$1005,ROW($C856)-ROW($C$5),1))</f>
        <v>-</v>
      </c>
      <c r="H856" s="100" t="str">
        <f>IF(LEN(INDEX(Input!F$6:F$1005,ROW($C856)-ROW($C$5),1))=0,"-",INDEX(Input!F$6:F$1005,ROW($C856)-ROW($C$5),1))</f>
        <v>-</v>
      </c>
      <c r="I856" s="100" t="str">
        <f>IF(LEN(INDEX(Input!G$6:G$1005,ROW($C856)-ROW($C$5),1))=0,"",INDEX(Input!G$6:G$1005,ROW($C856)-ROW($C$5),1))</f>
        <v/>
      </c>
      <c r="J856" s="100" t="str">
        <f>IF(LEN(INDEX(Input!B$6:B$1005,ROW($C856)-ROW($C$5),1))=0,"-",IF(INDEX(Input!H$6:H$1005,ROW($C856)-ROW($C$5),1)="","Not set",INDEX(Input!H$6:H$1005,ROW($C856)-ROW($C$5),1)) )</f>
        <v>-</v>
      </c>
      <c r="K856" s="101" t="str">
        <f>IF(LEN(INDEX(Input!I$6:I$1005,ROW($C856)-ROW($C$5),1))=0,"",INDEX(Input!I$6:I$1005,ROW($C856)-ROW($C$5),1))</f>
        <v/>
      </c>
      <c r="L856" s="101" t="str">
        <f t="array" ref="L856">IFERROR(IF($AY$24=123,DAY(K856)&amp;connector&amp;IF($AZ$24="Extended",INDEX($AT$24:$AT$35,MONTH(K856),1),MONTH(K856))&amp;connector&amp;IF($AZ$24="Short", RIGHT(YEAR(K856),2),YEAR(K856)),IF($AY$24=213, MONTH(K856)&amp;connector&amp;DAY(K856)&amp;connector&amp;IF($AZ$24="Short", RIGHT(YEAR(K856),2),YEAR(K856)),IF($AZ$24="Short", RIGHT(YEAR(K856),2),YEAR(K856))&amp;connector&amp;MONTH(K856)&amp;connector&amp;DAY(K856))),"-")</f>
        <v>-</v>
      </c>
      <c r="M856" s="101" t="str">
        <f>IF(LEN(INDEX(Input!J$6:J$1005,ROW($C856)-ROW($C$5),1))=0,"",INDEX(Input!J$6:J$1005,ROW($C856)-ROW($C$5),1))</f>
        <v/>
      </c>
      <c r="N856" s="101" t="str">
        <f t="array" ref="N856">IFERROR(IF($AY$24=123,DAY(M856)&amp;connector&amp;IF($AZ$24="Extended",INDEX($AT$24:$AT$35,MONTH(M856),1),MONTH(M856))&amp;connector&amp;IF($AZ$24="Short", RIGHT(YEAR(M856),2),YEAR(M856)),IF($AY$24=213, MONTH(M856)&amp;connector&amp;DAY(M856)&amp;connector&amp;IF($AZ$24="Short", RIGHT(YEAR(M856),2),YEAR(M856)),IF($AZ$24="Short", RIGHT(YEAR(M856),2),YEAR(M856))&amp;connector&amp;MONTH(M856)&amp;connector&amp;DAY(M856))),"-")</f>
        <v>-</v>
      </c>
      <c r="O856" s="156" t="str">
        <f>IF(LEN(INDEX(Input!K$6:K$1005,ROW($C856)-ROW($C$5),1))=0,"",INDEX(Input!K$6:K$1005,ROW($C856)-ROW($C$5),1))</f>
        <v/>
      </c>
      <c r="P856" s="100" t="str">
        <f t="shared" si="103"/>
        <v>-</v>
      </c>
      <c r="Q856" s="156" t="str">
        <f>IF(LEN(INDEX(Input!L$6:L$1005,ROW($C856)-ROW($C$5),1))=0,"",INDEX(Input!L$6:L$1005,ROW($C856)-ROW($C$5),1))</f>
        <v/>
      </c>
      <c r="R856" s="100" t="str">
        <f t="shared" si="104"/>
        <v>-</v>
      </c>
      <c r="S856" s="156" t="str">
        <f>IF(LEN(INDEX(Input!M$6:M$1005,ROW($C856)-ROW($C$5),1))=0,"-",INDEX(Input!M$6:M$1005,ROW($C856)-ROW($C$5),1))</f>
        <v>-</v>
      </c>
      <c r="T856" s="156" t="str">
        <f t="shared" si="105"/>
        <v/>
      </c>
      <c r="U856" s="100" t="str">
        <f t="shared" si="106"/>
        <v>-</v>
      </c>
      <c r="V856" s="156" t="str">
        <f>IF(LEN(INDEX(Input!O$6:O$1005,ROW($C856)-ROW($C$5),1))=0,"",INDEX(Input!O$6:O$1005,ROW($C856)-ROW($C$5),1))</f>
        <v/>
      </c>
      <c r="W856" s="100" t="str">
        <f t="shared" si="107"/>
        <v>-</v>
      </c>
      <c r="X856" s="104" t="str">
        <f t="shared" si="108"/>
        <v/>
      </c>
      <c r="Y856" s="102" t="str">
        <f t="shared" si="102"/>
        <v/>
      </c>
      <c r="Z856" s="102" t="str">
        <f>IF(AND(OR(Dashboard!$D$7=J856,Dashboard!$D$7=""),  OR(Dashboard!$G$6&lt;=K856,Dashboard!$G$6=""), OR(Dashboard!$G$7&gt;=K856,Dashboard!$G$7=""),  OR(Dashboard!$J$6&lt;=O856,Dashboard!$J$6=""), OR(Dashboard!$J$7&gt;=O856,Dashboard!$J$7=""),D856&lt;&gt;""),"x","")</f>
        <v>x</v>
      </c>
      <c r="AA856" s="102" t="str">
        <f>IF(AND(OR(Dashboard!$D$6=H856,Dashboard!$D$6="",Dashboard!$D$6="All"), Z856="x"),"x","")</f>
        <v>x</v>
      </c>
      <c r="AB856" s="103" t="str">
        <f>IF(AND(OR(Dashboard!$D$6=H856,Dashboard!$D$6="",Dashboard!$D$6="All"), OR(Dashboard!$D$7=J856,Dashboard!$D$7=""),  OR(Dashboard!$G$6&lt;=K856,Dashboard!$G$6=""), OR(Dashboard!$G$7&gt;=K856,Dashboard!$G$7=""),  OR(Dashboard!$J$6&lt;=O856,Dashboard!$J$6=""), OR(Dashboard!$J$7&gt;=O856,Dashboard!$J$7=""),I856&lt;&gt;""),"x","")</f>
        <v/>
      </c>
      <c r="AC856" s="88" t="str">
        <f>IF($AB856&lt;&gt;"x","",IF(AND($I856&lt;&gt;AC$4, IFERROR(MATCH("c",$AB856:AB856,0),0)=0),"x", IF(IFERROR(MATCH("c",$AB856:AB856,0),0)=0,"c","")))</f>
        <v/>
      </c>
      <c r="AD856" s="88" t="str">
        <f>IF($AB856&lt;&gt;"x","",IF(AND($I856&lt;&gt;AD$4, IFERROR(MATCH("c",$AB856:AC856,0),0)=0),"x", IF(IFERROR(MATCH("c",$AB856:AC856,0),0)=0,"c","")))</f>
        <v/>
      </c>
      <c r="AE856" s="88" t="str">
        <f>IF($AB856&lt;&gt;"x","",IF(AND($I856&lt;&gt;AE$4, IFERROR(MATCH("c",$AB856:AD856,0),0)=0),"x", IF(IFERROR(MATCH("c",$AB856:AD856,0),0)=0,"c","")))</f>
        <v/>
      </c>
      <c r="AF856" s="88" t="str">
        <f>IF($AB856&lt;&gt;"x","",IF(AND($I856&lt;&gt;AF$4, IFERROR(MATCH("c",$AB856:AE856,0),0)=0),"x", IF(IFERROR(MATCH("c",$AB856:AE856,0),0)=0,"c","")))</f>
        <v/>
      </c>
      <c r="AG856" s="88" t="str">
        <f>IF($AB856&lt;&gt;"x","",IF(AND($I856&lt;&gt;AG$4, IFERROR(MATCH("c",$AB856:AF856,0),0)=0),"x", IF(IFERROR(MATCH("c",$AB856:AF856,0),0)=0,"c","")))</f>
        <v/>
      </c>
      <c r="AH856" s="88" t="str">
        <f>IF($AB856&lt;&gt;"x","",IF(AND($I856&lt;&gt;AH$4, IFERROR(MATCH("c",$AB856:AG856,0),0)=0),"x", IF(IFERROR(MATCH("c",$AB856:AG856,0),0)=0,"c","")))</f>
        <v/>
      </c>
      <c r="AI856" s="88" t="str">
        <f>IF($AB856&lt;&gt;"x","",IF(AND($I856&lt;&gt;AI$4, IFERROR(MATCH("c",$AB856:AH856,0),0)=0),"x", IF(IFERROR(MATCH("c",$AB856:AH856,0),0)=0,"c","")))</f>
        <v/>
      </c>
      <c r="AJ856" s="88" t="str">
        <f>IF($AB856&lt;&gt;"x","",IF(AND($I856&lt;&gt;AJ$4, IFERROR(MATCH("c",$AB856:AI856,0),0)=0),"x", IF(IFERROR(MATCH("c",$AB856:AI856,0),0)=0,"c","")))</f>
        <v/>
      </c>
      <c r="AK856" s="88" t="str">
        <f>IF($AB856&lt;&gt;"x","",IF(AND($I856&lt;&gt;AK$4, IFERROR(MATCH("c",$AB856:AJ856,0),0)=0),"x", IF(IFERROR(MATCH("c",$AB856:AJ856,0),0)=0,"c","")))</f>
        <v/>
      </c>
      <c r="AL856" s="88" t="str">
        <f>IF($AB856&lt;&gt;"x","",IF(AND($I856&lt;&gt;AL$4, IFERROR(MATCH("c",$AB856:AK856,0),0)=0),"x", IF(IFERROR(MATCH("c",$AB856:AK856,0),0)=0,"c","")))</f>
        <v/>
      </c>
      <c r="AM856" s="88" t="str">
        <f>IF($AB856&lt;&gt;"x","",IF(AND($I856&lt;&gt;AM$4, IFERROR(MATCH("c",$AB856:AL856,0),0)=0),"x", IF(IFERROR(MATCH("c",$AB856:AL856,0),0)=0,"c","")))</f>
        <v/>
      </c>
      <c r="AN856" s="88" t="str">
        <f>IF($AB856&lt;&gt;"x","",IF(AND($I856&lt;&gt;AN$4, IFERROR(MATCH("c",$AB856:AM856,0),0)=0),"x", IF(IFERROR(MATCH("c",$AB856:AM856,0),0)=0,"c","")))</f>
        <v/>
      </c>
      <c r="AO856" s="88" t="str">
        <f>IF($AB856&lt;&gt;"x","",IF(AND($I856&lt;&gt;AO$4, IFERROR(MATCH("c",$AB856:AN856,0),0)=0),"x", IF(IFERROR(MATCH("c",$AB856:AN856,0),0)=0,"c","")))</f>
        <v/>
      </c>
      <c r="AP856" s="88" t="str">
        <f>IF($AB856&lt;&gt;"x","",IF(AND($I856&lt;&gt;AP$4, IFERROR(MATCH("c",$AB856:AO856,0),0)=0),"x", IF(IFERROR(MATCH("c",$AB856:AO856,0),0)=0,"c","")))</f>
        <v/>
      </c>
      <c r="AQ856" s="88" t="str">
        <f>IF($AB856&lt;&gt;"x","",IF(AND($I856&lt;&gt;AQ$4, IFERROR(MATCH("c",$AB856:AP856,0),0)=0),"x", IF(IFERROR(MATCH("c",$AB856:AP856,0),0)=0,"c","")))</f>
        <v/>
      </c>
    </row>
    <row r="857" spans="2:43" x14ac:dyDescent="0.25">
      <c r="B857" s="88">
        <f>IF(AND(OR(Pipeline!$F$5=H857,Pipeline!$F$5="",Pipeline!$F$5="All"), OR(Pipeline!$F$6=J857,Pipeline!$F$6="",Pipeline!$F$6="All"),  OR(Pipeline!$J$5&lt;=K857,Pipeline!$J$5=""), OR(Pipeline!$J$6&gt;=K857,Pipeline!$J$6=""),  OR(Pipeline!$N$5&lt;=O857,Pipeline!$N$5=""), OR(Pipeline!$N$6&gt;=O857,Pipeline!$N$6="")),1,0)</f>
        <v>1</v>
      </c>
      <c r="C857" s="99">
        <f>IF(B857&lt;&gt;1,"",COUNTIFS($I$6:I856,I857,$B$6:B856,1)+1)</f>
        <v>845</v>
      </c>
      <c r="D857" s="100" t="str">
        <f>IF(LEN(INDEX(Input!B$6:B$1005,ROW($C857)-ROW($C$5),1))=0,"-",INDEX(Input!B$6:B$1005,ROW($C857)-ROW($C$5),1))</f>
        <v>-</v>
      </c>
      <c r="E857" s="100" t="str">
        <f>IF(LEN(INDEX(Input!C$6:C$1005,ROW($C857)-ROW($C$5),1))=0,"-",INDEX(Input!C$6:C$1005,ROW($C857)-ROW($C$5),1))</f>
        <v>-</v>
      </c>
      <c r="F857" s="100" t="str">
        <f>IF(LEN(INDEX(Input!D$6:D$1005,ROW($C857)-ROW($C$5),1))=0,"-",INDEX(Input!D$6:D$1005,ROW($C857)-ROW($C$5),1))</f>
        <v>-</v>
      </c>
      <c r="G857" s="100" t="str">
        <f>IF(LEN(INDEX(Input!E$6:E$1005,ROW($C857)-ROW($C$5),1))=0,"-",INDEX(Input!E$6:E$1005,ROW($C857)-ROW($C$5),1))</f>
        <v>-</v>
      </c>
      <c r="H857" s="100" t="str">
        <f>IF(LEN(INDEX(Input!F$6:F$1005,ROW($C857)-ROW($C$5),1))=0,"-",INDEX(Input!F$6:F$1005,ROW($C857)-ROW($C$5),1))</f>
        <v>-</v>
      </c>
      <c r="I857" s="100" t="str">
        <f>IF(LEN(INDEX(Input!G$6:G$1005,ROW($C857)-ROW($C$5),1))=0,"",INDEX(Input!G$6:G$1005,ROW($C857)-ROW($C$5),1))</f>
        <v/>
      </c>
      <c r="J857" s="100" t="str">
        <f>IF(LEN(INDEX(Input!B$6:B$1005,ROW($C857)-ROW($C$5),1))=0,"-",IF(INDEX(Input!H$6:H$1005,ROW($C857)-ROW($C$5),1)="","Not set",INDEX(Input!H$6:H$1005,ROW($C857)-ROW($C$5),1)) )</f>
        <v>-</v>
      </c>
      <c r="K857" s="101" t="str">
        <f>IF(LEN(INDEX(Input!I$6:I$1005,ROW($C857)-ROW($C$5),1))=0,"",INDEX(Input!I$6:I$1005,ROW($C857)-ROW($C$5),1))</f>
        <v/>
      </c>
      <c r="L857" s="101" t="str">
        <f t="array" ref="L857">IFERROR(IF($AY$24=123,DAY(K857)&amp;connector&amp;IF($AZ$24="Extended",INDEX($AT$24:$AT$35,MONTH(K857),1),MONTH(K857))&amp;connector&amp;IF($AZ$24="Short", RIGHT(YEAR(K857),2),YEAR(K857)),IF($AY$24=213, MONTH(K857)&amp;connector&amp;DAY(K857)&amp;connector&amp;IF($AZ$24="Short", RIGHT(YEAR(K857),2),YEAR(K857)),IF($AZ$24="Short", RIGHT(YEAR(K857),2),YEAR(K857))&amp;connector&amp;MONTH(K857)&amp;connector&amp;DAY(K857))),"-")</f>
        <v>-</v>
      </c>
      <c r="M857" s="101" t="str">
        <f>IF(LEN(INDEX(Input!J$6:J$1005,ROW($C857)-ROW($C$5),1))=0,"",INDEX(Input!J$6:J$1005,ROW($C857)-ROW($C$5),1))</f>
        <v/>
      </c>
      <c r="N857" s="101" t="str">
        <f t="array" ref="N857">IFERROR(IF($AY$24=123,DAY(M857)&amp;connector&amp;IF($AZ$24="Extended",INDEX($AT$24:$AT$35,MONTH(M857),1),MONTH(M857))&amp;connector&amp;IF($AZ$24="Short", RIGHT(YEAR(M857),2),YEAR(M857)),IF($AY$24=213, MONTH(M857)&amp;connector&amp;DAY(M857)&amp;connector&amp;IF($AZ$24="Short", RIGHT(YEAR(M857),2),YEAR(M857)),IF($AZ$24="Short", RIGHT(YEAR(M857),2),YEAR(M857))&amp;connector&amp;MONTH(M857)&amp;connector&amp;DAY(M857))),"-")</f>
        <v>-</v>
      </c>
      <c r="O857" s="156" t="str">
        <f>IF(LEN(INDEX(Input!K$6:K$1005,ROW($C857)-ROW($C$5),1))=0,"",INDEX(Input!K$6:K$1005,ROW($C857)-ROW($C$5),1))</f>
        <v/>
      </c>
      <c r="P857" s="100" t="str">
        <f t="shared" si="103"/>
        <v>-</v>
      </c>
      <c r="Q857" s="156" t="str">
        <f>IF(LEN(INDEX(Input!L$6:L$1005,ROW($C857)-ROW($C$5),1))=0,"",INDEX(Input!L$6:L$1005,ROW($C857)-ROW($C$5),1))</f>
        <v/>
      </c>
      <c r="R857" s="100" t="str">
        <f t="shared" si="104"/>
        <v>-</v>
      </c>
      <c r="S857" s="156" t="str">
        <f>IF(LEN(INDEX(Input!M$6:M$1005,ROW($C857)-ROW($C$5),1))=0,"-",INDEX(Input!M$6:M$1005,ROW($C857)-ROW($C$5),1))</f>
        <v>-</v>
      </c>
      <c r="T857" s="156" t="str">
        <f t="shared" si="105"/>
        <v/>
      </c>
      <c r="U857" s="100" t="str">
        <f t="shared" si="106"/>
        <v>-</v>
      </c>
      <c r="V857" s="156" t="str">
        <f>IF(LEN(INDEX(Input!O$6:O$1005,ROW($C857)-ROW($C$5),1))=0,"",INDEX(Input!O$6:O$1005,ROW($C857)-ROW($C$5),1))</f>
        <v/>
      </c>
      <c r="W857" s="100" t="str">
        <f t="shared" si="107"/>
        <v>-</v>
      </c>
      <c r="X857" s="104" t="str">
        <f t="shared" si="108"/>
        <v/>
      </c>
      <c r="Y857" s="102" t="str">
        <f t="shared" si="102"/>
        <v/>
      </c>
      <c r="Z857" s="102" t="str">
        <f>IF(AND(OR(Dashboard!$D$7=J857,Dashboard!$D$7=""),  OR(Dashboard!$G$6&lt;=K857,Dashboard!$G$6=""), OR(Dashboard!$G$7&gt;=K857,Dashboard!$G$7=""),  OR(Dashboard!$J$6&lt;=O857,Dashboard!$J$6=""), OR(Dashboard!$J$7&gt;=O857,Dashboard!$J$7=""),D857&lt;&gt;""),"x","")</f>
        <v>x</v>
      </c>
      <c r="AA857" s="102" t="str">
        <f>IF(AND(OR(Dashboard!$D$6=H857,Dashboard!$D$6="",Dashboard!$D$6="All"), Z857="x"),"x","")</f>
        <v>x</v>
      </c>
      <c r="AB857" s="103" t="str">
        <f>IF(AND(OR(Dashboard!$D$6=H857,Dashboard!$D$6="",Dashboard!$D$6="All"), OR(Dashboard!$D$7=J857,Dashboard!$D$7=""),  OR(Dashboard!$G$6&lt;=K857,Dashboard!$G$6=""), OR(Dashboard!$G$7&gt;=K857,Dashboard!$G$7=""),  OR(Dashboard!$J$6&lt;=O857,Dashboard!$J$6=""), OR(Dashboard!$J$7&gt;=O857,Dashboard!$J$7=""),I857&lt;&gt;""),"x","")</f>
        <v/>
      </c>
      <c r="AC857" s="88" t="str">
        <f>IF($AB857&lt;&gt;"x","",IF(AND($I857&lt;&gt;AC$4, IFERROR(MATCH("c",$AB857:AB857,0),0)=0),"x", IF(IFERROR(MATCH("c",$AB857:AB857,0),0)=0,"c","")))</f>
        <v/>
      </c>
      <c r="AD857" s="88" t="str">
        <f>IF($AB857&lt;&gt;"x","",IF(AND($I857&lt;&gt;AD$4, IFERROR(MATCH("c",$AB857:AC857,0),0)=0),"x", IF(IFERROR(MATCH("c",$AB857:AC857,0),0)=0,"c","")))</f>
        <v/>
      </c>
      <c r="AE857" s="88" t="str">
        <f>IF($AB857&lt;&gt;"x","",IF(AND($I857&lt;&gt;AE$4, IFERROR(MATCH("c",$AB857:AD857,0),0)=0),"x", IF(IFERROR(MATCH("c",$AB857:AD857,0),0)=0,"c","")))</f>
        <v/>
      </c>
      <c r="AF857" s="88" t="str">
        <f>IF($AB857&lt;&gt;"x","",IF(AND($I857&lt;&gt;AF$4, IFERROR(MATCH("c",$AB857:AE857,0),0)=0),"x", IF(IFERROR(MATCH("c",$AB857:AE857,0),0)=0,"c","")))</f>
        <v/>
      </c>
      <c r="AG857" s="88" t="str">
        <f>IF($AB857&lt;&gt;"x","",IF(AND($I857&lt;&gt;AG$4, IFERROR(MATCH("c",$AB857:AF857,0),0)=0),"x", IF(IFERROR(MATCH("c",$AB857:AF857,0),0)=0,"c","")))</f>
        <v/>
      </c>
      <c r="AH857" s="88" t="str">
        <f>IF($AB857&lt;&gt;"x","",IF(AND($I857&lt;&gt;AH$4, IFERROR(MATCH("c",$AB857:AG857,0),0)=0),"x", IF(IFERROR(MATCH("c",$AB857:AG857,0),0)=0,"c","")))</f>
        <v/>
      </c>
      <c r="AI857" s="88" t="str">
        <f>IF($AB857&lt;&gt;"x","",IF(AND($I857&lt;&gt;AI$4, IFERROR(MATCH("c",$AB857:AH857,0),0)=0),"x", IF(IFERROR(MATCH("c",$AB857:AH857,0),0)=0,"c","")))</f>
        <v/>
      </c>
      <c r="AJ857" s="88" t="str">
        <f>IF($AB857&lt;&gt;"x","",IF(AND($I857&lt;&gt;AJ$4, IFERROR(MATCH("c",$AB857:AI857,0),0)=0),"x", IF(IFERROR(MATCH("c",$AB857:AI857,0),0)=0,"c","")))</f>
        <v/>
      </c>
      <c r="AK857" s="88" t="str">
        <f>IF($AB857&lt;&gt;"x","",IF(AND($I857&lt;&gt;AK$4, IFERROR(MATCH("c",$AB857:AJ857,0),0)=0),"x", IF(IFERROR(MATCH("c",$AB857:AJ857,0),0)=0,"c","")))</f>
        <v/>
      </c>
      <c r="AL857" s="88" t="str">
        <f>IF($AB857&lt;&gt;"x","",IF(AND($I857&lt;&gt;AL$4, IFERROR(MATCH("c",$AB857:AK857,0),0)=0),"x", IF(IFERROR(MATCH("c",$AB857:AK857,0),0)=0,"c","")))</f>
        <v/>
      </c>
      <c r="AM857" s="88" t="str">
        <f>IF($AB857&lt;&gt;"x","",IF(AND($I857&lt;&gt;AM$4, IFERROR(MATCH("c",$AB857:AL857,0),0)=0),"x", IF(IFERROR(MATCH("c",$AB857:AL857,0),0)=0,"c","")))</f>
        <v/>
      </c>
      <c r="AN857" s="88" t="str">
        <f>IF($AB857&lt;&gt;"x","",IF(AND($I857&lt;&gt;AN$4, IFERROR(MATCH("c",$AB857:AM857,0),0)=0),"x", IF(IFERROR(MATCH("c",$AB857:AM857,0),0)=0,"c","")))</f>
        <v/>
      </c>
      <c r="AO857" s="88" t="str">
        <f>IF($AB857&lt;&gt;"x","",IF(AND($I857&lt;&gt;AO$4, IFERROR(MATCH("c",$AB857:AN857,0),0)=0),"x", IF(IFERROR(MATCH("c",$AB857:AN857,0),0)=0,"c","")))</f>
        <v/>
      </c>
      <c r="AP857" s="88" t="str">
        <f>IF($AB857&lt;&gt;"x","",IF(AND($I857&lt;&gt;AP$4, IFERROR(MATCH("c",$AB857:AO857,0),0)=0),"x", IF(IFERROR(MATCH("c",$AB857:AO857,0),0)=0,"c","")))</f>
        <v/>
      </c>
      <c r="AQ857" s="88" t="str">
        <f>IF($AB857&lt;&gt;"x","",IF(AND($I857&lt;&gt;AQ$4, IFERROR(MATCH("c",$AB857:AP857,0),0)=0),"x", IF(IFERROR(MATCH("c",$AB857:AP857,0),0)=0,"c","")))</f>
        <v/>
      </c>
    </row>
    <row r="858" spans="2:43" x14ac:dyDescent="0.25">
      <c r="B858" s="88">
        <f>IF(AND(OR(Pipeline!$F$5=H858,Pipeline!$F$5="",Pipeline!$F$5="All"), OR(Pipeline!$F$6=J858,Pipeline!$F$6="",Pipeline!$F$6="All"),  OR(Pipeline!$J$5&lt;=K858,Pipeline!$J$5=""), OR(Pipeline!$J$6&gt;=K858,Pipeline!$J$6=""),  OR(Pipeline!$N$5&lt;=O858,Pipeline!$N$5=""), OR(Pipeline!$N$6&gt;=O858,Pipeline!$N$6="")),1,0)</f>
        <v>1</v>
      </c>
      <c r="C858" s="99">
        <f>IF(B858&lt;&gt;1,"",COUNTIFS($I$6:I857,I858,$B$6:B857,1)+1)</f>
        <v>846</v>
      </c>
      <c r="D858" s="100" t="str">
        <f>IF(LEN(INDEX(Input!B$6:B$1005,ROW($C858)-ROW($C$5),1))=0,"-",INDEX(Input!B$6:B$1005,ROW($C858)-ROW($C$5),1))</f>
        <v>-</v>
      </c>
      <c r="E858" s="100" t="str">
        <f>IF(LEN(INDEX(Input!C$6:C$1005,ROW($C858)-ROW($C$5),1))=0,"-",INDEX(Input!C$6:C$1005,ROW($C858)-ROW($C$5),1))</f>
        <v>-</v>
      </c>
      <c r="F858" s="100" t="str">
        <f>IF(LEN(INDEX(Input!D$6:D$1005,ROW($C858)-ROW($C$5),1))=0,"-",INDEX(Input!D$6:D$1005,ROW($C858)-ROW($C$5),1))</f>
        <v>-</v>
      </c>
      <c r="G858" s="100" t="str">
        <f>IF(LEN(INDEX(Input!E$6:E$1005,ROW($C858)-ROW($C$5),1))=0,"-",INDEX(Input!E$6:E$1005,ROW($C858)-ROW($C$5),1))</f>
        <v>-</v>
      </c>
      <c r="H858" s="100" t="str">
        <f>IF(LEN(INDEX(Input!F$6:F$1005,ROW($C858)-ROW($C$5),1))=0,"-",INDEX(Input!F$6:F$1005,ROW($C858)-ROW($C$5),1))</f>
        <v>-</v>
      </c>
      <c r="I858" s="100" t="str">
        <f>IF(LEN(INDEX(Input!G$6:G$1005,ROW($C858)-ROW($C$5),1))=0,"",INDEX(Input!G$6:G$1005,ROW($C858)-ROW($C$5),1))</f>
        <v/>
      </c>
      <c r="J858" s="100" t="str">
        <f>IF(LEN(INDEX(Input!B$6:B$1005,ROW($C858)-ROW($C$5),1))=0,"-",IF(INDEX(Input!H$6:H$1005,ROW($C858)-ROW($C$5),1)="","Not set",INDEX(Input!H$6:H$1005,ROW($C858)-ROW($C$5),1)) )</f>
        <v>-</v>
      </c>
      <c r="K858" s="101" t="str">
        <f>IF(LEN(INDEX(Input!I$6:I$1005,ROW($C858)-ROW($C$5),1))=0,"",INDEX(Input!I$6:I$1005,ROW($C858)-ROW($C$5),1))</f>
        <v/>
      </c>
      <c r="L858" s="101" t="str">
        <f t="array" ref="L858">IFERROR(IF($AY$24=123,DAY(K858)&amp;connector&amp;IF($AZ$24="Extended",INDEX($AT$24:$AT$35,MONTH(K858),1),MONTH(K858))&amp;connector&amp;IF($AZ$24="Short", RIGHT(YEAR(K858),2),YEAR(K858)),IF($AY$24=213, MONTH(K858)&amp;connector&amp;DAY(K858)&amp;connector&amp;IF($AZ$24="Short", RIGHT(YEAR(K858),2),YEAR(K858)),IF($AZ$24="Short", RIGHT(YEAR(K858),2),YEAR(K858))&amp;connector&amp;MONTH(K858)&amp;connector&amp;DAY(K858))),"-")</f>
        <v>-</v>
      </c>
      <c r="M858" s="101" t="str">
        <f>IF(LEN(INDEX(Input!J$6:J$1005,ROW($C858)-ROW($C$5),1))=0,"",INDEX(Input!J$6:J$1005,ROW($C858)-ROW($C$5),1))</f>
        <v/>
      </c>
      <c r="N858" s="101" t="str">
        <f t="array" ref="N858">IFERROR(IF($AY$24=123,DAY(M858)&amp;connector&amp;IF($AZ$24="Extended",INDEX($AT$24:$AT$35,MONTH(M858),1),MONTH(M858))&amp;connector&amp;IF($AZ$24="Short", RIGHT(YEAR(M858),2),YEAR(M858)),IF($AY$24=213, MONTH(M858)&amp;connector&amp;DAY(M858)&amp;connector&amp;IF($AZ$24="Short", RIGHT(YEAR(M858),2),YEAR(M858)),IF($AZ$24="Short", RIGHT(YEAR(M858),2),YEAR(M858))&amp;connector&amp;MONTH(M858)&amp;connector&amp;DAY(M858))),"-")</f>
        <v>-</v>
      </c>
      <c r="O858" s="156" t="str">
        <f>IF(LEN(INDEX(Input!K$6:K$1005,ROW($C858)-ROW($C$5),1))=0,"",INDEX(Input!K$6:K$1005,ROW($C858)-ROW($C$5),1))</f>
        <v/>
      </c>
      <c r="P858" s="100" t="str">
        <f t="shared" si="103"/>
        <v>-</v>
      </c>
      <c r="Q858" s="156" t="str">
        <f>IF(LEN(INDEX(Input!L$6:L$1005,ROW($C858)-ROW($C$5),1))=0,"",INDEX(Input!L$6:L$1005,ROW($C858)-ROW($C$5),1))</f>
        <v/>
      </c>
      <c r="R858" s="100" t="str">
        <f t="shared" si="104"/>
        <v>-</v>
      </c>
      <c r="S858" s="156" t="str">
        <f>IF(LEN(INDEX(Input!M$6:M$1005,ROW($C858)-ROW($C$5),1))=0,"-",INDEX(Input!M$6:M$1005,ROW($C858)-ROW($C$5),1))</f>
        <v>-</v>
      </c>
      <c r="T858" s="156" t="str">
        <f t="shared" si="105"/>
        <v/>
      </c>
      <c r="U858" s="100" t="str">
        <f t="shared" si="106"/>
        <v>-</v>
      </c>
      <c r="V858" s="156" t="str">
        <f>IF(LEN(INDEX(Input!O$6:O$1005,ROW($C858)-ROW($C$5),1))=0,"",INDEX(Input!O$6:O$1005,ROW($C858)-ROW($C$5),1))</f>
        <v/>
      </c>
      <c r="W858" s="100" t="str">
        <f t="shared" si="107"/>
        <v>-</v>
      </c>
      <c r="X858" s="104" t="str">
        <f t="shared" si="108"/>
        <v/>
      </c>
      <c r="Y858" s="102" t="str">
        <f t="shared" si="102"/>
        <v/>
      </c>
      <c r="Z858" s="102" t="str">
        <f>IF(AND(OR(Dashboard!$D$7=J858,Dashboard!$D$7=""),  OR(Dashboard!$G$6&lt;=K858,Dashboard!$G$6=""), OR(Dashboard!$G$7&gt;=K858,Dashboard!$G$7=""),  OR(Dashboard!$J$6&lt;=O858,Dashboard!$J$6=""), OR(Dashboard!$J$7&gt;=O858,Dashboard!$J$7=""),D858&lt;&gt;""),"x","")</f>
        <v>x</v>
      </c>
      <c r="AA858" s="102" t="str">
        <f>IF(AND(OR(Dashboard!$D$6=H858,Dashboard!$D$6="",Dashboard!$D$6="All"), Z858="x"),"x","")</f>
        <v>x</v>
      </c>
      <c r="AB858" s="103" t="str">
        <f>IF(AND(OR(Dashboard!$D$6=H858,Dashboard!$D$6="",Dashboard!$D$6="All"), OR(Dashboard!$D$7=J858,Dashboard!$D$7=""),  OR(Dashboard!$G$6&lt;=K858,Dashboard!$G$6=""), OR(Dashboard!$G$7&gt;=K858,Dashboard!$G$7=""),  OR(Dashboard!$J$6&lt;=O858,Dashboard!$J$6=""), OR(Dashboard!$J$7&gt;=O858,Dashboard!$J$7=""),I858&lt;&gt;""),"x","")</f>
        <v/>
      </c>
      <c r="AC858" s="88" t="str">
        <f>IF($AB858&lt;&gt;"x","",IF(AND($I858&lt;&gt;AC$4, IFERROR(MATCH("c",$AB858:AB858,0),0)=0),"x", IF(IFERROR(MATCH("c",$AB858:AB858,0),0)=0,"c","")))</f>
        <v/>
      </c>
      <c r="AD858" s="88" t="str">
        <f>IF($AB858&lt;&gt;"x","",IF(AND($I858&lt;&gt;AD$4, IFERROR(MATCH("c",$AB858:AC858,0),0)=0),"x", IF(IFERROR(MATCH("c",$AB858:AC858,0),0)=0,"c","")))</f>
        <v/>
      </c>
      <c r="AE858" s="88" t="str">
        <f>IF($AB858&lt;&gt;"x","",IF(AND($I858&lt;&gt;AE$4, IFERROR(MATCH("c",$AB858:AD858,0),0)=0),"x", IF(IFERROR(MATCH("c",$AB858:AD858,0),0)=0,"c","")))</f>
        <v/>
      </c>
      <c r="AF858" s="88" t="str">
        <f>IF($AB858&lt;&gt;"x","",IF(AND($I858&lt;&gt;AF$4, IFERROR(MATCH("c",$AB858:AE858,0),0)=0),"x", IF(IFERROR(MATCH("c",$AB858:AE858,0),0)=0,"c","")))</f>
        <v/>
      </c>
      <c r="AG858" s="88" t="str">
        <f>IF($AB858&lt;&gt;"x","",IF(AND($I858&lt;&gt;AG$4, IFERROR(MATCH("c",$AB858:AF858,0),0)=0),"x", IF(IFERROR(MATCH("c",$AB858:AF858,0),0)=0,"c","")))</f>
        <v/>
      </c>
      <c r="AH858" s="88" t="str">
        <f>IF($AB858&lt;&gt;"x","",IF(AND($I858&lt;&gt;AH$4, IFERROR(MATCH("c",$AB858:AG858,0),0)=0),"x", IF(IFERROR(MATCH("c",$AB858:AG858,0),0)=0,"c","")))</f>
        <v/>
      </c>
      <c r="AI858" s="88" t="str">
        <f>IF($AB858&lt;&gt;"x","",IF(AND($I858&lt;&gt;AI$4, IFERROR(MATCH("c",$AB858:AH858,0),0)=0),"x", IF(IFERROR(MATCH("c",$AB858:AH858,0),0)=0,"c","")))</f>
        <v/>
      </c>
      <c r="AJ858" s="88" t="str">
        <f>IF($AB858&lt;&gt;"x","",IF(AND($I858&lt;&gt;AJ$4, IFERROR(MATCH("c",$AB858:AI858,0),0)=0),"x", IF(IFERROR(MATCH("c",$AB858:AI858,0),0)=0,"c","")))</f>
        <v/>
      </c>
      <c r="AK858" s="88" t="str">
        <f>IF($AB858&lt;&gt;"x","",IF(AND($I858&lt;&gt;AK$4, IFERROR(MATCH("c",$AB858:AJ858,0),0)=0),"x", IF(IFERROR(MATCH("c",$AB858:AJ858,0),0)=0,"c","")))</f>
        <v/>
      </c>
      <c r="AL858" s="88" t="str">
        <f>IF($AB858&lt;&gt;"x","",IF(AND($I858&lt;&gt;AL$4, IFERROR(MATCH("c",$AB858:AK858,0),0)=0),"x", IF(IFERROR(MATCH("c",$AB858:AK858,0),0)=0,"c","")))</f>
        <v/>
      </c>
      <c r="AM858" s="88" t="str">
        <f>IF($AB858&lt;&gt;"x","",IF(AND($I858&lt;&gt;AM$4, IFERROR(MATCH("c",$AB858:AL858,0),0)=0),"x", IF(IFERROR(MATCH("c",$AB858:AL858,0),0)=0,"c","")))</f>
        <v/>
      </c>
      <c r="AN858" s="88" t="str">
        <f>IF($AB858&lt;&gt;"x","",IF(AND($I858&lt;&gt;AN$4, IFERROR(MATCH("c",$AB858:AM858,0),0)=0),"x", IF(IFERROR(MATCH("c",$AB858:AM858,0),0)=0,"c","")))</f>
        <v/>
      </c>
      <c r="AO858" s="88" t="str">
        <f>IF($AB858&lt;&gt;"x","",IF(AND($I858&lt;&gt;AO$4, IFERROR(MATCH("c",$AB858:AN858,0),0)=0),"x", IF(IFERROR(MATCH("c",$AB858:AN858,0),0)=0,"c","")))</f>
        <v/>
      </c>
      <c r="AP858" s="88" t="str">
        <f>IF($AB858&lt;&gt;"x","",IF(AND($I858&lt;&gt;AP$4, IFERROR(MATCH("c",$AB858:AO858,0),0)=0),"x", IF(IFERROR(MATCH("c",$AB858:AO858,0),0)=0,"c","")))</f>
        <v/>
      </c>
      <c r="AQ858" s="88" t="str">
        <f>IF($AB858&lt;&gt;"x","",IF(AND($I858&lt;&gt;AQ$4, IFERROR(MATCH("c",$AB858:AP858,0),0)=0),"x", IF(IFERROR(MATCH("c",$AB858:AP858,0),0)=0,"c","")))</f>
        <v/>
      </c>
    </row>
    <row r="859" spans="2:43" x14ac:dyDescent="0.25">
      <c r="B859" s="88">
        <f>IF(AND(OR(Pipeline!$F$5=H859,Pipeline!$F$5="",Pipeline!$F$5="All"), OR(Pipeline!$F$6=J859,Pipeline!$F$6="",Pipeline!$F$6="All"),  OR(Pipeline!$J$5&lt;=K859,Pipeline!$J$5=""), OR(Pipeline!$J$6&gt;=K859,Pipeline!$J$6=""),  OR(Pipeline!$N$5&lt;=O859,Pipeline!$N$5=""), OR(Pipeline!$N$6&gt;=O859,Pipeline!$N$6="")),1,0)</f>
        <v>1</v>
      </c>
      <c r="C859" s="99">
        <f>IF(B859&lt;&gt;1,"",COUNTIFS($I$6:I858,I859,$B$6:B858,1)+1)</f>
        <v>847</v>
      </c>
      <c r="D859" s="100" t="str">
        <f>IF(LEN(INDEX(Input!B$6:B$1005,ROW($C859)-ROW($C$5),1))=0,"-",INDEX(Input!B$6:B$1005,ROW($C859)-ROW($C$5),1))</f>
        <v>-</v>
      </c>
      <c r="E859" s="100" t="str">
        <f>IF(LEN(INDEX(Input!C$6:C$1005,ROW($C859)-ROW($C$5),1))=0,"-",INDEX(Input!C$6:C$1005,ROW($C859)-ROW($C$5),1))</f>
        <v>-</v>
      </c>
      <c r="F859" s="100" t="str">
        <f>IF(LEN(INDEX(Input!D$6:D$1005,ROW($C859)-ROW($C$5),1))=0,"-",INDEX(Input!D$6:D$1005,ROW($C859)-ROW($C$5),1))</f>
        <v>-</v>
      </c>
      <c r="G859" s="100" t="str">
        <f>IF(LEN(INDEX(Input!E$6:E$1005,ROW($C859)-ROW($C$5),1))=0,"-",INDEX(Input!E$6:E$1005,ROW($C859)-ROW($C$5),1))</f>
        <v>-</v>
      </c>
      <c r="H859" s="100" t="str">
        <f>IF(LEN(INDEX(Input!F$6:F$1005,ROW($C859)-ROW($C$5),1))=0,"-",INDEX(Input!F$6:F$1005,ROW($C859)-ROW($C$5),1))</f>
        <v>-</v>
      </c>
      <c r="I859" s="100" t="str">
        <f>IF(LEN(INDEX(Input!G$6:G$1005,ROW($C859)-ROW($C$5),1))=0,"",INDEX(Input!G$6:G$1005,ROW($C859)-ROW($C$5),1))</f>
        <v/>
      </c>
      <c r="J859" s="100" t="str">
        <f>IF(LEN(INDEX(Input!B$6:B$1005,ROW($C859)-ROW($C$5),1))=0,"-",IF(INDEX(Input!H$6:H$1005,ROW($C859)-ROW($C$5),1)="","Not set",INDEX(Input!H$6:H$1005,ROW($C859)-ROW($C$5),1)) )</f>
        <v>-</v>
      </c>
      <c r="K859" s="101" t="str">
        <f>IF(LEN(INDEX(Input!I$6:I$1005,ROW($C859)-ROW($C$5),1))=0,"",INDEX(Input!I$6:I$1005,ROW($C859)-ROW($C$5),1))</f>
        <v/>
      </c>
      <c r="L859" s="101" t="str">
        <f t="array" ref="L859">IFERROR(IF($AY$24=123,DAY(K859)&amp;connector&amp;IF($AZ$24="Extended",INDEX($AT$24:$AT$35,MONTH(K859),1),MONTH(K859))&amp;connector&amp;IF($AZ$24="Short", RIGHT(YEAR(K859),2),YEAR(K859)),IF($AY$24=213, MONTH(K859)&amp;connector&amp;DAY(K859)&amp;connector&amp;IF($AZ$24="Short", RIGHT(YEAR(K859),2),YEAR(K859)),IF($AZ$24="Short", RIGHT(YEAR(K859),2),YEAR(K859))&amp;connector&amp;MONTH(K859)&amp;connector&amp;DAY(K859))),"-")</f>
        <v>-</v>
      </c>
      <c r="M859" s="101" t="str">
        <f>IF(LEN(INDEX(Input!J$6:J$1005,ROW($C859)-ROW($C$5),1))=0,"",INDEX(Input!J$6:J$1005,ROW($C859)-ROW($C$5),1))</f>
        <v/>
      </c>
      <c r="N859" s="101" t="str">
        <f t="array" ref="N859">IFERROR(IF($AY$24=123,DAY(M859)&amp;connector&amp;IF($AZ$24="Extended",INDEX($AT$24:$AT$35,MONTH(M859),1),MONTH(M859))&amp;connector&amp;IF($AZ$24="Short", RIGHT(YEAR(M859),2),YEAR(M859)),IF($AY$24=213, MONTH(M859)&amp;connector&amp;DAY(M859)&amp;connector&amp;IF($AZ$24="Short", RIGHT(YEAR(M859),2),YEAR(M859)),IF($AZ$24="Short", RIGHT(YEAR(M859),2),YEAR(M859))&amp;connector&amp;MONTH(M859)&amp;connector&amp;DAY(M859))),"-")</f>
        <v>-</v>
      </c>
      <c r="O859" s="156" t="str">
        <f>IF(LEN(INDEX(Input!K$6:K$1005,ROW($C859)-ROW($C$5),1))=0,"",INDEX(Input!K$6:K$1005,ROW($C859)-ROW($C$5),1))</f>
        <v/>
      </c>
      <c r="P859" s="100" t="str">
        <f t="shared" si="103"/>
        <v>-</v>
      </c>
      <c r="Q859" s="156" t="str">
        <f>IF(LEN(INDEX(Input!L$6:L$1005,ROW($C859)-ROW($C$5),1))=0,"",INDEX(Input!L$6:L$1005,ROW($C859)-ROW($C$5),1))</f>
        <v/>
      </c>
      <c r="R859" s="100" t="str">
        <f t="shared" si="104"/>
        <v>-</v>
      </c>
      <c r="S859" s="156" t="str">
        <f>IF(LEN(INDEX(Input!M$6:M$1005,ROW($C859)-ROW($C$5),1))=0,"-",INDEX(Input!M$6:M$1005,ROW($C859)-ROW($C$5),1))</f>
        <v>-</v>
      </c>
      <c r="T859" s="156" t="str">
        <f t="shared" si="105"/>
        <v/>
      </c>
      <c r="U859" s="100" t="str">
        <f t="shared" si="106"/>
        <v>-</v>
      </c>
      <c r="V859" s="156" t="str">
        <f>IF(LEN(INDEX(Input!O$6:O$1005,ROW($C859)-ROW($C$5),1))=0,"",INDEX(Input!O$6:O$1005,ROW($C859)-ROW($C$5),1))</f>
        <v/>
      </c>
      <c r="W859" s="100" t="str">
        <f t="shared" si="107"/>
        <v>-</v>
      </c>
      <c r="X859" s="104" t="str">
        <f t="shared" si="108"/>
        <v/>
      </c>
      <c r="Y859" s="102" t="str">
        <f t="shared" si="102"/>
        <v/>
      </c>
      <c r="Z859" s="102" t="str">
        <f>IF(AND(OR(Dashboard!$D$7=J859,Dashboard!$D$7=""),  OR(Dashboard!$G$6&lt;=K859,Dashboard!$G$6=""), OR(Dashboard!$G$7&gt;=K859,Dashboard!$G$7=""),  OR(Dashboard!$J$6&lt;=O859,Dashboard!$J$6=""), OR(Dashboard!$J$7&gt;=O859,Dashboard!$J$7=""),D859&lt;&gt;""),"x","")</f>
        <v>x</v>
      </c>
      <c r="AA859" s="102" t="str">
        <f>IF(AND(OR(Dashboard!$D$6=H859,Dashboard!$D$6="",Dashboard!$D$6="All"), Z859="x"),"x","")</f>
        <v>x</v>
      </c>
      <c r="AB859" s="103" t="str">
        <f>IF(AND(OR(Dashboard!$D$6=H859,Dashboard!$D$6="",Dashboard!$D$6="All"), OR(Dashboard!$D$7=J859,Dashboard!$D$7=""),  OR(Dashboard!$G$6&lt;=K859,Dashboard!$G$6=""), OR(Dashboard!$G$7&gt;=K859,Dashboard!$G$7=""),  OR(Dashboard!$J$6&lt;=O859,Dashboard!$J$6=""), OR(Dashboard!$J$7&gt;=O859,Dashboard!$J$7=""),I859&lt;&gt;""),"x","")</f>
        <v/>
      </c>
      <c r="AC859" s="88" t="str">
        <f>IF($AB859&lt;&gt;"x","",IF(AND($I859&lt;&gt;AC$4, IFERROR(MATCH("c",$AB859:AB859,0),0)=0),"x", IF(IFERROR(MATCH("c",$AB859:AB859,0),0)=0,"c","")))</f>
        <v/>
      </c>
      <c r="AD859" s="88" t="str">
        <f>IF($AB859&lt;&gt;"x","",IF(AND($I859&lt;&gt;AD$4, IFERROR(MATCH("c",$AB859:AC859,0),0)=0),"x", IF(IFERROR(MATCH("c",$AB859:AC859,0),0)=0,"c","")))</f>
        <v/>
      </c>
      <c r="AE859" s="88" t="str">
        <f>IF($AB859&lt;&gt;"x","",IF(AND($I859&lt;&gt;AE$4, IFERROR(MATCH("c",$AB859:AD859,0),0)=0),"x", IF(IFERROR(MATCH("c",$AB859:AD859,0),0)=0,"c","")))</f>
        <v/>
      </c>
      <c r="AF859" s="88" t="str">
        <f>IF($AB859&lt;&gt;"x","",IF(AND($I859&lt;&gt;AF$4, IFERROR(MATCH("c",$AB859:AE859,0),0)=0),"x", IF(IFERROR(MATCH("c",$AB859:AE859,0),0)=0,"c","")))</f>
        <v/>
      </c>
      <c r="AG859" s="88" t="str">
        <f>IF($AB859&lt;&gt;"x","",IF(AND($I859&lt;&gt;AG$4, IFERROR(MATCH("c",$AB859:AF859,0),0)=0),"x", IF(IFERROR(MATCH("c",$AB859:AF859,0),0)=0,"c","")))</f>
        <v/>
      </c>
      <c r="AH859" s="88" t="str">
        <f>IF($AB859&lt;&gt;"x","",IF(AND($I859&lt;&gt;AH$4, IFERROR(MATCH("c",$AB859:AG859,0),0)=0),"x", IF(IFERROR(MATCH("c",$AB859:AG859,0),0)=0,"c","")))</f>
        <v/>
      </c>
      <c r="AI859" s="88" t="str">
        <f>IF($AB859&lt;&gt;"x","",IF(AND($I859&lt;&gt;AI$4, IFERROR(MATCH("c",$AB859:AH859,0),0)=0),"x", IF(IFERROR(MATCH("c",$AB859:AH859,0),0)=0,"c","")))</f>
        <v/>
      </c>
      <c r="AJ859" s="88" t="str">
        <f>IF($AB859&lt;&gt;"x","",IF(AND($I859&lt;&gt;AJ$4, IFERROR(MATCH("c",$AB859:AI859,0),0)=0),"x", IF(IFERROR(MATCH("c",$AB859:AI859,0),0)=0,"c","")))</f>
        <v/>
      </c>
      <c r="AK859" s="88" t="str">
        <f>IF($AB859&lt;&gt;"x","",IF(AND($I859&lt;&gt;AK$4, IFERROR(MATCH("c",$AB859:AJ859,0),0)=0),"x", IF(IFERROR(MATCH("c",$AB859:AJ859,0),0)=0,"c","")))</f>
        <v/>
      </c>
      <c r="AL859" s="88" t="str">
        <f>IF($AB859&lt;&gt;"x","",IF(AND($I859&lt;&gt;AL$4, IFERROR(MATCH("c",$AB859:AK859,0),0)=0),"x", IF(IFERROR(MATCH("c",$AB859:AK859,0),0)=0,"c","")))</f>
        <v/>
      </c>
      <c r="AM859" s="88" t="str">
        <f>IF($AB859&lt;&gt;"x","",IF(AND($I859&lt;&gt;AM$4, IFERROR(MATCH("c",$AB859:AL859,0),0)=0),"x", IF(IFERROR(MATCH("c",$AB859:AL859,0),0)=0,"c","")))</f>
        <v/>
      </c>
      <c r="AN859" s="88" t="str">
        <f>IF($AB859&lt;&gt;"x","",IF(AND($I859&lt;&gt;AN$4, IFERROR(MATCH("c",$AB859:AM859,0),0)=0),"x", IF(IFERROR(MATCH("c",$AB859:AM859,0),0)=0,"c","")))</f>
        <v/>
      </c>
      <c r="AO859" s="88" t="str">
        <f>IF($AB859&lt;&gt;"x","",IF(AND($I859&lt;&gt;AO$4, IFERROR(MATCH("c",$AB859:AN859,0),0)=0),"x", IF(IFERROR(MATCH("c",$AB859:AN859,0),0)=0,"c","")))</f>
        <v/>
      </c>
      <c r="AP859" s="88" t="str">
        <f>IF($AB859&lt;&gt;"x","",IF(AND($I859&lt;&gt;AP$4, IFERROR(MATCH("c",$AB859:AO859,0),0)=0),"x", IF(IFERROR(MATCH("c",$AB859:AO859,0),0)=0,"c","")))</f>
        <v/>
      </c>
      <c r="AQ859" s="88" t="str">
        <f>IF($AB859&lt;&gt;"x","",IF(AND($I859&lt;&gt;AQ$4, IFERROR(MATCH("c",$AB859:AP859,0),0)=0),"x", IF(IFERROR(MATCH("c",$AB859:AP859,0),0)=0,"c","")))</f>
        <v/>
      </c>
    </row>
    <row r="860" spans="2:43" x14ac:dyDescent="0.25">
      <c r="B860" s="88">
        <f>IF(AND(OR(Pipeline!$F$5=H860,Pipeline!$F$5="",Pipeline!$F$5="All"), OR(Pipeline!$F$6=J860,Pipeline!$F$6="",Pipeline!$F$6="All"),  OR(Pipeline!$J$5&lt;=K860,Pipeline!$J$5=""), OR(Pipeline!$J$6&gt;=K860,Pipeline!$J$6=""),  OR(Pipeline!$N$5&lt;=O860,Pipeline!$N$5=""), OR(Pipeline!$N$6&gt;=O860,Pipeline!$N$6="")),1,0)</f>
        <v>1</v>
      </c>
      <c r="C860" s="99">
        <f>IF(B860&lt;&gt;1,"",COUNTIFS($I$6:I859,I860,$B$6:B859,1)+1)</f>
        <v>848</v>
      </c>
      <c r="D860" s="100" t="str">
        <f>IF(LEN(INDEX(Input!B$6:B$1005,ROW($C860)-ROW($C$5),1))=0,"-",INDEX(Input!B$6:B$1005,ROW($C860)-ROW($C$5),1))</f>
        <v>-</v>
      </c>
      <c r="E860" s="100" t="str">
        <f>IF(LEN(INDEX(Input!C$6:C$1005,ROW($C860)-ROW($C$5),1))=0,"-",INDEX(Input!C$6:C$1005,ROW($C860)-ROW($C$5),1))</f>
        <v>-</v>
      </c>
      <c r="F860" s="100" t="str">
        <f>IF(LEN(INDEX(Input!D$6:D$1005,ROW($C860)-ROW($C$5),1))=0,"-",INDEX(Input!D$6:D$1005,ROW($C860)-ROW($C$5),1))</f>
        <v>-</v>
      </c>
      <c r="G860" s="100" t="str">
        <f>IF(LEN(INDEX(Input!E$6:E$1005,ROW($C860)-ROW($C$5),1))=0,"-",INDEX(Input!E$6:E$1005,ROW($C860)-ROW($C$5),1))</f>
        <v>-</v>
      </c>
      <c r="H860" s="100" t="str">
        <f>IF(LEN(INDEX(Input!F$6:F$1005,ROW($C860)-ROW($C$5),1))=0,"-",INDEX(Input!F$6:F$1005,ROW($C860)-ROW($C$5),1))</f>
        <v>-</v>
      </c>
      <c r="I860" s="100" t="str">
        <f>IF(LEN(INDEX(Input!G$6:G$1005,ROW($C860)-ROW($C$5),1))=0,"",INDEX(Input!G$6:G$1005,ROW($C860)-ROW($C$5),1))</f>
        <v/>
      </c>
      <c r="J860" s="100" t="str">
        <f>IF(LEN(INDEX(Input!B$6:B$1005,ROW($C860)-ROW($C$5),1))=0,"-",IF(INDEX(Input!H$6:H$1005,ROW($C860)-ROW($C$5),1)="","Not set",INDEX(Input!H$6:H$1005,ROW($C860)-ROW($C$5),1)) )</f>
        <v>-</v>
      </c>
      <c r="K860" s="101" t="str">
        <f>IF(LEN(INDEX(Input!I$6:I$1005,ROW($C860)-ROW($C$5),1))=0,"",INDEX(Input!I$6:I$1005,ROW($C860)-ROW($C$5),1))</f>
        <v/>
      </c>
      <c r="L860" s="101" t="str">
        <f t="array" ref="L860">IFERROR(IF($AY$24=123,DAY(K860)&amp;connector&amp;IF($AZ$24="Extended",INDEX($AT$24:$AT$35,MONTH(K860),1),MONTH(K860))&amp;connector&amp;IF($AZ$24="Short", RIGHT(YEAR(K860),2),YEAR(K860)),IF($AY$24=213, MONTH(K860)&amp;connector&amp;DAY(K860)&amp;connector&amp;IF($AZ$24="Short", RIGHT(YEAR(K860),2),YEAR(K860)),IF($AZ$24="Short", RIGHT(YEAR(K860),2),YEAR(K860))&amp;connector&amp;MONTH(K860)&amp;connector&amp;DAY(K860))),"-")</f>
        <v>-</v>
      </c>
      <c r="M860" s="101" t="str">
        <f>IF(LEN(INDEX(Input!J$6:J$1005,ROW($C860)-ROW($C$5),1))=0,"",INDEX(Input!J$6:J$1005,ROW($C860)-ROW($C$5),1))</f>
        <v/>
      </c>
      <c r="N860" s="101" t="str">
        <f t="array" ref="N860">IFERROR(IF($AY$24=123,DAY(M860)&amp;connector&amp;IF($AZ$24="Extended",INDEX($AT$24:$AT$35,MONTH(M860),1),MONTH(M860))&amp;connector&amp;IF($AZ$24="Short", RIGHT(YEAR(M860),2),YEAR(M860)),IF($AY$24=213, MONTH(M860)&amp;connector&amp;DAY(M860)&amp;connector&amp;IF($AZ$24="Short", RIGHT(YEAR(M860),2),YEAR(M860)),IF($AZ$24="Short", RIGHT(YEAR(M860),2),YEAR(M860))&amp;connector&amp;MONTH(M860)&amp;connector&amp;DAY(M860))),"-")</f>
        <v>-</v>
      </c>
      <c r="O860" s="156" t="str">
        <f>IF(LEN(INDEX(Input!K$6:K$1005,ROW($C860)-ROW($C$5),1))=0,"",INDEX(Input!K$6:K$1005,ROW($C860)-ROW($C$5),1))</f>
        <v/>
      </c>
      <c r="P860" s="100" t="str">
        <f t="shared" si="103"/>
        <v>-</v>
      </c>
      <c r="Q860" s="156" t="str">
        <f>IF(LEN(INDEX(Input!L$6:L$1005,ROW($C860)-ROW($C$5),1))=0,"",INDEX(Input!L$6:L$1005,ROW($C860)-ROW($C$5),1))</f>
        <v/>
      </c>
      <c r="R860" s="100" t="str">
        <f t="shared" si="104"/>
        <v>-</v>
      </c>
      <c r="S860" s="156" t="str">
        <f>IF(LEN(INDEX(Input!M$6:M$1005,ROW($C860)-ROW($C$5),1))=0,"-",INDEX(Input!M$6:M$1005,ROW($C860)-ROW($C$5),1))</f>
        <v>-</v>
      </c>
      <c r="T860" s="156" t="str">
        <f t="shared" si="105"/>
        <v/>
      </c>
      <c r="U860" s="100" t="str">
        <f t="shared" si="106"/>
        <v>-</v>
      </c>
      <c r="V860" s="156" t="str">
        <f>IF(LEN(INDEX(Input!O$6:O$1005,ROW($C860)-ROW($C$5),1))=0,"",INDEX(Input!O$6:O$1005,ROW($C860)-ROW($C$5),1))</f>
        <v/>
      </c>
      <c r="W860" s="100" t="str">
        <f t="shared" si="107"/>
        <v>-</v>
      </c>
      <c r="X860" s="104" t="str">
        <f t="shared" si="108"/>
        <v/>
      </c>
      <c r="Y860" s="102" t="str">
        <f t="shared" si="102"/>
        <v/>
      </c>
      <c r="Z860" s="102" t="str">
        <f>IF(AND(OR(Dashboard!$D$7=J860,Dashboard!$D$7=""),  OR(Dashboard!$G$6&lt;=K860,Dashboard!$G$6=""), OR(Dashboard!$G$7&gt;=K860,Dashboard!$G$7=""),  OR(Dashboard!$J$6&lt;=O860,Dashboard!$J$6=""), OR(Dashboard!$J$7&gt;=O860,Dashboard!$J$7=""),D860&lt;&gt;""),"x","")</f>
        <v>x</v>
      </c>
      <c r="AA860" s="102" t="str">
        <f>IF(AND(OR(Dashboard!$D$6=H860,Dashboard!$D$6="",Dashboard!$D$6="All"), Z860="x"),"x","")</f>
        <v>x</v>
      </c>
      <c r="AB860" s="103" t="str">
        <f>IF(AND(OR(Dashboard!$D$6=H860,Dashboard!$D$6="",Dashboard!$D$6="All"), OR(Dashboard!$D$7=J860,Dashboard!$D$7=""),  OR(Dashboard!$G$6&lt;=K860,Dashboard!$G$6=""), OR(Dashboard!$G$7&gt;=K860,Dashboard!$G$7=""),  OR(Dashboard!$J$6&lt;=O860,Dashboard!$J$6=""), OR(Dashboard!$J$7&gt;=O860,Dashboard!$J$7=""),I860&lt;&gt;""),"x","")</f>
        <v/>
      </c>
      <c r="AC860" s="88" t="str">
        <f>IF($AB860&lt;&gt;"x","",IF(AND($I860&lt;&gt;AC$4, IFERROR(MATCH("c",$AB860:AB860,0),0)=0),"x", IF(IFERROR(MATCH("c",$AB860:AB860,0),0)=0,"c","")))</f>
        <v/>
      </c>
      <c r="AD860" s="88" t="str">
        <f>IF($AB860&lt;&gt;"x","",IF(AND($I860&lt;&gt;AD$4, IFERROR(MATCH("c",$AB860:AC860,0),0)=0),"x", IF(IFERROR(MATCH("c",$AB860:AC860,0),0)=0,"c","")))</f>
        <v/>
      </c>
      <c r="AE860" s="88" t="str">
        <f>IF($AB860&lt;&gt;"x","",IF(AND($I860&lt;&gt;AE$4, IFERROR(MATCH("c",$AB860:AD860,0),0)=0),"x", IF(IFERROR(MATCH("c",$AB860:AD860,0),0)=0,"c","")))</f>
        <v/>
      </c>
      <c r="AF860" s="88" t="str">
        <f>IF($AB860&lt;&gt;"x","",IF(AND($I860&lt;&gt;AF$4, IFERROR(MATCH("c",$AB860:AE860,0),0)=0),"x", IF(IFERROR(MATCH("c",$AB860:AE860,0),0)=0,"c","")))</f>
        <v/>
      </c>
      <c r="AG860" s="88" t="str">
        <f>IF($AB860&lt;&gt;"x","",IF(AND($I860&lt;&gt;AG$4, IFERROR(MATCH("c",$AB860:AF860,0),0)=0),"x", IF(IFERROR(MATCH("c",$AB860:AF860,0),0)=0,"c","")))</f>
        <v/>
      </c>
      <c r="AH860" s="88" t="str">
        <f>IF($AB860&lt;&gt;"x","",IF(AND($I860&lt;&gt;AH$4, IFERROR(MATCH("c",$AB860:AG860,0),0)=0),"x", IF(IFERROR(MATCH("c",$AB860:AG860,0),0)=0,"c","")))</f>
        <v/>
      </c>
      <c r="AI860" s="88" t="str">
        <f>IF($AB860&lt;&gt;"x","",IF(AND($I860&lt;&gt;AI$4, IFERROR(MATCH("c",$AB860:AH860,0),0)=0),"x", IF(IFERROR(MATCH("c",$AB860:AH860,0),0)=0,"c","")))</f>
        <v/>
      </c>
      <c r="AJ860" s="88" t="str">
        <f>IF($AB860&lt;&gt;"x","",IF(AND($I860&lt;&gt;AJ$4, IFERROR(MATCH("c",$AB860:AI860,0),0)=0),"x", IF(IFERROR(MATCH("c",$AB860:AI860,0),0)=0,"c","")))</f>
        <v/>
      </c>
      <c r="AK860" s="88" t="str">
        <f>IF($AB860&lt;&gt;"x","",IF(AND($I860&lt;&gt;AK$4, IFERROR(MATCH("c",$AB860:AJ860,0),0)=0),"x", IF(IFERROR(MATCH("c",$AB860:AJ860,0),0)=0,"c","")))</f>
        <v/>
      </c>
      <c r="AL860" s="88" t="str">
        <f>IF($AB860&lt;&gt;"x","",IF(AND($I860&lt;&gt;AL$4, IFERROR(MATCH("c",$AB860:AK860,0),0)=0),"x", IF(IFERROR(MATCH("c",$AB860:AK860,0),0)=0,"c","")))</f>
        <v/>
      </c>
      <c r="AM860" s="88" t="str">
        <f>IF($AB860&lt;&gt;"x","",IF(AND($I860&lt;&gt;AM$4, IFERROR(MATCH("c",$AB860:AL860,0),0)=0),"x", IF(IFERROR(MATCH("c",$AB860:AL860,0),0)=0,"c","")))</f>
        <v/>
      </c>
      <c r="AN860" s="88" t="str">
        <f>IF($AB860&lt;&gt;"x","",IF(AND($I860&lt;&gt;AN$4, IFERROR(MATCH("c",$AB860:AM860,0),0)=0),"x", IF(IFERROR(MATCH("c",$AB860:AM860,0),0)=0,"c","")))</f>
        <v/>
      </c>
      <c r="AO860" s="88" t="str">
        <f>IF($AB860&lt;&gt;"x","",IF(AND($I860&lt;&gt;AO$4, IFERROR(MATCH("c",$AB860:AN860,0),0)=0),"x", IF(IFERROR(MATCH("c",$AB860:AN860,0),0)=0,"c","")))</f>
        <v/>
      </c>
      <c r="AP860" s="88" t="str">
        <f>IF($AB860&lt;&gt;"x","",IF(AND($I860&lt;&gt;AP$4, IFERROR(MATCH("c",$AB860:AO860,0),0)=0),"x", IF(IFERROR(MATCH("c",$AB860:AO860,0),0)=0,"c","")))</f>
        <v/>
      </c>
      <c r="AQ860" s="88" t="str">
        <f>IF($AB860&lt;&gt;"x","",IF(AND($I860&lt;&gt;AQ$4, IFERROR(MATCH("c",$AB860:AP860,0),0)=0),"x", IF(IFERROR(MATCH("c",$AB860:AP860,0),0)=0,"c","")))</f>
        <v/>
      </c>
    </row>
    <row r="861" spans="2:43" x14ac:dyDescent="0.25">
      <c r="B861" s="88">
        <f>IF(AND(OR(Pipeline!$F$5=H861,Pipeline!$F$5="",Pipeline!$F$5="All"), OR(Pipeline!$F$6=J861,Pipeline!$F$6="",Pipeline!$F$6="All"),  OR(Pipeline!$J$5&lt;=K861,Pipeline!$J$5=""), OR(Pipeline!$J$6&gt;=K861,Pipeline!$J$6=""),  OR(Pipeline!$N$5&lt;=O861,Pipeline!$N$5=""), OR(Pipeline!$N$6&gt;=O861,Pipeline!$N$6="")),1,0)</f>
        <v>1</v>
      </c>
      <c r="C861" s="99">
        <f>IF(B861&lt;&gt;1,"",COUNTIFS($I$6:I860,I861,$B$6:B860,1)+1)</f>
        <v>849</v>
      </c>
      <c r="D861" s="100" t="str">
        <f>IF(LEN(INDEX(Input!B$6:B$1005,ROW($C861)-ROW($C$5),1))=0,"-",INDEX(Input!B$6:B$1005,ROW($C861)-ROW($C$5),1))</f>
        <v>-</v>
      </c>
      <c r="E861" s="100" t="str">
        <f>IF(LEN(INDEX(Input!C$6:C$1005,ROW($C861)-ROW($C$5),1))=0,"-",INDEX(Input!C$6:C$1005,ROW($C861)-ROW($C$5),1))</f>
        <v>-</v>
      </c>
      <c r="F861" s="100" t="str">
        <f>IF(LEN(INDEX(Input!D$6:D$1005,ROW($C861)-ROW($C$5),1))=0,"-",INDEX(Input!D$6:D$1005,ROW($C861)-ROW($C$5),1))</f>
        <v>-</v>
      </c>
      <c r="G861" s="100" t="str">
        <f>IF(LEN(INDEX(Input!E$6:E$1005,ROW($C861)-ROW($C$5),1))=0,"-",INDEX(Input!E$6:E$1005,ROW($C861)-ROW($C$5),1))</f>
        <v>-</v>
      </c>
      <c r="H861" s="100" t="str">
        <f>IF(LEN(INDEX(Input!F$6:F$1005,ROW($C861)-ROW($C$5),1))=0,"-",INDEX(Input!F$6:F$1005,ROW($C861)-ROW($C$5),1))</f>
        <v>-</v>
      </c>
      <c r="I861" s="100" t="str">
        <f>IF(LEN(INDEX(Input!G$6:G$1005,ROW($C861)-ROW($C$5),1))=0,"",INDEX(Input!G$6:G$1005,ROW($C861)-ROW($C$5),1))</f>
        <v/>
      </c>
      <c r="J861" s="100" t="str">
        <f>IF(LEN(INDEX(Input!B$6:B$1005,ROW($C861)-ROW($C$5),1))=0,"-",IF(INDEX(Input!H$6:H$1005,ROW($C861)-ROW($C$5),1)="","Not set",INDEX(Input!H$6:H$1005,ROW($C861)-ROW($C$5),1)) )</f>
        <v>-</v>
      </c>
      <c r="K861" s="101" t="str">
        <f>IF(LEN(INDEX(Input!I$6:I$1005,ROW($C861)-ROW($C$5),1))=0,"",INDEX(Input!I$6:I$1005,ROW($C861)-ROW($C$5),1))</f>
        <v/>
      </c>
      <c r="L861" s="101" t="str">
        <f t="array" ref="L861">IFERROR(IF($AY$24=123,DAY(K861)&amp;connector&amp;IF($AZ$24="Extended",INDEX($AT$24:$AT$35,MONTH(K861),1),MONTH(K861))&amp;connector&amp;IF($AZ$24="Short", RIGHT(YEAR(K861),2),YEAR(K861)),IF($AY$24=213, MONTH(K861)&amp;connector&amp;DAY(K861)&amp;connector&amp;IF($AZ$24="Short", RIGHT(YEAR(K861),2),YEAR(K861)),IF($AZ$24="Short", RIGHT(YEAR(K861),2),YEAR(K861))&amp;connector&amp;MONTH(K861)&amp;connector&amp;DAY(K861))),"-")</f>
        <v>-</v>
      </c>
      <c r="M861" s="101" t="str">
        <f>IF(LEN(INDEX(Input!J$6:J$1005,ROW($C861)-ROW($C$5),1))=0,"",INDEX(Input!J$6:J$1005,ROW($C861)-ROW($C$5),1))</f>
        <v/>
      </c>
      <c r="N861" s="101" t="str">
        <f t="array" ref="N861">IFERROR(IF($AY$24=123,DAY(M861)&amp;connector&amp;IF($AZ$24="Extended",INDEX($AT$24:$AT$35,MONTH(M861),1),MONTH(M861))&amp;connector&amp;IF($AZ$24="Short", RIGHT(YEAR(M861),2),YEAR(M861)),IF($AY$24=213, MONTH(M861)&amp;connector&amp;DAY(M861)&amp;connector&amp;IF($AZ$24="Short", RIGHT(YEAR(M861),2),YEAR(M861)),IF($AZ$24="Short", RIGHT(YEAR(M861),2),YEAR(M861))&amp;connector&amp;MONTH(M861)&amp;connector&amp;DAY(M861))),"-")</f>
        <v>-</v>
      </c>
      <c r="O861" s="156" t="str">
        <f>IF(LEN(INDEX(Input!K$6:K$1005,ROW($C861)-ROW($C$5),1))=0,"",INDEX(Input!K$6:K$1005,ROW($C861)-ROW($C$5),1))</f>
        <v/>
      </c>
      <c r="P861" s="100" t="str">
        <f t="shared" si="103"/>
        <v>-</v>
      </c>
      <c r="Q861" s="156" t="str">
        <f>IF(LEN(INDEX(Input!L$6:L$1005,ROW($C861)-ROW($C$5),1))=0,"",INDEX(Input!L$6:L$1005,ROW($C861)-ROW($C$5),1))</f>
        <v/>
      </c>
      <c r="R861" s="100" t="str">
        <f t="shared" si="104"/>
        <v>-</v>
      </c>
      <c r="S861" s="156" t="str">
        <f>IF(LEN(INDEX(Input!M$6:M$1005,ROW($C861)-ROW($C$5),1))=0,"-",INDEX(Input!M$6:M$1005,ROW($C861)-ROW($C$5),1))</f>
        <v>-</v>
      </c>
      <c r="T861" s="156" t="str">
        <f t="shared" si="105"/>
        <v/>
      </c>
      <c r="U861" s="100" t="str">
        <f t="shared" si="106"/>
        <v>-</v>
      </c>
      <c r="V861" s="156" t="str">
        <f>IF(LEN(INDEX(Input!O$6:O$1005,ROW($C861)-ROW($C$5),1))=0,"",INDEX(Input!O$6:O$1005,ROW($C861)-ROW($C$5),1))</f>
        <v/>
      </c>
      <c r="W861" s="100" t="str">
        <f t="shared" si="107"/>
        <v>-</v>
      </c>
      <c r="X861" s="104" t="str">
        <f t="shared" si="108"/>
        <v/>
      </c>
      <c r="Y861" s="102" t="str">
        <f t="shared" si="102"/>
        <v/>
      </c>
      <c r="Z861" s="102" t="str">
        <f>IF(AND(OR(Dashboard!$D$7=J861,Dashboard!$D$7=""),  OR(Dashboard!$G$6&lt;=K861,Dashboard!$G$6=""), OR(Dashboard!$G$7&gt;=K861,Dashboard!$G$7=""),  OR(Dashboard!$J$6&lt;=O861,Dashboard!$J$6=""), OR(Dashboard!$J$7&gt;=O861,Dashboard!$J$7=""),D861&lt;&gt;""),"x","")</f>
        <v>x</v>
      </c>
      <c r="AA861" s="102" t="str">
        <f>IF(AND(OR(Dashboard!$D$6=H861,Dashboard!$D$6="",Dashboard!$D$6="All"), Z861="x"),"x","")</f>
        <v>x</v>
      </c>
      <c r="AB861" s="103" t="str">
        <f>IF(AND(OR(Dashboard!$D$6=H861,Dashboard!$D$6="",Dashboard!$D$6="All"), OR(Dashboard!$D$7=J861,Dashboard!$D$7=""),  OR(Dashboard!$G$6&lt;=K861,Dashboard!$G$6=""), OR(Dashboard!$G$7&gt;=K861,Dashboard!$G$7=""),  OR(Dashboard!$J$6&lt;=O861,Dashboard!$J$6=""), OR(Dashboard!$J$7&gt;=O861,Dashboard!$J$7=""),I861&lt;&gt;""),"x","")</f>
        <v/>
      </c>
      <c r="AC861" s="88" t="str">
        <f>IF($AB861&lt;&gt;"x","",IF(AND($I861&lt;&gt;AC$4, IFERROR(MATCH("c",$AB861:AB861,0),0)=0),"x", IF(IFERROR(MATCH("c",$AB861:AB861,0),0)=0,"c","")))</f>
        <v/>
      </c>
      <c r="AD861" s="88" t="str">
        <f>IF($AB861&lt;&gt;"x","",IF(AND($I861&lt;&gt;AD$4, IFERROR(MATCH("c",$AB861:AC861,0),0)=0),"x", IF(IFERROR(MATCH("c",$AB861:AC861,0),0)=0,"c","")))</f>
        <v/>
      </c>
      <c r="AE861" s="88" t="str">
        <f>IF($AB861&lt;&gt;"x","",IF(AND($I861&lt;&gt;AE$4, IFERROR(MATCH("c",$AB861:AD861,0),0)=0),"x", IF(IFERROR(MATCH("c",$AB861:AD861,0),0)=0,"c","")))</f>
        <v/>
      </c>
      <c r="AF861" s="88" t="str">
        <f>IF($AB861&lt;&gt;"x","",IF(AND($I861&lt;&gt;AF$4, IFERROR(MATCH("c",$AB861:AE861,0),0)=0),"x", IF(IFERROR(MATCH("c",$AB861:AE861,0),0)=0,"c","")))</f>
        <v/>
      </c>
      <c r="AG861" s="88" t="str">
        <f>IF($AB861&lt;&gt;"x","",IF(AND($I861&lt;&gt;AG$4, IFERROR(MATCH("c",$AB861:AF861,0),0)=0),"x", IF(IFERROR(MATCH("c",$AB861:AF861,0),0)=0,"c","")))</f>
        <v/>
      </c>
      <c r="AH861" s="88" t="str">
        <f>IF($AB861&lt;&gt;"x","",IF(AND($I861&lt;&gt;AH$4, IFERROR(MATCH("c",$AB861:AG861,0),0)=0),"x", IF(IFERROR(MATCH("c",$AB861:AG861,0),0)=0,"c","")))</f>
        <v/>
      </c>
      <c r="AI861" s="88" t="str">
        <f>IF($AB861&lt;&gt;"x","",IF(AND($I861&lt;&gt;AI$4, IFERROR(MATCH("c",$AB861:AH861,0),0)=0),"x", IF(IFERROR(MATCH("c",$AB861:AH861,0),0)=0,"c","")))</f>
        <v/>
      </c>
      <c r="AJ861" s="88" t="str">
        <f>IF($AB861&lt;&gt;"x","",IF(AND($I861&lt;&gt;AJ$4, IFERROR(MATCH("c",$AB861:AI861,0),0)=0),"x", IF(IFERROR(MATCH("c",$AB861:AI861,0),0)=0,"c","")))</f>
        <v/>
      </c>
      <c r="AK861" s="88" t="str">
        <f>IF($AB861&lt;&gt;"x","",IF(AND($I861&lt;&gt;AK$4, IFERROR(MATCH("c",$AB861:AJ861,0),0)=0),"x", IF(IFERROR(MATCH("c",$AB861:AJ861,0),0)=0,"c","")))</f>
        <v/>
      </c>
      <c r="AL861" s="88" t="str">
        <f>IF($AB861&lt;&gt;"x","",IF(AND($I861&lt;&gt;AL$4, IFERROR(MATCH("c",$AB861:AK861,0),0)=0),"x", IF(IFERROR(MATCH("c",$AB861:AK861,0),0)=0,"c","")))</f>
        <v/>
      </c>
      <c r="AM861" s="88" t="str">
        <f>IF($AB861&lt;&gt;"x","",IF(AND($I861&lt;&gt;AM$4, IFERROR(MATCH("c",$AB861:AL861,0),0)=0),"x", IF(IFERROR(MATCH("c",$AB861:AL861,0),0)=0,"c","")))</f>
        <v/>
      </c>
      <c r="AN861" s="88" t="str">
        <f>IF($AB861&lt;&gt;"x","",IF(AND($I861&lt;&gt;AN$4, IFERROR(MATCH("c",$AB861:AM861,0),0)=0),"x", IF(IFERROR(MATCH("c",$AB861:AM861,0),0)=0,"c","")))</f>
        <v/>
      </c>
      <c r="AO861" s="88" t="str">
        <f>IF($AB861&lt;&gt;"x","",IF(AND($I861&lt;&gt;AO$4, IFERROR(MATCH("c",$AB861:AN861,0),0)=0),"x", IF(IFERROR(MATCH("c",$AB861:AN861,0),0)=0,"c","")))</f>
        <v/>
      </c>
      <c r="AP861" s="88" t="str">
        <f>IF($AB861&lt;&gt;"x","",IF(AND($I861&lt;&gt;AP$4, IFERROR(MATCH("c",$AB861:AO861,0),0)=0),"x", IF(IFERROR(MATCH("c",$AB861:AO861,0),0)=0,"c","")))</f>
        <v/>
      </c>
      <c r="AQ861" s="88" t="str">
        <f>IF($AB861&lt;&gt;"x","",IF(AND($I861&lt;&gt;AQ$4, IFERROR(MATCH("c",$AB861:AP861,0),0)=0),"x", IF(IFERROR(MATCH("c",$AB861:AP861,0),0)=0,"c","")))</f>
        <v/>
      </c>
    </row>
    <row r="862" spans="2:43" x14ac:dyDescent="0.25">
      <c r="B862" s="88">
        <f>IF(AND(OR(Pipeline!$F$5=H862,Pipeline!$F$5="",Pipeline!$F$5="All"), OR(Pipeline!$F$6=J862,Pipeline!$F$6="",Pipeline!$F$6="All"),  OR(Pipeline!$J$5&lt;=K862,Pipeline!$J$5=""), OR(Pipeline!$J$6&gt;=K862,Pipeline!$J$6=""),  OR(Pipeline!$N$5&lt;=O862,Pipeline!$N$5=""), OR(Pipeline!$N$6&gt;=O862,Pipeline!$N$6="")),1,0)</f>
        <v>1</v>
      </c>
      <c r="C862" s="99">
        <f>IF(B862&lt;&gt;1,"",COUNTIFS($I$6:I861,I862,$B$6:B861,1)+1)</f>
        <v>850</v>
      </c>
      <c r="D862" s="100" t="str">
        <f>IF(LEN(INDEX(Input!B$6:B$1005,ROW($C862)-ROW($C$5),1))=0,"-",INDEX(Input!B$6:B$1005,ROW($C862)-ROW($C$5),1))</f>
        <v>-</v>
      </c>
      <c r="E862" s="100" t="str">
        <f>IF(LEN(INDEX(Input!C$6:C$1005,ROW($C862)-ROW($C$5),1))=0,"-",INDEX(Input!C$6:C$1005,ROW($C862)-ROW($C$5),1))</f>
        <v>-</v>
      </c>
      <c r="F862" s="100" t="str">
        <f>IF(LEN(INDEX(Input!D$6:D$1005,ROW($C862)-ROW($C$5),1))=0,"-",INDEX(Input!D$6:D$1005,ROW($C862)-ROW($C$5),1))</f>
        <v>-</v>
      </c>
      <c r="G862" s="100" t="str">
        <f>IF(LEN(INDEX(Input!E$6:E$1005,ROW($C862)-ROW($C$5),1))=0,"-",INDEX(Input!E$6:E$1005,ROW($C862)-ROW($C$5),1))</f>
        <v>-</v>
      </c>
      <c r="H862" s="100" t="str">
        <f>IF(LEN(INDEX(Input!F$6:F$1005,ROW($C862)-ROW($C$5),1))=0,"-",INDEX(Input!F$6:F$1005,ROW($C862)-ROW($C$5),1))</f>
        <v>-</v>
      </c>
      <c r="I862" s="100" t="str">
        <f>IF(LEN(INDEX(Input!G$6:G$1005,ROW($C862)-ROW($C$5),1))=0,"",INDEX(Input!G$6:G$1005,ROW($C862)-ROW($C$5),1))</f>
        <v/>
      </c>
      <c r="J862" s="100" t="str">
        <f>IF(LEN(INDEX(Input!B$6:B$1005,ROW($C862)-ROW($C$5),1))=0,"-",IF(INDEX(Input!H$6:H$1005,ROW($C862)-ROW($C$5),1)="","Not set",INDEX(Input!H$6:H$1005,ROW($C862)-ROW($C$5),1)) )</f>
        <v>-</v>
      </c>
      <c r="K862" s="101" t="str">
        <f>IF(LEN(INDEX(Input!I$6:I$1005,ROW($C862)-ROW($C$5),1))=0,"",INDEX(Input!I$6:I$1005,ROW($C862)-ROW($C$5),1))</f>
        <v/>
      </c>
      <c r="L862" s="101" t="str">
        <f t="array" ref="L862">IFERROR(IF($AY$24=123,DAY(K862)&amp;connector&amp;IF($AZ$24="Extended",INDEX($AT$24:$AT$35,MONTH(K862),1),MONTH(K862))&amp;connector&amp;IF($AZ$24="Short", RIGHT(YEAR(K862),2),YEAR(K862)),IF($AY$24=213, MONTH(K862)&amp;connector&amp;DAY(K862)&amp;connector&amp;IF($AZ$24="Short", RIGHT(YEAR(K862),2),YEAR(K862)),IF($AZ$24="Short", RIGHT(YEAR(K862),2),YEAR(K862))&amp;connector&amp;MONTH(K862)&amp;connector&amp;DAY(K862))),"-")</f>
        <v>-</v>
      </c>
      <c r="M862" s="101" t="str">
        <f>IF(LEN(INDEX(Input!J$6:J$1005,ROW($C862)-ROW($C$5),1))=0,"",INDEX(Input!J$6:J$1005,ROW($C862)-ROW($C$5),1))</f>
        <v/>
      </c>
      <c r="N862" s="101" t="str">
        <f t="array" ref="N862">IFERROR(IF($AY$24=123,DAY(M862)&amp;connector&amp;IF($AZ$24="Extended",INDEX($AT$24:$AT$35,MONTH(M862),1),MONTH(M862))&amp;connector&amp;IF($AZ$24="Short", RIGHT(YEAR(M862),2),YEAR(M862)),IF($AY$24=213, MONTH(M862)&amp;connector&amp;DAY(M862)&amp;connector&amp;IF($AZ$24="Short", RIGHT(YEAR(M862),2),YEAR(M862)),IF($AZ$24="Short", RIGHT(YEAR(M862),2),YEAR(M862))&amp;connector&amp;MONTH(M862)&amp;connector&amp;DAY(M862))),"-")</f>
        <v>-</v>
      </c>
      <c r="O862" s="156" t="str">
        <f>IF(LEN(INDEX(Input!K$6:K$1005,ROW($C862)-ROW($C$5),1))=0,"",INDEX(Input!K$6:K$1005,ROW($C862)-ROW($C$5),1))</f>
        <v/>
      </c>
      <c r="P862" s="100" t="str">
        <f t="shared" si="103"/>
        <v>-</v>
      </c>
      <c r="Q862" s="156" t="str">
        <f>IF(LEN(INDEX(Input!L$6:L$1005,ROW($C862)-ROW($C$5),1))=0,"",INDEX(Input!L$6:L$1005,ROW($C862)-ROW($C$5),1))</f>
        <v/>
      </c>
      <c r="R862" s="100" t="str">
        <f t="shared" si="104"/>
        <v>-</v>
      </c>
      <c r="S862" s="156" t="str">
        <f>IF(LEN(INDEX(Input!M$6:M$1005,ROW($C862)-ROW($C$5),1))=0,"-",INDEX(Input!M$6:M$1005,ROW($C862)-ROW($C$5),1))</f>
        <v>-</v>
      </c>
      <c r="T862" s="156" t="str">
        <f t="shared" si="105"/>
        <v/>
      </c>
      <c r="U862" s="100" t="str">
        <f t="shared" si="106"/>
        <v>-</v>
      </c>
      <c r="V862" s="156" t="str">
        <f>IF(LEN(INDEX(Input!O$6:O$1005,ROW($C862)-ROW($C$5),1))=0,"",INDEX(Input!O$6:O$1005,ROW($C862)-ROW($C$5),1))</f>
        <v/>
      </c>
      <c r="W862" s="100" t="str">
        <f t="shared" si="107"/>
        <v>-</v>
      </c>
      <c r="X862" s="104" t="str">
        <f t="shared" si="108"/>
        <v/>
      </c>
      <c r="Y862" s="102" t="str">
        <f t="shared" si="102"/>
        <v/>
      </c>
      <c r="Z862" s="102" t="str">
        <f>IF(AND(OR(Dashboard!$D$7=J862,Dashboard!$D$7=""),  OR(Dashboard!$G$6&lt;=K862,Dashboard!$G$6=""), OR(Dashboard!$G$7&gt;=K862,Dashboard!$G$7=""),  OR(Dashboard!$J$6&lt;=O862,Dashboard!$J$6=""), OR(Dashboard!$J$7&gt;=O862,Dashboard!$J$7=""),D862&lt;&gt;""),"x","")</f>
        <v>x</v>
      </c>
      <c r="AA862" s="102" t="str">
        <f>IF(AND(OR(Dashboard!$D$6=H862,Dashboard!$D$6="",Dashboard!$D$6="All"), Z862="x"),"x","")</f>
        <v>x</v>
      </c>
      <c r="AB862" s="103" t="str">
        <f>IF(AND(OR(Dashboard!$D$6=H862,Dashboard!$D$6="",Dashboard!$D$6="All"), OR(Dashboard!$D$7=J862,Dashboard!$D$7=""),  OR(Dashboard!$G$6&lt;=K862,Dashboard!$G$6=""), OR(Dashboard!$G$7&gt;=K862,Dashboard!$G$7=""),  OR(Dashboard!$J$6&lt;=O862,Dashboard!$J$6=""), OR(Dashboard!$J$7&gt;=O862,Dashboard!$J$7=""),I862&lt;&gt;""),"x","")</f>
        <v/>
      </c>
      <c r="AC862" s="88" t="str">
        <f>IF($AB862&lt;&gt;"x","",IF(AND($I862&lt;&gt;AC$4, IFERROR(MATCH("c",$AB862:AB862,0),0)=0),"x", IF(IFERROR(MATCH("c",$AB862:AB862,0),0)=0,"c","")))</f>
        <v/>
      </c>
      <c r="AD862" s="88" t="str">
        <f>IF($AB862&lt;&gt;"x","",IF(AND($I862&lt;&gt;AD$4, IFERROR(MATCH("c",$AB862:AC862,0),0)=0),"x", IF(IFERROR(MATCH("c",$AB862:AC862,0),0)=0,"c","")))</f>
        <v/>
      </c>
      <c r="AE862" s="88" t="str">
        <f>IF($AB862&lt;&gt;"x","",IF(AND($I862&lt;&gt;AE$4, IFERROR(MATCH("c",$AB862:AD862,0),0)=0),"x", IF(IFERROR(MATCH("c",$AB862:AD862,0),0)=0,"c","")))</f>
        <v/>
      </c>
      <c r="AF862" s="88" t="str">
        <f>IF($AB862&lt;&gt;"x","",IF(AND($I862&lt;&gt;AF$4, IFERROR(MATCH("c",$AB862:AE862,0),0)=0),"x", IF(IFERROR(MATCH("c",$AB862:AE862,0),0)=0,"c","")))</f>
        <v/>
      </c>
      <c r="AG862" s="88" t="str">
        <f>IF($AB862&lt;&gt;"x","",IF(AND($I862&lt;&gt;AG$4, IFERROR(MATCH("c",$AB862:AF862,0),0)=0),"x", IF(IFERROR(MATCH("c",$AB862:AF862,0),0)=0,"c","")))</f>
        <v/>
      </c>
      <c r="AH862" s="88" t="str">
        <f>IF($AB862&lt;&gt;"x","",IF(AND($I862&lt;&gt;AH$4, IFERROR(MATCH("c",$AB862:AG862,0),0)=0),"x", IF(IFERROR(MATCH("c",$AB862:AG862,0),0)=0,"c","")))</f>
        <v/>
      </c>
      <c r="AI862" s="88" t="str">
        <f>IF($AB862&lt;&gt;"x","",IF(AND($I862&lt;&gt;AI$4, IFERROR(MATCH("c",$AB862:AH862,0),0)=0),"x", IF(IFERROR(MATCH("c",$AB862:AH862,0),0)=0,"c","")))</f>
        <v/>
      </c>
      <c r="AJ862" s="88" t="str">
        <f>IF($AB862&lt;&gt;"x","",IF(AND($I862&lt;&gt;AJ$4, IFERROR(MATCH("c",$AB862:AI862,0),0)=0),"x", IF(IFERROR(MATCH("c",$AB862:AI862,0),0)=0,"c","")))</f>
        <v/>
      </c>
      <c r="AK862" s="88" t="str">
        <f>IF($AB862&lt;&gt;"x","",IF(AND($I862&lt;&gt;AK$4, IFERROR(MATCH("c",$AB862:AJ862,0),0)=0),"x", IF(IFERROR(MATCH("c",$AB862:AJ862,0),0)=0,"c","")))</f>
        <v/>
      </c>
      <c r="AL862" s="88" t="str">
        <f>IF($AB862&lt;&gt;"x","",IF(AND($I862&lt;&gt;AL$4, IFERROR(MATCH("c",$AB862:AK862,0),0)=0),"x", IF(IFERROR(MATCH("c",$AB862:AK862,0),0)=0,"c","")))</f>
        <v/>
      </c>
      <c r="AM862" s="88" t="str">
        <f>IF($AB862&lt;&gt;"x","",IF(AND($I862&lt;&gt;AM$4, IFERROR(MATCH("c",$AB862:AL862,0),0)=0),"x", IF(IFERROR(MATCH("c",$AB862:AL862,0),0)=0,"c","")))</f>
        <v/>
      </c>
      <c r="AN862" s="88" t="str">
        <f>IF($AB862&lt;&gt;"x","",IF(AND($I862&lt;&gt;AN$4, IFERROR(MATCH("c",$AB862:AM862,0),0)=0),"x", IF(IFERROR(MATCH("c",$AB862:AM862,0),0)=0,"c","")))</f>
        <v/>
      </c>
      <c r="AO862" s="88" t="str">
        <f>IF($AB862&lt;&gt;"x","",IF(AND($I862&lt;&gt;AO$4, IFERROR(MATCH("c",$AB862:AN862,0),0)=0),"x", IF(IFERROR(MATCH("c",$AB862:AN862,0),0)=0,"c","")))</f>
        <v/>
      </c>
      <c r="AP862" s="88" t="str">
        <f>IF($AB862&lt;&gt;"x","",IF(AND($I862&lt;&gt;AP$4, IFERROR(MATCH("c",$AB862:AO862,0),0)=0),"x", IF(IFERROR(MATCH("c",$AB862:AO862,0),0)=0,"c","")))</f>
        <v/>
      </c>
      <c r="AQ862" s="88" t="str">
        <f>IF($AB862&lt;&gt;"x","",IF(AND($I862&lt;&gt;AQ$4, IFERROR(MATCH("c",$AB862:AP862,0),0)=0),"x", IF(IFERROR(MATCH("c",$AB862:AP862,0),0)=0,"c","")))</f>
        <v/>
      </c>
    </row>
    <row r="863" spans="2:43" x14ac:dyDescent="0.25">
      <c r="B863" s="88">
        <f>IF(AND(OR(Pipeline!$F$5=H863,Pipeline!$F$5="",Pipeline!$F$5="All"), OR(Pipeline!$F$6=J863,Pipeline!$F$6="",Pipeline!$F$6="All"),  OR(Pipeline!$J$5&lt;=K863,Pipeline!$J$5=""), OR(Pipeline!$J$6&gt;=K863,Pipeline!$J$6=""),  OR(Pipeline!$N$5&lt;=O863,Pipeline!$N$5=""), OR(Pipeline!$N$6&gt;=O863,Pipeline!$N$6="")),1,0)</f>
        <v>1</v>
      </c>
      <c r="C863" s="99">
        <f>IF(B863&lt;&gt;1,"",COUNTIFS($I$6:I862,I863,$B$6:B862,1)+1)</f>
        <v>851</v>
      </c>
      <c r="D863" s="100" t="str">
        <f>IF(LEN(INDEX(Input!B$6:B$1005,ROW($C863)-ROW($C$5),1))=0,"-",INDEX(Input!B$6:B$1005,ROW($C863)-ROW($C$5),1))</f>
        <v>-</v>
      </c>
      <c r="E863" s="100" t="str">
        <f>IF(LEN(INDEX(Input!C$6:C$1005,ROW($C863)-ROW($C$5),1))=0,"-",INDEX(Input!C$6:C$1005,ROW($C863)-ROW($C$5),1))</f>
        <v>-</v>
      </c>
      <c r="F863" s="100" t="str">
        <f>IF(LEN(INDEX(Input!D$6:D$1005,ROW($C863)-ROW($C$5),1))=0,"-",INDEX(Input!D$6:D$1005,ROW($C863)-ROW($C$5),1))</f>
        <v>-</v>
      </c>
      <c r="G863" s="100" t="str">
        <f>IF(LEN(INDEX(Input!E$6:E$1005,ROW($C863)-ROW($C$5),1))=0,"-",INDEX(Input!E$6:E$1005,ROW($C863)-ROW($C$5),1))</f>
        <v>-</v>
      </c>
      <c r="H863" s="100" t="str">
        <f>IF(LEN(INDEX(Input!F$6:F$1005,ROW($C863)-ROW($C$5),1))=0,"-",INDEX(Input!F$6:F$1005,ROW($C863)-ROW($C$5),1))</f>
        <v>-</v>
      </c>
      <c r="I863" s="100" t="str">
        <f>IF(LEN(INDEX(Input!G$6:G$1005,ROW($C863)-ROW($C$5),1))=0,"",INDEX(Input!G$6:G$1005,ROW($C863)-ROW($C$5),1))</f>
        <v/>
      </c>
      <c r="J863" s="100" t="str">
        <f>IF(LEN(INDEX(Input!B$6:B$1005,ROW($C863)-ROW($C$5),1))=0,"-",IF(INDEX(Input!H$6:H$1005,ROW($C863)-ROW($C$5),1)="","Not set",INDEX(Input!H$6:H$1005,ROW($C863)-ROW($C$5),1)) )</f>
        <v>-</v>
      </c>
      <c r="K863" s="101" t="str">
        <f>IF(LEN(INDEX(Input!I$6:I$1005,ROW($C863)-ROW($C$5),1))=0,"",INDEX(Input!I$6:I$1005,ROW($C863)-ROW($C$5),1))</f>
        <v/>
      </c>
      <c r="L863" s="101" t="str">
        <f t="array" ref="L863">IFERROR(IF($AY$24=123,DAY(K863)&amp;connector&amp;IF($AZ$24="Extended",INDEX($AT$24:$AT$35,MONTH(K863),1),MONTH(K863))&amp;connector&amp;IF($AZ$24="Short", RIGHT(YEAR(K863),2),YEAR(K863)),IF($AY$24=213, MONTH(K863)&amp;connector&amp;DAY(K863)&amp;connector&amp;IF($AZ$24="Short", RIGHT(YEAR(K863),2),YEAR(K863)),IF($AZ$24="Short", RIGHT(YEAR(K863),2),YEAR(K863))&amp;connector&amp;MONTH(K863)&amp;connector&amp;DAY(K863))),"-")</f>
        <v>-</v>
      </c>
      <c r="M863" s="101" t="str">
        <f>IF(LEN(INDEX(Input!J$6:J$1005,ROW($C863)-ROW($C$5),1))=0,"",INDEX(Input!J$6:J$1005,ROW($C863)-ROW($C$5),1))</f>
        <v/>
      </c>
      <c r="N863" s="101" t="str">
        <f t="array" ref="N863">IFERROR(IF($AY$24=123,DAY(M863)&amp;connector&amp;IF($AZ$24="Extended",INDEX($AT$24:$AT$35,MONTH(M863),1),MONTH(M863))&amp;connector&amp;IF($AZ$24="Short", RIGHT(YEAR(M863),2),YEAR(M863)),IF($AY$24=213, MONTH(M863)&amp;connector&amp;DAY(M863)&amp;connector&amp;IF($AZ$24="Short", RIGHT(YEAR(M863),2),YEAR(M863)),IF($AZ$24="Short", RIGHT(YEAR(M863),2),YEAR(M863))&amp;connector&amp;MONTH(M863)&amp;connector&amp;DAY(M863))),"-")</f>
        <v>-</v>
      </c>
      <c r="O863" s="156" t="str">
        <f>IF(LEN(INDEX(Input!K$6:K$1005,ROW($C863)-ROW($C$5),1))=0,"",INDEX(Input!K$6:K$1005,ROW($C863)-ROW($C$5),1))</f>
        <v/>
      </c>
      <c r="P863" s="100" t="str">
        <f t="shared" si="103"/>
        <v>-</v>
      </c>
      <c r="Q863" s="156" t="str">
        <f>IF(LEN(INDEX(Input!L$6:L$1005,ROW($C863)-ROW($C$5),1))=0,"",INDEX(Input!L$6:L$1005,ROW($C863)-ROW($C$5),1))</f>
        <v/>
      </c>
      <c r="R863" s="100" t="str">
        <f t="shared" si="104"/>
        <v>-</v>
      </c>
      <c r="S863" s="156" t="str">
        <f>IF(LEN(INDEX(Input!M$6:M$1005,ROW($C863)-ROW($C$5),1))=0,"-",INDEX(Input!M$6:M$1005,ROW($C863)-ROW($C$5),1))</f>
        <v>-</v>
      </c>
      <c r="T863" s="156" t="str">
        <f t="shared" si="105"/>
        <v/>
      </c>
      <c r="U863" s="100" t="str">
        <f t="shared" si="106"/>
        <v>-</v>
      </c>
      <c r="V863" s="156" t="str">
        <f>IF(LEN(INDEX(Input!O$6:O$1005,ROW($C863)-ROW($C$5),1))=0,"",INDEX(Input!O$6:O$1005,ROW($C863)-ROW($C$5),1))</f>
        <v/>
      </c>
      <c r="W863" s="100" t="str">
        <f t="shared" si="107"/>
        <v>-</v>
      </c>
      <c r="X863" s="104" t="str">
        <f t="shared" si="108"/>
        <v/>
      </c>
      <c r="Y863" s="102" t="str">
        <f t="shared" ref="Y863:Y926" si="109">IFERROR(MONTH(IF(M863&lt;&gt;"",M863,K863)),"")</f>
        <v/>
      </c>
      <c r="Z863" s="102" t="str">
        <f>IF(AND(OR(Dashboard!$D$7=J863,Dashboard!$D$7=""),  OR(Dashboard!$G$6&lt;=K863,Dashboard!$G$6=""), OR(Dashboard!$G$7&gt;=K863,Dashboard!$G$7=""),  OR(Dashboard!$J$6&lt;=O863,Dashboard!$J$6=""), OR(Dashboard!$J$7&gt;=O863,Dashboard!$J$7=""),D863&lt;&gt;""),"x","")</f>
        <v>x</v>
      </c>
      <c r="AA863" s="102" t="str">
        <f>IF(AND(OR(Dashboard!$D$6=H863,Dashboard!$D$6="",Dashboard!$D$6="All"), Z863="x"),"x","")</f>
        <v>x</v>
      </c>
      <c r="AB863" s="103" t="str">
        <f>IF(AND(OR(Dashboard!$D$6=H863,Dashboard!$D$6="",Dashboard!$D$6="All"), OR(Dashboard!$D$7=J863,Dashboard!$D$7=""),  OR(Dashboard!$G$6&lt;=K863,Dashboard!$G$6=""), OR(Dashboard!$G$7&gt;=K863,Dashboard!$G$7=""),  OR(Dashboard!$J$6&lt;=O863,Dashboard!$J$6=""), OR(Dashboard!$J$7&gt;=O863,Dashboard!$J$7=""),I863&lt;&gt;""),"x","")</f>
        <v/>
      </c>
      <c r="AC863" s="88" t="str">
        <f>IF($AB863&lt;&gt;"x","",IF(AND($I863&lt;&gt;AC$4, IFERROR(MATCH("c",$AB863:AB863,0),0)=0),"x", IF(IFERROR(MATCH("c",$AB863:AB863,0),0)=0,"c","")))</f>
        <v/>
      </c>
      <c r="AD863" s="88" t="str">
        <f>IF($AB863&lt;&gt;"x","",IF(AND($I863&lt;&gt;AD$4, IFERROR(MATCH("c",$AB863:AC863,0),0)=0),"x", IF(IFERROR(MATCH("c",$AB863:AC863,0),0)=0,"c","")))</f>
        <v/>
      </c>
      <c r="AE863" s="88" t="str">
        <f>IF($AB863&lt;&gt;"x","",IF(AND($I863&lt;&gt;AE$4, IFERROR(MATCH("c",$AB863:AD863,0),0)=0),"x", IF(IFERROR(MATCH("c",$AB863:AD863,0),0)=0,"c","")))</f>
        <v/>
      </c>
      <c r="AF863" s="88" t="str">
        <f>IF($AB863&lt;&gt;"x","",IF(AND($I863&lt;&gt;AF$4, IFERROR(MATCH("c",$AB863:AE863,0),0)=0),"x", IF(IFERROR(MATCH("c",$AB863:AE863,0),0)=0,"c","")))</f>
        <v/>
      </c>
      <c r="AG863" s="88" t="str">
        <f>IF($AB863&lt;&gt;"x","",IF(AND($I863&lt;&gt;AG$4, IFERROR(MATCH("c",$AB863:AF863,0),0)=0),"x", IF(IFERROR(MATCH("c",$AB863:AF863,0),0)=0,"c","")))</f>
        <v/>
      </c>
      <c r="AH863" s="88" t="str">
        <f>IF($AB863&lt;&gt;"x","",IF(AND($I863&lt;&gt;AH$4, IFERROR(MATCH("c",$AB863:AG863,0),0)=0),"x", IF(IFERROR(MATCH("c",$AB863:AG863,0),0)=0,"c","")))</f>
        <v/>
      </c>
      <c r="AI863" s="88" t="str">
        <f>IF($AB863&lt;&gt;"x","",IF(AND($I863&lt;&gt;AI$4, IFERROR(MATCH("c",$AB863:AH863,0),0)=0),"x", IF(IFERROR(MATCH("c",$AB863:AH863,0),0)=0,"c","")))</f>
        <v/>
      </c>
      <c r="AJ863" s="88" t="str">
        <f>IF($AB863&lt;&gt;"x","",IF(AND($I863&lt;&gt;AJ$4, IFERROR(MATCH("c",$AB863:AI863,0),0)=0),"x", IF(IFERROR(MATCH("c",$AB863:AI863,0),0)=0,"c","")))</f>
        <v/>
      </c>
      <c r="AK863" s="88" t="str">
        <f>IF($AB863&lt;&gt;"x","",IF(AND($I863&lt;&gt;AK$4, IFERROR(MATCH("c",$AB863:AJ863,0),0)=0),"x", IF(IFERROR(MATCH("c",$AB863:AJ863,0),0)=0,"c","")))</f>
        <v/>
      </c>
      <c r="AL863" s="88" t="str">
        <f>IF($AB863&lt;&gt;"x","",IF(AND($I863&lt;&gt;AL$4, IFERROR(MATCH("c",$AB863:AK863,0),0)=0),"x", IF(IFERROR(MATCH("c",$AB863:AK863,0),0)=0,"c","")))</f>
        <v/>
      </c>
      <c r="AM863" s="88" t="str">
        <f>IF($AB863&lt;&gt;"x","",IF(AND($I863&lt;&gt;AM$4, IFERROR(MATCH("c",$AB863:AL863,0),0)=0),"x", IF(IFERROR(MATCH("c",$AB863:AL863,0),0)=0,"c","")))</f>
        <v/>
      </c>
      <c r="AN863" s="88" t="str">
        <f>IF($AB863&lt;&gt;"x","",IF(AND($I863&lt;&gt;AN$4, IFERROR(MATCH("c",$AB863:AM863,0),0)=0),"x", IF(IFERROR(MATCH("c",$AB863:AM863,0),0)=0,"c","")))</f>
        <v/>
      </c>
      <c r="AO863" s="88" t="str">
        <f>IF($AB863&lt;&gt;"x","",IF(AND($I863&lt;&gt;AO$4, IFERROR(MATCH("c",$AB863:AN863,0),0)=0),"x", IF(IFERROR(MATCH("c",$AB863:AN863,0),0)=0,"c","")))</f>
        <v/>
      </c>
      <c r="AP863" s="88" t="str">
        <f>IF($AB863&lt;&gt;"x","",IF(AND($I863&lt;&gt;AP$4, IFERROR(MATCH("c",$AB863:AO863,0),0)=0),"x", IF(IFERROR(MATCH("c",$AB863:AO863,0),0)=0,"c","")))</f>
        <v/>
      </c>
      <c r="AQ863" s="88" t="str">
        <f>IF($AB863&lt;&gt;"x","",IF(AND($I863&lt;&gt;AQ$4, IFERROR(MATCH("c",$AB863:AP863,0),0)=0),"x", IF(IFERROR(MATCH("c",$AB863:AP863,0),0)=0,"c","")))</f>
        <v/>
      </c>
    </row>
    <row r="864" spans="2:43" x14ac:dyDescent="0.25">
      <c r="B864" s="88">
        <f>IF(AND(OR(Pipeline!$F$5=H864,Pipeline!$F$5="",Pipeline!$F$5="All"), OR(Pipeline!$F$6=J864,Pipeline!$F$6="",Pipeline!$F$6="All"),  OR(Pipeline!$J$5&lt;=K864,Pipeline!$J$5=""), OR(Pipeline!$J$6&gt;=K864,Pipeline!$J$6=""),  OR(Pipeline!$N$5&lt;=O864,Pipeline!$N$5=""), OR(Pipeline!$N$6&gt;=O864,Pipeline!$N$6="")),1,0)</f>
        <v>1</v>
      </c>
      <c r="C864" s="99">
        <f>IF(B864&lt;&gt;1,"",COUNTIFS($I$6:I863,I864,$B$6:B863,1)+1)</f>
        <v>852</v>
      </c>
      <c r="D864" s="100" t="str">
        <f>IF(LEN(INDEX(Input!B$6:B$1005,ROW($C864)-ROW($C$5),1))=0,"-",INDEX(Input!B$6:B$1005,ROW($C864)-ROW($C$5),1))</f>
        <v>-</v>
      </c>
      <c r="E864" s="100" t="str">
        <f>IF(LEN(INDEX(Input!C$6:C$1005,ROW($C864)-ROW($C$5),1))=0,"-",INDEX(Input!C$6:C$1005,ROW($C864)-ROW($C$5),1))</f>
        <v>-</v>
      </c>
      <c r="F864" s="100" t="str">
        <f>IF(LEN(INDEX(Input!D$6:D$1005,ROW($C864)-ROW($C$5),1))=0,"-",INDEX(Input!D$6:D$1005,ROW($C864)-ROW($C$5),1))</f>
        <v>-</v>
      </c>
      <c r="G864" s="100" t="str">
        <f>IF(LEN(INDEX(Input!E$6:E$1005,ROW($C864)-ROW($C$5),1))=0,"-",INDEX(Input!E$6:E$1005,ROW($C864)-ROW($C$5),1))</f>
        <v>-</v>
      </c>
      <c r="H864" s="100" t="str">
        <f>IF(LEN(INDEX(Input!F$6:F$1005,ROW($C864)-ROW($C$5),1))=0,"-",INDEX(Input!F$6:F$1005,ROW($C864)-ROW($C$5),1))</f>
        <v>-</v>
      </c>
      <c r="I864" s="100" t="str">
        <f>IF(LEN(INDEX(Input!G$6:G$1005,ROW($C864)-ROW($C$5),1))=0,"",INDEX(Input!G$6:G$1005,ROW($C864)-ROW($C$5),1))</f>
        <v/>
      </c>
      <c r="J864" s="100" t="str">
        <f>IF(LEN(INDEX(Input!B$6:B$1005,ROW($C864)-ROW($C$5),1))=0,"-",IF(INDEX(Input!H$6:H$1005,ROW($C864)-ROW($C$5),1)="","Not set",INDEX(Input!H$6:H$1005,ROW($C864)-ROW($C$5),1)) )</f>
        <v>-</v>
      </c>
      <c r="K864" s="101" t="str">
        <f>IF(LEN(INDEX(Input!I$6:I$1005,ROW($C864)-ROW($C$5),1))=0,"",INDEX(Input!I$6:I$1005,ROW($C864)-ROW($C$5),1))</f>
        <v/>
      </c>
      <c r="L864" s="101" t="str">
        <f t="array" ref="L864">IFERROR(IF($AY$24=123,DAY(K864)&amp;connector&amp;IF($AZ$24="Extended",INDEX($AT$24:$AT$35,MONTH(K864),1),MONTH(K864))&amp;connector&amp;IF($AZ$24="Short", RIGHT(YEAR(K864),2),YEAR(K864)),IF($AY$24=213, MONTH(K864)&amp;connector&amp;DAY(K864)&amp;connector&amp;IF($AZ$24="Short", RIGHT(YEAR(K864),2),YEAR(K864)),IF($AZ$24="Short", RIGHT(YEAR(K864),2),YEAR(K864))&amp;connector&amp;MONTH(K864)&amp;connector&amp;DAY(K864))),"-")</f>
        <v>-</v>
      </c>
      <c r="M864" s="101" t="str">
        <f>IF(LEN(INDEX(Input!J$6:J$1005,ROW($C864)-ROW($C$5),1))=0,"",INDEX(Input!J$6:J$1005,ROW($C864)-ROW($C$5),1))</f>
        <v/>
      </c>
      <c r="N864" s="101" t="str">
        <f t="array" ref="N864">IFERROR(IF($AY$24=123,DAY(M864)&amp;connector&amp;IF($AZ$24="Extended",INDEX($AT$24:$AT$35,MONTH(M864),1),MONTH(M864))&amp;connector&amp;IF($AZ$24="Short", RIGHT(YEAR(M864),2),YEAR(M864)),IF($AY$24=213, MONTH(M864)&amp;connector&amp;DAY(M864)&amp;connector&amp;IF($AZ$24="Short", RIGHT(YEAR(M864),2),YEAR(M864)),IF($AZ$24="Short", RIGHT(YEAR(M864),2),YEAR(M864))&amp;connector&amp;MONTH(M864)&amp;connector&amp;DAY(M864))),"-")</f>
        <v>-</v>
      </c>
      <c r="O864" s="156" t="str">
        <f>IF(LEN(INDEX(Input!K$6:K$1005,ROW($C864)-ROW($C$5),1))=0,"",INDEX(Input!K$6:K$1005,ROW($C864)-ROW($C$5),1))</f>
        <v/>
      </c>
      <c r="P864" s="100" t="str">
        <f t="shared" si="103"/>
        <v>-</v>
      </c>
      <c r="Q864" s="156" t="str">
        <f>IF(LEN(INDEX(Input!L$6:L$1005,ROW($C864)-ROW($C$5),1))=0,"",INDEX(Input!L$6:L$1005,ROW($C864)-ROW($C$5),1))</f>
        <v/>
      </c>
      <c r="R864" s="100" t="str">
        <f t="shared" si="104"/>
        <v>-</v>
      </c>
      <c r="S864" s="156" t="str">
        <f>IF(LEN(INDEX(Input!M$6:M$1005,ROW($C864)-ROW($C$5),1))=0,"-",INDEX(Input!M$6:M$1005,ROW($C864)-ROW($C$5),1))</f>
        <v>-</v>
      </c>
      <c r="T864" s="156" t="str">
        <f t="shared" si="105"/>
        <v/>
      </c>
      <c r="U864" s="100" t="str">
        <f t="shared" si="106"/>
        <v>-</v>
      </c>
      <c r="V864" s="156" t="str">
        <f>IF(LEN(INDEX(Input!O$6:O$1005,ROW($C864)-ROW($C$5),1))=0,"",INDEX(Input!O$6:O$1005,ROW($C864)-ROW($C$5),1))</f>
        <v/>
      </c>
      <c r="W864" s="100" t="str">
        <f t="shared" si="107"/>
        <v>-</v>
      </c>
      <c r="X864" s="104" t="str">
        <f t="shared" si="108"/>
        <v/>
      </c>
      <c r="Y864" s="102" t="str">
        <f t="shared" si="109"/>
        <v/>
      </c>
      <c r="Z864" s="102" t="str">
        <f>IF(AND(OR(Dashboard!$D$7=J864,Dashboard!$D$7=""),  OR(Dashboard!$G$6&lt;=K864,Dashboard!$G$6=""), OR(Dashboard!$G$7&gt;=K864,Dashboard!$G$7=""),  OR(Dashboard!$J$6&lt;=O864,Dashboard!$J$6=""), OR(Dashboard!$J$7&gt;=O864,Dashboard!$J$7=""),D864&lt;&gt;""),"x","")</f>
        <v>x</v>
      </c>
      <c r="AA864" s="102" t="str">
        <f>IF(AND(OR(Dashboard!$D$6=H864,Dashboard!$D$6="",Dashboard!$D$6="All"), Z864="x"),"x","")</f>
        <v>x</v>
      </c>
      <c r="AB864" s="103" t="str">
        <f>IF(AND(OR(Dashboard!$D$6=H864,Dashboard!$D$6="",Dashboard!$D$6="All"), OR(Dashboard!$D$7=J864,Dashboard!$D$7=""),  OR(Dashboard!$G$6&lt;=K864,Dashboard!$G$6=""), OR(Dashboard!$G$7&gt;=K864,Dashboard!$G$7=""),  OR(Dashboard!$J$6&lt;=O864,Dashboard!$J$6=""), OR(Dashboard!$J$7&gt;=O864,Dashboard!$J$7=""),I864&lt;&gt;""),"x","")</f>
        <v/>
      </c>
      <c r="AC864" s="88" t="str">
        <f>IF($AB864&lt;&gt;"x","",IF(AND($I864&lt;&gt;AC$4, IFERROR(MATCH("c",$AB864:AB864,0),0)=0),"x", IF(IFERROR(MATCH("c",$AB864:AB864,0),0)=0,"c","")))</f>
        <v/>
      </c>
      <c r="AD864" s="88" t="str">
        <f>IF($AB864&lt;&gt;"x","",IF(AND($I864&lt;&gt;AD$4, IFERROR(MATCH("c",$AB864:AC864,0),0)=0),"x", IF(IFERROR(MATCH("c",$AB864:AC864,0),0)=0,"c","")))</f>
        <v/>
      </c>
      <c r="AE864" s="88" t="str">
        <f>IF($AB864&lt;&gt;"x","",IF(AND($I864&lt;&gt;AE$4, IFERROR(MATCH("c",$AB864:AD864,0),0)=0),"x", IF(IFERROR(MATCH("c",$AB864:AD864,0),0)=0,"c","")))</f>
        <v/>
      </c>
      <c r="AF864" s="88" t="str">
        <f>IF($AB864&lt;&gt;"x","",IF(AND($I864&lt;&gt;AF$4, IFERROR(MATCH("c",$AB864:AE864,0),0)=0),"x", IF(IFERROR(MATCH("c",$AB864:AE864,0),0)=0,"c","")))</f>
        <v/>
      </c>
      <c r="AG864" s="88" t="str">
        <f>IF($AB864&lt;&gt;"x","",IF(AND($I864&lt;&gt;AG$4, IFERROR(MATCH("c",$AB864:AF864,0),0)=0),"x", IF(IFERROR(MATCH("c",$AB864:AF864,0),0)=0,"c","")))</f>
        <v/>
      </c>
      <c r="AH864" s="88" t="str">
        <f>IF($AB864&lt;&gt;"x","",IF(AND($I864&lt;&gt;AH$4, IFERROR(MATCH("c",$AB864:AG864,0),0)=0),"x", IF(IFERROR(MATCH("c",$AB864:AG864,0),0)=0,"c","")))</f>
        <v/>
      </c>
      <c r="AI864" s="88" t="str">
        <f>IF($AB864&lt;&gt;"x","",IF(AND($I864&lt;&gt;AI$4, IFERROR(MATCH("c",$AB864:AH864,0),0)=0),"x", IF(IFERROR(MATCH("c",$AB864:AH864,0),0)=0,"c","")))</f>
        <v/>
      </c>
      <c r="AJ864" s="88" t="str">
        <f>IF($AB864&lt;&gt;"x","",IF(AND($I864&lt;&gt;AJ$4, IFERROR(MATCH("c",$AB864:AI864,0),0)=0),"x", IF(IFERROR(MATCH("c",$AB864:AI864,0),0)=0,"c","")))</f>
        <v/>
      </c>
      <c r="AK864" s="88" t="str">
        <f>IF($AB864&lt;&gt;"x","",IF(AND($I864&lt;&gt;AK$4, IFERROR(MATCH("c",$AB864:AJ864,0),0)=0),"x", IF(IFERROR(MATCH("c",$AB864:AJ864,0),0)=0,"c","")))</f>
        <v/>
      </c>
      <c r="AL864" s="88" t="str">
        <f>IF($AB864&lt;&gt;"x","",IF(AND($I864&lt;&gt;AL$4, IFERROR(MATCH("c",$AB864:AK864,0),0)=0),"x", IF(IFERROR(MATCH("c",$AB864:AK864,0),0)=0,"c","")))</f>
        <v/>
      </c>
      <c r="AM864" s="88" t="str">
        <f>IF($AB864&lt;&gt;"x","",IF(AND($I864&lt;&gt;AM$4, IFERROR(MATCH("c",$AB864:AL864,0),0)=0),"x", IF(IFERROR(MATCH("c",$AB864:AL864,0),0)=0,"c","")))</f>
        <v/>
      </c>
      <c r="AN864" s="88" t="str">
        <f>IF($AB864&lt;&gt;"x","",IF(AND($I864&lt;&gt;AN$4, IFERROR(MATCH("c",$AB864:AM864,0),0)=0),"x", IF(IFERROR(MATCH("c",$AB864:AM864,0),0)=0,"c","")))</f>
        <v/>
      </c>
      <c r="AO864" s="88" t="str">
        <f>IF($AB864&lt;&gt;"x","",IF(AND($I864&lt;&gt;AO$4, IFERROR(MATCH("c",$AB864:AN864,0),0)=0),"x", IF(IFERROR(MATCH("c",$AB864:AN864,0),0)=0,"c","")))</f>
        <v/>
      </c>
      <c r="AP864" s="88" t="str">
        <f>IF($AB864&lt;&gt;"x","",IF(AND($I864&lt;&gt;AP$4, IFERROR(MATCH("c",$AB864:AO864,0),0)=0),"x", IF(IFERROR(MATCH("c",$AB864:AO864,0),0)=0,"c","")))</f>
        <v/>
      </c>
      <c r="AQ864" s="88" t="str">
        <f>IF($AB864&lt;&gt;"x","",IF(AND($I864&lt;&gt;AQ$4, IFERROR(MATCH("c",$AB864:AP864,0),0)=0),"x", IF(IFERROR(MATCH("c",$AB864:AP864,0),0)=0,"c","")))</f>
        <v/>
      </c>
    </row>
    <row r="865" spans="2:43" x14ac:dyDescent="0.25">
      <c r="B865" s="88">
        <f>IF(AND(OR(Pipeline!$F$5=H865,Pipeline!$F$5="",Pipeline!$F$5="All"), OR(Pipeline!$F$6=J865,Pipeline!$F$6="",Pipeline!$F$6="All"),  OR(Pipeline!$J$5&lt;=K865,Pipeline!$J$5=""), OR(Pipeline!$J$6&gt;=K865,Pipeline!$J$6=""),  OR(Pipeline!$N$5&lt;=O865,Pipeline!$N$5=""), OR(Pipeline!$N$6&gt;=O865,Pipeline!$N$6="")),1,0)</f>
        <v>1</v>
      </c>
      <c r="C865" s="99">
        <f>IF(B865&lt;&gt;1,"",COUNTIFS($I$6:I864,I865,$B$6:B864,1)+1)</f>
        <v>853</v>
      </c>
      <c r="D865" s="100" t="str">
        <f>IF(LEN(INDEX(Input!B$6:B$1005,ROW($C865)-ROW($C$5),1))=0,"-",INDEX(Input!B$6:B$1005,ROW($C865)-ROW($C$5),1))</f>
        <v>-</v>
      </c>
      <c r="E865" s="100" t="str">
        <f>IF(LEN(INDEX(Input!C$6:C$1005,ROW($C865)-ROW($C$5),1))=0,"-",INDEX(Input!C$6:C$1005,ROW($C865)-ROW($C$5),1))</f>
        <v>-</v>
      </c>
      <c r="F865" s="100" t="str">
        <f>IF(LEN(INDEX(Input!D$6:D$1005,ROW($C865)-ROW($C$5),1))=0,"-",INDEX(Input!D$6:D$1005,ROW($C865)-ROW($C$5),1))</f>
        <v>-</v>
      </c>
      <c r="G865" s="100" t="str">
        <f>IF(LEN(INDEX(Input!E$6:E$1005,ROW($C865)-ROW($C$5),1))=0,"-",INDEX(Input!E$6:E$1005,ROW($C865)-ROW($C$5),1))</f>
        <v>-</v>
      </c>
      <c r="H865" s="100" t="str">
        <f>IF(LEN(INDEX(Input!F$6:F$1005,ROW($C865)-ROW($C$5),1))=0,"-",INDEX(Input!F$6:F$1005,ROW($C865)-ROW($C$5),1))</f>
        <v>-</v>
      </c>
      <c r="I865" s="100" t="str">
        <f>IF(LEN(INDEX(Input!G$6:G$1005,ROW($C865)-ROW($C$5),1))=0,"",INDEX(Input!G$6:G$1005,ROW($C865)-ROW($C$5),1))</f>
        <v/>
      </c>
      <c r="J865" s="100" t="str">
        <f>IF(LEN(INDEX(Input!B$6:B$1005,ROW($C865)-ROW($C$5),1))=0,"-",IF(INDEX(Input!H$6:H$1005,ROW($C865)-ROW($C$5),1)="","Not set",INDEX(Input!H$6:H$1005,ROW($C865)-ROW($C$5),1)) )</f>
        <v>-</v>
      </c>
      <c r="K865" s="101" t="str">
        <f>IF(LEN(INDEX(Input!I$6:I$1005,ROW($C865)-ROW($C$5),1))=0,"",INDEX(Input!I$6:I$1005,ROW($C865)-ROW($C$5),1))</f>
        <v/>
      </c>
      <c r="L865" s="101" t="str">
        <f t="array" ref="L865">IFERROR(IF($AY$24=123,DAY(K865)&amp;connector&amp;IF($AZ$24="Extended",INDEX($AT$24:$AT$35,MONTH(K865),1),MONTH(K865))&amp;connector&amp;IF($AZ$24="Short", RIGHT(YEAR(K865),2),YEAR(K865)),IF($AY$24=213, MONTH(K865)&amp;connector&amp;DAY(K865)&amp;connector&amp;IF($AZ$24="Short", RIGHT(YEAR(K865),2),YEAR(K865)),IF($AZ$24="Short", RIGHT(YEAR(K865),2),YEAR(K865))&amp;connector&amp;MONTH(K865)&amp;connector&amp;DAY(K865))),"-")</f>
        <v>-</v>
      </c>
      <c r="M865" s="101" t="str">
        <f>IF(LEN(INDEX(Input!J$6:J$1005,ROW($C865)-ROW($C$5),1))=0,"",INDEX(Input!J$6:J$1005,ROW($C865)-ROW($C$5),1))</f>
        <v/>
      </c>
      <c r="N865" s="101" t="str">
        <f t="array" ref="N865">IFERROR(IF($AY$24=123,DAY(M865)&amp;connector&amp;IF($AZ$24="Extended",INDEX($AT$24:$AT$35,MONTH(M865),1),MONTH(M865))&amp;connector&amp;IF($AZ$24="Short", RIGHT(YEAR(M865),2),YEAR(M865)),IF($AY$24=213, MONTH(M865)&amp;connector&amp;DAY(M865)&amp;connector&amp;IF($AZ$24="Short", RIGHT(YEAR(M865),2),YEAR(M865)),IF($AZ$24="Short", RIGHT(YEAR(M865),2),YEAR(M865))&amp;connector&amp;MONTH(M865)&amp;connector&amp;DAY(M865))),"-")</f>
        <v>-</v>
      </c>
      <c r="O865" s="156" t="str">
        <f>IF(LEN(INDEX(Input!K$6:K$1005,ROW($C865)-ROW($C$5),1))=0,"",INDEX(Input!K$6:K$1005,ROW($C865)-ROW($C$5),1))</f>
        <v/>
      </c>
      <c r="P865" s="100" t="str">
        <f t="shared" si="103"/>
        <v>-</v>
      </c>
      <c r="Q865" s="156" t="str">
        <f>IF(LEN(INDEX(Input!L$6:L$1005,ROW($C865)-ROW($C$5),1))=0,"",INDEX(Input!L$6:L$1005,ROW($C865)-ROW($C$5),1))</f>
        <v/>
      </c>
      <c r="R865" s="100" t="str">
        <f t="shared" si="104"/>
        <v>-</v>
      </c>
      <c r="S865" s="156" t="str">
        <f>IF(LEN(INDEX(Input!M$6:M$1005,ROW($C865)-ROW($C$5),1))=0,"-",INDEX(Input!M$6:M$1005,ROW($C865)-ROW($C$5),1))</f>
        <v>-</v>
      </c>
      <c r="T865" s="156" t="str">
        <f t="shared" si="105"/>
        <v/>
      </c>
      <c r="U865" s="100" t="str">
        <f t="shared" si="106"/>
        <v>-</v>
      </c>
      <c r="V865" s="156" t="str">
        <f>IF(LEN(INDEX(Input!O$6:O$1005,ROW($C865)-ROW($C$5),1))=0,"",INDEX(Input!O$6:O$1005,ROW($C865)-ROW($C$5),1))</f>
        <v/>
      </c>
      <c r="W865" s="100" t="str">
        <f t="shared" si="107"/>
        <v>-</v>
      </c>
      <c r="X865" s="104" t="str">
        <f t="shared" si="108"/>
        <v/>
      </c>
      <c r="Y865" s="102" t="str">
        <f t="shared" si="109"/>
        <v/>
      </c>
      <c r="Z865" s="102" t="str">
        <f>IF(AND(OR(Dashboard!$D$7=J865,Dashboard!$D$7=""),  OR(Dashboard!$G$6&lt;=K865,Dashboard!$G$6=""), OR(Dashboard!$G$7&gt;=K865,Dashboard!$G$7=""),  OR(Dashboard!$J$6&lt;=O865,Dashboard!$J$6=""), OR(Dashboard!$J$7&gt;=O865,Dashboard!$J$7=""),D865&lt;&gt;""),"x","")</f>
        <v>x</v>
      </c>
      <c r="AA865" s="102" t="str">
        <f>IF(AND(OR(Dashboard!$D$6=H865,Dashboard!$D$6="",Dashboard!$D$6="All"), Z865="x"),"x","")</f>
        <v>x</v>
      </c>
      <c r="AB865" s="103" t="str">
        <f>IF(AND(OR(Dashboard!$D$6=H865,Dashboard!$D$6="",Dashboard!$D$6="All"), OR(Dashboard!$D$7=J865,Dashboard!$D$7=""),  OR(Dashboard!$G$6&lt;=K865,Dashboard!$G$6=""), OR(Dashboard!$G$7&gt;=K865,Dashboard!$G$7=""),  OR(Dashboard!$J$6&lt;=O865,Dashboard!$J$6=""), OR(Dashboard!$J$7&gt;=O865,Dashboard!$J$7=""),I865&lt;&gt;""),"x","")</f>
        <v/>
      </c>
      <c r="AC865" s="88" t="str">
        <f>IF($AB865&lt;&gt;"x","",IF(AND($I865&lt;&gt;AC$4, IFERROR(MATCH("c",$AB865:AB865,0),0)=0),"x", IF(IFERROR(MATCH("c",$AB865:AB865,0),0)=0,"c","")))</f>
        <v/>
      </c>
      <c r="AD865" s="88" t="str">
        <f>IF($AB865&lt;&gt;"x","",IF(AND($I865&lt;&gt;AD$4, IFERROR(MATCH("c",$AB865:AC865,0),0)=0),"x", IF(IFERROR(MATCH("c",$AB865:AC865,0),0)=0,"c","")))</f>
        <v/>
      </c>
      <c r="AE865" s="88" t="str">
        <f>IF($AB865&lt;&gt;"x","",IF(AND($I865&lt;&gt;AE$4, IFERROR(MATCH("c",$AB865:AD865,0),0)=0),"x", IF(IFERROR(MATCH("c",$AB865:AD865,0),0)=0,"c","")))</f>
        <v/>
      </c>
      <c r="AF865" s="88" t="str">
        <f>IF($AB865&lt;&gt;"x","",IF(AND($I865&lt;&gt;AF$4, IFERROR(MATCH("c",$AB865:AE865,0),0)=0),"x", IF(IFERROR(MATCH("c",$AB865:AE865,0),0)=0,"c","")))</f>
        <v/>
      </c>
      <c r="AG865" s="88" t="str">
        <f>IF($AB865&lt;&gt;"x","",IF(AND($I865&lt;&gt;AG$4, IFERROR(MATCH("c",$AB865:AF865,0),0)=0),"x", IF(IFERROR(MATCH("c",$AB865:AF865,0),0)=0,"c","")))</f>
        <v/>
      </c>
      <c r="AH865" s="88" t="str">
        <f>IF($AB865&lt;&gt;"x","",IF(AND($I865&lt;&gt;AH$4, IFERROR(MATCH("c",$AB865:AG865,0),0)=0),"x", IF(IFERROR(MATCH("c",$AB865:AG865,0),0)=0,"c","")))</f>
        <v/>
      </c>
      <c r="AI865" s="88" t="str">
        <f>IF($AB865&lt;&gt;"x","",IF(AND($I865&lt;&gt;AI$4, IFERROR(MATCH("c",$AB865:AH865,0),0)=0),"x", IF(IFERROR(MATCH("c",$AB865:AH865,0),0)=0,"c","")))</f>
        <v/>
      </c>
      <c r="AJ865" s="88" t="str">
        <f>IF($AB865&lt;&gt;"x","",IF(AND($I865&lt;&gt;AJ$4, IFERROR(MATCH("c",$AB865:AI865,0),0)=0),"x", IF(IFERROR(MATCH("c",$AB865:AI865,0),0)=0,"c","")))</f>
        <v/>
      </c>
      <c r="AK865" s="88" t="str">
        <f>IF($AB865&lt;&gt;"x","",IF(AND($I865&lt;&gt;AK$4, IFERROR(MATCH("c",$AB865:AJ865,0),0)=0),"x", IF(IFERROR(MATCH("c",$AB865:AJ865,0),0)=0,"c","")))</f>
        <v/>
      </c>
      <c r="AL865" s="88" t="str">
        <f>IF($AB865&lt;&gt;"x","",IF(AND($I865&lt;&gt;AL$4, IFERROR(MATCH("c",$AB865:AK865,0),0)=0),"x", IF(IFERROR(MATCH("c",$AB865:AK865,0),0)=0,"c","")))</f>
        <v/>
      </c>
      <c r="AM865" s="88" t="str">
        <f>IF($AB865&lt;&gt;"x","",IF(AND($I865&lt;&gt;AM$4, IFERROR(MATCH("c",$AB865:AL865,0),0)=0),"x", IF(IFERROR(MATCH("c",$AB865:AL865,0),0)=0,"c","")))</f>
        <v/>
      </c>
      <c r="AN865" s="88" t="str">
        <f>IF($AB865&lt;&gt;"x","",IF(AND($I865&lt;&gt;AN$4, IFERROR(MATCH("c",$AB865:AM865,0),0)=0),"x", IF(IFERROR(MATCH("c",$AB865:AM865,0),0)=0,"c","")))</f>
        <v/>
      </c>
      <c r="AO865" s="88" t="str">
        <f>IF($AB865&lt;&gt;"x","",IF(AND($I865&lt;&gt;AO$4, IFERROR(MATCH("c",$AB865:AN865,0),0)=0),"x", IF(IFERROR(MATCH("c",$AB865:AN865,0),0)=0,"c","")))</f>
        <v/>
      </c>
      <c r="AP865" s="88" t="str">
        <f>IF($AB865&lt;&gt;"x","",IF(AND($I865&lt;&gt;AP$4, IFERROR(MATCH("c",$AB865:AO865,0),0)=0),"x", IF(IFERROR(MATCH("c",$AB865:AO865,0),0)=0,"c","")))</f>
        <v/>
      </c>
      <c r="AQ865" s="88" t="str">
        <f>IF($AB865&lt;&gt;"x","",IF(AND($I865&lt;&gt;AQ$4, IFERROR(MATCH("c",$AB865:AP865,0),0)=0),"x", IF(IFERROR(MATCH("c",$AB865:AP865,0),0)=0,"c","")))</f>
        <v/>
      </c>
    </row>
    <row r="866" spans="2:43" x14ac:dyDescent="0.25">
      <c r="B866" s="88">
        <f>IF(AND(OR(Pipeline!$F$5=H866,Pipeline!$F$5="",Pipeline!$F$5="All"), OR(Pipeline!$F$6=J866,Pipeline!$F$6="",Pipeline!$F$6="All"),  OR(Pipeline!$J$5&lt;=K866,Pipeline!$J$5=""), OR(Pipeline!$J$6&gt;=K866,Pipeline!$J$6=""),  OR(Pipeline!$N$5&lt;=O866,Pipeline!$N$5=""), OR(Pipeline!$N$6&gt;=O866,Pipeline!$N$6="")),1,0)</f>
        <v>1</v>
      </c>
      <c r="C866" s="99">
        <f>IF(B866&lt;&gt;1,"",COUNTIFS($I$6:I865,I866,$B$6:B865,1)+1)</f>
        <v>854</v>
      </c>
      <c r="D866" s="100" t="str">
        <f>IF(LEN(INDEX(Input!B$6:B$1005,ROW($C866)-ROW($C$5),1))=0,"-",INDEX(Input!B$6:B$1005,ROW($C866)-ROW($C$5),1))</f>
        <v>-</v>
      </c>
      <c r="E866" s="100" t="str">
        <f>IF(LEN(INDEX(Input!C$6:C$1005,ROW($C866)-ROW($C$5),1))=0,"-",INDEX(Input!C$6:C$1005,ROW($C866)-ROW($C$5),1))</f>
        <v>-</v>
      </c>
      <c r="F866" s="100" t="str">
        <f>IF(LEN(INDEX(Input!D$6:D$1005,ROW($C866)-ROW($C$5),1))=0,"-",INDEX(Input!D$6:D$1005,ROW($C866)-ROW($C$5),1))</f>
        <v>-</v>
      </c>
      <c r="G866" s="100" t="str">
        <f>IF(LEN(INDEX(Input!E$6:E$1005,ROW($C866)-ROW($C$5),1))=0,"-",INDEX(Input!E$6:E$1005,ROW($C866)-ROW($C$5),1))</f>
        <v>-</v>
      </c>
      <c r="H866" s="100" t="str">
        <f>IF(LEN(INDEX(Input!F$6:F$1005,ROW($C866)-ROW($C$5),1))=0,"-",INDEX(Input!F$6:F$1005,ROW($C866)-ROW($C$5),1))</f>
        <v>-</v>
      </c>
      <c r="I866" s="100" t="str">
        <f>IF(LEN(INDEX(Input!G$6:G$1005,ROW($C866)-ROW($C$5),1))=0,"",INDEX(Input!G$6:G$1005,ROW($C866)-ROW($C$5),1))</f>
        <v/>
      </c>
      <c r="J866" s="100" t="str">
        <f>IF(LEN(INDEX(Input!B$6:B$1005,ROW($C866)-ROW($C$5),1))=0,"-",IF(INDEX(Input!H$6:H$1005,ROW($C866)-ROW($C$5),1)="","Not set",INDEX(Input!H$6:H$1005,ROW($C866)-ROW($C$5),1)) )</f>
        <v>-</v>
      </c>
      <c r="K866" s="101" t="str">
        <f>IF(LEN(INDEX(Input!I$6:I$1005,ROW($C866)-ROW($C$5),1))=0,"",INDEX(Input!I$6:I$1005,ROW($C866)-ROW($C$5),1))</f>
        <v/>
      </c>
      <c r="L866" s="101" t="str">
        <f t="array" ref="L866">IFERROR(IF($AY$24=123,DAY(K866)&amp;connector&amp;IF($AZ$24="Extended",INDEX($AT$24:$AT$35,MONTH(K866),1),MONTH(K866))&amp;connector&amp;IF($AZ$24="Short", RIGHT(YEAR(K866),2),YEAR(K866)),IF($AY$24=213, MONTH(K866)&amp;connector&amp;DAY(K866)&amp;connector&amp;IF($AZ$24="Short", RIGHT(YEAR(K866),2),YEAR(K866)),IF($AZ$24="Short", RIGHT(YEAR(K866),2),YEAR(K866))&amp;connector&amp;MONTH(K866)&amp;connector&amp;DAY(K866))),"-")</f>
        <v>-</v>
      </c>
      <c r="M866" s="101" t="str">
        <f>IF(LEN(INDEX(Input!J$6:J$1005,ROW($C866)-ROW($C$5),1))=0,"",INDEX(Input!J$6:J$1005,ROW($C866)-ROW($C$5),1))</f>
        <v/>
      </c>
      <c r="N866" s="101" t="str">
        <f t="array" ref="N866">IFERROR(IF($AY$24=123,DAY(M866)&amp;connector&amp;IF($AZ$24="Extended",INDEX($AT$24:$AT$35,MONTH(M866),1),MONTH(M866))&amp;connector&amp;IF($AZ$24="Short", RIGHT(YEAR(M866),2),YEAR(M866)),IF($AY$24=213, MONTH(M866)&amp;connector&amp;DAY(M866)&amp;connector&amp;IF($AZ$24="Short", RIGHT(YEAR(M866),2),YEAR(M866)),IF($AZ$24="Short", RIGHT(YEAR(M866),2),YEAR(M866))&amp;connector&amp;MONTH(M866)&amp;connector&amp;DAY(M866))),"-")</f>
        <v>-</v>
      </c>
      <c r="O866" s="156" t="str">
        <f>IF(LEN(INDEX(Input!K$6:K$1005,ROW($C866)-ROW($C$5),1))=0,"",INDEX(Input!K$6:K$1005,ROW($C866)-ROW($C$5),1))</f>
        <v/>
      </c>
      <c r="P866" s="100" t="str">
        <f t="shared" si="103"/>
        <v>-</v>
      </c>
      <c r="Q866" s="156" t="str">
        <f>IF(LEN(INDEX(Input!L$6:L$1005,ROW($C866)-ROW($C$5),1))=0,"",INDEX(Input!L$6:L$1005,ROW($C866)-ROW($C$5),1))</f>
        <v/>
      </c>
      <c r="R866" s="100" t="str">
        <f t="shared" si="104"/>
        <v>-</v>
      </c>
      <c r="S866" s="156" t="str">
        <f>IF(LEN(INDEX(Input!M$6:M$1005,ROW($C866)-ROW($C$5),1))=0,"-",INDEX(Input!M$6:M$1005,ROW($C866)-ROW($C$5),1))</f>
        <v>-</v>
      </c>
      <c r="T866" s="156" t="str">
        <f t="shared" si="105"/>
        <v/>
      </c>
      <c r="U866" s="100" t="str">
        <f t="shared" si="106"/>
        <v>-</v>
      </c>
      <c r="V866" s="156" t="str">
        <f>IF(LEN(INDEX(Input!O$6:O$1005,ROW($C866)-ROW($C$5),1))=0,"",INDEX(Input!O$6:O$1005,ROW($C866)-ROW($C$5),1))</f>
        <v/>
      </c>
      <c r="W866" s="100" t="str">
        <f t="shared" si="107"/>
        <v>-</v>
      </c>
      <c r="X866" s="104" t="str">
        <f t="shared" si="108"/>
        <v/>
      </c>
      <c r="Y866" s="102" t="str">
        <f t="shared" si="109"/>
        <v/>
      </c>
      <c r="Z866" s="102" t="str">
        <f>IF(AND(OR(Dashboard!$D$7=J866,Dashboard!$D$7=""),  OR(Dashboard!$G$6&lt;=K866,Dashboard!$G$6=""), OR(Dashboard!$G$7&gt;=K866,Dashboard!$G$7=""),  OR(Dashboard!$J$6&lt;=O866,Dashboard!$J$6=""), OR(Dashboard!$J$7&gt;=O866,Dashboard!$J$7=""),D866&lt;&gt;""),"x","")</f>
        <v>x</v>
      </c>
      <c r="AA866" s="102" t="str">
        <f>IF(AND(OR(Dashboard!$D$6=H866,Dashboard!$D$6="",Dashboard!$D$6="All"), Z866="x"),"x","")</f>
        <v>x</v>
      </c>
      <c r="AB866" s="103" t="str">
        <f>IF(AND(OR(Dashboard!$D$6=H866,Dashboard!$D$6="",Dashboard!$D$6="All"), OR(Dashboard!$D$7=J866,Dashboard!$D$7=""),  OR(Dashboard!$G$6&lt;=K866,Dashboard!$G$6=""), OR(Dashboard!$G$7&gt;=K866,Dashboard!$G$7=""),  OR(Dashboard!$J$6&lt;=O866,Dashboard!$J$6=""), OR(Dashboard!$J$7&gt;=O866,Dashboard!$J$7=""),I866&lt;&gt;""),"x","")</f>
        <v/>
      </c>
      <c r="AC866" s="88" t="str">
        <f>IF($AB866&lt;&gt;"x","",IF(AND($I866&lt;&gt;AC$4, IFERROR(MATCH("c",$AB866:AB866,0),0)=0),"x", IF(IFERROR(MATCH("c",$AB866:AB866,0),0)=0,"c","")))</f>
        <v/>
      </c>
      <c r="AD866" s="88" t="str">
        <f>IF($AB866&lt;&gt;"x","",IF(AND($I866&lt;&gt;AD$4, IFERROR(MATCH("c",$AB866:AC866,0),0)=0),"x", IF(IFERROR(MATCH("c",$AB866:AC866,0),0)=0,"c","")))</f>
        <v/>
      </c>
      <c r="AE866" s="88" t="str">
        <f>IF($AB866&lt;&gt;"x","",IF(AND($I866&lt;&gt;AE$4, IFERROR(MATCH("c",$AB866:AD866,0),0)=0),"x", IF(IFERROR(MATCH("c",$AB866:AD866,0),0)=0,"c","")))</f>
        <v/>
      </c>
      <c r="AF866" s="88" t="str">
        <f>IF($AB866&lt;&gt;"x","",IF(AND($I866&lt;&gt;AF$4, IFERROR(MATCH("c",$AB866:AE866,0),0)=0),"x", IF(IFERROR(MATCH("c",$AB866:AE866,0),0)=0,"c","")))</f>
        <v/>
      </c>
      <c r="AG866" s="88" t="str">
        <f>IF($AB866&lt;&gt;"x","",IF(AND($I866&lt;&gt;AG$4, IFERROR(MATCH("c",$AB866:AF866,0),0)=0),"x", IF(IFERROR(MATCH("c",$AB866:AF866,0),0)=0,"c","")))</f>
        <v/>
      </c>
      <c r="AH866" s="88" t="str">
        <f>IF($AB866&lt;&gt;"x","",IF(AND($I866&lt;&gt;AH$4, IFERROR(MATCH("c",$AB866:AG866,0),0)=0),"x", IF(IFERROR(MATCH("c",$AB866:AG866,0),0)=0,"c","")))</f>
        <v/>
      </c>
      <c r="AI866" s="88" t="str">
        <f>IF($AB866&lt;&gt;"x","",IF(AND($I866&lt;&gt;AI$4, IFERROR(MATCH("c",$AB866:AH866,0),0)=0),"x", IF(IFERROR(MATCH("c",$AB866:AH866,0),0)=0,"c","")))</f>
        <v/>
      </c>
      <c r="AJ866" s="88" t="str">
        <f>IF($AB866&lt;&gt;"x","",IF(AND($I866&lt;&gt;AJ$4, IFERROR(MATCH("c",$AB866:AI866,0),0)=0),"x", IF(IFERROR(MATCH("c",$AB866:AI866,0),0)=0,"c","")))</f>
        <v/>
      </c>
      <c r="AK866" s="88" t="str">
        <f>IF($AB866&lt;&gt;"x","",IF(AND($I866&lt;&gt;AK$4, IFERROR(MATCH("c",$AB866:AJ866,0),0)=0),"x", IF(IFERROR(MATCH("c",$AB866:AJ866,0),0)=0,"c","")))</f>
        <v/>
      </c>
      <c r="AL866" s="88" t="str">
        <f>IF($AB866&lt;&gt;"x","",IF(AND($I866&lt;&gt;AL$4, IFERROR(MATCH("c",$AB866:AK866,0),0)=0),"x", IF(IFERROR(MATCH("c",$AB866:AK866,0),0)=0,"c","")))</f>
        <v/>
      </c>
      <c r="AM866" s="88" t="str">
        <f>IF($AB866&lt;&gt;"x","",IF(AND($I866&lt;&gt;AM$4, IFERROR(MATCH("c",$AB866:AL866,0),0)=0),"x", IF(IFERROR(MATCH("c",$AB866:AL866,0),0)=0,"c","")))</f>
        <v/>
      </c>
      <c r="AN866" s="88" t="str">
        <f>IF($AB866&lt;&gt;"x","",IF(AND($I866&lt;&gt;AN$4, IFERROR(MATCH("c",$AB866:AM866,0),0)=0),"x", IF(IFERROR(MATCH("c",$AB866:AM866,0),0)=0,"c","")))</f>
        <v/>
      </c>
      <c r="AO866" s="88" t="str">
        <f>IF($AB866&lt;&gt;"x","",IF(AND($I866&lt;&gt;AO$4, IFERROR(MATCH("c",$AB866:AN866,0),0)=0),"x", IF(IFERROR(MATCH("c",$AB866:AN866,0),0)=0,"c","")))</f>
        <v/>
      </c>
      <c r="AP866" s="88" t="str">
        <f>IF($AB866&lt;&gt;"x","",IF(AND($I866&lt;&gt;AP$4, IFERROR(MATCH("c",$AB866:AO866,0),0)=0),"x", IF(IFERROR(MATCH("c",$AB866:AO866,0),0)=0,"c","")))</f>
        <v/>
      </c>
      <c r="AQ866" s="88" t="str">
        <f>IF($AB866&lt;&gt;"x","",IF(AND($I866&lt;&gt;AQ$4, IFERROR(MATCH("c",$AB866:AP866,0),0)=0),"x", IF(IFERROR(MATCH("c",$AB866:AP866,0),0)=0,"c","")))</f>
        <v/>
      </c>
    </row>
    <row r="867" spans="2:43" x14ac:dyDescent="0.25">
      <c r="B867" s="88">
        <f>IF(AND(OR(Pipeline!$F$5=H867,Pipeline!$F$5="",Pipeline!$F$5="All"), OR(Pipeline!$F$6=J867,Pipeline!$F$6="",Pipeline!$F$6="All"),  OR(Pipeline!$J$5&lt;=K867,Pipeline!$J$5=""), OR(Pipeline!$J$6&gt;=K867,Pipeline!$J$6=""),  OR(Pipeline!$N$5&lt;=O867,Pipeline!$N$5=""), OR(Pipeline!$N$6&gt;=O867,Pipeline!$N$6="")),1,0)</f>
        <v>1</v>
      </c>
      <c r="C867" s="99">
        <f>IF(B867&lt;&gt;1,"",COUNTIFS($I$6:I866,I867,$B$6:B866,1)+1)</f>
        <v>855</v>
      </c>
      <c r="D867" s="100" t="str">
        <f>IF(LEN(INDEX(Input!B$6:B$1005,ROW($C867)-ROW($C$5),1))=0,"-",INDEX(Input!B$6:B$1005,ROW($C867)-ROW($C$5),1))</f>
        <v>-</v>
      </c>
      <c r="E867" s="100" t="str">
        <f>IF(LEN(INDEX(Input!C$6:C$1005,ROW($C867)-ROW($C$5),1))=0,"-",INDEX(Input!C$6:C$1005,ROW($C867)-ROW($C$5),1))</f>
        <v>-</v>
      </c>
      <c r="F867" s="100" t="str">
        <f>IF(LEN(INDEX(Input!D$6:D$1005,ROW($C867)-ROW($C$5),1))=0,"-",INDEX(Input!D$6:D$1005,ROW($C867)-ROW($C$5),1))</f>
        <v>-</v>
      </c>
      <c r="G867" s="100" t="str">
        <f>IF(LEN(INDEX(Input!E$6:E$1005,ROW($C867)-ROW($C$5),1))=0,"-",INDEX(Input!E$6:E$1005,ROW($C867)-ROW($C$5),1))</f>
        <v>-</v>
      </c>
      <c r="H867" s="100" t="str">
        <f>IF(LEN(INDEX(Input!F$6:F$1005,ROW($C867)-ROW($C$5),1))=0,"-",INDEX(Input!F$6:F$1005,ROW($C867)-ROW($C$5),1))</f>
        <v>-</v>
      </c>
      <c r="I867" s="100" t="str">
        <f>IF(LEN(INDEX(Input!G$6:G$1005,ROW($C867)-ROW($C$5),1))=0,"",INDEX(Input!G$6:G$1005,ROW($C867)-ROW($C$5),1))</f>
        <v/>
      </c>
      <c r="J867" s="100" t="str">
        <f>IF(LEN(INDEX(Input!B$6:B$1005,ROW($C867)-ROW($C$5),1))=0,"-",IF(INDEX(Input!H$6:H$1005,ROW($C867)-ROW($C$5),1)="","Not set",INDEX(Input!H$6:H$1005,ROW($C867)-ROW($C$5),1)) )</f>
        <v>-</v>
      </c>
      <c r="K867" s="101" t="str">
        <f>IF(LEN(INDEX(Input!I$6:I$1005,ROW($C867)-ROW($C$5),1))=0,"",INDEX(Input!I$6:I$1005,ROW($C867)-ROW($C$5),1))</f>
        <v/>
      </c>
      <c r="L867" s="101" t="str">
        <f t="array" ref="L867">IFERROR(IF($AY$24=123,DAY(K867)&amp;connector&amp;IF($AZ$24="Extended",INDEX($AT$24:$AT$35,MONTH(K867),1),MONTH(K867))&amp;connector&amp;IF($AZ$24="Short", RIGHT(YEAR(K867),2),YEAR(K867)),IF($AY$24=213, MONTH(K867)&amp;connector&amp;DAY(K867)&amp;connector&amp;IF($AZ$24="Short", RIGHT(YEAR(K867),2),YEAR(K867)),IF($AZ$24="Short", RIGHT(YEAR(K867),2),YEAR(K867))&amp;connector&amp;MONTH(K867)&amp;connector&amp;DAY(K867))),"-")</f>
        <v>-</v>
      </c>
      <c r="M867" s="101" t="str">
        <f>IF(LEN(INDEX(Input!J$6:J$1005,ROW($C867)-ROW($C$5),1))=0,"",INDEX(Input!J$6:J$1005,ROW($C867)-ROW($C$5),1))</f>
        <v/>
      </c>
      <c r="N867" s="101" t="str">
        <f t="array" ref="N867">IFERROR(IF($AY$24=123,DAY(M867)&amp;connector&amp;IF($AZ$24="Extended",INDEX($AT$24:$AT$35,MONTH(M867),1),MONTH(M867))&amp;connector&amp;IF($AZ$24="Short", RIGHT(YEAR(M867),2),YEAR(M867)),IF($AY$24=213, MONTH(M867)&amp;connector&amp;DAY(M867)&amp;connector&amp;IF($AZ$24="Short", RIGHT(YEAR(M867),2),YEAR(M867)),IF($AZ$24="Short", RIGHT(YEAR(M867),2),YEAR(M867))&amp;connector&amp;MONTH(M867)&amp;connector&amp;DAY(M867))),"-")</f>
        <v>-</v>
      </c>
      <c r="O867" s="156" t="str">
        <f>IF(LEN(INDEX(Input!K$6:K$1005,ROW($C867)-ROW($C$5),1))=0,"",INDEX(Input!K$6:K$1005,ROW($C867)-ROW($C$5),1))</f>
        <v/>
      </c>
      <c r="P867" s="100" t="str">
        <f t="shared" si="103"/>
        <v>-</v>
      </c>
      <c r="Q867" s="156" t="str">
        <f>IF(LEN(INDEX(Input!L$6:L$1005,ROW($C867)-ROW($C$5),1))=0,"",INDEX(Input!L$6:L$1005,ROW($C867)-ROW($C$5),1))</f>
        <v/>
      </c>
      <c r="R867" s="100" t="str">
        <f t="shared" si="104"/>
        <v>-</v>
      </c>
      <c r="S867" s="156" t="str">
        <f>IF(LEN(INDEX(Input!M$6:M$1005,ROW($C867)-ROW($C$5),1))=0,"-",INDEX(Input!M$6:M$1005,ROW($C867)-ROW($C$5),1))</f>
        <v>-</v>
      </c>
      <c r="T867" s="156" t="str">
        <f t="shared" si="105"/>
        <v/>
      </c>
      <c r="U867" s="100" t="str">
        <f t="shared" si="106"/>
        <v>-</v>
      </c>
      <c r="V867" s="156" t="str">
        <f>IF(LEN(INDEX(Input!O$6:O$1005,ROW($C867)-ROW($C$5),1))=0,"",INDEX(Input!O$6:O$1005,ROW($C867)-ROW($C$5),1))</f>
        <v/>
      </c>
      <c r="W867" s="100" t="str">
        <f t="shared" si="107"/>
        <v>-</v>
      </c>
      <c r="X867" s="104" t="str">
        <f t="shared" si="108"/>
        <v/>
      </c>
      <c r="Y867" s="102" t="str">
        <f t="shared" si="109"/>
        <v/>
      </c>
      <c r="Z867" s="102" t="str">
        <f>IF(AND(OR(Dashboard!$D$7=J867,Dashboard!$D$7=""),  OR(Dashboard!$G$6&lt;=K867,Dashboard!$G$6=""), OR(Dashboard!$G$7&gt;=K867,Dashboard!$G$7=""),  OR(Dashboard!$J$6&lt;=O867,Dashboard!$J$6=""), OR(Dashboard!$J$7&gt;=O867,Dashboard!$J$7=""),D867&lt;&gt;""),"x","")</f>
        <v>x</v>
      </c>
      <c r="AA867" s="102" t="str">
        <f>IF(AND(OR(Dashboard!$D$6=H867,Dashboard!$D$6="",Dashboard!$D$6="All"), Z867="x"),"x","")</f>
        <v>x</v>
      </c>
      <c r="AB867" s="103" t="str">
        <f>IF(AND(OR(Dashboard!$D$6=H867,Dashboard!$D$6="",Dashboard!$D$6="All"), OR(Dashboard!$D$7=J867,Dashboard!$D$7=""),  OR(Dashboard!$G$6&lt;=K867,Dashboard!$G$6=""), OR(Dashboard!$G$7&gt;=K867,Dashboard!$G$7=""),  OR(Dashboard!$J$6&lt;=O867,Dashboard!$J$6=""), OR(Dashboard!$J$7&gt;=O867,Dashboard!$J$7=""),I867&lt;&gt;""),"x","")</f>
        <v/>
      </c>
      <c r="AC867" s="88" t="str">
        <f>IF($AB867&lt;&gt;"x","",IF(AND($I867&lt;&gt;AC$4, IFERROR(MATCH("c",$AB867:AB867,0),0)=0),"x", IF(IFERROR(MATCH("c",$AB867:AB867,0),0)=0,"c","")))</f>
        <v/>
      </c>
      <c r="AD867" s="88" t="str">
        <f>IF($AB867&lt;&gt;"x","",IF(AND($I867&lt;&gt;AD$4, IFERROR(MATCH("c",$AB867:AC867,0),0)=0),"x", IF(IFERROR(MATCH("c",$AB867:AC867,0),0)=0,"c","")))</f>
        <v/>
      </c>
      <c r="AE867" s="88" t="str">
        <f>IF($AB867&lt;&gt;"x","",IF(AND($I867&lt;&gt;AE$4, IFERROR(MATCH("c",$AB867:AD867,0),0)=0),"x", IF(IFERROR(MATCH("c",$AB867:AD867,0),0)=0,"c","")))</f>
        <v/>
      </c>
      <c r="AF867" s="88" t="str">
        <f>IF($AB867&lt;&gt;"x","",IF(AND($I867&lt;&gt;AF$4, IFERROR(MATCH("c",$AB867:AE867,0),0)=0),"x", IF(IFERROR(MATCH("c",$AB867:AE867,0),0)=0,"c","")))</f>
        <v/>
      </c>
      <c r="AG867" s="88" t="str">
        <f>IF($AB867&lt;&gt;"x","",IF(AND($I867&lt;&gt;AG$4, IFERROR(MATCH("c",$AB867:AF867,0),0)=0),"x", IF(IFERROR(MATCH("c",$AB867:AF867,0),0)=0,"c","")))</f>
        <v/>
      </c>
      <c r="AH867" s="88" t="str">
        <f>IF($AB867&lt;&gt;"x","",IF(AND($I867&lt;&gt;AH$4, IFERROR(MATCH("c",$AB867:AG867,0),0)=0),"x", IF(IFERROR(MATCH("c",$AB867:AG867,0),0)=0,"c","")))</f>
        <v/>
      </c>
      <c r="AI867" s="88" t="str">
        <f>IF($AB867&lt;&gt;"x","",IF(AND($I867&lt;&gt;AI$4, IFERROR(MATCH("c",$AB867:AH867,0),0)=0),"x", IF(IFERROR(MATCH("c",$AB867:AH867,0),0)=0,"c","")))</f>
        <v/>
      </c>
      <c r="AJ867" s="88" t="str">
        <f>IF($AB867&lt;&gt;"x","",IF(AND($I867&lt;&gt;AJ$4, IFERROR(MATCH("c",$AB867:AI867,0),0)=0),"x", IF(IFERROR(MATCH("c",$AB867:AI867,0),0)=0,"c","")))</f>
        <v/>
      </c>
      <c r="AK867" s="88" t="str">
        <f>IF($AB867&lt;&gt;"x","",IF(AND($I867&lt;&gt;AK$4, IFERROR(MATCH("c",$AB867:AJ867,0),0)=0),"x", IF(IFERROR(MATCH("c",$AB867:AJ867,0),0)=0,"c","")))</f>
        <v/>
      </c>
      <c r="AL867" s="88" t="str">
        <f>IF($AB867&lt;&gt;"x","",IF(AND($I867&lt;&gt;AL$4, IFERROR(MATCH("c",$AB867:AK867,0),0)=0),"x", IF(IFERROR(MATCH("c",$AB867:AK867,0),0)=0,"c","")))</f>
        <v/>
      </c>
      <c r="AM867" s="88" t="str">
        <f>IF($AB867&lt;&gt;"x","",IF(AND($I867&lt;&gt;AM$4, IFERROR(MATCH("c",$AB867:AL867,0),0)=0),"x", IF(IFERROR(MATCH("c",$AB867:AL867,0),0)=0,"c","")))</f>
        <v/>
      </c>
      <c r="AN867" s="88" t="str">
        <f>IF($AB867&lt;&gt;"x","",IF(AND($I867&lt;&gt;AN$4, IFERROR(MATCH("c",$AB867:AM867,0),0)=0),"x", IF(IFERROR(MATCH("c",$AB867:AM867,0),0)=0,"c","")))</f>
        <v/>
      </c>
      <c r="AO867" s="88" t="str">
        <f>IF($AB867&lt;&gt;"x","",IF(AND($I867&lt;&gt;AO$4, IFERROR(MATCH("c",$AB867:AN867,0),0)=0),"x", IF(IFERROR(MATCH("c",$AB867:AN867,0),0)=0,"c","")))</f>
        <v/>
      </c>
      <c r="AP867" s="88" t="str">
        <f>IF($AB867&lt;&gt;"x","",IF(AND($I867&lt;&gt;AP$4, IFERROR(MATCH("c",$AB867:AO867,0),0)=0),"x", IF(IFERROR(MATCH("c",$AB867:AO867,0),0)=0,"c","")))</f>
        <v/>
      </c>
      <c r="AQ867" s="88" t="str">
        <f>IF($AB867&lt;&gt;"x","",IF(AND($I867&lt;&gt;AQ$4, IFERROR(MATCH("c",$AB867:AP867,0),0)=0),"x", IF(IFERROR(MATCH("c",$AB867:AP867,0),0)=0,"c","")))</f>
        <v/>
      </c>
    </row>
    <row r="868" spans="2:43" x14ac:dyDescent="0.25">
      <c r="B868" s="88">
        <f>IF(AND(OR(Pipeline!$F$5=H868,Pipeline!$F$5="",Pipeline!$F$5="All"), OR(Pipeline!$F$6=J868,Pipeline!$F$6="",Pipeline!$F$6="All"),  OR(Pipeline!$J$5&lt;=K868,Pipeline!$J$5=""), OR(Pipeline!$J$6&gt;=K868,Pipeline!$J$6=""),  OR(Pipeline!$N$5&lt;=O868,Pipeline!$N$5=""), OR(Pipeline!$N$6&gt;=O868,Pipeline!$N$6="")),1,0)</f>
        <v>1</v>
      </c>
      <c r="C868" s="99">
        <f>IF(B868&lt;&gt;1,"",COUNTIFS($I$6:I867,I868,$B$6:B867,1)+1)</f>
        <v>856</v>
      </c>
      <c r="D868" s="100" t="str">
        <f>IF(LEN(INDEX(Input!B$6:B$1005,ROW($C868)-ROW($C$5),1))=0,"-",INDEX(Input!B$6:B$1005,ROW($C868)-ROW($C$5),1))</f>
        <v>-</v>
      </c>
      <c r="E868" s="100" t="str">
        <f>IF(LEN(INDEX(Input!C$6:C$1005,ROW($C868)-ROW($C$5),1))=0,"-",INDEX(Input!C$6:C$1005,ROW($C868)-ROW($C$5),1))</f>
        <v>-</v>
      </c>
      <c r="F868" s="100" t="str">
        <f>IF(LEN(INDEX(Input!D$6:D$1005,ROW($C868)-ROW($C$5),1))=0,"-",INDEX(Input!D$6:D$1005,ROW($C868)-ROW($C$5),1))</f>
        <v>-</v>
      </c>
      <c r="G868" s="100" t="str">
        <f>IF(LEN(INDEX(Input!E$6:E$1005,ROW($C868)-ROW($C$5),1))=0,"-",INDEX(Input!E$6:E$1005,ROW($C868)-ROW($C$5),1))</f>
        <v>-</v>
      </c>
      <c r="H868" s="100" t="str">
        <f>IF(LEN(INDEX(Input!F$6:F$1005,ROW($C868)-ROW($C$5),1))=0,"-",INDEX(Input!F$6:F$1005,ROW($C868)-ROW($C$5),1))</f>
        <v>-</v>
      </c>
      <c r="I868" s="100" t="str">
        <f>IF(LEN(INDEX(Input!G$6:G$1005,ROW($C868)-ROW($C$5),1))=0,"",INDEX(Input!G$6:G$1005,ROW($C868)-ROW($C$5),1))</f>
        <v/>
      </c>
      <c r="J868" s="100" t="str">
        <f>IF(LEN(INDEX(Input!B$6:B$1005,ROW($C868)-ROW($C$5),1))=0,"-",IF(INDEX(Input!H$6:H$1005,ROW($C868)-ROW($C$5),1)="","Not set",INDEX(Input!H$6:H$1005,ROW($C868)-ROW($C$5),1)) )</f>
        <v>-</v>
      </c>
      <c r="K868" s="101" t="str">
        <f>IF(LEN(INDEX(Input!I$6:I$1005,ROW($C868)-ROW($C$5),1))=0,"",INDEX(Input!I$6:I$1005,ROW($C868)-ROW($C$5),1))</f>
        <v/>
      </c>
      <c r="L868" s="101" t="str">
        <f t="array" ref="L868">IFERROR(IF($AY$24=123,DAY(K868)&amp;connector&amp;IF($AZ$24="Extended",INDEX($AT$24:$AT$35,MONTH(K868),1),MONTH(K868))&amp;connector&amp;IF($AZ$24="Short", RIGHT(YEAR(K868),2),YEAR(K868)),IF($AY$24=213, MONTH(K868)&amp;connector&amp;DAY(K868)&amp;connector&amp;IF($AZ$24="Short", RIGHT(YEAR(K868),2),YEAR(K868)),IF($AZ$24="Short", RIGHT(YEAR(K868),2),YEAR(K868))&amp;connector&amp;MONTH(K868)&amp;connector&amp;DAY(K868))),"-")</f>
        <v>-</v>
      </c>
      <c r="M868" s="101" t="str">
        <f>IF(LEN(INDEX(Input!J$6:J$1005,ROW($C868)-ROW($C$5),1))=0,"",INDEX(Input!J$6:J$1005,ROW($C868)-ROW($C$5),1))</f>
        <v/>
      </c>
      <c r="N868" s="101" t="str">
        <f t="array" ref="N868">IFERROR(IF($AY$24=123,DAY(M868)&amp;connector&amp;IF($AZ$24="Extended",INDEX($AT$24:$AT$35,MONTH(M868),1),MONTH(M868))&amp;connector&amp;IF($AZ$24="Short", RIGHT(YEAR(M868),2),YEAR(M868)),IF($AY$24=213, MONTH(M868)&amp;connector&amp;DAY(M868)&amp;connector&amp;IF($AZ$24="Short", RIGHT(YEAR(M868),2),YEAR(M868)),IF($AZ$24="Short", RIGHT(YEAR(M868),2),YEAR(M868))&amp;connector&amp;MONTH(M868)&amp;connector&amp;DAY(M868))),"-")</f>
        <v>-</v>
      </c>
      <c r="O868" s="156" t="str">
        <f>IF(LEN(INDEX(Input!K$6:K$1005,ROW($C868)-ROW($C$5),1))=0,"",INDEX(Input!K$6:K$1005,ROW($C868)-ROW($C$5),1))</f>
        <v/>
      </c>
      <c r="P868" s="100" t="str">
        <f t="shared" si="103"/>
        <v>-</v>
      </c>
      <c r="Q868" s="156" t="str">
        <f>IF(LEN(INDEX(Input!L$6:L$1005,ROW($C868)-ROW($C$5),1))=0,"",INDEX(Input!L$6:L$1005,ROW($C868)-ROW($C$5),1))</f>
        <v/>
      </c>
      <c r="R868" s="100" t="str">
        <f t="shared" si="104"/>
        <v>-</v>
      </c>
      <c r="S868" s="156" t="str">
        <f>IF(LEN(INDEX(Input!M$6:M$1005,ROW($C868)-ROW($C$5),1))=0,"-",INDEX(Input!M$6:M$1005,ROW($C868)-ROW($C$5),1))</f>
        <v>-</v>
      </c>
      <c r="T868" s="156" t="str">
        <f t="shared" si="105"/>
        <v/>
      </c>
      <c r="U868" s="100" t="str">
        <f t="shared" si="106"/>
        <v>-</v>
      </c>
      <c r="V868" s="156" t="str">
        <f>IF(LEN(INDEX(Input!O$6:O$1005,ROW($C868)-ROW($C$5),1))=0,"",INDEX(Input!O$6:O$1005,ROW($C868)-ROW($C$5),1))</f>
        <v/>
      </c>
      <c r="W868" s="100" t="str">
        <f t="shared" si="107"/>
        <v>-</v>
      </c>
      <c r="X868" s="104" t="str">
        <f t="shared" si="108"/>
        <v/>
      </c>
      <c r="Y868" s="102" t="str">
        <f t="shared" si="109"/>
        <v/>
      </c>
      <c r="Z868" s="102" t="str">
        <f>IF(AND(OR(Dashboard!$D$7=J868,Dashboard!$D$7=""),  OR(Dashboard!$G$6&lt;=K868,Dashboard!$G$6=""), OR(Dashboard!$G$7&gt;=K868,Dashboard!$G$7=""),  OR(Dashboard!$J$6&lt;=O868,Dashboard!$J$6=""), OR(Dashboard!$J$7&gt;=O868,Dashboard!$J$7=""),D868&lt;&gt;""),"x","")</f>
        <v>x</v>
      </c>
      <c r="AA868" s="102" t="str">
        <f>IF(AND(OR(Dashboard!$D$6=H868,Dashboard!$D$6="",Dashboard!$D$6="All"), Z868="x"),"x","")</f>
        <v>x</v>
      </c>
      <c r="AB868" s="103" t="str">
        <f>IF(AND(OR(Dashboard!$D$6=H868,Dashboard!$D$6="",Dashboard!$D$6="All"), OR(Dashboard!$D$7=J868,Dashboard!$D$7=""),  OR(Dashboard!$G$6&lt;=K868,Dashboard!$G$6=""), OR(Dashboard!$G$7&gt;=K868,Dashboard!$G$7=""),  OR(Dashboard!$J$6&lt;=O868,Dashboard!$J$6=""), OR(Dashboard!$J$7&gt;=O868,Dashboard!$J$7=""),I868&lt;&gt;""),"x","")</f>
        <v/>
      </c>
      <c r="AC868" s="88" t="str">
        <f>IF($AB868&lt;&gt;"x","",IF(AND($I868&lt;&gt;AC$4, IFERROR(MATCH("c",$AB868:AB868,0),0)=0),"x", IF(IFERROR(MATCH("c",$AB868:AB868,0),0)=0,"c","")))</f>
        <v/>
      </c>
      <c r="AD868" s="88" t="str">
        <f>IF($AB868&lt;&gt;"x","",IF(AND($I868&lt;&gt;AD$4, IFERROR(MATCH("c",$AB868:AC868,0),0)=0),"x", IF(IFERROR(MATCH("c",$AB868:AC868,0),0)=0,"c","")))</f>
        <v/>
      </c>
      <c r="AE868" s="88" t="str">
        <f>IF($AB868&lt;&gt;"x","",IF(AND($I868&lt;&gt;AE$4, IFERROR(MATCH("c",$AB868:AD868,0),0)=0),"x", IF(IFERROR(MATCH("c",$AB868:AD868,0),0)=0,"c","")))</f>
        <v/>
      </c>
      <c r="AF868" s="88" t="str">
        <f>IF($AB868&lt;&gt;"x","",IF(AND($I868&lt;&gt;AF$4, IFERROR(MATCH("c",$AB868:AE868,0),0)=0),"x", IF(IFERROR(MATCH("c",$AB868:AE868,0),0)=0,"c","")))</f>
        <v/>
      </c>
      <c r="AG868" s="88" t="str">
        <f>IF($AB868&lt;&gt;"x","",IF(AND($I868&lt;&gt;AG$4, IFERROR(MATCH("c",$AB868:AF868,0),0)=0),"x", IF(IFERROR(MATCH("c",$AB868:AF868,0),0)=0,"c","")))</f>
        <v/>
      </c>
      <c r="AH868" s="88" t="str">
        <f>IF($AB868&lt;&gt;"x","",IF(AND($I868&lt;&gt;AH$4, IFERROR(MATCH("c",$AB868:AG868,0),0)=0),"x", IF(IFERROR(MATCH("c",$AB868:AG868,0),0)=0,"c","")))</f>
        <v/>
      </c>
      <c r="AI868" s="88" t="str">
        <f>IF($AB868&lt;&gt;"x","",IF(AND($I868&lt;&gt;AI$4, IFERROR(MATCH("c",$AB868:AH868,0),0)=0),"x", IF(IFERROR(MATCH("c",$AB868:AH868,0),0)=0,"c","")))</f>
        <v/>
      </c>
      <c r="AJ868" s="88" t="str">
        <f>IF($AB868&lt;&gt;"x","",IF(AND($I868&lt;&gt;AJ$4, IFERROR(MATCH("c",$AB868:AI868,0),0)=0),"x", IF(IFERROR(MATCH("c",$AB868:AI868,0),0)=0,"c","")))</f>
        <v/>
      </c>
      <c r="AK868" s="88" t="str">
        <f>IF($AB868&lt;&gt;"x","",IF(AND($I868&lt;&gt;AK$4, IFERROR(MATCH("c",$AB868:AJ868,0),0)=0),"x", IF(IFERROR(MATCH("c",$AB868:AJ868,0),0)=0,"c","")))</f>
        <v/>
      </c>
      <c r="AL868" s="88" t="str">
        <f>IF($AB868&lt;&gt;"x","",IF(AND($I868&lt;&gt;AL$4, IFERROR(MATCH("c",$AB868:AK868,0),0)=0),"x", IF(IFERROR(MATCH("c",$AB868:AK868,0),0)=0,"c","")))</f>
        <v/>
      </c>
      <c r="AM868" s="88" t="str">
        <f>IF($AB868&lt;&gt;"x","",IF(AND($I868&lt;&gt;AM$4, IFERROR(MATCH("c",$AB868:AL868,0),0)=0),"x", IF(IFERROR(MATCH("c",$AB868:AL868,0),0)=0,"c","")))</f>
        <v/>
      </c>
      <c r="AN868" s="88" t="str">
        <f>IF($AB868&lt;&gt;"x","",IF(AND($I868&lt;&gt;AN$4, IFERROR(MATCH("c",$AB868:AM868,0),0)=0),"x", IF(IFERROR(MATCH("c",$AB868:AM868,0),0)=0,"c","")))</f>
        <v/>
      </c>
      <c r="AO868" s="88" t="str">
        <f>IF($AB868&lt;&gt;"x","",IF(AND($I868&lt;&gt;AO$4, IFERROR(MATCH("c",$AB868:AN868,0),0)=0),"x", IF(IFERROR(MATCH("c",$AB868:AN868,0),0)=0,"c","")))</f>
        <v/>
      </c>
      <c r="AP868" s="88" t="str">
        <f>IF($AB868&lt;&gt;"x","",IF(AND($I868&lt;&gt;AP$4, IFERROR(MATCH("c",$AB868:AO868,0),0)=0),"x", IF(IFERROR(MATCH("c",$AB868:AO868,0),0)=0,"c","")))</f>
        <v/>
      </c>
      <c r="AQ868" s="88" t="str">
        <f>IF($AB868&lt;&gt;"x","",IF(AND($I868&lt;&gt;AQ$4, IFERROR(MATCH("c",$AB868:AP868,0),0)=0),"x", IF(IFERROR(MATCH("c",$AB868:AP868,0),0)=0,"c","")))</f>
        <v/>
      </c>
    </row>
    <row r="869" spans="2:43" x14ac:dyDescent="0.25">
      <c r="B869" s="88">
        <f>IF(AND(OR(Pipeline!$F$5=H869,Pipeline!$F$5="",Pipeline!$F$5="All"), OR(Pipeline!$F$6=J869,Pipeline!$F$6="",Pipeline!$F$6="All"),  OR(Pipeline!$J$5&lt;=K869,Pipeline!$J$5=""), OR(Pipeline!$J$6&gt;=K869,Pipeline!$J$6=""),  OR(Pipeline!$N$5&lt;=O869,Pipeline!$N$5=""), OR(Pipeline!$N$6&gt;=O869,Pipeline!$N$6="")),1,0)</f>
        <v>1</v>
      </c>
      <c r="C869" s="99">
        <f>IF(B869&lt;&gt;1,"",COUNTIFS($I$6:I868,I869,$B$6:B868,1)+1)</f>
        <v>857</v>
      </c>
      <c r="D869" s="100" t="str">
        <f>IF(LEN(INDEX(Input!B$6:B$1005,ROW($C869)-ROW($C$5),1))=0,"-",INDEX(Input!B$6:B$1005,ROW($C869)-ROW($C$5),1))</f>
        <v>-</v>
      </c>
      <c r="E869" s="100" t="str">
        <f>IF(LEN(INDEX(Input!C$6:C$1005,ROW($C869)-ROW($C$5),1))=0,"-",INDEX(Input!C$6:C$1005,ROW($C869)-ROW($C$5),1))</f>
        <v>-</v>
      </c>
      <c r="F869" s="100" t="str">
        <f>IF(LEN(INDEX(Input!D$6:D$1005,ROW($C869)-ROW($C$5),1))=0,"-",INDEX(Input!D$6:D$1005,ROW($C869)-ROW($C$5),1))</f>
        <v>-</v>
      </c>
      <c r="G869" s="100" t="str">
        <f>IF(LEN(INDEX(Input!E$6:E$1005,ROW($C869)-ROW($C$5),1))=0,"-",INDEX(Input!E$6:E$1005,ROW($C869)-ROW($C$5),1))</f>
        <v>-</v>
      </c>
      <c r="H869" s="100" t="str">
        <f>IF(LEN(INDEX(Input!F$6:F$1005,ROW($C869)-ROW($C$5),1))=0,"-",INDEX(Input!F$6:F$1005,ROW($C869)-ROW($C$5),1))</f>
        <v>-</v>
      </c>
      <c r="I869" s="100" t="str">
        <f>IF(LEN(INDEX(Input!G$6:G$1005,ROW($C869)-ROW($C$5),1))=0,"",INDEX(Input!G$6:G$1005,ROW($C869)-ROW($C$5),1))</f>
        <v/>
      </c>
      <c r="J869" s="100" t="str">
        <f>IF(LEN(INDEX(Input!B$6:B$1005,ROW($C869)-ROW($C$5),1))=0,"-",IF(INDEX(Input!H$6:H$1005,ROW($C869)-ROW($C$5),1)="","Not set",INDEX(Input!H$6:H$1005,ROW($C869)-ROW($C$5),1)) )</f>
        <v>-</v>
      </c>
      <c r="K869" s="101" t="str">
        <f>IF(LEN(INDEX(Input!I$6:I$1005,ROW($C869)-ROW($C$5),1))=0,"",INDEX(Input!I$6:I$1005,ROW($C869)-ROW($C$5),1))</f>
        <v/>
      </c>
      <c r="L869" s="101" t="str">
        <f t="array" ref="L869">IFERROR(IF($AY$24=123,DAY(K869)&amp;connector&amp;IF($AZ$24="Extended",INDEX($AT$24:$AT$35,MONTH(K869),1),MONTH(K869))&amp;connector&amp;IF($AZ$24="Short", RIGHT(YEAR(K869),2),YEAR(K869)),IF($AY$24=213, MONTH(K869)&amp;connector&amp;DAY(K869)&amp;connector&amp;IF($AZ$24="Short", RIGHT(YEAR(K869),2),YEAR(K869)),IF($AZ$24="Short", RIGHT(YEAR(K869),2),YEAR(K869))&amp;connector&amp;MONTH(K869)&amp;connector&amp;DAY(K869))),"-")</f>
        <v>-</v>
      </c>
      <c r="M869" s="101" t="str">
        <f>IF(LEN(INDEX(Input!J$6:J$1005,ROW($C869)-ROW($C$5),1))=0,"",INDEX(Input!J$6:J$1005,ROW($C869)-ROW($C$5),1))</f>
        <v/>
      </c>
      <c r="N869" s="101" t="str">
        <f t="array" ref="N869">IFERROR(IF($AY$24=123,DAY(M869)&amp;connector&amp;IF($AZ$24="Extended",INDEX($AT$24:$AT$35,MONTH(M869),1),MONTH(M869))&amp;connector&amp;IF($AZ$24="Short", RIGHT(YEAR(M869),2),YEAR(M869)),IF($AY$24=213, MONTH(M869)&amp;connector&amp;DAY(M869)&amp;connector&amp;IF($AZ$24="Short", RIGHT(YEAR(M869),2),YEAR(M869)),IF($AZ$24="Short", RIGHT(YEAR(M869),2),YEAR(M869))&amp;connector&amp;MONTH(M869)&amp;connector&amp;DAY(M869))),"-")</f>
        <v>-</v>
      </c>
      <c r="O869" s="156" t="str">
        <f>IF(LEN(INDEX(Input!K$6:K$1005,ROW($C869)-ROW($C$5),1))=0,"",INDEX(Input!K$6:K$1005,ROW($C869)-ROW($C$5),1))</f>
        <v/>
      </c>
      <c r="P869" s="100" t="str">
        <f t="shared" si="103"/>
        <v>-</v>
      </c>
      <c r="Q869" s="156" t="str">
        <f>IF(LEN(INDEX(Input!L$6:L$1005,ROW($C869)-ROW($C$5),1))=0,"",INDEX(Input!L$6:L$1005,ROW($C869)-ROW($C$5),1))</f>
        <v/>
      </c>
      <c r="R869" s="100" t="str">
        <f t="shared" si="104"/>
        <v>-</v>
      </c>
      <c r="S869" s="156" t="str">
        <f>IF(LEN(INDEX(Input!M$6:M$1005,ROW($C869)-ROW($C$5),1))=0,"-",INDEX(Input!M$6:M$1005,ROW($C869)-ROW($C$5),1))</f>
        <v>-</v>
      </c>
      <c r="T869" s="156" t="str">
        <f t="shared" si="105"/>
        <v/>
      </c>
      <c r="U869" s="100" t="str">
        <f t="shared" si="106"/>
        <v>-</v>
      </c>
      <c r="V869" s="156" t="str">
        <f>IF(LEN(INDEX(Input!O$6:O$1005,ROW($C869)-ROW($C$5),1))=0,"",INDEX(Input!O$6:O$1005,ROW($C869)-ROW($C$5),1))</f>
        <v/>
      </c>
      <c r="W869" s="100" t="str">
        <f t="shared" si="107"/>
        <v>-</v>
      </c>
      <c r="X869" s="104" t="str">
        <f t="shared" si="108"/>
        <v/>
      </c>
      <c r="Y869" s="102" t="str">
        <f t="shared" si="109"/>
        <v/>
      </c>
      <c r="Z869" s="102" t="str">
        <f>IF(AND(OR(Dashboard!$D$7=J869,Dashboard!$D$7=""),  OR(Dashboard!$G$6&lt;=K869,Dashboard!$G$6=""), OR(Dashboard!$G$7&gt;=K869,Dashboard!$G$7=""),  OR(Dashboard!$J$6&lt;=O869,Dashboard!$J$6=""), OR(Dashboard!$J$7&gt;=O869,Dashboard!$J$7=""),D869&lt;&gt;""),"x","")</f>
        <v>x</v>
      </c>
      <c r="AA869" s="102" t="str">
        <f>IF(AND(OR(Dashboard!$D$6=H869,Dashboard!$D$6="",Dashboard!$D$6="All"), Z869="x"),"x","")</f>
        <v>x</v>
      </c>
      <c r="AB869" s="103" t="str">
        <f>IF(AND(OR(Dashboard!$D$6=H869,Dashboard!$D$6="",Dashboard!$D$6="All"), OR(Dashboard!$D$7=J869,Dashboard!$D$7=""),  OR(Dashboard!$G$6&lt;=K869,Dashboard!$G$6=""), OR(Dashboard!$G$7&gt;=K869,Dashboard!$G$7=""),  OR(Dashboard!$J$6&lt;=O869,Dashboard!$J$6=""), OR(Dashboard!$J$7&gt;=O869,Dashboard!$J$7=""),I869&lt;&gt;""),"x","")</f>
        <v/>
      </c>
      <c r="AC869" s="88" t="str">
        <f>IF($AB869&lt;&gt;"x","",IF(AND($I869&lt;&gt;AC$4, IFERROR(MATCH("c",$AB869:AB869,0),0)=0),"x", IF(IFERROR(MATCH("c",$AB869:AB869,0),0)=0,"c","")))</f>
        <v/>
      </c>
      <c r="AD869" s="88" t="str">
        <f>IF($AB869&lt;&gt;"x","",IF(AND($I869&lt;&gt;AD$4, IFERROR(MATCH("c",$AB869:AC869,0),0)=0),"x", IF(IFERROR(MATCH("c",$AB869:AC869,0),0)=0,"c","")))</f>
        <v/>
      </c>
      <c r="AE869" s="88" t="str">
        <f>IF($AB869&lt;&gt;"x","",IF(AND($I869&lt;&gt;AE$4, IFERROR(MATCH("c",$AB869:AD869,0),0)=0),"x", IF(IFERROR(MATCH("c",$AB869:AD869,0),0)=0,"c","")))</f>
        <v/>
      </c>
      <c r="AF869" s="88" t="str">
        <f>IF($AB869&lt;&gt;"x","",IF(AND($I869&lt;&gt;AF$4, IFERROR(MATCH("c",$AB869:AE869,0),0)=0),"x", IF(IFERROR(MATCH("c",$AB869:AE869,0),0)=0,"c","")))</f>
        <v/>
      </c>
      <c r="AG869" s="88" t="str">
        <f>IF($AB869&lt;&gt;"x","",IF(AND($I869&lt;&gt;AG$4, IFERROR(MATCH("c",$AB869:AF869,0),0)=0),"x", IF(IFERROR(MATCH("c",$AB869:AF869,0),0)=0,"c","")))</f>
        <v/>
      </c>
      <c r="AH869" s="88" t="str">
        <f>IF($AB869&lt;&gt;"x","",IF(AND($I869&lt;&gt;AH$4, IFERROR(MATCH("c",$AB869:AG869,0),0)=0),"x", IF(IFERROR(MATCH("c",$AB869:AG869,0),0)=0,"c","")))</f>
        <v/>
      </c>
      <c r="AI869" s="88" t="str">
        <f>IF($AB869&lt;&gt;"x","",IF(AND($I869&lt;&gt;AI$4, IFERROR(MATCH("c",$AB869:AH869,0),0)=0),"x", IF(IFERROR(MATCH("c",$AB869:AH869,0),0)=0,"c","")))</f>
        <v/>
      </c>
      <c r="AJ869" s="88" t="str">
        <f>IF($AB869&lt;&gt;"x","",IF(AND($I869&lt;&gt;AJ$4, IFERROR(MATCH("c",$AB869:AI869,0),0)=0),"x", IF(IFERROR(MATCH("c",$AB869:AI869,0),0)=0,"c","")))</f>
        <v/>
      </c>
      <c r="AK869" s="88" t="str">
        <f>IF($AB869&lt;&gt;"x","",IF(AND($I869&lt;&gt;AK$4, IFERROR(MATCH("c",$AB869:AJ869,0),0)=0),"x", IF(IFERROR(MATCH("c",$AB869:AJ869,0),0)=0,"c","")))</f>
        <v/>
      </c>
      <c r="AL869" s="88" t="str">
        <f>IF($AB869&lt;&gt;"x","",IF(AND($I869&lt;&gt;AL$4, IFERROR(MATCH("c",$AB869:AK869,0),0)=0),"x", IF(IFERROR(MATCH("c",$AB869:AK869,0),0)=0,"c","")))</f>
        <v/>
      </c>
      <c r="AM869" s="88" t="str">
        <f>IF($AB869&lt;&gt;"x","",IF(AND($I869&lt;&gt;AM$4, IFERROR(MATCH("c",$AB869:AL869,0),0)=0),"x", IF(IFERROR(MATCH("c",$AB869:AL869,0),0)=0,"c","")))</f>
        <v/>
      </c>
      <c r="AN869" s="88" t="str">
        <f>IF($AB869&lt;&gt;"x","",IF(AND($I869&lt;&gt;AN$4, IFERROR(MATCH("c",$AB869:AM869,0),0)=0),"x", IF(IFERROR(MATCH("c",$AB869:AM869,0),0)=0,"c","")))</f>
        <v/>
      </c>
      <c r="AO869" s="88" t="str">
        <f>IF($AB869&lt;&gt;"x","",IF(AND($I869&lt;&gt;AO$4, IFERROR(MATCH("c",$AB869:AN869,0),0)=0),"x", IF(IFERROR(MATCH("c",$AB869:AN869,0),0)=0,"c","")))</f>
        <v/>
      </c>
      <c r="AP869" s="88" t="str">
        <f>IF($AB869&lt;&gt;"x","",IF(AND($I869&lt;&gt;AP$4, IFERROR(MATCH("c",$AB869:AO869,0),0)=0),"x", IF(IFERROR(MATCH("c",$AB869:AO869,0),0)=0,"c","")))</f>
        <v/>
      </c>
      <c r="AQ869" s="88" t="str">
        <f>IF($AB869&lt;&gt;"x","",IF(AND($I869&lt;&gt;AQ$4, IFERROR(MATCH("c",$AB869:AP869,0),0)=0),"x", IF(IFERROR(MATCH("c",$AB869:AP869,0),0)=0,"c","")))</f>
        <v/>
      </c>
    </row>
    <row r="870" spans="2:43" x14ac:dyDescent="0.25">
      <c r="B870" s="88">
        <f>IF(AND(OR(Pipeline!$F$5=H870,Pipeline!$F$5="",Pipeline!$F$5="All"), OR(Pipeline!$F$6=J870,Pipeline!$F$6="",Pipeline!$F$6="All"),  OR(Pipeline!$J$5&lt;=K870,Pipeline!$J$5=""), OR(Pipeline!$J$6&gt;=K870,Pipeline!$J$6=""),  OR(Pipeline!$N$5&lt;=O870,Pipeline!$N$5=""), OR(Pipeline!$N$6&gt;=O870,Pipeline!$N$6="")),1,0)</f>
        <v>1</v>
      </c>
      <c r="C870" s="99">
        <f>IF(B870&lt;&gt;1,"",COUNTIFS($I$6:I869,I870,$B$6:B869,1)+1)</f>
        <v>858</v>
      </c>
      <c r="D870" s="100" t="str">
        <f>IF(LEN(INDEX(Input!B$6:B$1005,ROW($C870)-ROW($C$5),1))=0,"-",INDEX(Input!B$6:B$1005,ROW($C870)-ROW($C$5),1))</f>
        <v>-</v>
      </c>
      <c r="E870" s="100" t="str">
        <f>IF(LEN(INDEX(Input!C$6:C$1005,ROW($C870)-ROW($C$5),1))=0,"-",INDEX(Input!C$6:C$1005,ROW($C870)-ROW($C$5),1))</f>
        <v>-</v>
      </c>
      <c r="F870" s="100" t="str">
        <f>IF(LEN(INDEX(Input!D$6:D$1005,ROW($C870)-ROW($C$5),1))=0,"-",INDEX(Input!D$6:D$1005,ROW($C870)-ROW($C$5),1))</f>
        <v>-</v>
      </c>
      <c r="G870" s="100" t="str">
        <f>IF(LEN(INDEX(Input!E$6:E$1005,ROW($C870)-ROW($C$5),1))=0,"-",INDEX(Input!E$6:E$1005,ROW($C870)-ROW($C$5),1))</f>
        <v>-</v>
      </c>
      <c r="H870" s="100" t="str">
        <f>IF(LEN(INDEX(Input!F$6:F$1005,ROW($C870)-ROW($C$5),1))=0,"-",INDEX(Input!F$6:F$1005,ROW($C870)-ROW($C$5),1))</f>
        <v>-</v>
      </c>
      <c r="I870" s="100" t="str">
        <f>IF(LEN(INDEX(Input!G$6:G$1005,ROW($C870)-ROW($C$5),1))=0,"",INDEX(Input!G$6:G$1005,ROW($C870)-ROW($C$5),1))</f>
        <v/>
      </c>
      <c r="J870" s="100" t="str">
        <f>IF(LEN(INDEX(Input!B$6:B$1005,ROW($C870)-ROW($C$5),1))=0,"-",IF(INDEX(Input!H$6:H$1005,ROW($C870)-ROW($C$5),1)="","Not set",INDEX(Input!H$6:H$1005,ROW($C870)-ROW($C$5),1)) )</f>
        <v>-</v>
      </c>
      <c r="K870" s="101" t="str">
        <f>IF(LEN(INDEX(Input!I$6:I$1005,ROW($C870)-ROW($C$5),1))=0,"",INDEX(Input!I$6:I$1005,ROW($C870)-ROW($C$5),1))</f>
        <v/>
      </c>
      <c r="L870" s="101" t="str">
        <f t="array" ref="L870">IFERROR(IF($AY$24=123,DAY(K870)&amp;connector&amp;IF($AZ$24="Extended",INDEX($AT$24:$AT$35,MONTH(K870),1),MONTH(K870))&amp;connector&amp;IF($AZ$24="Short", RIGHT(YEAR(K870),2),YEAR(K870)),IF($AY$24=213, MONTH(K870)&amp;connector&amp;DAY(K870)&amp;connector&amp;IF($AZ$24="Short", RIGHT(YEAR(K870),2),YEAR(K870)),IF($AZ$24="Short", RIGHT(YEAR(K870),2),YEAR(K870))&amp;connector&amp;MONTH(K870)&amp;connector&amp;DAY(K870))),"-")</f>
        <v>-</v>
      </c>
      <c r="M870" s="101" t="str">
        <f>IF(LEN(INDEX(Input!J$6:J$1005,ROW($C870)-ROW($C$5),1))=0,"",INDEX(Input!J$6:J$1005,ROW($C870)-ROW($C$5),1))</f>
        <v/>
      </c>
      <c r="N870" s="101" t="str">
        <f t="array" ref="N870">IFERROR(IF($AY$24=123,DAY(M870)&amp;connector&amp;IF($AZ$24="Extended",INDEX($AT$24:$AT$35,MONTH(M870),1),MONTH(M870))&amp;connector&amp;IF($AZ$24="Short", RIGHT(YEAR(M870),2),YEAR(M870)),IF($AY$24=213, MONTH(M870)&amp;connector&amp;DAY(M870)&amp;connector&amp;IF($AZ$24="Short", RIGHT(YEAR(M870),2),YEAR(M870)),IF($AZ$24="Short", RIGHT(YEAR(M870),2),YEAR(M870))&amp;connector&amp;MONTH(M870)&amp;connector&amp;DAY(M870))),"-")</f>
        <v>-</v>
      </c>
      <c r="O870" s="156" t="str">
        <f>IF(LEN(INDEX(Input!K$6:K$1005,ROW($C870)-ROW($C$5),1))=0,"",INDEX(Input!K$6:K$1005,ROW($C870)-ROW($C$5),1))</f>
        <v/>
      </c>
      <c r="P870" s="100" t="str">
        <f t="shared" si="103"/>
        <v>-</v>
      </c>
      <c r="Q870" s="156" t="str">
        <f>IF(LEN(INDEX(Input!L$6:L$1005,ROW($C870)-ROW($C$5),1))=0,"",INDEX(Input!L$6:L$1005,ROW($C870)-ROW($C$5),1))</f>
        <v/>
      </c>
      <c r="R870" s="100" t="str">
        <f t="shared" si="104"/>
        <v>-</v>
      </c>
      <c r="S870" s="156" t="str">
        <f>IF(LEN(INDEX(Input!M$6:M$1005,ROW($C870)-ROW($C$5),1))=0,"-",INDEX(Input!M$6:M$1005,ROW($C870)-ROW($C$5),1))</f>
        <v>-</v>
      </c>
      <c r="T870" s="156" t="str">
        <f t="shared" si="105"/>
        <v/>
      </c>
      <c r="U870" s="100" t="str">
        <f t="shared" si="106"/>
        <v>-</v>
      </c>
      <c r="V870" s="156" t="str">
        <f>IF(LEN(INDEX(Input!O$6:O$1005,ROW($C870)-ROW($C$5),1))=0,"",INDEX(Input!O$6:O$1005,ROW($C870)-ROW($C$5),1))</f>
        <v/>
      </c>
      <c r="W870" s="100" t="str">
        <f t="shared" si="107"/>
        <v>-</v>
      </c>
      <c r="X870" s="104" t="str">
        <f t="shared" si="108"/>
        <v/>
      </c>
      <c r="Y870" s="102" t="str">
        <f t="shared" si="109"/>
        <v/>
      </c>
      <c r="Z870" s="102" t="str">
        <f>IF(AND(OR(Dashboard!$D$7=J870,Dashboard!$D$7=""),  OR(Dashboard!$G$6&lt;=K870,Dashboard!$G$6=""), OR(Dashboard!$G$7&gt;=K870,Dashboard!$G$7=""),  OR(Dashboard!$J$6&lt;=O870,Dashboard!$J$6=""), OR(Dashboard!$J$7&gt;=O870,Dashboard!$J$7=""),D870&lt;&gt;""),"x","")</f>
        <v>x</v>
      </c>
      <c r="AA870" s="102" t="str">
        <f>IF(AND(OR(Dashboard!$D$6=H870,Dashboard!$D$6="",Dashboard!$D$6="All"), Z870="x"),"x","")</f>
        <v>x</v>
      </c>
      <c r="AB870" s="103" t="str">
        <f>IF(AND(OR(Dashboard!$D$6=H870,Dashboard!$D$6="",Dashboard!$D$6="All"), OR(Dashboard!$D$7=J870,Dashboard!$D$7=""),  OR(Dashboard!$G$6&lt;=K870,Dashboard!$G$6=""), OR(Dashboard!$G$7&gt;=K870,Dashboard!$G$7=""),  OR(Dashboard!$J$6&lt;=O870,Dashboard!$J$6=""), OR(Dashboard!$J$7&gt;=O870,Dashboard!$J$7=""),I870&lt;&gt;""),"x","")</f>
        <v/>
      </c>
      <c r="AC870" s="88" t="str">
        <f>IF($AB870&lt;&gt;"x","",IF(AND($I870&lt;&gt;AC$4, IFERROR(MATCH("c",$AB870:AB870,0),0)=0),"x", IF(IFERROR(MATCH("c",$AB870:AB870,0),0)=0,"c","")))</f>
        <v/>
      </c>
      <c r="AD870" s="88" t="str">
        <f>IF($AB870&lt;&gt;"x","",IF(AND($I870&lt;&gt;AD$4, IFERROR(MATCH("c",$AB870:AC870,0),0)=0),"x", IF(IFERROR(MATCH("c",$AB870:AC870,0),0)=0,"c","")))</f>
        <v/>
      </c>
      <c r="AE870" s="88" t="str">
        <f>IF($AB870&lt;&gt;"x","",IF(AND($I870&lt;&gt;AE$4, IFERROR(MATCH("c",$AB870:AD870,0),0)=0),"x", IF(IFERROR(MATCH("c",$AB870:AD870,0),0)=0,"c","")))</f>
        <v/>
      </c>
      <c r="AF870" s="88" t="str">
        <f>IF($AB870&lt;&gt;"x","",IF(AND($I870&lt;&gt;AF$4, IFERROR(MATCH("c",$AB870:AE870,0),0)=0),"x", IF(IFERROR(MATCH("c",$AB870:AE870,0),0)=0,"c","")))</f>
        <v/>
      </c>
      <c r="AG870" s="88" t="str">
        <f>IF($AB870&lt;&gt;"x","",IF(AND($I870&lt;&gt;AG$4, IFERROR(MATCH("c",$AB870:AF870,0),0)=0),"x", IF(IFERROR(MATCH("c",$AB870:AF870,0),0)=0,"c","")))</f>
        <v/>
      </c>
      <c r="AH870" s="88" t="str">
        <f>IF($AB870&lt;&gt;"x","",IF(AND($I870&lt;&gt;AH$4, IFERROR(MATCH("c",$AB870:AG870,0),0)=0),"x", IF(IFERROR(MATCH("c",$AB870:AG870,0),0)=0,"c","")))</f>
        <v/>
      </c>
      <c r="AI870" s="88" t="str">
        <f>IF($AB870&lt;&gt;"x","",IF(AND($I870&lt;&gt;AI$4, IFERROR(MATCH("c",$AB870:AH870,0),0)=0),"x", IF(IFERROR(MATCH("c",$AB870:AH870,0),0)=0,"c","")))</f>
        <v/>
      </c>
      <c r="AJ870" s="88" t="str">
        <f>IF($AB870&lt;&gt;"x","",IF(AND($I870&lt;&gt;AJ$4, IFERROR(MATCH("c",$AB870:AI870,0),0)=0),"x", IF(IFERROR(MATCH("c",$AB870:AI870,0),0)=0,"c","")))</f>
        <v/>
      </c>
      <c r="AK870" s="88" t="str">
        <f>IF($AB870&lt;&gt;"x","",IF(AND($I870&lt;&gt;AK$4, IFERROR(MATCH("c",$AB870:AJ870,0),0)=0),"x", IF(IFERROR(MATCH("c",$AB870:AJ870,0),0)=0,"c","")))</f>
        <v/>
      </c>
      <c r="AL870" s="88" t="str">
        <f>IF($AB870&lt;&gt;"x","",IF(AND($I870&lt;&gt;AL$4, IFERROR(MATCH("c",$AB870:AK870,0),0)=0),"x", IF(IFERROR(MATCH("c",$AB870:AK870,0),0)=0,"c","")))</f>
        <v/>
      </c>
      <c r="AM870" s="88" t="str">
        <f>IF($AB870&lt;&gt;"x","",IF(AND($I870&lt;&gt;AM$4, IFERROR(MATCH("c",$AB870:AL870,0),0)=0),"x", IF(IFERROR(MATCH("c",$AB870:AL870,0),0)=0,"c","")))</f>
        <v/>
      </c>
      <c r="AN870" s="88" t="str">
        <f>IF($AB870&lt;&gt;"x","",IF(AND($I870&lt;&gt;AN$4, IFERROR(MATCH("c",$AB870:AM870,0),0)=0),"x", IF(IFERROR(MATCH("c",$AB870:AM870,0),0)=0,"c","")))</f>
        <v/>
      </c>
      <c r="AO870" s="88" t="str">
        <f>IF($AB870&lt;&gt;"x","",IF(AND($I870&lt;&gt;AO$4, IFERROR(MATCH("c",$AB870:AN870,0),0)=0),"x", IF(IFERROR(MATCH("c",$AB870:AN870,0),0)=0,"c","")))</f>
        <v/>
      </c>
      <c r="AP870" s="88" t="str">
        <f>IF($AB870&lt;&gt;"x","",IF(AND($I870&lt;&gt;AP$4, IFERROR(MATCH("c",$AB870:AO870,0),0)=0),"x", IF(IFERROR(MATCH("c",$AB870:AO870,0),0)=0,"c","")))</f>
        <v/>
      </c>
      <c r="AQ870" s="88" t="str">
        <f>IF($AB870&lt;&gt;"x","",IF(AND($I870&lt;&gt;AQ$4, IFERROR(MATCH("c",$AB870:AP870,0),0)=0),"x", IF(IFERROR(MATCH("c",$AB870:AP870,0),0)=0,"c","")))</f>
        <v/>
      </c>
    </row>
    <row r="871" spans="2:43" x14ac:dyDescent="0.25">
      <c r="B871" s="88">
        <f>IF(AND(OR(Pipeline!$F$5=H871,Pipeline!$F$5="",Pipeline!$F$5="All"), OR(Pipeline!$F$6=J871,Pipeline!$F$6="",Pipeline!$F$6="All"),  OR(Pipeline!$J$5&lt;=K871,Pipeline!$J$5=""), OR(Pipeline!$J$6&gt;=K871,Pipeline!$J$6=""),  OR(Pipeline!$N$5&lt;=O871,Pipeline!$N$5=""), OR(Pipeline!$N$6&gt;=O871,Pipeline!$N$6="")),1,0)</f>
        <v>1</v>
      </c>
      <c r="C871" s="99">
        <f>IF(B871&lt;&gt;1,"",COUNTIFS($I$6:I870,I871,$B$6:B870,1)+1)</f>
        <v>859</v>
      </c>
      <c r="D871" s="100" t="str">
        <f>IF(LEN(INDEX(Input!B$6:B$1005,ROW($C871)-ROW($C$5),1))=0,"-",INDEX(Input!B$6:B$1005,ROW($C871)-ROW($C$5),1))</f>
        <v>-</v>
      </c>
      <c r="E871" s="100" t="str">
        <f>IF(LEN(INDEX(Input!C$6:C$1005,ROW($C871)-ROW($C$5),1))=0,"-",INDEX(Input!C$6:C$1005,ROW($C871)-ROW($C$5),1))</f>
        <v>-</v>
      </c>
      <c r="F871" s="100" t="str">
        <f>IF(LEN(INDEX(Input!D$6:D$1005,ROW($C871)-ROW($C$5),1))=0,"-",INDEX(Input!D$6:D$1005,ROW($C871)-ROW($C$5),1))</f>
        <v>-</v>
      </c>
      <c r="G871" s="100" t="str">
        <f>IF(LEN(INDEX(Input!E$6:E$1005,ROW($C871)-ROW($C$5),1))=0,"-",INDEX(Input!E$6:E$1005,ROW($C871)-ROW($C$5),1))</f>
        <v>-</v>
      </c>
      <c r="H871" s="100" t="str">
        <f>IF(LEN(INDEX(Input!F$6:F$1005,ROW($C871)-ROW($C$5),1))=0,"-",INDEX(Input!F$6:F$1005,ROW($C871)-ROW($C$5),1))</f>
        <v>-</v>
      </c>
      <c r="I871" s="100" t="str">
        <f>IF(LEN(INDEX(Input!G$6:G$1005,ROW($C871)-ROW($C$5),1))=0,"",INDEX(Input!G$6:G$1005,ROW($C871)-ROW($C$5),1))</f>
        <v/>
      </c>
      <c r="J871" s="100" t="str">
        <f>IF(LEN(INDEX(Input!B$6:B$1005,ROW($C871)-ROW($C$5),1))=0,"-",IF(INDEX(Input!H$6:H$1005,ROW($C871)-ROW($C$5),1)="","Not set",INDEX(Input!H$6:H$1005,ROW($C871)-ROW($C$5),1)) )</f>
        <v>-</v>
      </c>
      <c r="K871" s="101" t="str">
        <f>IF(LEN(INDEX(Input!I$6:I$1005,ROW($C871)-ROW($C$5),1))=0,"",INDEX(Input!I$6:I$1005,ROW($C871)-ROW($C$5),1))</f>
        <v/>
      </c>
      <c r="L871" s="101" t="str">
        <f t="array" ref="L871">IFERROR(IF($AY$24=123,DAY(K871)&amp;connector&amp;IF($AZ$24="Extended",INDEX($AT$24:$AT$35,MONTH(K871),1),MONTH(K871))&amp;connector&amp;IF($AZ$24="Short", RIGHT(YEAR(K871),2),YEAR(K871)),IF($AY$24=213, MONTH(K871)&amp;connector&amp;DAY(K871)&amp;connector&amp;IF($AZ$24="Short", RIGHT(YEAR(K871),2),YEAR(K871)),IF($AZ$24="Short", RIGHT(YEAR(K871),2),YEAR(K871))&amp;connector&amp;MONTH(K871)&amp;connector&amp;DAY(K871))),"-")</f>
        <v>-</v>
      </c>
      <c r="M871" s="101" t="str">
        <f>IF(LEN(INDEX(Input!J$6:J$1005,ROW($C871)-ROW($C$5),1))=0,"",INDEX(Input!J$6:J$1005,ROW($C871)-ROW($C$5),1))</f>
        <v/>
      </c>
      <c r="N871" s="101" t="str">
        <f t="array" ref="N871">IFERROR(IF($AY$24=123,DAY(M871)&amp;connector&amp;IF($AZ$24="Extended",INDEX($AT$24:$AT$35,MONTH(M871),1),MONTH(M871))&amp;connector&amp;IF($AZ$24="Short", RIGHT(YEAR(M871),2),YEAR(M871)),IF($AY$24=213, MONTH(M871)&amp;connector&amp;DAY(M871)&amp;connector&amp;IF($AZ$24="Short", RIGHT(YEAR(M871),2),YEAR(M871)),IF($AZ$24="Short", RIGHT(YEAR(M871),2),YEAR(M871))&amp;connector&amp;MONTH(M871)&amp;connector&amp;DAY(M871))),"-")</f>
        <v>-</v>
      </c>
      <c r="O871" s="156" t="str">
        <f>IF(LEN(INDEX(Input!K$6:K$1005,ROW($C871)-ROW($C$5),1))=0,"",INDEX(Input!K$6:K$1005,ROW($C871)-ROW($C$5),1))</f>
        <v/>
      </c>
      <c r="P871" s="100" t="str">
        <f t="shared" si="103"/>
        <v>-</v>
      </c>
      <c r="Q871" s="156" t="str">
        <f>IF(LEN(INDEX(Input!L$6:L$1005,ROW($C871)-ROW($C$5),1))=0,"",INDEX(Input!L$6:L$1005,ROW($C871)-ROW($C$5),1))</f>
        <v/>
      </c>
      <c r="R871" s="100" t="str">
        <f t="shared" si="104"/>
        <v>-</v>
      </c>
      <c r="S871" s="156" t="str">
        <f>IF(LEN(INDEX(Input!M$6:M$1005,ROW($C871)-ROW($C$5),1))=0,"-",INDEX(Input!M$6:M$1005,ROW($C871)-ROW($C$5),1))</f>
        <v>-</v>
      </c>
      <c r="T871" s="156" t="str">
        <f t="shared" si="105"/>
        <v/>
      </c>
      <c r="U871" s="100" t="str">
        <f t="shared" si="106"/>
        <v>-</v>
      </c>
      <c r="V871" s="156" t="str">
        <f>IF(LEN(INDEX(Input!O$6:O$1005,ROW($C871)-ROW($C$5),1))=0,"",INDEX(Input!O$6:O$1005,ROW($C871)-ROW($C$5),1))</f>
        <v/>
      </c>
      <c r="W871" s="100" t="str">
        <f t="shared" si="107"/>
        <v>-</v>
      </c>
      <c r="X871" s="104" t="str">
        <f t="shared" si="108"/>
        <v/>
      </c>
      <c r="Y871" s="102" t="str">
        <f t="shared" si="109"/>
        <v/>
      </c>
      <c r="Z871" s="102" t="str">
        <f>IF(AND(OR(Dashboard!$D$7=J871,Dashboard!$D$7=""),  OR(Dashboard!$G$6&lt;=K871,Dashboard!$G$6=""), OR(Dashboard!$G$7&gt;=K871,Dashboard!$G$7=""),  OR(Dashboard!$J$6&lt;=O871,Dashboard!$J$6=""), OR(Dashboard!$J$7&gt;=O871,Dashboard!$J$7=""),D871&lt;&gt;""),"x","")</f>
        <v>x</v>
      </c>
      <c r="AA871" s="102" t="str">
        <f>IF(AND(OR(Dashboard!$D$6=H871,Dashboard!$D$6="",Dashboard!$D$6="All"), Z871="x"),"x","")</f>
        <v>x</v>
      </c>
      <c r="AB871" s="103" t="str">
        <f>IF(AND(OR(Dashboard!$D$6=H871,Dashboard!$D$6="",Dashboard!$D$6="All"), OR(Dashboard!$D$7=J871,Dashboard!$D$7=""),  OR(Dashboard!$G$6&lt;=K871,Dashboard!$G$6=""), OR(Dashboard!$G$7&gt;=K871,Dashboard!$G$7=""),  OR(Dashboard!$J$6&lt;=O871,Dashboard!$J$6=""), OR(Dashboard!$J$7&gt;=O871,Dashboard!$J$7=""),I871&lt;&gt;""),"x","")</f>
        <v/>
      </c>
      <c r="AC871" s="88" t="str">
        <f>IF($AB871&lt;&gt;"x","",IF(AND($I871&lt;&gt;AC$4, IFERROR(MATCH("c",$AB871:AB871,0),0)=0),"x", IF(IFERROR(MATCH("c",$AB871:AB871,0),0)=0,"c","")))</f>
        <v/>
      </c>
      <c r="AD871" s="88" t="str">
        <f>IF($AB871&lt;&gt;"x","",IF(AND($I871&lt;&gt;AD$4, IFERROR(MATCH("c",$AB871:AC871,0),0)=0),"x", IF(IFERROR(MATCH("c",$AB871:AC871,0),0)=0,"c","")))</f>
        <v/>
      </c>
      <c r="AE871" s="88" t="str">
        <f>IF($AB871&lt;&gt;"x","",IF(AND($I871&lt;&gt;AE$4, IFERROR(MATCH("c",$AB871:AD871,0),0)=0),"x", IF(IFERROR(MATCH("c",$AB871:AD871,0),0)=0,"c","")))</f>
        <v/>
      </c>
      <c r="AF871" s="88" t="str">
        <f>IF($AB871&lt;&gt;"x","",IF(AND($I871&lt;&gt;AF$4, IFERROR(MATCH("c",$AB871:AE871,0),0)=0),"x", IF(IFERROR(MATCH("c",$AB871:AE871,0),0)=0,"c","")))</f>
        <v/>
      </c>
      <c r="AG871" s="88" t="str">
        <f>IF($AB871&lt;&gt;"x","",IF(AND($I871&lt;&gt;AG$4, IFERROR(MATCH("c",$AB871:AF871,0),0)=0),"x", IF(IFERROR(MATCH("c",$AB871:AF871,0),0)=0,"c","")))</f>
        <v/>
      </c>
      <c r="AH871" s="88" t="str">
        <f>IF($AB871&lt;&gt;"x","",IF(AND($I871&lt;&gt;AH$4, IFERROR(MATCH("c",$AB871:AG871,0),0)=0),"x", IF(IFERROR(MATCH("c",$AB871:AG871,0),0)=0,"c","")))</f>
        <v/>
      </c>
      <c r="AI871" s="88" t="str">
        <f>IF($AB871&lt;&gt;"x","",IF(AND($I871&lt;&gt;AI$4, IFERROR(MATCH("c",$AB871:AH871,0),0)=0),"x", IF(IFERROR(MATCH("c",$AB871:AH871,0),0)=0,"c","")))</f>
        <v/>
      </c>
      <c r="AJ871" s="88" t="str">
        <f>IF($AB871&lt;&gt;"x","",IF(AND($I871&lt;&gt;AJ$4, IFERROR(MATCH("c",$AB871:AI871,0),0)=0),"x", IF(IFERROR(MATCH("c",$AB871:AI871,0),0)=0,"c","")))</f>
        <v/>
      </c>
      <c r="AK871" s="88" t="str">
        <f>IF($AB871&lt;&gt;"x","",IF(AND($I871&lt;&gt;AK$4, IFERROR(MATCH("c",$AB871:AJ871,0),0)=0),"x", IF(IFERROR(MATCH("c",$AB871:AJ871,0),0)=0,"c","")))</f>
        <v/>
      </c>
      <c r="AL871" s="88" t="str">
        <f>IF($AB871&lt;&gt;"x","",IF(AND($I871&lt;&gt;AL$4, IFERROR(MATCH("c",$AB871:AK871,0),0)=0),"x", IF(IFERROR(MATCH("c",$AB871:AK871,0),0)=0,"c","")))</f>
        <v/>
      </c>
      <c r="AM871" s="88" t="str">
        <f>IF($AB871&lt;&gt;"x","",IF(AND($I871&lt;&gt;AM$4, IFERROR(MATCH("c",$AB871:AL871,0),0)=0),"x", IF(IFERROR(MATCH("c",$AB871:AL871,0),0)=0,"c","")))</f>
        <v/>
      </c>
      <c r="AN871" s="88" t="str">
        <f>IF($AB871&lt;&gt;"x","",IF(AND($I871&lt;&gt;AN$4, IFERROR(MATCH("c",$AB871:AM871,0),0)=0),"x", IF(IFERROR(MATCH("c",$AB871:AM871,0),0)=0,"c","")))</f>
        <v/>
      </c>
      <c r="AO871" s="88" t="str">
        <f>IF($AB871&lt;&gt;"x","",IF(AND($I871&lt;&gt;AO$4, IFERROR(MATCH("c",$AB871:AN871,0),0)=0),"x", IF(IFERROR(MATCH("c",$AB871:AN871,0),0)=0,"c","")))</f>
        <v/>
      </c>
      <c r="AP871" s="88" t="str">
        <f>IF($AB871&lt;&gt;"x","",IF(AND($I871&lt;&gt;AP$4, IFERROR(MATCH("c",$AB871:AO871,0),0)=0),"x", IF(IFERROR(MATCH("c",$AB871:AO871,0),0)=0,"c","")))</f>
        <v/>
      </c>
      <c r="AQ871" s="88" t="str">
        <f>IF($AB871&lt;&gt;"x","",IF(AND($I871&lt;&gt;AQ$4, IFERROR(MATCH("c",$AB871:AP871,0),0)=0),"x", IF(IFERROR(MATCH("c",$AB871:AP871,0),0)=0,"c","")))</f>
        <v/>
      </c>
    </row>
    <row r="872" spans="2:43" x14ac:dyDescent="0.25">
      <c r="B872" s="88">
        <f>IF(AND(OR(Pipeline!$F$5=H872,Pipeline!$F$5="",Pipeline!$F$5="All"), OR(Pipeline!$F$6=J872,Pipeline!$F$6="",Pipeline!$F$6="All"),  OR(Pipeline!$J$5&lt;=K872,Pipeline!$J$5=""), OR(Pipeline!$J$6&gt;=K872,Pipeline!$J$6=""),  OR(Pipeline!$N$5&lt;=O872,Pipeline!$N$5=""), OR(Pipeline!$N$6&gt;=O872,Pipeline!$N$6="")),1,0)</f>
        <v>1</v>
      </c>
      <c r="C872" s="99">
        <f>IF(B872&lt;&gt;1,"",COUNTIFS($I$6:I871,I872,$B$6:B871,1)+1)</f>
        <v>860</v>
      </c>
      <c r="D872" s="100" t="str">
        <f>IF(LEN(INDEX(Input!B$6:B$1005,ROW($C872)-ROW($C$5),1))=0,"-",INDEX(Input!B$6:B$1005,ROW($C872)-ROW($C$5),1))</f>
        <v>-</v>
      </c>
      <c r="E872" s="100" t="str">
        <f>IF(LEN(INDEX(Input!C$6:C$1005,ROW($C872)-ROW($C$5),1))=0,"-",INDEX(Input!C$6:C$1005,ROW($C872)-ROW($C$5),1))</f>
        <v>-</v>
      </c>
      <c r="F872" s="100" t="str">
        <f>IF(LEN(INDEX(Input!D$6:D$1005,ROW($C872)-ROW($C$5),1))=0,"-",INDEX(Input!D$6:D$1005,ROW($C872)-ROW($C$5),1))</f>
        <v>-</v>
      </c>
      <c r="G872" s="100" t="str">
        <f>IF(LEN(INDEX(Input!E$6:E$1005,ROW($C872)-ROW($C$5),1))=0,"-",INDEX(Input!E$6:E$1005,ROW($C872)-ROW($C$5),1))</f>
        <v>-</v>
      </c>
      <c r="H872" s="100" t="str">
        <f>IF(LEN(INDEX(Input!F$6:F$1005,ROW($C872)-ROW($C$5),1))=0,"-",INDEX(Input!F$6:F$1005,ROW($C872)-ROW($C$5),1))</f>
        <v>-</v>
      </c>
      <c r="I872" s="100" t="str">
        <f>IF(LEN(INDEX(Input!G$6:G$1005,ROW($C872)-ROW($C$5),1))=0,"",INDEX(Input!G$6:G$1005,ROW($C872)-ROW($C$5),1))</f>
        <v/>
      </c>
      <c r="J872" s="100" t="str">
        <f>IF(LEN(INDEX(Input!B$6:B$1005,ROW($C872)-ROW($C$5),1))=0,"-",IF(INDEX(Input!H$6:H$1005,ROW($C872)-ROW($C$5),1)="","Not set",INDEX(Input!H$6:H$1005,ROW($C872)-ROW($C$5),1)) )</f>
        <v>-</v>
      </c>
      <c r="K872" s="101" t="str">
        <f>IF(LEN(INDEX(Input!I$6:I$1005,ROW($C872)-ROW($C$5),1))=0,"",INDEX(Input!I$6:I$1005,ROW($C872)-ROW($C$5),1))</f>
        <v/>
      </c>
      <c r="L872" s="101" t="str">
        <f t="array" ref="L872">IFERROR(IF($AY$24=123,DAY(K872)&amp;connector&amp;IF($AZ$24="Extended",INDEX($AT$24:$AT$35,MONTH(K872),1),MONTH(K872))&amp;connector&amp;IF($AZ$24="Short", RIGHT(YEAR(K872),2),YEAR(K872)),IF($AY$24=213, MONTH(K872)&amp;connector&amp;DAY(K872)&amp;connector&amp;IF($AZ$24="Short", RIGHT(YEAR(K872),2),YEAR(K872)),IF($AZ$24="Short", RIGHT(YEAR(K872),2),YEAR(K872))&amp;connector&amp;MONTH(K872)&amp;connector&amp;DAY(K872))),"-")</f>
        <v>-</v>
      </c>
      <c r="M872" s="101" t="str">
        <f>IF(LEN(INDEX(Input!J$6:J$1005,ROW($C872)-ROW($C$5),1))=0,"",INDEX(Input!J$6:J$1005,ROW($C872)-ROW($C$5),1))</f>
        <v/>
      </c>
      <c r="N872" s="101" t="str">
        <f t="array" ref="N872">IFERROR(IF($AY$24=123,DAY(M872)&amp;connector&amp;IF($AZ$24="Extended",INDEX($AT$24:$AT$35,MONTH(M872),1),MONTH(M872))&amp;connector&amp;IF($AZ$24="Short", RIGHT(YEAR(M872),2),YEAR(M872)),IF($AY$24=213, MONTH(M872)&amp;connector&amp;DAY(M872)&amp;connector&amp;IF($AZ$24="Short", RIGHT(YEAR(M872),2),YEAR(M872)),IF($AZ$24="Short", RIGHT(YEAR(M872),2),YEAR(M872))&amp;connector&amp;MONTH(M872)&amp;connector&amp;DAY(M872))),"-")</f>
        <v>-</v>
      </c>
      <c r="O872" s="156" t="str">
        <f>IF(LEN(INDEX(Input!K$6:K$1005,ROW($C872)-ROW($C$5),1))=0,"",INDEX(Input!K$6:K$1005,ROW($C872)-ROW($C$5),1))</f>
        <v/>
      </c>
      <c r="P872" s="100" t="str">
        <f t="shared" si="103"/>
        <v>-</v>
      </c>
      <c r="Q872" s="156" t="str">
        <f>IF(LEN(INDEX(Input!L$6:L$1005,ROW($C872)-ROW($C$5),1))=0,"",INDEX(Input!L$6:L$1005,ROW($C872)-ROW($C$5),1))</f>
        <v/>
      </c>
      <c r="R872" s="100" t="str">
        <f t="shared" si="104"/>
        <v>-</v>
      </c>
      <c r="S872" s="156" t="str">
        <f>IF(LEN(INDEX(Input!M$6:M$1005,ROW($C872)-ROW($C$5),1))=0,"-",INDEX(Input!M$6:M$1005,ROW($C872)-ROW($C$5),1))</f>
        <v>-</v>
      </c>
      <c r="T872" s="156" t="str">
        <f t="shared" si="105"/>
        <v/>
      </c>
      <c r="U872" s="100" t="str">
        <f t="shared" si="106"/>
        <v>-</v>
      </c>
      <c r="V872" s="156" t="str">
        <f>IF(LEN(INDEX(Input!O$6:O$1005,ROW($C872)-ROW($C$5),1))=0,"",INDEX(Input!O$6:O$1005,ROW($C872)-ROW($C$5),1))</f>
        <v/>
      </c>
      <c r="W872" s="100" t="str">
        <f t="shared" si="107"/>
        <v>-</v>
      </c>
      <c r="X872" s="104" t="str">
        <f t="shared" si="108"/>
        <v/>
      </c>
      <c r="Y872" s="102" t="str">
        <f t="shared" si="109"/>
        <v/>
      </c>
      <c r="Z872" s="102" t="str">
        <f>IF(AND(OR(Dashboard!$D$7=J872,Dashboard!$D$7=""),  OR(Dashboard!$G$6&lt;=K872,Dashboard!$G$6=""), OR(Dashboard!$G$7&gt;=K872,Dashboard!$G$7=""),  OR(Dashboard!$J$6&lt;=O872,Dashboard!$J$6=""), OR(Dashboard!$J$7&gt;=O872,Dashboard!$J$7=""),D872&lt;&gt;""),"x","")</f>
        <v>x</v>
      </c>
      <c r="AA872" s="102" t="str">
        <f>IF(AND(OR(Dashboard!$D$6=H872,Dashboard!$D$6="",Dashboard!$D$6="All"), Z872="x"),"x","")</f>
        <v>x</v>
      </c>
      <c r="AB872" s="103" t="str">
        <f>IF(AND(OR(Dashboard!$D$6=H872,Dashboard!$D$6="",Dashboard!$D$6="All"), OR(Dashboard!$D$7=J872,Dashboard!$D$7=""),  OR(Dashboard!$G$6&lt;=K872,Dashboard!$G$6=""), OR(Dashboard!$G$7&gt;=K872,Dashboard!$G$7=""),  OR(Dashboard!$J$6&lt;=O872,Dashboard!$J$6=""), OR(Dashboard!$J$7&gt;=O872,Dashboard!$J$7=""),I872&lt;&gt;""),"x","")</f>
        <v/>
      </c>
      <c r="AC872" s="88" t="str">
        <f>IF($AB872&lt;&gt;"x","",IF(AND($I872&lt;&gt;AC$4, IFERROR(MATCH("c",$AB872:AB872,0),0)=0),"x", IF(IFERROR(MATCH("c",$AB872:AB872,0),0)=0,"c","")))</f>
        <v/>
      </c>
      <c r="AD872" s="88" t="str">
        <f>IF($AB872&lt;&gt;"x","",IF(AND($I872&lt;&gt;AD$4, IFERROR(MATCH("c",$AB872:AC872,0),0)=0),"x", IF(IFERROR(MATCH("c",$AB872:AC872,0),0)=0,"c","")))</f>
        <v/>
      </c>
      <c r="AE872" s="88" t="str">
        <f>IF($AB872&lt;&gt;"x","",IF(AND($I872&lt;&gt;AE$4, IFERROR(MATCH("c",$AB872:AD872,0),0)=0),"x", IF(IFERROR(MATCH("c",$AB872:AD872,0),0)=0,"c","")))</f>
        <v/>
      </c>
      <c r="AF872" s="88" t="str">
        <f>IF($AB872&lt;&gt;"x","",IF(AND($I872&lt;&gt;AF$4, IFERROR(MATCH("c",$AB872:AE872,0),0)=0),"x", IF(IFERROR(MATCH("c",$AB872:AE872,0),0)=0,"c","")))</f>
        <v/>
      </c>
      <c r="AG872" s="88" t="str">
        <f>IF($AB872&lt;&gt;"x","",IF(AND($I872&lt;&gt;AG$4, IFERROR(MATCH("c",$AB872:AF872,0),0)=0),"x", IF(IFERROR(MATCH("c",$AB872:AF872,0),0)=0,"c","")))</f>
        <v/>
      </c>
      <c r="AH872" s="88" t="str">
        <f>IF($AB872&lt;&gt;"x","",IF(AND($I872&lt;&gt;AH$4, IFERROR(MATCH("c",$AB872:AG872,0),0)=0),"x", IF(IFERROR(MATCH("c",$AB872:AG872,0),0)=0,"c","")))</f>
        <v/>
      </c>
      <c r="AI872" s="88" t="str">
        <f>IF($AB872&lt;&gt;"x","",IF(AND($I872&lt;&gt;AI$4, IFERROR(MATCH("c",$AB872:AH872,0),0)=0),"x", IF(IFERROR(MATCH("c",$AB872:AH872,0),0)=0,"c","")))</f>
        <v/>
      </c>
      <c r="AJ872" s="88" t="str">
        <f>IF($AB872&lt;&gt;"x","",IF(AND($I872&lt;&gt;AJ$4, IFERROR(MATCH("c",$AB872:AI872,0),0)=0),"x", IF(IFERROR(MATCH("c",$AB872:AI872,0),0)=0,"c","")))</f>
        <v/>
      </c>
      <c r="AK872" s="88" t="str">
        <f>IF($AB872&lt;&gt;"x","",IF(AND($I872&lt;&gt;AK$4, IFERROR(MATCH("c",$AB872:AJ872,0),0)=0),"x", IF(IFERROR(MATCH("c",$AB872:AJ872,0),0)=0,"c","")))</f>
        <v/>
      </c>
      <c r="AL872" s="88" t="str">
        <f>IF($AB872&lt;&gt;"x","",IF(AND($I872&lt;&gt;AL$4, IFERROR(MATCH("c",$AB872:AK872,0),0)=0),"x", IF(IFERROR(MATCH("c",$AB872:AK872,0),0)=0,"c","")))</f>
        <v/>
      </c>
      <c r="AM872" s="88" t="str">
        <f>IF($AB872&lt;&gt;"x","",IF(AND($I872&lt;&gt;AM$4, IFERROR(MATCH("c",$AB872:AL872,0),0)=0),"x", IF(IFERROR(MATCH("c",$AB872:AL872,0),0)=0,"c","")))</f>
        <v/>
      </c>
      <c r="AN872" s="88" t="str">
        <f>IF($AB872&lt;&gt;"x","",IF(AND($I872&lt;&gt;AN$4, IFERROR(MATCH("c",$AB872:AM872,0),0)=0),"x", IF(IFERROR(MATCH("c",$AB872:AM872,0),0)=0,"c","")))</f>
        <v/>
      </c>
      <c r="AO872" s="88" t="str">
        <f>IF($AB872&lt;&gt;"x","",IF(AND($I872&lt;&gt;AO$4, IFERROR(MATCH("c",$AB872:AN872,0),0)=0),"x", IF(IFERROR(MATCH("c",$AB872:AN872,0),0)=0,"c","")))</f>
        <v/>
      </c>
      <c r="AP872" s="88" t="str">
        <f>IF($AB872&lt;&gt;"x","",IF(AND($I872&lt;&gt;AP$4, IFERROR(MATCH("c",$AB872:AO872,0),0)=0),"x", IF(IFERROR(MATCH("c",$AB872:AO872,0),0)=0,"c","")))</f>
        <v/>
      </c>
      <c r="AQ872" s="88" t="str">
        <f>IF($AB872&lt;&gt;"x","",IF(AND($I872&lt;&gt;AQ$4, IFERROR(MATCH("c",$AB872:AP872,0),0)=0),"x", IF(IFERROR(MATCH("c",$AB872:AP872,0),0)=0,"c","")))</f>
        <v/>
      </c>
    </row>
    <row r="873" spans="2:43" x14ac:dyDescent="0.25">
      <c r="B873" s="88">
        <f>IF(AND(OR(Pipeline!$F$5=H873,Pipeline!$F$5="",Pipeline!$F$5="All"), OR(Pipeline!$F$6=J873,Pipeline!$F$6="",Pipeline!$F$6="All"),  OR(Pipeline!$J$5&lt;=K873,Pipeline!$J$5=""), OR(Pipeline!$J$6&gt;=K873,Pipeline!$J$6=""),  OR(Pipeline!$N$5&lt;=O873,Pipeline!$N$5=""), OR(Pipeline!$N$6&gt;=O873,Pipeline!$N$6="")),1,0)</f>
        <v>1</v>
      </c>
      <c r="C873" s="99">
        <f>IF(B873&lt;&gt;1,"",COUNTIFS($I$6:I872,I873,$B$6:B872,1)+1)</f>
        <v>861</v>
      </c>
      <c r="D873" s="100" t="str">
        <f>IF(LEN(INDEX(Input!B$6:B$1005,ROW($C873)-ROW($C$5),1))=0,"-",INDEX(Input!B$6:B$1005,ROW($C873)-ROW($C$5),1))</f>
        <v>-</v>
      </c>
      <c r="E873" s="100" t="str">
        <f>IF(LEN(INDEX(Input!C$6:C$1005,ROW($C873)-ROW($C$5),1))=0,"-",INDEX(Input!C$6:C$1005,ROW($C873)-ROW($C$5),1))</f>
        <v>-</v>
      </c>
      <c r="F873" s="100" t="str">
        <f>IF(LEN(INDEX(Input!D$6:D$1005,ROW($C873)-ROW($C$5),1))=0,"-",INDEX(Input!D$6:D$1005,ROW($C873)-ROW($C$5),1))</f>
        <v>-</v>
      </c>
      <c r="G873" s="100" t="str">
        <f>IF(LEN(INDEX(Input!E$6:E$1005,ROW($C873)-ROW($C$5),1))=0,"-",INDEX(Input!E$6:E$1005,ROW($C873)-ROW($C$5),1))</f>
        <v>-</v>
      </c>
      <c r="H873" s="100" t="str">
        <f>IF(LEN(INDEX(Input!F$6:F$1005,ROW($C873)-ROW($C$5),1))=0,"-",INDEX(Input!F$6:F$1005,ROW($C873)-ROW($C$5),1))</f>
        <v>-</v>
      </c>
      <c r="I873" s="100" t="str">
        <f>IF(LEN(INDEX(Input!G$6:G$1005,ROW($C873)-ROW($C$5),1))=0,"",INDEX(Input!G$6:G$1005,ROW($C873)-ROW($C$5),1))</f>
        <v/>
      </c>
      <c r="J873" s="100" t="str">
        <f>IF(LEN(INDEX(Input!B$6:B$1005,ROW($C873)-ROW($C$5),1))=0,"-",IF(INDEX(Input!H$6:H$1005,ROW($C873)-ROW($C$5),1)="","Not set",INDEX(Input!H$6:H$1005,ROW($C873)-ROW($C$5),1)) )</f>
        <v>-</v>
      </c>
      <c r="K873" s="101" t="str">
        <f>IF(LEN(INDEX(Input!I$6:I$1005,ROW($C873)-ROW($C$5),1))=0,"",INDEX(Input!I$6:I$1005,ROW($C873)-ROW($C$5),1))</f>
        <v/>
      </c>
      <c r="L873" s="101" t="str">
        <f t="array" ref="L873">IFERROR(IF($AY$24=123,DAY(K873)&amp;connector&amp;IF($AZ$24="Extended",INDEX($AT$24:$AT$35,MONTH(K873),1),MONTH(K873))&amp;connector&amp;IF($AZ$24="Short", RIGHT(YEAR(K873),2),YEAR(K873)),IF($AY$24=213, MONTH(K873)&amp;connector&amp;DAY(K873)&amp;connector&amp;IF($AZ$24="Short", RIGHT(YEAR(K873),2),YEAR(K873)),IF($AZ$24="Short", RIGHT(YEAR(K873),2),YEAR(K873))&amp;connector&amp;MONTH(K873)&amp;connector&amp;DAY(K873))),"-")</f>
        <v>-</v>
      </c>
      <c r="M873" s="101" t="str">
        <f>IF(LEN(INDEX(Input!J$6:J$1005,ROW($C873)-ROW($C$5),1))=0,"",INDEX(Input!J$6:J$1005,ROW($C873)-ROW($C$5),1))</f>
        <v/>
      </c>
      <c r="N873" s="101" t="str">
        <f t="array" ref="N873">IFERROR(IF($AY$24=123,DAY(M873)&amp;connector&amp;IF($AZ$24="Extended",INDEX($AT$24:$AT$35,MONTH(M873),1),MONTH(M873))&amp;connector&amp;IF($AZ$24="Short", RIGHT(YEAR(M873),2),YEAR(M873)),IF($AY$24=213, MONTH(M873)&amp;connector&amp;DAY(M873)&amp;connector&amp;IF($AZ$24="Short", RIGHT(YEAR(M873),2),YEAR(M873)),IF($AZ$24="Short", RIGHT(YEAR(M873),2),YEAR(M873))&amp;connector&amp;MONTH(M873)&amp;connector&amp;DAY(M873))),"-")</f>
        <v>-</v>
      </c>
      <c r="O873" s="156" t="str">
        <f>IF(LEN(INDEX(Input!K$6:K$1005,ROW($C873)-ROW($C$5),1))=0,"",INDEX(Input!K$6:K$1005,ROW($C873)-ROW($C$5),1))</f>
        <v/>
      </c>
      <c r="P873" s="100" t="str">
        <f t="shared" si="103"/>
        <v>-</v>
      </c>
      <c r="Q873" s="156" t="str">
        <f>IF(LEN(INDEX(Input!L$6:L$1005,ROW($C873)-ROW($C$5),1))=0,"",INDEX(Input!L$6:L$1005,ROW($C873)-ROW($C$5),1))</f>
        <v/>
      </c>
      <c r="R873" s="100" t="str">
        <f t="shared" si="104"/>
        <v>-</v>
      </c>
      <c r="S873" s="156" t="str">
        <f>IF(LEN(INDEX(Input!M$6:M$1005,ROW($C873)-ROW($C$5),1))=0,"-",INDEX(Input!M$6:M$1005,ROW($C873)-ROW($C$5),1))</f>
        <v>-</v>
      </c>
      <c r="T873" s="156" t="str">
        <f t="shared" si="105"/>
        <v/>
      </c>
      <c r="U873" s="100" t="str">
        <f t="shared" si="106"/>
        <v>-</v>
      </c>
      <c r="V873" s="156" t="str">
        <f>IF(LEN(INDEX(Input!O$6:O$1005,ROW($C873)-ROW($C$5),1))=0,"",INDEX(Input!O$6:O$1005,ROW($C873)-ROW($C$5),1))</f>
        <v/>
      </c>
      <c r="W873" s="100" t="str">
        <f t="shared" si="107"/>
        <v>-</v>
      </c>
      <c r="X873" s="104" t="str">
        <f t="shared" si="108"/>
        <v/>
      </c>
      <c r="Y873" s="102" t="str">
        <f t="shared" si="109"/>
        <v/>
      </c>
      <c r="Z873" s="102" t="str">
        <f>IF(AND(OR(Dashboard!$D$7=J873,Dashboard!$D$7=""),  OR(Dashboard!$G$6&lt;=K873,Dashboard!$G$6=""), OR(Dashboard!$G$7&gt;=K873,Dashboard!$G$7=""),  OR(Dashboard!$J$6&lt;=O873,Dashboard!$J$6=""), OR(Dashboard!$J$7&gt;=O873,Dashboard!$J$7=""),D873&lt;&gt;""),"x","")</f>
        <v>x</v>
      </c>
      <c r="AA873" s="102" t="str">
        <f>IF(AND(OR(Dashboard!$D$6=H873,Dashboard!$D$6="",Dashboard!$D$6="All"), Z873="x"),"x","")</f>
        <v>x</v>
      </c>
      <c r="AB873" s="103" t="str">
        <f>IF(AND(OR(Dashboard!$D$6=H873,Dashboard!$D$6="",Dashboard!$D$6="All"), OR(Dashboard!$D$7=J873,Dashboard!$D$7=""),  OR(Dashboard!$G$6&lt;=K873,Dashboard!$G$6=""), OR(Dashboard!$G$7&gt;=K873,Dashboard!$G$7=""),  OR(Dashboard!$J$6&lt;=O873,Dashboard!$J$6=""), OR(Dashboard!$J$7&gt;=O873,Dashboard!$J$7=""),I873&lt;&gt;""),"x","")</f>
        <v/>
      </c>
      <c r="AC873" s="88" t="str">
        <f>IF($AB873&lt;&gt;"x","",IF(AND($I873&lt;&gt;AC$4, IFERROR(MATCH("c",$AB873:AB873,0),0)=0),"x", IF(IFERROR(MATCH("c",$AB873:AB873,0),0)=0,"c","")))</f>
        <v/>
      </c>
      <c r="AD873" s="88" t="str">
        <f>IF($AB873&lt;&gt;"x","",IF(AND($I873&lt;&gt;AD$4, IFERROR(MATCH("c",$AB873:AC873,0),0)=0),"x", IF(IFERROR(MATCH("c",$AB873:AC873,0),0)=0,"c","")))</f>
        <v/>
      </c>
      <c r="AE873" s="88" t="str">
        <f>IF($AB873&lt;&gt;"x","",IF(AND($I873&lt;&gt;AE$4, IFERROR(MATCH("c",$AB873:AD873,0),0)=0),"x", IF(IFERROR(MATCH("c",$AB873:AD873,0),0)=0,"c","")))</f>
        <v/>
      </c>
      <c r="AF873" s="88" t="str">
        <f>IF($AB873&lt;&gt;"x","",IF(AND($I873&lt;&gt;AF$4, IFERROR(MATCH("c",$AB873:AE873,0),0)=0),"x", IF(IFERROR(MATCH("c",$AB873:AE873,0),0)=0,"c","")))</f>
        <v/>
      </c>
      <c r="AG873" s="88" t="str">
        <f>IF($AB873&lt;&gt;"x","",IF(AND($I873&lt;&gt;AG$4, IFERROR(MATCH("c",$AB873:AF873,0),0)=0),"x", IF(IFERROR(MATCH("c",$AB873:AF873,0),0)=0,"c","")))</f>
        <v/>
      </c>
      <c r="AH873" s="88" t="str">
        <f>IF($AB873&lt;&gt;"x","",IF(AND($I873&lt;&gt;AH$4, IFERROR(MATCH("c",$AB873:AG873,0),0)=0),"x", IF(IFERROR(MATCH("c",$AB873:AG873,0),0)=0,"c","")))</f>
        <v/>
      </c>
      <c r="AI873" s="88" t="str">
        <f>IF($AB873&lt;&gt;"x","",IF(AND($I873&lt;&gt;AI$4, IFERROR(MATCH("c",$AB873:AH873,0),0)=0),"x", IF(IFERROR(MATCH("c",$AB873:AH873,0),0)=0,"c","")))</f>
        <v/>
      </c>
      <c r="AJ873" s="88" t="str">
        <f>IF($AB873&lt;&gt;"x","",IF(AND($I873&lt;&gt;AJ$4, IFERROR(MATCH("c",$AB873:AI873,0),0)=0),"x", IF(IFERROR(MATCH("c",$AB873:AI873,0),0)=0,"c","")))</f>
        <v/>
      </c>
      <c r="AK873" s="88" t="str">
        <f>IF($AB873&lt;&gt;"x","",IF(AND($I873&lt;&gt;AK$4, IFERROR(MATCH("c",$AB873:AJ873,0),0)=0),"x", IF(IFERROR(MATCH("c",$AB873:AJ873,0),0)=0,"c","")))</f>
        <v/>
      </c>
      <c r="AL873" s="88" t="str">
        <f>IF($AB873&lt;&gt;"x","",IF(AND($I873&lt;&gt;AL$4, IFERROR(MATCH("c",$AB873:AK873,0),0)=0),"x", IF(IFERROR(MATCH("c",$AB873:AK873,0),0)=0,"c","")))</f>
        <v/>
      </c>
      <c r="AM873" s="88" t="str">
        <f>IF($AB873&lt;&gt;"x","",IF(AND($I873&lt;&gt;AM$4, IFERROR(MATCH("c",$AB873:AL873,0),0)=0),"x", IF(IFERROR(MATCH("c",$AB873:AL873,0),0)=0,"c","")))</f>
        <v/>
      </c>
      <c r="AN873" s="88" t="str">
        <f>IF($AB873&lt;&gt;"x","",IF(AND($I873&lt;&gt;AN$4, IFERROR(MATCH("c",$AB873:AM873,0),0)=0),"x", IF(IFERROR(MATCH("c",$AB873:AM873,0),0)=0,"c","")))</f>
        <v/>
      </c>
      <c r="AO873" s="88" t="str">
        <f>IF($AB873&lt;&gt;"x","",IF(AND($I873&lt;&gt;AO$4, IFERROR(MATCH("c",$AB873:AN873,0),0)=0),"x", IF(IFERROR(MATCH("c",$AB873:AN873,0),0)=0,"c","")))</f>
        <v/>
      </c>
      <c r="AP873" s="88" t="str">
        <f>IF($AB873&lt;&gt;"x","",IF(AND($I873&lt;&gt;AP$4, IFERROR(MATCH("c",$AB873:AO873,0),0)=0),"x", IF(IFERROR(MATCH("c",$AB873:AO873,0),0)=0,"c","")))</f>
        <v/>
      </c>
      <c r="AQ873" s="88" t="str">
        <f>IF($AB873&lt;&gt;"x","",IF(AND($I873&lt;&gt;AQ$4, IFERROR(MATCH("c",$AB873:AP873,0),0)=0),"x", IF(IFERROR(MATCH("c",$AB873:AP873,0),0)=0,"c","")))</f>
        <v/>
      </c>
    </row>
    <row r="874" spans="2:43" x14ac:dyDescent="0.25">
      <c r="B874" s="88">
        <f>IF(AND(OR(Pipeline!$F$5=H874,Pipeline!$F$5="",Pipeline!$F$5="All"), OR(Pipeline!$F$6=J874,Pipeline!$F$6="",Pipeline!$F$6="All"),  OR(Pipeline!$J$5&lt;=K874,Pipeline!$J$5=""), OR(Pipeline!$J$6&gt;=K874,Pipeline!$J$6=""),  OR(Pipeline!$N$5&lt;=O874,Pipeline!$N$5=""), OR(Pipeline!$N$6&gt;=O874,Pipeline!$N$6="")),1,0)</f>
        <v>1</v>
      </c>
      <c r="C874" s="99">
        <f>IF(B874&lt;&gt;1,"",COUNTIFS($I$6:I873,I874,$B$6:B873,1)+1)</f>
        <v>862</v>
      </c>
      <c r="D874" s="100" t="str">
        <f>IF(LEN(INDEX(Input!B$6:B$1005,ROW($C874)-ROW($C$5),1))=0,"-",INDEX(Input!B$6:B$1005,ROW($C874)-ROW($C$5),1))</f>
        <v>-</v>
      </c>
      <c r="E874" s="100" t="str">
        <f>IF(LEN(INDEX(Input!C$6:C$1005,ROW($C874)-ROW($C$5),1))=0,"-",INDEX(Input!C$6:C$1005,ROW($C874)-ROW($C$5),1))</f>
        <v>-</v>
      </c>
      <c r="F874" s="100" t="str">
        <f>IF(LEN(INDEX(Input!D$6:D$1005,ROW($C874)-ROW($C$5),1))=0,"-",INDEX(Input!D$6:D$1005,ROW($C874)-ROW($C$5),1))</f>
        <v>-</v>
      </c>
      <c r="G874" s="100" t="str">
        <f>IF(LEN(INDEX(Input!E$6:E$1005,ROW($C874)-ROW($C$5),1))=0,"-",INDEX(Input!E$6:E$1005,ROW($C874)-ROW($C$5),1))</f>
        <v>-</v>
      </c>
      <c r="H874" s="100" t="str">
        <f>IF(LEN(INDEX(Input!F$6:F$1005,ROW($C874)-ROW($C$5),1))=0,"-",INDEX(Input!F$6:F$1005,ROW($C874)-ROW($C$5),1))</f>
        <v>-</v>
      </c>
      <c r="I874" s="100" t="str">
        <f>IF(LEN(INDEX(Input!G$6:G$1005,ROW($C874)-ROW($C$5),1))=0,"",INDEX(Input!G$6:G$1005,ROW($C874)-ROW($C$5),1))</f>
        <v/>
      </c>
      <c r="J874" s="100" t="str">
        <f>IF(LEN(INDEX(Input!B$6:B$1005,ROW($C874)-ROW($C$5),1))=0,"-",IF(INDEX(Input!H$6:H$1005,ROW($C874)-ROW($C$5),1)="","Not set",INDEX(Input!H$6:H$1005,ROW($C874)-ROW($C$5),1)) )</f>
        <v>-</v>
      </c>
      <c r="K874" s="101" t="str">
        <f>IF(LEN(INDEX(Input!I$6:I$1005,ROW($C874)-ROW($C$5),1))=0,"",INDEX(Input!I$6:I$1005,ROW($C874)-ROW($C$5),1))</f>
        <v/>
      </c>
      <c r="L874" s="101" t="str">
        <f t="array" ref="L874">IFERROR(IF($AY$24=123,DAY(K874)&amp;connector&amp;IF($AZ$24="Extended",INDEX($AT$24:$AT$35,MONTH(K874),1),MONTH(K874))&amp;connector&amp;IF($AZ$24="Short", RIGHT(YEAR(K874),2),YEAR(K874)),IF($AY$24=213, MONTH(K874)&amp;connector&amp;DAY(K874)&amp;connector&amp;IF($AZ$24="Short", RIGHT(YEAR(K874),2),YEAR(K874)),IF($AZ$24="Short", RIGHT(YEAR(K874),2),YEAR(K874))&amp;connector&amp;MONTH(K874)&amp;connector&amp;DAY(K874))),"-")</f>
        <v>-</v>
      </c>
      <c r="M874" s="101" t="str">
        <f>IF(LEN(INDEX(Input!J$6:J$1005,ROW($C874)-ROW($C$5),1))=0,"",INDEX(Input!J$6:J$1005,ROW($C874)-ROW($C$5),1))</f>
        <v/>
      </c>
      <c r="N874" s="101" t="str">
        <f t="array" ref="N874">IFERROR(IF($AY$24=123,DAY(M874)&amp;connector&amp;IF($AZ$24="Extended",INDEX($AT$24:$AT$35,MONTH(M874),1),MONTH(M874))&amp;connector&amp;IF($AZ$24="Short", RIGHT(YEAR(M874),2),YEAR(M874)),IF($AY$24=213, MONTH(M874)&amp;connector&amp;DAY(M874)&amp;connector&amp;IF($AZ$24="Short", RIGHT(YEAR(M874),2),YEAR(M874)),IF($AZ$24="Short", RIGHT(YEAR(M874),2),YEAR(M874))&amp;connector&amp;MONTH(M874)&amp;connector&amp;DAY(M874))),"-")</f>
        <v>-</v>
      </c>
      <c r="O874" s="156" t="str">
        <f>IF(LEN(INDEX(Input!K$6:K$1005,ROW($C874)-ROW($C$5),1))=0,"",INDEX(Input!K$6:K$1005,ROW($C874)-ROW($C$5),1))</f>
        <v/>
      </c>
      <c r="P874" s="100" t="str">
        <f t="shared" si="103"/>
        <v>-</v>
      </c>
      <c r="Q874" s="156" t="str">
        <f>IF(LEN(INDEX(Input!L$6:L$1005,ROW($C874)-ROW($C$5),1))=0,"",INDEX(Input!L$6:L$1005,ROW($C874)-ROW($C$5),1))</f>
        <v/>
      </c>
      <c r="R874" s="100" t="str">
        <f t="shared" si="104"/>
        <v>-</v>
      </c>
      <c r="S874" s="156" t="str">
        <f>IF(LEN(INDEX(Input!M$6:M$1005,ROW($C874)-ROW($C$5),1))=0,"-",INDEX(Input!M$6:M$1005,ROW($C874)-ROW($C$5),1))</f>
        <v>-</v>
      </c>
      <c r="T874" s="156" t="str">
        <f t="shared" si="105"/>
        <v/>
      </c>
      <c r="U874" s="100" t="str">
        <f t="shared" si="106"/>
        <v>-</v>
      </c>
      <c r="V874" s="156" t="str">
        <f>IF(LEN(INDEX(Input!O$6:O$1005,ROW($C874)-ROW($C$5),1))=0,"",INDEX(Input!O$6:O$1005,ROW($C874)-ROW($C$5),1))</f>
        <v/>
      </c>
      <c r="W874" s="100" t="str">
        <f t="shared" si="107"/>
        <v>-</v>
      </c>
      <c r="X874" s="104" t="str">
        <f t="shared" si="108"/>
        <v/>
      </c>
      <c r="Y874" s="102" t="str">
        <f t="shared" si="109"/>
        <v/>
      </c>
      <c r="Z874" s="102" t="str">
        <f>IF(AND(OR(Dashboard!$D$7=J874,Dashboard!$D$7=""),  OR(Dashboard!$G$6&lt;=K874,Dashboard!$G$6=""), OR(Dashboard!$G$7&gt;=K874,Dashboard!$G$7=""),  OR(Dashboard!$J$6&lt;=O874,Dashboard!$J$6=""), OR(Dashboard!$J$7&gt;=O874,Dashboard!$J$7=""),D874&lt;&gt;""),"x","")</f>
        <v>x</v>
      </c>
      <c r="AA874" s="102" t="str">
        <f>IF(AND(OR(Dashboard!$D$6=H874,Dashboard!$D$6="",Dashboard!$D$6="All"), Z874="x"),"x","")</f>
        <v>x</v>
      </c>
      <c r="AB874" s="103" t="str">
        <f>IF(AND(OR(Dashboard!$D$6=H874,Dashboard!$D$6="",Dashboard!$D$6="All"), OR(Dashboard!$D$7=J874,Dashboard!$D$7=""),  OR(Dashboard!$G$6&lt;=K874,Dashboard!$G$6=""), OR(Dashboard!$G$7&gt;=K874,Dashboard!$G$7=""),  OR(Dashboard!$J$6&lt;=O874,Dashboard!$J$6=""), OR(Dashboard!$J$7&gt;=O874,Dashboard!$J$7=""),I874&lt;&gt;""),"x","")</f>
        <v/>
      </c>
      <c r="AC874" s="88" t="str">
        <f>IF($AB874&lt;&gt;"x","",IF(AND($I874&lt;&gt;AC$4, IFERROR(MATCH("c",$AB874:AB874,0),0)=0),"x", IF(IFERROR(MATCH("c",$AB874:AB874,0),0)=0,"c","")))</f>
        <v/>
      </c>
      <c r="AD874" s="88" t="str">
        <f>IF($AB874&lt;&gt;"x","",IF(AND($I874&lt;&gt;AD$4, IFERROR(MATCH("c",$AB874:AC874,0),0)=0),"x", IF(IFERROR(MATCH("c",$AB874:AC874,0),0)=0,"c","")))</f>
        <v/>
      </c>
      <c r="AE874" s="88" t="str">
        <f>IF($AB874&lt;&gt;"x","",IF(AND($I874&lt;&gt;AE$4, IFERROR(MATCH("c",$AB874:AD874,0),0)=0),"x", IF(IFERROR(MATCH("c",$AB874:AD874,0),0)=0,"c","")))</f>
        <v/>
      </c>
      <c r="AF874" s="88" t="str">
        <f>IF($AB874&lt;&gt;"x","",IF(AND($I874&lt;&gt;AF$4, IFERROR(MATCH("c",$AB874:AE874,0),0)=0),"x", IF(IFERROR(MATCH("c",$AB874:AE874,0),0)=0,"c","")))</f>
        <v/>
      </c>
      <c r="AG874" s="88" t="str">
        <f>IF($AB874&lt;&gt;"x","",IF(AND($I874&lt;&gt;AG$4, IFERROR(MATCH("c",$AB874:AF874,0),0)=0),"x", IF(IFERROR(MATCH("c",$AB874:AF874,0),0)=0,"c","")))</f>
        <v/>
      </c>
      <c r="AH874" s="88" t="str">
        <f>IF($AB874&lt;&gt;"x","",IF(AND($I874&lt;&gt;AH$4, IFERROR(MATCH("c",$AB874:AG874,0),0)=0),"x", IF(IFERROR(MATCH("c",$AB874:AG874,0),0)=0,"c","")))</f>
        <v/>
      </c>
      <c r="AI874" s="88" t="str">
        <f>IF($AB874&lt;&gt;"x","",IF(AND($I874&lt;&gt;AI$4, IFERROR(MATCH("c",$AB874:AH874,0),0)=0),"x", IF(IFERROR(MATCH("c",$AB874:AH874,0),0)=0,"c","")))</f>
        <v/>
      </c>
      <c r="AJ874" s="88" t="str">
        <f>IF($AB874&lt;&gt;"x","",IF(AND($I874&lt;&gt;AJ$4, IFERROR(MATCH("c",$AB874:AI874,0),0)=0),"x", IF(IFERROR(MATCH("c",$AB874:AI874,0),0)=0,"c","")))</f>
        <v/>
      </c>
      <c r="AK874" s="88" t="str">
        <f>IF($AB874&lt;&gt;"x","",IF(AND($I874&lt;&gt;AK$4, IFERROR(MATCH("c",$AB874:AJ874,0),0)=0),"x", IF(IFERROR(MATCH("c",$AB874:AJ874,0),0)=0,"c","")))</f>
        <v/>
      </c>
      <c r="AL874" s="88" t="str">
        <f>IF($AB874&lt;&gt;"x","",IF(AND($I874&lt;&gt;AL$4, IFERROR(MATCH("c",$AB874:AK874,0),0)=0),"x", IF(IFERROR(MATCH("c",$AB874:AK874,0),0)=0,"c","")))</f>
        <v/>
      </c>
      <c r="AM874" s="88" t="str">
        <f>IF($AB874&lt;&gt;"x","",IF(AND($I874&lt;&gt;AM$4, IFERROR(MATCH("c",$AB874:AL874,0),0)=0),"x", IF(IFERROR(MATCH("c",$AB874:AL874,0),0)=0,"c","")))</f>
        <v/>
      </c>
      <c r="AN874" s="88" t="str">
        <f>IF($AB874&lt;&gt;"x","",IF(AND($I874&lt;&gt;AN$4, IFERROR(MATCH("c",$AB874:AM874,0),0)=0),"x", IF(IFERROR(MATCH("c",$AB874:AM874,0),0)=0,"c","")))</f>
        <v/>
      </c>
      <c r="AO874" s="88" t="str">
        <f>IF($AB874&lt;&gt;"x","",IF(AND($I874&lt;&gt;AO$4, IFERROR(MATCH("c",$AB874:AN874,0),0)=0),"x", IF(IFERROR(MATCH("c",$AB874:AN874,0),0)=0,"c","")))</f>
        <v/>
      </c>
      <c r="AP874" s="88" t="str">
        <f>IF($AB874&lt;&gt;"x","",IF(AND($I874&lt;&gt;AP$4, IFERROR(MATCH("c",$AB874:AO874,0),0)=0),"x", IF(IFERROR(MATCH("c",$AB874:AO874,0),0)=0,"c","")))</f>
        <v/>
      </c>
      <c r="AQ874" s="88" t="str">
        <f>IF($AB874&lt;&gt;"x","",IF(AND($I874&lt;&gt;AQ$4, IFERROR(MATCH("c",$AB874:AP874,0),0)=0),"x", IF(IFERROR(MATCH("c",$AB874:AP874,0),0)=0,"c","")))</f>
        <v/>
      </c>
    </row>
    <row r="875" spans="2:43" x14ac:dyDescent="0.25">
      <c r="B875" s="88">
        <f>IF(AND(OR(Pipeline!$F$5=H875,Pipeline!$F$5="",Pipeline!$F$5="All"), OR(Pipeline!$F$6=J875,Pipeline!$F$6="",Pipeline!$F$6="All"),  OR(Pipeline!$J$5&lt;=K875,Pipeline!$J$5=""), OR(Pipeline!$J$6&gt;=K875,Pipeline!$J$6=""),  OR(Pipeline!$N$5&lt;=O875,Pipeline!$N$5=""), OR(Pipeline!$N$6&gt;=O875,Pipeline!$N$6="")),1,0)</f>
        <v>1</v>
      </c>
      <c r="C875" s="99">
        <f>IF(B875&lt;&gt;1,"",COUNTIFS($I$6:I874,I875,$B$6:B874,1)+1)</f>
        <v>863</v>
      </c>
      <c r="D875" s="100" t="str">
        <f>IF(LEN(INDEX(Input!B$6:B$1005,ROW($C875)-ROW($C$5),1))=0,"-",INDEX(Input!B$6:B$1005,ROW($C875)-ROW($C$5),1))</f>
        <v>-</v>
      </c>
      <c r="E875" s="100" t="str">
        <f>IF(LEN(INDEX(Input!C$6:C$1005,ROW($C875)-ROW($C$5),1))=0,"-",INDEX(Input!C$6:C$1005,ROW($C875)-ROW($C$5),1))</f>
        <v>-</v>
      </c>
      <c r="F875" s="100" t="str">
        <f>IF(LEN(INDEX(Input!D$6:D$1005,ROW($C875)-ROW($C$5),1))=0,"-",INDEX(Input!D$6:D$1005,ROW($C875)-ROW($C$5),1))</f>
        <v>-</v>
      </c>
      <c r="G875" s="100" t="str">
        <f>IF(LEN(INDEX(Input!E$6:E$1005,ROW($C875)-ROW($C$5),1))=0,"-",INDEX(Input!E$6:E$1005,ROW($C875)-ROW($C$5),1))</f>
        <v>-</v>
      </c>
      <c r="H875" s="100" t="str">
        <f>IF(LEN(INDEX(Input!F$6:F$1005,ROW($C875)-ROW($C$5),1))=0,"-",INDEX(Input!F$6:F$1005,ROW($C875)-ROW($C$5),1))</f>
        <v>-</v>
      </c>
      <c r="I875" s="100" t="str">
        <f>IF(LEN(INDEX(Input!G$6:G$1005,ROW($C875)-ROW($C$5),1))=0,"",INDEX(Input!G$6:G$1005,ROW($C875)-ROW($C$5),1))</f>
        <v/>
      </c>
      <c r="J875" s="100" t="str">
        <f>IF(LEN(INDEX(Input!B$6:B$1005,ROW($C875)-ROW($C$5),1))=0,"-",IF(INDEX(Input!H$6:H$1005,ROW($C875)-ROW($C$5),1)="","Not set",INDEX(Input!H$6:H$1005,ROW($C875)-ROW($C$5),1)) )</f>
        <v>-</v>
      </c>
      <c r="K875" s="101" t="str">
        <f>IF(LEN(INDEX(Input!I$6:I$1005,ROW($C875)-ROW($C$5),1))=0,"",INDEX(Input!I$6:I$1005,ROW($C875)-ROW($C$5),1))</f>
        <v/>
      </c>
      <c r="L875" s="101" t="str">
        <f t="array" ref="L875">IFERROR(IF($AY$24=123,DAY(K875)&amp;connector&amp;IF($AZ$24="Extended",INDEX($AT$24:$AT$35,MONTH(K875),1),MONTH(K875))&amp;connector&amp;IF($AZ$24="Short", RIGHT(YEAR(K875),2),YEAR(K875)),IF($AY$24=213, MONTH(K875)&amp;connector&amp;DAY(K875)&amp;connector&amp;IF($AZ$24="Short", RIGHT(YEAR(K875),2),YEAR(K875)),IF($AZ$24="Short", RIGHT(YEAR(K875),2),YEAR(K875))&amp;connector&amp;MONTH(K875)&amp;connector&amp;DAY(K875))),"-")</f>
        <v>-</v>
      </c>
      <c r="M875" s="101" t="str">
        <f>IF(LEN(INDEX(Input!J$6:J$1005,ROW($C875)-ROW($C$5),1))=0,"",INDEX(Input!J$6:J$1005,ROW($C875)-ROW($C$5),1))</f>
        <v/>
      </c>
      <c r="N875" s="101" t="str">
        <f t="array" ref="N875">IFERROR(IF($AY$24=123,DAY(M875)&amp;connector&amp;IF($AZ$24="Extended",INDEX($AT$24:$AT$35,MONTH(M875),1),MONTH(M875))&amp;connector&amp;IF($AZ$24="Short", RIGHT(YEAR(M875),2),YEAR(M875)),IF($AY$24=213, MONTH(M875)&amp;connector&amp;DAY(M875)&amp;connector&amp;IF($AZ$24="Short", RIGHT(YEAR(M875),2),YEAR(M875)),IF($AZ$24="Short", RIGHT(YEAR(M875),2),YEAR(M875))&amp;connector&amp;MONTH(M875)&amp;connector&amp;DAY(M875))),"-")</f>
        <v>-</v>
      </c>
      <c r="O875" s="156" t="str">
        <f>IF(LEN(INDEX(Input!K$6:K$1005,ROW($C875)-ROW($C$5),1))=0,"",INDEX(Input!K$6:K$1005,ROW($C875)-ROW($C$5),1))</f>
        <v/>
      </c>
      <c r="P875" s="100" t="str">
        <f t="shared" si="103"/>
        <v>-</v>
      </c>
      <c r="Q875" s="156" t="str">
        <f>IF(LEN(INDEX(Input!L$6:L$1005,ROW($C875)-ROW($C$5),1))=0,"",INDEX(Input!L$6:L$1005,ROW($C875)-ROW($C$5),1))</f>
        <v/>
      </c>
      <c r="R875" s="100" t="str">
        <f t="shared" si="104"/>
        <v>-</v>
      </c>
      <c r="S875" s="156" t="str">
        <f>IF(LEN(INDEX(Input!M$6:M$1005,ROW($C875)-ROW($C$5),1))=0,"-",INDEX(Input!M$6:M$1005,ROW($C875)-ROW($C$5),1))</f>
        <v>-</v>
      </c>
      <c r="T875" s="156" t="str">
        <f t="shared" si="105"/>
        <v/>
      </c>
      <c r="U875" s="100" t="str">
        <f t="shared" si="106"/>
        <v>-</v>
      </c>
      <c r="V875" s="156" t="str">
        <f>IF(LEN(INDEX(Input!O$6:O$1005,ROW($C875)-ROW($C$5),1))=0,"",INDEX(Input!O$6:O$1005,ROW($C875)-ROW($C$5),1))</f>
        <v/>
      </c>
      <c r="W875" s="100" t="str">
        <f t="shared" si="107"/>
        <v>-</v>
      </c>
      <c r="X875" s="104" t="str">
        <f t="shared" si="108"/>
        <v/>
      </c>
      <c r="Y875" s="102" t="str">
        <f t="shared" si="109"/>
        <v/>
      </c>
      <c r="Z875" s="102" t="str">
        <f>IF(AND(OR(Dashboard!$D$7=J875,Dashboard!$D$7=""),  OR(Dashboard!$G$6&lt;=K875,Dashboard!$G$6=""), OR(Dashboard!$G$7&gt;=K875,Dashboard!$G$7=""),  OR(Dashboard!$J$6&lt;=O875,Dashboard!$J$6=""), OR(Dashboard!$J$7&gt;=O875,Dashboard!$J$7=""),D875&lt;&gt;""),"x","")</f>
        <v>x</v>
      </c>
      <c r="AA875" s="102" t="str">
        <f>IF(AND(OR(Dashboard!$D$6=H875,Dashboard!$D$6="",Dashboard!$D$6="All"), Z875="x"),"x","")</f>
        <v>x</v>
      </c>
      <c r="AB875" s="103" t="str">
        <f>IF(AND(OR(Dashboard!$D$6=H875,Dashboard!$D$6="",Dashboard!$D$6="All"), OR(Dashboard!$D$7=J875,Dashboard!$D$7=""),  OR(Dashboard!$G$6&lt;=K875,Dashboard!$G$6=""), OR(Dashboard!$G$7&gt;=K875,Dashboard!$G$7=""),  OR(Dashboard!$J$6&lt;=O875,Dashboard!$J$6=""), OR(Dashboard!$J$7&gt;=O875,Dashboard!$J$7=""),I875&lt;&gt;""),"x","")</f>
        <v/>
      </c>
      <c r="AC875" s="88" t="str">
        <f>IF($AB875&lt;&gt;"x","",IF(AND($I875&lt;&gt;AC$4, IFERROR(MATCH("c",$AB875:AB875,0),0)=0),"x", IF(IFERROR(MATCH("c",$AB875:AB875,0),0)=0,"c","")))</f>
        <v/>
      </c>
      <c r="AD875" s="88" t="str">
        <f>IF($AB875&lt;&gt;"x","",IF(AND($I875&lt;&gt;AD$4, IFERROR(MATCH("c",$AB875:AC875,0),0)=0),"x", IF(IFERROR(MATCH("c",$AB875:AC875,0),0)=0,"c","")))</f>
        <v/>
      </c>
      <c r="AE875" s="88" t="str">
        <f>IF($AB875&lt;&gt;"x","",IF(AND($I875&lt;&gt;AE$4, IFERROR(MATCH("c",$AB875:AD875,0),0)=0),"x", IF(IFERROR(MATCH("c",$AB875:AD875,0),0)=0,"c","")))</f>
        <v/>
      </c>
      <c r="AF875" s="88" t="str">
        <f>IF($AB875&lt;&gt;"x","",IF(AND($I875&lt;&gt;AF$4, IFERROR(MATCH("c",$AB875:AE875,0),0)=0),"x", IF(IFERROR(MATCH("c",$AB875:AE875,0),0)=0,"c","")))</f>
        <v/>
      </c>
      <c r="AG875" s="88" t="str">
        <f>IF($AB875&lt;&gt;"x","",IF(AND($I875&lt;&gt;AG$4, IFERROR(MATCH("c",$AB875:AF875,0),0)=0),"x", IF(IFERROR(MATCH("c",$AB875:AF875,0),0)=0,"c","")))</f>
        <v/>
      </c>
      <c r="AH875" s="88" t="str">
        <f>IF($AB875&lt;&gt;"x","",IF(AND($I875&lt;&gt;AH$4, IFERROR(MATCH("c",$AB875:AG875,0),0)=0),"x", IF(IFERROR(MATCH("c",$AB875:AG875,0),0)=0,"c","")))</f>
        <v/>
      </c>
      <c r="AI875" s="88" t="str">
        <f>IF($AB875&lt;&gt;"x","",IF(AND($I875&lt;&gt;AI$4, IFERROR(MATCH("c",$AB875:AH875,0),0)=0),"x", IF(IFERROR(MATCH("c",$AB875:AH875,0),0)=0,"c","")))</f>
        <v/>
      </c>
      <c r="AJ875" s="88" t="str">
        <f>IF($AB875&lt;&gt;"x","",IF(AND($I875&lt;&gt;AJ$4, IFERROR(MATCH("c",$AB875:AI875,0),0)=0),"x", IF(IFERROR(MATCH("c",$AB875:AI875,0),0)=0,"c","")))</f>
        <v/>
      </c>
      <c r="AK875" s="88" t="str">
        <f>IF($AB875&lt;&gt;"x","",IF(AND($I875&lt;&gt;AK$4, IFERROR(MATCH("c",$AB875:AJ875,0),0)=0),"x", IF(IFERROR(MATCH("c",$AB875:AJ875,0),0)=0,"c","")))</f>
        <v/>
      </c>
      <c r="AL875" s="88" t="str">
        <f>IF($AB875&lt;&gt;"x","",IF(AND($I875&lt;&gt;AL$4, IFERROR(MATCH("c",$AB875:AK875,0),0)=0),"x", IF(IFERROR(MATCH("c",$AB875:AK875,0),0)=0,"c","")))</f>
        <v/>
      </c>
      <c r="AM875" s="88" t="str">
        <f>IF($AB875&lt;&gt;"x","",IF(AND($I875&lt;&gt;AM$4, IFERROR(MATCH("c",$AB875:AL875,0),0)=0),"x", IF(IFERROR(MATCH("c",$AB875:AL875,0),0)=0,"c","")))</f>
        <v/>
      </c>
      <c r="AN875" s="88" t="str">
        <f>IF($AB875&lt;&gt;"x","",IF(AND($I875&lt;&gt;AN$4, IFERROR(MATCH("c",$AB875:AM875,0),0)=0),"x", IF(IFERROR(MATCH("c",$AB875:AM875,0),0)=0,"c","")))</f>
        <v/>
      </c>
      <c r="AO875" s="88" t="str">
        <f>IF($AB875&lt;&gt;"x","",IF(AND($I875&lt;&gt;AO$4, IFERROR(MATCH("c",$AB875:AN875,0),0)=0),"x", IF(IFERROR(MATCH("c",$AB875:AN875,0),0)=0,"c","")))</f>
        <v/>
      </c>
      <c r="AP875" s="88" t="str">
        <f>IF($AB875&lt;&gt;"x","",IF(AND($I875&lt;&gt;AP$4, IFERROR(MATCH("c",$AB875:AO875,0),0)=0),"x", IF(IFERROR(MATCH("c",$AB875:AO875,0),0)=0,"c","")))</f>
        <v/>
      </c>
      <c r="AQ875" s="88" t="str">
        <f>IF($AB875&lt;&gt;"x","",IF(AND($I875&lt;&gt;AQ$4, IFERROR(MATCH("c",$AB875:AP875,0),0)=0),"x", IF(IFERROR(MATCH("c",$AB875:AP875,0),0)=0,"c","")))</f>
        <v/>
      </c>
    </row>
    <row r="876" spans="2:43" x14ac:dyDescent="0.25">
      <c r="B876" s="88">
        <f>IF(AND(OR(Pipeline!$F$5=H876,Pipeline!$F$5="",Pipeline!$F$5="All"), OR(Pipeline!$F$6=J876,Pipeline!$F$6="",Pipeline!$F$6="All"),  OR(Pipeline!$J$5&lt;=K876,Pipeline!$J$5=""), OR(Pipeline!$J$6&gt;=K876,Pipeline!$J$6=""),  OR(Pipeline!$N$5&lt;=O876,Pipeline!$N$5=""), OR(Pipeline!$N$6&gt;=O876,Pipeline!$N$6="")),1,0)</f>
        <v>1</v>
      </c>
      <c r="C876" s="99">
        <f>IF(B876&lt;&gt;1,"",COUNTIFS($I$6:I875,I876,$B$6:B875,1)+1)</f>
        <v>864</v>
      </c>
      <c r="D876" s="100" t="str">
        <f>IF(LEN(INDEX(Input!B$6:B$1005,ROW($C876)-ROW($C$5),1))=0,"-",INDEX(Input!B$6:B$1005,ROW($C876)-ROW($C$5),1))</f>
        <v>-</v>
      </c>
      <c r="E876" s="100" t="str">
        <f>IF(LEN(INDEX(Input!C$6:C$1005,ROW($C876)-ROW($C$5),1))=0,"-",INDEX(Input!C$6:C$1005,ROW($C876)-ROW($C$5),1))</f>
        <v>-</v>
      </c>
      <c r="F876" s="100" t="str">
        <f>IF(LEN(INDEX(Input!D$6:D$1005,ROW($C876)-ROW($C$5),1))=0,"-",INDEX(Input!D$6:D$1005,ROW($C876)-ROW($C$5),1))</f>
        <v>-</v>
      </c>
      <c r="G876" s="100" t="str">
        <f>IF(LEN(INDEX(Input!E$6:E$1005,ROW($C876)-ROW($C$5),1))=0,"-",INDEX(Input!E$6:E$1005,ROW($C876)-ROW($C$5),1))</f>
        <v>-</v>
      </c>
      <c r="H876" s="100" t="str">
        <f>IF(LEN(INDEX(Input!F$6:F$1005,ROW($C876)-ROW($C$5),1))=0,"-",INDEX(Input!F$6:F$1005,ROW($C876)-ROW($C$5),1))</f>
        <v>-</v>
      </c>
      <c r="I876" s="100" t="str">
        <f>IF(LEN(INDEX(Input!G$6:G$1005,ROW($C876)-ROW($C$5),1))=0,"",INDEX(Input!G$6:G$1005,ROW($C876)-ROW($C$5),1))</f>
        <v/>
      </c>
      <c r="J876" s="100" t="str">
        <f>IF(LEN(INDEX(Input!B$6:B$1005,ROW($C876)-ROW($C$5),1))=0,"-",IF(INDEX(Input!H$6:H$1005,ROW($C876)-ROW($C$5),1)="","Not set",INDEX(Input!H$6:H$1005,ROW($C876)-ROW($C$5),1)) )</f>
        <v>-</v>
      </c>
      <c r="K876" s="101" t="str">
        <f>IF(LEN(INDEX(Input!I$6:I$1005,ROW($C876)-ROW($C$5),1))=0,"",INDEX(Input!I$6:I$1005,ROW($C876)-ROW($C$5),1))</f>
        <v/>
      </c>
      <c r="L876" s="101" t="str">
        <f t="array" ref="L876">IFERROR(IF($AY$24=123,DAY(K876)&amp;connector&amp;IF($AZ$24="Extended",INDEX($AT$24:$AT$35,MONTH(K876),1),MONTH(K876))&amp;connector&amp;IF($AZ$24="Short", RIGHT(YEAR(K876),2),YEAR(K876)),IF($AY$24=213, MONTH(K876)&amp;connector&amp;DAY(K876)&amp;connector&amp;IF($AZ$24="Short", RIGHT(YEAR(K876),2),YEAR(K876)),IF($AZ$24="Short", RIGHT(YEAR(K876),2),YEAR(K876))&amp;connector&amp;MONTH(K876)&amp;connector&amp;DAY(K876))),"-")</f>
        <v>-</v>
      </c>
      <c r="M876" s="101" t="str">
        <f>IF(LEN(INDEX(Input!J$6:J$1005,ROW($C876)-ROW($C$5),1))=0,"",INDEX(Input!J$6:J$1005,ROW($C876)-ROW($C$5),1))</f>
        <v/>
      </c>
      <c r="N876" s="101" t="str">
        <f t="array" ref="N876">IFERROR(IF($AY$24=123,DAY(M876)&amp;connector&amp;IF($AZ$24="Extended",INDEX($AT$24:$AT$35,MONTH(M876),1),MONTH(M876))&amp;connector&amp;IF($AZ$24="Short", RIGHT(YEAR(M876),2),YEAR(M876)),IF($AY$24=213, MONTH(M876)&amp;connector&amp;DAY(M876)&amp;connector&amp;IF($AZ$24="Short", RIGHT(YEAR(M876),2),YEAR(M876)),IF($AZ$24="Short", RIGHT(YEAR(M876),2),YEAR(M876))&amp;connector&amp;MONTH(M876)&amp;connector&amp;DAY(M876))),"-")</f>
        <v>-</v>
      </c>
      <c r="O876" s="156" t="str">
        <f>IF(LEN(INDEX(Input!K$6:K$1005,ROW($C876)-ROW($C$5),1))=0,"",INDEX(Input!K$6:K$1005,ROW($C876)-ROW($C$5),1))</f>
        <v/>
      </c>
      <c r="P876" s="100" t="str">
        <f t="shared" si="103"/>
        <v>-</v>
      </c>
      <c r="Q876" s="156" t="str">
        <f>IF(LEN(INDEX(Input!L$6:L$1005,ROW($C876)-ROW($C$5),1))=0,"",INDEX(Input!L$6:L$1005,ROW($C876)-ROW($C$5),1))</f>
        <v/>
      </c>
      <c r="R876" s="100" t="str">
        <f t="shared" si="104"/>
        <v>-</v>
      </c>
      <c r="S876" s="156" t="str">
        <f>IF(LEN(INDEX(Input!M$6:M$1005,ROW($C876)-ROW($C$5),1))=0,"-",INDEX(Input!M$6:M$1005,ROW($C876)-ROW($C$5),1))</f>
        <v>-</v>
      </c>
      <c r="T876" s="156" t="str">
        <f t="shared" si="105"/>
        <v/>
      </c>
      <c r="U876" s="100" t="str">
        <f t="shared" si="106"/>
        <v>-</v>
      </c>
      <c r="V876" s="156" t="str">
        <f>IF(LEN(INDEX(Input!O$6:O$1005,ROW($C876)-ROW($C$5),1))=0,"",INDEX(Input!O$6:O$1005,ROW($C876)-ROW($C$5),1))</f>
        <v/>
      </c>
      <c r="W876" s="100" t="str">
        <f t="shared" si="107"/>
        <v>-</v>
      </c>
      <c r="X876" s="104" t="str">
        <f t="shared" si="108"/>
        <v/>
      </c>
      <c r="Y876" s="102" t="str">
        <f t="shared" si="109"/>
        <v/>
      </c>
      <c r="Z876" s="102" t="str">
        <f>IF(AND(OR(Dashboard!$D$7=J876,Dashboard!$D$7=""),  OR(Dashboard!$G$6&lt;=K876,Dashboard!$G$6=""), OR(Dashboard!$G$7&gt;=K876,Dashboard!$G$7=""),  OR(Dashboard!$J$6&lt;=O876,Dashboard!$J$6=""), OR(Dashboard!$J$7&gt;=O876,Dashboard!$J$7=""),D876&lt;&gt;""),"x","")</f>
        <v>x</v>
      </c>
      <c r="AA876" s="102" t="str">
        <f>IF(AND(OR(Dashboard!$D$6=H876,Dashboard!$D$6="",Dashboard!$D$6="All"), Z876="x"),"x","")</f>
        <v>x</v>
      </c>
      <c r="AB876" s="103" t="str">
        <f>IF(AND(OR(Dashboard!$D$6=H876,Dashboard!$D$6="",Dashboard!$D$6="All"), OR(Dashboard!$D$7=J876,Dashboard!$D$7=""),  OR(Dashboard!$G$6&lt;=K876,Dashboard!$G$6=""), OR(Dashboard!$G$7&gt;=K876,Dashboard!$G$7=""),  OR(Dashboard!$J$6&lt;=O876,Dashboard!$J$6=""), OR(Dashboard!$J$7&gt;=O876,Dashboard!$J$7=""),I876&lt;&gt;""),"x","")</f>
        <v/>
      </c>
      <c r="AC876" s="88" t="str">
        <f>IF($AB876&lt;&gt;"x","",IF(AND($I876&lt;&gt;AC$4, IFERROR(MATCH("c",$AB876:AB876,0),0)=0),"x", IF(IFERROR(MATCH("c",$AB876:AB876,0),0)=0,"c","")))</f>
        <v/>
      </c>
      <c r="AD876" s="88" t="str">
        <f>IF($AB876&lt;&gt;"x","",IF(AND($I876&lt;&gt;AD$4, IFERROR(MATCH("c",$AB876:AC876,0),0)=0),"x", IF(IFERROR(MATCH("c",$AB876:AC876,0),0)=0,"c","")))</f>
        <v/>
      </c>
      <c r="AE876" s="88" t="str">
        <f>IF($AB876&lt;&gt;"x","",IF(AND($I876&lt;&gt;AE$4, IFERROR(MATCH("c",$AB876:AD876,0),0)=0),"x", IF(IFERROR(MATCH("c",$AB876:AD876,0),0)=0,"c","")))</f>
        <v/>
      </c>
      <c r="AF876" s="88" t="str">
        <f>IF($AB876&lt;&gt;"x","",IF(AND($I876&lt;&gt;AF$4, IFERROR(MATCH("c",$AB876:AE876,0),0)=0),"x", IF(IFERROR(MATCH("c",$AB876:AE876,0),0)=0,"c","")))</f>
        <v/>
      </c>
      <c r="AG876" s="88" t="str">
        <f>IF($AB876&lt;&gt;"x","",IF(AND($I876&lt;&gt;AG$4, IFERROR(MATCH("c",$AB876:AF876,0),0)=0),"x", IF(IFERROR(MATCH("c",$AB876:AF876,0),0)=0,"c","")))</f>
        <v/>
      </c>
      <c r="AH876" s="88" t="str">
        <f>IF($AB876&lt;&gt;"x","",IF(AND($I876&lt;&gt;AH$4, IFERROR(MATCH("c",$AB876:AG876,0),0)=0),"x", IF(IFERROR(MATCH("c",$AB876:AG876,0),0)=0,"c","")))</f>
        <v/>
      </c>
      <c r="AI876" s="88" t="str">
        <f>IF($AB876&lt;&gt;"x","",IF(AND($I876&lt;&gt;AI$4, IFERROR(MATCH("c",$AB876:AH876,0),0)=0),"x", IF(IFERROR(MATCH("c",$AB876:AH876,0),0)=0,"c","")))</f>
        <v/>
      </c>
      <c r="AJ876" s="88" t="str">
        <f>IF($AB876&lt;&gt;"x","",IF(AND($I876&lt;&gt;AJ$4, IFERROR(MATCH("c",$AB876:AI876,0),0)=0),"x", IF(IFERROR(MATCH("c",$AB876:AI876,0),0)=0,"c","")))</f>
        <v/>
      </c>
      <c r="AK876" s="88" t="str">
        <f>IF($AB876&lt;&gt;"x","",IF(AND($I876&lt;&gt;AK$4, IFERROR(MATCH("c",$AB876:AJ876,0),0)=0),"x", IF(IFERROR(MATCH("c",$AB876:AJ876,0),0)=0,"c","")))</f>
        <v/>
      </c>
      <c r="AL876" s="88" t="str">
        <f>IF($AB876&lt;&gt;"x","",IF(AND($I876&lt;&gt;AL$4, IFERROR(MATCH("c",$AB876:AK876,0),0)=0),"x", IF(IFERROR(MATCH("c",$AB876:AK876,0),0)=0,"c","")))</f>
        <v/>
      </c>
      <c r="AM876" s="88" t="str">
        <f>IF($AB876&lt;&gt;"x","",IF(AND($I876&lt;&gt;AM$4, IFERROR(MATCH("c",$AB876:AL876,0),0)=0),"x", IF(IFERROR(MATCH("c",$AB876:AL876,0),0)=0,"c","")))</f>
        <v/>
      </c>
      <c r="AN876" s="88" t="str">
        <f>IF($AB876&lt;&gt;"x","",IF(AND($I876&lt;&gt;AN$4, IFERROR(MATCH("c",$AB876:AM876,0),0)=0),"x", IF(IFERROR(MATCH("c",$AB876:AM876,0),0)=0,"c","")))</f>
        <v/>
      </c>
      <c r="AO876" s="88" t="str">
        <f>IF($AB876&lt;&gt;"x","",IF(AND($I876&lt;&gt;AO$4, IFERROR(MATCH("c",$AB876:AN876,0),0)=0),"x", IF(IFERROR(MATCH("c",$AB876:AN876,0),0)=0,"c","")))</f>
        <v/>
      </c>
      <c r="AP876" s="88" t="str">
        <f>IF($AB876&lt;&gt;"x","",IF(AND($I876&lt;&gt;AP$4, IFERROR(MATCH("c",$AB876:AO876,0),0)=0),"x", IF(IFERROR(MATCH("c",$AB876:AO876,0),0)=0,"c","")))</f>
        <v/>
      </c>
      <c r="AQ876" s="88" t="str">
        <f>IF($AB876&lt;&gt;"x","",IF(AND($I876&lt;&gt;AQ$4, IFERROR(MATCH("c",$AB876:AP876,0),0)=0),"x", IF(IFERROR(MATCH("c",$AB876:AP876,0),0)=0,"c","")))</f>
        <v/>
      </c>
    </row>
    <row r="877" spans="2:43" x14ac:dyDescent="0.25">
      <c r="B877" s="88">
        <f>IF(AND(OR(Pipeline!$F$5=H877,Pipeline!$F$5="",Pipeline!$F$5="All"), OR(Pipeline!$F$6=J877,Pipeline!$F$6="",Pipeline!$F$6="All"),  OR(Pipeline!$J$5&lt;=K877,Pipeline!$J$5=""), OR(Pipeline!$J$6&gt;=K877,Pipeline!$J$6=""),  OR(Pipeline!$N$5&lt;=O877,Pipeline!$N$5=""), OR(Pipeline!$N$6&gt;=O877,Pipeline!$N$6="")),1,0)</f>
        <v>1</v>
      </c>
      <c r="C877" s="99">
        <f>IF(B877&lt;&gt;1,"",COUNTIFS($I$6:I876,I877,$B$6:B876,1)+1)</f>
        <v>865</v>
      </c>
      <c r="D877" s="100" t="str">
        <f>IF(LEN(INDEX(Input!B$6:B$1005,ROW($C877)-ROW($C$5),1))=0,"-",INDEX(Input!B$6:B$1005,ROW($C877)-ROW($C$5),1))</f>
        <v>-</v>
      </c>
      <c r="E877" s="100" t="str">
        <f>IF(LEN(INDEX(Input!C$6:C$1005,ROW($C877)-ROW($C$5),1))=0,"-",INDEX(Input!C$6:C$1005,ROW($C877)-ROW($C$5),1))</f>
        <v>-</v>
      </c>
      <c r="F877" s="100" t="str">
        <f>IF(LEN(INDEX(Input!D$6:D$1005,ROW($C877)-ROW($C$5),1))=0,"-",INDEX(Input!D$6:D$1005,ROW($C877)-ROW($C$5),1))</f>
        <v>-</v>
      </c>
      <c r="G877" s="100" t="str">
        <f>IF(LEN(INDEX(Input!E$6:E$1005,ROW($C877)-ROW($C$5),1))=0,"-",INDEX(Input!E$6:E$1005,ROW($C877)-ROW($C$5),1))</f>
        <v>-</v>
      </c>
      <c r="H877" s="100" t="str">
        <f>IF(LEN(INDEX(Input!F$6:F$1005,ROW($C877)-ROW($C$5),1))=0,"-",INDEX(Input!F$6:F$1005,ROW($C877)-ROW($C$5),1))</f>
        <v>-</v>
      </c>
      <c r="I877" s="100" t="str">
        <f>IF(LEN(INDEX(Input!G$6:G$1005,ROW($C877)-ROW($C$5),1))=0,"",INDEX(Input!G$6:G$1005,ROW($C877)-ROW($C$5),1))</f>
        <v/>
      </c>
      <c r="J877" s="100" t="str">
        <f>IF(LEN(INDEX(Input!B$6:B$1005,ROW($C877)-ROW($C$5),1))=0,"-",IF(INDEX(Input!H$6:H$1005,ROW($C877)-ROW($C$5),1)="","Not set",INDEX(Input!H$6:H$1005,ROW($C877)-ROW($C$5),1)) )</f>
        <v>-</v>
      </c>
      <c r="K877" s="101" t="str">
        <f>IF(LEN(INDEX(Input!I$6:I$1005,ROW($C877)-ROW($C$5),1))=0,"",INDEX(Input!I$6:I$1005,ROW($C877)-ROW($C$5),1))</f>
        <v/>
      </c>
      <c r="L877" s="101" t="str">
        <f t="array" ref="L877">IFERROR(IF($AY$24=123,DAY(K877)&amp;connector&amp;IF($AZ$24="Extended",INDEX($AT$24:$AT$35,MONTH(K877),1),MONTH(K877))&amp;connector&amp;IF($AZ$24="Short", RIGHT(YEAR(K877),2),YEAR(K877)),IF($AY$24=213, MONTH(K877)&amp;connector&amp;DAY(K877)&amp;connector&amp;IF($AZ$24="Short", RIGHT(YEAR(K877),2),YEAR(K877)),IF($AZ$24="Short", RIGHT(YEAR(K877),2),YEAR(K877))&amp;connector&amp;MONTH(K877)&amp;connector&amp;DAY(K877))),"-")</f>
        <v>-</v>
      </c>
      <c r="M877" s="101" t="str">
        <f>IF(LEN(INDEX(Input!J$6:J$1005,ROW($C877)-ROW($C$5),1))=0,"",INDEX(Input!J$6:J$1005,ROW($C877)-ROW($C$5),1))</f>
        <v/>
      </c>
      <c r="N877" s="101" t="str">
        <f t="array" ref="N877">IFERROR(IF($AY$24=123,DAY(M877)&amp;connector&amp;IF($AZ$24="Extended",INDEX($AT$24:$AT$35,MONTH(M877),1),MONTH(M877))&amp;connector&amp;IF($AZ$24="Short", RIGHT(YEAR(M877),2),YEAR(M877)),IF($AY$24=213, MONTH(M877)&amp;connector&amp;DAY(M877)&amp;connector&amp;IF($AZ$24="Short", RIGHT(YEAR(M877),2),YEAR(M877)),IF($AZ$24="Short", RIGHT(YEAR(M877),2),YEAR(M877))&amp;connector&amp;MONTH(M877)&amp;connector&amp;DAY(M877))),"-")</f>
        <v>-</v>
      </c>
      <c r="O877" s="156" t="str">
        <f>IF(LEN(INDEX(Input!K$6:K$1005,ROW($C877)-ROW($C$5),1))=0,"",INDEX(Input!K$6:K$1005,ROW($C877)-ROW($C$5),1))</f>
        <v/>
      </c>
      <c r="P877" s="100" t="str">
        <f t="shared" si="103"/>
        <v>-</v>
      </c>
      <c r="Q877" s="156" t="str">
        <f>IF(LEN(INDEX(Input!L$6:L$1005,ROW($C877)-ROW($C$5),1))=0,"",INDEX(Input!L$6:L$1005,ROW($C877)-ROW($C$5),1))</f>
        <v/>
      </c>
      <c r="R877" s="100" t="str">
        <f t="shared" si="104"/>
        <v>-</v>
      </c>
      <c r="S877" s="156" t="str">
        <f>IF(LEN(INDEX(Input!M$6:M$1005,ROW($C877)-ROW($C$5),1))=0,"-",INDEX(Input!M$6:M$1005,ROW($C877)-ROW($C$5),1))</f>
        <v>-</v>
      </c>
      <c r="T877" s="156" t="str">
        <f t="shared" si="105"/>
        <v/>
      </c>
      <c r="U877" s="100" t="str">
        <f t="shared" si="106"/>
        <v>-</v>
      </c>
      <c r="V877" s="156" t="str">
        <f>IF(LEN(INDEX(Input!O$6:O$1005,ROW($C877)-ROW($C$5),1))=0,"",INDEX(Input!O$6:O$1005,ROW($C877)-ROW($C$5),1))</f>
        <v/>
      </c>
      <c r="W877" s="100" t="str">
        <f t="shared" si="107"/>
        <v>-</v>
      </c>
      <c r="X877" s="104" t="str">
        <f t="shared" si="108"/>
        <v/>
      </c>
      <c r="Y877" s="102" t="str">
        <f t="shared" si="109"/>
        <v/>
      </c>
      <c r="Z877" s="102" t="str">
        <f>IF(AND(OR(Dashboard!$D$7=J877,Dashboard!$D$7=""),  OR(Dashboard!$G$6&lt;=K877,Dashboard!$G$6=""), OR(Dashboard!$G$7&gt;=K877,Dashboard!$G$7=""),  OR(Dashboard!$J$6&lt;=O877,Dashboard!$J$6=""), OR(Dashboard!$J$7&gt;=O877,Dashboard!$J$7=""),D877&lt;&gt;""),"x","")</f>
        <v>x</v>
      </c>
      <c r="AA877" s="102" t="str">
        <f>IF(AND(OR(Dashboard!$D$6=H877,Dashboard!$D$6="",Dashboard!$D$6="All"), Z877="x"),"x","")</f>
        <v>x</v>
      </c>
      <c r="AB877" s="103" t="str">
        <f>IF(AND(OR(Dashboard!$D$6=H877,Dashboard!$D$6="",Dashboard!$D$6="All"), OR(Dashboard!$D$7=J877,Dashboard!$D$7=""),  OR(Dashboard!$G$6&lt;=K877,Dashboard!$G$6=""), OR(Dashboard!$G$7&gt;=K877,Dashboard!$G$7=""),  OR(Dashboard!$J$6&lt;=O877,Dashboard!$J$6=""), OR(Dashboard!$J$7&gt;=O877,Dashboard!$J$7=""),I877&lt;&gt;""),"x","")</f>
        <v/>
      </c>
      <c r="AC877" s="88" t="str">
        <f>IF($AB877&lt;&gt;"x","",IF(AND($I877&lt;&gt;AC$4, IFERROR(MATCH("c",$AB877:AB877,0),0)=0),"x", IF(IFERROR(MATCH("c",$AB877:AB877,0),0)=0,"c","")))</f>
        <v/>
      </c>
      <c r="AD877" s="88" t="str">
        <f>IF($AB877&lt;&gt;"x","",IF(AND($I877&lt;&gt;AD$4, IFERROR(MATCH("c",$AB877:AC877,0),0)=0),"x", IF(IFERROR(MATCH("c",$AB877:AC877,0),0)=0,"c","")))</f>
        <v/>
      </c>
      <c r="AE877" s="88" t="str">
        <f>IF($AB877&lt;&gt;"x","",IF(AND($I877&lt;&gt;AE$4, IFERROR(MATCH("c",$AB877:AD877,0),0)=0),"x", IF(IFERROR(MATCH("c",$AB877:AD877,0),0)=0,"c","")))</f>
        <v/>
      </c>
      <c r="AF877" s="88" t="str">
        <f>IF($AB877&lt;&gt;"x","",IF(AND($I877&lt;&gt;AF$4, IFERROR(MATCH("c",$AB877:AE877,0),0)=0),"x", IF(IFERROR(MATCH("c",$AB877:AE877,0),0)=0,"c","")))</f>
        <v/>
      </c>
      <c r="AG877" s="88" t="str">
        <f>IF($AB877&lt;&gt;"x","",IF(AND($I877&lt;&gt;AG$4, IFERROR(MATCH("c",$AB877:AF877,0),0)=0),"x", IF(IFERROR(MATCH("c",$AB877:AF877,0),0)=0,"c","")))</f>
        <v/>
      </c>
      <c r="AH877" s="88" t="str">
        <f>IF($AB877&lt;&gt;"x","",IF(AND($I877&lt;&gt;AH$4, IFERROR(MATCH("c",$AB877:AG877,0),0)=0),"x", IF(IFERROR(MATCH("c",$AB877:AG877,0),0)=0,"c","")))</f>
        <v/>
      </c>
      <c r="AI877" s="88" t="str">
        <f>IF($AB877&lt;&gt;"x","",IF(AND($I877&lt;&gt;AI$4, IFERROR(MATCH("c",$AB877:AH877,0),0)=0),"x", IF(IFERROR(MATCH("c",$AB877:AH877,0),0)=0,"c","")))</f>
        <v/>
      </c>
      <c r="AJ877" s="88" t="str">
        <f>IF($AB877&lt;&gt;"x","",IF(AND($I877&lt;&gt;AJ$4, IFERROR(MATCH("c",$AB877:AI877,0),0)=0),"x", IF(IFERROR(MATCH("c",$AB877:AI877,0),0)=0,"c","")))</f>
        <v/>
      </c>
      <c r="AK877" s="88" t="str">
        <f>IF($AB877&lt;&gt;"x","",IF(AND($I877&lt;&gt;AK$4, IFERROR(MATCH("c",$AB877:AJ877,0),0)=0),"x", IF(IFERROR(MATCH("c",$AB877:AJ877,0),0)=0,"c","")))</f>
        <v/>
      </c>
      <c r="AL877" s="88" t="str">
        <f>IF($AB877&lt;&gt;"x","",IF(AND($I877&lt;&gt;AL$4, IFERROR(MATCH("c",$AB877:AK877,0),0)=0),"x", IF(IFERROR(MATCH("c",$AB877:AK877,0),0)=0,"c","")))</f>
        <v/>
      </c>
      <c r="AM877" s="88" t="str">
        <f>IF($AB877&lt;&gt;"x","",IF(AND($I877&lt;&gt;AM$4, IFERROR(MATCH("c",$AB877:AL877,0),0)=0),"x", IF(IFERROR(MATCH("c",$AB877:AL877,0),0)=0,"c","")))</f>
        <v/>
      </c>
      <c r="AN877" s="88" t="str">
        <f>IF($AB877&lt;&gt;"x","",IF(AND($I877&lt;&gt;AN$4, IFERROR(MATCH("c",$AB877:AM877,0),0)=0),"x", IF(IFERROR(MATCH("c",$AB877:AM877,0),0)=0,"c","")))</f>
        <v/>
      </c>
      <c r="AO877" s="88" t="str">
        <f>IF($AB877&lt;&gt;"x","",IF(AND($I877&lt;&gt;AO$4, IFERROR(MATCH("c",$AB877:AN877,0),0)=0),"x", IF(IFERROR(MATCH("c",$AB877:AN877,0),0)=0,"c","")))</f>
        <v/>
      </c>
      <c r="AP877" s="88" t="str">
        <f>IF($AB877&lt;&gt;"x","",IF(AND($I877&lt;&gt;AP$4, IFERROR(MATCH("c",$AB877:AO877,0),0)=0),"x", IF(IFERROR(MATCH("c",$AB877:AO877,0),0)=0,"c","")))</f>
        <v/>
      </c>
      <c r="AQ877" s="88" t="str">
        <f>IF($AB877&lt;&gt;"x","",IF(AND($I877&lt;&gt;AQ$4, IFERROR(MATCH("c",$AB877:AP877,0),0)=0),"x", IF(IFERROR(MATCH("c",$AB877:AP877,0),0)=0,"c","")))</f>
        <v/>
      </c>
    </row>
    <row r="878" spans="2:43" x14ac:dyDescent="0.25">
      <c r="B878" s="88">
        <f>IF(AND(OR(Pipeline!$F$5=H878,Pipeline!$F$5="",Pipeline!$F$5="All"), OR(Pipeline!$F$6=J878,Pipeline!$F$6="",Pipeline!$F$6="All"),  OR(Pipeline!$J$5&lt;=K878,Pipeline!$J$5=""), OR(Pipeline!$J$6&gt;=K878,Pipeline!$J$6=""),  OR(Pipeline!$N$5&lt;=O878,Pipeline!$N$5=""), OR(Pipeline!$N$6&gt;=O878,Pipeline!$N$6="")),1,0)</f>
        <v>1</v>
      </c>
      <c r="C878" s="99">
        <f>IF(B878&lt;&gt;1,"",COUNTIFS($I$6:I877,I878,$B$6:B877,1)+1)</f>
        <v>866</v>
      </c>
      <c r="D878" s="100" t="str">
        <f>IF(LEN(INDEX(Input!B$6:B$1005,ROW($C878)-ROW($C$5),1))=0,"-",INDEX(Input!B$6:B$1005,ROW($C878)-ROW($C$5),1))</f>
        <v>-</v>
      </c>
      <c r="E878" s="100" t="str">
        <f>IF(LEN(INDEX(Input!C$6:C$1005,ROW($C878)-ROW($C$5),1))=0,"-",INDEX(Input!C$6:C$1005,ROW($C878)-ROW($C$5),1))</f>
        <v>-</v>
      </c>
      <c r="F878" s="100" t="str">
        <f>IF(LEN(INDEX(Input!D$6:D$1005,ROW($C878)-ROW($C$5),1))=0,"-",INDEX(Input!D$6:D$1005,ROW($C878)-ROW($C$5),1))</f>
        <v>-</v>
      </c>
      <c r="G878" s="100" t="str">
        <f>IF(LEN(INDEX(Input!E$6:E$1005,ROW($C878)-ROW($C$5),1))=0,"-",INDEX(Input!E$6:E$1005,ROW($C878)-ROW($C$5),1))</f>
        <v>-</v>
      </c>
      <c r="H878" s="100" t="str">
        <f>IF(LEN(INDEX(Input!F$6:F$1005,ROW($C878)-ROW($C$5),1))=0,"-",INDEX(Input!F$6:F$1005,ROW($C878)-ROW($C$5),1))</f>
        <v>-</v>
      </c>
      <c r="I878" s="100" t="str">
        <f>IF(LEN(INDEX(Input!G$6:G$1005,ROW($C878)-ROW($C$5),1))=0,"",INDEX(Input!G$6:G$1005,ROW($C878)-ROW($C$5),1))</f>
        <v/>
      </c>
      <c r="J878" s="100" t="str">
        <f>IF(LEN(INDEX(Input!B$6:B$1005,ROW($C878)-ROW($C$5),1))=0,"-",IF(INDEX(Input!H$6:H$1005,ROW($C878)-ROW($C$5),1)="","Not set",INDEX(Input!H$6:H$1005,ROW($C878)-ROW($C$5),1)) )</f>
        <v>-</v>
      </c>
      <c r="K878" s="101" t="str">
        <f>IF(LEN(INDEX(Input!I$6:I$1005,ROW($C878)-ROW($C$5),1))=0,"",INDEX(Input!I$6:I$1005,ROW($C878)-ROW($C$5),1))</f>
        <v/>
      </c>
      <c r="L878" s="101" t="str">
        <f t="array" ref="L878">IFERROR(IF($AY$24=123,DAY(K878)&amp;connector&amp;IF($AZ$24="Extended",INDEX($AT$24:$AT$35,MONTH(K878),1),MONTH(K878))&amp;connector&amp;IF($AZ$24="Short", RIGHT(YEAR(K878),2),YEAR(K878)),IF($AY$24=213, MONTH(K878)&amp;connector&amp;DAY(K878)&amp;connector&amp;IF($AZ$24="Short", RIGHT(YEAR(K878),2),YEAR(K878)),IF($AZ$24="Short", RIGHT(YEAR(K878),2),YEAR(K878))&amp;connector&amp;MONTH(K878)&amp;connector&amp;DAY(K878))),"-")</f>
        <v>-</v>
      </c>
      <c r="M878" s="101" t="str">
        <f>IF(LEN(INDEX(Input!J$6:J$1005,ROW($C878)-ROW($C$5),1))=0,"",INDEX(Input!J$6:J$1005,ROW($C878)-ROW($C$5),1))</f>
        <v/>
      </c>
      <c r="N878" s="101" t="str">
        <f t="array" ref="N878">IFERROR(IF($AY$24=123,DAY(M878)&amp;connector&amp;IF($AZ$24="Extended",INDEX($AT$24:$AT$35,MONTH(M878),1),MONTH(M878))&amp;connector&amp;IF($AZ$24="Short", RIGHT(YEAR(M878),2),YEAR(M878)),IF($AY$24=213, MONTH(M878)&amp;connector&amp;DAY(M878)&amp;connector&amp;IF($AZ$24="Short", RIGHT(YEAR(M878),2),YEAR(M878)),IF($AZ$24="Short", RIGHT(YEAR(M878),2),YEAR(M878))&amp;connector&amp;MONTH(M878)&amp;connector&amp;DAY(M878))),"-")</f>
        <v>-</v>
      </c>
      <c r="O878" s="156" t="str">
        <f>IF(LEN(INDEX(Input!K$6:K$1005,ROW($C878)-ROW($C$5),1))=0,"",INDEX(Input!K$6:K$1005,ROW($C878)-ROW($C$5),1))</f>
        <v/>
      </c>
      <c r="P878" s="100" t="str">
        <f t="shared" si="103"/>
        <v>-</v>
      </c>
      <c r="Q878" s="156" t="str">
        <f>IF(LEN(INDEX(Input!L$6:L$1005,ROW($C878)-ROW($C$5),1))=0,"",INDEX(Input!L$6:L$1005,ROW($C878)-ROW($C$5),1))</f>
        <v/>
      </c>
      <c r="R878" s="100" t="str">
        <f t="shared" si="104"/>
        <v>-</v>
      </c>
      <c r="S878" s="156" t="str">
        <f>IF(LEN(INDEX(Input!M$6:M$1005,ROW($C878)-ROW($C$5),1))=0,"-",INDEX(Input!M$6:M$1005,ROW($C878)-ROW($C$5),1))</f>
        <v>-</v>
      </c>
      <c r="T878" s="156" t="str">
        <f t="shared" si="105"/>
        <v/>
      </c>
      <c r="U878" s="100" t="str">
        <f t="shared" si="106"/>
        <v>-</v>
      </c>
      <c r="V878" s="156" t="str">
        <f>IF(LEN(INDEX(Input!O$6:O$1005,ROW($C878)-ROW($C$5),1))=0,"",INDEX(Input!O$6:O$1005,ROW($C878)-ROW($C$5),1))</f>
        <v/>
      </c>
      <c r="W878" s="100" t="str">
        <f t="shared" si="107"/>
        <v>-</v>
      </c>
      <c r="X878" s="104" t="str">
        <f t="shared" si="108"/>
        <v/>
      </c>
      <c r="Y878" s="102" t="str">
        <f t="shared" si="109"/>
        <v/>
      </c>
      <c r="Z878" s="102" t="str">
        <f>IF(AND(OR(Dashboard!$D$7=J878,Dashboard!$D$7=""),  OR(Dashboard!$G$6&lt;=K878,Dashboard!$G$6=""), OR(Dashboard!$G$7&gt;=K878,Dashboard!$G$7=""),  OR(Dashboard!$J$6&lt;=O878,Dashboard!$J$6=""), OR(Dashboard!$J$7&gt;=O878,Dashboard!$J$7=""),D878&lt;&gt;""),"x","")</f>
        <v>x</v>
      </c>
      <c r="AA878" s="102" t="str">
        <f>IF(AND(OR(Dashboard!$D$6=H878,Dashboard!$D$6="",Dashboard!$D$6="All"), Z878="x"),"x","")</f>
        <v>x</v>
      </c>
      <c r="AB878" s="103" t="str">
        <f>IF(AND(OR(Dashboard!$D$6=H878,Dashboard!$D$6="",Dashboard!$D$6="All"), OR(Dashboard!$D$7=J878,Dashboard!$D$7=""),  OR(Dashboard!$G$6&lt;=K878,Dashboard!$G$6=""), OR(Dashboard!$G$7&gt;=K878,Dashboard!$G$7=""),  OR(Dashboard!$J$6&lt;=O878,Dashboard!$J$6=""), OR(Dashboard!$J$7&gt;=O878,Dashboard!$J$7=""),I878&lt;&gt;""),"x","")</f>
        <v/>
      </c>
      <c r="AC878" s="88" t="str">
        <f>IF($AB878&lt;&gt;"x","",IF(AND($I878&lt;&gt;AC$4, IFERROR(MATCH("c",$AB878:AB878,0),0)=0),"x", IF(IFERROR(MATCH("c",$AB878:AB878,0),0)=0,"c","")))</f>
        <v/>
      </c>
      <c r="AD878" s="88" t="str">
        <f>IF($AB878&lt;&gt;"x","",IF(AND($I878&lt;&gt;AD$4, IFERROR(MATCH("c",$AB878:AC878,0),0)=0),"x", IF(IFERROR(MATCH("c",$AB878:AC878,0),0)=0,"c","")))</f>
        <v/>
      </c>
      <c r="AE878" s="88" t="str">
        <f>IF($AB878&lt;&gt;"x","",IF(AND($I878&lt;&gt;AE$4, IFERROR(MATCH("c",$AB878:AD878,0),0)=0),"x", IF(IFERROR(MATCH("c",$AB878:AD878,0),0)=0,"c","")))</f>
        <v/>
      </c>
      <c r="AF878" s="88" t="str">
        <f>IF($AB878&lt;&gt;"x","",IF(AND($I878&lt;&gt;AF$4, IFERROR(MATCH("c",$AB878:AE878,0),0)=0),"x", IF(IFERROR(MATCH("c",$AB878:AE878,0),0)=0,"c","")))</f>
        <v/>
      </c>
      <c r="AG878" s="88" t="str">
        <f>IF($AB878&lt;&gt;"x","",IF(AND($I878&lt;&gt;AG$4, IFERROR(MATCH("c",$AB878:AF878,0),0)=0),"x", IF(IFERROR(MATCH("c",$AB878:AF878,0),0)=0,"c","")))</f>
        <v/>
      </c>
      <c r="AH878" s="88" t="str">
        <f>IF($AB878&lt;&gt;"x","",IF(AND($I878&lt;&gt;AH$4, IFERROR(MATCH("c",$AB878:AG878,0),0)=0),"x", IF(IFERROR(MATCH("c",$AB878:AG878,0),0)=0,"c","")))</f>
        <v/>
      </c>
      <c r="AI878" s="88" t="str">
        <f>IF($AB878&lt;&gt;"x","",IF(AND($I878&lt;&gt;AI$4, IFERROR(MATCH("c",$AB878:AH878,0),0)=0),"x", IF(IFERROR(MATCH("c",$AB878:AH878,0),0)=0,"c","")))</f>
        <v/>
      </c>
      <c r="AJ878" s="88" t="str">
        <f>IF($AB878&lt;&gt;"x","",IF(AND($I878&lt;&gt;AJ$4, IFERROR(MATCH("c",$AB878:AI878,0),0)=0),"x", IF(IFERROR(MATCH("c",$AB878:AI878,0),0)=0,"c","")))</f>
        <v/>
      </c>
      <c r="AK878" s="88" t="str">
        <f>IF($AB878&lt;&gt;"x","",IF(AND($I878&lt;&gt;AK$4, IFERROR(MATCH("c",$AB878:AJ878,0),0)=0),"x", IF(IFERROR(MATCH("c",$AB878:AJ878,0),0)=0,"c","")))</f>
        <v/>
      </c>
      <c r="AL878" s="88" t="str">
        <f>IF($AB878&lt;&gt;"x","",IF(AND($I878&lt;&gt;AL$4, IFERROR(MATCH("c",$AB878:AK878,0),0)=0),"x", IF(IFERROR(MATCH("c",$AB878:AK878,0),0)=0,"c","")))</f>
        <v/>
      </c>
      <c r="AM878" s="88" t="str">
        <f>IF($AB878&lt;&gt;"x","",IF(AND($I878&lt;&gt;AM$4, IFERROR(MATCH("c",$AB878:AL878,0),0)=0),"x", IF(IFERROR(MATCH("c",$AB878:AL878,0),0)=0,"c","")))</f>
        <v/>
      </c>
      <c r="AN878" s="88" t="str">
        <f>IF($AB878&lt;&gt;"x","",IF(AND($I878&lt;&gt;AN$4, IFERROR(MATCH("c",$AB878:AM878,0),0)=0),"x", IF(IFERROR(MATCH("c",$AB878:AM878,0),0)=0,"c","")))</f>
        <v/>
      </c>
      <c r="AO878" s="88" t="str">
        <f>IF($AB878&lt;&gt;"x","",IF(AND($I878&lt;&gt;AO$4, IFERROR(MATCH("c",$AB878:AN878,0),0)=0),"x", IF(IFERROR(MATCH("c",$AB878:AN878,0),0)=0,"c","")))</f>
        <v/>
      </c>
      <c r="AP878" s="88" t="str">
        <f>IF($AB878&lt;&gt;"x","",IF(AND($I878&lt;&gt;AP$4, IFERROR(MATCH("c",$AB878:AO878,0),0)=0),"x", IF(IFERROR(MATCH("c",$AB878:AO878,0),0)=0,"c","")))</f>
        <v/>
      </c>
      <c r="AQ878" s="88" t="str">
        <f>IF($AB878&lt;&gt;"x","",IF(AND($I878&lt;&gt;AQ$4, IFERROR(MATCH("c",$AB878:AP878,0),0)=0),"x", IF(IFERROR(MATCH("c",$AB878:AP878,0),0)=0,"c","")))</f>
        <v/>
      </c>
    </row>
    <row r="879" spans="2:43" x14ac:dyDescent="0.25">
      <c r="B879" s="88">
        <f>IF(AND(OR(Pipeline!$F$5=H879,Pipeline!$F$5="",Pipeline!$F$5="All"), OR(Pipeline!$F$6=J879,Pipeline!$F$6="",Pipeline!$F$6="All"),  OR(Pipeline!$J$5&lt;=K879,Pipeline!$J$5=""), OR(Pipeline!$J$6&gt;=K879,Pipeline!$J$6=""),  OR(Pipeline!$N$5&lt;=O879,Pipeline!$N$5=""), OR(Pipeline!$N$6&gt;=O879,Pipeline!$N$6="")),1,0)</f>
        <v>1</v>
      </c>
      <c r="C879" s="99">
        <f>IF(B879&lt;&gt;1,"",COUNTIFS($I$6:I878,I879,$B$6:B878,1)+1)</f>
        <v>867</v>
      </c>
      <c r="D879" s="100" t="str">
        <f>IF(LEN(INDEX(Input!B$6:B$1005,ROW($C879)-ROW($C$5),1))=0,"-",INDEX(Input!B$6:B$1005,ROW($C879)-ROW($C$5),1))</f>
        <v>-</v>
      </c>
      <c r="E879" s="100" t="str">
        <f>IF(LEN(INDEX(Input!C$6:C$1005,ROW($C879)-ROW($C$5),1))=0,"-",INDEX(Input!C$6:C$1005,ROW($C879)-ROW($C$5),1))</f>
        <v>-</v>
      </c>
      <c r="F879" s="100" t="str">
        <f>IF(LEN(INDEX(Input!D$6:D$1005,ROW($C879)-ROW($C$5),1))=0,"-",INDEX(Input!D$6:D$1005,ROW($C879)-ROW($C$5),1))</f>
        <v>-</v>
      </c>
      <c r="G879" s="100" t="str">
        <f>IF(LEN(INDEX(Input!E$6:E$1005,ROW($C879)-ROW($C$5),1))=0,"-",INDEX(Input!E$6:E$1005,ROW($C879)-ROW($C$5),1))</f>
        <v>-</v>
      </c>
      <c r="H879" s="100" t="str">
        <f>IF(LEN(INDEX(Input!F$6:F$1005,ROW($C879)-ROW($C$5),1))=0,"-",INDEX(Input!F$6:F$1005,ROW($C879)-ROW($C$5),1))</f>
        <v>-</v>
      </c>
      <c r="I879" s="100" t="str">
        <f>IF(LEN(INDEX(Input!G$6:G$1005,ROW($C879)-ROW($C$5),1))=0,"",INDEX(Input!G$6:G$1005,ROW($C879)-ROW($C$5),1))</f>
        <v/>
      </c>
      <c r="J879" s="100" t="str">
        <f>IF(LEN(INDEX(Input!B$6:B$1005,ROW($C879)-ROW($C$5),1))=0,"-",IF(INDEX(Input!H$6:H$1005,ROW($C879)-ROW($C$5),1)="","Not set",INDEX(Input!H$6:H$1005,ROW($C879)-ROW($C$5),1)) )</f>
        <v>-</v>
      </c>
      <c r="K879" s="101" t="str">
        <f>IF(LEN(INDEX(Input!I$6:I$1005,ROW($C879)-ROW($C$5),1))=0,"",INDEX(Input!I$6:I$1005,ROW($C879)-ROW($C$5),1))</f>
        <v/>
      </c>
      <c r="L879" s="101" t="str">
        <f t="array" ref="L879">IFERROR(IF($AY$24=123,DAY(K879)&amp;connector&amp;IF($AZ$24="Extended",INDEX($AT$24:$AT$35,MONTH(K879),1),MONTH(K879))&amp;connector&amp;IF($AZ$24="Short", RIGHT(YEAR(K879),2),YEAR(K879)),IF($AY$24=213, MONTH(K879)&amp;connector&amp;DAY(K879)&amp;connector&amp;IF($AZ$24="Short", RIGHT(YEAR(K879),2),YEAR(K879)),IF($AZ$24="Short", RIGHT(YEAR(K879),2),YEAR(K879))&amp;connector&amp;MONTH(K879)&amp;connector&amp;DAY(K879))),"-")</f>
        <v>-</v>
      </c>
      <c r="M879" s="101" t="str">
        <f>IF(LEN(INDEX(Input!J$6:J$1005,ROW($C879)-ROW($C$5),1))=0,"",INDEX(Input!J$6:J$1005,ROW($C879)-ROW($C$5),1))</f>
        <v/>
      </c>
      <c r="N879" s="101" t="str">
        <f t="array" ref="N879">IFERROR(IF($AY$24=123,DAY(M879)&amp;connector&amp;IF($AZ$24="Extended",INDEX($AT$24:$AT$35,MONTH(M879),1),MONTH(M879))&amp;connector&amp;IF($AZ$24="Short", RIGHT(YEAR(M879),2),YEAR(M879)),IF($AY$24=213, MONTH(M879)&amp;connector&amp;DAY(M879)&amp;connector&amp;IF($AZ$24="Short", RIGHT(YEAR(M879),2),YEAR(M879)),IF($AZ$24="Short", RIGHT(YEAR(M879),2),YEAR(M879))&amp;connector&amp;MONTH(M879)&amp;connector&amp;DAY(M879))),"-")</f>
        <v>-</v>
      </c>
      <c r="O879" s="156" t="str">
        <f>IF(LEN(INDEX(Input!K$6:K$1005,ROW($C879)-ROW($C$5),1))=0,"",INDEX(Input!K$6:K$1005,ROW($C879)-ROW($C$5),1))</f>
        <v/>
      </c>
      <c r="P879" s="100" t="str">
        <f t="shared" si="103"/>
        <v>-</v>
      </c>
      <c r="Q879" s="156" t="str">
        <f>IF(LEN(INDEX(Input!L$6:L$1005,ROW($C879)-ROW($C$5),1))=0,"",INDEX(Input!L$6:L$1005,ROW($C879)-ROW($C$5),1))</f>
        <v/>
      </c>
      <c r="R879" s="100" t="str">
        <f t="shared" si="104"/>
        <v>-</v>
      </c>
      <c r="S879" s="156" t="str">
        <f>IF(LEN(INDEX(Input!M$6:M$1005,ROW($C879)-ROW($C$5),1))=0,"-",INDEX(Input!M$6:M$1005,ROW($C879)-ROW($C$5),1))</f>
        <v>-</v>
      </c>
      <c r="T879" s="156" t="str">
        <f t="shared" si="105"/>
        <v/>
      </c>
      <c r="U879" s="100" t="str">
        <f t="shared" si="106"/>
        <v>-</v>
      </c>
      <c r="V879" s="156" t="str">
        <f>IF(LEN(INDEX(Input!O$6:O$1005,ROW($C879)-ROW($C$5),1))=0,"",INDEX(Input!O$6:O$1005,ROW($C879)-ROW($C$5),1))</f>
        <v/>
      </c>
      <c r="W879" s="100" t="str">
        <f t="shared" si="107"/>
        <v>-</v>
      </c>
      <c r="X879" s="104" t="str">
        <f t="shared" si="108"/>
        <v/>
      </c>
      <c r="Y879" s="102" t="str">
        <f t="shared" si="109"/>
        <v/>
      </c>
      <c r="Z879" s="102" t="str">
        <f>IF(AND(OR(Dashboard!$D$7=J879,Dashboard!$D$7=""),  OR(Dashboard!$G$6&lt;=K879,Dashboard!$G$6=""), OR(Dashboard!$G$7&gt;=K879,Dashboard!$G$7=""),  OR(Dashboard!$J$6&lt;=O879,Dashboard!$J$6=""), OR(Dashboard!$J$7&gt;=O879,Dashboard!$J$7=""),D879&lt;&gt;""),"x","")</f>
        <v>x</v>
      </c>
      <c r="AA879" s="102" t="str">
        <f>IF(AND(OR(Dashboard!$D$6=H879,Dashboard!$D$6="",Dashboard!$D$6="All"), Z879="x"),"x","")</f>
        <v>x</v>
      </c>
      <c r="AB879" s="103" t="str">
        <f>IF(AND(OR(Dashboard!$D$6=H879,Dashboard!$D$6="",Dashboard!$D$6="All"), OR(Dashboard!$D$7=J879,Dashboard!$D$7=""),  OR(Dashboard!$G$6&lt;=K879,Dashboard!$G$6=""), OR(Dashboard!$G$7&gt;=K879,Dashboard!$G$7=""),  OR(Dashboard!$J$6&lt;=O879,Dashboard!$J$6=""), OR(Dashboard!$J$7&gt;=O879,Dashboard!$J$7=""),I879&lt;&gt;""),"x","")</f>
        <v/>
      </c>
      <c r="AC879" s="88" t="str">
        <f>IF($AB879&lt;&gt;"x","",IF(AND($I879&lt;&gt;AC$4, IFERROR(MATCH("c",$AB879:AB879,0),0)=0),"x", IF(IFERROR(MATCH("c",$AB879:AB879,0),0)=0,"c","")))</f>
        <v/>
      </c>
      <c r="AD879" s="88" t="str">
        <f>IF($AB879&lt;&gt;"x","",IF(AND($I879&lt;&gt;AD$4, IFERROR(MATCH("c",$AB879:AC879,0),0)=0),"x", IF(IFERROR(MATCH("c",$AB879:AC879,0),0)=0,"c","")))</f>
        <v/>
      </c>
      <c r="AE879" s="88" t="str">
        <f>IF($AB879&lt;&gt;"x","",IF(AND($I879&lt;&gt;AE$4, IFERROR(MATCH("c",$AB879:AD879,0),0)=0),"x", IF(IFERROR(MATCH("c",$AB879:AD879,0),0)=0,"c","")))</f>
        <v/>
      </c>
      <c r="AF879" s="88" t="str">
        <f>IF($AB879&lt;&gt;"x","",IF(AND($I879&lt;&gt;AF$4, IFERROR(MATCH("c",$AB879:AE879,0),0)=0),"x", IF(IFERROR(MATCH("c",$AB879:AE879,0),0)=0,"c","")))</f>
        <v/>
      </c>
      <c r="AG879" s="88" t="str">
        <f>IF($AB879&lt;&gt;"x","",IF(AND($I879&lt;&gt;AG$4, IFERROR(MATCH("c",$AB879:AF879,0),0)=0),"x", IF(IFERROR(MATCH("c",$AB879:AF879,0),0)=0,"c","")))</f>
        <v/>
      </c>
      <c r="AH879" s="88" t="str">
        <f>IF($AB879&lt;&gt;"x","",IF(AND($I879&lt;&gt;AH$4, IFERROR(MATCH("c",$AB879:AG879,0),0)=0),"x", IF(IFERROR(MATCH("c",$AB879:AG879,0),0)=0,"c","")))</f>
        <v/>
      </c>
      <c r="AI879" s="88" t="str">
        <f>IF($AB879&lt;&gt;"x","",IF(AND($I879&lt;&gt;AI$4, IFERROR(MATCH("c",$AB879:AH879,0),0)=0),"x", IF(IFERROR(MATCH("c",$AB879:AH879,0),0)=0,"c","")))</f>
        <v/>
      </c>
      <c r="AJ879" s="88" t="str">
        <f>IF($AB879&lt;&gt;"x","",IF(AND($I879&lt;&gt;AJ$4, IFERROR(MATCH("c",$AB879:AI879,0),0)=0),"x", IF(IFERROR(MATCH("c",$AB879:AI879,0),0)=0,"c","")))</f>
        <v/>
      </c>
      <c r="AK879" s="88" t="str">
        <f>IF($AB879&lt;&gt;"x","",IF(AND($I879&lt;&gt;AK$4, IFERROR(MATCH("c",$AB879:AJ879,0),0)=0),"x", IF(IFERROR(MATCH("c",$AB879:AJ879,0),0)=0,"c","")))</f>
        <v/>
      </c>
      <c r="AL879" s="88" t="str">
        <f>IF($AB879&lt;&gt;"x","",IF(AND($I879&lt;&gt;AL$4, IFERROR(MATCH("c",$AB879:AK879,0),0)=0),"x", IF(IFERROR(MATCH("c",$AB879:AK879,0),0)=0,"c","")))</f>
        <v/>
      </c>
      <c r="AM879" s="88" t="str">
        <f>IF($AB879&lt;&gt;"x","",IF(AND($I879&lt;&gt;AM$4, IFERROR(MATCH("c",$AB879:AL879,0),0)=0),"x", IF(IFERROR(MATCH("c",$AB879:AL879,0),0)=0,"c","")))</f>
        <v/>
      </c>
      <c r="AN879" s="88" t="str">
        <f>IF($AB879&lt;&gt;"x","",IF(AND($I879&lt;&gt;AN$4, IFERROR(MATCH("c",$AB879:AM879,0),0)=0),"x", IF(IFERROR(MATCH("c",$AB879:AM879,0),0)=0,"c","")))</f>
        <v/>
      </c>
      <c r="AO879" s="88" t="str">
        <f>IF($AB879&lt;&gt;"x","",IF(AND($I879&lt;&gt;AO$4, IFERROR(MATCH("c",$AB879:AN879,0),0)=0),"x", IF(IFERROR(MATCH("c",$AB879:AN879,0),0)=0,"c","")))</f>
        <v/>
      </c>
      <c r="AP879" s="88" t="str">
        <f>IF($AB879&lt;&gt;"x","",IF(AND($I879&lt;&gt;AP$4, IFERROR(MATCH("c",$AB879:AO879,0),0)=0),"x", IF(IFERROR(MATCH("c",$AB879:AO879,0),0)=0,"c","")))</f>
        <v/>
      </c>
      <c r="AQ879" s="88" t="str">
        <f>IF($AB879&lt;&gt;"x","",IF(AND($I879&lt;&gt;AQ$4, IFERROR(MATCH("c",$AB879:AP879,0),0)=0),"x", IF(IFERROR(MATCH("c",$AB879:AP879,0),0)=0,"c","")))</f>
        <v/>
      </c>
    </row>
    <row r="880" spans="2:43" x14ac:dyDescent="0.25">
      <c r="B880" s="88">
        <f>IF(AND(OR(Pipeline!$F$5=H880,Pipeline!$F$5="",Pipeline!$F$5="All"), OR(Pipeline!$F$6=J880,Pipeline!$F$6="",Pipeline!$F$6="All"),  OR(Pipeline!$J$5&lt;=K880,Pipeline!$J$5=""), OR(Pipeline!$J$6&gt;=K880,Pipeline!$J$6=""),  OR(Pipeline!$N$5&lt;=O880,Pipeline!$N$5=""), OR(Pipeline!$N$6&gt;=O880,Pipeline!$N$6="")),1,0)</f>
        <v>1</v>
      </c>
      <c r="C880" s="99">
        <f>IF(B880&lt;&gt;1,"",COUNTIFS($I$6:I879,I880,$B$6:B879,1)+1)</f>
        <v>868</v>
      </c>
      <c r="D880" s="100" t="str">
        <f>IF(LEN(INDEX(Input!B$6:B$1005,ROW($C880)-ROW($C$5),1))=0,"-",INDEX(Input!B$6:B$1005,ROW($C880)-ROW($C$5),1))</f>
        <v>-</v>
      </c>
      <c r="E880" s="100" t="str">
        <f>IF(LEN(INDEX(Input!C$6:C$1005,ROW($C880)-ROW($C$5),1))=0,"-",INDEX(Input!C$6:C$1005,ROW($C880)-ROW($C$5),1))</f>
        <v>-</v>
      </c>
      <c r="F880" s="100" t="str">
        <f>IF(LEN(INDEX(Input!D$6:D$1005,ROW($C880)-ROW($C$5),1))=0,"-",INDEX(Input!D$6:D$1005,ROW($C880)-ROW($C$5),1))</f>
        <v>-</v>
      </c>
      <c r="G880" s="100" t="str">
        <f>IF(LEN(INDEX(Input!E$6:E$1005,ROW($C880)-ROW($C$5),1))=0,"-",INDEX(Input!E$6:E$1005,ROW($C880)-ROW($C$5),1))</f>
        <v>-</v>
      </c>
      <c r="H880" s="100" t="str">
        <f>IF(LEN(INDEX(Input!F$6:F$1005,ROW($C880)-ROW($C$5),1))=0,"-",INDEX(Input!F$6:F$1005,ROW($C880)-ROW($C$5),1))</f>
        <v>-</v>
      </c>
      <c r="I880" s="100" t="str">
        <f>IF(LEN(INDEX(Input!G$6:G$1005,ROW($C880)-ROW($C$5),1))=0,"",INDEX(Input!G$6:G$1005,ROW($C880)-ROW($C$5),1))</f>
        <v/>
      </c>
      <c r="J880" s="100" t="str">
        <f>IF(LEN(INDEX(Input!B$6:B$1005,ROW($C880)-ROW($C$5),1))=0,"-",IF(INDEX(Input!H$6:H$1005,ROW($C880)-ROW($C$5),1)="","Not set",INDEX(Input!H$6:H$1005,ROW($C880)-ROW($C$5),1)) )</f>
        <v>-</v>
      </c>
      <c r="K880" s="101" t="str">
        <f>IF(LEN(INDEX(Input!I$6:I$1005,ROW($C880)-ROW($C$5),1))=0,"",INDEX(Input!I$6:I$1005,ROW($C880)-ROW($C$5),1))</f>
        <v/>
      </c>
      <c r="L880" s="101" t="str">
        <f t="array" ref="L880">IFERROR(IF($AY$24=123,DAY(K880)&amp;connector&amp;IF($AZ$24="Extended",INDEX($AT$24:$AT$35,MONTH(K880),1),MONTH(K880))&amp;connector&amp;IF($AZ$24="Short", RIGHT(YEAR(K880),2),YEAR(K880)),IF($AY$24=213, MONTH(K880)&amp;connector&amp;DAY(K880)&amp;connector&amp;IF($AZ$24="Short", RIGHT(YEAR(K880),2),YEAR(K880)),IF($AZ$24="Short", RIGHT(YEAR(K880),2),YEAR(K880))&amp;connector&amp;MONTH(K880)&amp;connector&amp;DAY(K880))),"-")</f>
        <v>-</v>
      </c>
      <c r="M880" s="101" t="str">
        <f>IF(LEN(INDEX(Input!J$6:J$1005,ROW($C880)-ROW($C$5),1))=0,"",INDEX(Input!J$6:J$1005,ROW($C880)-ROW($C$5),1))</f>
        <v/>
      </c>
      <c r="N880" s="101" t="str">
        <f t="array" ref="N880">IFERROR(IF($AY$24=123,DAY(M880)&amp;connector&amp;IF($AZ$24="Extended",INDEX($AT$24:$AT$35,MONTH(M880),1),MONTH(M880))&amp;connector&amp;IF($AZ$24="Short", RIGHT(YEAR(M880),2),YEAR(M880)),IF($AY$24=213, MONTH(M880)&amp;connector&amp;DAY(M880)&amp;connector&amp;IF($AZ$24="Short", RIGHT(YEAR(M880),2),YEAR(M880)),IF($AZ$24="Short", RIGHT(YEAR(M880),2),YEAR(M880))&amp;connector&amp;MONTH(M880)&amp;connector&amp;DAY(M880))),"-")</f>
        <v>-</v>
      </c>
      <c r="O880" s="156" t="str">
        <f>IF(LEN(INDEX(Input!K$6:K$1005,ROW($C880)-ROW($C$5),1))=0,"",INDEX(Input!K$6:K$1005,ROW($C880)-ROW($C$5),1))</f>
        <v/>
      </c>
      <c r="P880" s="100" t="str">
        <f t="shared" si="103"/>
        <v>-</v>
      </c>
      <c r="Q880" s="156" t="str">
        <f>IF(LEN(INDEX(Input!L$6:L$1005,ROW($C880)-ROW($C$5),1))=0,"",INDEX(Input!L$6:L$1005,ROW($C880)-ROW($C$5),1))</f>
        <v/>
      </c>
      <c r="R880" s="100" t="str">
        <f t="shared" si="104"/>
        <v>-</v>
      </c>
      <c r="S880" s="156" t="str">
        <f>IF(LEN(INDEX(Input!M$6:M$1005,ROW($C880)-ROW($C$5),1))=0,"-",INDEX(Input!M$6:M$1005,ROW($C880)-ROW($C$5),1))</f>
        <v>-</v>
      </c>
      <c r="T880" s="156" t="str">
        <f t="shared" si="105"/>
        <v/>
      </c>
      <c r="U880" s="100" t="str">
        <f t="shared" si="106"/>
        <v>-</v>
      </c>
      <c r="V880" s="156" t="str">
        <f>IF(LEN(INDEX(Input!O$6:O$1005,ROW($C880)-ROW($C$5),1))=0,"",INDEX(Input!O$6:O$1005,ROW($C880)-ROW($C$5),1))</f>
        <v/>
      </c>
      <c r="W880" s="100" t="str">
        <f t="shared" si="107"/>
        <v>-</v>
      </c>
      <c r="X880" s="104" t="str">
        <f t="shared" si="108"/>
        <v/>
      </c>
      <c r="Y880" s="102" t="str">
        <f t="shared" si="109"/>
        <v/>
      </c>
      <c r="Z880" s="102" t="str">
        <f>IF(AND(OR(Dashboard!$D$7=J880,Dashboard!$D$7=""),  OR(Dashboard!$G$6&lt;=K880,Dashboard!$G$6=""), OR(Dashboard!$G$7&gt;=K880,Dashboard!$G$7=""),  OR(Dashboard!$J$6&lt;=O880,Dashboard!$J$6=""), OR(Dashboard!$J$7&gt;=O880,Dashboard!$J$7=""),D880&lt;&gt;""),"x","")</f>
        <v>x</v>
      </c>
      <c r="AA880" s="102" t="str">
        <f>IF(AND(OR(Dashboard!$D$6=H880,Dashboard!$D$6="",Dashboard!$D$6="All"), Z880="x"),"x","")</f>
        <v>x</v>
      </c>
      <c r="AB880" s="103" t="str">
        <f>IF(AND(OR(Dashboard!$D$6=H880,Dashboard!$D$6="",Dashboard!$D$6="All"), OR(Dashboard!$D$7=J880,Dashboard!$D$7=""),  OR(Dashboard!$G$6&lt;=K880,Dashboard!$G$6=""), OR(Dashboard!$G$7&gt;=K880,Dashboard!$G$7=""),  OR(Dashboard!$J$6&lt;=O880,Dashboard!$J$6=""), OR(Dashboard!$J$7&gt;=O880,Dashboard!$J$7=""),I880&lt;&gt;""),"x","")</f>
        <v/>
      </c>
      <c r="AC880" s="88" t="str">
        <f>IF($AB880&lt;&gt;"x","",IF(AND($I880&lt;&gt;AC$4, IFERROR(MATCH("c",$AB880:AB880,0),0)=0),"x", IF(IFERROR(MATCH("c",$AB880:AB880,0),0)=0,"c","")))</f>
        <v/>
      </c>
      <c r="AD880" s="88" t="str">
        <f>IF($AB880&lt;&gt;"x","",IF(AND($I880&lt;&gt;AD$4, IFERROR(MATCH("c",$AB880:AC880,0),0)=0),"x", IF(IFERROR(MATCH("c",$AB880:AC880,0),0)=0,"c","")))</f>
        <v/>
      </c>
      <c r="AE880" s="88" t="str">
        <f>IF($AB880&lt;&gt;"x","",IF(AND($I880&lt;&gt;AE$4, IFERROR(MATCH("c",$AB880:AD880,0),0)=0),"x", IF(IFERROR(MATCH("c",$AB880:AD880,0),0)=0,"c","")))</f>
        <v/>
      </c>
      <c r="AF880" s="88" t="str">
        <f>IF($AB880&lt;&gt;"x","",IF(AND($I880&lt;&gt;AF$4, IFERROR(MATCH("c",$AB880:AE880,0),0)=0),"x", IF(IFERROR(MATCH("c",$AB880:AE880,0),0)=0,"c","")))</f>
        <v/>
      </c>
      <c r="AG880" s="88" t="str">
        <f>IF($AB880&lt;&gt;"x","",IF(AND($I880&lt;&gt;AG$4, IFERROR(MATCH("c",$AB880:AF880,0),0)=0),"x", IF(IFERROR(MATCH("c",$AB880:AF880,0),0)=0,"c","")))</f>
        <v/>
      </c>
      <c r="AH880" s="88" t="str">
        <f>IF($AB880&lt;&gt;"x","",IF(AND($I880&lt;&gt;AH$4, IFERROR(MATCH("c",$AB880:AG880,0),0)=0),"x", IF(IFERROR(MATCH("c",$AB880:AG880,0),0)=0,"c","")))</f>
        <v/>
      </c>
      <c r="AI880" s="88" t="str">
        <f>IF($AB880&lt;&gt;"x","",IF(AND($I880&lt;&gt;AI$4, IFERROR(MATCH("c",$AB880:AH880,0),0)=0),"x", IF(IFERROR(MATCH("c",$AB880:AH880,0),0)=0,"c","")))</f>
        <v/>
      </c>
      <c r="AJ880" s="88" t="str">
        <f>IF($AB880&lt;&gt;"x","",IF(AND($I880&lt;&gt;AJ$4, IFERROR(MATCH("c",$AB880:AI880,0),0)=0),"x", IF(IFERROR(MATCH("c",$AB880:AI880,0),0)=0,"c","")))</f>
        <v/>
      </c>
      <c r="AK880" s="88" t="str">
        <f>IF($AB880&lt;&gt;"x","",IF(AND($I880&lt;&gt;AK$4, IFERROR(MATCH("c",$AB880:AJ880,0),0)=0),"x", IF(IFERROR(MATCH("c",$AB880:AJ880,0),0)=0,"c","")))</f>
        <v/>
      </c>
      <c r="AL880" s="88" t="str">
        <f>IF($AB880&lt;&gt;"x","",IF(AND($I880&lt;&gt;AL$4, IFERROR(MATCH("c",$AB880:AK880,0),0)=0),"x", IF(IFERROR(MATCH("c",$AB880:AK880,0),0)=0,"c","")))</f>
        <v/>
      </c>
      <c r="AM880" s="88" t="str">
        <f>IF($AB880&lt;&gt;"x","",IF(AND($I880&lt;&gt;AM$4, IFERROR(MATCH("c",$AB880:AL880,0),0)=0),"x", IF(IFERROR(MATCH("c",$AB880:AL880,0),0)=0,"c","")))</f>
        <v/>
      </c>
      <c r="AN880" s="88" t="str">
        <f>IF($AB880&lt;&gt;"x","",IF(AND($I880&lt;&gt;AN$4, IFERROR(MATCH("c",$AB880:AM880,0),0)=0),"x", IF(IFERROR(MATCH("c",$AB880:AM880,0),0)=0,"c","")))</f>
        <v/>
      </c>
      <c r="AO880" s="88" t="str">
        <f>IF($AB880&lt;&gt;"x","",IF(AND($I880&lt;&gt;AO$4, IFERROR(MATCH("c",$AB880:AN880,0),0)=0),"x", IF(IFERROR(MATCH("c",$AB880:AN880,0),0)=0,"c","")))</f>
        <v/>
      </c>
      <c r="AP880" s="88" t="str">
        <f>IF($AB880&lt;&gt;"x","",IF(AND($I880&lt;&gt;AP$4, IFERROR(MATCH("c",$AB880:AO880,0),0)=0),"x", IF(IFERROR(MATCH("c",$AB880:AO880,0),0)=0,"c","")))</f>
        <v/>
      </c>
      <c r="AQ880" s="88" t="str">
        <f>IF($AB880&lt;&gt;"x","",IF(AND($I880&lt;&gt;AQ$4, IFERROR(MATCH("c",$AB880:AP880,0),0)=0),"x", IF(IFERROR(MATCH("c",$AB880:AP880,0),0)=0,"c","")))</f>
        <v/>
      </c>
    </row>
    <row r="881" spans="2:43" x14ac:dyDescent="0.25">
      <c r="B881" s="88">
        <f>IF(AND(OR(Pipeline!$F$5=H881,Pipeline!$F$5="",Pipeline!$F$5="All"), OR(Pipeline!$F$6=J881,Pipeline!$F$6="",Pipeline!$F$6="All"),  OR(Pipeline!$J$5&lt;=K881,Pipeline!$J$5=""), OR(Pipeline!$J$6&gt;=K881,Pipeline!$J$6=""),  OR(Pipeline!$N$5&lt;=O881,Pipeline!$N$5=""), OR(Pipeline!$N$6&gt;=O881,Pipeline!$N$6="")),1,0)</f>
        <v>1</v>
      </c>
      <c r="C881" s="99">
        <f>IF(B881&lt;&gt;1,"",COUNTIFS($I$6:I880,I881,$B$6:B880,1)+1)</f>
        <v>869</v>
      </c>
      <c r="D881" s="100" t="str">
        <f>IF(LEN(INDEX(Input!B$6:B$1005,ROW($C881)-ROW($C$5),1))=0,"-",INDEX(Input!B$6:B$1005,ROW($C881)-ROW($C$5),1))</f>
        <v>-</v>
      </c>
      <c r="E881" s="100" t="str">
        <f>IF(LEN(INDEX(Input!C$6:C$1005,ROW($C881)-ROW($C$5),1))=0,"-",INDEX(Input!C$6:C$1005,ROW($C881)-ROW($C$5),1))</f>
        <v>-</v>
      </c>
      <c r="F881" s="100" t="str">
        <f>IF(LEN(INDEX(Input!D$6:D$1005,ROW($C881)-ROW($C$5),1))=0,"-",INDEX(Input!D$6:D$1005,ROW($C881)-ROW($C$5),1))</f>
        <v>-</v>
      </c>
      <c r="G881" s="100" t="str">
        <f>IF(LEN(INDEX(Input!E$6:E$1005,ROW($C881)-ROW($C$5),1))=0,"-",INDEX(Input!E$6:E$1005,ROW($C881)-ROW($C$5),1))</f>
        <v>-</v>
      </c>
      <c r="H881" s="100" t="str">
        <f>IF(LEN(INDEX(Input!F$6:F$1005,ROW($C881)-ROW($C$5),1))=0,"-",INDEX(Input!F$6:F$1005,ROW($C881)-ROW($C$5),1))</f>
        <v>-</v>
      </c>
      <c r="I881" s="100" t="str">
        <f>IF(LEN(INDEX(Input!G$6:G$1005,ROW($C881)-ROW($C$5),1))=0,"",INDEX(Input!G$6:G$1005,ROW($C881)-ROW($C$5),1))</f>
        <v/>
      </c>
      <c r="J881" s="100" t="str">
        <f>IF(LEN(INDEX(Input!B$6:B$1005,ROW($C881)-ROW($C$5),1))=0,"-",IF(INDEX(Input!H$6:H$1005,ROW($C881)-ROW($C$5),1)="","Not set",INDEX(Input!H$6:H$1005,ROW($C881)-ROW($C$5),1)) )</f>
        <v>-</v>
      </c>
      <c r="K881" s="101" t="str">
        <f>IF(LEN(INDEX(Input!I$6:I$1005,ROW($C881)-ROW($C$5),1))=0,"",INDEX(Input!I$6:I$1005,ROW($C881)-ROW($C$5),1))</f>
        <v/>
      </c>
      <c r="L881" s="101" t="str">
        <f t="array" ref="L881">IFERROR(IF($AY$24=123,DAY(K881)&amp;connector&amp;IF($AZ$24="Extended",INDEX($AT$24:$AT$35,MONTH(K881),1),MONTH(K881))&amp;connector&amp;IF($AZ$24="Short", RIGHT(YEAR(K881),2),YEAR(K881)),IF($AY$24=213, MONTH(K881)&amp;connector&amp;DAY(K881)&amp;connector&amp;IF($AZ$24="Short", RIGHT(YEAR(K881),2),YEAR(K881)),IF($AZ$24="Short", RIGHT(YEAR(K881),2),YEAR(K881))&amp;connector&amp;MONTH(K881)&amp;connector&amp;DAY(K881))),"-")</f>
        <v>-</v>
      </c>
      <c r="M881" s="101" t="str">
        <f>IF(LEN(INDEX(Input!J$6:J$1005,ROW($C881)-ROW($C$5),1))=0,"",INDEX(Input!J$6:J$1005,ROW($C881)-ROW($C$5),1))</f>
        <v/>
      </c>
      <c r="N881" s="101" t="str">
        <f t="array" ref="N881">IFERROR(IF($AY$24=123,DAY(M881)&amp;connector&amp;IF($AZ$24="Extended",INDEX($AT$24:$AT$35,MONTH(M881),1),MONTH(M881))&amp;connector&amp;IF($AZ$24="Short", RIGHT(YEAR(M881),2),YEAR(M881)),IF($AY$24=213, MONTH(M881)&amp;connector&amp;DAY(M881)&amp;connector&amp;IF($AZ$24="Short", RIGHT(YEAR(M881),2),YEAR(M881)),IF($AZ$24="Short", RIGHT(YEAR(M881),2),YEAR(M881))&amp;connector&amp;MONTH(M881)&amp;connector&amp;DAY(M881))),"-")</f>
        <v>-</v>
      </c>
      <c r="O881" s="156" t="str">
        <f>IF(LEN(INDEX(Input!K$6:K$1005,ROW($C881)-ROW($C$5),1))=0,"",INDEX(Input!K$6:K$1005,ROW($C881)-ROW($C$5),1))</f>
        <v/>
      </c>
      <c r="P881" s="100" t="str">
        <f t="shared" si="103"/>
        <v>-</v>
      </c>
      <c r="Q881" s="156" t="str">
        <f>IF(LEN(INDEX(Input!L$6:L$1005,ROW($C881)-ROW($C$5),1))=0,"",INDEX(Input!L$6:L$1005,ROW($C881)-ROW($C$5),1))</f>
        <v/>
      </c>
      <c r="R881" s="100" t="str">
        <f t="shared" si="104"/>
        <v>-</v>
      </c>
      <c r="S881" s="156" t="str">
        <f>IF(LEN(INDEX(Input!M$6:M$1005,ROW($C881)-ROW($C$5),1))=0,"-",INDEX(Input!M$6:M$1005,ROW($C881)-ROW($C$5),1))</f>
        <v>-</v>
      </c>
      <c r="T881" s="156" t="str">
        <f t="shared" si="105"/>
        <v/>
      </c>
      <c r="U881" s="100" t="str">
        <f t="shared" si="106"/>
        <v>-</v>
      </c>
      <c r="V881" s="156" t="str">
        <f>IF(LEN(INDEX(Input!O$6:O$1005,ROW($C881)-ROW($C$5),1))=0,"",INDEX(Input!O$6:O$1005,ROW($C881)-ROW($C$5),1))</f>
        <v/>
      </c>
      <c r="W881" s="100" t="str">
        <f t="shared" si="107"/>
        <v>-</v>
      </c>
      <c r="X881" s="104" t="str">
        <f t="shared" si="108"/>
        <v/>
      </c>
      <c r="Y881" s="102" t="str">
        <f t="shared" si="109"/>
        <v/>
      </c>
      <c r="Z881" s="102" t="str">
        <f>IF(AND(OR(Dashboard!$D$7=J881,Dashboard!$D$7=""),  OR(Dashboard!$G$6&lt;=K881,Dashboard!$G$6=""), OR(Dashboard!$G$7&gt;=K881,Dashboard!$G$7=""),  OR(Dashboard!$J$6&lt;=O881,Dashboard!$J$6=""), OR(Dashboard!$J$7&gt;=O881,Dashboard!$J$7=""),D881&lt;&gt;""),"x","")</f>
        <v>x</v>
      </c>
      <c r="AA881" s="102" t="str">
        <f>IF(AND(OR(Dashboard!$D$6=H881,Dashboard!$D$6="",Dashboard!$D$6="All"), Z881="x"),"x","")</f>
        <v>x</v>
      </c>
      <c r="AB881" s="103" t="str">
        <f>IF(AND(OR(Dashboard!$D$6=H881,Dashboard!$D$6="",Dashboard!$D$6="All"), OR(Dashboard!$D$7=J881,Dashboard!$D$7=""),  OR(Dashboard!$G$6&lt;=K881,Dashboard!$G$6=""), OR(Dashboard!$G$7&gt;=K881,Dashboard!$G$7=""),  OR(Dashboard!$J$6&lt;=O881,Dashboard!$J$6=""), OR(Dashboard!$J$7&gt;=O881,Dashboard!$J$7=""),I881&lt;&gt;""),"x","")</f>
        <v/>
      </c>
      <c r="AC881" s="88" t="str">
        <f>IF($AB881&lt;&gt;"x","",IF(AND($I881&lt;&gt;AC$4, IFERROR(MATCH("c",$AB881:AB881,0),0)=0),"x", IF(IFERROR(MATCH("c",$AB881:AB881,0),0)=0,"c","")))</f>
        <v/>
      </c>
      <c r="AD881" s="88" t="str">
        <f>IF($AB881&lt;&gt;"x","",IF(AND($I881&lt;&gt;AD$4, IFERROR(MATCH("c",$AB881:AC881,0),0)=0),"x", IF(IFERROR(MATCH("c",$AB881:AC881,0),0)=0,"c","")))</f>
        <v/>
      </c>
      <c r="AE881" s="88" t="str">
        <f>IF($AB881&lt;&gt;"x","",IF(AND($I881&lt;&gt;AE$4, IFERROR(MATCH("c",$AB881:AD881,0),0)=0),"x", IF(IFERROR(MATCH("c",$AB881:AD881,0),0)=0,"c","")))</f>
        <v/>
      </c>
      <c r="AF881" s="88" t="str">
        <f>IF($AB881&lt;&gt;"x","",IF(AND($I881&lt;&gt;AF$4, IFERROR(MATCH("c",$AB881:AE881,0),0)=0),"x", IF(IFERROR(MATCH("c",$AB881:AE881,0),0)=0,"c","")))</f>
        <v/>
      </c>
      <c r="AG881" s="88" t="str">
        <f>IF($AB881&lt;&gt;"x","",IF(AND($I881&lt;&gt;AG$4, IFERROR(MATCH("c",$AB881:AF881,0),0)=0),"x", IF(IFERROR(MATCH("c",$AB881:AF881,0),0)=0,"c","")))</f>
        <v/>
      </c>
      <c r="AH881" s="88" t="str">
        <f>IF($AB881&lt;&gt;"x","",IF(AND($I881&lt;&gt;AH$4, IFERROR(MATCH("c",$AB881:AG881,0),0)=0),"x", IF(IFERROR(MATCH("c",$AB881:AG881,0),0)=0,"c","")))</f>
        <v/>
      </c>
      <c r="AI881" s="88" t="str">
        <f>IF($AB881&lt;&gt;"x","",IF(AND($I881&lt;&gt;AI$4, IFERROR(MATCH("c",$AB881:AH881,0),0)=0),"x", IF(IFERROR(MATCH("c",$AB881:AH881,0),0)=0,"c","")))</f>
        <v/>
      </c>
      <c r="AJ881" s="88" t="str">
        <f>IF($AB881&lt;&gt;"x","",IF(AND($I881&lt;&gt;AJ$4, IFERROR(MATCH("c",$AB881:AI881,0),0)=0),"x", IF(IFERROR(MATCH("c",$AB881:AI881,0),0)=0,"c","")))</f>
        <v/>
      </c>
      <c r="AK881" s="88" t="str">
        <f>IF($AB881&lt;&gt;"x","",IF(AND($I881&lt;&gt;AK$4, IFERROR(MATCH("c",$AB881:AJ881,0),0)=0),"x", IF(IFERROR(MATCH("c",$AB881:AJ881,0),0)=0,"c","")))</f>
        <v/>
      </c>
      <c r="AL881" s="88" t="str">
        <f>IF($AB881&lt;&gt;"x","",IF(AND($I881&lt;&gt;AL$4, IFERROR(MATCH("c",$AB881:AK881,0),0)=0),"x", IF(IFERROR(MATCH("c",$AB881:AK881,0),0)=0,"c","")))</f>
        <v/>
      </c>
      <c r="AM881" s="88" t="str">
        <f>IF($AB881&lt;&gt;"x","",IF(AND($I881&lt;&gt;AM$4, IFERROR(MATCH("c",$AB881:AL881,0),0)=0),"x", IF(IFERROR(MATCH("c",$AB881:AL881,0),0)=0,"c","")))</f>
        <v/>
      </c>
      <c r="AN881" s="88" t="str">
        <f>IF($AB881&lt;&gt;"x","",IF(AND($I881&lt;&gt;AN$4, IFERROR(MATCH("c",$AB881:AM881,0),0)=0),"x", IF(IFERROR(MATCH("c",$AB881:AM881,0),0)=0,"c","")))</f>
        <v/>
      </c>
      <c r="AO881" s="88" t="str">
        <f>IF($AB881&lt;&gt;"x","",IF(AND($I881&lt;&gt;AO$4, IFERROR(MATCH("c",$AB881:AN881,0),0)=0),"x", IF(IFERROR(MATCH("c",$AB881:AN881,0),0)=0,"c","")))</f>
        <v/>
      </c>
      <c r="AP881" s="88" t="str">
        <f>IF($AB881&lt;&gt;"x","",IF(AND($I881&lt;&gt;AP$4, IFERROR(MATCH("c",$AB881:AO881,0),0)=0),"x", IF(IFERROR(MATCH("c",$AB881:AO881,0),0)=0,"c","")))</f>
        <v/>
      </c>
      <c r="AQ881" s="88" t="str">
        <f>IF($AB881&lt;&gt;"x","",IF(AND($I881&lt;&gt;AQ$4, IFERROR(MATCH("c",$AB881:AP881,0),0)=0),"x", IF(IFERROR(MATCH("c",$AB881:AP881,0),0)=0,"c","")))</f>
        <v/>
      </c>
    </row>
    <row r="882" spans="2:43" x14ac:dyDescent="0.25">
      <c r="B882" s="88">
        <f>IF(AND(OR(Pipeline!$F$5=H882,Pipeline!$F$5="",Pipeline!$F$5="All"), OR(Pipeline!$F$6=J882,Pipeline!$F$6="",Pipeline!$F$6="All"),  OR(Pipeline!$J$5&lt;=K882,Pipeline!$J$5=""), OR(Pipeline!$J$6&gt;=K882,Pipeline!$J$6=""),  OR(Pipeline!$N$5&lt;=O882,Pipeline!$N$5=""), OR(Pipeline!$N$6&gt;=O882,Pipeline!$N$6="")),1,0)</f>
        <v>1</v>
      </c>
      <c r="C882" s="99">
        <f>IF(B882&lt;&gt;1,"",COUNTIFS($I$6:I881,I882,$B$6:B881,1)+1)</f>
        <v>870</v>
      </c>
      <c r="D882" s="100" t="str">
        <f>IF(LEN(INDEX(Input!B$6:B$1005,ROW($C882)-ROW($C$5),1))=0,"-",INDEX(Input!B$6:B$1005,ROW($C882)-ROW($C$5),1))</f>
        <v>-</v>
      </c>
      <c r="E882" s="100" t="str">
        <f>IF(LEN(INDEX(Input!C$6:C$1005,ROW($C882)-ROW($C$5),1))=0,"-",INDEX(Input!C$6:C$1005,ROW($C882)-ROW($C$5),1))</f>
        <v>-</v>
      </c>
      <c r="F882" s="100" t="str">
        <f>IF(LEN(INDEX(Input!D$6:D$1005,ROW($C882)-ROW($C$5),1))=0,"-",INDEX(Input!D$6:D$1005,ROW($C882)-ROW($C$5),1))</f>
        <v>-</v>
      </c>
      <c r="G882" s="100" t="str">
        <f>IF(LEN(INDEX(Input!E$6:E$1005,ROW($C882)-ROW($C$5),1))=0,"-",INDEX(Input!E$6:E$1005,ROW($C882)-ROW($C$5),1))</f>
        <v>-</v>
      </c>
      <c r="H882" s="100" t="str">
        <f>IF(LEN(INDEX(Input!F$6:F$1005,ROW($C882)-ROW($C$5),1))=0,"-",INDEX(Input!F$6:F$1005,ROW($C882)-ROW($C$5),1))</f>
        <v>-</v>
      </c>
      <c r="I882" s="100" t="str">
        <f>IF(LEN(INDEX(Input!G$6:G$1005,ROW($C882)-ROW($C$5),1))=0,"",INDEX(Input!G$6:G$1005,ROW($C882)-ROW($C$5),1))</f>
        <v/>
      </c>
      <c r="J882" s="100" t="str">
        <f>IF(LEN(INDEX(Input!B$6:B$1005,ROW($C882)-ROW($C$5),1))=0,"-",IF(INDEX(Input!H$6:H$1005,ROW($C882)-ROW($C$5),1)="","Not set",INDEX(Input!H$6:H$1005,ROW($C882)-ROW($C$5),1)) )</f>
        <v>-</v>
      </c>
      <c r="K882" s="101" t="str">
        <f>IF(LEN(INDEX(Input!I$6:I$1005,ROW($C882)-ROW($C$5),1))=0,"",INDEX(Input!I$6:I$1005,ROW($C882)-ROW($C$5),1))</f>
        <v/>
      </c>
      <c r="L882" s="101" t="str">
        <f t="array" ref="L882">IFERROR(IF($AY$24=123,DAY(K882)&amp;connector&amp;IF($AZ$24="Extended",INDEX($AT$24:$AT$35,MONTH(K882),1),MONTH(K882))&amp;connector&amp;IF($AZ$24="Short", RIGHT(YEAR(K882),2),YEAR(K882)),IF($AY$24=213, MONTH(K882)&amp;connector&amp;DAY(K882)&amp;connector&amp;IF($AZ$24="Short", RIGHT(YEAR(K882),2),YEAR(K882)),IF($AZ$24="Short", RIGHT(YEAR(K882),2),YEAR(K882))&amp;connector&amp;MONTH(K882)&amp;connector&amp;DAY(K882))),"-")</f>
        <v>-</v>
      </c>
      <c r="M882" s="101" t="str">
        <f>IF(LEN(INDEX(Input!J$6:J$1005,ROW($C882)-ROW($C$5),1))=0,"",INDEX(Input!J$6:J$1005,ROW($C882)-ROW($C$5),1))</f>
        <v/>
      </c>
      <c r="N882" s="101" t="str">
        <f t="array" ref="N882">IFERROR(IF($AY$24=123,DAY(M882)&amp;connector&amp;IF($AZ$24="Extended",INDEX($AT$24:$AT$35,MONTH(M882),1),MONTH(M882))&amp;connector&amp;IF($AZ$24="Short", RIGHT(YEAR(M882),2),YEAR(M882)),IF($AY$24=213, MONTH(M882)&amp;connector&amp;DAY(M882)&amp;connector&amp;IF($AZ$24="Short", RIGHT(YEAR(M882),2),YEAR(M882)),IF($AZ$24="Short", RIGHT(YEAR(M882),2),YEAR(M882))&amp;connector&amp;MONTH(M882)&amp;connector&amp;DAY(M882))),"-")</f>
        <v>-</v>
      </c>
      <c r="O882" s="156" t="str">
        <f>IF(LEN(INDEX(Input!K$6:K$1005,ROW($C882)-ROW($C$5),1))=0,"",INDEX(Input!K$6:K$1005,ROW($C882)-ROW($C$5),1))</f>
        <v/>
      </c>
      <c r="P882" s="100" t="str">
        <f t="shared" si="103"/>
        <v>-</v>
      </c>
      <c r="Q882" s="156" t="str">
        <f>IF(LEN(INDEX(Input!L$6:L$1005,ROW($C882)-ROW($C$5),1))=0,"",INDEX(Input!L$6:L$1005,ROW($C882)-ROW($C$5),1))</f>
        <v/>
      </c>
      <c r="R882" s="100" t="str">
        <f t="shared" si="104"/>
        <v>-</v>
      </c>
      <c r="S882" s="156" t="str">
        <f>IF(LEN(INDEX(Input!M$6:M$1005,ROW($C882)-ROW($C$5),1))=0,"-",INDEX(Input!M$6:M$1005,ROW($C882)-ROW($C$5),1))</f>
        <v>-</v>
      </c>
      <c r="T882" s="156" t="str">
        <f t="shared" si="105"/>
        <v/>
      </c>
      <c r="U882" s="100" t="str">
        <f t="shared" si="106"/>
        <v>-</v>
      </c>
      <c r="V882" s="156" t="str">
        <f>IF(LEN(INDEX(Input!O$6:O$1005,ROW($C882)-ROW($C$5),1))=0,"",INDEX(Input!O$6:O$1005,ROW($C882)-ROW($C$5),1))</f>
        <v/>
      </c>
      <c r="W882" s="100" t="str">
        <f t="shared" si="107"/>
        <v>-</v>
      </c>
      <c r="X882" s="104" t="str">
        <f t="shared" si="108"/>
        <v/>
      </c>
      <c r="Y882" s="102" t="str">
        <f t="shared" si="109"/>
        <v/>
      </c>
      <c r="Z882" s="102" t="str">
        <f>IF(AND(OR(Dashboard!$D$7=J882,Dashboard!$D$7=""),  OR(Dashboard!$G$6&lt;=K882,Dashboard!$G$6=""), OR(Dashboard!$G$7&gt;=K882,Dashboard!$G$7=""),  OR(Dashboard!$J$6&lt;=O882,Dashboard!$J$6=""), OR(Dashboard!$J$7&gt;=O882,Dashboard!$J$7=""),D882&lt;&gt;""),"x","")</f>
        <v>x</v>
      </c>
      <c r="AA882" s="102" t="str">
        <f>IF(AND(OR(Dashboard!$D$6=H882,Dashboard!$D$6="",Dashboard!$D$6="All"), Z882="x"),"x","")</f>
        <v>x</v>
      </c>
      <c r="AB882" s="103" t="str">
        <f>IF(AND(OR(Dashboard!$D$6=H882,Dashboard!$D$6="",Dashboard!$D$6="All"), OR(Dashboard!$D$7=J882,Dashboard!$D$7=""),  OR(Dashboard!$G$6&lt;=K882,Dashboard!$G$6=""), OR(Dashboard!$G$7&gt;=K882,Dashboard!$G$7=""),  OR(Dashboard!$J$6&lt;=O882,Dashboard!$J$6=""), OR(Dashboard!$J$7&gt;=O882,Dashboard!$J$7=""),I882&lt;&gt;""),"x","")</f>
        <v/>
      </c>
      <c r="AC882" s="88" t="str">
        <f>IF($AB882&lt;&gt;"x","",IF(AND($I882&lt;&gt;AC$4, IFERROR(MATCH("c",$AB882:AB882,0),0)=0),"x", IF(IFERROR(MATCH("c",$AB882:AB882,0),0)=0,"c","")))</f>
        <v/>
      </c>
      <c r="AD882" s="88" t="str">
        <f>IF($AB882&lt;&gt;"x","",IF(AND($I882&lt;&gt;AD$4, IFERROR(MATCH("c",$AB882:AC882,0),0)=0),"x", IF(IFERROR(MATCH("c",$AB882:AC882,0),0)=0,"c","")))</f>
        <v/>
      </c>
      <c r="AE882" s="88" t="str">
        <f>IF($AB882&lt;&gt;"x","",IF(AND($I882&lt;&gt;AE$4, IFERROR(MATCH("c",$AB882:AD882,0),0)=0),"x", IF(IFERROR(MATCH("c",$AB882:AD882,0),0)=0,"c","")))</f>
        <v/>
      </c>
      <c r="AF882" s="88" t="str">
        <f>IF($AB882&lt;&gt;"x","",IF(AND($I882&lt;&gt;AF$4, IFERROR(MATCH("c",$AB882:AE882,0),0)=0),"x", IF(IFERROR(MATCH("c",$AB882:AE882,0),0)=0,"c","")))</f>
        <v/>
      </c>
      <c r="AG882" s="88" t="str">
        <f>IF($AB882&lt;&gt;"x","",IF(AND($I882&lt;&gt;AG$4, IFERROR(MATCH("c",$AB882:AF882,0),0)=0),"x", IF(IFERROR(MATCH("c",$AB882:AF882,0),0)=0,"c","")))</f>
        <v/>
      </c>
      <c r="AH882" s="88" t="str">
        <f>IF($AB882&lt;&gt;"x","",IF(AND($I882&lt;&gt;AH$4, IFERROR(MATCH("c",$AB882:AG882,0),0)=0),"x", IF(IFERROR(MATCH("c",$AB882:AG882,0),0)=0,"c","")))</f>
        <v/>
      </c>
      <c r="AI882" s="88" t="str">
        <f>IF($AB882&lt;&gt;"x","",IF(AND($I882&lt;&gt;AI$4, IFERROR(MATCH("c",$AB882:AH882,0),0)=0),"x", IF(IFERROR(MATCH("c",$AB882:AH882,0),0)=0,"c","")))</f>
        <v/>
      </c>
      <c r="AJ882" s="88" t="str">
        <f>IF($AB882&lt;&gt;"x","",IF(AND($I882&lt;&gt;AJ$4, IFERROR(MATCH("c",$AB882:AI882,0),0)=0),"x", IF(IFERROR(MATCH("c",$AB882:AI882,0),0)=0,"c","")))</f>
        <v/>
      </c>
      <c r="AK882" s="88" t="str">
        <f>IF($AB882&lt;&gt;"x","",IF(AND($I882&lt;&gt;AK$4, IFERROR(MATCH("c",$AB882:AJ882,0),0)=0),"x", IF(IFERROR(MATCH("c",$AB882:AJ882,0),0)=0,"c","")))</f>
        <v/>
      </c>
      <c r="AL882" s="88" t="str">
        <f>IF($AB882&lt;&gt;"x","",IF(AND($I882&lt;&gt;AL$4, IFERROR(MATCH("c",$AB882:AK882,0),0)=0),"x", IF(IFERROR(MATCH("c",$AB882:AK882,0),0)=0,"c","")))</f>
        <v/>
      </c>
      <c r="AM882" s="88" t="str">
        <f>IF($AB882&lt;&gt;"x","",IF(AND($I882&lt;&gt;AM$4, IFERROR(MATCH("c",$AB882:AL882,0),0)=0),"x", IF(IFERROR(MATCH("c",$AB882:AL882,0),0)=0,"c","")))</f>
        <v/>
      </c>
      <c r="AN882" s="88" t="str">
        <f>IF($AB882&lt;&gt;"x","",IF(AND($I882&lt;&gt;AN$4, IFERROR(MATCH("c",$AB882:AM882,0),0)=0),"x", IF(IFERROR(MATCH("c",$AB882:AM882,0),0)=0,"c","")))</f>
        <v/>
      </c>
      <c r="AO882" s="88" t="str">
        <f>IF($AB882&lt;&gt;"x","",IF(AND($I882&lt;&gt;AO$4, IFERROR(MATCH("c",$AB882:AN882,0),0)=0),"x", IF(IFERROR(MATCH("c",$AB882:AN882,0),0)=0,"c","")))</f>
        <v/>
      </c>
      <c r="AP882" s="88" t="str">
        <f>IF($AB882&lt;&gt;"x","",IF(AND($I882&lt;&gt;AP$4, IFERROR(MATCH("c",$AB882:AO882,0),0)=0),"x", IF(IFERROR(MATCH("c",$AB882:AO882,0),0)=0,"c","")))</f>
        <v/>
      </c>
      <c r="AQ882" s="88" t="str">
        <f>IF($AB882&lt;&gt;"x","",IF(AND($I882&lt;&gt;AQ$4, IFERROR(MATCH("c",$AB882:AP882,0),0)=0),"x", IF(IFERROR(MATCH("c",$AB882:AP882,0),0)=0,"c","")))</f>
        <v/>
      </c>
    </row>
    <row r="883" spans="2:43" x14ac:dyDescent="0.25">
      <c r="B883" s="88">
        <f>IF(AND(OR(Pipeline!$F$5=H883,Pipeline!$F$5="",Pipeline!$F$5="All"), OR(Pipeline!$F$6=J883,Pipeline!$F$6="",Pipeline!$F$6="All"),  OR(Pipeline!$J$5&lt;=K883,Pipeline!$J$5=""), OR(Pipeline!$J$6&gt;=K883,Pipeline!$J$6=""),  OR(Pipeline!$N$5&lt;=O883,Pipeline!$N$5=""), OR(Pipeline!$N$6&gt;=O883,Pipeline!$N$6="")),1,0)</f>
        <v>1</v>
      </c>
      <c r="C883" s="99">
        <f>IF(B883&lt;&gt;1,"",COUNTIFS($I$6:I882,I883,$B$6:B882,1)+1)</f>
        <v>871</v>
      </c>
      <c r="D883" s="100" t="str">
        <f>IF(LEN(INDEX(Input!B$6:B$1005,ROW($C883)-ROW($C$5),1))=0,"-",INDEX(Input!B$6:B$1005,ROW($C883)-ROW($C$5),1))</f>
        <v>-</v>
      </c>
      <c r="E883" s="100" t="str">
        <f>IF(LEN(INDEX(Input!C$6:C$1005,ROW($C883)-ROW($C$5),1))=0,"-",INDEX(Input!C$6:C$1005,ROW($C883)-ROW($C$5),1))</f>
        <v>-</v>
      </c>
      <c r="F883" s="100" t="str">
        <f>IF(LEN(INDEX(Input!D$6:D$1005,ROW($C883)-ROW($C$5),1))=0,"-",INDEX(Input!D$6:D$1005,ROW($C883)-ROW($C$5),1))</f>
        <v>-</v>
      </c>
      <c r="G883" s="100" t="str">
        <f>IF(LEN(INDEX(Input!E$6:E$1005,ROW($C883)-ROW($C$5),1))=0,"-",INDEX(Input!E$6:E$1005,ROW($C883)-ROW($C$5),1))</f>
        <v>-</v>
      </c>
      <c r="H883" s="100" t="str">
        <f>IF(LEN(INDEX(Input!F$6:F$1005,ROW($C883)-ROW($C$5),1))=0,"-",INDEX(Input!F$6:F$1005,ROW($C883)-ROW($C$5),1))</f>
        <v>-</v>
      </c>
      <c r="I883" s="100" t="str">
        <f>IF(LEN(INDEX(Input!G$6:G$1005,ROW($C883)-ROW($C$5),1))=0,"",INDEX(Input!G$6:G$1005,ROW($C883)-ROW($C$5),1))</f>
        <v/>
      </c>
      <c r="J883" s="100" t="str">
        <f>IF(LEN(INDEX(Input!B$6:B$1005,ROW($C883)-ROW($C$5),1))=0,"-",IF(INDEX(Input!H$6:H$1005,ROW($C883)-ROW($C$5),1)="","Not set",INDEX(Input!H$6:H$1005,ROW($C883)-ROW($C$5),1)) )</f>
        <v>-</v>
      </c>
      <c r="K883" s="101" t="str">
        <f>IF(LEN(INDEX(Input!I$6:I$1005,ROW($C883)-ROW($C$5),1))=0,"",INDEX(Input!I$6:I$1005,ROW($C883)-ROW($C$5),1))</f>
        <v/>
      </c>
      <c r="L883" s="101" t="str">
        <f t="array" ref="L883">IFERROR(IF($AY$24=123,DAY(K883)&amp;connector&amp;IF($AZ$24="Extended",INDEX($AT$24:$AT$35,MONTH(K883),1),MONTH(K883))&amp;connector&amp;IF($AZ$24="Short", RIGHT(YEAR(K883),2),YEAR(K883)),IF($AY$24=213, MONTH(K883)&amp;connector&amp;DAY(K883)&amp;connector&amp;IF($AZ$24="Short", RIGHT(YEAR(K883),2),YEAR(K883)),IF($AZ$24="Short", RIGHT(YEAR(K883),2),YEAR(K883))&amp;connector&amp;MONTH(K883)&amp;connector&amp;DAY(K883))),"-")</f>
        <v>-</v>
      </c>
      <c r="M883" s="101" t="str">
        <f>IF(LEN(INDEX(Input!J$6:J$1005,ROW($C883)-ROW($C$5),1))=0,"",INDEX(Input!J$6:J$1005,ROW($C883)-ROW($C$5),1))</f>
        <v/>
      </c>
      <c r="N883" s="101" t="str">
        <f t="array" ref="N883">IFERROR(IF($AY$24=123,DAY(M883)&amp;connector&amp;IF($AZ$24="Extended",INDEX($AT$24:$AT$35,MONTH(M883),1),MONTH(M883))&amp;connector&amp;IF($AZ$24="Short", RIGHT(YEAR(M883),2),YEAR(M883)),IF($AY$24=213, MONTH(M883)&amp;connector&amp;DAY(M883)&amp;connector&amp;IF($AZ$24="Short", RIGHT(YEAR(M883),2),YEAR(M883)),IF($AZ$24="Short", RIGHT(YEAR(M883),2),YEAR(M883))&amp;connector&amp;MONTH(M883)&amp;connector&amp;DAY(M883))),"-")</f>
        <v>-</v>
      </c>
      <c r="O883" s="156" t="str">
        <f>IF(LEN(INDEX(Input!K$6:K$1005,ROW($C883)-ROW($C$5),1))=0,"",INDEX(Input!K$6:K$1005,ROW($C883)-ROW($C$5),1))</f>
        <v/>
      </c>
      <c r="P883" s="100" t="str">
        <f t="shared" si="103"/>
        <v>-</v>
      </c>
      <c r="Q883" s="156" t="str">
        <f>IF(LEN(INDEX(Input!L$6:L$1005,ROW($C883)-ROW($C$5),1))=0,"",INDEX(Input!L$6:L$1005,ROW($C883)-ROW($C$5),1))</f>
        <v/>
      </c>
      <c r="R883" s="100" t="str">
        <f t="shared" si="104"/>
        <v>-</v>
      </c>
      <c r="S883" s="156" t="str">
        <f>IF(LEN(INDEX(Input!M$6:M$1005,ROW($C883)-ROW($C$5),1))=0,"-",INDEX(Input!M$6:M$1005,ROW($C883)-ROW($C$5),1))</f>
        <v>-</v>
      </c>
      <c r="T883" s="156" t="str">
        <f t="shared" si="105"/>
        <v/>
      </c>
      <c r="U883" s="100" t="str">
        <f t="shared" si="106"/>
        <v>-</v>
      </c>
      <c r="V883" s="156" t="str">
        <f>IF(LEN(INDEX(Input!O$6:O$1005,ROW($C883)-ROW($C$5),1))=0,"",INDEX(Input!O$6:O$1005,ROW($C883)-ROW($C$5),1))</f>
        <v/>
      </c>
      <c r="W883" s="100" t="str">
        <f t="shared" si="107"/>
        <v>-</v>
      </c>
      <c r="X883" s="104" t="str">
        <f t="shared" si="108"/>
        <v/>
      </c>
      <c r="Y883" s="102" t="str">
        <f t="shared" si="109"/>
        <v/>
      </c>
      <c r="Z883" s="102" t="str">
        <f>IF(AND(OR(Dashboard!$D$7=J883,Dashboard!$D$7=""),  OR(Dashboard!$G$6&lt;=K883,Dashboard!$G$6=""), OR(Dashboard!$G$7&gt;=K883,Dashboard!$G$7=""),  OR(Dashboard!$J$6&lt;=O883,Dashboard!$J$6=""), OR(Dashboard!$J$7&gt;=O883,Dashboard!$J$7=""),D883&lt;&gt;""),"x","")</f>
        <v>x</v>
      </c>
      <c r="AA883" s="102" t="str">
        <f>IF(AND(OR(Dashboard!$D$6=H883,Dashboard!$D$6="",Dashboard!$D$6="All"), Z883="x"),"x","")</f>
        <v>x</v>
      </c>
      <c r="AB883" s="103" t="str">
        <f>IF(AND(OR(Dashboard!$D$6=H883,Dashboard!$D$6="",Dashboard!$D$6="All"), OR(Dashboard!$D$7=J883,Dashboard!$D$7=""),  OR(Dashboard!$G$6&lt;=K883,Dashboard!$G$6=""), OR(Dashboard!$G$7&gt;=K883,Dashboard!$G$7=""),  OR(Dashboard!$J$6&lt;=O883,Dashboard!$J$6=""), OR(Dashboard!$J$7&gt;=O883,Dashboard!$J$7=""),I883&lt;&gt;""),"x","")</f>
        <v/>
      </c>
      <c r="AC883" s="88" t="str">
        <f>IF($AB883&lt;&gt;"x","",IF(AND($I883&lt;&gt;AC$4, IFERROR(MATCH("c",$AB883:AB883,0),0)=0),"x", IF(IFERROR(MATCH("c",$AB883:AB883,0),0)=0,"c","")))</f>
        <v/>
      </c>
      <c r="AD883" s="88" t="str">
        <f>IF($AB883&lt;&gt;"x","",IF(AND($I883&lt;&gt;AD$4, IFERROR(MATCH("c",$AB883:AC883,0),0)=0),"x", IF(IFERROR(MATCH("c",$AB883:AC883,0),0)=0,"c","")))</f>
        <v/>
      </c>
      <c r="AE883" s="88" t="str">
        <f>IF($AB883&lt;&gt;"x","",IF(AND($I883&lt;&gt;AE$4, IFERROR(MATCH("c",$AB883:AD883,0),0)=0),"x", IF(IFERROR(MATCH("c",$AB883:AD883,0),0)=0,"c","")))</f>
        <v/>
      </c>
      <c r="AF883" s="88" t="str">
        <f>IF($AB883&lt;&gt;"x","",IF(AND($I883&lt;&gt;AF$4, IFERROR(MATCH("c",$AB883:AE883,0),0)=0),"x", IF(IFERROR(MATCH("c",$AB883:AE883,0),0)=0,"c","")))</f>
        <v/>
      </c>
      <c r="AG883" s="88" t="str">
        <f>IF($AB883&lt;&gt;"x","",IF(AND($I883&lt;&gt;AG$4, IFERROR(MATCH("c",$AB883:AF883,0),0)=0),"x", IF(IFERROR(MATCH("c",$AB883:AF883,0),0)=0,"c","")))</f>
        <v/>
      </c>
      <c r="AH883" s="88" t="str">
        <f>IF($AB883&lt;&gt;"x","",IF(AND($I883&lt;&gt;AH$4, IFERROR(MATCH("c",$AB883:AG883,0),0)=0),"x", IF(IFERROR(MATCH("c",$AB883:AG883,0),0)=0,"c","")))</f>
        <v/>
      </c>
      <c r="AI883" s="88" t="str">
        <f>IF($AB883&lt;&gt;"x","",IF(AND($I883&lt;&gt;AI$4, IFERROR(MATCH("c",$AB883:AH883,0),0)=0),"x", IF(IFERROR(MATCH("c",$AB883:AH883,0),0)=0,"c","")))</f>
        <v/>
      </c>
      <c r="AJ883" s="88" t="str">
        <f>IF($AB883&lt;&gt;"x","",IF(AND($I883&lt;&gt;AJ$4, IFERROR(MATCH("c",$AB883:AI883,0),0)=0),"x", IF(IFERROR(MATCH("c",$AB883:AI883,0),0)=0,"c","")))</f>
        <v/>
      </c>
      <c r="AK883" s="88" t="str">
        <f>IF($AB883&lt;&gt;"x","",IF(AND($I883&lt;&gt;AK$4, IFERROR(MATCH("c",$AB883:AJ883,0),0)=0),"x", IF(IFERROR(MATCH("c",$AB883:AJ883,0),0)=0,"c","")))</f>
        <v/>
      </c>
      <c r="AL883" s="88" t="str">
        <f>IF($AB883&lt;&gt;"x","",IF(AND($I883&lt;&gt;AL$4, IFERROR(MATCH("c",$AB883:AK883,0),0)=0),"x", IF(IFERROR(MATCH("c",$AB883:AK883,0),0)=0,"c","")))</f>
        <v/>
      </c>
      <c r="AM883" s="88" t="str">
        <f>IF($AB883&lt;&gt;"x","",IF(AND($I883&lt;&gt;AM$4, IFERROR(MATCH("c",$AB883:AL883,0),0)=0),"x", IF(IFERROR(MATCH("c",$AB883:AL883,0),0)=0,"c","")))</f>
        <v/>
      </c>
      <c r="AN883" s="88" t="str">
        <f>IF($AB883&lt;&gt;"x","",IF(AND($I883&lt;&gt;AN$4, IFERROR(MATCH("c",$AB883:AM883,0),0)=0),"x", IF(IFERROR(MATCH("c",$AB883:AM883,0),0)=0,"c","")))</f>
        <v/>
      </c>
      <c r="AO883" s="88" t="str">
        <f>IF($AB883&lt;&gt;"x","",IF(AND($I883&lt;&gt;AO$4, IFERROR(MATCH("c",$AB883:AN883,0),0)=0),"x", IF(IFERROR(MATCH("c",$AB883:AN883,0),0)=0,"c","")))</f>
        <v/>
      </c>
      <c r="AP883" s="88" t="str">
        <f>IF($AB883&lt;&gt;"x","",IF(AND($I883&lt;&gt;AP$4, IFERROR(MATCH("c",$AB883:AO883,0),0)=0),"x", IF(IFERROR(MATCH("c",$AB883:AO883,0),0)=0,"c","")))</f>
        <v/>
      </c>
      <c r="AQ883" s="88" t="str">
        <f>IF($AB883&lt;&gt;"x","",IF(AND($I883&lt;&gt;AQ$4, IFERROR(MATCH("c",$AB883:AP883,0),0)=0),"x", IF(IFERROR(MATCH("c",$AB883:AP883,0),0)=0,"c","")))</f>
        <v/>
      </c>
    </row>
    <row r="884" spans="2:43" x14ac:dyDescent="0.25">
      <c r="B884" s="88">
        <f>IF(AND(OR(Pipeline!$F$5=H884,Pipeline!$F$5="",Pipeline!$F$5="All"), OR(Pipeline!$F$6=J884,Pipeline!$F$6="",Pipeline!$F$6="All"),  OR(Pipeline!$J$5&lt;=K884,Pipeline!$J$5=""), OR(Pipeline!$J$6&gt;=K884,Pipeline!$J$6=""),  OR(Pipeline!$N$5&lt;=O884,Pipeline!$N$5=""), OR(Pipeline!$N$6&gt;=O884,Pipeline!$N$6="")),1,0)</f>
        <v>1</v>
      </c>
      <c r="C884" s="99">
        <f>IF(B884&lt;&gt;1,"",COUNTIFS($I$6:I883,I884,$B$6:B883,1)+1)</f>
        <v>872</v>
      </c>
      <c r="D884" s="100" t="str">
        <f>IF(LEN(INDEX(Input!B$6:B$1005,ROW($C884)-ROW($C$5),1))=0,"-",INDEX(Input!B$6:B$1005,ROW($C884)-ROW($C$5),1))</f>
        <v>-</v>
      </c>
      <c r="E884" s="100" t="str">
        <f>IF(LEN(INDEX(Input!C$6:C$1005,ROW($C884)-ROW($C$5),1))=0,"-",INDEX(Input!C$6:C$1005,ROW($C884)-ROW($C$5),1))</f>
        <v>-</v>
      </c>
      <c r="F884" s="100" t="str">
        <f>IF(LEN(INDEX(Input!D$6:D$1005,ROW($C884)-ROW($C$5),1))=0,"-",INDEX(Input!D$6:D$1005,ROW($C884)-ROW($C$5),1))</f>
        <v>-</v>
      </c>
      <c r="G884" s="100" t="str">
        <f>IF(LEN(INDEX(Input!E$6:E$1005,ROW($C884)-ROW($C$5),1))=0,"-",INDEX(Input!E$6:E$1005,ROW($C884)-ROW($C$5),1))</f>
        <v>-</v>
      </c>
      <c r="H884" s="100" t="str">
        <f>IF(LEN(INDEX(Input!F$6:F$1005,ROW($C884)-ROW($C$5),1))=0,"-",INDEX(Input!F$6:F$1005,ROW($C884)-ROW($C$5),1))</f>
        <v>-</v>
      </c>
      <c r="I884" s="100" t="str">
        <f>IF(LEN(INDEX(Input!G$6:G$1005,ROW($C884)-ROW($C$5),1))=0,"",INDEX(Input!G$6:G$1005,ROW($C884)-ROW($C$5),1))</f>
        <v/>
      </c>
      <c r="J884" s="100" t="str">
        <f>IF(LEN(INDEX(Input!B$6:B$1005,ROW($C884)-ROW($C$5),1))=0,"-",IF(INDEX(Input!H$6:H$1005,ROW($C884)-ROW($C$5),1)="","Not set",INDEX(Input!H$6:H$1005,ROW($C884)-ROW($C$5),1)) )</f>
        <v>-</v>
      </c>
      <c r="K884" s="101" t="str">
        <f>IF(LEN(INDEX(Input!I$6:I$1005,ROW($C884)-ROW($C$5),1))=0,"",INDEX(Input!I$6:I$1005,ROW($C884)-ROW($C$5),1))</f>
        <v/>
      </c>
      <c r="L884" s="101" t="str">
        <f t="array" ref="L884">IFERROR(IF($AY$24=123,DAY(K884)&amp;connector&amp;IF($AZ$24="Extended",INDEX($AT$24:$AT$35,MONTH(K884),1),MONTH(K884))&amp;connector&amp;IF($AZ$24="Short", RIGHT(YEAR(K884),2),YEAR(K884)),IF($AY$24=213, MONTH(K884)&amp;connector&amp;DAY(K884)&amp;connector&amp;IF($AZ$24="Short", RIGHT(YEAR(K884),2),YEAR(K884)),IF($AZ$24="Short", RIGHT(YEAR(K884),2),YEAR(K884))&amp;connector&amp;MONTH(K884)&amp;connector&amp;DAY(K884))),"-")</f>
        <v>-</v>
      </c>
      <c r="M884" s="101" t="str">
        <f>IF(LEN(INDEX(Input!J$6:J$1005,ROW($C884)-ROW($C$5),1))=0,"",INDEX(Input!J$6:J$1005,ROW($C884)-ROW($C$5),1))</f>
        <v/>
      </c>
      <c r="N884" s="101" t="str">
        <f t="array" ref="N884">IFERROR(IF($AY$24=123,DAY(M884)&amp;connector&amp;IF($AZ$24="Extended",INDEX($AT$24:$AT$35,MONTH(M884),1),MONTH(M884))&amp;connector&amp;IF($AZ$24="Short", RIGHT(YEAR(M884),2),YEAR(M884)),IF($AY$24=213, MONTH(M884)&amp;connector&amp;DAY(M884)&amp;connector&amp;IF($AZ$24="Short", RIGHT(YEAR(M884),2),YEAR(M884)),IF($AZ$24="Short", RIGHT(YEAR(M884),2),YEAR(M884))&amp;connector&amp;MONTH(M884)&amp;connector&amp;DAY(M884))),"-")</f>
        <v>-</v>
      </c>
      <c r="O884" s="156" t="str">
        <f>IF(LEN(INDEX(Input!K$6:K$1005,ROW($C884)-ROW($C$5),1))=0,"",INDEX(Input!K$6:K$1005,ROW($C884)-ROW($C$5),1))</f>
        <v/>
      </c>
      <c r="P884" s="100" t="str">
        <f t="shared" si="103"/>
        <v>-</v>
      </c>
      <c r="Q884" s="156" t="str">
        <f>IF(LEN(INDEX(Input!L$6:L$1005,ROW($C884)-ROW($C$5),1))=0,"",INDEX(Input!L$6:L$1005,ROW($C884)-ROW($C$5),1))</f>
        <v/>
      </c>
      <c r="R884" s="100" t="str">
        <f t="shared" si="104"/>
        <v>-</v>
      </c>
      <c r="S884" s="156" t="str">
        <f>IF(LEN(INDEX(Input!M$6:M$1005,ROW($C884)-ROW($C$5),1))=0,"-",INDEX(Input!M$6:M$1005,ROW($C884)-ROW($C$5),1))</f>
        <v>-</v>
      </c>
      <c r="T884" s="156" t="str">
        <f t="shared" si="105"/>
        <v/>
      </c>
      <c r="U884" s="100" t="str">
        <f t="shared" si="106"/>
        <v>-</v>
      </c>
      <c r="V884" s="156" t="str">
        <f>IF(LEN(INDEX(Input!O$6:O$1005,ROW($C884)-ROW($C$5),1))=0,"",INDEX(Input!O$6:O$1005,ROW($C884)-ROW($C$5),1))</f>
        <v/>
      </c>
      <c r="W884" s="100" t="str">
        <f t="shared" si="107"/>
        <v>-</v>
      </c>
      <c r="X884" s="104" t="str">
        <f t="shared" si="108"/>
        <v/>
      </c>
      <c r="Y884" s="102" t="str">
        <f t="shared" si="109"/>
        <v/>
      </c>
      <c r="Z884" s="102" t="str">
        <f>IF(AND(OR(Dashboard!$D$7=J884,Dashboard!$D$7=""),  OR(Dashboard!$G$6&lt;=K884,Dashboard!$G$6=""), OR(Dashboard!$G$7&gt;=K884,Dashboard!$G$7=""),  OR(Dashboard!$J$6&lt;=O884,Dashboard!$J$6=""), OR(Dashboard!$J$7&gt;=O884,Dashboard!$J$7=""),D884&lt;&gt;""),"x","")</f>
        <v>x</v>
      </c>
      <c r="AA884" s="102" t="str">
        <f>IF(AND(OR(Dashboard!$D$6=H884,Dashboard!$D$6="",Dashboard!$D$6="All"), Z884="x"),"x","")</f>
        <v>x</v>
      </c>
      <c r="AB884" s="103" t="str">
        <f>IF(AND(OR(Dashboard!$D$6=H884,Dashboard!$D$6="",Dashboard!$D$6="All"), OR(Dashboard!$D$7=J884,Dashboard!$D$7=""),  OR(Dashboard!$G$6&lt;=K884,Dashboard!$G$6=""), OR(Dashboard!$G$7&gt;=K884,Dashboard!$G$7=""),  OR(Dashboard!$J$6&lt;=O884,Dashboard!$J$6=""), OR(Dashboard!$J$7&gt;=O884,Dashboard!$J$7=""),I884&lt;&gt;""),"x","")</f>
        <v/>
      </c>
      <c r="AC884" s="88" t="str">
        <f>IF($AB884&lt;&gt;"x","",IF(AND($I884&lt;&gt;AC$4, IFERROR(MATCH("c",$AB884:AB884,0),0)=0),"x", IF(IFERROR(MATCH("c",$AB884:AB884,0),0)=0,"c","")))</f>
        <v/>
      </c>
      <c r="AD884" s="88" t="str">
        <f>IF($AB884&lt;&gt;"x","",IF(AND($I884&lt;&gt;AD$4, IFERROR(MATCH("c",$AB884:AC884,0),0)=0),"x", IF(IFERROR(MATCH("c",$AB884:AC884,0),0)=0,"c","")))</f>
        <v/>
      </c>
      <c r="AE884" s="88" t="str">
        <f>IF($AB884&lt;&gt;"x","",IF(AND($I884&lt;&gt;AE$4, IFERROR(MATCH("c",$AB884:AD884,0),0)=0),"x", IF(IFERROR(MATCH("c",$AB884:AD884,0),0)=0,"c","")))</f>
        <v/>
      </c>
      <c r="AF884" s="88" t="str">
        <f>IF($AB884&lt;&gt;"x","",IF(AND($I884&lt;&gt;AF$4, IFERROR(MATCH("c",$AB884:AE884,0),0)=0),"x", IF(IFERROR(MATCH("c",$AB884:AE884,0),0)=0,"c","")))</f>
        <v/>
      </c>
      <c r="AG884" s="88" t="str">
        <f>IF($AB884&lt;&gt;"x","",IF(AND($I884&lt;&gt;AG$4, IFERROR(MATCH("c",$AB884:AF884,0),0)=0),"x", IF(IFERROR(MATCH("c",$AB884:AF884,0),0)=0,"c","")))</f>
        <v/>
      </c>
      <c r="AH884" s="88" t="str">
        <f>IF($AB884&lt;&gt;"x","",IF(AND($I884&lt;&gt;AH$4, IFERROR(MATCH("c",$AB884:AG884,0),0)=0),"x", IF(IFERROR(MATCH("c",$AB884:AG884,0),0)=0,"c","")))</f>
        <v/>
      </c>
      <c r="AI884" s="88" t="str">
        <f>IF($AB884&lt;&gt;"x","",IF(AND($I884&lt;&gt;AI$4, IFERROR(MATCH("c",$AB884:AH884,0),0)=0),"x", IF(IFERROR(MATCH("c",$AB884:AH884,0),0)=0,"c","")))</f>
        <v/>
      </c>
      <c r="AJ884" s="88" t="str">
        <f>IF($AB884&lt;&gt;"x","",IF(AND($I884&lt;&gt;AJ$4, IFERROR(MATCH("c",$AB884:AI884,0),0)=0),"x", IF(IFERROR(MATCH("c",$AB884:AI884,0),0)=0,"c","")))</f>
        <v/>
      </c>
      <c r="AK884" s="88" t="str">
        <f>IF($AB884&lt;&gt;"x","",IF(AND($I884&lt;&gt;AK$4, IFERROR(MATCH("c",$AB884:AJ884,0),0)=0),"x", IF(IFERROR(MATCH("c",$AB884:AJ884,0),0)=0,"c","")))</f>
        <v/>
      </c>
      <c r="AL884" s="88" t="str">
        <f>IF($AB884&lt;&gt;"x","",IF(AND($I884&lt;&gt;AL$4, IFERROR(MATCH("c",$AB884:AK884,0),0)=0),"x", IF(IFERROR(MATCH("c",$AB884:AK884,0),0)=0,"c","")))</f>
        <v/>
      </c>
      <c r="AM884" s="88" t="str">
        <f>IF($AB884&lt;&gt;"x","",IF(AND($I884&lt;&gt;AM$4, IFERROR(MATCH("c",$AB884:AL884,0),0)=0),"x", IF(IFERROR(MATCH("c",$AB884:AL884,0),0)=0,"c","")))</f>
        <v/>
      </c>
      <c r="AN884" s="88" t="str">
        <f>IF($AB884&lt;&gt;"x","",IF(AND($I884&lt;&gt;AN$4, IFERROR(MATCH("c",$AB884:AM884,0),0)=0),"x", IF(IFERROR(MATCH("c",$AB884:AM884,0),0)=0,"c","")))</f>
        <v/>
      </c>
      <c r="AO884" s="88" t="str">
        <f>IF($AB884&lt;&gt;"x","",IF(AND($I884&lt;&gt;AO$4, IFERROR(MATCH("c",$AB884:AN884,0),0)=0),"x", IF(IFERROR(MATCH("c",$AB884:AN884,0),0)=0,"c","")))</f>
        <v/>
      </c>
      <c r="AP884" s="88" t="str">
        <f>IF($AB884&lt;&gt;"x","",IF(AND($I884&lt;&gt;AP$4, IFERROR(MATCH("c",$AB884:AO884,0),0)=0),"x", IF(IFERROR(MATCH("c",$AB884:AO884,0),0)=0,"c","")))</f>
        <v/>
      </c>
      <c r="AQ884" s="88" t="str">
        <f>IF($AB884&lt;&gt;"x","",IF(AND($I884&lt;&gt;AQ$4, IFERROR(MATCH("c",$AB884:AP884,0),0)=0),"x", IF(IFERROR(MATCH("c",$AB884:AP884,0),0)=0,"c","")))</f>
        <v/>
      </c>
    </row>
    <row r="885" spans="2:43" x14ac:dyDescent="0.25">
      <c r="B885" s="88">
        <f>IF(AND(OR(Pipeline!$F$5=H885,Pipeline!$F$5="",Pipeline!$F$5="All"), OR(Pipeline!$F$6=J885,Pipeline!$F$6="",Pipeline!$F$6="All"),  OR(Pipeline!$J$5&lt;=K885,Pipeline!$J$5=""), OR(Pipeline!$J$6&gt;=K885,Pipeline!$J$6=""),  OR(Pipeline!$N$5&lt;=O885,Pipeline!$N$5=""), OR(Pipeline!$N$6&gt;=O885,Pipeline!$N$6="")),1,0)</f>
        <v>1</v>
      </c>
      <c r="C885" s="99">
        <f>IF(B885&lt;&gt;1,"",COUNTIFS($I$6:I884,I885,$B$6:B884,1)+1)</f>
        <v>873</v>
      </c>
      <c r="D885" s="100" t="str">
        <f>IF(LEN(INDEX(Input!B$6:B$1005,ROW($C885)-ROW($C$5),1))=0,"-",INDEX(Input!B$6:B$1005,ROW($C885)-ROW($C$5),1))</f>
        <v>-</v>
      </c>
      <c r="E885" s="100" t="str">
        <f>IF(LEN(INDEX(Input!C$6:C$1005,ROW($C885)-ROW($C$5),1))=0,"-",INDEX(Input!C$6:C$1005,ROW($C885)-ROW($C$5),1))</f>
        <v>-</v>
      </c>
      <c r="F885" s="100" t="str">
        <f>IF(LEN(INDEX(Input!D$6:D$1005,ROW($C885)-ROW($C$5),1))=0,"-",INDEX(Input!D$6:D$1005,ROW($C885)-ROW($C$5),1))</f>
        <v>-</v>
      </c>
      <c r="G885" s="100" t="str">
        <f>IF(LEN(INDEX(Input!E$6:E$1005,ROW($C885)-ROW($C$5),1))=0,"-",INDEX(Input!E$6:E$1005,ROW($C885)-ROW($C$5),1))</f>
        <v>-</v>
      </c>
      <c r="H885" s="100" t="str">
        <f>IF(LEN(INDEX(Input!F$6:F$1005,ROW($C885)-ROW($C$5),1))=0,"-",INDEX(Input!F$6:F$1005,ROW($C885)-ROW($C$5),1))</f>
        <v>-</v>
      </c>
      <c r="I885" s="100" t="str">
        <f>IF(LEN(INDEX(Input!G$6:G$1005,ROW($C885)-ROW($C$5),1))=0,"",INDEX(Input!G$6:G$1005,ROW($C885)-ROW($C$5),1))</f>
        <v/>
      </c>
      <c r="J885" s="100" t="str">
        <f>IF(LEN(INDEX(Input!B$6:B$1005,ROW($C885)-ROW($C$5),1))=0,"-",IF(INDEX(Input!H$6:H$1005,ROW($C885)-ROW($C$5),1)="","Not set",INDEX(Input!H$6:H$1005,ROW($C885)-ROW($C$5),1)) )</f>
        <v>-</v>
      </c>
      <c r="K885" s="101" t="str">
        <f>IF(LEN(INDEX(Input!I$6:I$1005,ROW($C885)-ROW($C$5),1))=0,"",INDEX(Input!I$6:I$1005,ROW($C885)-ROW($C$5),1))</f>
        <v/>
      </c>
      <c r="L885" s="101" t="str">
        <f t="array" ref="L885">IFERROR(IF($AY$24=123,DAY(K885)&amp;connector&amp;IF($AZ$24="Extended",INDEX($AT$24:$AT$35,MONTH(K885),1),MONTH(K885))&amp;connector&amp;IF($AZ$24="Short", RIGHT(YEAR(K885),2),YEAR(K885)),IF($AY$24=213, MONTH(K885)&amp;connector&amp;DAY(K885)&amp;connector&amp;IF($AZ$24="Short", RIGHT(YEAR(K885),2),YEAR(K885)),IF($AZ$24="Short", RIGHT(YEAR(K885),2),YEAR(K885))&amp;connector&amp;MONTH(K885)&amp;connector&amp;DAY(K885))),"-")</f>
        <v>-</v>
      </c>
      <c r="M885" s="101" t="str">
        <f>IF(LEN(INDEX(Input!J$6:J$1005,ROW($C885)-ROW($C$5),1))=0,"",INDEX(Input!J$6:J$1005,ROW($C885)-ROW($C$5),1))</f>
        <v/>
      </c>
      <c r="N885" s="101" t="str">
        <f t="array" ref="N885">IFERROR(IF($AY$24=123,DAY(M885)&amp;connector&amp;IF($AZ$24="Extended",INDEX($AT$24:$AT$35,MONTH(M885),1),MONTH(M885))&amp;connector&amp;IF($AZ$24="Short", RIGHT(YEAR(M885),2),YEAR(M885)),IF($AY$24=213, MONTH(M885)&amp;connector&amp;DAY(M885)&amp;connector&amp;IF($AZ$24="Short", RIGHT(YEAR(M885),2),YEAR(M885)),IF($AZ$24="Short", RIGHT(YEAR(M885),2),YEAR(M885))&amp;connector&amp;MONTH(M885)&amp;connector&amp;DAY(M885))),"-")</f>
        <v>-</v>
      </c>
      <c r="O885" s="156" t="str">
        <f>IF(LEN(INDEX(Input!K$6:K$1005,ROW($C885)-ROW($C$5),1))=0,"",INDEX(Input!K$6:K$1005,ROW($C885)-ROW($C$5),1))</f>
        <v/>
      </c>
      <c r="P885" s="100" t="str">
        <f t="shared" si="103"/>
        <v>-</v>
      </c>
      <c r="Q885" s="156" t="str">
        <f>IF(LEN(INDEX(Input!L$6:L$1005,ROW($C885)-ROW($C$5),1))=0,"",INDEX(Input!L$6:L$1005,ROW($C885)-ROW($C$5),1))</f>
        <v/>
      </c>
      <c r="R885" s="100" t="str">
        <f t="shared" si="104"/>
        <v>-</v>
      </c>
      <c r="S885" s="156" t="str">
        <f>IF(LEN(INDEX(Input!M$6:M$1005,ROW($C885)-ROW($C$5),1))=0,"-",INDEX(Input!M$6:M$1005,ROW($C885)-ROW($C$5),1))</f>
        <v>-</v>
      </c>
      <c r="T885" s="156" t="str">
        <f t="shared" si="105"/>
        <v/>
      </c>
      <c r="U885" s="100" t="str">
        <f t="shared" si="106"/>
        <v>-</v>
      </c>
      <c r="V885" s="156" t="str">
        <f>IF(LEN(INDEX(Input!O$6:O$1005,ROW($C885)-ROW($C$5),1))=0,"",INDEX(Input!O$6:O$1005,ROW($C885)-ROW($C$5),1))</f>
        <v/>
      </c>
      <c r="W885" s="100" t="str">
        <f t="shared" si="107"/>
        <v>-</v>
      </c>
      <c r="X885" s="104" t="str">
        <f t="shared" si="108"/>
        <v/>
      </c>
      <c r="Y885" s="102" t="str">
        <f t="shared" si="109"/>
        <v/>
      </c>
      <c r="Z885" s="102" t="str">
        <f>IF(AND(OR(Dashboard!$D$7=J885,Dashboard!$D$7=""),  OR(Dashboard!$G$6&lt;=K885,Dashboard!$G$6=""), OR(Dashboard!$G$7&gt;=K885,Dashboard!$G$7=""),  OR(Dashboard!$J$6&lt;=O885,Dashboard!$J$6=""), OR(Dashboard!$J$7&gt;=O885,Dashboard!$J$7=""),D885&lt;&gt;""),"x","")</f>
        <v>x</v>
      </c>
      <c r="AA885" s="102" t="str">
        <f>IF(AND(OR(Dashboard!$D$6=H885,Dashboard!$D$6="",Dashboard!$D$6="All"), Z885="x"),"x","")</f>
        <v>x</v>
      </c>
      <c r="AB885" s="103" t="str">
        <f>IF(AND(OR(Dashboard!$D$6=H885,Dashboard!$D$6="",Dashboard!$D$6="All"), OR(Dashboard!$D$7=J885,Dashboard!$D$7=""),  OR(Dashboard!$G$6&lt;=K885,Dashboard!$G$6=""), OR(Dashboard!$G$7&gt;=K885,Dashboard!$G$7=""),  OR(Dashboard!$J$6&lt;=O885,Dashboard!$J$6=""), OR(Dashboard!$J$7&gt;=O885,Dashboard!$J$7=""),I885&lt;&gt;""),"x","")</f>
        <v/>
      </c>
      <c r="AC885" s="88" t="str">
        <f>IF($AB885&lt;&gt;"x","",IF(AND($I885&lt;&gt;AC$4, IFERROR(MATCH("c",$AB885:AB885,0),0)=0),"x", IF(IFERROR(MATCH("c",$AB885:AB885,0),0)=0,"c","")))</f>
        <v/>
      </c>
      <c r="AD885" s="88" t="str">
        <f>IF($AB885&lt;&gt;"x","",IF(AND($I885&lt;&gt;AD$4, IFERROR(MATCH("c",$AB885:AC885,0),0)=0),"x", IF(IFERROR(MATCH("c",$AB885:AC885,0),0)=0,"c","")))</f>
        <v/>
      </c>
      <c r="AE885" s="88" t="str">
        <f>IF($AB885&lt;&gt;"x","",IF(AND($I885&lt;&gt;AE$4, IFERROR(MATCH("c",$AB885:AD885,0),0)=0),"x", IF(IFERROR(MATCH("c",$AB885:AD885,0),0)=0,"c","")))</f>
        <v/>
      </c>
      <c r="AF885" s="88" t="str">
        <f>IF($AB885&lt;&gt;"x","",IF(AND($I885&lt;&gt;AF$4, IFERROR(MATCH("c",$AB885:AE885,0),0)=0),"x", IF(IFERROR(MATCH("c",$AB885:AE885,0),0)=0,"c","")))</f>
        <v/>
      </c>
      <c r="AG885" s="88" t="str">
        <f>IF($AB885&lt;&gt;"x","",IF(AND($I885&lt;&gt;AG$4, IFERROR(MATCH("c",$AB885:AF885,0),0)=0),"x", IF(IFERROR(MATCH("c",$AB885:AF885,0),0)=0,"c","")))</f>
        <v/>
      </c>
      <c r="AH885" s="88" t="str">
        <f>IF($AB885&lt;&gt;"x","",IF(AND($I885&lt;&gt;AH$4, IFERROR(MATCH("c",$AB885:AG885,0),0)=0),"x", IF(IFERROR(MATCH("c",$AB885:AG885,0),0)=0,"c","")))</f>
        <v/>
      </c>
      <c r="AI885" s="88" t="str">
        <f>IF($AB885&lt;&gt;"x","",IF(AND($I885&lt;&gt;AI$4, IFERROR(MATCH("c",$AB885:AH885,0),0)=0),"x", IF(IFERROR(MATCH("c",$AB885:AH885,0),0)=0,"c","")))</f>
        <v/>
      </c>
      <c r="AJ885" s="88" t="str">
        <f>IF($AB885&lt;&gt;"x","",IF(AND($I885&lt;&gt;AJ$4, IFERROR(MATCH("c",$AB885:AI885,0),0)=0),"x", IF(IFERROR(MATCH("c",$AB885:AI885,0),0)=0,"c","")))</f>
        <v/>
      </c>
      <c r="AK885" s="88" t="str">
        <f>IF($AB885&lt;&gt;"x","",IF(AND($I885&lt;&gt;AK$4, IFERROR(MATCH("c",$AB885:AJ885,0),0)=0),"x", IF(IFERROR(MATCH("c",$AB885:AJ885,0),0)=0,"c","")))</f>
        <v/>
      </c>
      <c r="AL885" s="88" t="str">
        <f>IF($AB885&lt;&gt;"x","",IF(AND($I885&lt;&gt;AL$4, IFERROR(MATCH("c",$AB885:AK885,0),0)=0),"x", IF(IFERROR(MATCH("c",$AB885:AK885,0),0)=0,"c","")))</f>
        <v/>
      </c>
      <c r="AM885" s="88" t="str">
        <f>IF($AB885&lt;&gt;"x","",IF(AND($I885&lt;&gt;AM$4, IFERROR(MATCH("c",$AB885:AL885,0),0)=0),"x", IF(IFERROR(MATCH("c",$AB885:AL885,0),0)=0,"c","")))</f>
        <v/>
      </c>
      <c r="AN885" s="88" t="str">
        <f>IF($AB885&lt;&gt;"x","",IF(AND($I885&lt;&gt;AN$4, IFERROR(MATCH("c",$AB885:AM885,0),0)=0),"x", IF(IFERROR(MATCH("c",$AB885:AM885,0),0)=0,"c","")))</f>
        <v/>
      </c>
      <c r="AO885" s="88" t="str">
        <f>IF($AB885&lt;&gt;"x","",IF(AND($I885&lt;&gt;AO$4, IFERROR(MATCH("c",$AB885:AN885,0),0)=0),"x", IF(IFERROR(MATCH("c",$AB885:AN885,0),0)=0,"c","")))</f>
        <v/>
      </c>
      <c r="AP885" s="88" t="str">
        <f>IF($AB885&lt;&gt;"x","",IF(AND($I885&lt;&gt;AP$4, IFERROR(MATCH("c",$AB885:AO885,0),0)=0),"x", IF(IFERROR(MATCH("c",$AB885:AO885,0),0)=0,"c","")))</f>
        <v/>
      </c>
      <c r="AQ885" s="88" t="str">
        <f>IF($AB885&lt;&gt;"x","",IF(AND($I885&lt;&gt;AQ$4, IFERROR(MATCH("c",$AB885:AP885,0),0)=0),"x", IF(IFERROR(MATCH("c",$AB885:AP885,0),0)=0,"c","")))</f>
        <v/>
      </c>
    </row>
    <row r="886" spans="2:43" x14ac:dyDescent="0.25">
      <c r="B886" s="88">
        <f>IF(AND(OR(Pipeline!$F$5=H886,Pipeline!$F$5="",Pipeline!$F$5="All"), OR(Pipeline!$F$6=J886,Pipeline!$F$6="",Pipeline!$F$6="All"),  OR(Pipeline!$J$5&lt;=K886,Pipeline!$J$5=""), OR(Pipeline!$J$6&gt;=K886,Pipeline!$J$6=""),  OR(Pipeline!$N$5&lt;=O886,Pipeline!$N$5=""), OR(Pipeline!$N$6&gt;=O886,Pipeline!$N$6="")),1,0)</f>
        <v>1</v>
      </c>
      <c r="C886" s="99">
        <f>IF(B886&lt;&gt;1,"",COUNTIFS($I$6:I885,I886,$B$6:B885,1)+1)</f>
        <v>874</v>
      </c>
      <c r="D886" s="100" t="str">
        <f>IF(LEN(INDEX(Input!B$6:B$1005,ROW($C886)-ROW($C$5),1))=0,"-",INDEX(Input!B$6:B$1005,ROW($C886)-ROW($C$5),1))</f>
        <v>-</v>
      </c>
      <c r="E886" s="100" t="str">
        <f>IF(LEN(INDEX(Input!C$6:C$1005,ROW($C886)-ROW($C$5),1))=0,"-",INDEX(Input!C$6:C$1005,ROW($C886)-ROW($C$5),1))</f>
        <v>-</v>
      </c>
      <c r="F886" s="100" t="str">
        <f>IF(LEN(INDEX(Input!D$6:D$1005,ROW($C886)-ROW($C$5),1))=0,"-",INDEX(Input!D$6:D$1005,ROW($C886)-ROW($C$5),1))</f>
        <v>-</v>
      </c>
      <c r="G886" s="100" t="str">
        <f>IF(LEN(INDEX(Input!E$6:E$1005,ROW($C886)-ROW($C$5),1))=0,"-",INDEX(Input!E$6:E$1005,ROW($C886)-ROW($C$5),1))</f>
        <v>-</v>
      </c>
      <c r="H886" s="100" t="str">
        <f>IF(LEN(INDEX(Input!F$6:F$1005,ROW($C886)-ROW($C$5),1))=0,"-",INDEX(Input!F$6:F$1005,ROW($C886)-ROW($C$5),1))</f>
        <v>-</v>
      </c>
      <c r="I886" s="100" t="str">
        <f>IF(LEN(INDEX(Input!G$6:G$1005,ROW($C886)-ROW($C$5),1))=0,"",INDEX(Input!G$6:G$1005,ROW($C886)-ROW($C$5),1))</f>
        <v/>
      </c>
      <c r="J886" s="100" t="str">
        <f>IF(LEN(INDEX(Input!B$6:B$1005,ROW($C886)-ROW($C$5),1))=0,"-",IF(INDEX(Input!H$6:H$1005,ROW($C886)-ROW($C$5),1)="","Not set",INDEX(Input!H$6:H$1005,ROW($C886)-ROW($C$5),1)) )</f>
        <v>-</v>
      </c>
      <c r="K886" s="101" t="str">
        <f>IF(LEN(INDEX(Input!I$6:I$1005,ROW($C886)-ROW($C$5),1))=0,"",INDEX(Input!I$6:I$1005,ROW($C886)-ROW($C$5),1))</f>
        <v/>
      </c>
      <c r="L886" s="101" t="str">
        <f t="array" ref="L886">IFERROR(IF($AY$24=123,DAY(K886)&amp;connector&amp;IF($AZ$24="Extended",INDEX($AT$24:$AT$35,MONTH(K886),1),MONTH(K886))&amp;connector&amp;IF($AZ$24="Short", RIGHT(YEAR(K886),2),YEAR(K886)),IF($AY$24=213, MONTH(K886)&amp;connector&amp;DAY(K886)&amp;connector&amp;IF($AZ$24="Short", RIGHT(YEAR(K886),2),YEAR(K886)),IF($AZ$24="Short", RIGHT(YEAR(K886),2),YEAR(K886))&amp;connector&amp;MONTH(K886)&amp;connector&amp;DAY(K886))),"-")</f>
        <v>-</v>
      </c>
      <c r="M886" s="101" t="str">
        <f>IF(LEN(INDEX(Input!J$6:J$1005,ROW($C886)-ROW($C$5),1))=0,"",INDEX(Input!J$6:J$1005,ROW($C886)-ROW($C$5),1))</f>
        <v/>
      </c>
      <c r="N886" s="101" t="str">
        <f t="array" ref="N886">IFERROR(IF($AY$24=123,DAY(M886)&amp;connector&amp;IF($AZ$24="Extended",INDEX($AT$24:$AT$35,MONTH(M886),1),MONTH(M886))&amp;connector&amp;IF($AZ$24="Short", RIGHT(YEAR(M886),2),YEAR(M886)),IF($AY$24=213, MONTH(M886)&amp;connector&amp;DAY(M886)&amp;connector&amp;IF($AZ$24="Short", RIGHT(YEAR(M886),2),YEAR(M886)),IF($AZ$24="Short", RIGHT(YEAR(M886),2),YEAR(M886))&amp;connector&amp;MONTH(M886)&amp;connector&amp;DAY(M886))),"-")</f>
        <v>-</v>
      </c>
      <c r="O886" s="156" t="str">
        <f>IF(LEN(INDEX(Input!K$6:K$1005,ROW($C886)-ROW($C$5),1))=0,"",INDEX(Input!K$6:K$1005,ROW($C886)-ROW($C$5),1))</f>
        <v/>
      </c>
      <c r="P886" s="100" t="str">
        <f t="shared" si="103"/>
        <v>-</v>
      </c>
      <c r="Q886" s="156" t="str">
        <f>IF(LEN(INDEX(Input!L$6:L$1005,ROW($C886)-ROW($C$5),1))=0,"",INDEX(Input!L$6:L$1005,ROW($C886)-ROW($C$5),1))</f>
        <v/>
      </c>
      <c r="R886" s="100" t="str">
        <f t="shared" si="104"/>
        <v>-</v>
      </c>
      <c r="S886" s="156" t="str">
        <f>IF(LEN(INDEX(Input!M$6:M$1005,ROW($C886)-ROW($C$5),1))=0,"-",INDEX(Input!M$6:M$1005,ROW($C886)-ROW($C$5),1))</f>
        <v>-</v>
      </c>
      <c r="T886" s="156" t="str">
        <f t="shared" si="105"/>
        <v/>
      </c>
      <c r="U886" s="100" t="str">
        <f t="shared" si="106"/>
        <v>-</v>
      </c>
      <c r="V886" s="156" t="str">
        <f>IF(LEN(INDEX(Input!O$6:O$1005,ROW($C886)-ROW($C$5),1))=0,"",INDEX(Input!O$6:O$1005,ROW($C886)-ROW($C$5),1))</f>
        <v/>
      </c>
      <c r="W886" s="100" t="str">
        <f t="shared" si="107"/>
        <v>-</v>
      </c>
      <c r="X886" s="104" t="str">
        <f t="shared" si="108"/>
        <v/>
      </c>
      <c r="Y886" s="102" t="str">
        <f t="shared" si="109"/>
        <v/>
      </c>
      <c r="Z886" s="102" t="str">
        <f>IF(AND(OR(Dashboard!$D$7=J886,Dashboard!$D$7=""),  OR(Dashboard!$G$6&lt;=K886,Dashboard!$G$6=""), OR(Dashboard!$G$7&gt;=K886,Dashboard!$G$7=""),  OR(Dashboard!$J$6&lt;=O886,Dashboard!$J$6=""), OR(Dashboard!$J$7&gt;=O886,Dashboard!$J$7=""),D886&lt;&gt;""),"x","")</f>
        <v>x</v>
      </c>
      <c r="AA886" s="102" t="str">
        <f>IF(AND(OR(Dashboard!$D$6=H886,Dashboard!$D$6="",Dashboard!$D$6="All"), Z886="x"),"x","")</f>
        <v>x</v>
      </c>
      <c r="AB886" s="103" t="str">
        <f>IF(AND(OR(Dashboard!$D$6=H886,Dashboard!$D$6="",Dashboard!$D$6="All"), OR(Dashboard!$D$7=J886,Dashboard!$D$7=""),  OR(Dashboard!$G$6&lt;=K886,Dashboard!$G$6=""), OR(Dashboard!$G$7&gt;=K886,Dashboard!$G$7=""),  OR(Dashboard!$J$6&lt;=O886,Dashboard!$J$6=""), OR(Dashboard!$J$7&gt;=O886,Dashboard!$J$7=""),I886&lt;&gt;""),"x","")</f>
        <v/>
      </c>
      <c r="AC886" s="88" t="str">
        <f>IF($AB886&lt;&gt;"x","",IF(AND($I886&lt;&gt;AC$4, IFERROR(MATCH("c",$AB886:AB886,0),0)=0),"x", IF(IFERROR(MATCH("c",$AB886:AB886,0),0)=0,"c","")))</f>
        <v/>
      </c>
      <c r="AD886" s="88" t="str">
        <f>IF($AB886&lt;&gt;"x","",IF(AND($I886&lt;&gt;AD$4, IFERROR(MATCH("c",$AB886:AC886,0),0)=0),"x", IF(IFERROR(MATCH("c",$AB886:AC886,0),0)=0,"c","")))</f>
        <v/>
      </c>
      <c r="AE886" s="88" t="str">
        <f>IF($AB886&lt;&gt;"x","",IF(AND($I886&lt;&gt;AE$4, IFERROR(MATCH("c",$AB886:AD886,0),0)=0),"x", IF(IFERROR(MATCH("c",$AB886:AD886,0),0)=0,"c","")))</f>
        <v/>
      </c>
      <c r="AF886" s="88" t="str">
        <f>IF($AB886&lt;&gt;"x","",IF(AND($I886&lt;&gt;AF$4, IFERROR(MATCH("c",$AB886:AE886,0),0)=0),"x", IF(IFERROR(MATCH("c",$AB886:AE886,0),0)=0,"c","")))</f>
        <v/>
      </c>
      <c r="AG886" s="88" t="str">
        <f>IF($AB886&lt;&gt;"x","",IF(AND($I886&lt;&gt;AG$4, IFERROR(MATCH("c",$AB886:AF886,0),0)=0),"x", IF(IFERROR(MATCH("c",$AB886:AF886,0),0)=0,"c","")))</f>
        <v/>
      </c>
      <c r="AH886" s="88" t="str">
        <f>IF($AB886&lt;&gt;"x","",IF(AND($I886&lt;&gt;AH$4, IFERROR(MATCH("c",$AB886:AG886,0),0)=0),"x", IF(IFERROR(MATCH("c",$AB886:AG886,0),0)=0,"c","")))</f>
        <v/>
      </c>
      <c r="AI886" s="88" t="str">
        <f>IF($AB886&lt;&gt;"x","",IF(AND($I886&lt;&gt;AI$4, IFERROR(MATCH("c",$AB886:AH886,0),0)=0),"x", IF(IFERROR(MATCH("c",$AB886:AH886,0),0)=0,"c","")))</f>
        <v/>
      </c>
      <c r="AJ886" s="88" t="str">
        <f>IF($AB886&lt;&gt;"x","",IF(AND($I886&lt;&gt;AJ$4, IFERROR(MATCH("c",$AB886:AI886,0),0)=0),"x", IF(IFERROR(MATCH("c",$AB886:AI886,0),0)=0,"c","")))</f>
        <v/>
      </c>
      <c r="AK886" s="88" t="str">
        <f>IF($AB886&lt;&gt;"x","",IF(AND($I886&lt;&gt;AK$4, IFERROR(MATCH("c",$AB886:AJ886,0),0)=0),"x", IF(IFERROR(MATCH("c",$AB886:AJ886,0),0)=0,"c","")))</f>
        <v/>
      </c>
      <c r="AL886" s="88" t="str">
        <f>IF($AB886&lt;&gt;"x","",IF(AND($I886&lt;&gt;AL$4, IFERROR(MATCH("c",$AB886:AK886,0),0)=0),"x", IF(IFERROR(MATCH("c",$AB886:AK886,0),0)=0,"c","")))</f>
        <v/>
      </c>
      <c r="AM886" s="88" t="str">
        <f>IF($AB886&lt;&gt;"x","",IF(AND($I886&lt;&gt;AM$4, IFERROR(MATCH("c",$AB886:AL886,0),0)=0),"x", IF(IFERROR(MATCH("c",$AB886:AL886,0),0)=0,"c","")))</f>
        <v/>
      </c>
      <c r="AN886" s="88" t="str">
        <f>IF($AB886&lt;&gt;"x","",IF(AND($I886&lt;&gt;AN$4, IFERROR(MATCH("c",$AB886:AM886,0),0)=0),"x", IF(IFERROR(MATCH("c",$AB886:AM886,0),0)=0,"c","")))</f>
        <v/>
      </c>
      <c r="AO886" s="88" t="str">
        <f>IF($AB886&lt;&gt;"x","",IF(AND($I886&lt;&gt;AO$4, IFERROR(MATCH("c",$AB886:AN886,0),0)=0),"x", IF(IFERROR(MATCH("c",$AB886:AN886,0),0)=0,"c","")))</f>
        <v/>
      </c>
      <c r="AP886" s="88" t="str">
        <f>IF($AB886&lt;&gt;"x","",IF(AND($I886&lt;&gt;AP$4, IFERROR(MATCH("c",$AB886:AO886,0),0)=0),"x", IF(IFERROR(MATCH("c",$AB886:AO886,0),0)=0,"c","")))</f>
        <v/>
      </c>
      <c r="AQ886" s="88" t="str">
        <f>IF($AB886&lt;&gt;"x","",IF(AND($I886&lt;&gt;AQ$4, IFERROR(MATCH("c",$AB886:AP886,0),0)=0),"x", IF(IFERROR(MATCH("c",$AB886:AP886,0),0)=0,"c","")))</f>
        <v/>
      </c>
    </row>
    <row r="887" spans="2:43" x14ac:dyDescent="0.25">
      <c r="B887" s="88">
        <f>IF(AND(OR(Pipeline!$F$5=H887,Pipeline!$F$5="",Pipeline!$F$5="All"), OR(Pipeline!$F$6=J887,Pipeline!$F$6="",Pipeline!$F$6="All"),  OR(Pipeline!$J$5&lt;=K887,Pipeline!$J$5=""), OR(Pipeline!$J$6&gt;=K887,Pipeline!$J$6=""),  OR(Pipeline!$N$5&lt;=O887,Pipeline!$N$5=""), OR(Pipeline!$N$6&gt;=O887,Pipeline!$N$6="")),1,0)</f>
        <v>1</v>
      </c>
      <c r="C887" s="99">
        <f>IF(B887&lt;&gt;1,"",COUNTIFS($I$6:I886,I887,$B$6:B886,1)+1)</f>
        <v>875</v>
      </c>
      <c r="D887" s="100" t="str">
        <f>IF(LEN(INDEX(Input!B$6:B$1005,ROW($C887)-ROW($C$5),1))=0,"-",INDEX(Input!B$6:B$1005,ROW($C887)-ROW($C$5),1))</f>
        <v>-</v>
      </c>
      <c r="E887" s="100" t="str">
        <f>IF(LEN(INDEX(Input!C$6:C$1005,ROW($C887)-ROW($C$5),1))=0,"-",INDEX(Input!C$6:C$1005,ROW($C887)-ROW($C$5),1))</f>
        <v>-</v>
      </c>
      <c r="F887" s="100" t="str">
        <f>IF(LEN(INDEX(Input!D$6:D$1005,ROW($C887)-ROW($C$5),1))=0,"-",INDEX(Input!D$6:D$1005,ROW($C887)-ROW($C$5),1))</f>
        <v>-</v>
      </c>
      <c r="G887" s="100" t="str">
        <f>IF(LEN(INDEX(Input!E$6:E$1005,ROW($C887)-ROW($C$5),1))=0,"-",INDEX(Input!E$6:E$1005,ROW($C887)-ROW($C$5),1))</f>
        <v>-</v>
      </c>
      <c r="H887" s="100" t="str">
        <f>IF(LEN(INDEX(Input!F$6:F$1005,ROW($C887)-ROW($C$5),1))=0,"-",INDEX(Input!F$6:F$1005,ROW($C887)-ROW($C$5),1))</f>
        <v>-</v>
      </c>
      <c r="I887" s="100" t="str">
        <f>IF(LEN(INDEX(Input!G$6:G$1005,ROW($C887)-ROW($C$5),1))=0,"",INDEX(Input!G$6:G$1005,ROW($C887)-ROW($C$5),1))</f>
        <v/>
      </c>
      <c r="J887" s="100" t="str">
        <f>IF(LEN(INDEX(Input!B$6:B$1005,ROW($C887)-ROW($C$5),1))=0,"-",IF(INDEX(Input!H$6:H$1005,ROW($C887)-ROW($C$5),1)="","Not set",INDEX(Input!H$6:H$1005,ROW($C887)-ROW($C$5),1)) )</f>
        <v>-</v>
      </c>
      <c r="K887" s="101" t="str">
        <f>IF(LEN(INDEX(Input!I$6:I$1005,ROW($C887)-ROW($C$5),1))=0,"",INDEX(Input!I$6:I$1005,ROW($C887)-ROW($C$5),1))</f>
        <v/>
      </c>
      <c r="L887" s="101" t="str">
        <f t="array" ref="L887">IFERROR(IF($AY$24=123,DAY(K887)&amp;connector&amp;IF($AZ$24="Extended",INDEX($AT$24:$AT$35,MONTH(K887),1),MONTH(K887))&amp;connector&amp;IF($AZ$24="Short", RIGHT(YEAR(K887),2),YEAR(K887)),IF($AY$24=213, MONTH(K887)&amp;connector&amp;DAY(K887)&amp;connector&amp;IF($AZ$24="Short", RIGHT(YEAR(K887),2),YEAR(K887)),IF($AZ$24="Short", RIGHT(YEAR(K887),2),YEAR(K887))&amp;connector&amp;MONTH(K887)&amp;connector&amp;DAY(K887))),"-")</f>
        <v>-</v>
      </c>
      <c r="M887" s="101" t="str">
        <f>IF(LEN(INDEX(Input!J$6:J$1005,ROW($C887)-ROW($C$5),1))=0,"",INDEX(Input!J$6:J$1005,ROW($C887)-ROW($C$5),1))</f>
        <v/>
      </c>
      <c r="N887" s="101" t="str">
        <f t="array" ref="N887">IFERROR(IF($AY$24=123,DAY(M887)&amp;connector&amp;IF($AZ$24="Extended",INDEX($AT$24:$AT$35,MONTH(M887),1),MONTH(M887))&amp;connector&amp;IF($AZ$24="Short", RIGHT(YEAR(M887),2),YEAR(M887)),IF($AY$24=213, MONTH(M887)&amp;connector&amp;DAY(M887)&amp;connector&amp;IF($AZ$24="Short", RIGHT(YEAR(M887),2),YEAR(M887)),IF($AZ$24="Short", RIGHT(YEAR(M887),2),YEAR(M887))&amp;connector&amp;MONTH(M887)&amp;connector&amp;DAY(M887))),"-")</f>
        <v>-</v>
      </c>
      <c r="O887" s="156" t="str">
        <f>IF(LEN(INDEX(Input!K$6:K$1005,ROW($C887)-ROW($C$5),1))=0,"",INDEX(Input!K$6:K$1005,ROW($C887)-ROW($C$5),1))</f>
        <v/>
      </c>
      <c r="P887" s="100" t="str">
        <f t="shared" si="103"/>
        <v>-</v>
      </c>
      <c r="Q887" s="156" t="str">
        <f>IF(LEN(INDEX(Input!L$6:L$1005,ROW($C887)-ROW($C$5),1))=0,"",INDEX(Input!L$6:L$1005,ROW($C887)-ROW($C$5),1))</f>
        <v/>
      </c>
      <c r="R887" s="100" t="str">
        <f t="shared" si="104"/>
        <v>-</v>
      </c>
      <c r="S887" s="156" t="str">
        <f>IF(LEN(INDEX(Input!M$6:M$1005,ROW($C887)-ROW($C$5),1))=0,"-",INDEX(Input!M$6:M$1005,ROW($C887)-ROW($C$5),1))</f>
        <v>-</v>
      </c>
      <c r="T887" s="156" t="str">
        <f t="shared" si="105"/>
        <v/>
      </c>
      <c r="U887" s="100" t="str">
        <f t="shared" si="106"/>
        <v>-</v>
      </c>
      <c r="V887" s="156" t="str">
        <f>IF(LEN(INDEX(Input!O$6:O$1005,ROW($C887)-ROW($C$5),1))=0,"",INDEX(Input!O$6:O$1005,ROW($C887)-ROW($C$5),1))</f>
        <v/>
      </c>
      <c r="W887" s="100" t="str">
        <f t="shared" si="107"/>
        <v>-</v>
      </c>
      <c r="X887" s="104" t="str">
        <f t="shared" si="108"/>
        <v/>
      </c>
      <c r="Y887" s="102" t="str">
        <f t="shared" si="109"/>
        <v/>
      </c>
      <c r="Z887" s="102" t="str">
        <f>IF(AND(OR(Dashboard!$D$7=J887,Dashboard!$D$7=""),  OR(Dashboard!$G$6&lt;=K887,Dashboard!$G$6=""), OR(Dashboard!$G$7&gt;=K887,Dashboard!$G$7=""),  OR(Dashboard!$J$6&lt;=O887,Dashboard!$J$6=""), OR(Dashboard!$J$7&gt;=O887,Dashboard!$J$7=""),D887&lt;&gt;""),"x","")</f>
        <v>x</v>
      </c>
      <c r="AA887" s="102" t="str">
        <f>IF(AND(OR(Dashboard!$D$6=H887,Dashboard!$D$6="",Dashboard!$D$6="All"), Z887="x"),"x","")</f>
        <v>x</v>
      </c>
      <c r="AB887" s="103" t="str">
        <f>IF(AND(OR(Dashboard!$D$6=H887,Dashboard!$D$6="",Dashboard!$D$6="All"), OR(Dashboard!$D$7=J887,Dashboard!$D$7=""),  OR(Dashboard!$G$6&lt;=K887,Dashboard!$G$6=""), OR(Dashboard!$G$7&gt;=K887,Dashboard!$G$7=""),  OR(Dashboard!$J$6&lt;=O887,Dashboard!$J$6=""), OR(Dashboard!$J$7&gt;=O887,Dashboard!$J$7=""),I887&lt;&gt;""),"x","")</f>
        <v/>
      </c>
      <c r="AC887" s="88" t="str">
        <f>IF($AB887&lt;&gt;"x","",IF(AND($I887&lt;&gt;AC$4, IFERROR(MATCH("c",$AB887:AB887,0),0)=0),"x", IF(IFERROR(MATCH("c",$AB887:AB887,0),0)=0,"c","")))</f>
        <v/>
      </c>
      <c r="AD887" s="88" t="str">
        <f>IF($AB887&lt;&gt;"x","",IF(AND($I887&lt;&gt;AD$4, IFERROR(MATCH("c",$AB887:AC887,0),0)=0),"x", IF(IFERROR(MATCH("c",$AB887:AC887,0),0)=0,"c","")))</f>
        <v/>
      </c>
      <c r="AE887" s="88" t="str">
        <f>IF($AB887&lt;&gt;"x","",IF(AND($I887&lt;&gt;AE$4, IFERROR(MATCH("c",$AB887:AD887,0),0)=0),"x", IF(IFERROR(MATCH("c",$AB887:AD887,0),0)=0,"c","")))</f>
        <v/>
      </c>
      <c r="AF887" s="88" t="str">
        <f>IF($AB887&lt;&gt;"x","",IF(AND($I887&lt;&gt;AF$4, IFERROR(MATCH("c",$AB887:AE887,0),0)=0),"x", IF(IFERROR(MATCH("c",$AB887:AE887,0),0)=0,"c","")))</f>
        <v/>
      </c>
      <c r="AG887" s="88" t="str">
        <f>IF($AB887&lt;&gt;"x","",IF(AND($I887&lt;&gt;AG$4, IFERROR(MATCH("c",$AB887:AF887,0),0)=0),"x", IF(IFERROR(MATCH("c",$AB887:AF887,0),0)=0,"c","")))</f>
        <v/>
      </c>
      <c r="AH887" s="88" t="str">
        <f>IF($AB887&lt;&gt;"x","",IF(AND($I887&lt;&gt;AH$4, IFERROR(MATCH("c",$AB887:AG887,0),0)=0),"x", IF(IFERROR(MATCH("c",$AB887:AG887,0),0)=0,"c","")))</f>
        <v/>
      </c>
      <c r="AI887" s="88" t="str">
        <f>IF($AB887&lt;&gt;"x","",IF(AND($I887&lt;&gt;AI$4, IFERROR(MATCH("c",$AB887:AH887,0),0)=0),"x", IF(IFERROR(MATCH("c",$AB887:AH887,0),0)=0,"c","")))</f>
        <v/>
      </c>
      <c r="AJ887" s="88" t="str">
        <f>IF($AB887&lt;&gt;"x","",IF(AND($I887&lt;&gt;AJ$4, IFERROR(MATCH("c",$AB887:AI887,0),0)=0),"x", IF(IFERROR(MATCH("c",$AB887:AI887,0),0)=0,"c","")))</f>
        <v/>
      </c>
      <c r="AK887" s="88" t="str">
        <f>IF($AB887&lt;&gt;"x","",IF(AND($I887&lt;&gt;AK$4, IFERROR(MATCH("c",$AB887:AJ887,0),0)=0),"x", IF(IFERROR(MATCH("c",$AB887:AJ887,0),0)=0,"c","")))</f>
        <v/>
      </c>
      <c r="AL887" s="88" t="str">
        <f>IF($AB887&lt;&gt;"x","",IF(AND($I887&lt;&gt;AL$4, IFERROR(MATCH("c",$AB887:AK887,0),0)=0),"x", IF(IFERROR(MATCH("c",$AB887:AK887,0),0)=0,"c","")))</f>
        <v/>
      </c>
      <c r="AM887" s="88" t="str">
        <f>IF($AB887&lt;&gt;"x","",IF(AND($I887&lt;&gt;AM$4, IFERROR(MATCH("c",$AB887:AL887,0),0)=0),"x", IF(IFERROR(MATCH("c",$AB887:AL887,0),0)=0,"c","")))</f>
        <v/>
      </c>
      <c r="AN887" s="88" t="str">
        <f>IF($AB887&lt;&gt;"x","",IF(AND($I887&lt;&gt;AN$4, IFERROR(MATCH("c",$AB887:AM887,0),0)=0),"x", IF(IFERROR(MATCH("c",$AB887:AM887,0),0)=0,"c","")))</f>
        <v/>
      </c>
      <c r="AO887" s="88" t="str">
        <f>IF($AB887&lt;&gt;"x","",IF(AND($I887&lt;&gt;AO$4, IFERROR(MATCH("c",$AB887:AN887,0),0)=0),"x", IF(IFERROR(MATCH("c",$AB887:AN887,0),0)=0,"c","")))</f>
        <v/>
      </c>
      <c r="AP887" s="88" t="str">
        <f>IF($AB887&lt;&gt;"x","",IF(AND($I887&lt;&gt;AP$4, IFERROR(MATCH("c",$AB887:AO887,0),0)=0),"x", IF(IFERROR(MATCH("c",$AB887:AO887,0),0)=0,"c","")))</f>
        <v/>
      </c>
      <c r="AQ887" s="88" t="str">
        <f>IF($AB887&lt;&gt;"x","",IF(AND($I887&lt;&gt;AQ$4, IFERROR(MATCH("c",$AB887:AP887,0),0)=0),"x", IF(IFERROR(MATCH("c",$AB887:AP887,0),0)=0,"c","")))</f>
        <v/>
      </c>
    </row>
    <row r="888" spans="2:43" x14ac:dyDescent="0.25">
      <c r="B888" s="88">
        <f>IF(AND(OR(Pipeline!$F$5=H888,Pipeline!$F$5="",Pipeline!$F$5="All"), OR(Pipeline!$F$6=J888,Pipeline!$F$6="",Pipeline!$F$6="All"),  OR(Pipeline!$J$5&lt;=K888,Pipeline!$J$5=""), OR(Pipeline!$J$6&gt;=K888,Pipeline!$J$6=""),  OR(Pipeline!$N$5&lt;=O888,Pipeline!$N$5=""), OR(Pipeline!$N$6&gt;=O888,Pipeline!$N$6="")),1,0)</f>
        <v>1</v>
      </c>
      <c r="C888" s="99">
        <f>IF(B888&lt;&gt;1,"",COUNTIFS($I$6:I887,I888,$B$6:B887,1)+1)</f>
        <v>876</v>
      </c>
      <c r="D888" s="100" t="str">
        <f>IF(LEN(INDEX(Input!B$6:B$1005,ROW($C888)-ROW($C$5),1))=0,"-",INDEX(Input!B$6:B$1005,ROW($C888)-ROW($C$5),1))</f>
        <v>-</v>
      </c>
      <c r="E888" s="100" t="str">
        <f>IF(LEN(INDEX(Input!C$6:C$1005,ROW($C888)-ROW($C$5),1))=0,"-",INDEX(Input!C$6:C$1005,ROW($C888)-ROW($C$5),1))</f>
        <v>-</v>
      </c>
      <c r="F888" s="100" t="str">
        <f>IF(LEN(INDEX(Input!D$6:D$1005,ROW($C888)-ROW($C$5),1))=0,"-",INDEX(Input!D$6:D$1005,ROW($C888)-ROW($C$5),1))</f>
        <v>-</v>
      </c>
      <c r="G888" s="100" t="str">
        <f>IF(LEN(INDEX(Input!E$6:E$1005,ROW($C888)-ROW($C$5),1))=0,"-",INDEX(Input!E$6:E$1005,ROW($C888)-ROW($C$5),1))</f>
        <v>-</v>
      </c>
      <c r="H888" s="100" t="str">
        <f>IF(LEN(INDEX(Input!F$6:F$1005,ROW($C888)-ROW($C$5),1))=0,"-",INDEX(Input!F$6:F$1005,ROW($C888)-ROW($C$5),1))</f>
        <v>-</v>
      </c>
      <c r="I888" s="100" t="str">
        <f>IF(LEN(INDEX(Input!G$6:G$1005,ROW($C888)-ROW($C$5),1))=0,"",INDEX(Input!G$6:G$1005,ROW($C888)-ROW($C$5),1))</f>
        <v/>
      </c>
      <c r="J888" s="100" t="str">
        <f>IF(LEN(INDEX(Input!B$6:B$1005,ROW($C888)-ROW($C$5),1))=0,"-",IF(INDEX(Input!H$6:H$1005,ROW($C888)-ROW($C$5),1)="","Not set",INDEX(Input!H$6:H$1005,ROW($C888)-ROW($C$5),1)) )</f>
        <v>-</v>
      </c>
      <c r="K888" s="101" t="str">
        <f>IF(LEN(INDEX(Input!I$6:I$1005,ROW($C888)-ROW($C$5),1))=0,"",INDEX(Input!I$6:I$1005,ROW($C888)-ROW($C$5),1))</f>
        <v/>
      </c>
      <c r="L888" s="101" t="str">
        <f t="array" ref="L888">IFERROR(IF($AY$24=123,DAY(K888)&amp;connector&amp;IF($AZ$24="Extended",INDEX($AT$24:$AT$35,MONTH(K888),1),MONTH(K888))&amp;connector&amp;IF($AZ$24="Short", RIGHT(YEAR(K888),2),YEAR(K888)),IF($AY$24=213, MONTH(K888)&amp;connector&amp;DAY(K888)&amp;connector&amp;IF($AZ$24="Short", RIGHT(YEAR(K888),2),YEAR(K888)),IF($AZ$24="Short", RIGHT(YEAR(K888),2),YEAR(K888))&amp;connector&amp;MONTH(K888)&amp;connector&amp;DAY(K888))),"-")</f>
        <v>-</v>
      </c>
      <c r="M888" s="101" t="str">
        <f>IF(LEN(INDEX(Input!J$6:J$1005,ROW($C888)-ROW($C$5),1))=0,"",INDEX(Input!J$6:J$1005,ROW($C888)-ROW($C$5),1))</f>
        <v/>
      </c>
      <c r="N888" s="101" t="str">
        <f t="array" ref="N888">IFERROR(IF($AY$24=123,DAY(M888)&amp;connector&amp;IF($AZ$24="Extended",INDEX($AT$24:$AT$35,MONTH(M888),1),MONTH(M888))&amp;connector&amp;IF($AZ$24="Short", RIGHT(YEAR(M888),2),YEAR(M888)),IF($AY$24=213, MONTH(M888)&amp;connector&amp;DAY(M888)&amp;connector&amp;IF($AZ$24="Short", RIGHT(YEAR(M888),2),YEAR(M888)),IF($AZ$24="Short", RIGHT(YEAR(M888),2),YEAR(M888))&amp;connector&amp;MONTH(M888)&amp;connector&amp;DAY(M888))),"-")</f>
        <v>-</v>
      </c>
      <c r="O888" s="156" t="str">
        <f>IF(LEN(INDEX(Input!K$6:K$1005,ROW($C888)-ROW($C$5),1))=0,"",INDEX(Input!K$6:K$1005,ROW($C888)-ROW($C$5),1))</f>
        <v/>
      </c>
      <c r="P888" s="100" t="str">
        <f t="shared" si="103"/>
        <v>-</v>
      </c>
      <c r="Q888" s="156" t="str">
        <f>IF(LEN(INDEX(Input!L$6:L$1005,ROW($C888)-ROW($C$5),1))=0,"",INDEX(Input!L$6:L$1005,ROW($C888)-ROW($C$5),1))</f>
        <v/>
      </c>
      <c r="R888" s="100" t="str">
        <f t="shared" si="104"/>
        <v>-</v>
      </c>
      <c r="S888" s="156" t="str">
        <f>IF(LEN(INDEX(Input!M$6:M$1005,ROW($C888)-ROW($C$5),1))=0,"-",INDEX(Input!M$6:M$1005,ROW($C888)-ROW($C$5),1))</f>
        <v>-</v>
      </c>
      <c r="T888" s="156" t="str">
        <f t="shared" si="105"/>
        <v/>
      </c>
      <c r="U888" s="100" t="str">
        <f t="shared" si="106"/>
        <v>-</v>
      </c>
      <c r="V888" s="156" t="str">
        <f>IF(LEN(INDEX(Input!O$6:O$1005,ROW($C888)-ROW($C$5),1))=0,"",INDEX(Input!O$6:O$1005,ROW($C888)-ROW($C$5),1))</f>
        <v/>
      </c>
      <c r="W888" s="100" t="str">
        <f t="shared" si="107"/>
        <v>-</v>
      </c>
      <c r="X888" s="104" t="str">
        <f t="shared" si="108"/>
        <v/>
      </c>
      <c r="Y888" s="102" t="str">
        <f t="shared" si="109"/>
        <v/>
      </c>
      <c r="Z888" s="102" t="str">
        <f>IF(AND(OR(Dashboard!$D$7=J888,Dashboard!$D$7=""),  OR(Dashboard!$G$6&lt;=K888,Dashboard!$G$6=""), OR(Dashboard!$G$7&gt;=K888,Dashboard!$G$7=""),  OR(Dashboard!$J$6&lt;=O888,Dashboard!$J$6=""), OR(Dashboard!$J$7&gt;=O888,Dashboard!$J$7=""),D888&lt;&gt;""),"x","")</f>
        <v>x</v>
      </c>
      <c r="AA888" s="102" t="str">
        <f>IF(AND(OR(Dashboard!$D$6=H888,Dashboard!$D$6="",Dashboard!$D$6="All"), Z888="x"),"x","")</f>
        <v>x</v>
      </c>
      <c r="AB888" s="103" t="str">
        <f>IF(AND(OR(Dashboard!$D$6=H888,Dashboard!$D$6="",Dashboard!$D$6="All"), OR(Dashboard!$D$7=J888,Dashboard!$D$7=""),  OR(Dashboard!$G$6&lt;=K888,Dashboard!$G$6=""), OR(Dashboard!$G$7&gt;=K888,Dashboard!$G$7=""),  OR(Dashboard!$J$6&lt;=O888,Dashboard!$J$6=""), OR(Dashboard!$J$7&gt;=O888,Dashboard!$J$7=""),I888&lt;&gt;""),"x","")</f>
        <v/>
      </c>
      <c r="AC888" s="88" t="str">
        <f>IF($AB888&lt;&gt;"x","",IF(AND($I888&lt;&gt;AC$4, IFERROR(MATCH("c",$AB888:AB888,0),0)=0),"x", IF(IFERROR(MATCH("c",$AB888:AB888,0),0)=0,"c","")))</f>
        <v/>
      </c>
      <c r="AD888" s="88" t="str">
        <f>IF($AB888&lt;&gt;"x","",IF(AND($I888&lt;&gt;AD$4, IFERROR(MATCH("c",$AB888:AC888,0),0)=0),"x", IF(IFERROR(MATCH("c",$AB888:AC888,0),0)=0,"c","")))</f>
        <v/>
      </c>
      <c r="AE888" s="88" t="str">
        <f>IF($AB888&lt;&gt;"x","",IF(AND($I888&lt;&gt;AE$4, IFERROR(MATCH("c",$AB888:AD888,0),0)=0),"x", IF(IFERROR(MATCH("c",$AB888:AD888,0),0)=0,"c","")))</f>
        <v/>
      </c>
      <c r="AF888" s="88" t="str">
        <f>IF($AB888&lt;&gt;"x","",IF(AND($I888&lt;&gt;AF$4, IFERROR(MATCH("c",$AB888:AE888,0),0)=0),"x", IF(IFERROR(MATCH("c",$AB888:AE888,0),0)=0,"c","")))</f>
        <v/>
      </c>
      <c r="AG888" s="88" t="str">
        <f>IF($AB888&lt;&gt;"x","",IF(AND($I888&lt;&gt;AG$4, IFERROR(MATCH("c",$AB888:AF888,0),0)=0),"x", IF(IFERROR(MATCH("c",$AB888:AF888,0),0)=0,"c","")))</f>
        <v/>
      </c>
      <c r="AH888" s="88" t="str">
        <f>IF($AB888&lt;&gt;"x","",IF(AND($I888&lt;&gt;AH$4, IFERROR(MATCH("c",$AB888:AG888,0),0)=0),"x", IF(IFERROR(MATCH("c",$AB888:AG888,0),0)=0,"c","")))</f>
        <v/>
      </c>
      <c r="AI888" s="88" t="str">
        <f>IF($AB888&lt;&gt;"x","",IF(AND($I888&lt;&gt;AI$4, IFERROR(MATCH("c",$AB888:AH888,0),0)=0),"x", IF(IFERROR(MATCH("c",$AB888:AH888,0),0)=0,"c","")))</f>
        <v/>
      </c>
      <c r="AJ888" s="88" t="str">
        <f>IF($AB888&lt;&gt;"x","",IF(AND($I888&lt;&gt;AJ$4, IFERROR(MATCH("c",$AB888:AI888,0),0)=0),"x", IF(IFERROR(MATCH("c",$AB888:AI888,0),0)=0,"c","")))</f>
        <v/>
      </c>
      <c r="AK888" s="88" t="str">
        <f>IF($AB888&lt;&gt;"x","",IF(AND($I888&lt;&gt;AK$4, IFERROR(MATCH("c",$AB888:AJ888,0),0)=0),"x", IF(IFERROR(MATCH("c",$AB888:AJ888,0),0)=0,"c","")))</f>
        <v/>
      </c>
      <c r="AL888" s="88" t="str">
        <f>IF($AB888&lt;&gt;"x","",IF(AND($I888&lt;&gt;AL$4, IFERROR(MATCH("c",$AB888:AK888,0),0)=0),"x", IF(IFERROR(MATCH("c",$AB888:AK888,0),0)=0,"c","")))</f>
        <v/>
      </c>
      <c r="AM888" s="88" t="str">
        <f>IF($AB888&lt;&gt;"x","",IF(AND($I888&lt;&gt;AM$4, IFERROR(MATCH("c",$AB888:AL888,0),0)=0),"x", IF(IFERROR(MATCH("c",$AB888:AL888,0),0)=0,"c","")))</f>
        <v/>
      </c>
      <c r="AN888" s="88" t="str">
        <f>IF($AB888&lt;&gt;"x","",IF(AND($I888&lt;&gt;AN$4, IFERROR(MATCH("c",$AB888:AM888,0),0)=0),"x", IF(IFERROR(MATCH("c",$AB888:AM888,0),0)=0,"c","")))</f>
        <v/>
      </c>
      <c r="AO888" s="88" t="str">
        <f>IF($AB888&lt;&gt;"x","",IF(AND($I888&lt;&gt;AO$4, IFERROR(MATCH("c",$AB888:AN888,0),0)=0),"x", IF(IFERROR(MATCH("c",$AB888:AN888,0),0)=0,"c","")))</f>
        <v/>
      </c>
      <c r="AP888" s="88" t="str">
        <f>IF($AB888&lt;&gt;"x","",IF(AND($I888&lt;&gt;AP$4, IFERROR(MATCH("c",$AB888:AO888,0),0)=0),"x", IF(IFERROR(MATCH("c",$AB888:AO888,0),0)=0,"c","")))</f>
        <v/>
      </c>
      <c r="AQ888" s="88" t="str">
        <f>IF($AB888&lt;&gt;"x","",IF(AND($I888&lt;&gt;AQ$4, IFERROR(MATCH("c",$AB888:AP888,0),0)=0),"x", IF(IFERROR(MATCH("c",$AB888:AP888,0),0)=0,"c","")))</f>
        <v/>
      </c>
    </row>
    <row r="889" spans="2:43" x14ac:dyDescent="0.25">
      <c r="B889" s="88">
        <f>IF(AND(OR(Pipeline!$F$5=H889,Pipeline!$F$5="",Pipeline!$F$5="All"), OR(Pipeline!$F$6=J889,Pipeline!$F$6="",Pipeline!$F$6="All"),  OR(Pipeline!$J$5&lt;=K889,Pipeline!$J$5=""), OR(Pipeline!$J$6&gt;=K889,Pipeline!$J$6=""),  OR(Pipeline!$N$5&lt;=O889,Pipeline!$N$5=""), OR(Pipeline!$N$6&gt;=O889,Pipeline!$N$6="")),1,0)</f>
        <v>1</v>
      </c>
      <c r="C889" s="99">
        <f>IF(B889&lt;&gt;1,"",COUNTIFS($I$6:I888,I889,$B$6:B888,1)+1)</f>
        <v>877</v>
      </c>
      <c r="D889" s="100" t="str">
        <f>IF(LEN(INDEX(Input!B$6:B$1005,ROW($C889)-ROW($C$5),1))=0,"-",INDEX(Input!B$6:B$1005,ROW($C889)-ROW($C$5),1))</f>
        <v>-</v>
      </c>
      <c r="E889" s="100" t="str">
        <f>IF(LEN(INDEX(Input!C$6:C$1005,ROW($C889)-ROW($C$5),1))=0,"-",INDEX(Input!C$6:C$1005,ROW($C889)-ROW($C$5),1))</f>
        <v>-</v>
      </c>
      <c r="F889" s="100" t="str">
        <f>IF(LEN(INDEX(Input!D$6:D$1005,ROW($C889)-ROW($C$5),1))=0,"-",INDEX(Input!D$6:D$1005,ROW($C889)-ROW($C$5),1))</f>
        <v>-</v>
      </c>
      <c r="G889" s="100" t="str">
        <f>IF(LEN(INDEX(Input!E$6:E$1005,ROW($C889)-ROW($C$5),1))=0,"-",INDEX(Input!E$6:E$1005,ROW($C889)-ROW($C$5),1))</f>
        <v>-</v>
      </c>
      <c r="H889" s="100" t="str">
        <f>IF(LEN(INDEX(Input!F$6:F$1005,ROW($C889)-ROW($C$5),1))=0,"-",INDEX(Input!F$6:F$1005,ROW($C889)-ROW($C$5),1))</f>
        <v>-</v>
      </c>
      <c r="I889" s="100" t="str">
        <f>IF(LEN(INDEX(Input!G$6:G$1005,ROW($C889)-ROW($C$5),1))=0,"",INDEX(Input!G$6:G$1005,ROW($C889)-ROW($C$5),1))</f>
        <v/>
      </c>
      <c r="J889" s="100" t="str">
        <f>IF(LEN(INDEX(Input!B$6:B$1005,ROW($C889)-ROW($C$5),1))=0,"-",IF(INDEX(Input!H$6:H$1005,ROW($C889)-ROW($C$5),1)="","Not set",INDEX(Input!H$6:H$1005,ROW($C889)-ROW($C$5),1)) )</f>
        <v>-</v>
      </c>
      <c r="K889" s="101" t="str">
        <f>IF(LEN(INDEX(Input!I$6:I$1005,ROW($C889)-ROW($C$5),1))=0,"",INDEX(Input!I$6:I$1005,ROW($C889)-ROW($C$5),1))</f>
        <v/>
      </c>
      <c r="L889" s="101" t="str">
        <f t="array" ref="L889">IFERROR(IF($AY$24=123,DAY(K889)&amp;connector&amp;IF($AZ$24="Extended",INDEX($AT$24:$AT$35,MONTH(K889),1),MONTH(K889))&amp;connector&amp;IF($AZ$24="Short", RIGHT(YEAR(K889),2),YEAR(K889)),IF($AY$24=213, MONTH(K889)&amp;connector&amp;DAY(K889)&amp;connector&amp;IF($AZ$24="Short", RIGHT(YEAR(K889),2),YEAR(K889)),IF($AZ$24="Short", RIGHT(YEAR(K889),2),YEAR(K889))&amp;connector&amp;MONTH(K889)&amp;connector&amp;DAY(K889))),"-")</f>
        <v>-</v>
      </c>
      <c r="M889" s="101" t="str">
        <f>IF(LEN(INDEX(Input!J$6:J$1005,ROW($C889)-ROW($C$5),1))=0,"",INDEX(Input!J$6:J$1005,ROW($C889)-ROW($C$5),1))</f>
        <v/>
      </c>
      <c r="N889" s="101" t="str">
        <f t="array" ref="N889">IFERROR(IF($AY$24=123,DAY(M889)&amp;connector&amp;IF($AZ$24="Extended",INDEX($AT$24:$AT$35,MONTH(M889),1),MONTH(M889))&amp;connector&amp;IF($AZ$24="Short", RIGHT(YEAR(M889),2),YEAR(M889)),IF($AY$24=213, MONTH(M889)&amp;connector&amp;DAY(M889)&amp;connector&amp;IF($AZ$24="Short", RIGHT(YEAR(M889),2),YEAR(M889)),IF($AZ$24="Short", RIGHT(YEAR(M889),2),YEAR(M889))&amp;connector&amp;MONTH(M889)&amp;connector&amp;DAY(M889))),"-")</f>
        <v>-</v>
      </c>
      <c r="O889" s="156" t="str">
        <f>IF(LEN(INDEX(Input!K$6:K$1005,ROW($C889)-ROW($C$5),1))=0,"",INDEX(Input!K$6:K$1005,ROW($C889)-ROW($C$5),1))</f>
        <v/>
      </c>
      <c r="P889" s="100" t="str">
        <f t="shared" si="103"/>
        <v>-</v>
      </c>
      <c r="Q889" s="156" t="str">
        <f>IF(LEN(INDEX(Input!L$6:L$1005,ROW($C889)-ROW($C$5),1))=0,"",INDEX(Input!L$6:L$1005,ROW($C889)-ROW($C$5),1))</f>
        <v/>
      </c>
      <c r="R889" s="100" t="str">
        <f t="shared" si="104"/>
        <v>-</v>
      </c>
      <c r="S889" s="156" t="str">
        <f>IF(LEN(INDEX(Input!M$6:M$1005,ROW($C889)-ROW($C$5),1))=0,"-",INDEX(Input!M$6:M$1005,ROW($C889)-ROW($C$5),1))</f>
        <v>-</v>
      </c>
      <c r="T889" s="156" t="str">
        <f t="shared" si="105"/>
        <v/>
      </c>
      <c r="U889" s="100" t="str">
        <f t="shared" si="106"/>
        <v>-</v>
      </c>
      <c r="V889" s="156" t="str">
        <f>IF(LEN(INDEX(Input!O$6:O$1005,ROW($C889)-ROW($C$5),1))=0,"",INDEX(Input!O$6:O$1005,ROW($C889)-ROW($C$5),1))</f>
        <v/>
      </c>
      <c r="W889" s="100" t="str">
        <f t="shared" si="107"/>
        <v>-</v>
      </c>
      <c r="X889" s="104" t="str">
        <f t="shared" si="108"/>
        <v/>
      </c>
      <c r="Y889" s="102" t="str">
        <f t="shared" si="109"/>
        <v/>
      </c>
      <c r="Z889" s="102" t="str">
        <f>IF(AND(OR(Dashboard!$D$7=J889,Dashboard!$D$7=""),  OR(Dashboard!$G$6&lt;=K889,Dashboard!$G$6=""), OR(Dashboard!$G$7&gt;=K889,Dashboard!$G$7=""),  OR(Dashboard!$J$6&lt;=O889,Dashboard!$J$6=""), OR(Dashboard!$J$7&gt;=O889,Dashboard!$J$7=""),D889&lt;&gt;""),"x","")</f>
        <v>x</v>
      </c>
      <c r="AA889" s="102" t="str">
        <f>IF(AND(OR(Dashboard!$D$6=H889,Dashboard!$D$6="",Dashboard!$D$6="All"), Z889="x"),"x","")</f>
        <v>x</v>
      </c>
      <c r="AB889" s="103" t="str">
        <f>IF(AND(OR(Dashboard!$D$6=H889,Dashboard!$D$6="",Dashboard!$D$6="All"), OR(Dashboard!$D$7=J889,Dashboard!$D$7=""),  OR(Dashboard!$G$6&lt;=K889,Dashboard!$G$6=""), OR(Dashboard!$G$7&gt;=K889,Dashboard!$G$7=""),  OR(Dashboard!$J$6&lt;=O889,Dashboard!$J$6=""), OR(Dashboard!$J$7&gt;=O889,Dashboard!$J$7=""),I889&lt;&gt;""),"x","")</f>
        <v/>
      </c>
      <c r="AC889" s="88" t="str">
        <f>IF($AB889&lt;&gt;"x","",IF(AND($I889&lt;&gt;AC$4, IFERROR(MATCH("c",$AB889:AB889,0),0)=0),"x", IF(IFERROR(MATCH("c",$AB889:AB889,0),0)=0,"c","")))</f>
        <v/>
      </c>
      <c r="AD889" s="88" t="str">
        <f>IF($AB889&lt;&gt;"x","",IF(AND($I889&lt;&gt;AD$4, IFERROR(MATCH("c",$AB889:AC889,0),0)=0),"x", IF(IFERROR(MATCH("c",$AB889:AC889,0),0)=0,"c","")))</f>
        <v/>
      </c>
      <c r="AE889" s="88" t="str">
        <f>IF($AB889&lt;&gt;"x","",IF(AND($I889&lt;&gt;AE$4, IFERROR(MATCH("c",$AB889:AD889,0),0)=0),"x", IF(IFERROR(MATCH("c",$AB889:AD889,0),0)=0,"c","")))</f>
        <v/>
      </c>
      <c r="AF889" s="88" t="str">
        <f>IF($AB889&lt;&gt;"x","",IF(AND($I889&lt;&gt;AF$4, IFERROR(MATCH("c",$AB889:AE889,0),0)=0),"x", IF(IFERROR(MATCH("c",$AB889:AE889,0),0)=0,"c","")))</f>
        <v/>
      </c>
      <c r="AG889" s="88" t="str">
        <f>IF($AB889&lt;&gt;"x","",IF(AND($I889&lt;&gt;AG$4, IFERROR(MATCH("c",$AB889:AF889,0),0)=0),"x", IF(IFERROR(MATCH("c",$AB889:AF889,0),0)=0,"c","")))</f>
        <v/>
      </c>
      <c r="AH889" s="88" t="str">
        <f>IF($AB889&lt;&gt;"x","",IF(AND($I889&lt;&gt;AH$4, IFERROR(MATCH("c",$AB889:AG889,0),0)=0),"x", IF(IFERROR(MATCH("c",$AB889:AG889,0),0)=0,"c","")))</f>
        <v/>
      </c>
      <c r="AI889" s="88" t="str">
        <f>IF($AB889&lt;&gt;"x","",IF(AND($I889&lt;&gt;AI$4, IFERROR(MATCH("c",$AB889:AH889,0),0)=0),"x", IF(IFERROR(MATCH("c",$AB889:AH889,0),0)=0,"c","")))</f>
        <v/>
      </c>
      <c r="AJ889" s="88" t="str">
        <f>IF($AB889&lt;&gt;"x","",IF(AND($I889&lt;&gt;AJ$4, IFERROR(MATCH("c",$AB889:AI889,0),0)=0),"x", IF(IFERROR(MATCH("c",$AB889:AI889,0),0)=0,"c","")))</f>
        <v/>
      </c>
      <c r="AK889" s="88" t="str">
        <f>IF($AB889&lt;&gt;"x","",IF(AND($I889&lt;&gt;AK$4, IFERROR(MATCH("c",$AB889:AJ889,0),0)=0),"x", IF(IFERROR(MATCH("c",$AB889:AJ889,0),0)=0,"c","")))</f>
        <v/>
      </c>
      <c r="AL889" s="88" t="str">
        <f>IF($AB889&lt;&gt;"x","",IF(AND($I889&lt;&gt;AL$4, IFERROR(MATCH("c",$AB889:AK889,0),0)=0),"x", IF(IFERROR(MATCH("c",$AB889:AK889,0),0)=0,"c","")))</f>
        <v/>
      </c>
      <c r="AM889" s="88" t="str">
        <f>IF($AB889&lt;&gt;"x","",IF(AND($I889&lt;&gt;AM$4, IFERROR(MATCH("c",$AB889:AL889,0),0)=0),"x", IF(IFERROR(MATCH("c",$AB889:AL889,0),0)=0,"c","")))</f>
        <v/>
      </c>
      <c r="AN889" s="88" t="str">
        <f>IF($AB889&lt;&gt;"x","",IF(AND($I889&lt;&gt;AN$4, IFERROR(MATCH("c",$AB889:AM889,0),0)=0),"x", IF(IFERROR(MATCH("c",$AB889:AM889,0),0)=0,"c","")))</f>
        <v/>
      </c>
      <c r="AO889" s="88" t="str">
        <f>IF($AB889&lt;&gt;"x","",IF(AND($I889&lt;&gt;AO$4, IFERROR(MATCH("c",$AB889:AN889,0),0)=0),"x", IF(IFERROR(MATCH("c",$AB889:AN889,0),0)=0,"c","")))</f>
        <v/>
      </c>
      <c r="AP889" s="88" t="str">
        <f>IF($AB889&lt;&gt;"x","",IF(AND($I889&lt;&gt;AP$4, IFERROR(MATCH("c",$AB889:AO889,0),0)=0),"x", IF(IFERROR(MATCH("c",$AB889:AO889,0),0)=0,"c","")))</f>
        <v/>
      </c>
      <c r="AQ889" s="88" t="str">
        <f>IF($AB889&lt;&gt;"x","",IF(AND($I889&lt;&gt;AQ$4, IFERROR(MATCH("c",$AB889:AP889,0),0)=0),"x", IF(IFERROR(MATCH("c",$AB889:AP889,0),0)=0,"c","")))</f>
        <v/>
      </c>
    </row>
    <row r="890" spans="2:43" x14ac:dyDescent="0.25">
      <c r="B890" s="88">
        <f>IF(AND(OR(Pipeline!$F$5=H890,Pipeline!$F$5="",Pipeline!$F$5="All"), OR(Pipeline!$F$6=J890,Pipeline!$F$6="",Pipeline!$F$6="All"),  OR(Pipeline!$J$5&lt;=K890,Pipeline!$J$5=""), OR(Pipeline!$J$6&gt;=K890,Pipeline!$J$6=""),  OR(Pipeline!$N$5&lt;=O890,Pipeline!$N$5=""), OR(Pipeline!$N$6&gt;=O890,Pipeline!$N$6="")),1,0)</f>
        <v>1</v>
      </c>
      <c r="C890" s="99">
        <f>IF(B890&lt;&gt;1,"",COUNTIFS($I$6:I889,I890,$B$6:B889,1)+1)</f>
        <v>878</v>
      </c>
      <c r="D890" s="100" t="str">
        <f>IF(LEN(INDEX(Input!B$6:B$1005,ROW($C890)-ROW($C$5),1))=0,"-",INDEX(Input!B$6:B$1005,ROW($C890)-ROW($C$5),1))</f>
        <v>-</v>
      </c>
      <c r="E890" s="100" t="str">
        <f>IF(LEN(INDEX(Input!C$6:C$1005,ROW($C890)-ROW($C$5),1))=0,"-",INDEX(Input!C$6:C$1005,ROW($C890)-ROW($C$5),1))</f>
        <v>-</v>
      </c>
      <c r="F890" s="100" t="str">
        <f>IF(LEN(INDEX(Input!D$6:D$1005,ROW($C890)-ROW($C$5),1))=0,"-",INDEX(Input!D$6:D$1005,ROW($C890)-ROW($C$5),1))</f>
        <v>-</v>
      </c>
      <c r="G890" s="100" t="str">
        <f>IF(LEN(INDEX(Input!E$6:E$1005,ROW($C890)-ROW($C$5),1))=0,"-",INDEX(Input!E$6:E$1005,ROW($C890)-ROW($C$5),1))</f>
        <v>-</v>
      </c>
      <c r="H890" s="100" t="str">
        <f>IF(LEN(INDEX(Input!F$6:F$1005,ROW($C890)-ROW($C$5),1))=0,"-",INDEX(Input!F$6:F$1005,ROW($C890)-ROW($C$5),1))</f>
        <v>-</v>
      </c>
      <c r="I890" s="100" t="str">
        <f>IF(LEN(INDEX(Input!G$6:G$1005,ROW($C890)-ROW($C$5),1))=0,"",INDEX(Input!G$6:G$1005,ROW($C890)-ROW($C$5),1))</f>
        <v/>
      </c>
      <c r="J890" s="100" t="str">
        <f>IF(LEN(INDEX(Input!B$6:B$1005,ROW($C890)-ROW($C$5),1))=0,"-",IF(INDEX(Input!H$6:H$1005,ROW($C890)-ROW($C$5),1)="","Not set",INDEX(Input!H$6:H$1005,ROW($C890)-ROW($C$5),1)) )</f>
        <v>-</v>
      </c>
      <c r="K890" s="101" t="str">
        <f>IF(LEN(INDEX(Input!I$6:I$1005,ROW($C890)-ROW($C$5),1))=0,"",INDEX(Input!I$6:I$1005,ROW($C890)-ROW($C$5),1))</f>
        <v/>
      </c>
      <c r="L890" s="101" t="str">
        <f t="array" ref="L890">IFERROR(IF($AY$24=123,DAY(K890)&amp;connector&amp;IF($AZ$24="Extended",INDEX($AT$24:$AT$35,MONTH(K890),1),MONTH(K890))&amp;connector&amp;IF($AZ$24="Short", RIGHT(YEAR(K890),2),YEAR(K890)),IF($AY$24=213, MONTH(K890)&amp;connector&amp;DAY(K890)&amp;connector&amp;IF($AZ$24="Short", RIGHT(YEAR(K890),2),YEAR(K890)),IF($AZ$24="Short", RIGHT(YEAR(K890),2),YEAR(K890))&amp;connector&amp;MONTH(K890)&amp;connector&amp;DAY(K890))),"-")</f>
        <v>-</v>
      </c>
      <c r="M890" s="101" t="str">
        <f>IF(LEN(INDEX(Input!J$6:J$1005,ROW($C890)-ROW($C$5),1))=0,"",INDEX(Input!J$6:J$1005,ROW($C890)-ROW($C$5),1))</f>
        <v/>
      </c>
      <c r="N890" s="101" t="str">
        <f t="array" ref="N890">IFERROR(IF($AY$24=123,DAY(M890)&amp;connector&amp;IF($AZ$24="Extended",INDEX($AT$24:$AT$35,MONTH(M890),1),MONTH(M890))&amp;connector&amp;IF($AZ$24="Short", RIGHT(YEAR(M890),2),YEAR(M890)),IF($AY$24=213, MONTH(M890)&amp;connector&amp;DAY(M890)&amp;connector&amp;IF($AZ$24="Short", RIGHT(YEAR(M890),2),YEAR(M890)),IF($AZ$24="Short", RIGHT(YEAR(M890),2),YEAR(M890))&amp;connector&amp;MONTH(M890)&amp;connector&amp;DAY(M890))),"-")</f>
        <v>-</v>
      </c>
      <c r="O890" s="156" t="str">
        <f>IF(LEN(INDEX(Input!K$6:K$1005,ROW($C890)-ROW($C$5),1))=0,"",INDEX(Input!K$6:K$1005,ROW($C890)-ROW($C$5),1))</f>
        <v/>
      </c>
      <c r="P890" s="100" t="str">
        <f t="shared" si="103"/>
        <v>-</v>
      </c>
      <c r="Q890" s="156" t="str">
        <f>IF(LEN(INDEX(Input!L$6:L$1005,ROW($C890)-ROW($C$5),1))=0,"",INDEX(Input!L$6:L$1005,ROW($C890)-ROW($C$5),1))</f>
        <v/>
      </c>
      <c r="R890" s="100" t="str">
        <f t="shared" si="104"/>
        <v>-</v>
      </c>
      <c r="S890" s="156" t="str">
        <f>IF(LEN(INDEX(Input!M$6:M$1005,ROW($C890)-ROW($C$5),1))=0,"-",INDEX(Input!M$6:M$1005,ROW($C890)-ROW($C$5),1))</f>
        <v>-</v>
      </c>
      <c r="T890" s="156" t="str">
        <f t="shared" si="105"/>
        <v/>
      </c>
      <c r="U890" s="100" t="str">
        <f t="shared" si="106"/>
        <v>-</v>
      </c>
      <c r="V890" s="156" t="str">
        <f>IF(LEN(INDEX(Input!O$6:O$1005,ROW($C890)-ROW($C$5),1))=0,"",INDEX(Input!O$6:O$1005,ROW($C890)-ROW($C$5),1))</f>
        <v/>
      </c>
      <c r="W890" s="100" t="str">
        <f t="shared" si="107"/>
        <v>-</v>
      </c>
      <c r="X890" s="104" t="str">
        <f t="shared" si="108"/>
        <v/>
      </c>
      <c r="Y890" s="102" t="str">
        <f t="shared" si="109"/>
        <v/>
      </c>
      <c r="Z890" s="102" t="str">
        <f>IF(AND(OR(Dashboard!$D$7=J890,Dashboard!$D$7=""),  OR(Dashboard!$G$6&lt;=K890,Dashboard!$G$6=""), OR(Dashboard!$G$7&gt;=K890,Dashboard!$G$7=""),  OR(Dashboard!$J$6&lt;=O890,Dashboard!$J$6=""), OR(Dashboard!$J$7&gt;=O890,Dashboard!$J$7=""),D890&lt;&gt;""),"x","")</f>
        <v>x</v>
      </c>
      <c r="AA890" s="102" t="str">
        <f>IF(AND(OR(Dashboard!$D$6=H890,Dashboard!$D$6="",Dashboard!$D$6="All"), Z890="x"),"x","")</f>
        <v>x</v>
      </c>
      <c r="AB890" s="103" t="str">
        <f>IF(AND(OR(Dashboard!$D$6=H890,Dashboard!$D$6="",Dashboard!$D$6="All"), OR(Dashboard!$D$7=J890,Dashboard!$D$7=""),  OR(Dashboard!$G$6&lt;=K890,Dashboard!$G$6=""), OR(Dashboard!$G$7&gt;=K890,Dashboard!$G$7=""),  OR(Dashboard!$J$6&lt;=O890,Dashboard!$J$6=""), OR(Dashboard!$J$7&gt;=O890,Dashboard!$J$7=""),I890&lt;&gt;""),"x","")</f>
        <v/>
      </c>
      <c r="AC890" s="88" t="str">
        <f>IF($AB890&lt;&gt;"x","",IF(AND($I890&lt;&gt;AC$4, IFERROR(MATCH("c",$AB890:AB890,0),0)=0),"x", IF(IFERROR(MATCH("c",$AB890:AB890,0),0)=0,"c","")))</f>
        <v/>
      </c>
      <c r="AD890" s="88" t="str">
        <f>IF($AB890&lt;&gt;"x","",IF(AND($I890&lt;&gt;AD$4, IFERROR(MATCH("c",$AB890:AC890,0),0)=0),"x", IF(IFERROR(MATCH("c",$AB890:AC890,0),0)=0,"c","")))</f>
        <v/>
      </c>
      <c r="AE890" s="88" t="str">
        <f>IF($AB890&lt;&gt;"x","",IF(AND($I890&lt;&gt;AE$4, IFERROR(MATCH("c",$AB890:AD890,0),0)=0),"x", IF(IFERROR(MATCH("c",$AB890:AD890,0),0)=0,"c","")))</f>
        <v/>
      </c>
      <c r="AF890" s="88" t="str">
        <f>IF($AB890&lt;&gt;"x","",IF(AND($I890&lt;&gt;AF$4, IFERROR(MATCH("c",$AB890:AE890,0),0)=0),"x", IF(IFERROR(MATCH("c",$AB890:AE890,0),0)=0,"c","")))</f>
        <v/>
      </c>
      <c r="AG890" s="88" t="str">
        <f>IF($AB890&lt;&gt;"x","",IF(AND($I890&lt;&gt;AG$4, IFERROR(MATCH("c",$AB890:AF890,0),0)=0),"x", IF(IFERROR(MATCH("c",$AB890:AF890,0),0)=0,"c","")))</f>
        <v/>
      </c>
      <c r="AH890" s="88" t="str">
        <f>IF($AB890&lt;&gt;"x","",IF(AND($I890&lt;&gt;AH$4, IFERROR(MATCH("c",$AB890:AG890,0),0)=0),"x", IF(IFERROR(MATCH("c",$AB890:AG890,0),0)=0,"c","")))</f>
        <v/>
      </c>
      <c r="AI890" s="88" t="str">
        <f>IF($AB890&lt;&gt;"x","",IF(AND($I890&lt;&gt;AI$4, IFERROR(MATCH("c",$AB890:AH890,0),0)=0),"x", IF(IFERROR(MATCH("c",$AB890:AH890,0),0)=0,"c","")))</f>
        <v/>
      </c>
      <c r="AJ890" s="88" t="str">
        <f>IF($AB890&lt;&gt;"x","",IF(AND($I890&lt;&gt;AJ$4, IFERROR(MATCH("c",$AB890:AI890,0),0)=0),"x", IF(IFERROR(MATCH("c",$AB890:AI890,0),0)=0,"c","")))</f>
        <v/>
      </c>
      <c r="AK890" s="88" t="str">
        <f>IF($AB890&lt;&gt;"x","",IF(AND($I890&lt;&gt;AK$4, IFERROR(MATCH("c",$AB890:AJ890,0),0)=0),"x", IF(IFERROR(MATCH("c",$AB890:AJ890,0),0)=0,"c","")))</f>
        <v/>
      </c>
      <c r="AL890" s="88" t="str">
        <f>IF($AB890&lt;&gt;"x","",IF(AND($I890&lt;&gt;AL$4, IFERROR(MATCH("c",$AB890:AK890,0),0)=0),"x", IF(IFERROR(MATCH("c",$AB890:AK890,0),0)=0,"c","")))</f>
        <v/>
      </c>
      <c r="AM890" s="88" t="str">
        <f>IF($AB890&lt;&gt;"x","",IF(AND($I890&lt;&gt;AM$4, IFERROR(MATCH("c",$AB890:AL890,0),0)=0),"x", IF(IFERROR(MATCH("c",$AB890:AL890,0),0)=0,"c","")))</f>
        <v/>
      </c>
      <c r="AN890" s="88" t="str">
        <f>IF($AB890&lt;&gt;"x","",IF(AND($I890&lt;&gt;AN$4, IFERROR(MATCH("c",$AB890:AM890,0),0)=0),"x", IF(IFERROR(MATCH("c",$AB890:AM890,0),0)=0,"c","")))</f>
        <v/>
      </c>
      <c r="AO890" s="88" t="str">
        <f>IF($AB890&lt;&gt;"x","",IF(AND($I890&lt;&gt;AO$4, IFERROR(MATCH("c",$AB890:AN890,0),0)=0),"x", IF(IFERROR(MATCH("c",$AB890:AN890,0),0)=0,"c","")))</f>
        <v/>
      </c>
      <c r="AP890" s="88" t="str">
        <f>IF($AB890&lt;&gt;"x","",IF(AND($I890&lt;&gt;AP$4, IFERROR(MATCH("c",$AB890:AO890,0),0)=0),"x", IF(IFERROR(MATCH("c",$AB890:AO890,0),0)=0,"c","")))</f>
        <v/>
      </c>
      <c r="AQ890" s="88" t="str">
        <f>IF($AB890&lt;&gt;"x","",IF(AND($I890&lt;&gt;AQ$4, IFERROR(MATCH("c",$AB890:AP890,0),0)=0),"x", IF(IFERROR(MATCH("c",$AB890:AP890,0),0)=0,"c","")))</f>
        <v/>
      </c>
    </row>
    <row r="891" spans="2:43" x14ac:dyDescent="0.25">
      <c r="B891" s="88">
        <f>IF(AND(OR(Pipeline!$F$5=H891,Pipeline!$F$5="",Pipeline!$F$5="All"), OR(Pipeline!$F$6=J891,Pipeline!$F$6="",Pipeline!$F$6="All"),  OR(Pipeline!$J$5&lt;=K891,Pipeline!$J$5=""), OR(Pipeline!$J$6&gt;=K891,Pipeline!$J$6=""),  OR(Pipeline!$N$5&lt;=O891,Pipeline!$N$5=""), OR(Pipeline!$N$6&gt;=O891,Pipeline!$N$6="")),1,0)</f>
        <v>1</v>
      </c>
      <c r="C891" s="99">
        <f>IF(B891&lt;&gt;1,"",COUNTIFS($I$6:I890,I891,$B$6:B890,1)+1)</f>
        <v>879</v>
      </c>
      <c r="D891" s="100" t="str">
        <f>IF(LEN(INDEX(Input!B$6:B$1005,ROW($C891)-ROW($C$5),1))=0,"-",INDEX(Input!B$6:B$1005,ROW($C891)-ROW($C$5),1))</f>
        <v>-</v>
      </c>
      <c r="E891" s="100" t="str">
        <f>IF(LEN(INDEX(Input!C$6:C$1005,ROW($C891)-ROW($C$5),1))=0,"-",INDEX(Input!C$6:C$1005,ROW($C891)-ROW($C$5),1))</f>
        <v>-</v>
      </c>
      <c r="F891" s="100" t="str">
        <f>IF(LEN(INDEX(Input!D$6:D$1005,ROW($C891)-ROW($C$5),1))=0,"-",INDEX(Input!D$6:D$1005,ROW($C891)-ROW($C$5),1))</f>
        <v>-</v>
      </c>
      <c r="G891" s="100" t="str">
        <f>IF(LEN(INDEX(Input!E$6:E$1005,ROW($C891)-ROW($C$5),1))=0,"-",INDEX(Input!E$6:E$1005,ROW($C891)-ROW($C$5),1))</f>
        <v>-</v>
      </c>
      <c r="H891" s="100" t="str">
        <f>IF(LEN(INDEX(Input!F$6:F$1005,ROW($C891)-ROW($C$5),1))=0,"-",INDEX(Input!F$6:F$1005,ROW($C891)-ROW($C$5),1))</f>
        <v>-</v>
      </c>
      <c r="I891" s="100" t="str">
        <f>IF(LEN(INDEX(Input!G$6:G$1005,ROW($C891)-ROW($C$5),1))=0,"",INDEX(Input!G$6:G$1005,ROW($C891)-ROW($C$5),1))</f>
        <v/>
      </c>
      <c r="J891" s="100" t="str">
        <f>IF(LEN(INDEX(Input!B$6:B$1005,ROW($C891)-ROW($C$5),1))=0,"-",IF(INDEX(Input!H$6:H$1005,ROW($C891)-ROW($C$5),1)="","Not set",INDEX(Input!H$6:H$1005,ROW($C891)-ROW($C$5),1)) )</f>
        <v>-</v>
      </c>
      <c r="K891" s="101" t="str">
        <f>IF(LEN(INDEX(Input!I$6:I$1005,ROW($C891)-ROW($C$5),1))=0,"",INDEX(Input!I$6:I$1005,ROW($C891)-ROW($C$5),1))</f>
        <v/>
      </c>
      <c r="L891" s="101" t="str">
        <f t="array" ref="L891">IFERROR(IF($AY$24=123,DAY(K891)&amp;connector&amp;IF($AZ$24="Extended",INDEX($AT$24:$AT$35,MONTH(K891),1),MONTH(K891))&amp;connector&amp;IF($AZ$24="Short", RIGHT(YEAR(K891),2),YEAR(K891)),IF($AY$24=213, MONTH(K891)&amp;connector&amp;DAY(K891)&amp;connector&amp;IF($AZ$24="Short", RIGHT(YEAR(K891),2),YEAR(K891)),IF($AZ$24="Short", RIGHT(YEAR(K891),2),YEAR(K891))&amp;connector&amp;MONTH(K891)&amp;connector&amp;DAY(K891))),"-")</f>
        <v>-</v>
      </c>
      <c r="M891" s="101" t="str">
        <f>IF(LEN(INDEX(Input!J$6:J$1005,ROW($C891)-ROW($C$5),1))=0,"",INDEX(Input!J$6:J$1005,ROW($C891)-ROW($C$5),1))</f>
        <v/>
      </c>
      <c r="N891" s="101" t="str">
        <f t="array" ref="N891">IFERROR(IF($AY$24=123,DAY(M891)&amp;connector&amp;IF($AZ$24="Extended",INDEX($AT$24:$AT$35,MONTH(M891),1),MONTH(M891))&amp;connector&amp;IF($AZ$24="Short", RIGHT(YEAR(M891),2),YEAR(M891)),IF($AY$24=213, MONTH(M891)&amp;connector&amp;DAY(M891)&amp;connector&amp;IF($AZ$24="Short", RIGHT(YEAR(M891),2),YEAR(M891)),IF($AZ$24="Short", RIGHT(YEAR(M891),2),YEAR(M891))&amp;connector&amp;MONTH(M891)&amp;connector&amp;DAY(M891))),"-")</f>
        <v>-</v>
      </c>
      <c r="O891" s="156" t="str">
        <f>IF(LEN(INDEX(Input!K$6:K$1005,ROW($C891)-ROW($C$5),1))=0,"",INDEX(Input!K$6:K$1005,ROW($C891)-ROW($C$5),1))</f>
        <v/>
      </c>
      <c r="P891" s="100" t="str">
        <f t="shared" si="103"/>
        <v>-</v>
      </c>
      <c r="Q891" s="156" t="str">
        <f>IF(LEN(INDEX(Input!L$6:L$1005,ROW($C891)-ROW($C$5),1))=0,"",INDEX(Input!L$6:L$1005,ROW($C891)-ROW($C$5),1))</f>
        <v/>
      </c>
      <c r="R891" s="100" t="str">
        <f t="shared" si="104"/>
        <v>-</v>
      </c>
      <c r="S891" s="156" t="str">
        <f>IF(LEN(INDEX(Input!M$6:M$1005,ROW($C891)-ROW($C$5),1))=0,"-",INDEX(Input!M$6:M$1005,ROW($C891)-ROW($C$5),1))</f>
        <v>-</v>
      </c>
      <c r="T891" s="156" t="str">
        <f t="shared" si="105"/>
        <v/>
      </c>
      <c r="U891" s="100" t="str">
        <f t="shared" si="106"/>
        <v>-</v>
      </c>
      <c r="V891" s="156" t="str">
        <f>IF(LEN(INDEX(Input!O$6:O$1005,ROW($C891)-ROW($C$5),1))=0,"",INDEX(Input!O$6:O$1005,ROW($C891)-ROW($C$5),1))</f>
        <v/>
      </c>
      <c r="W891" s="100" t="str">
        <f t="shared" si="107"/>
        <v>-</v>
      </c>
      <c r="X891" s="104" t="str">
        <f t="shared" si="108"/>
        <v/>
      </c>
      <c r="Y891" s="102" t="str">
        <f t="shared" si="109"/>
        <v/>
      </c>
      <c r="Z891" s="102" t="str">
        <f>IF(AND(OR(Dashboard!$D$7=J891,Dashboard!$D$7=""),  OR(Dashboard!$G$6&lt;=K891,Dashboard!$G$6=""), OR(Dashboard!$G$7&gt;=K891,Dashboard!$G$7=""),  OR(Dashboard!$J$6&lt;=O891,Dashboard!$J$6=""), OR(Dashboard!$J$7&gt;=O891,Dashboard!$J$7=""),D891&lt;&gt;""),"x","")</f>
        <v>x</v>
      </c>
      <c r="AA891" s="102" t="str">
        <f>IF(AND(OR(Dashboard!$D$6=H891,Dashboard!$D$6="",Dashboard!$D$6="All"), Z891="x"),"x","")</f>
        <v>x</v>
      </c>
      <c r="AB891" s="103" t="str">
        <f>IF(AND(OR(Dashboard!$D$6=H891,Dashboard!$D$6="",Dashboard!$D$6="All"), OR(Dashboard!$D$7=J891,Dashboard!$D$7=""),  OR(Dashboard!$G$6&lt;=K891,Dashboard!$G$6=""), OR(Dashboard!$G$7&gt;=K891,Dashboard!$G$7=""),  OR(Dashboard!$J$6&lt;=O891,Dashboard!$J$6=""), OR(Dashboard!$J$7&gt;=O891,Dashboard!$J$7=""),I891&lt;&gt;""),"x","")</f>
        <v/>
      </c>
      <c r="AC891" s="88" t="str">
        <f>IF($AB891&lt;&gt;"x","",IF(AND($I891&lt;&gt;AC$4, IFERROR(MATCH("c",$AB891:AB891,0),0)=0),"x", IF(IFERROR(MATCH("c",$AB891:AB891,0),0)=0,"c","")))</f>
        <v/>
      </c>
      <c r="AD891" s="88" t="str">
        <f>IF($AB891&lt;&gt;"x","",IF(AND($I891&lt;&gt;AD$4, IFERROR(MATCH("c",$AB891:AC891,0),0)=0),"x", IF(IFERROR(MATCH("c",$AB891:AC891,0),0)=0,"c","")))</f>
        <v/>
      </c>
      <c r="AE891" s="88" t="str">
        <f>IF($AB891&lt;&gt;"x","",IF(AND($I891&lt;&gt;AE$4, IFERROR(MATCH("c",$AB891:AD891,0),0)=0),"x", IF(IFERROR(MATCH("c",$AB891:AD891,0),0)=0,"c","")))</f>
        <v/>
      </c>
      <c r="AF891" s="88" t="str">
        <f>IF($AB891&lt;&gt;"x","",IF(AND($I891&lt;&gt;AF$4, IFERROR(MATCH("c",$AB891:AE891,0),0)=0),"x", IF(IFERROR(MATCH("c",$AB891:AE891,0),0)=0,"c","")))</f>
        <v/>
      </c>
      <c r="AG891" s="88" t="str">
        <f>IF($AB891&lt;&gt;"x","",IF(AND($I891&lt;&gt;AG$4, IFERROR(MATCH("c",$AB891:AF891,0),0)=0),"x", IF(IFERROR(MATCH("c",$AB891:AF891,0),0)=0,"c","")))</f>
        <v/>
      </c>
      <c r="AH891" s="88" t="str">
        <f>IF($AB891&lt;&gt;"x","",IF(AND($I891&lt;&gt;AH$4, IFERROR(MATCH("c",$AB891:AG891,0),0)=0),"x", IF(IFERROR(MATCH("c",$AB891:AG891,0),0)=0,"c","")))</f>
        <v/>
      </c>
      <c r="AI891" s="88" t="str">
        <f>IF($AB891&lt;&gt;"x","",IF(AND($I891&lt;&gt;AI$4, IFERROR(MATCH("c",$AB891:AH891,0),0)=0),"x", IF(IFERROR(MATCH("c",$AB891:AH891,0),0)=0,"c","")))</f>
        <v/>
      </c>
      <c r="AJ891" s="88" t="str">
        <f>IF($AB891&lt;&gt;"x","",IF(AND($I891&lt;&gt;AJ$4, IFERROR(MATCH("c",$AB891:AI891,0),0)=0),"x", IF(IFERROR(MATCH("c",$AB891:AI891,0),0)=0,"c","")))</f>
        <v/>
      </c>
      <c r="AK891" s="88" t="str">
        <f>IF($AB891&lt;&gt;"x","",IF(AND($I891&lt;&gt;AK$4, IFERROR(MATCH("c",$AB891:AJ891,0),0)=0),"x", IF(IFERROR(MATCH("c",$AB891:AJ891,0),0)=0,"c","")))</f>
        <v/>
      </c>
      <c r="AL891" s="88" t="str">
        <f>IF($AB891&lt;&gt;"x","",IF(AND($I891&lt;&gt;AL$4, IFERROR(MATCH("c",$AB891:AK891,0),0)=0),"x", IF(IFERROR(MATCH("c",$AB891:AK891,0),0)=0,"c","")))</f>
        <v/>
      </c>
      <c r="AM891" s="88" t="str">
        <f>IF($AB891&lt;&gt;"x","",IF(AND($I891&lt;&gt;AM$4, IFERROR(MATCH("c",$AB891:AL891,0),0)=0),"x", IF(IFERROR(MATCH("c",$AB891:AL891,0),0)=0,"c","")))</f>
        <v/>
      </c>
      <c r="AN891" s="88" t="str">
        <f>IF($AB891&lt;&gt;"x","",IF(AND($I891&lt;&gt;AN$4, IFERROR(MATCH("c",$AB891:AM891,0),0)=0),"x", IF(IFERROR(MATCH("c",$AB891:AM891,0),0)=0,"c","")))</f>
        <v/>
      </c>
      <c r="AO891" s="88" t="str">
        <f>IF($AB891&lt;&gt;"x","",IF(AND($I891&lt;&gt;AO$4, IFERROR(MATCH("c",$AB891:AN891,0),0)=0),"x", IF(IFERROR(MATCH("c",$AB891:AN891,0),0)=0,"c","")))</f>
        <v/>
      </c>
      <c r="AP891" s="88" t="str">
        <f>IF($AB891&lt;&gt;"x","",IF(AND($I891&lt;&gt;AP$4, IFERROR(MATCH("c",$AB891:AO891,0),0)=0),"x", IF(IFERROR(MATCH("c",$AB891:AO891,0),0)=0,"c","")))</f>
        <v/>
      </c>
      <c r="AQ891" s="88" t="str">
        <f>IF($AB891&lt;&gt;"x","",IF(AND($I891&lt;&gt;AQ$4, IFERROR(MATCH("c",$AB891:AP891,0),0)=0),"x", IF(IFERROR(MATCH("c",$AB891:AP891,0),0)=0,"c","")))</f>
        <v/>
      </c>
    </row>
    <row r="892" spans="2:43" x14ac:dyDescent="0.25">
      <c r="B892" s="88">
        <f>IF(AND(OR(Pipeline!$F$5=H892,Pipeline!$F$5="",Pipeline!$F$5="All"), OR(Pipeline!$F$6=J892,Pipeline!$F$6="",Pipeline!$F$6="All"),  OR(Pipeline!$J$5&lt;=K892,Pipeline!$J$5=""), OR(Pipeline!$J$6&gt;=K892,Pipeline!$J$6=""),  OR(Pipeline!$N$5&lt;=O892,Pipeline!$N$5=""), OR(Pipeline!$N$6&gt;=O892,Pipeline!$N$6="")),1,0)</f>
        <v>1</v>
      </c>
      <c r="C892" s="99">
        <f>IF(B892&lt;&gt;1,"",COUNTIFS($I$6:I891,I892,$B$6:B891,1)+1)</f>
        <v>880</v>
      </c>
      <c r="D892" s="100" t="str">
        <f>IF(LEN(INDEX(Input!B$6:B$1005,ROW($C892)-ROW($C$5),1))=0,"-",INDEX(Input!B$6:B$1005,ROW($C892)-ROW($C$5),1))</f>
        <v>-</v>
      </c>
      <c r="E892" s="100" t="str">
        <f>IF(LEN(INDEX(Input!C$6:C$1005,ROW($C892)-ROW($C$5),1))=0,"-",INDEX(Input!C$6:C$1005,ROW($C892)-ROW($C$5),1))</f>
        <v>-</v>
      </c>
      <c r="F892" s="100" t="str">
        <f>IF(LEN(INDEX(Input!D$6:D$1005,ROW($C892)-ROW($C$5),1))=0,"-",INDEX(Input!D$6:D$1005,ROW($C892)-ROW($C$5),1))</f>
        <v>-</v>
      </c>
      <c r="G892" s="100" t="str">
        <f>IF(LEN(INDEX(Input!E$6:E$1005,ROW($C892)-ROW($C$5),1))=0,"-",INDEX(Input!E$6:E$1005,ROW($C892)-ROW($C$5),1))</f>
        <v>-</v>
      </c>
      <c r="H892" s="100" t="str">
        <f>IF(LEN(INDEX(Input!F$6:F$1005,ROW($C892)-ROW($C$5),1))=0,"-",INDEX(Input!F$6:F$1005,ROW($C892)-ROW($C$5),1))</f>
        <v>-</v>
      </c>
      <c r="I892" s="100" t="str">
        <f>IF(LEN(INDEX(Input!G$6:G$1005,ROW($C892)-ROW($C$5),1))=0,"",INDEX(Input!G$6:G$1005,ROW($C892)-ROW($C$5),1))</f>
        <v/>
      </c>
      <c r="J892" s="100" t="str">
        <f>IF(LEN(INDEX(Input!B$6:B$1005,ROW($C892)-ROW($C$5),1))=0,"-",IF(INDEX(Input!H$6:H$1005,ROW($C892)-ROW($C$5),1)="","Not set",INDEX(Input!H$6:H$1005,ROW($C892)-ROW($C$5),1)) )</f>
        <v>-</v>
      </c>
      <c r="K892" s="101" t="str">
        <f>IF(LEN(INDEX(Input!I$6:I$1005,ROW($C892)-ROW($C$5),1))=0,"",INDEX(Input!I$6:I$1005,ROW($C892)-ROW($C$5),1))</f>
        <v/>
      </c>
      <c r="L892" s="101" t="str">
        <f t="array" ref="L892">IFERROR(IF($AY$24=123,DAY(K892)&amp;connector&amp;IF($AZ$24="Extended",INDEX($AT$24:$AT$35,MONTH(K892),1),MONTH(K892))&amp;connector&amp;IF($AZ$24="Short", RIGHT(YEAR(K892),2),YEAR(K892)),IF($AY$24=213, MONTH(K892)&amp;connector&amp;DAY(K892)&amp;connector&amp;IF($AZ$24="Short", RIGHT(YEAR(K892),2),YEAR(K892)),IF($AZ$24="Short", RIGHT(YEAR(K892),2),YEAR(K892))&amp;connector&amp;MONTH(K892)&amp;connector&amp;DAY(K892))),"-")</f>
        <v>-</v>
      </c>
      <c r="M892" s="101" t="str">
        <f>IF(LEN(INDEX(Input!J$6:J$1005,ROW($C892)-ROW($C$5),1))=0,"",INDEX(Input!J$6:J$1005,ROW($C892)-ROW($C$5),1))</f>
        <v/>
      </c>
      <c r="N892" s="101" t="str">
        <f t="array" ref="N892">IFERROR(IF($AY$24=123,DAY(M892)&amp;connector&amp;IF($AZ$24="Extended",INDEX($AT$24:$AT$35,MONTH(M892),1),MONTH(M892))&amp;connector&amp;IF($AZ$24="Short", RIGHT(YEAR(M892),2),YEAR(M892)),IF($AY$24=213, MONTH(M892)&amp;connector&amp;DAY(M892)&amp;connector&amp;IF($AZ$24="Short", RIGHT(YEAR(M892),2),YEAR(M892)),IF($AZ$24="Short", RIGHT(YEAR(M892),2),YEAR(M892))&amp;connector&amp;MONTH(M892)&amp;connector&amp;DAY(M892))),"-")</f>
        <v>-</v>
      </c>
      <c r="O892" s="156" t="str">
        <f>IF(LEN(INDEX(Input!K$6:K$1005,ROW($C892)-ROW($C$5),1))=0,"",INDEX(Input!K$6:K$1005,ROW($C892)-ROW($C$5),1))</f>
        <v/>
      </c>
      <c r="P892" s="100" t="str">
        <f t="shared" si="103"/>
        <v>-</v>
      </c>
      <c r="Q892" s="156" t="str">
        <f>IF(LEN(INDEX(Input!L$6:L$1005,ROW($C892)-ROW($C$5),1))=0,"",INDEX(Input!L$6:L$1005,ROW($C892)-ROW($C$5),1))</f>
        <v/>
      </c>
      <c r="R892" s="100" t="str">
        <f t="shared" si="104"/>
        <v>-</v>
      </c>
      <c r="S892" s="156" t="str">
        <f>IF(LEN(INDEX(Input!M$6:M$1005,ROW($C892)-ROW($C$5),1))=0,"-",INDEX(Input!M$6:M$1005,ROW($C892)-ROW($C$5),1))</f>
        <v>-</v>
      </c>
      <c r="T892" s="156" t="str">
        <f t="shared" si="105"/>
        <v/>
      </c>
      <c r="U892" s="100" t="str">
        <f t="shared" si="106"/>
        <v>-</v>
      </c>
      <c r="V892" s="156" t="str">
        <f>IF(LEN(INDEX(Input!O$6:O$1005,ROW($C892)-ROW($C$5),1))=0,"",INDEX(Input!O$6:O$1005,ROW($C892)-ROW($C$5),1))</f>
        <v/>
      </c>
      <c r="W892" s="100" t="str">
        <f t="shared" si="107"/>
        <v>-</v>
      </c>
      <c r="X892" s="104" t="str">
        <f t="shared" si="108"/>
        <v/>
      </c>
      <c r="Y892" s="102" t="str">
        <f t="shared" si="109"/>
        <v/>
      </c>
      <c r="Z892" s="102" t="str">
        <f>IF(AND(OR(Dashboard!$D$7=J892,Dashboard!$D$7=""),  OR(Dashboard!$G$6&lt;=K892,Dashboard!$G$6=""), OR(Dashboard!$G$7&gt;=K892,Dashboard!$G$7=""),  OR(Dashboard!$J$6&lt;=O892,Dashboard!$J$6=""), OR(Dashboard!$J$7&gt;=O892,Dashboard!$J$7=""),D892&lt;&gt;""),"x","")</f>
        <v>x</v>
      </c>
      <c r="AA892" s="102" t="str">
        <f>IF(AND(OR(Dashboard!$D$6=H892,Dashboard!$D$6="",Dashboard!$D$6="All"), Z892="x"),"x","")</f>
        <v>x</v>
      </c>
      <c r="AB892" s="103" t="str">
        <f>IF(AND(OR(Dashboard!$D$6=H892,Dashboard!$D$6="",Dashboard!$D$6="All"), OR(Dashboard!$D$7=J892,Dashboard!$D$7=""),  OR(Dashboard!$G$6&lt;=K892,Dashboard!$G$6=""), OR(Dashboard!$G$7&gt;=K892,Dashboard!$G$7=""),  OR(Dashboard!$J$6&lt;=O892,Dashboard!$J$6=""), OR(Dashboard!$J$7&gt;=O892,Dashboard!$J$7=""),I892&lt;&gt;""),"x","")</f>
        <v/>
      </c>
      <c r="AC892" s="88" t="str">
        <f>IF($AB892&lt;&gt;"x","",IF(AND($I892&lt;&gt;AC$4, IFERROR(MATCH("c",$AB892:AB892,0),0)=0),"x", IF(IFERROR(MATCH("c",$AB892:AB892,0),0)=0,"c","")))</f>
        <v/>
      </c>
      <c r="AD892" s="88" t="str">
        <f>IF($AB892&lt;&gt;"x","",IF(AND($I892&lt;&gt;AD$4, IFERROR(MATCH("c",$AB892:AC892,0),0)=0),"x", IF(IFERROR(MATCH("c",$AB892:AC892,0),0)=0,"c","")))</f>
        <v/>
      </c>
      <c r="AE892" s="88" t="str">
        <f>IF($AB892&lt;&gt;"x","",IF(AND($I892&lt;&gt;AE$4, IFERROR(MATCH("c",$AB892:AD892,0),0)=0),"x", IF(IFERROR(MATCH("c",$AB892:AD892,0),0)=0,"c","")))</f>
        <v/>
      </c>
      <c r="AF892" s="88" t="str">
        <f>IF($AB892&lt;&gt;"x","",IF(AND($I892&lt;&gt;AF$4, IFERROR(MATCH("c",$AB892:AE892,0),0)=0),"x", IF(IFERROR(MATCH("c",$AB892:AE892,0),0)=0,"c","")))</f>
        <v/>
      </c>
      <c r="AG892" s="88" t="str">
        <f>IF($AB892&lt;&gt;"x","",IF(AND($I892&lt;&gt;AG$4, IFERROR(MATCH("c",$AB892:AF892,0),0)=0),"x", IF(IFERROR(MATCH("c",$AB892:AF892,0),0)=0,"c","")))</f>
        <v/>
      </c>
      <c r="AH892" s="88" t="str">
        <f>IF($AB892&lt;&gt;"x","",IF(AND($I892&lt;&gt;AH$4, IFERROR(MATCH("c",$AB892:AG892,0),0)=0),"x", IF(IFERROR(MATCH("c",$AB892:AG892,0),0)=0,"c","")))</f>
        <v/>
      </c>
      <c r="AI892" s="88" t="str">
        <f>IF($AB892&lt;&gt;"x","",IF(AND($I892&lt;&gt;AI$4, IFERROR(MATCH("c",$AB892:AH892,0),0)=0),"x", IF(IFERROR(MATCH("c",$AB892:AH892,0),0)=0,"c","")))</f>
        <v/>
      </c>
      <c r="AJ892" s="88" t="str">
        <f>IF($AB892&lt;&gt;"x","",IF(AND($I892&lt;&gt;AJ$4, IFERROR(MATCH("c",$AB892:AI892,0),0)=0),"x", IF(IFERROR(MATCH("c",$AB892:AI892,0),0)=0,"c","")))</f>
        <v/>
      </c>
      <c r="AK892" s="88" t="str">
        <f>IF($AB892&lt;&gt;"x","",IF(AND($I892&lt;&gt;AK$4, IFERROR(MATCH("c",$AB892:AJ892,0),0)=0),"x", IF(IFERROR(MATCH("c",$AB892:AJ892,0),0)=0,"c","")))</f>
        <v/>
      </c>
      <c r="AL892" s="88" t="str">
        <f>IF($AB892&lt;&gt;"x","",IF(AND($I892&lt;&gt;AL$4, IFERROR(MATCH("c",$AB892:AK892,0),0)=0),"x", IF(IFERROR(MATCH("c",$AB892:AK892,0),0)=0,"c","")))</f>
        <v/>
      </c>
      <c r="AM892" s="88" t="str">
        <f>IF($AB892&lt;&gt;"x","",IF(AND($I892&lt;&gt;AM$4, IFERROR(MATCH("c",$AB892:AL892,0),0)=0),"x", IF(IFERROR(MATCH("c",$AB892:AL892,0),0)=0,"c","")))</f>
        <v/>
      </c>
      <c r="AN892" s="88" t="str">
        <f>IF($AB892&lt;&gt;"x","",IF(AND($I892&lt;&gt;AN$4, IFERROR(MATCH("c",$AB892:AM892,0),0)=0),"x", IF(IFERROR(MATCH("c",$AB892:AM892,0),0)=0,"c","")))</f>
        <v/>
      </c>
      <c r="AO892" s="88" t="str">
        <f>IF($AB892&lt;&gt;"x","",IF(AND($I892&lt;&gt;AO$4, IFERROR(MATCH("c",$AB892:AN892,0),0)=0),"x", IF(IFERROR(MATCH("c",$AB892:AN892,0),0)=0,"c","")))</f>
        <v/>
      </c>
      <c r="AP892" s="88" t="str">
        <f>IF($AB892&lt;&gt;"x","",IF(AND($I892&lt;&gt;AP$4, IFERROR(MATCH("c",$AB892:AO892,0),0)=0),"x", IF(IFERROR(MATCH("c",$AB892:AO892,0),0)=0,"c","")))</f>
        <v/>
      </c>
      <c r="AQ892" s="88" t="str">
        <f>IF($AB892&lt;&gt;"x","",IF(AND($I892&lt;&gt;AQ$4, IFERROR(MATCH("c",$AB892:AP892,0),0)=0),"x", IF(IFERROR(MATCH("c",$AB892:AP892,0),0)=0,"c","")))</f>
        <v/>
      </c>
    </row>
    <row r="893" spans="2:43" x14ac:dyDescent="0.25">
      <c r="B893" s="88">
        <f>IF(AND(OR(Pipeline!$F$5=H893,Pipeline!$F$5="",Pipeline!$F$5="All"), OR(Pipeline!$F$6=J893,Pipeline!$F$6="",Pipeline!$F$6="All"),  OR(Pipeline!$J$5&lt;=K893,Pipeline!$J$5=""), OR(Pipeline!$J$6&gt;=K893,Pipeline!$J$6=""),  OR(Pipeline!$N$5&lt;=O893,Pipeline!$N$5=""), OR(Pipeline!$N$6&gt;=O893,Pipeline!$N$6="")),1,0)</f>
        <v>1</v>
      </c>
      <c r="C893" s="99">
        <f>IF(B893&lt;&gt;1,"",COUNTIFS($I$6:I892,I893,$B$6:B892,1)+1)</f>
        <v>881</v>
      </c>
      <c r="D893" s="100" t="str">
        <f>IF(LEN(INDEX(Input!B$6:B$1005,ROW($C893)-ROW($C$5),1))=0,"-",INDEX(Input!B$6:B$1005,ROW($C893)-ROW($C$5),1))</f>
        <v>-</v>
      </c>
      <c r="E893" s="100" t="str">
        <f>IF(LEN(INDEX(Input!C$6:C$1005,ROW($C893)-ROW($C$5),1))=0,"-",INDEX(Input!C$6:C$1005,ROW($C893)-ROW($C$5),1))</f>
        <v>-</v>
      </c>
      <c r="F893" s="100" t="str">
        <f>IF(LEN(INDEX(Input!D$6:D$1005,ROW($C893)-ROW($C$5),1))=0,"-",INDEX(Input!D$6:D$1005,ROW($C893)-ROW($C$5),1))</f>
        <v>-</v>
      </c>
      <c r="G893" s="100" t="str">
        <f>IF(LEN(INDEX(Input!E$6:E$1005,ROW($C893)-ROW($C$5),1))=0,"-",INDEX(Input!E$6:E$1005,ROW($C893)-ROW($C$5),1))</f>
        <v>-</v>
      </c>
      <c r="H893" s="100" t="str">
        <f>IF(LEN(INDEX(Input!F$6:F$1005,ROW($C893)-ROW($C$5),1))=0,"-",INDEX(Input!F$6:F$1005,ROW($C893)-ROW($C$5),1))</f>
        <v>-</v>
      </c>
      <c r="I893" s="100" t="str">
        <f>IF(LEN(INDEX(Input!G$6:G$1005,ROW($C893)-ROW($C$5),1))=0,"",INDEX(Input!G$6:G$1005,ROW($C893)-ROW($C$5),1))</f>
        <v/>
      </c>
      <c r="J893" s="100" t="str">
        <f>IF(LEN(INDEX(Input!B$6:B$1005,ROW($C893)-ROW($C$5),1))=0,"-",IF(INDEX(Input!H$6:H$1005,ROW($C893)-ROW($C$5),1)="","Not set",INDEX(Input!H$6:H$1005,ROW($C893)-ROW($C$5),1)) )</f>
        <v>-</v>
      </c>
      <c r="K893" s="101" t="str">
        <f>IF(LEN(INDEX(Input!I$6:I$1005,ROW($C893)-ROW($C$5),1))=0,"",INDEX(Input!I$6:I$1005,ROW($C893)-ROW($C$5),1))</f>
        <v/>
      </c>
      <c r="L893" s="101" t="str">
        <f t="array" ref="L893">IFERROR(IF($AY$24=123,DAY(K893)&amp;connector&amp;IF($AZ$24="Extended",INDEX($AT$24:$AT$35,MONTH(K893),1),MONTH(K893))&amp;connector&amp;IF($AZ$24="Short", RIGHT(YEAR(K893),2),YEAR(K893)),IF($AY$24=213, MONTH(K893)&amp;connector&amp;DAY(K893)&amp;connector&amp;IF($AZ$24="Short", RIGHT(YEAR(K893),2),YEAR(K893)),IF($AZ$24="Short", RIGHT(YEAR(K893),2),YEAR(K893))&amp;connector&amp;MONTH(K893)&amp;connector&amp;DAY(K893))),"-")</f>
        <v>-</v>
      </c>
      <c r="M893" s="101" t="str">
        <f>IF(LEN(INDEX(Input!J$6:J$1005,ROW($C893)-ROW($C$5),1))=0,"",INDEX(Input!J$6:J$1005,ROW($C893)-ROW($C$5),1))</f>
        <v/>
      </c>
      <c r="N893" s="101" t="str">
        <f t="array" ref="N893">IFERROR(IF($AY$24=123,DAY(M893)&amp;connector&amp;IF($AZ$24="Extended",INDEX($AT$24:$AT$35,MONTH(M893),1),MONTH(M893))&amp;connector&amp;IF($AZ$24="Short", RIGHT(YEAR(M893),2),YEAR(M893)),IF($AY$24=213, MONTH(M893)&amp;connector&amp;DAY(M893)&amp;connector&amp;IF($AZ$24="Short", RIGHT(YEAR(M893),2),YEAR(M893)),IF($AZ$24="Short", RIGHT(YEAR(M893),2),YEAR(M893))&amp;connector&amp;MONTH(M893)&amp;connector&amp;DAY(M893))),"-")</f>
        <v>-</v>
      </c>
      <c r="O893" s="156" t="str">
        <f>IF(LEN(INDEX(Input!K$6:K$1005,ROW($C893)-ROW($C$5),1))=0,"",INDEX(Input!K$6:K$1005,ROW($C893)-ROW($C$5),1))</f>
        <v/>
      </c>
      <c r="P893" s="100" t="str">
        <f t="shared" si="103"/>
        <v>-</v>
      </c>
      <c r="Q893" s="156" t="str">
        <f>IF(LEN(INDEX(Input!L$6:L$1005,ROW($C893)-ROW($C$5),1))=0,"",INDEX(Input!L$6:L$1005,ROW($C893)-ROW($C$5),1))</f>
        <v/>
      </c>
      <c r="R893" s="100" t="str">
        <f t="shared" si="104"/>
        <v>-</v>
      </c>
      <c r="S893" s="156" t="str">
        <f>IF(LEN(INDEX(Input!M$6:M$1005,ROW($C893)-ROW($C$5),1))=0,"-",INDEX(Input!M$6:M$1005,ROW($C893)-ROW($C$5),1))</f>
        <v>-</v>
      </c>
      <c r="T893" s="156" t="str">
        <f t="shared" si="105"/>
        <v/>
      </c>
      <c r="U893" s="100" t="str">
        <f t="shared" si="106"/>
        <v>-</v>
      </c>
      <c r="V893" s="156" t="str">
        <f>IF(LEN(INDEX(Input!O$6:O$1005,ROW($C893)-ROW($C$5),1))=0,"",INDEX(Input!O$6:O$1005,ROW($C893)-ROW($C$5),1))</f>
        <v/>
      </c>
      <c r="W893" s="100" t="str">
        <f t="shared" si="107"/>
        <v>-</v>
      </c>
      <c r="X893" s="104" t="str">
        <f t="shared" si="108"/>
        <v/>
      </c>
      <c r="Y893" s="102" t="str">
        <f t="shared" si="109"/>
        <v/>
      </c>
      <c r="Z893" s="102" t="str">
        <f>IF(AND(OR(Dashboard!$D$7=J893,Dashboard!$D$7=""),  OR(Dashboard!$G$6&lt;=K893,Dashboard!$G$6=""), OR(Dashboard!$G$7&gt;=K893,Dashboard!$G$7=""),  OR(Dashboard!$J$6&lt;=O893,Dashboard!$J$6=""), OR(Dashboard!$J$7&gt;=O893,Dashboard!$J$7=""),D893&lt;&gt;""),"x","")</f>
        <v>x</v>
      </c>
      <c r="AA893" s="102" t="str">
        <f>IF(AND(OR(Dashboard!$D$6=H893,Dashboard!$D$6="",Dashboard!$D$6="All"), Z893="x"),"x","")</f>
        <v>x</v>
      </c>
      <c r="AB893" s="103" t="str">
        <f>IF(AND(OR(Dashboard!$D$6=H893,Dashboard!$D$6="",Dashboard!$D$6="All"), OR(Dashboard!$D$7=J893,Dashboard!$D$7=""),  OR(Dashboard!$G$6&lt;=K893,Dashboard!$G$6=""), OR(Dashboard!$G$7&gt;=K893,Dashboard!$G$7=""),  OR(Dashboard!$J$6&lt;=O893,Dashboard!$J$6=""), OR(Dashboard!$J$7&gt;=O893,Dashboard!$J$7=""),I893&lt;&gt;""),"x","")</f>
        <v/>
      </c>
      <c r="AC893" s="88" t="str">
        <f>IF($AB893&lt;&gt;"x","",IF(AND($I893&lt;&gt;AC$4, IFERROR(MATCH("c",$AB893:AB893,0),0)=0),"x", IF(IFERROR(MATCH("c",$AB893:AB893,0),0)=0,"c","")))</f>
        <v/>
      </c>
      <c r="AD893" s="88" t="str">
        <f>IF($AB893&lt;&gt;"x","",IF(AND($I893&lt;&gt;AD$4, IFERROR(MATCH("c",$AB893:AC893,0),0)=0),"x", IF(IFERROR(MATCH("c",$AB893:AC893,0),0)=0,"c","")))</f>
        <v/>
      </c>
      <c r="AE893" s="88" t="str">
        <f>IF($AB893&lt;&gt;"x","",IF(AND($I893&lt;&gt;AE$4, IFERROR(MATCH("c",$AB893:AD893,0),0)=0),"x", IF(IFERROR(MATCH("c",$AB893:AD893,0),0)=0,"c","")))</f>
        <v/>
      </c>
      <c r="AF893" s="88" t="str">
        <f>IF($AB893&lt;&gt;"x","",IF(AND($I893&lt;&gt;AF$4, IFERROR(MATCH("c",$AB893:AE893,0),0)=0),"x", IF(IFERROR(MATCH("c",$AB893:AE893,0),0)=0,"c","")))</f>
        <v/>
      </c>
      <c r="AG893" s="88" t="str">
        <f>IF($AB893&lt;&gt;"x","",IF(AND($I893&lt;&gt;AG$4, IFERROR(MATCH("c",$AB893:AF893,0),0)=0),"x", IF(IFERROR(MATCH("c",$AB893:AF893,0),0)=0,"c","")))</f>
        <v/>
      </c>
      <c r="AH893" s="88" t="str">
        <f>IF($AB893&lt;&gt;"x","",IF(AND($I893&lt;&gt;AH$4, IFERROR(MATCH("c",$AB893:AG893,0),0)=0),"x", IF(IFERROR(MATCH("c",$AB893:AG893,0),0)=0,"c","")))</f>
        <v/>
      </c>
      <c r="AI893" s="88" t="str">
        <f>IF($AB893&lt;&gt;"x","",IF(AND($I893&lt;&gt;AI$4, IFERROR(MATCH("c",$AB893:AH893,0),0)=0),"x", IF(IFERROR(MATCH("c",$AB893:AH893,0),0)=0,"c","")))</f>
        <v/>
      </c>
      <c r="AJ893" s="88" t="str">
        <f>IF($AB893&lt;&gt;"x","",IF(AND($I893&lt;&gt;AJ$4, IFERROR(MATCH("c",$AB893:AI893,0),0)=0),"x", IF(IFERROR(MATCH("c",$AB893:AI893,0),0)=0,"c","")))</f>
        <v/>
      </c>
      <c r="AK893" s="88" t="str">
        <f>IF($AB893&lt;&gt;"x","",IF(AND($I893&lt;&gt;AK$4, IFERROR(MATCH("c",$AB893:AJ893,0),0)=0),"x", IF(IFERROR(MATCH("c",$AB893:AJ893,0),0)=0,"c","")))</f>
        <v/>
      </c>
      <c r="AL893" s="88" t="str">
        <f>IF($AB893&lt;&gt;"x","",IF(AND($I893&lt;&gt;AL$4, IFERROR(MATCH("c",$AB893:AK893,0),0)=0),"x", IF(IFERROR(MATCH("c",$AB893:AK893,0),0)=0,"c","")))</f>
        <v/>
      </c>
      <c r="AM893" s="88" t="str">
        <f>IF($AB893&lt;&gt;"x","",IF(AND($I893&lt;&gt;AM$4, IFERROR(MATCH("c",$AB893:AL893,0),0)=0),"x", IF(IFERROR(MATCH("c",$AB893:AL893,0),0)=0,"c","")))</f>
        <v/>
      </c>
      <c r="AN893" s="88" t="str">
        <f>IF($AB893&lt;&gt;"x","",IF(AND($I893&lt;&gt;AN$4, IFERROR(MATCH("c",$AB893:AM893,0),0)=0),"x", IF(IFERROR(MATCH("c",$AB893:AM893,0),0)=0,"c","")))</f>
        <v/>
      </c>
      <c r="AO893" s="88" t="str">
        <f>IF($AB893&lt;&gt;"x","",IF(AND($I893&lt;&gt;AO$4, IFERROR(MATCH("c",$AB893:AN893,0),0)=0),"x", IF(IFERROR(MATCH("c",$AB893:AN893,0),0)=0,"c","")))</f>
        <v/>
      </c>
      <c r="AP893" s="88" t="str">
        <f>IF($AB893&lt;&gt;"x","",IF(AND($I893&lt;&gt;AP$4, IFERROR(MATCH("c",$AB893:AO893,0),0)=0),"x", IF(IFERROR(MATCH("c",$AB893:AO893,0),0)=0,"c","")))</f>
        <v/>
      </c>
      <c r="AQ893" s="88" t="str">
        <f>IF($AB893&lt;&gt;"x","",IF(AND($I893&lt;&gt;AQ$4, IFERROR(MATCH("c",$AB893:AP893,0),0)=0),"x", IF(IFERROR(MATCH("c",$AB893:AP893,0),0)=0,"c","")))</f>
        <v/>
      </c>
    </row>
    <row r="894" spans="2:43" x14ac:dyDescent="0.25">
      <c r="B894" s="88">
        <f>IF(AND(OR(Pipeline!$F$5=H894,Pipeline!$F$5="",Pipeline!$F$5="All"), OR(Pipeline!$F$6=J894,Pipeline!$F$6="",Pipeline!$F$6="All"),  OR(Pipeline!$J$5&lt;=K894,Pipeline!$J$5=""), OR(Pipeline!$J$6&gt;=K894,Pipeline!$J$6=""),  OR(Pipeline!$N$5&lt;=O894,Pipeline!$N$5=""), OR(Pipeline!$N$6&gt;=O894,Pipeline!$N$6="")),1,0)</f>
        <v>1</v>
      </c>
      <c r="C894" s="99">
        <f>IF(B894&lt;&gt;1,"",COUNTIFS($I$6:I893,I894,$B$6:B893,1)+1)</f>
        <v>882</v>
      </c>
      <c r="D894" s="100" t="str">
        <f>IF(LEN(INDEX(Input!B$6:B$1005,ROW($C894)-ROW($C$5),1))=0,"-",INDEX(Input!B$6:B$1005,ROW($C894)-ROW($C$5),1))</f>
        <v>-</v>
      </c>
      <c r="E894" s="100" t="str">
        <f>IF(LEN(INDEX(Input!C$6:C$1005,ROW($C894)-ROW($C$5),1))=0,"-",INDEX(Input!C$6:C$1005,ROW($C894)-ROW($C$5),1))</f>
        <v>-</v>
      </c>
      <c r="F894" s="100" t="str">
        <f>IF(LEN(INDEX(Input!D$6:D$1005,ROW($C894)-ROW($C$5),1))=0,"-",INDEX(Input!D$6:D$1005,ROW($C894)-ROW($C$5),1))</f>
        <v>-</v>
      </c>
      <c r="G894" s="100" t="str">
        <f>IF(LEN(INDEX(Input!E$6:E$1005,ROW($C894)-ROW($C$5),1))=0,"-",INDEX(Input!E$6:E$1005,ROW($C894)-ROW($C$5),1))</f>
        <v>-</v>
      </c>
      <c r="H894" s="100" t="str">
        <f>IF(LEN(INDEX(Input!F$6:F$1005,ROW($C894)-ROW($C$5),1))=0,"-",INDEX(Input!F$6:F$1005,ROW($C894)-ROW($C$5),1))</f>
        <v>-</v>
      </c>
      <c r="I894" s="100" t="str">
        <f>IF(LEN(INDEX(Input!G$6:G$1005,ROW($C894)-ROW($C$5),1))=0,"",INDEX(Input!G$6:G$1005,ROW($C894)-ROW($C$5),1))</f>
        <v/>
      </c>
      <c r="J894" s="100" t="str">
        <f>IF(LEN(INDEX(Input!B$6:B$1005,ROW($C894)-ROW($C$5),1))=0,"-",IF(INDEX(Input!H$6:H$1005,ROW($C894)-ROW($C$5),1)="","Not set",INDEX(Input!H$6:H$1005,ROW($C894)-ROW($C$5),1)) )</f>
        <v>-</v>
      </c>
      <c r="K894" s="101" t="str">
        <f>IF(LEN(INDEX(Input!I$6:I$1005,ROW($C894)-ROW($C$5),1))=0,"",INDEX(Input!I$6:I$1005,ROW($C894)-ROW($C$5),1))</f>
        <v/>
      </c>
      <c r="L894" s="101" t="str">
        <f t="array" ref="L894">IFERROR(IF($AY$24=123,DAY(K894)&amp;connector&amp;IF($AZ$24="Extended",INDEX($AT$24:$AT$35,MONTH(K894),1),MONTH(K894))&amp;connector&amp;IF($AZ$24="Short", RIGHT(YEAR(K894),2),YEAR(K894)),IF($AY$24=213, MONTH(K894)&amp;connector&amp;DAY(K894)&amp;connector&amp;IF($AZ$24="Short", RIGHT(YEAR(K894),2),YEAR(K894)),IF($AZ$24="Short", RIGHT(YEAR(K894),2),YEAR(K894))&amp;connector&amp;MONTH(K894)&amp;connector&amp;DAY(K894))),"-")</f>
        <v>-</v>
      </c>
      <c r="M894" s="101" t="str">
        <f>IF(LEN(INDEX(Input!J$6:J$1005,ROW($C894)-ROW($C$5),1))=0,"",INDEX(Input!J$6:J$1005,ROW($C894)-ROW($C$5),1))</f>
        <v/>
      </c>
      <c r="N894" s="101" t="str">
        <f t="array" ref="N894">IFERROR(IF($AY$24=123,DAY(M894)&amp;connector&amp;IF($AZ$24="Extended",INDEX($AT$24:$AT$35,MONTH(M894),1),MONTH(M894))&amp;connector&amp;IF($AZ$24="Short", RIGHT(YEAR(M894),2),YEAR(M894)),IF($AY$24=213, MONTH(M894)&amp;connector&amp;DAY(M894)&amp;connector&amp;IF($AZ$24="Short", RIGHT(YEAR(M894),2),YEAR(M894)),IF($AZ$24="Short", RIGHT(YEAR(M894),2),YEAR(M894))&amp;connector&amp;MONTH(M894)&amp;connector&amp;DAY(M894))),"-")</f>
        <v>-</v>
      </c>
      <c r="O894" s="156" t="str">
        <f>IF(LEN(INDEX(Input!K$6:K$1005,ROW($C894)-ROW($C$5),1))=0,"",INDEX(Input!K$6:K$1005,ROW($C894)-ROW($C$5),1))</f>
        <v/>
      </c>
      <c r="P894" s="100" t="str">
        <f t="shared" si="103"/>
        <v>-</v>
      </c>
      <c r="Q894" s="156" t="str">
        <f>IF(LEN(INDEX(Input!L$6:L$1005,ROW($C894)-ROW($C$5),1))=0,"",INDEX(Input!L$6:L$1005,ROW($C894)-ROW($C$5),1))</f>
        <v/>
      </c>
      <c r="R894" s="100" t="str">
        <f t="shared" si="104"/>
        <v>-</v>
      </c>
      <c r="S894" s="156" t="str">
        <f>IF(LEN(INDEX(Input!M$6:M$1005,ROW($C894)-ROW($C$5),1))=0,"-",INDEX(Input!M$6:M$1005,ROW($C894)-ROW($C$5),1))</f>
        <v>-</v>
      </c>
      <c r="T894" s="156" t="str">
        <f t="shared" si="105"/>
        <v/>
      </c>
      <c r="U894" s="100" t="str">
        <f t="shared" si="106"/>
        <v>-</v>
      </c>
      <c r="V894" s="156" t="str">
        <f>IF(LEN(INDEX(Input!O$6:O$1005,ROW($C894)-ROW($C$5),1))=0,"",INDEX(Input!O$6:O$1005,ROW($C894)-ROW($C$5),1))</f>
        <v/>
      </c>
      <c r="W894" s="100" t="str">
        <f t="shared" si="107"/>
        <v>-</v>
      </c>
      <c r="X894" s="104" t="str">
        <f t="shared" si="108"/>
        <v/>
      </c>
      <c r="Y894" s="102" t="str">
        <f t="shared" si="109"/>
        <v/>
      </c>
      <c r="Z894" s="102" t="str">
        <f>IF(AND(OR(Dashboard!$D$7=J894,Dashboard!$D$7=""),  OR(Dashboard!$G$6&lt;=K894,Dashboard!$G$6=""), OR(Dashboard!$G$7&gt;=K894,Dashboard!$G$7=""),  OR(Dashboard!$J$6&lt;=O894,Dashboard!$J$6=""), OR(Dashboard!$J$7&gt;=O894,Dashboard!$J$7=""),D894&lt;&gt;""),"x","")</f>
        <v>x</v>
      </c>
      <c r="AA894" s="102" t="str">
        <f>IF(AND(OR(Dashboard!$D$6=H894,Dashboard!$D$6="",Dashboard!$D$6="All"), Z894="x"),"x","")</f>
        <v>x</v>
      </c>
      <c r="AB894" s="103" t="str">
        <f>IF(AND(OR(Dashboard!$D$6=H894,Dashboard!$D$6="",Dashboard!$D$6="All"), OR(Dashboard!$D$7=J894,Dashboard!$D$7=""),  OR(Dashboard!$G$6&lt;=K894,Dashboard!$G$6=""), OR(Dashboard!$G$7&gt;=K894,Dashboard!$G$7=""),  OR(Dashboard!$J$6&lt;=O894,Dashboard!$J$6=""), OR(Dashboard!$J$7&gt;=O894,Dashboard!$J$7=""),I894&lt;&gt;""),"x","")</f>
        <v/>
      </c>
      <c r="AC894" s="88" t="str">
        <f>IF($AB894&lt;&gt;"x","",IF(AND($I894&lt;&gt;AC$4, IFERROR(MATCH("c",$AB894:AB894,0),0)=0),"x", IF(IFERROR(MATCH("c",$AB894:AB894,0),0)=0,"c","")))</f>
        <v/>
      </c>
      <c r="AD894" s="88" t="str">
        <f>IF($AB894&lt;&gt;"x","",IF(AND($I894&lt;&gt;AD$4, IFERROR(MATCH("c",$AB894:AC894,0),0)=0),"x", IF(IFERROR(MATCH("c",$AB894:AC894,0),0)=0,"c","")))</f>
        <v/>
      </c>
      <c r="AE894" s="88" t="str">
        <f>IF($AB894&lt;&gt;"x","",IF(AND($I894&lt;&gt;AE$4, IFERROR(MATCH("c",$AB894:AD894,0),0)=0),"x", IF(IFERROR(MATCH("c",$AB894:AD894,0),0)=0,"c","")))</f>
        <v/>
      </c>
      <c r="AF894" s="88" t="str">
        <f>IF($AB894&lt;&gt;"x","",IF(AND($I894&lt;&gt;AF$4, IFERROR(MATCH("c",$AB894:AE894,0),0)=0),"x", IF(IFERROR(MATCH("c",$AB894:AE894,0),0)=0,"c","")))</f>
        <v/>
      </c>
      <c r="AG894" s="88" t="str">
        <f>IF($AB894&lt;&gt;"x","",IF(AND($I894&lt;&gt;AG$4, IFERROR(MATCH("c",$AB894:AF894,0),0)=0),"x", IF(IFERROR(MATCH("c",$AB894:AF894,0),0)=0,"c","")))</f>
        <v/>
      </c>
      <c r="AH894" s="88" t="str">
        <f>IF($AB894&lt;&gt;"x","",IF(AND($I894&lt;&gt;AH$4, IFERROR(MATCH("c",$AB894:AG894,0),0)=0),"x", IF(IFERROR(MATCH("c",$AB894:AG894,0),0)=0,"c","")))</f>
        <v/>
      </c>
      <c r="AI894" s="88" t="str">
        <f>IF($AB894&lt;&gt;"x","",IF(AND($I894&lt;&gt;AI$4, IFERROR(MATCH("c",$AB894:AH894,0),0)=0),"x", IF(IFERROR(MATCH("c",$AB894:AH894,0),0)=0,"c","")))</f>
        <v/>
      </c>
      <c r="AJ894" s="88" t="str">
        <f>IF($AB894&lt;&gt;"x","",IF(AND($I894&lt;&gt;AJ$4, IFERROR(MATCH("c",$AB894:AI894,0),0)=0),"x", IF(IFERROR(MATCH("c",$AB894:AI894,0),0)=0,"c","")))</f>
        <v/>
      </c>
      <c r="AK894" s="88" t="str">
        <f>IF($AB894&lt;&gt;"x","",IF(AND($I894&lt;&gt;AK$4, IFERROR(MATCH("c",$AB894:AJ894,0),0)=0),"x", IF(IFERROR(MATCH("c",$AB894:AJ894,0),0)=0,"c","")))</f>
        <v/>
      </c>
      <c r="AL894" s="88" t="str">
        <f>IF($AB894&lt;&gt;"x","",IF(AND($I894&lt;&gt;AL$4, IFERROR(MATCH("c",$AB894:AK894,0),0)=0),"x", IF(IFERROR(MATCH("c",$AB894:AK894,0),0)=0,"c","")))</f>
        <v/>
      </c>
      <c r="AM894" s="88" t="str">
        <f>IF($AB894&lt;&gt;"x","",IF(AND($I894&lt;&gt;AM$4, IFERROR(MATCH("c",$AB894:AL894,0),0)=0),"x", IF(IFERROR(MATCH("c",$AB894:AL894,0),0)=0,"c","")))</f>
        <v/>
      </c>
      <c r="AN894" s="88" t="str">
        <f>IF($AB894&lt;&gt;"x","",IF(AND($I894&lt;&gt;AN$4, IFERROR(MATCH("c",$AB894:AM894,0),0)=0),"x", IF(IFERROR(MATCH("c",$AB894:AM894,0),0)=0,"c","")))</f>
        <v/>
      </c>
      <c r="AO894" s="88" t="str">
        <f>IF($AB894&lt;&gt;"x","",IF(AND($I894&lt;&gt;AO$4, IFERROR(MATCH("c",$AB894:AN894,0),0)=0),"x", IF(IFERROR(MATCH("c",$AB894:AN894,0),0)=0,"c","")))</f>
        <v/>
      </c>
      <c r="AP894" s="88" t="str">
        <f>IF($AB894&lt;&gt;"x","",IF(AND($I894&lt;&gt;AP$4, IFERROR(MATCH("c",$AB894:AO894,0),0)=0),"x", IF(IFERROR(MATCH("c",$AB894:AO894,0),0)=0,"c","")))</f>
        <v/>
      </c>
      <c r="AQ894" s="88" t="str">
        <f>IF($AB894&lt;&gt;"x","",IF(AND($I894&lt;&gt;AQ$4, IFERROR(MATCH("c",$AB894:AP894,0),0)=0),"x", IF(IFERROR(MATCH("c",$AB894:AP894,0),0)=0,"c","")))</f>
        <v/>
      </c>
    </row>
    <row r="895" spans="2:43" x14ac:dyDescent="0.25">
      <c r="B895" s="88">
        <f>IF(AND(OR(Pipeline!$F$5=H895,Pipeline!$F$5="",Pipeline!$F$5="All"), OR(Pipeline!$F$6=J895,Pipeline!$F$6="",Pipeline!$F$6="All"),  OR(Pipeline!$J$5&lt;=K895,Pipeline!$J$5=""), OR(Pipeline!$J$6&gt;=K895,Pipeline!$J$6=""),  OR(Pipeline!$N$5&lt;=O895,Pipeline!$N$5=""), OR(Pipeline!$N$6&gt;=O895,Pipeline!$N$6="")),1,0)</f>
        <v>1</v>
      </c>
      <c r="C895" s="99">
        <f>IF(B895&lt;&gt;1,"",COUNTIFS($I$6:I894,I895,$B$6:B894,1)+1)</f>
        <v>883</v>
      </c>
      <c r="D895" s="100" t="str">
        <f>IF(LEN(INDEX(Input!B$6:B$1005,ROW($C895)-ROW($C$5),1))=0,"-",INDEX(Input!B$6:B$1005,ROW($C895)-ROW($C$5),1))</f>
        <v>-</v>
      </c>
      <c r="E895" s="100" t="str">
        <f>IF(LEN(INDEX(Input!C$6:C$1005,ROW($C895)-ROW($C$5),1))=0,"-",INDEX(Input!C$6:C$1005,ROW($C895)-ROW($C$5),1))</f>
        <v>-</v>
      </c>
      <c r="F895" s="100" t="str">
        <f>IF(LEN(INDEX(Input!D$6:D$1005,ROW($C895)-ROW($C$5),1))=0,"-",INDEX(Input!D$6:D$1005,ROW($C895)-ROW($C$5),1))</f>
        <v>-</v>
      </c>
      <c r="G895" s="100" t="str">
        <f>IF(LEN(INDEX(Input!E$6:E$1005,ROW($C895)-ROW($C$5),1))=0,"-",INDEX(Input!E$6:E$1005,ROW($C895)-ROW($C$5),1))</f>
        <v>-</v>
      </c>
      <c r="H895" s="100" t="str">
        <f>IF(LEN(INDEX(Input!F$6:F$1005,ROW($C895)-ROW($C$5),1))=0,"-",INDEX(Input!F$6:F$1005,ROW($C895)-ROW($C$5),1))</f>
        <v>-</v>
      </c>
      <c r="I895" s="100" t="str">
        <f>IF(LEN(INDEX(Input!G$6:G$1005,ROW($C895)-ROW($C$5),1))=0,"",INDEX(Input!G$6:G$1005,ROW($C895)-ROW($C$5),1))</f>
        <v/>
      </c>
      <c r="J895" s="100" t="str">
        <f>IF(LEN(INDEX(Input!B$6:B$1005,ROW($C895)-ROW($C$5),1))=0,"-",IF(INDEX(Input!H$6:H$1005,ROW($C895)-ROW($C$5),1)="","Not set",INDEX(Input!H$6:H$1005,ROW($C895)-ROW($C$5),1)) )</f>
        <v>-</v>
      </c>
      <c r="K895" s="101" t="str">
        <f>IF(LEN(INDEX(Input!I$6:I$1005,ROW($C895)-ROW($C$5),1))=0,"",INDEX(Input!I$6:I$1005,ROW($C895)-ROW($C$5),1))</f>
        <v/>
      </c>
      <c r="L895" s="101" t="str">
        <f t="array" ref="L895">IFERROR(IF($AY$24=123,DAY(K895)&amp;connector&amp;IF($AZ$24="Extended",INDEX($AT$24:$AT$35,MONTH(K895),1),MONTH(K895))&amp;connector&amp;IF($AZ$24="Short", RIGHT(YEAR(K895),2),YEAR(K895)),IF($AY$24=213, MONTH(K895)&amp;connector&amp;DAY(K895)&amp;connector&amp;IF($AZ$24="Short", RIGHT(YEAR(K895),2),YEAR(K895)),IF($AZ$24="Short", RIGHT(YEAR(K895),2),YEAR(K895))&amp;connector&amp;MONTH(K895)&amp;connector&amp;DAY(K895))),"-")</f>
        <v>-</v>
      </c>
      <c r="M895" s="101" t="str">
        <f>IF(LEN(INDEX(Input!J$6:J$1005,ROW($C895)-ROW($C$5),1))=0,"",INDEX(Input!J$6:J$1005,ROW($C895)-ROW($C$5),1))</f>
        <v/>
      </c>
      <c r="N895" s="101" t="str">
        <f t="array" ref="N895">IFERROR(IF($AY$24=123,DAY(M895)&amp;connector&amp;IF($AZ$24="Extended",INDEX($AT$24:$AT$35,MONTH(M895),1),MONTH(M895))&amp;connector&amp;IF($AZ$24="Short", RIGHT(YEAR(M895),2),YEAR(M895)),IF($AY$24=213, MONTH(M895)&amp;connector&amp;DAY(M895)&amp;connector&amp;IF($AZ$24="Short", RIGHT(YEAR(M895),2),YEAR(M895)),IF($AZ$24="Short", RIGHT(YEAR(M895),2),YEAR(M895))&amp;connector&amp;MONTH(M895)&amp;connector&amp;DAY(M895))),"-")</f>
        <v>-</v>
      </c>
      <c r="O895" s="156" t="str">
        <f>IF(LEN(INDEX(Input!K$6:K$1005,ROW($C895)-ROW($C$5),1))=0,"",INDEX(Input!K$6:K$1005,ROW($C895)-ROW($C$5),1))</f>
        <v/>
      </c>
      <c r="P895" s="100" t="str">
        <f t="shared" si="103"/>
        <v>-</v>
      </c>
      <c r="Q895" s="156" t="str">
        <f>IF(LEN(INDEX(Input!L$6:L$1005,ROW($C895)-ROW($C$5),1))=0,"",INDEX(Input!L$6:L$1005,ROW($C895)-ROW($C$5),1))</f>
        <v/>
      </c>
      <c r="R895" s="100" t="str">
        <f t="shared" si="104"/>
        <v>-</v>
      </c>
      <c r="S895" s="156" t="str">
        <f>IF(LEN(INDEX(Input!M$6:M$1005,ROW($C895)-ROW($C$5),1))=0,"-",INDEX(Input!M$6:M$1005,ROW($C895)-ROW($C$5),1))</f>
        <v>-</v>
      </c>
      <c r="T895" s="156" t="str">
        <f t="shared" si="105"/>
        <v/>
      </c>
      <c r="U895" s="100" t="str">
        <f t="shared" si="106"/>
        <v>-</v>
      </c>
      <c r="V895" s="156" t="str">
        <f>IF(LEN(INDEX(Input!O$6:O$1005,ROW($C895)-ROW($C$5),1))=0,"",INDEX(Input!O$6:O$1005,ROW($C895)-ROW($C$5),1))</f>
        <v/>
      </c>
      <c r="W895" s="100" t="str">
        <f t="shared" si="107"/>
        <v>-</v>
      </c>
      <c r="X895" s="104" t="str">
        <f t="shared" si="108"/>
        <v/>
      </c>
      <c r="Y895" s="102" t="str">
        <f t="shared" si="109"/>
        <v/>
      </c>
      <c r="Z895" s="102" t="str">
        <f>IF(AND(OR(Dashboard!$D$7=J895,Dashboard!$D$7=""),  OR(Dashboard!$G$6&lt;=K895,Dashboard!$G$6=""), OR(Dashboard!$G$7&gt;=K895,Dashboard!$G$7=""),  OR(Dashboard!$J$6&lt;=O895,Dashboard!$J$6=""), OR(Dashboard!$J$7&gt;=O895,Dashboard!$J$7=""),D895&lt;&gt;""),"x","")</f>
        <v>x</v>
      </c>
      <c r="AA895" s="102" t="str">
        <f>IF(AND(OR(Dashboard!$D$6=H895,Dashboard!$D$6="",Dashboard!$D$6="All"), Z895="x"),"x","")</f>
        <v>x</v>
      </c>
      <c r="AB895" s="103" t="str">
        <f>IF(AND(OR(Dashboard!$D$6=H895,Dashboard!$D$6="",Dashboard!$D$6="All"), OR(Dashboard!$D$7=J895,Dashboard!$D$7=""),  OR(Dashboard!$G$6&lt;=K895,Dashboard!$G$6=""), OR(Dashboard!$G$7&gt;=K895,Dashboard!$G$7=""),  OR(Dashboard!$J$6&lt;=O895,Dashboard!$J$6=""), OR(Dashboard!$J$7&gt;=O895,Dashboard!$J$7=""),I895&lt;&gt;""),"x","")</f>
        <v/>
      </c>
      <c r="AC895" s="88" t="str">
        <f>IF($AB895&lt;&gt;"x","",IF(AND($I895&lt;&gt;AC$4, IFERROR(MATCH("c",$AB895:AB895,0),0)=0),"x", IF(IFERROR(MATCH("c",$AB895:AB895,0),0)=0,"c","")))</f>
        <v/>
      </c>
      <c r="AD895" s="88" t="str">
        <f>IF($AB895&lt;&gt;"x","",IF(AND($I895&lt;&gt;AD$4, IFERROR(MATCH("c",$AB895:AC895,0),0)=0),"x", IF(IFERROR(MATCH("c",$AB895:AC895,0),0)=0,"c","")))</f>
        <v/>
      </c>
      <c r="AE895" s="88" t="str">
        <f>IF($AB895&lt;&gt;"x","",IF(AND($I895&lt;&gt;AE$4, IFERROR(MATCH("c",$AB895:AD895,0),0)=0),"x", IF(IFERROR(MATCH("c",$AB895:AD895,0),0)=0,"c","")))</f>
        <v/>
      </c>
      <c r="AF895" s="88" t="str">
        <f>IF($AB895&lt;&gt;"x","",IF(AND($I895&lt;&gt;AF$4, IFERROR(MATCH("c",$AB895:AE895,0),0)=0),"x", IF(IFERROR(MATCH("c",$AB895:AE895,0),0)=0,"c","")))</f>
        <v/>
      </c>
      <c r="AG895" s="88" t="str">
        <f>IF($AB895&lt;&gt;"x","",IF(AND($I895&lt;&gt;AG$4, IFERROR(MATCH("c",$AB895:AF895,0),0)=0),"x", IF(IFERROR(MATCH("c",$AB895:AF895,0),0)=0,"c","")))</f>
        <v/>
      </c>
      <c r="AH895" s="88" t="str">
        <f>IF($AB895&lt;&gt;"x","",IF(AND($I895&lt;&gt;AH$4, IFERROR(MATCH("c",$AB895:AG895,0),0)=0),"x", IF(IFERROR(MATCH("c",$AB895:AG895,0),0)=0,"c","")))</f>
        <v/>
      </c>
      <c r="AI895" s="88" t="str">
        <f>IF($AB895&lt;&gt;"x","",IF(AND($I895&lt;&gt;AI$4, IFERROR(MATCH("c",$AB895:AH895,0),0)=0),"x", IF(IFERROR(MATCH("c",$AB895:AH895,0),0)=0,"c","")))</f>
        <v/>
      </c>
      <c r="AJ895" s="88" t="str">
        <f>IF($AB895&lt;&gt;"x","",IF(AND($I895&lt;&gt;AJ$4, IFERROR(MATCH("c",$AB895:AI895,0),0)=0),"x", IF(IFERROR(MATCH("c",$AB895:AI895,0),0)=0,"c","")))</f>
        <v/>
      </c>
      <c r="AK895" s="88" t="str">
        <f>IF($AB895&lt;&gt;"x","",IF(AND($I895&lt;&gt;AK$4, IFERROR(MATCH("c",$AB895:AJ895,0),0)=0),"x", IF(IFERROR(MATCH("c",$AB895:AJ895,0),0)=0,"c","")))</f>
        <v/>
      </c>
      <c r="AL895" s="88" t="str">
        <f>IF($AB895&lt;&gt;"x","",IF(AND($I895&lt;&gt;AL$4, IFERROR(MATCH("c",$AB895:AK895,0),0)=0),"x", IF(IFERROR(MATCH("c",$AB895:AK895,0),0)=0,"c","")))</f>
        <v/>
      </c>
      <c r="AM895" s="88" t="str">
        <f>IF($AB895&lt;&gt;"x","",IF(AND($I895&lt;&gt;AM$4, IFERROR(MATCH("c",$AB895:AL895,0),0)=0),"x", IF(IFERROR(MATCH("c",$AB895:AL895,0),0)=0,"c","")))</f>
        <v/>
      </c>
      <c r="AN895" s="88" t="str">
        <f>IF($AB895&lt;&gt;"x","",IF(AND($I895&lt;&gt;AN$4, IFERROR(MATCH("c",$AB895:AM895,0),0)=0),"x", IF(IFERROR(MATCH("c",$AB895:AM895,0),0)=0,"c","")))</f>
        <v/>
      </c>
      <c r="AO895" s="88" t="str">
        <f>IF($AB895&lt;&gt;"x","",IF(AND($I895&lt;&gt;AO$4, IFERROR(MATCH("c",$AB895:AN895,0),0)=0),"x", IF(IFERROR(MATCH("c",$AB895:AN895,0),0)=0,"c","")))</f>
        <v/>
      </c>
      <c r="AP895" s="88" t="str">
        <f>IF($AB895&lt;&gt;"x","",IF(AND($I895&lt;&gt;AP$4, IFERROR(MATCH("c",$AB895:AO895,0),0)=0),"x", IF(IFERROR(MATCH("c",$AB895:AO895,0),0)=0,"c","")))</f>
        <v/>
      </c>
      <c r="AQ895" s="88" t="str">
        <f>IF($AB895&lt;&gt;"x","",IF(AND($I895&lt;&gt;AQ$4, IFERROR(MATCH("c",$AB895:AP895,0),0)=0),"x", IF(IFERROR(MATCH("c",$AB895:AP895,0),0)=0,"c","")))</f>
        <v/>
      </c>
    </row>
    <row r="896" spans="2:43" x14ac:dyDescent="0.25">
      <c r="B896" s="88">
        <f>IF(AND(OR(Pipeline!$F$5=H896,Pipeline!$F$5="",Pipeline!$F$5="All"), OR(Pipeline!$F$6=J896,Pipeline!$F$6="",Pipeline!$F$6="All"),  OR(Pipeline!$J$5&lt;=K896,Pipeline!$J$5=""), OR(Pipeline!$J$6&gt;=K896,Pipeline!$J$6=""),  OR(Pipeline!$N$5&lt;=O896,Pipeline!$N$5=""), OR(Pipeline!$N$6&gt;=O896,Pipeline!$N$6="")),1,0)</f>
        <v>1</v>
      </c>
      <c r="C896" s="99">
        <f>IF(B896&lt;&gt;1,"",COUNTIFS($I$6:I895,I896,$B$6:B895,1)+1)</f>
        <v>884</v>
      </c>
      <c r="D896" s="100" t="str">
        <f>IF(LEN(INDEX(Input!B$6:B$1005,ROW($C896)-ROW($C$5),1))=0,"-",INDEX(Input!B$6:B$1005,ROW($C896)-ROW($C$5),1))</f>
        <v>-</v>
      </c>
      <c r="E896" s="100" t="str">
        <f>IF(LEN(INDEX(Input!C$6:C$1005,ROW($C896)-ROW($C$5),1))=0,"-",INDEX(Input!C$6:C$1005,ROW($C896)-ROW($C$5),1))</f>
        <v>-</v>
      </c>
      <c r="F896" s="100" t="str">
        <f>IF(LEN(INDEX(Input!D$6:D$1005,ROW($C896)-ROW($C$5),1))=0,"-",INDEX(Input!D$6:D$1005,ROW($C896)-ROW($C$5),1))</f>
        <v>-</v>
      </c>
      <c r="G896" s="100" t="str">
        <f>IF(LEN(INDEX(Input!E$6:E$1005,ROW($C896)-ROW($C$5),1))=0,"-",INDEX(Input!E$6:E$1005,ROW($C896)-ROW($C$5),1))</f>
        <v>-</v>
      </c>
      <c r="H896" s="100" t="str">
        <f>IF(LEN(INDEX(Input!F$6:F$1005,ROW($C896)-ROW($C$5),1))=0,"-",INDEX(Input!F$6:F$1005,ROW($C896)-ROW($C$5),1))</f>
        <v>-</v>
      </c>
      <c r="I896" s="100" t="str">
        <f>IF(LEN(INDEX(Input!G$6:G$1005,ROW($C896)-ROW($C$5),1))=0,"",INDEX(Input!G$6:G$1005,ROW($C896)-ROW($C$5),1))</f>
        <v/>
      </c>
      <c r="J896" s="100" t="str">
        <f>IF(LEN(INDEX(Input!B$6:B$1005,ROW($C896)-ROW($C$5),1))=0,"-",IF(INDEX(Input!H$6:H$1005,ROW($C896)-ROW($C$5),1)="","Not set",INDEX(Input!H$6:H$1005,ROW($C896)-ROW($C$5),1)) )</f>
        <v>-</v>
      </c>
      <c r="K896" s="101" t="str">
        <f>IF(LEN(INDEX(Input!I$6:I$1005,ROW($C896)-ROW($C$5),1))=0,"",INDEX(Input!I$6:I$1005,ROW($C896)-ROW($C$5),1))</f>
        <v/>
      </c>
      <c r="L896" s="101" t="str">
        <f t="array" ref="L896">IFERROR(IF($AY$24=123,DAY(K896)&amp;connector&amp;IF($AZ$24="Extended",INDEX($AT$24:$AT$35,MONTH(K896),1),MONTH(K896))&amp;connector&amp;IF($AZ$24="Short", RIGHT(YEAR(K896),2),YEAR(K896)),IF($AY$24=213, MONTH(K896)&amp;connector&amp;DAY(K896)&amp;connector&amp;IF($AZ$24="Short", RIGHT(YEAR(K896),2),YEAR(K896)),IF($AZ$24="Short", RIGHT(YEAR(K896),2),YEAR(K896))&amp;connector&amp;MONTH(K896)&amp;connector&amp;DAY(K896))),"-")</f>
        <v>-</v>
      </c>
      <c r="M896" s="101" t="str">
        <f>IF(LEN(INDEX(Input!J$6:J$1005,ROW($C896)-ROW($C$5),1))=0,"",INDEX(Input!J$6:J$1005,ROW($C896)-ROW($C$5),1))</f>
        <v/>
      </c>
      <c r="N896" s="101" t="str">
        <f t="array" ref="N896">IFERROR(IF($AY$24=123,DAY(M896)&amp;connector&amp;IF($AZ$24="Extended",INDEX($AT$24:$AT$35,MONTH(M896),1),MONTH(M896))&amp;connector&amp;IF($AZ$24="Short", RIGHT(YEAR(M896),2),YEAR(M896)),IF($AY$24=213, MONTH(M896)&amp;connector&amp;DAY(M896)&amp;connector&amp;IF($AZ$24="Short", RIGHT(YEAR(M896),2),YEAR(M896)),IF($AZ$24="Short", RIGHT(YEAR(M896),2),YEAR(M896))&amp;connector&amp;MONTH(M896)&amp;connector&amp;DAY(M896))),"-")</f>
        <v>-</v>
      </c>
      <c r="O896" s="156" t="str">
        <f>IF(LEN(INDEX(Input!K$6:K$1005,ROW($C896)-ROW($C$5),1))=0,"",INDEX(Input!K$6:K$1005,ROW($C896)-ROW($C$5),1))</f>
        <v/>
      </c>
      <c r="P896" s="100" t="str">
        <f t="shared" si="103"/>
        <v>-</v>
      </c>
      <c r="Q896" s="156" t="str">
        <f>IF(LEN(INDEX(Input!L$6:L$1005,ROW($C896)-ROW($C$5),1))=0,"",INDEX(Input!L$6:L$1005,ROW($C896)-ROW($C$5),1))</f>
        <v/>
      </c>
      <c r="R896" s="100" t="str">
        <f t="shared" si="104"/>
        <v>-</v>
      </c>
      <c r="S896" s="156" t="str">
        <f>IF(LEN(INDEX(Input!M$6:M$1005,ROW($C896)-ROW($C$5),1))=0,"-",INDEX(Input!M$6:M$1005,ROW($C896)-ROW($C$5),1))</f>
        <v>-</v>
      </c>
      <c r="T896" s="156" t="str">
        <f t="shared" si="105"/>
        <v/>
      </c>
      <c r="U896" s="100" t="str">
        <f t="shared" si="106"/>
        <v>-</v>
      </c>
      <c r="V896" s="156" t="str">
        <f>IF(LEN(INDEX(Input!O$6:O$1005,ROW($C896)-ROW($C$5),1))=0,"",INDEX(Input!O$6:O$1005,ROW($C896)-ROW($C$5),1))</f>
        <v/>
      </c>
      <c r="W896" s="100" t="str">
        <f t="shared" si="107"/>
        <v>-</v>
      </c>
      <c r="X896" s="104" t="str">
        <f t="shared" si="108"/>
        <v/>
      </c>
      <c r="Y896" s="102" t="str">
        <f t="shared" si="109"/>
        <v/>
      </c>
      <c r="Z896" s="102" t="str">
        <f>IF(AND(OR(Dashboard!$D$7=J896,Dashboard!$D$7=""),  OR(Dashboard!$G$6&lt;=K896,Dashboard!$G$6=""), OR(Dashboard!$G$7&gt;=K896,Dashboard!$G$7=""),  OR(Dashboard!$J$6&lt;=O896,Dashboard!$J$6=""), OR(Dashboard!$J$7&gt;=O896,Dashboard!$J$7=""),D896&lt;&gt;""),"x","")</f>
        <v>x</v>
      </c>
      <c r="AA896" s="102" t="str">
        <f>IF(AND(OR(Dashboard!$D$6=H896,Dashboard!$D$6="",Dashboard!$D$6="All"), Z896="x"),"x","")</f>
        <v>x</v>
      </c>
      <c r="AB896" s="103" t="str">
        <f>IF(AND(OR(Dashboard!$D$6=H896,Dashboard!$D$6="",Dashboard!$D$6="All"), OR(Dashboard!$D$7=J896,Dashboard!$D$7=""),  OR(Dashboard!$G$6&lt;=K896,Dashboard!$G$6=""), OR(Dashboard!$G$7&gt;=K896,Dashboard!$G$7=""),  OR(Dashboard!$J$6&lt;=O896,Dashboard!$J$6=""), OR(Dashboard!$J$7&gt;=O896,Dashboard!$J$7=""),I896&lt;&gt;""),"x","")</f>
        <v/>
      </c>
      <c r="AC896" s="88" t="str">
        <f>IF($AB896&lt;&gt;"x","",IF(AND($I896&lt;&gt;AC$4, IFERROR(MATCH("c",$AB896:AB896,0),0)=0),"x", IF(IFERROR(MATCH("c",$AB896:AB896,0),0)=0,"c","")))</f>
        <v/>
      </c>
      <c r="AD896" s="88" t="str">
        <f>IF($AB896&lt;&gt;"x","",IF(AND($I896&lt;&gt;AD$4, IFERROR(MATCH("c",$AB896:AC896,0),0)=0),"x", IF(IFERROR(MATCH("c",$AB896:AC896,0),0)=0,"c","")))</f>
        <v/>
      </c>
      <c r="AE896" s="88" t="str">
        <f>IF($AB896&lt;&gt;"x","",IF(AND($I896&lt;&gt;AE$4, IFERROR(MATCH("c",$AB896:AD896,0),0)=0),"x", IF(IFERROR(MATCH("c",$AB896:AD896,0),0)=0,"c","")))</f>
        <v/>
      </c>
      <c r="AF896" s="88" t="str">
        <f>IF($AB896&lt;&gt;"x","",IF(AND($I896&lt;&gt;AF$4, IFERROR(MATCH("c",$AB896:AE896,0),0)=0),"x", IF(IFERROR(MATCH("c",$AB896:AE896,0),0)=0,"c","")))</f>
        <v/>
      </c>
      <c r="AG896" s="88" t="str">
        <f>IF($AB896&lt;&gt;"x","",IF(AND($I896&lt;&gt;AG$4, IFERROR(MATCH("c",$AB896:AF896,0),0)=0),"x", IF(IFERROR(MATCH("c",$AB896:AF896,0),0)=0,"c","")))</f>
        <v/>
      </c>
      <c r="AH896" s="88" t="str">
        <f>IF($AB896&lt;&gt;"x","",IF(AND($I896&lt;&gt;AH$4, IFERROR(MATCH("c",$AB896:AG896,0),0)=0),"x", IF(IFERROR(MATCH("c",$AB896:AG896,0),0)=0,"c","")))</f>
        <v/>
      </c>
      <c r="AI896" s="88" t="str">
        <f>IF($AB896&lt;&gt;"x","",IF(AND($I896&lt;&gt;AI$4, IFERROR(MATCH("c",$AB896:AH896,0),0)=0),"x", IF(IFERROR(MATCH("c",$AB896:AH896,0),0)=0,"c","")))</f>
        <v/>
      </c>
      <c r="AJ896" s="88" t="str">
        <f>IF($AB896&lt;&gt;"x","",IF(AND($I896&lt;&gt;AJ$4, IFERROR(MATCH("c",$AB896:AI896,0),0)=0),"x", IF(IFERROR(MATCH("c",$AB896:AI896,0),0)=0,"c","")))</f>
        <v/>
      </c>
      <c r="AK896" s="88" t="str">
        <f>IF($AB896&lt;&gt;"x","",IF(AND($I896&lt;&gt;AK$4, IFERROR(MATCH("c",$AB896:AJ896,0),0)=0),"x", IF(IFERROR(MATCH("c",$AB896:AJ896,0),0)=0,"c","")))</f>
        <v/>
      </c>
      <c r="AL896" s="88" t="str">
        <f>IF($AB896&lt;&gt;"x","",IF(AND($I896&lt;&gt;AL$4, IFERROR(MATCH("c",$AB896:AK896,0),0)=0),"x", IF(IFERROR(MATCH("c",$AB896:AK896,0),0)=0,"c","")))</f>
        <v/>
      </c>
      <c r="AM896" s="88" t="str">
        <f>IF($AB896&lt;&gt;"x","",IF(AND($I896&lt;&gt;AM$4, IFERROR(MATCH("c",$AB896:AL896,0),0)=0),"x", IF(IFERROR(MATCH("c",$AB896:AL896,0),0)=0,"c","")))</f>
        <v/>
      </c>
      <c r="AN896" s="88" t="str">
        <f>IF($AB896&lt;&gt;"x","",IF(AND($I896&lt;&gt;AN$4, IFERROR(MATCH("c",$AB896:AM896,0),0)=0),"x", IF(IFERROR(MATCH("c",$AB896:AM896,0),0)=0,"c","")))</f>
        <v/>
      </c>
      <c r="AO896" s="88" t="str">
        <f>IF($AB896&lt;&gt;"x","",IF(AND($I896&lt;&gt;AO$4, IFERROR(MATCH("c",$AB896:AN896,0),0)=0),"x", IF(IFERROR(MATCH("c",$AB896:AN896,0),0)=0,"c","")))</f>
        <v/>
      </c>
      <c r="AP896" s="88" t="str">
        <f>IF($AB896&lt;&gt;"x","",IF(AND($I896&lt;&gt;AP$4, IFERROR(MATCH("c",$AB896:AO896,0),0)=0),"x", IF(IFERROR(MATCH("c",$AB896:AO896,0),0)=0,"c","")))</f>
        <v/>
      </c>
      <c r="AQ896" s="88" t="str">
        <f>IF($AB896&lt;&gt;"x","",IF(AND($I896&lt;&gt;AQ$4, IFERROR(MATCH("c",$AB896:AP896,0),0)=0),"x", IF(IFERROR(MATCH("c",$AB896:AP896,0),0)=0,"c","")))</f>
        <v/>
      </c>
    </row>
    <row r="897" spans="2:43" x14ac:dyDescent="0.25">
      <c r="B897" s="88">
        <f>IF(AND(OR(Pipeline!$F$5=H897,Pipeline!$F$5="",Pipeline!$F$5="All"), OR(Pipeline!$F$6=J897,Pipeline!$F$6="",Pipeline!$F$6="All"),  OR(Pipeline!$J$5&lt;=K897,Pipeline!$J$5=""), OR(Pipeline!$J$6&gt;=K897,Pipeline!$J$6=""),  OR(Pipeline!$N$5&lt;=O897,Pipeline!$N$5=""), OR(Pipeline!$N$6&gt;=O897,Pipeline!$N$6="")),1,0)</f>
        <v>1</v>
      </c>
      <c r="C897" s="99">
        <f>IF(B897&lt;&gt;1,"",COUNTIFS($I$6:I896,I897,$B$6:B896,1)+1)</f>
        <v>885</v>
      </c>
      <c r="D897" s="100" t="str">
        <f>IF(LEN(INDEX(Input!B$6:B$1005,ROW($C897)-ROW($C$5),1))=0,"-",INDEX(Input!B$6:B$1005,ROW($C897)-ROW($C$5),1))</f>
        <v>-</v>
      </c>
      <c r="E897" s="100" t="str">
        <f>IF(LEN(INDEX(Input!C$6:C$1005,ROW($C897)-ROW($C$5),1))=0,"-",INDEX(Input!C$6:C$1005,ROW($C897)-ROW($C$5),1))</f>
        <v>-</v>
      </c>
      <c r="F897" s="100" t="str">
        <f>IF(LEN(INDEX(Input!D$6:D$1005,ROW($C897)-ROW($C$5),1))=0,"-",INDEX(Input!D$6:D$1005,ROW($C897)-ROW($C$5),1))</f>
        <v>-</v>
      </c>
      <c r="G897" s="100" t="str">
        <f>IF(LEN(INDEX(Input!E$6:E$1005,ROW($C897)-ROW($C$5),1))=0,"-",INDEX(Input!E$6:E$1005,ROW($C897)-ROW($C$5),1))</f>
        <v>-</v>
      </c>
      <c r="H897" s="100" t="str">
        <f>IF(LEN(INDEX(Input!F$6:F$1005,ROW($C897)-ROW($C$5),1))=0,"-",INDEX(Input!F$6:F$1005,ROW($C897)-ROW($C$5),1))</f>
        <v>-</v>
      </c>
      <c r="I897" s="100" t="str">
        <f>IF(LEN(INDEX(Input!G$6:G$1005,ROW($C897)-ROW($C$5),1))=0,"",INDEX(Input!G$6:G$1005,ROW($C897)-ROW($C$5),1))</f>
        <v/>
      </c>
      <c r="J897" s="100" t="str">
        <f>IF(LEN(INDEX(Input!B$6:B$1005,ROW($C897)-ROW($C$5),1))=0,"-",IF(INDEX(Input!H$6:H$1005,ROW($C897)-ROW($C$5),1)="","Not set",INDEX(Input!H$6:H$1005,ROW($C897)-ROW($C$5),1)) )</f>
        <v>-</v>
      </c>
      <c r="K897" s="101" t="str">
        <f>IF(LEN(INDEX(Input!I$6:I$1005,ROW($C897)-ROW($C$5),1))=0,"",INDEX(Input!I$6:I$1005,ROW($C897)-ROW($C$5),1))</f>
        <v/>
      </c>
      <c r="L897" s="101" t="str">
        <f t="array" ref="L897">IFERROR(IF($AY$24=123,DAY(K897)&amp;connector&amp;IF($AZ$24="Extended",INDEX($AT$24:$AT$35,MONTH(K897),1),MONTH(K897))&amp;connector&amp;IF($AZ$24="Short", RIGHT(YEAR(K897),2),YEAR(K897)),IF($AY$24=213, MONTH(K897)&amp;connector&amp;DAY(K897)&amp;connector&amp;IF($AZ$24="Short", RIGHT(YEAR(K897),2),YEAR(K897)),IF($AZ$24="Short", RIGHT(YEAR(K897),2),YEAR(K897))&amp;connector&amp;MONTH(K897)&amp;connector&amp;DAY(K897))),"-")</f>
        <v>-</v>
      </c>
      <c r="M897" s="101" t="str">
        <f>IF(LEN(INDEX(Input!J$6:J$1005,ROW($C897)-ROW($C$5),1))=0,"",INDEX(Input!J$6:J$1005,ROW($C897)-ROW($C$5),1))</f>
        <v/>
      </c>
      <c r="N897" s="101" t="str">
        <f t="array" ref="N897">IFERROR(IF($AY$24=123,DAY(M897)&amp;connector&amp;IF($AZ$24="Extended",INDEX($AT$24:$AT$35,MONTH(M897),1),MONTH(M897))&amp;connector&amp;IF($AZ$24="Short", RIGHT(YEAR(M897),2),YEAR(M897)),IF($AY$24=213, MONTH(M897)&amp;connector&amp;DAY(M897)&amp;connector&amp;IF($AZ$24="Short", RIGHT(YEAR(M897),2),YEAR(M897)),IF($AZ$24="Short", RIGHT(YEAR(M897),2),YEAR(M897))&amp;connector&amp;MONTH(M897)&amp;connector&amp;DAY(M897))),"-")</f>
        <v>-</v>
      </c>
      <c r="O897" s="156" t="str">
        <f>IF(LEN(INDEX(Input!K$6:K$1005,ROW($C897)-ROW($C$5),1))=0,"",INDEX(Input!K$6:K$1005,ROW($C897)-ROW($C$5),1))</f>
        <v/>
      </c>
      <c r="P897" s="100" t="str">
        <f t="shared" si="103"/>
        <v>-</v>
      </c>
      <c r="Q897" s="156" t="str">
        <f>IF(LEN(INDEX(Input!L$6:L$1005,ROW($C897)-ROW($C$5),1))=0,"",INDEX(Input!L$6:L$1005,ROW($C897)-ROW($C$5),1))</f>
        <v/>
      </c>
      <c r="R897" s="100" t="str">
        <f t="shared" si="104"/>
        <v>-</v>
      </c>
      <c r="S897" s="156" t="str">
        <f>IF(LEN(INDEX(Input!M$6:M$1005,ROW($C897)-ROW($C$5),1))=0,"-",INDEX(Input!M$6:M$1005,ROW($C897)-ROW($C$5),1))</f>
        <v>-</v>
      </c>
      <c r="T897" s="156" t="str">
        <f t="shared" si="105"/>
        <v/>
      </c>
      <c r="U897" s="100" t="str">
        <f t="shared" si="106"/>
        <v>-</v>
      </c>
      <c r="V897" s="156" t="str">
        <f>IF(LEN(INDEX(Input!O$6:O$1005,ROW($C897)-ROW($C$5),1))=0,"",INDEX(Input!O$6:O$1005,ROW($C897)-ROW($C$5),1))</f>
        <v/>
      </c>
      <c r="W897" s="100" t="str">
        <f t="shared" si="107"/>
        <v>-</v>
      </c>
      <c r="X897" s="104" t="str">
        <f t="shared" si="108"/>
        <v/>
      </c>
      <c r="Y897" s="102" t="str">
        <f t="shared" si="109"/>
        <v/>
      </c>
      <c r="Z897" s="102" t="str">
        <f>IF(AND(OR(Dashboard!$D$7=J897,Dashboard!$D$7=""),  OR(Dashboard!$G$6&lt;=K897,Dashboard!$G$6=""), OR(Dashboard!$G$7&gt;=K897,Dashboard!$G$7=""),  OR(Dashboard!$J$6&lt;=O897,Dashboard!$J$6=""), OR(Dashboard!$J$7&gt;=O897,Dashboard!$J$7=""),D897&lt;&gt;""),"x","")</f>
        <v>x</v>
      </c>
      <c r="AA897" s="102" t="str">
        <f>IF(AND(OR(Dashboard!$D$6=H897,Dashboard!$D$6="",Dashboard!$D$6="All"), Z897="x"),"x","")</f>
        <v>x</v>
      </c>
      <c r="AB897" s="103" t="str">
        <f>IF(AND(OR(Dashboard!$D$6=H897,Dashboard!$D$6="",Dashboard!$D$6="All"), OR(Dashboard!$D$7=J897,Dashboard!$D$7=""),  OR(Dashboard!$G$6&lt;=K897,Dashboard!$G$6=""), OR(Dashboard!$G$7&gt;=K897,Dashboard!$G$7=""),  OR(Dashboard!$J$6&lt;=O897,Dashboard!$J$6=""), OR(Dashboard!$J$7&gt;=O897,Dashboard!$J$7=""),I897&lt;&gt;""),"x","")</f>
        <v/>
      </c>
      <c r="AC897" s="88" t="str">
        <f>IF($AB897&lt;&gt;"x","",IF(AND($I897&lt;&gt;AC$4, IFERROR(MATCH("c",$AB897:AB897,0),0)=0),"x", IF(IFERROR(MATCH("c",$AB897:AB897,0),0)=0,"c","")))</f>
        <v/>
      </c>
      <c r="AD897" s="88" t="str">
        <f>IF($AB897&lt;&gt;"x","",IF(AND($I897&lt;&gt;AD$4, IFERROR(MATCH("c",$AB897:AC897,0),0)=0),"x", IF(IFERROR(MATCH("c",$AB897:AC897,0),0)=0,"c","")))</f>
        <v/>
      </c>
      <c r="AE897" s="88" t="str">
        <f>IF($AB897&lt;&gt;"x","",IF(AND($I897&lt;&gt;AE$4, IFERROR(MATCH("c",$AB897:AD897,0),0)=0),"x", IF(IFERROR(MATCH("c",$AB897:AD897,0),0)=0,"c","")))</f>
        <v/>
      </c>
      <c r="AF897" s="88" t="str">
        <f>IF($AB897&lt;&gt;"x","",IF(AND($I897&lt;&gt;AF$4, IFERROR(MATCH("c",$AB897:AE897,0),0)=0),"x", IF(IFERROR(MATCH("c",$AB897:AE897,0),0)=0,"c","")))</f>
        <v/>
      </c>
      <c r="AG897" s="88" t="str">
        <f>IF($AB897&lt;&gt;"x","",IF(AND($I897&lt;&gt;AG$4, IFERROR(MATCH("c",$AB897:AF897,0),0)=0),"x", IF(IFERROR(MATCH("c",$AB897:AF897,0),0)=0,"c","")))</f>
        <v/>
      </c>
      <c r="AH897" s="88" t="str">
        <f>IF($AB897&lt;&gt;"x","",IF(AND($I897&lt;&gt;AH$4, IFERROR(MATCH("c",$AB897:AG897,0),0)=0),"x", IF(IFERROR(MATCH("c",$AB897:AG897,0),0)=0,"c","")))</f>
        <v/>
      </c>
      <c r="AI897" s="88" t="str">
        <f>IF($AB897&lt;&gt;"x","",IF(AND($I897&lt;&gt;AI$4, IFERROR(MATCH("c",$AB897:AH897,0),0)=0),"x", IF(IFERROR(MATCH("c",$AB897:AH897,0),0)=0,"c","")))</f>
        <v/>
      </c>
      <c r="AJ897" s="88" t="str">
        <f>IF($AB897&lt;&gt;"x","",IF(AND($I897&lt;&gt;AJ$4, IFERROR(MATCH("c",$AB897:AI897,0),0)=0),"x", IF(IFERROR(MATCH("c",$AB897:AI897,0),0)=0,"c","")))</f>
        <v/>
      </c>
      <c r="AK897" s="88" t="str">
        <f>IF($AB897&lt;&gt;"x","",IF(AND($I897&lt;&gt;AK$4, IFERROR(MATCH("c",$AB897:AJ897,0),0)=0),"x", IF(IFERROR(MATCH("c",$AB897:AJ897,0),0)=0,"c","")))</f>
        <v/>
      </c>
      <c r="AL897" s="88" t="str">
        <f>IF($AB897&lt;&gt;"x","",IF(AND($I897&lt;&gt;AL$4, IFERROR(MATCH("c",$AB897:AK897,0),0)=0),"x", IF(IFERROR(MATCH("c",$AB897:AK897,0),0)=0,"c","")))</f>
        <v/>
      </c>
      <c r="AM897" s="88" t="str">
        <f>IF($AB897&lt;&gt;"x","",IF(AND($I897&lt;&gt;AM$4, IFERROR(MATCH("c",$AB897:AL897,0),0)=0),"x", IF(IFERROR(MATCH("c",$AB897:AL897,0),0)=0,"c","")))</f>
        <v/>
      </c>
      <c r="AN897" s="88" t="str">
        <f>IF($AB897&lt;&gt;"x","",IF(AND($I897&lt;&gt;AN$4, IFERROR(MATCH("c",$AB897:AM897,0),0)=0),"x", IF(IFERROR(MATCH("c",$AB897:AM897,0),0)=0,"c","")))</f>
        <v/>
      </c>
      <c r="AO897" s="88" t="str">
        <f>IF($AB897&lt;&gt;"x","",IF(AND($I897&lt;&gt;AO$4, IFERROR(MATCH("c",$AB897:AN897,0),0)=0),"x", IF(IFERROR(MATCH("c",$AB897:AN897,0),0)=0,"c","")))</f>
        <v/>
      </c>
      <c r="AP897" s="88" t="str">
        <f>IF($AB897&lt;&gt;"x","",IF(AND($I897&lt;&gt;AP$4, IFERROR(MATCH("c",$AB897:AO897,0),0)=0),"x", IF(IFERROR(MATCH("c",$AB897:AO897,0),0)=0,"c","")))</f>
        <v/>
      </c>
      <c r="AQ897" s="88" t="str">
        <f>IF($AB897&lt;&gt;"x","",IF(AND($I897&lt;&gt;AQ$4, IFERROR(MATCH("c",$AB897:AP897,0),0)=0),"x", IF(IFERROR(MATCH("c",$AB897:AP897,0),0)=0,"c","")))</f>
        <v/>
      </c>
    </row>
    <row r="898" spans="2:43" x14ac:dyDescent="0.25">
      <c r="B898" s="88">
        <f>IF(AND(OR(Pipeline!$F$5=H898,Pipeline!$F$5="",Pipeline!$F$5="All"), OR(Pipeline!$F$6=J898,Pipeline!$F$6="",Pipeline!$F$6="All"),  OR(Pipeline!$J$5&lt;=K898,Pipeline!$J$5=""), OR(Pipeline!$J$6&gt;=K898,Pipeline!$J$6=""),  OR(Pipeline!$N$5&lt;=O898,Pipeline!$N$5=""), OR(Pipeline!$N$6&gt;=O898,Pipeline!$N$6="")),1,0)</f>
        <v>1</v>
      </c>
      <c r="C898" s="99">
        <f>IF(B898&lt;&gt;1,"",COUNTIFS($I$6:I897,I898,$B$6:B897,1)+1)</f>
        <v>886</v>
      </c>
      <c r="D898" s="100" t="str">
        <f>IF(LEN(INDEX(Input!B$6:B$1005,ROW($C898)-ROW($C$5),1))=0,"-",INDEX(Input!B$6:B$1005,ROW($C898)-ROW($C$5),1))</f>
        <v>-</v>
      </c>
      <c r="E898" s="100" t="str">
        <f>IF(LEN(INDEX(Input!C$6:C$1005,ROW($C898)-ROW($C$5),1))=0,"-",INDEX(Input!C$6:C$1005,ROW($C898)-ROW($C$5),1))</f>
        <v>-</v>
      </c>
      <c r="F898" s="100" t="str">
        <f>IF(LEN(INDEX(Input!D$6:D$1005,ROW($C898)-ROW($C$5),1))=0,"-",INDEX(Input!D$6:D$1005,ROW($C898)-ROW($C$5),1))</f>
        <v>-</v>
      </c>
      <c r="G898" s="100" t="str">
        <f>IF(LEN(INDEX(Input!E$6:E$1005,ROW($C898)-ROW($C$5),1))=0,"-",INDEX(Input!E$6:E$1005,ROW($C898)-ROW($C$5),1))</f>
        <v>-</v>
      </c>
      <c r="H898" s="100" t="str">
        <f>IF(LEN(INDEX(Input!F$6:F$1005,ROW($C898)-ROW($C$5),1))=0,"-",INDEX(Input!F$6:F$1005,ROW($C898)-ROW($C$5),1))</f>
        <v>-</v>
      </c>
      <c r="I898" s="100" t="str">
        <f>IF(LEN(INDEX(Input!G$6:G$1005,ROW($C898)-ROW($C$5),1))=0,"",INDEX(Input!G$6:G$1005,ROW($C898)-ROW($C$5),1))</f>
        <v/>
      </c>
      <c r="J898" s="100" t="str">
        <f>IF(LEN(INDEX(Input!B$6:B$1005,ROW($C898)-ROW($C$5),1))=0,"-",IF(INDEX(Input!H$6:H$1005,ROW($C898)-ROW($C$5),1)="","Not set",INDEX(Input!H$6:H$1005,ROW($C898)-ROW($C$5),1)) )</f>
        <v>-</v>
      </c>
      <c r="K898" s="101" t="str">
        <f>IF(LEN(INDEX(Input!I$6:I$1005,ROW($C898)-ROW($C$5),1))=0,"",INDEX(Input!I$6:I$1005,ROW($C898)-ROW($C$5),1))</f>
        <v/>
      </c>
      <c r="L898" s="101" t="str">
        <f t="array" ref="L898">IFERROR(IF($AY$24=123,DAY(K898)&amp;connector&amp;IF($AZ$24="Extended",INDEX($AT$24:$AT$35,MONTH(K898),1),MONTH(K898))&amp;connector&amp;IF($AZ$24="Short", RIGHT(YEAR(K898),2),YEAR(K898)),IF($AY$24=213, MONTH(K898)&amp;connector&amp;DAY(K898)&amp;connector&amp;IF($AZ$24="Short", RIGHT(YEAR(K898),2),YEAR(K898)),IF($AZ$24="Short", RIGHT(YEAR(K898),2),YEAR(K898))&amp;connector&amp;MONTH(K898)&amp;connector&amp;DAY(K898))),"-")</f>
        <v>-</v>
      </c>
      <c r="M898" s="101" t="str">
        <f>IF(LEN(INDEX(Input!J$6:J$1005,ROW($C898)-ROW($C$5),1))=0,"",INDEX(Input!J$6:J$1005,ROW($C898)-ROW($C$5),1))</f>
        <v/>
      </c>
      <c r="N898" s="101" t="str">
        <f t="array" ref="N898">IFERROR(IF($AY$24=123,DAY(M898)&amp;connector&amp;IF($AZ$24="Extended",INDEX($AT$24:$AT$35,MONTH(M898),1),MONTH(M898))&amp;connector&amp;IF($AZ$24="Short", RIGHT(YEAR(M898),2),YEAR(M898)),IF($AY$24=213, MONTH(M898)&amp;connector&amp;DAY(M898)&amp;connector&amp;IF($AZ$24="Short", RIGHT(YEAR(M898),2),YEAR(M898)),IF($AZ$24="Short", RIGHT(YEAR(M898),2),YEAR(M898))&amp;connector&amp;MONTH(M898)&amp;connector&amp;DAY(M898))),"-")</f>
        <v>-</v>
      </c>
      <c r="O898" s="156" t="str">
        <f>IF(LEN(INDEX(Input!K$6:K$1005,ROW($C898)-ROW($C$5),1))=0,"",INDEX(Input!K$6:K$1005,ROW($C898)-ROW($C$5),1))</f>
        <v/>
      </c>
      <c r="P898" s="100" t="str">
        <f t="shared" si="103"/>
        <v>-</v>
      </c>
      <c r="Q898" s="156" t="str">
        <f>IF(LEN(INDEX(Input!L$6:L$1005,ROW($C898)-ROW($C$5),1))=0,"",INDEX(Input!L$6:L$1005,ROW($C898)-ROW($C$5),1))</f>
        <v/>
      </c>
      <c r="R898" s="100" t="str">
        <f t="shared" si="104"/>
        <v>-</v>
      </c>
      <c r="S898" s="156" t="str">
        <f>IF(LEN(INDEX(Input!M$6:M$1005,ROW($C898)-ROW($C$5),1))=0,"-",INDEX(Input!M$6:M$1005,ROW($C898)-ROW($C$5),1))</f>
        <v>-</v>
      </c>
      <c r="T898" s="156" t="str">
        <f t="shared" si="105"/>
        <v/>
      </c>
      <c r="U898" s="100" t="str">
        <f t="shared" si="106"/>
        <v>-</v>
      </c>
      <c r="V898" s="156" t="str">
        <f>IF(LEN(INDEX(Input!O$6:O$1005,ROW($C898)-ROW($C$5),1))=0,"",INDEX(Input!O$6:O$1005,ROW($C898)-ROW($C$5),1))</f>
        <v/>
      </c>
      <c r="W898" s="100" t="str">
        <f t="shared" si="107"/>
        <v>-</v>
      </c>
      <c r="X898" s="104" t="str">
        <f t="shared" si="108"/>
        <v/>
      </c>
      <c r="Y898" s="102" t="str">
        <f t="shared" si="109"/>
        <v/>
      </c>
      <c r="Z898" s="102" t="str">
        <f>IF(AND(OR(Dashboard!$D$7=J898,Dashboard!$D$7=""),  OR(Dashboard!$G$6&lt;=K898,Dashboard!$G$6=""), OR(Dashboard!$G$7&gt;=K898,Dashboard!$G$7=""),  OR(Dashboard!$J$6&lt;=O898,Dashboard!$J$6=""), OR(Dashboard!$J$7&gt;=O898,Dashboard!$J$7=""),D898&lt;&gt;""),"x","")</f>
        <v>x</v>
      </c>
      <c r="AA898" s="102" t="str">
        <f>IF(AND(OR(Dashboard!$D$6=H898,Dashboard!$D$6="",Dashboard!$D$6="All"), Z898="x"),"x","")</f>
        <v>x</v>
      </c>
      <c r="AB898" s="103" t="str">
        <f>IF(AND(OR(Dashboard!$D$6=H898,Dashboard!$D$6="",Dashboard!$D$6="All"), OR(Dashboard!$D$7=J898,Dashboard!$D$7=""),  OR(Dashboard!$G$6&lt;=K898,Dashboard!$G$6=""), OR(Dashboard!$G$7&gt;=K898,Dashboard!$G$7=""),  OR(Dashboard!$J$6&lt;=O898,Dashboard!$J$6=""), OR(Dashboard!$J$7&gt;=O898,Dashboard!$J$7=""),I898&lt;&gt;""),"x","")</f>
        <v/>
      </c>
      <c r="AC898" s="88" t="str">
        <f>IF($AB898&lt;&gt;"x","",IF(AND($I898&lt;&gt;AC$4, IFERROR(MATCH("c",$AB898:AB898,0),0)=0),"x", IF(IFERROR(MATCH("c",$AB898:AB898,0),0)=0,"c","")))</f>
        <v/>
      </c>
      <c r="AD898" s="88" t="str">
        <f>IF($AB898&lt;&gt;"x","",IF(AND($I898&lt;&gt;AD$4, IFERROR(MATCH("c",$AB898:AC898,0),0)=0),"x", IF(IFERROR(MATCH("c",$AB898:AC898,0),0)=0,"c","")))</f>
        <v/>
      </c>
      <c r="AE898" s="88" t="str">
        <f>IF($AB898&lt;&gt;"x","",IF(AND($I898&lt;&gt;AE$4, IFERROR(MATCH("c",$AB898:AD898,0),0)=0),"x", IF(IFERROR(MATCH("c",$AB898:AD898,0),0)=0,"c","")))</f>
        <v/>
      </c>
      <c r="AF898" s="88" t="str">
        <f>IF($AB898&lt;&gt;"x","",IF(AND($I898&lt;&gt;AF$4, IFERROR(MATCH("c",$AB898:AE898,0),0)=0),"x", IF(IFERROR(MATCH("c",$AB898:AE898,0),0)=0,"c","")))</f>
        <v/>
      </c>
      <c r="AG898" s="88" t="str">
        <f>IF($AB898&lt;&gt;"x","",IF(AND($I898&lt;&gt;AG$4, IFERROR(MATCH("c",$AB898:AF898,0),0)=0),"x", IF(IFERROR(MATCH("c",$AB898:AF898,0),0)=0,"c","")))</f>
        <v/>
      </c>
      <c r="AH898" s="88" t="str">
        <f>IF($AB898&lt;&gt;"x","",IF(AND($I898&lt;&gt;AH$4, IFERROR(MATCH("c",$AB898:AG898,0),0)=0),"x", IF(IFERROR(MATCH("c",$AB898:AG898,0),0)=0,"c","")))</f>
        <v/>
      </c>
      <c r="AI898" s="88" t="str">
        <f>IF($AB898&lt;&gt;"x","",IF(AND($I898&lt;&gt;AI$4, IFERROR(MATCH("c",$AB898:AH898,0),0)=0),"x", IF(IFERROR(MATCH("c",$AB898:AH898,0),0)=0,"c","")))</f>
        <v/>
      </c>
      <c r="AJ898" s="88" t="str">
        <f>IF($AB898&lt;&gt;"x","",IF(AND($I898&lt;&gt;AJ$4, IFERROR(MATCH("c",$AB898:AI898,0),0)=0),"x", IF(IFERROR(MATCH("c",$AB898:AI898,0),0)=0,"c","")))</f>
        <v/>
      </c>
      <c r="AK898" s="88" t="str">
        <f>IF($AB898&lt;&gt;"x","",IF(AND($I898&lt;&gt;AK$4, IFERROR(MATCH("c",$AB898:AJ898,0),0)=0),"x", IF(IFERROR(MATCH("c",$AB898:AJ898,0),0)=0,"c","")))</f>
        <v/>
      </c>
      <c r="AL898" s="88" t="str">
        <f>IF($AB898&lt;&gt;"x","",IF(AND($I898&lt;&gt;AL$4, IFERROR(MATCH("c",$AB898:AK898,0),0)=0),"x", IF(IFERROR(MATCH("c",$AB898:AK898,0),0)=0,"c","")))</f>
        <v/>
      </c>
      <c r="AM898" s="88" t="str">
        <f>IF($AB898&lt;&gt;"x","",IF(AND($I898&lt;&gt;AM$4, IFERROR(MATCH("c",$AB898:AL898,0),0)=0),"x", IF(IFERROR(MATCH("c",$AB898:AL898,0),0)=0,"c","")))</f>
        <v/>
      </c>
      <c r="AN898" s="88" t="str">
        <f>IF($AB898&lt;&gt;"x","",IF(AND($I898&lt;&gt;AN$4, IFERROR(MATCH("c",$AB898:AM898,0),0)=0),"x", IF(IFERROR(MATCH("c",$AB898:AM898,0),0)=0,"c","")))</f>
        <v/>
      </c>
      <c r="AO898" s="88" t="str">
        <f>IF($AB898&lt;&gt;"x","",IF(AND($I898&lt;&gt;AO$4, IFERROR(MATCH("c",$AB898:AN898,0),0)=0),"x", IF(IFERROR(MATCH("c",$AB898:AN898,0),0)=0,"c","")))</f>
        <v/>
      </c>
      <c r="AP898" s="88" t="str">
        <f>IF($AB898&lt;&gt;"x","",IF(AND($I898&lt;&gt;AP$4, IFERROR(MATCH("c",$AB898:AO898,0),0)=0),"x", IF(IFERROR(MATCH("c",$AB898:AO898,0),0)=0,"c","")))</f>
        <v/>
      </c>
      <c r="AQ898" s="88" t="str">
        <f>IF($AB898&lt;&gt;"x","",IF(AND($I898&lt;&gt;AQ$4, IFERROR(MATCH("c",$AB898:AP898,0),0)=0),"x", IF(IFERROR(MATCH("c",$AB898:AP898,0),0)=0,"c","")))</f>
        <v/>
      </c>
    </row>
    <row r="899" spans="2:43" x14ac:dyDescent="0.25">
      <c r="B899" s="88">
        <f>IF(AND(OR(Pipeline!$F$5=H899,Pipeline!$F$5="",Pipeline!$F$5="All"), OR(Pipeline!$F$6=J899,Pipeline!$F$6="",Pipeline!$F$6="All"),  OR(Pipeline!$J$5&lt;=K899,Pipeline!$J$5=""), OR(Pipeline!$J$6&gt;=K899,Pipeline!$J$6=""),  OR(Pipeline!$N$5&lt;=O899,Pipeline!$N$5=""), OR(Pipeline!$N$6&gt;=O899,Pipeline!$N$6="")),1,0)</f>
        <v>1</v>
      </c>
      <c r="C899" s="99">
        <f>IF(B899&lt;&gt;1,"",COUNTIFS($I$6:I898,I899,$B$6:B898,1)+1)</f>
        <v>887</v>
      </c>
      <c r="D899" s="100" t="str">
        <f>IF(LEN(INDEX(Input!B$6:B$1005,ROW($C899)-ROW($C$5),1))=0,"-",INDEX(Input!B$6:B$1005,ROW($C899)-ROW($C$5),1))</f>
        <v>-</v>
      </c>
      <c r="E899" s="100" t="str">
        <f>IF(LEN(INDEX(Input!C$6:C$1005,ROW($C899)-ROW($C$5),1))=0,"-",INDEX(Input!C$6:C$1005,ROW($C899)-ROW($C$5),1))</f>
        <v>-</v>
      </c>
      <c r="F899" s="100" t="str">
        <f>IF(LEN(INDEX(Input!D$6:D$1005,ROW($C899)-ROW($C$5),1))=0,"-",INDEX(Input!D$6:D$1005,ROW($C899)-ROW($C$5),1))</f>
        <v>-</v>
      </c>
      <c r="G899" s="100" t="str">
        <f>IF(LEN(INDEX(Input!E$6:E$1005,ROW($C899)-ROW($C$5),1))=0,"-",INDEX(Input!E$6:E$1005,ROW($C899)-ROW($C$5),1))</f>
        <v>-</v>
      </c>
      <c r="H899" s="100" t="str">
        <f>IF(LEN(INDEX(Input!F$6:F$1005,ROW($C899)-ROW($C$5),1))=0,"-",INDEX(Input!F$6:F$1005,ROW($C899)-ROW($C$5),1))</f>
        <v>-</v>
      </c>
      <c r="I899" s="100" t="str">
        <f>IF(LEN(INDEX(Input!G$6:G$1005,ROW($C899)-ROW($C$5),1))=0,"",INDEX(Input!G$6:G$1005,ROW($C899)-ROW($C$5),1))</f>
        <v/>
      </c>
      <c r="J899" s="100" t="str">
        <f>IF(LEN(INDEX(Input!B$6:B$1005,ROW($C899)-ROW($C$5),1))=0,"-",IF(INDEX(Input!H$6:H$1005,ROW($C899)-ROW($C$5),1)="","Not set",INDEX(Input!H$6:H$1005,ROW($C899)-ROW($C$5),1)) )</f>
        <v>-</v>
      </c>
      <c r="K899" s="101" t="str">
        <f>IF(LEN(INDEX(Input!I$6:I$1005,ROW($C899)-ROW($C$5),1))=0,"",INDEX(Input!I$6:I$1005,ROW($C899)-ROW($C$5),1))</f>
        <v/>
      </c>
      <c r="L899" s="101" t="str">
        <f t="array" ref="L899">IFERROR(IF($AY$24=123,DAY(K899)&amp;connector&amp;IF($AZ$24="Extended",INDEX($AT$24:$AT$35,MONTH(K899),1),MONTH(K899))&amp;connector&amp;IF($AZ$24="Short", RIGHT(YEAR(K899),2),YEAR(K899)),IF($AY$24=213, MONTH(K899)&amp;connector&amp;DAY(K899)&amp;connector&amp;IF($AZ$24="Short", RIGHT(YEAR(K899),2),YEAR(K899)),IF($AZ$24="Short", RIGHT(YEAR(K899),2),YEAR(K899))&amp;connector&amp;MONTH(K899)&amp;connector&amp;DAY(K899))),"-")</f>
        <v>-</v>
      </c>
      <c r="M899" s="101" t="str">
        <f>IF(LEN(INDEX(Input!J$6:J$1005,ROW($C899)-ROW($C$5),1))=0,"",INDEX(Input!J$6:J$1005,ROW($C899)-ROW($C$5),1))</f>
        <v/>
      </c>
      <c r="N899" s="101" t="str">
        <f t="array" ref="N899">IFERROR(IF($AY$24=123,DAY(M899)&amp;connector&amp;IF($AZ$24="Extended",INDEX($AT$24:$AT$35,MONTH(M899),1),MONTH(M899))&amp;connector&amp;IF($AZ$24="Short", RIGHT(YEAR(M899),2),YEAR(M899)),IF($AY$24=213, MONTH(M899)&amp;connector&amp;DAY(M899)&amp;connector&amp;IF($AZ$24="Short", RIGHT(YEAR(M899),2),YEAR(M899)),IF($AZ$24="Short", RIGHT(YEAR(M899),2),YEAR(M899))&amp;connector&amp;MONTH(M899)&amp;connector&amp;DAY(M899))),"-")</f>
        <v>-</v>
      </c>
      <c r="O899" s="156" t="str">
        <f>IF(LEN(INDEX(Input!K$6:K$1005,ROW($C899)-ROW($C$5),1))=0,"",INDEX(Input!K$6:K$1005,ROW($C899)-ROW($C$5),1))</f>
        <v/>
      </c>
      <c r="P899" s="100" t="str">
        <f t="shared" si="103"/>
        <v>-</v>
      </c>
      <c r="Q899" s="156" t="str">
        <f>IF(LEN(INDEX(Input!L$6:L$1005,ROW($C899)-ROW($C$5),1))=0,"",INDEX(Input!L$6:L$1005,ROW($C899)-ROW($C$5),1))</f>
        <v/>
      </c>
      <c r="R899" s="100" t="str">
        <f t="shared" si="104"/>
        <v>-</v>
      </c>
      <c r="S899" s="156" t="str">
        <f>IF(LEN(INDEX(Input!M$6:M$1005,ROW($C899)-ROW($C$5),1))=0,"-",INDEX(Input!M$6:M$1005,ROW($C899)-ROW($C$5),1))</f>
        <v>-</v>
      </c>
      <c r="T899" s="156" t="str">
        <f t="shared" si="105"/>
        <v/>
      </c>
      <c r="U899" s="100" t="str">
        <f t="shared" si="106"/>
        <v>-</v>
      </c>
      <c r="V899" s="156" t="str">
        <f>IF(LEN(INDEX(Input!O$6:O$1005,ROW($C899)-ROW($C$5),1))=0,"",INDEX(Input!O$6:O$1005,ROW($C899)-ROW($C$5),1))</f>
        <v/>
      </c>
      <c r="W899" s="100" t="str">
        <f t="shared" si="107"/>
        <v>-</v>
      </c>
      <c r="X899" s="104" t="str">
        <f t="shared" si="108"/>
        <v/>
      </c>
      <c r="Y899" s="102" t="str">
        <f t="shared" si="109"/>
        <v/>
      </c>
      <c r="Z899" s="102" t="str">
        <f>IF(AND(OR(Dashboard!$D$7=J899,Dashboard!$D$7=""),  OR(Dashboard!$G$6&lt;=K899,Dashboard!$G$6=""), OR(Dashboard!$G$7&gt;=K899,Dashboard!$G$7=""),  OR(Dashboard!$J$6&lt;=O899,Dashboard!$J$6=""), OR(Dashboard!$J$7&gt;=O899,Dashboard!$J$7=""),D899&lt;&gt;""),"x","")</f>
        <v>x</v>
      </c>
      <c r="AA899" s="102" t="str">
        <f>IF(AND(OR(Dashboard!$D$6=H899,Dashboard!$D$6="",Dashboard!$D$6="All"), Z899="x"),"x","")</f>
        <v>x</v>
      </c>
      <c r="AB899" s="103" t="str">
        <f>IF(AND(OR(Dashboard!$D$6=H899,Dashboard!$D$6="",Dashboard!$D$6="All"), OR(Dashboard!$D$7=J899,Dashboard!$D$7=""),  OR(Dashboard!$G$6&lt;=K899,Dashboard!$G$6=""), OR(Dashboard!$G$7&gt;=K899,Dashboard!$G$7=""),  OR(Dashboard!$J$6&lt;=O899,Dashboard!$J$6=""), OR(Dashboard!$J$7&gt;=O899,Dashboard!$J$7=""),I899&lt;&gt;""),"x","")</f>
        <v/>
      </c>
      <c r="AC899" s="88" t="str">
        <f>IF($AB899&lt;&gt;"x","",IF(AND($I899&lt;&gt;AC$4, IFERROR(MATCH("c",$AB899:AB899,0),0)=0),"x", IF(IFERROR(MATCH("c",$AB899:AB899,0),0)=0,"c","")))</f>
        <v/>
      </c>
      <c r="AD899" s="88" t="str">
        <f>IF($AB899&lt;&gt;"x","",IF(AND($I899&lt;&gt;AD$4, IFERROR(MATCH("c",$AB899:AC899,0),0)=0),"x", IF(IFERROR(MATCH("c",$AB899:AC899,0),0)=0,"c","")))</f>
        <v/>
      </c>
      <c r="AE899" s="88" t="str">
        <f>IF($AB899&lt;&gt;"x","",IF(AND($I899&lt;&gt;AE$4, IFERROR(MATCH("c",$AB899:AD899,0),0)=0),"x", IF(IFERROR(MATCH("c",$AB899:AD899,0),0)=0,"c","")))</f>
        <v/>
      </c>
      <c r="AF899" s="88" t="str">
        <f>IF($AB899&lt;&gt;"x","",IF(AND($I899&lt;&gt;AF$4, IFERROR(MATCH("c",$AB899:AE899,0),0)=0),"x", IF(IFERROR(MATCH("c",$AB899:AE899,0),0)=0,"c","")))</f>
        <v/>
      </c>
      <c r="AG899" s="88" t="str">
        <f>IF($AB899&lt;&gt;"x","",IF(AND($I899&lt;&gt;AG$4, IFERROR(MATCH("c",$AB899:AF899,0),0)=0),"x", IF(IFERROR(MATCH("c",$AB899:AF899,0),0)=0,"c","")))</f>
        <v/>
      </c>
      <c r="AH899" s="88" t="str">
        <f>IF($AB899&lt;&gt;"x","",IF(AND($I899&lt;&gt;AH$4, IFERROR(MATCH("c",$AB899:AG899,0),0)=0),"x", IF(IFERROR(MATCH("c",$AB899:AG899,0),0)=0,"c","")))</f>
        <v/>
      </c>
      <c r="AI899" s="88" t="str">
        <f>IF($AB899&lt;&gt;"x","",IF(AND($I899&lt;&gt;AI$4, IFERROR(MATCH("c",$AB899:AH899,0),0)=0),"x", IF(IFERROR(MATCH("c",$AB899:AH899,0),0)=0,"c","")))</f>
        <v/>
      </c>
      <c r="AJ899" s="88" t="str">
        <f>IF($AB899&lt;&gt;"x","",IF(AND($I899&lt;&gt;AJ$4, IFERROR(MATCH("c",$AB899:AI899,0),0)=0),"x", IF(IFERROR(MATCH("c",$AB899:AI899,0),0)=0,"c","")))</f>
        <v/>
      </c>
      <c r="AK899" s="88" t="str">
        <f>IF($AB899&lt;&gt;"x","",IF(AND($I899&lt;&gt;AK$4, IFERROR(MATCH("c",$AB899:AJ899,0),0)=0),"x", IF(IFERROR(MATCH("c",$AB899:AJ899,0),0)=0,"c","")))</f>
        <v/>
      </c>
      <c r="AL899" s="88" t="str">
        <f>IF($AB899&lt;&gt;"x","",IF(AND($I899&lt;&gt;AL$4, IFERROR(MATCH("c",$AB899:AK899,0),0)=0),"x", IF(IFERROR(MATCH("c",$AB899:AK899,0),0)=0,"c","")))</f>
        <v/>
      </c>
      <c r="AM899" s="88" t="str">
        <f>IF($AB899&lt;&gt;"x","",IF(AND($I899&lt;&gt;AM$4, IFERROR(MATCH("c",$AB899:AL899,0),0)=0),"x", IF(IFERROR(MATCH("c",$AB899:AL899,0),0)=0,"c","")))</f>
        <v/>
      </c>
      <c r="AN899" s="88" t="str">
        <f>IF($AB899&lt;&gt;"x","",IF(AND($I899&lt;&gt;AN$4, IFERROR(MATCH("c",$AB899:AM899,0),0)=0),"x", IF(IFERROR(MATCH("c",$AB899:AM899,0),0)=0,"c","")))</f>
        <v/>
      </c>
      <c r="AO899" s="88" t="str">
        <f>IF($AB899&lt;&gt;"x","",IF(AND($I899&lt;&gt;AO$4, IFERROR(MATCH("c",$AB899:AN899,0),0)=0),"x", IF(IFERROR(MATCH("c",$AB899:AN899,0),0)=0,"c","")))</f>
        <v/>
      </c>
      <c r="AP899" s="88" t="str">
        <f>IF($AB899&lt;&gt;"x","",IF(AND($I899&lt;&gt;AP$4, IFERROR(MATCH("c",$AB899:AO899,0),0)=0),"x", IF(IFERROR(MATCH("c",$AB899:AO899,0),0)=0,"c","")))</f>
        <v/>
      </c>
      <c r="AQ899" s="88" t="str">
        <f>IF($AB899&lt;&gt;"x","",IF(AND($I899&lt;&gt;AQ$4, IFERROR(MATCH("c",$AB899:AP899,0),0)=0),"x", IF(IFERROR(MATCH("c",$AB899:AP899,0),0)=0,"c","")))</f>
        <v/>
      </c>
    </row>
    <row r="900" spans="2:43" x14ac:dyDescent="0.25">
      <c r="B900" s="88">
        <f>IF(AND(OR(Pipeline!$F$5=H900,Pipeline!$F$5="",Pipeline!$F$5="All"), OR(Pipeline!$F$6=J900,Pipeline!$F$6="",Pipeline!$F$6="All"),  OR(Pipeline!$J$5&lt;=K900,Pipeline!$J$5=""), OR(Pipeline!$J$6&gt;=K900,Pipeline!$J$6=""),  OR(Pipeline!$N$5&lt;=O900,Pipeline!$N$5=""), OR(Pipeline!$N$6&gt;=O900,Pipeline!$N$6="")),1,0)</f>
        <v>1</v>
      </c>
      <c r="C900" s="99">
        <f>IF(B900&lt;&gt;1,"",COUNTIFS($I$6:I899,I900,$B$6:B899,1)+1)</f>
        <v>888</v>
      </c>
      <c r="D900" s="100" t="str">
        <f>IF(LEN(INDEX(Input!B$6:B$1005,ROW($C900)-ROW($C$5),1))=0,"-",INDEX(Input!B$6:B$1005,ROW($C900)-ROW($C$5),1))</f>
        <v>-</v>
      </c>
      <c r="E900" s="100" t="str">
        <f>IF(LEN(INDEX(Input!C$6:C$1005,ROW($C900)-ROW($C$5),1))=0,"-",INDEX(Input!C$6:C$1005,ROW($C900)-ROW($C$5),1))</f>
        <v>-</v>
      </c>
      <c r="F900" s="100" t="str">
        <f>IF(LEN(INDEX(Input!D$6:D$1005,ROW($C900)-ROW($C$5),1))=0,"-",INDEX(Input!D$6:D$1005,ROW($C900)-ROW($C$5),1))</f>
        <v>-</v>
      </c>
      <c r="G900" s="100" t="str">
        <f>IF(LEN(INDEX(Input!E$6:E$1005,ROW($C900)-ROW($C$5),1))=0,"-",INDEX(Input!E$6:E$1005,ROW($C900)-ROW($C$5),1))</f>
        <v>-</v>
      </c>
      <c r="H900" s="100" t="str">
        <f>IF(LEN(INDEX(Input!F$6:F$1005,ROW($C900)-ROW($C$5),1))=0,"-",INDEX(Input!F$6:F$1005,ROW($C900)-ROW($C$5),1))</f>
        <v>-</v>
      </c>
      <c r="I900" s="100" t="str">
        <f>IF(LEN(INDEX(Input!G$6:G$1005,ROW($C900)-ROW($C$5),1))=0,"",INDEX(Input!G$6:G$1005,ROW($C900)-ROW($C$5),1))</f>
        <v/>
      </c>
      <c r="J900" s="100" t="str">
        <f>IF(LEN(INDEX(Input!B$6:B$1005,ROW($C900)-ROW($C$5),1))=0,"-",IF(INDEX(Input!H$6:H$1005,ROW($C900)-ROW($C$5),1)="","Not set",INDEX(Input!H$6:H$1005,ROW($C900)-ROW($C$5),1)) )</f>
        <v>-</v>
      </c>
      <c r="K900" s="101" t="str">
        <f>IF(LEN(INDEX(Input!I$6:I$1005,ROW($C900)-ROW($C$5),1))=0,"",INDEX(Input!I$6:I$1005,ROW($C900)-ROW($C$5),1))</f>
        <v/>
      </c>
      <c r="L900" s="101" t="str">
        <f t="array" ref="L900">IFERROR(IF($AY$24=123,DAY(K900)&amp;connector&amp;IF($AZ$24="Extended",INDEX($AT$24:$AT$35,MONTH(K900),1),MONTH(K900))&amp;connector&amp;IF($AZ$24="Short", RIGHT(YEAR(K900),2),YEAR(K900)),IF($AY$24=213, MONTH(K900)&amp;connector&amp;DAY(K900)&amp;connector&amp;IF($AZ$24="Short", RIGHT(YEAR(K900),2),YEAR(K900)),IF($AZ$24="Short", RIGHT(YEAR(K900),2),YEAR(K900))&amp;connector&amp;MONTH(K900)&amp;connector&amp;DAY(K900))),"-")</f>
        <v>-</v>
      </c>
      <c r="M900" s="101" t="str">
        <f>IF(LEN(INDEX(Input!J$6:J$1005,ROW($C900)-ROW($C$5),1))=0,"",INDEX(Input!J$6:J$1005,ROW($C900)-ROW($C$5),1))</f>
        <v/>
      </c>
      <c r="N900" s="101" t="str">
        <f t="array" ref="N900">IFERROR(IF($AY$24=123,DAY(M900)&amp;connector&amp;IF($AZ$24="Extended",INDEX($AT$24:$AT$35,MONTH(M900),1),MONTH(M900))&amp;connector&amp;IF($AZ$24="Short", RIGHT(YEAR(M900),2),YEAR(M900)),IF($AY$24=213, MONTH(M900)&amp;connector&amp;DAY(M900)&amp;connector&amp;IF($AZ$24="Short", RIGHT(YEAR(M900),2),YEAR(M900)),IF($AZ$24="Short", RIGHT(YEAR(M900),2),YEAR(M900))&amp;connector&amp;MONTH(M900)&amp;connector&amp;DAY(M900))),"-")</f>
        <v>-</v>
      </c>
      <c r="O900" s="156" t="str">
        <f>IF(LEN(INDEX(Input!K$6:K$1005,ROW($C900)-ROW($C$5),1))=0,"",INDEX(Input!K$6:K$1005,ROW($C900)-ROW($C$5),1))</f>
        <v/>
      </c>
      <c r="P900" s="100" t="str">
        <f t="shared" si="103"/>
        <v>-</v>
      </c>
      <c r="Q900" s="156" t="str">
        <f>IF(LEN(INDEX(Input!L$6:L$1005,ROW($C900)-ROW($C$5),1))=0,"",INDEX(Input!L$6:L$1005,ROW($C900)-ROW($C$5),1))</f>
        <v/>
      </c>
      <c r="R900" s="100" t="str">
        <f t="shared" si="104"/>
        <v>-</v>
      </c>
      <c r="S900" s="156" t="str">
        <f>IF(LEN(INDEX(Input!M$6:M$1005,ROW($C900)-ROW($C$5),1))=0,"-",INDEX(Input!M$6:M$1005,ROW($C900)-ROW($C$5),1))</f>
        <v>-</v>
      </c>
      <c r="T900" s="156" t="str">
        <f t="shared" si="105"/>
        <v/>
      </c>
      <c r="U900" s="100" t="str">
        <f t="shared" si="106"/>
        <v>-</v>
      </c>
      <c r="V900" s="156" t="str">
        <f>IF(LEN(INDEX(Input!O$6:O$1005,ROW($C900)-ROW($C$5),1))=0,"",INDEX(Input!O$6:O$1005,ROW($C900)-ROW($C$5),1))</f>
        <v/>
      </c>
      <c r="W900" s="100" t="str">
        <f t="shared" si="107"/>
        <v>-</v>
      </c>
      <c r="X900" s="104" t="str">
        <f t="shared" si="108"/>
        <v/>
      </c>
      <c r="Y900" s="102" t="str">
        <f t="shared" si="109"/>
        <v/>
      </c>
      <c r="Z900" s="102" t="str">
        <f>IF(AND(OR(Dashboard!$D$7=J900,Dashboard!$D$7=""),  OR(Dashboard!$G$6&lt;=K900,Dashboard!$G$6=""), OR(Dashboard!$G$7&gt;=K900,Dashboard!$G$7=""),  OR(Dashboard!$J$6&lt;=O900,Dashboard!$J$6=""), OR(Dashboard!$J$7&gt;=O900,Dashboard!$J$7=""),D900&lt;&gt;""),"x","")</f>
        <v>x</v>
      </c>
      <c r="AA900" s="102" t="str">
        <f>IF(AND(OR(Dashboard!$D$6=H900,Dashboard!$D$6="",Dashboard!$D$6="All"), Z900="x"),"x","")</f>
        <v>x</v>
      </c>
      <c r="AB900" s="103" t="str">
        <f>IF(AND(OR(Dashboard!$D$6=H900,Dashboard!$D$6="",Dashboard!$D$6="All"), OR(Dashboard!$D$7=J900,Dashboard!$D$7=""),  OR(Dashboard!$G$6&lt;=K900,Dashboard!$G$6=""), OR(Dashboard!$G$7&gt;=K900,Dashboard!$G$7=""),  OR(Dashboard!$J$6&lt;=O900,Dashboard!$J$6=""), OR(Dashboard!$J$7&gt;=O900,Dashboard!$J$7=""),I900&lt;&gt;""),"x","")</f>
        <v/>
      </c>
      <c r="AC900" s="88" t="str">
        <f>IF($AB900&lt;&gt;"x","",IF(AND($I900&lt;&gt;AC$4, IFERROR(MATCH("c",$AB900:AB900,0),0)=0),"x", IF(IFERROR(MATCH("c",$AB900:AB900,0),0)=0,"c","")))</f>
        <v/>
      </c>
      <c r="AD900" s="88" t="str">
        <f>IF($AB900&lt;&gt;"x","",IF(AND($I900&lt;&gt;AD$4, IFERROR(MATCH("c",$AB900:AC900,0),0)=0),"x", IF(IFERROR(MATCH("c",$AB900:AC900,0),0)=0,"c","")))</f>
        <v/>
      </c>
      <c r="AE900" s="88" t="str">
        <f>IF($AB900&lt;&gt;"x","",IF(AND($I900&lt;&gt;AE$4, IFERROR(MATCH("c",$AB900:AD900,0),0)=0),"x", IF(IFERROR(MATCH("c",$AB900:AD900,0),0)=0,"c","")))</f>
        <v/>
      </c>
      <c r="AF900" s="88" t="str">
        <f>IF($AB900&lt;&gt;"x","",IF(AND($I900&lt;&gt;AF$4, IFERROR(MATCH("c",$AB900:AE900,0),0)=0),"x", IF(IFERROR(MATCH("c",$AB900:AE900,0),0)=0,"c","")))</f>
        <v/>
      </c>
      <c r="AG900" s="88" t="str">
        <f>IF($AB900&lt;&gt;"x","",IF(AND($I900&lt;&gt;AG$4, IFERROR(MATCH("c",$AB900:AF900,0),0)=0),"x", IF(IFERROR(MATCH("c",$AB900:AF900,0),0)=0,"c","")))</f>
        <v/>
      </c>
      <c r="AH900" s="88" t="str">
        <f>IF($AB900&lt;&gt;"x","",IF(AND($I900&lt;&gt;AH$4, IFERROR(MATCH("c",$AB900:AG900,0),0)=0),"x", IF(IFERROR(MATCH("c",$AB900:AG900,0),0)=0,"c","")))</f>
        <v/>
      </c>
      <c r="AI900" s="88" t="str">
        <f>IF($AB900&lt;&gt;"x","",IF(AND($I900&lt;&gt;AI$4, IFERROR(MATCH("c",$AB900:AH900,0),0)=0),"x", IF(IFERROR(MATCH("c",$AB900:AH900,0),0)=0,"c","")))</f>
        <v/>
      </c>
      <c r="AJ900" s="88" t="str">
        <f>IF($AB900&lt;&gt;"x","",IF(AND($I900&lt;&gt;AJ$4, IFERROR(MATCH("c",$AB900:AI900,0),0)=0),"x", IF(IFERROR(MATCH("c",$AB900:AI900,0),0)=0,"c","")))</f>
        <v/>
      </c>
      <c r="AK900" s="88" t="str">
        <f>IF($AB900&lt;&gt;"x","",IF(AND($I900&lt;&gt;AK$4, IFERROR(MATCH("c",$AB900:AJ900,0),0)=0),"x", IF(IFERROR(MATCH("c",$AB900:AJ900,0),0)=0,"c","")))</f>
        <v/>
      </c>
      <c r="AL900" s="88" t="str">
        <f>IF($AB900&lt;&gt;"x","",IF(AND($I900&lt;&gt;AL$4, IFERROR(MATCH("c",$AB900:AK900,0),0)=0),"x", IF(IFERROR(MATCH("c",$AB900:AK900,0),0)=0,"c","")))</f>
        <v/>
      </c>
      <c r="AM900" s="88" t="str">
        <f>IF($AB900&lt;&gt;"x","",IF(AND($I900&lt;&gt;AM$4, IFERROR(MATCH("c",$AB900:AL900,0),0)=0),"x", IF(IFERROR(MATCH("c",$AB900:AL900,0),0)=0,"c","")))</f>
        <v/>
      </c>
      <c r="AN900" s="88" t="str">
        <f>IF($AB900&lt;&gt;"x","",IF(AND($I900&lt;&gt;AN$4, IFERROR(MATCH("c",$AB900:AM900,0),0)=0),"x", IF(IFERROR(MATCH("c",$AB900:AM900,0),0)=0,"c","")))</f>
        <v/>
      </c>
      <c r="AO900" s="88" t="str">
        <f>IF($AB900&lt;&gt;"x","",IF(AND($I900&lt;&gt;AO$4, IFERROR(MATCH("c",$AB900:AN900,0),0)=0),"x", IF(IFERROR(MATCH("c",$AB900:AN900,0),0)=0,"c","")))</f>
        <v/>
      </c>
      <c r="AP900" s="88" t="str">
        <f>IF($AB900&lt;&gt;"x","",IF(AND($I900&lt;&gt;AP$4, IFERROR(MATCH("c",$AB900:AO900,0),0)=0),"x", IF(IFERROR(MATCH("c",$AB900:AO900,0),0)=0,"c","")))</f>
        <v/>
      </c>
      <c r="AQ900" s="88" t="str">
        <f>IF($AB900&lt;&gt;"x","",IF(AND($I900&lt;&gt;AQ$4, IFERROR(MATCH("c",$AB900:AP900,0),0)=0),"x", IF(IFERROR(MATCH("c",$AB900:AP900,0),0)=0,"c","")))</f>
        <v/>
      </c>
    </row>
    <row r="901" spans="2:43" x14ac:dyDescent="0.25">
      <c r="B901" s="88">
        <f>IF(AND(OR(Pipeline!$F$5=H901,Pipeline!$F$5="",Pipeline!$F$5="All"), OR(Pipeline!$F$6=J901,Pipeline!$F$6="",Pipeline!$F$6="All"),  OR(Pipeline!$J$5&lt;=K901,Pipeline!$J$5=""), OR(Pipeline!$J$6&gt;=K901,Pipeline!$J$6=""),  OR(Pipeline!$N$5&lt;=O901,Pipeline!$N$5=""), OR(Pipeline!$N$6&gt;=O901,Pipeline!$N$6="")),1,0)</f>
        <v>1</v>
      </c>
      <c r="C901" s="99">
        <f>IF(B901&lt;&gt;1,"",COUNTIFS($I$6:I900,I901,$B$6:B900,1)+1)</f>
        <v>889</v>
      </c>
      <c r="D901" s="100" t="str">
        <f>IF(LEN(INDEX(Input!B$6:B$1005,ROW($C901)-ROW($C$5),1))=0,"-",INDEX(Input!B$6:B$1005,ROW($C901)-ROW($C$5),1))</f>
        <v>-</v>
      </c>
      <c r="E901" s="100" t="str">
        <f>IF(LEN(INDEX(Input!C$6:C$1005,ROW($C901)-ROW($C$5),1))=0,"-",INDEX(Input!C$6:C$1005,ROW($C901)-ROW($C$5),1))</f>
        <v>-</v>
      </c>
      <c r="F901" s="100" t="str">
        <f>IF(LEN(INDEX(Input!D$6:D$1005,ROW($C901)-ROW($C$5),1))=0,"-",INDEX(Input!D$6:D$1005,ROW($C901)-ROW($C$5),1))</f>
        <v>-</v>
      </c>
      <c r="G901" s="100" t="str">
        <f>IF(LEN(INDEX(Input!E$6:E$1005,ROW($C901)-ROW($C$5),1))=0,"-",INDEX(Input!E$6:E$1005,ROW($C901)-ROW($C$5),1))</f>
        <v>-</v>
      </c>
      <c r="H901" s="100" t="str">
        <f>IF(LEN(INDEX(Input!F$6:F$1005,ROW($C901)-ROW($C$5),1))=0,"-",INDEX(Input!F$6:F$1005,ROW($C901)-ROW($C$5),1))</f>
        <v>-</v>
      </c>
      <c r="I901" s="100" t="str">
        <f>IF(LEN(INDEX(Input!G$6:G$1005,ROW($C901)-ROW($C$5),1))=0,"",INDEX(Input!G$6:G$1005,ROW($C901)-ROW($C$5),1))</f>
        <v/>
      </c>
      <c r="J901" s="100" t="str">
        <f>IF(LEN(INDEX(Input!B$6:B$1005,ROW($C901)-ROW($C$5),1))=0,"-",IF(INDEX(Input!H$6:H$1005,ROW($C901)-ROW($C$5),1)="","Not set",INDEX(Input!H$6:H$1005,ROW($C901)-ROW($C$5),1)) )</f>
        <v>-</v>
      </c>
      <c r="K901" s="101" t="str">
        <f>IF(LEN(INDEX(Input!I$6:I$1005,ROW($C901)-ROW($C$5),1))=0,"",INDEX(Input!I$6:I$1005,ROW($C901)-ROW($C$5),1))</f>
        <v/>
      </c>
      <c r="L901" s="101" t="str">
        <f t="array" ref="L901">IFERROR(IF($AY$24=123,DAY(K901)&amp;connector&amp;IF($AZ$24="Extended",INDEX($AT$24:$AT$35,MONTH(K901),1),MONTH(K901))&amp;connector&amp;IF($AZ$24="Short", RIGHT(YEAR(K901),2),YEAR(K901)),IF($AY$24=213, MONTH(K901)&amp;connector&amp;DAY(K901)&amp;connector&amp;IF($AZ$24="Short", RIGHT(YEAR(K901),2),YEAR(K901)),IF($AZ$24="Short", RIGHT(YEAR(K901),2),YEAR(K901))&amp;connector&amp;MONTH(K901)&amp;connector&amp;DAY(K901))),"-")</f>
        <v>-</v>
      </c>
      <c r="M901" s="101" t="str">
        <f>IF(LEN(INDEX(Input!J$6:J$1005,ROW($C901)-ROW($C$5),1))=0,"",INDEX(Input!J$6:J$1005,ROW($C901)-ROW($C$5),1))</f>
        <v/>
      </c>
      <c r="N901" s="101" t="str">
        <f t="array" ref="N901">IFERROR(IF($AY$24=123,DAY(M901)&amp;connector&amp;IF($AZ$24="Extended",INDEX($AT$24:$AT$35,MONTH(M901),1),MONTH(M901))&amp;connector&amp;IF($AZ$24="Short", RIGHT(YEAR(M901),2),YEAR(M901)),IF($AY$24=213, MONTH(M901)&amp;connector&amp;DAY(M901)&amp;connector&amp;IF($AZ$24="Short", RIGHT(YEAR(M901),2),YEAR(M901)),IF($AZ$24="Short", RIGHT(YEAR(M901),2),YEAR(M901))&amp;connector&amp;MONTH(M901)&amp;connector&amp;DAY(M901))),"-")</f>
        <v>-</v>
      </c>
      <c r="O901" s="156" t="str">
        <f>IF(LEN(INDEX(Input!K$6:K$1005,ROW($C901)-ROW($C$5),1))=0,"",INDEX(Input!K$6:K$1005,ROW($C901)-ROW($C$5),1))</f>
        <v/>
      </c>
      <c r="P901" s="100" t="str">
        <f t="shared" si="103"/>
        <v>-</v>
      </c>
      <c r="Q901" s="156" t="str">
        <f>IF(LEN(INDEX(Input!L$6:L$1005,ROW($C901)-ROW($C$5),1))=0,"",INDEX(Input!L$6:L$1005,ROW($C901)-ROW($C$5),1))</f>
        <v/>
      </c>
      <c r="R901" s="100" t="str">
        <f t="shared" si="104"/>
        <v>-</v>
      </c>
      <c r="S901" s="156" t="str">
        <f>IF(LEN(INDEX(Input!M$6:M$1005,ROW($C901)-ROW($C$5),1))=0,"-",INDEX(Input!M$6:M$1005,ROW($C901)-ROW($C$5),1))</f>
        <v>-</v>
      </c>
      <c r="T901" s="156" t="str">
        <f t="shared" si="105"/>
        <v/>
      </c>
      <c r="U901" s="100" t="str">
        <f t="shared" si="106"/>
        <v>-</v>
      </c>
      <c r="V901" s="156" t="str">
        <f>IF(LEN(INDEX(Input!O$6:O$1005,ROW($C901)-ROW($C$5),1))=0,"",INDEX(Input!O$6:O$1005,ROW($C901)-ROW($C$5),1))</f>
        <v/>
      </c>
      <c r="W901" s="100" t="str">
        <f t="shared" si="107"/>
        <v>-</v>
      </c>
      <c r="X901" s="104" t="str">
        <f t="shared" si="108"/>
        <v/>
      </c>
      <c r="Y901" s="102" t="str">
        <f t="shared" si="109"/>
        <v/>
      </c>
      <c r="Z901" s="102" t="str">
        <f>IF(AND(OR(Dashboard!$D$7=J901,Dashboard!$D$7=""),  OR(Dashboard!$G$6&lt;=K901,Dashboard!$G$6=""), OR(Dashboard!$G$7&gt;=K901,Dashboard!$G$7=""),  OR(Dashboard!$J$6&lt;=O901,Dashboard!$J$6=""), OR(Dashboard!$J$7&gt;=O901,Dashboard!$J$7=""),D901&lt;&gt;""),"x","")</f>
        <v>x</v>
      </c>
      <c r="AA901" s="102" t="str">
        <f>IF(AND(OR(Dashboard!$D$6=H901,Dashboard!$D$6="",Dashboard!$D$6="All"), Z901="x"),"x","")</f>
        <v>x</v>
      </c>
      <c r="AB901" s="103" t="str">
        <f>IF(AND(OR(Dashboard!$D$6=H901,Dashboard!$D$6="",Dashboard!$D$6="All"), OR(Dashboard!$D$7=J901,Dashboard!$D$7=""),  OR(Dashboard!$G$6&lt;=K901,Dashboard!$G$6=""), OR(Dashboard!$G$7&gt;=K901,Dashboard!$G$7=""),  OR(Dashboard!$J$6&lt;=O901,Dashboard!$J$6=""), OR(Dashboard!$J$7&gt;=O901,Dashboard!$J$7=""),I901&lt;&gt;""),"x","")</f>
        <v/>
      </c>
      <c r="AC901" s="88" t="str">
        <f>IF($AB901&lt;&gt;"x","",IF(AND($I901&lt;&gt;AC$4, IFERROR(MATCH("c",$AB901:AB901,0),0)=0),"x", IF(IFERROR(MATCH("c",$AB901:AB901,0),0)=0,"c","")))</f>
        <v/>
      </c>
      <c r="AD901" s="88" t="str">
        <f>IF($AB901&lt;&gt;"x","",IF(AND($I901&lt;&gt;AD$4, IFERROR(MATCH("c",$AB901:AC901,0),0)=0),"x", IF(IFERROR(MATCH("c",$AB901:AC901,0),0)=0,"c","")))</f>
        <v/>
      </c>
      <c r="AE901" s="88" t="str">
        <f>IF($AB901&lt;&gt;"x","",IF(AND($I901&lt;&gt;AE$4, IFERROR(MATCH("c",$AB901:AD901,0),0)=0),"x", IF(IFERROR(MATCH("c",$AB901:AD901,0),0)=0,"c","")))</f>
        <v/>
      </c>
      <c r="AF901" s="88" t="str">
        <f>IF($AB901&lt;&gt;"x","",IF(AND($I901&lt;&gt;AF$4, IFERROR(MATCH("c",$AB901:AE901,0),0)=0),"x", IF(IFERROR(MATCH("c",$AB901:AE901,0),0)=0,"c","")))</f>
        <v/>
      </c>
      <c r="AG901" s="88" t="str">
        <f>IF($AB901&lt;&gt;"x","",IF(AND($I901&lt;&gt;AG$4, IFERROR(MATCH("c",$AB901:AF901,0),0)=0),"x", IF(IFERROR(MATCH("c",$AB901:AF901,0),0)=0,"c","")))</f>
        <v/>
      </c>
      <c r="AH901" s="88" t="str">
        <f>IF($AB901&lt;&gt;"x","",IF(AND($I901&lt;&gt;AH$4, IFERROR(MATCH("c",$AB901:AG901,0),0)=0),"x", IF(IFERROR(MATCH("c",$AB901:AG901,0),0)=0,"c","")))</f>
        <v/>
      </c>
      <c r="AI901" s="88" t="str">
        <f>IF($AB901&lt;&gt;"x","",IF(AND($I901&lt;&gt;AI$4, IFERROR(MATCH("c",$AB901:AH901,0),0)=0),"x", IF(IFERROR(MATCH("c",$AB901:AH901,0),0)=0,"c","")))</f>
        <v/>
      </c>
      <c r="AJ901" s="88" t="str">
        <f>IF($AB901&lt;&gt;"x","",IF(AND($I901&lt;&gt;AJ$4, IFERROR(MATCH("c",$AB901:AI901,0),0)=0),"x", IF(IFERROR(MATCH("c",$AB901:AI901,0),0)=0,"c","")))</f>
        <v/>
      </c>
      <c r="AK901" s="88" t="str">
        <f>IF($AB901&lt;&gt;"x","",IF(AND($I901&lt;&gt;AK$4, IFERROR(MATCH("c",$AB901:AJ901,0),0)=0),"x", IF(IFERROR(MATCH("c",$AB901:AJ901,0),0)=0,"c","")))</f>
        <v/>
      </c>
      <c r="AL901" s="88" t="str">
        <f>IF($AB901&lt;&gt;"x","",IF(AND($I901&lt;&gt;AL$4, IFERROR(MATCH("c",$AB901:AK901,0),0)=0),"x", IF(IFERROR(MATCH("c",$AB901:AK901,0),0)=0,"c","")))</f>
        <v/>
      </c>
      <c r="AM901" s="88" t="str">
        <f>IF($AB901&lt;&gt;"x","",IF(AND($I901&lt;&gt;AM$4, IFERROR(MATCH("c",$AB901:AL901,0),0)=0),"x", IF(IFERROR(MATCH("c",$AB901:AL901,0),0)=0,"c","")))</f>
        <v/>
      </c>
      <c r="AN901" s="88" t="str">
        <f>IF($AB901&lt;&gt;"x","",IF(AND($I901&lt;&gt;AN$4, IFERROR(MATCH("c",$AB901:AM901,0),0)=0),"x", IF(IFERROR(MATCH("c",$AB901:AM901,0),0)=0,"c","")))</f>
        <v/>
      </c>
      <c r="AO901" s="88" t="str">
        <f>IF($AB901&lt;&gt;"x","",IF(AND($I901&lt;&gt;AO$4, IFERROR(MATCH("c",$AB901:AN901,0),0)=0),"x", IF(IFERROR(MATCH("c",$AB901:AN901,0),0)=0,"c","")))</f>
        <v/>
      </c>
      <c r="AP901" s="88" t="str">
        <f>IF($AB901&lt;&gt;"x","",IF(AND($I901&lt;&gt;AP$4, IFERROR(MATCH("c",$AB901:AO901,0),0)=0),"x", IF(IFERROR(MATCH("c",$AB901:AO901,0),0)=0,"c","")))</f>
        <v/>
      </c>
      <c r="AQ901" s="88" t="str">
        <f>IF($AB901&lt;&gt;"x","",IF(AND($I901&lt;&gt;AQ$4, IFERROR(MATCH("c",$AB901:AP901,0),0)=0),"x", IF(IFERROR(MATCH("c",$AB901:AP901,0),0)=0,"c","")))</f>
        <v/>
      </c>
    </row>
    <row r="902" spans="2:43" x14ac:dyDescent="0.25">
      <c r="B902" s="88">
        <f>IF(AND(OR(Pipeline!$F$5=H902,Pipeline!$F$5="",Pipeline!$F$5="All"), OR(Pipeline!$F$6=J902,Pipeline!$F$6="",Pipeline!$F$6="All"),  OR(Pipeline!$J$5&lt;=K902,Pipeline!$J$5=""), OR(Pipeline!$J$6&gt;=K902,Pipeline!$J$6=""),  OR(Pipeline!$N$5&lt;=O902,Pipeline!$N$5=""), OR(Pipeline!$N$6&gt;=O902,Pipeline!$N$6="")),1,0)</f>
        <v>1</v>
      </c>
      <c r="C902" s="99">
        <f>IF(B902&lt;&gt;1,"",COUNTIFS($I$6:I901,I902,$B$6:B901,1)+1)</f>
        <v>890</v>
      </c>
      <c r="D902" s="100" t="str">
        <f>IF(LEN(INDEX(Input!B$6:B$1005,ROW($C902)-ROW($C$5),1))=0,"-",INDEX(Input!B$6:B$1005,ROW($C902)-ROW($C$5),1))</f>
        <v>-</v>
      </c>
      <c r="E902" s="100" t="str">
        <f>IF(LEN(INDEX(Input!C$6:C$1005,ROW($C902)-ROW($C$5),1))=0,"-",INDEX(Input!C$6:C$1005,ROW($C902)-ROW($C$5),1))</f>
        <v>-</v>
      </c>
      <c r="F902" s="100" t="str">
        <f>IF(LEN(INDEX(Input!D$6:D$1005,ROW($C902)-ROW($C$5),1))=0,"-",INDEX(Input!D$6:D$1005,ROW($C902)-ROW($C$5),1))</f>
        <v>-</v>
      </c>
      <c r="G902" s="100" t="str">
        <f>IF(LEN(INDEX(Input!E$6:E$1005,ROW($C902)-ROW($C$5),1))=0,"-",INDEX(Input!E$6:E$1005,ROW($C902)-ROW($C$5),1))</f>
        <v>-</v>
      </c>
      <c r="H902" s="100" t="str">
        <f>IF(LEN(INDEX(Input!F$6:F$1005,ROW($C902)-ROW($C$5),1))=0,"-",INDEX(Input!F$6:F$1005,ROW($C902)-ROW($C$5),1))</f>
        <v>-</v>
      </c>
      <c r="I902" s="100" t="str">
        <f>IF(LEN(INDEX(Input!G$6:G$1005,ROW($C902)-ROW($C$5),1))=0,"",INDEX(Input!G$6:G$1005,ROW($C902)-ROW($C$5),1))</f>
        <v/>
      </c>
      <c r="J902" s="100" t="str">
        <f>IF(LEN(INDEX(Input!B$6:B$1005,ROW($C902)-ROW($C$5),1))=0,"-",IF(INDEX(Input!H$6:H$1005,ROW($C902)-ROW($C$5),1)="","Not set",INDEX(Input!H$6:H$1005,ROW($C902)-ROW($C$5),1)) )</f>
        <v>-</v>
      </c>
      <c r="K902" s="101" t="str">
        <f>IF(LEN(INDEX(Input!I$6:I$1005,ROW($C902)-ROW($C$5),1))=0,"",INDEX(Input!I$6:I$1005,ROW($C902)-ROW($C$5),1))</f>
        <v/>
      </c>
      <c r="L902" s="101" t="str">
        <f t="array" ref="L902">IFERROR(IF($AY$24=123,DAY(K902)&amp;connector&amp;IF($AZ$24="Extended",INDEX($AT$24:$AT$35,MONTH(K902),1),MONTH(K902))&amp;connector&amp;IF($AZ$24="Short", RIGHT(YEAR(K902),2),YEAR(K902)),IF($AY$24=213, MONTH(K902)&amp;connector&amp;DAY(K902)&amp;connector&amp;IF($AZ$24="Short", RIGHT(YEAR(K902),2),YEAR(K902)),IF($AZ$24="Short", RIGHT(YEAR(K902),2),YEAR(K902))&amp;connector&amp;MONTH(K902)&amp;connector&amp;DAY(K902))),"-")</f>
        <v>-</v>
      </c>
      <c r="M902" s="101" t="str">
        <f>IF(LEN(INDEX(Input!J$6:J$1005,ROW($C902)-ROW($C$5),1))=0,"",INDEX(Input!J$6:J$1005,ROW($C902)-ROW($C$5),1))</f>
        <v/>
      </c>
      <c r="N902" s="101" t="str">
        <f t="array" ref="N902">IFERROR(IF($AY$24=123,DAY(M902)&amp;connector&amp;IF($AZ$24="Extended",INDEX($AT$24:$AT$35,MONTH(M902),1),MONTH(M902))&amp;connector&amp;IF($AZ$24="Short", RIGHT(YEAR(M902),2),YEAR(M902)),IF($AY$24=213, MONTH(M902)&amp;connector&amp;DAY(M902)&amp;connector&amp;IF($AZ$24="Short", RIGHT(YEAR(M902),2),YEAR(M902)),IF($AZ$24="Short", RIGHT(YEAR(M902),2),YEAR(M902))&amp;connector&amp;MONTH(M902)&amp;connector&amp;DAY(M902))),"-")</f>
        <v>-</v>
      </c>
      <c r="O902" s="156" t="str">
        <f>IF(LEN(INDEX(Input!K$6:K$1005,ROW($C902)-ROW($C$5),1))=0,"",INDEX(Input!K$6:K$1005,ROW($C902)-ROW($C$5),1))</f>
        <v/>
      </c>
      <c r="P902" s="100" t="str">
        <f t="shared" ref="P902:P965" si="110">IF(O902="","-","Value: " &amp;O902&amp;"$")</f>
        <v>-</v>
      </c>
      <c r="Q902" s="156" t="str">
        <f>IF(LEN(INDEX(Input!L$6:L$1005,ROW($C902)-ROW($C$5),1))=0,"",INDEX(Input!L$6:L$1005,ROW($C902)-ROW($C$5),1))</f>
        <v/>
      </c>
      <c r="R902" s="100" t="str">
        <f t="shared" ref="R902:R965" si="111">IFERROR("Win Probability: "&amp;Q902*100&amp;"%","-")</f>
        <v>-</v>
      </c>
      <c r="S902" s="156" t="str">
        <f>IF(LEN(INDEX(Input!M$6:M$1005,ROW($C902)-ROW($C$5),1))=0,"-",INDEX(Input!M$6:M$1005,ROW($C902)-ROW($C$5),1))</f>
        <v>-</v>
      </c>
      <c r="T902" s="156" t="str">
        <f t="shared" ref="T902:T965" si="112">IFERROR(O902*Q902,"")</f>
        <v/>
      </c>
      <c r="U902" s="100" t="str">
        <f t="shared" ref="U902:U965" si="113">IF(T902="","-","Forecast: "&amp;T902&amp; " " &amp;currency)</f>
        <v>-</v>
      </c>
      <c r="V902" s="156" t="str">
        <f>IF(LEN(INDEX(Input!O$6:O$1005,ROW($C902)-ROW($C$5),1))=0,"",INDEX(Input!O$6:O$1005,ROW($C902)-ROW($C$5),1))</f>
        <v/>
      </c>
      <c r="W902" s="100" t="str">
        <f t="shared" ref="W902:W965" si="114">IF(V902="","-","Earned: " &amp;V902)</f>
        <v>-</v>
      </c>
      <c r="X902" s="104" t="str">
        <f t="shared" ref="X902:X965" si="115">IFERROR(IF(K902&lt;&gt;"",MONTH(K902),""),"")</f>
        <v/>
      </c>
      <c r="Y902" s="102" t="str">
        <f t="shared" si="109"/>
        <v/>
      </c>
      <c r="Z902" s="102" t="str">
        <f>IF(AND(OR(Dashboard!$D$7=J902,Dashboard!$D$7=""),  OR(Dashboard!$G$6&lt;=K902,Dashboard!$G$6=""), OR(Dashboard!$G$7&gt;=K902,Dashboard!$G$7=""),  OR(Dashboard!$J$6&lt;=O902,Dashboard!$J$6=""), OR(Dashboard!$J$7&gt;=O902,Dashboard!$J$7=""),D902&lt;&gt;""),"x","")</f>
        <v>x</v>
      </c>
      <c r="AA902" s="102" t="str">
        <f>IF(AND(OR(Dashboard!$D$6=H902,Dashboard!$D$6="",Dashboard!$D$6="All"), Z902="x"),"x","")</f>
        <v>x</v>
      </c>
      <c r="AB902" s="103" t="str">
        <f>IF(AND(OR(Dashboard!$D$6=H902,Dashboard!$D$6="",Dashboard!$D$6="All"), OR(Dashboard!$D$7=J902,Dashboard!$D$7=""),  OR(Dashboard!$G$6&lt;=K902,Dashboard!$G$6=""), OR(Dashboard!$G$7&gt;=K902,Dashboard!$G$7=""),  OR(Dashboard!$J$6&lt;=O902,Dashboard!$J$6=""), OR(Dashboard!$J$7&gt;=O902,Dashboard!$J$7=""),I902&lt;&gt;""),"x","")</f>
        <v/>
      </c>
      <c r="AC902" s="88" t="str">
        <f>IF($AB902&lt;&gt;"x","",IF(AND($I902&lt;&gt;AC$4, IFERROR(MATCH("c",$AB902:AB902,0),0)=0),"x", IF(IFERROR(MATCH("c",$AB902:AB902,0),0)=0,"c","")))</f>
        <v/>
      </c>
      <c r="AD902" s="88" t="str">
        <f>IF($AB902&lt;&gt;"x","",IF(AND($I902&lt;&gt;AD$4, IFERROR(MATCH("c",$AB902:AC902,0),0)=0),"x", IF(IFERROR(MATCH("c",$AB902:AC902,0),0)=0,"c","")))</f>
        <v/>
      </c>
      <c r="AE902" s="88" t="str">
        <f>IF($AB902&lt;&gt;"x","",IF(AND($I902&lt;&gt;AE$4, IFERROR(MATCH("c",$AB902:AD902,0),0)=0),"x", IF(IFERROR(MATCH("c",$AB902:AD902,0),0)=0,"c","")))</f>
        <v/>
      </c>
      <c r="AF902" s="88" t="str">
        <f>IF($AB902&lt;&gt;"x","",IF(AND($I902&lt;&gt;AF$4, IFERROR(MATCH("c",$AB902:AE902,0),0)=0),"x", IF(IFERROR(MATCH("c",$AB902:AE902,0),0)=0,"c","")))</f>
        <v/>
      </c>
      <c r="AG902" s="88" t="str">
        <f>IF($AB902&lt;&gt;"x","",IF(AND($I902&lt;&gt;AG$4, IFERROR(MATCH("c",$AB902:AF902,0),0)=0),"x", IF(IFERROR(MATCH("c",$AB902:AF902,0),0)=0,"c","")))</f>
        <v/>
      </c>
      <c r="AH902" s="88" t="str">
        <f>IF($AB902&lt;&gt;"x","",IF(AND($I902&lt;&gt;AH$4, IFERROR(MATCH("c",$AB902:AG902,0),0)=0),"x", IF(IFERROR(MATCH("c",$AB902:AG902,0),0)=0,"c","")))</f>
        <v/>
      </c>
      <c r="AI902" s="88" t="str">
        <f>IF($AB902&lt;&gt;"x","",IF(AND($I902&lt;&gt;AI$4, IFERROR(MATCH("c",$AB902:AH902,0),0)=0),"x", IF(IFERROR(MATCH("c",$AB902:AH902,0),0)=0,"c","")))</f>
        <v/>
      </c>
      <c r="AJ902" s="88" t="str">
        <f>IF($AB902&lt;&gt;"x","",IF(AND($I902&lt;&gt;AJ$4, IFERROR(MATCH("c",$AB902:AI902,0),0)=0),"x", IF(IFERROR(MATCH("c",$AB902:AI902,0),0)=0,"c","")))</f>
        <v/>
      </c>
      <c r="AK902" s="88" t="str">
        <f>IF($AB902&lt;&gt;"x","",IF(AND($I902&lt;&gt;AK$4, IFERROR(MATCH("c",$AB902:AJ902,0),0)=0),"x", IF(IFERROR(MATCH("c",$AB902:AJ902,0),0)=0,"c","")))</f>
        <v/>
      </c>
      <c r="AL902" s="88" t="str">
        <f>IF($AB902&lt;&gt;"x","",IF(AND($I902&lt;&gt;AL$4, IFERROR(MATCH("c",$AB902:AK902,0),0)=0),"x", IF(IFERROR(MATCH("c",$AB902:AK902,0),0)=0,"c","")))</f>
        <v/>
      </c>
      <c r="AM902" s="88" t="str">
        <f>IF($AB902&lt;&gt;"x","",IF(AND($I902&lt;&gt;AM$4, IFERROR(MATCH("c",$AB902:AL902,0),0)=0),"x", IF(IFERROR(MATCH("c",$AB902:AL902,0),0)=0,"c","")))</f>
        <v/>
      </c>
      <c r="AN902" s="88" t="str">
        <f>IF($AB902&lt;&gt;"x","",IF(AND($I902&lt;&gt;AN$4, IFERROR(MATCH("c",$AB902:AM902,0),0)=0),"x", IF(IFERROR(MATCH("c",$AB902:AM902,0),0)=0,"c","")))</f>
        <v/>
      </c>
      <c r="AO902" s="88" t="str">
        <f>IF($AB902&lt;&gt;"x","",IF(AND($I902&lt;&gt;AO$4, IFERROR(MATCH("c",$AB902:AN902,0),0)=0),"x", IF(IFERROR(MATCH("c",$AB902:AN902,0),0)=0,"c","")))</f>
        <v/>
      </c>
      <c r="AP902" s="88" t="str">
        <f>IF($AB902&lt;&gt;"x","",IF(AND($I902&lt;&gt;AP$4, IFERROR(MATCH("c",$AB902:AO902,0),0)=0),"x", IF(IFERROR(MATCH("c",$AB902:AO902,0),0)=0,"c","")))</f>
        <v/>
      </c>
      <c r="AQ902" s="88" t="str">
        <f>IF($AB902&lt;&gt;"x","",IF(AND($I902&lt;&gt;AQ$4, IFERROR(MATCH("c",$AB902:AP902,0),0)=0),"x", IF(IFERROR(MATCH("c",$AB902:AP902,0),0)=0,"c","")))</f>
        <v/>
      </c>
    </row>
    <row r="903" spans="2:43" x14ac:dyDescent="0.25">
      <c r="B903" s="88">
        <f>IF(AND(OR(Pipeline!$F$5=H903,Pipeline!$F$5="",Pipeline!$F$5="All"), OR(Pipeline!$F$6=J903,Pipeline!$F$6="",Pipeline!$F$6="All"),  OR(Pipeline!$J$5&lt;=K903,Pipeline!$J$5=""), OR(Pipeline!$J$6&gt;=K903,Pipeline!$J$6=""),  OR(Pipeline!$N$5&lt;=O903,Pipeline!$N$5=""), OR(Pipeline!$N$6&gt;=O903,Pipeline!$N$6="")),1,0)</f>
        <v>1</v>
      </c>
      <c r="C903" s="99">
        <f>IF(B903&lt;&gt;1,"",COUNTIFS($I$6:I902,I903,$B$6:B902,1)+1)</f>
        <v>891</v>
      </c>
      <c r="D903" s="100" t="str">
        <f>IF(LEN(INDEX(Input!B$6:B$1005,ROW($C903)-ROW($C$5),1))=0,"-",INDEX(Input!B$6:B$1005,ROW($C903)-ROW($C$5),1))</f>
        <v>-</v>
      </c>
      <c r="E903" s="100" t="str">
        <f>IF(LEN(INDEX(Input!C$6:C$1005,ROW($C903)-ROW($C$5),1))=0,"-",INDEX(Input!C$6:C$1005,ROW($C903)-ROW($C$5),1))</f>
        <v>-</v>
      </c>
      <c r="F903" s="100" t="str">
        <f>IF(LEN(INDEX(Input!D$6:D$1005,ROW($C903)-ROW($C$5),1))=0,"-",INDEX(Input!D$6:D$1005,ROW($C903)-ROW($C$5),1))</f>
        <v>-</v>
      </c>
      <c r="G903" s="100" t="str">
        <f>IF(LEN(INDEX(Input!E$6:E$1005,ROW($C903)-ROW($C$5),1))=0,"-",INDEX(Input!E$6:E$1005,ROW($C903)-ROW($C$5),1))</f>
        <v>-</v>
      </c>
      <c r="H903" s="100" t="str">
        <f>IF(LEN(INDEX(Input!F$6:F$1005,ROW($C903)-ROW($C$5),1))=0,"-",INDEX(Input!F$6:F$1005,ROW($C903)-ROW($C$5),1))</f>
        <v>-</v>
      </c>
      <c r="I903" s="100" t="str">
        <f>IF(LEN(INDEX(Input!G$6:G$1005,ROW($C903)-ROW($C$5),1))=0,"",INDEX(Input!G$6:G$1005,ROW($C903)-ROW($C$5),1))</f>
        <v/>
      </c>
      <c r="J903" s="100" t="str">
        <f>IF(LEN(INDEX(Input!B$6:B$1005,ROW($C903)-ROW($C$5),1))=0,"-",IF(INDEX(Input!H$6:H$1005,ROW($C903)-ROW($C$5),1)="","Not set",INDEX(Input!H$6:H$1005,ROW($C903)-ROW($C$5),1)) )</f>
        <v>-</v>
      </c>
      <c r="K903" s="101" t="str">
        <f>IF(LEN(INDEX(Input!I$6:I$1005,ROW($C903)-ROW($C$5),1))=0,"",INDEX(Input!I$6:I$1005,ROW($C903)-ROW($C$5),1))</f>
        <v/>
      </c>
      <c r="L903" s="101" t="str">
        <f t="array" ref="L903">IFERROR(IF($AY$24=123,DAY(K903)&amp;connector&amp;IF($AZ$24="Extended",INDEX($AT$24:$AT$35,MONTH(K903),1),MONTH(K903))&amp;connector&amp;IF($AZ$24="Short", RIGHT(YEAR(K903),2),YEAR(K903)),IF($AY$24=213, MONTH(K903)&amp;connector&amp;DAY(K903)&amp;connector&amp;IF($AZ$24="Short", RIGHT(YEAR(K903),2),YEAR(K903)),IF($AZ$24="Short", RIGHT(YEAR(K903),2),YEAR(K903))&amp;connector&amp;MONTH(K903)&amp;connector&amp;DAY(K903))),"-")</f>
        <v>-</v>
      </c>
      <c r="M903" s="101" t="str">
        <f>IF(LEN(INDEX(Input!J$6:J$1005,ROW($C903)-ROW($C$5),1))=0,"",INDEX(Input!J$6:J$1005,ROW($C903)-ROW($C$5),1))</f>
        <v/>
      </c>
      <c r="N903" s="101" t="str">
        <f t="array" ref="N903">IFERROR(IF($AY$24=123,DAY(M903)&amp;connector&amp;IF($AZ$24="Extended",INDEX($AT$24:$AT$35,MONTH(M903),1),MONTH(M903))&amp;connector&amp;IF($AZ$24="Short", RIGHT(YEAR(M903),2),YEAR(M903)),IF($AY$24=213, MONTH(M903)&amp;connector&amp;DAY(M903)&amp;connector&amp;IF($AZ$24="Short", RIGHT(YEAR(M903),2),YEAR(M903)),IF($AZ$24="Short", RIGHT(YEAR(M903),2),YEAR(M903))&amp;connector&amp;MONTH(M903)&amp;connector&amp;DAY(M903))),"-")</f>
        <v>-</v>
      </c>
      <c r="O903" s="156" t="str">
        <f>IF(LEN(INDEX(Input!K$6:K$1005,ROW($C903)-ROW($C$5),1))=0,"",INDEX(Input!K$6:K$1005,ROW($C903)-ROW($C$5),1))</f>
        <v/>
      </c>
      <c r="P903" s="100" t="str">
        <f t="shared" si="110"/>
        <v>-</v>
      </c>
      <c r="Q903" s="156" t="str">
        <f>IF(LEN(INDEX(Input!L$6:L$1005,ROW($C903)-ROW($C$5),1))=0,"",INDEX(Input!L$6:L$1005,ROW($C903)-ROW($C$5),1))</f>
        <v/>
      </c>
      <c r="R903" s="100" t="str">
        <f t="shared" si="111"/>
        <v>-</v>
      </c>
      <c r="S903" s="156" t="str">
        <f>IF(LEN(INDEX(Input!M$6:M$1005,ROW($C903)-ROW($C$5),1))=0,"-",INDEX(Input!M$6:M$1005,ROW($C903)-ROW($C$5),1))</f>
        <v>-</v>
      </c>
      <c r="T903" s="156" t="str">
        <f t="shared" si="112"/>
        <v/>
      </c>
      <c r="U903" s="100" t="str">
        <f t="shared" si="113"/>
        <v>-</v>
      </c>
      <c r="V903" s="156" t="str">
        <f>IF(LEN(INDEX(Input!O$6:O$1005,ROW($C903)-ROW($C$5),1))=0,"",INDEX(Input!O$6:O$1005,ROW($C903)-ROW($C$5),1))</f>
        <v/>
      </c>
      <c r="W903" s="100" t="str">
        <f t="shared" si="114"/>
        <v>-</v>
      </c>
      <c r="X903" s="104" t="str">
        <f t="shared" si="115"/>
        <v/>
      </c>
      <c r="Y903" s="102" t="str">
        <f t="shared" si="109"/>
        <v/>
      </c>
      <c r="Z903" s="102" t="str">
        <f>IF(AND(OR(Dashboard!$D$7=J903,Dashboard!$D$7=""),  OR(Dashboard!$G$6&lt;=K903,Dashboard!$G$6=""), OR(Dashboard!$G$7&gt;=K903,Dashboard!$G$7=""),  OR(Dashboard!$J$6&lt;=O903,Dashboard!$J$6=""), OR(Dashboard!$J$7&gt;=O903,Dashboard!$J$7=""),D903&lt;&gt;""),"x","")</f>
        <v>x</v>
      </c>
      <c r="AA903" s="102" t="str">
        <f>IF(AND(OR(Dashboard!$D$6=H903,Dashboard!$D$6="",Dashboard!$D$6="All"), Z903="x"),"x","")</f>
        <v>x</v>
      </c>
      <c r="AB903" s="103" t="str">
        <f>IF(AND(OR(Dashboard!$D$6=H903,Dashboard!$D$6="",Dashboard!$D$6="All"), OR(Dashboard!$D$7=J903,Dashboard!$D$7=""),  OR(Dashboard!$G$6&lt;=K903,Dashboard!$G$6=""), OR(Dashboard!$G$7&gt;=K903,Dashboard!$G$7=""),  OR(Dashboard!$J$6&lt;=O903,Dashboard!$J$6=""), OR(Dashboard!$J$7&gt;=O903,Dashboard!$J$7=""),I903&lt;&gt;""),"x","")</f>
        <v/>
      </c>
      <c r="AC903" s="88" t="str">
        <f>IF($AB903&lt;&gt;"x","",IF(AND($I903&lt;&gt;AC$4, IFERROR(MATCH("c",$AB903:AB903,0),0)=0),"x", IF(IFERROR(MATCH("c",$AB903:AB903,0),0)=0,"c","")))</f>
        <v/>
      </c>
      <c r="AD903" s="88" t="str">
        <f>IF($AB903&lt;&gt;"x","",IF(AND($I903&lt;&gt;AD$4, IFERROR(MATCH("c",$AB903:AC903,0),0)=0),"x", IF(IFERROR(MATCH("c",$AB903:AC903,0),0)=0,"c","")))</f>
        <v/>
      </c>
      <c r="AE903" s="88" t="str">
        <f>IF($AB903&lt;&gt;"x","",IF(AND($I903&lt;&gt;AE$4, IFERROR(MATCH("c",$AB903:AD903,0),0)=0),"x", IF(IFERROR(MATCH("c",$AB903:AD903,0),0)=0,"c","")))</f>
        <v/>
      </c>
      <c r="AF903" s="88" t="str">
        <f>IF($AB903&lt;&gt;"x","",IF(AND($I903&lt;&gt;AF$4, IFERROR(MATCH("c",$AB903:AE903,0),0)=0),"x", IF(IFERROR(MATCH("c",$AB903:AE903,0),0)=0,"c","")))</f>
        <v/>
      </c>
      <c r="AG903" s="88" t="str">
        <f>IF($AB903&lt;&gt;"x","",IF(AND($I903&lt;&gt;AG$4, IFERROR(MATCH("c",$AB903:AF903,0),0)=0),"x", IF(IFERROR(MATCH("c",$AB903:AF903,0),0)=0,"c","")))</f>
        <v/>
      </c>
      <c r="AH903" s="88" t="str">
        <f>IF($AB903&lt;&gt;"x","",IF(AND($I903&lt;&gt;AH$4, IFERROR(MATCH("c",$AB903:AG903,0),0)=0),"x", IF(IFERROR(MATCH("c",$AB903:AG903,0),0)=0,"c","")))</f>
        <v/>
      </c>
      <c r="AI903" s="88" t="str">
        <f>IF($AB903&lt;&gt;"x","",IF(AND($I903&lt;&gt;AI$4, IFERROR(MATCH("c",$AB903:AH903,0),0)=0),"x", IF(IFERROR(MATCH("c",$AB903:AH903,0),0)=0,"c","")))</f>
        <v/>
      </c>
      <c r="AJ903" s="88" t="str">
        <f>IF($AB903&lt;&gt;"x","",IF(AND($I903&lt;&gt;AJ$4, IFERROR(MATCH("c",$AB903:AI903,0),0)=0),"x", IF(IFERROR(MATCH("c",$AB903:AI903,0),0)=0,"c","")))</f>
        <v/>
      </c>
      <c r="AK903" s="88" t="str">
        <f>IF($AB903&lt;&gt;"x","",IF(AND($I903&lt;&gt;AK$4, IFERROR(MATCH("c",$AB903:AJ903,0),0)=0),"x", IF(IFERROR(MATCH("c",$AB903:AJ903,0),0)=0,"c","")))</f>
        <v/>
      </c>
      <c r="AL903" s="88" t="str">
        <f>IF($AB903&lt;&gt;"x","",IF(AND($I903&lt;&gt;AL$4, IFERROR(MATCH("c",$AB903:AK903,0),0)=0),"x", IF(IFERROR(MATCH("c",$AB903:AK903,0),0)=0,"c","")))</f>
        <v/>
      </c>
      <c r="AM903" s="88" t="str">
        <f>IF($AB903&lt;&gt;"x","",IF(AND($I903&lt;&gt;AM$4, IFERROR(MATCH("c",$AB903:AL903,0),0)=0),"x", IF(IFERROR(MATCH("c",$AB903:AL903,0),0)=0,"c","")))</f>
        <v/>
      </c>
      <c r="AN903" s="88" t="str">
        <f>IF($AB903&lt;&gt;"x","",IF(AND($I903&lt;&gt;AN$4, IFERROR(MATCH("c",$AB903:AM903,0),0)=0),"x", IF(IFERROR(MATCH("c",$AB903:AM903,0),0)=0,"c","")))</f>
        <v/>
      </c>
      <c r="AO903" s="88" t="str">
        <f>IF($AB903&lt;&gt;"x","",IF(AND($I903&lt;&gt;AO$4, IFERROR(MATCH("c",$AB903:AN903,0),0)=0),"x", IF(IFERROR(MATCH("c",$AB903:AN903,0),0)=0,"c","")))</f>
        <v/>
      </c>
      <c r="AP903" s="88" t="str">
        <f>IF($AB903&lt;&gt;"x","",IF(AND($I903&lt;&gt;AP$4, IFERROR(MATCH("c",$AB903:AO903,0),0)=0),"x", IF(IFERROR(MATCH("c",$AB903:AO903,0),0)=0,"c","")))</f>
        <v/>
      </c>
      <c r="AQ903" s="88" t="str">
        <f>IF($AB903&lt;&gt;"x","",IF(AND($I903&lt;&gt;AQ$4, IFERROR(MATCH("c",$AB903:AP903,0),0)=0),"x", IF(IFERROR(MATCH("c",$AB903:AP903,0),0)=0,"c","")))</f>
        <v/>
      </c>
    </row>
    <row r="904" spans="2:43" x14ac:dyDescent="0.25">
      <c r="B904" s="88">
        <f>IF(AND(OR(Pipeline!$F$5=H904,Pipeline!$F$5="",Pipeline!$F$5="All"), OR(Pipeline!$F$6=J904,Pipeline!$F$6="",Pipeline!$F$6="All"),  OR(Pipeline!$J$5&lt;=K904,Pipeline!$J$5=""), OR(Pipeline!$J$6&gt;=K904,Pipeline!$J$6=""),  OR(Pipeline!$N$5&lt;=O904,Pipeline!$N$5=""), OR(Pipeline!$N$6&gt;=O904,Pipeline!$N$6="")),1,0)</f>
        <v>1</v>
      </c>
      <c r="C904" s="99">
        <f>IF(B904&lt;&gt;1,"",COUNTIFS($I$6:I903,I904,$B$6:B903,1)+1)</f>
        <v>892</v>
      </c>
      <c r="D904" s="100" t="str">
        <f>IF(LEN(INDEX(Input!B$6:B$1005,ROW($C904)-ROW($C$5),1))=0,"-",INDEX(Input!B$6:B$1005,ROW($C904)-ROW($C$5),1))</f>
        <v>-</v>
      </c>
      <c r="E904" s="100" t="str">
        <f>IF(LEN(INDEX(Input!C$6:C$1005,ROW($C904)-ROW($C$5),1))=0,"-",INDEX(Input!C$6:C$1005,ROW($C904)-ROW($C$5),1))</f>
        <v>-</v>
      </c>
      <c r="F904" s="100" t="str">
        <f>IF(LEN(INDEX(Input!D$6:D$1005,ROW($C904)-ROW($C$5),1))=0,"-",INDEX(Input!D$6:D$1005,ROW($C904)-ROW($C$5),1))</f>
        <v>-</v>
      </c>
      <c r="G904" s="100" t="str">
        <f>IF(LEN(INDEX(Input!E$6:E$1005,ROW($C904)-ROW($C$5),1))=0,"-",INDEX(Input!E$6:E$1005,ROW($C904)-ROW($C$5),1))</f>
        <v>-</v>
      </c>
      <c r="H904" s="100" t="str">
        <f>IF(LEN(INDEX(Input!F$6:F$1005,ROW($C904)-ROW($C$5),1))=0,"-",INDEX(Input!F$6:F$1005,ROW($C904)-ROW($C$5),1))</f>
        <v>-</v>
      </c>
      <c r="I904" s="100" t="str">
        <f>IF(LEN(INDEX(Input!G$6:G$1005,ROW($C904)-ROW($C$5),1))=0,"",INDEX(Input!G$6:G$1005,ROW($C904)-ROW($C$5),1))</f>
        <v/>
      </c>
      <c r="J904" s="100" t="str">
        <f>IF(LEN(INDEX(Input!B$6:B$1005,ROW($C904)-ROW($C$5),1))=0,"-",IF(INDEX(Input!H$6:H$1005,ROW($C904)-ROW($C$5),1)="","Not set",INDEX(Input!H$6:H$1005,ROW($C904)-ROW($C$5),1)) )</f>
        <v>-</v>
      </c>
      <c r="K904" s="101" t="str">
        <f>IF(LEN(INDEX(Input!I$6:I$1005,ROW($C904)-ROW($C$5),1))=0,"",INDEX(Input!I$6:I$1005,ROW($C904)-ROW($C$5),1))</f>
        <v/>
      </c>
      <c r="L904" s="101" t="str">
        <f t="array" ref="L904">IFERROR(IF($AY$24=123,DAY(K904)&amp;connector&amp;IF($AZ$24="Extended",INDEX($AT$24:$AT$35,MONTH(K904),1),MONTH(K904))&amp;connector&amp;IF($AZ$24="Short", RIGHT(YEAR(K904),2),YEAR(K904)),IF($AY$24=213, MONTH(K904)&amp;connector&amp;DAY(K904)&amp;connector&amp;IF($AZ$24="Short", RIGHT(YEAR(K904),2),YEAR(K904)),IF($AZ$24="Short", RIGHT(YEAR(K904),2),YEAR(K904))&amp;connector&amp;MONTH(K904)&amp;connector&amp;DAY(K904))),"-")</f>
        <v>-</v>
      </c>
      <c r="M904" s="101" t="str">
        <f>IF(LEN(INDEX(Input!J$6:J$1005,ROW($C904)-ROW($C$5),1))=0,"",INDEX(Input!J$6:J$1005,ROW($C904)-ROW($C$5),1))</f>
        <v/>
      </c>
      <c r="N904" s="101" t="str">
        <f t="array" ref="N904">IFERROR(IF($AY$24=123,DAY(M904)&amp;connector&amp;IF($AZ$24="Extended",INDEX($AT$24:$AT$35,MONTH(M904),1),MONTH(M904))&amp;connector&amp;IF($AZ$24="Short", RIGHT(YEAR(M904),2),YEAR(M904)),IF($AY$24=213, MONTH(M904)&amp;connector&amp;DAY(M904)&amp;connector&amp;IF($AZ$24="Short", RIGHT(YEAR(M904),2),YEAR(M904)),IF($AZ$24="Short", RIGHT(YEAR(M904),2),YEAR(M904))&amp;connector&amp;MONTH(M904)&amp;connector&amp;DAY(M904))),"-")</f>
        <v>-</v>
      </c>
      <c r="O904" s="156" t="str">
        <f>IF(LEN(INDEX(Input!K$6:K$1005,ROW($C904)-ROW($C$5),1))=0,"",INDEX(Input!K$6:K$1005,ROW($C904)-ROW($C$5),1))</f>
        <v/>
      </c>
      <c r="P904" s="100" t="str">
        <f t="shared" si="110"/>
        <v>-</v>
      </c>
      <c r="Q904" s="156" t="str">
        <f>IF(LEN(INDEX(Input!L$6:L$1005,ROW($C904)-ROW($C$5),1))=0,"",INDEX(Input!L$6:L$1005,ROW($C904)-ROW($C$5),1))</f>
        <v/>
      </c>
      <c r="R904" s="100" t="str">
        <f t="shared" si="111"/>
        <v>-</v>
      </c>
      <c r="S904" s="156" t="str">
        <f>IF(LEN(INDEX(Input!M$6:M$1005,ROW($C904)-ROW($C$5),1))=0,"-",INDEX(Input!M$6:M$1005,ROW($C904)-ROW($C$5),1))</f>
        <v>-</v>
      </c>
      <c r="T904" s="156" t="str">
        <f t="shared" si="112"/>
        <v/>
      </c>
      <c r="U904" s="100" t="str">
        <f t="shared" si="113"/>
        <v>-</v>
      </c>
      <c r="V904" s="156" t="str">
        <f>IF(LEN(INDEX(Input!O$6:O$1005,ROW($C904)-ROW($C$5),1))=0,"",INDEX(Input!O$6:O$1005,ROW($C904)-ROW($C$5),1))</f>
        <v/>
      </c>
      <c r="W904" s="100" t="str">
        <f t="shared" si="114"/>
        <v>-</v>
      </c>
      <c r="X904" s="104" t="str">
        <f t="shared" si="115"/>
        <v/>
      </c>
      <c r="Y904" s="102" t="str">
        <f t="shared" si="109"/>
        <v/>
      </c>
      <c r="Z904" s="102" t="str">
        <f>IF(AND(OR(Dashboard!$D$7=J904,Dashboard!$D$7=""),  OR(Dashboard!$G$6&lt;=K904,Dashboard!$G$6=""), OR(Dashboard!$G$7&gt;=K904,Dashboard!$G$7=""),  OR(Dashboard!$J$6&lt;=O904,Dashboard!$J$6=""), OR(Dashboard!$J$7&gt;=O904,Dashboard!$J$7=""),D904&lt;&gt;""),"x","")</f>
        <v>x</v>
      </c>
      <c r="AA904" s="102" t="str">
        <f>IF(AND(OR(Dashboard!$D$6=H904,Dashboard!$D$6="",Dashboard!$D$6="All"), Z904="x"),"x","")</f>
        <v>x</v>
      </c>
      <c r="AB904" s="103" t="str">
        <f>IF(AND(OR(Dashboard!$D$6=H904,Dashboard!$D$6="",Dashboard!$D$6="All"), OR(Dashboard!$D$7=J904,Dashboard!$D$7=""),  OR(Dashboard!$G$6&lt;=K904,Dashboard!$G$6=""), OR(Dashboard!$G$7&gt;=K904,Dashboard!$G$7=""),  OR(Dashboard!$J$6&lt;=O904,Dashboard!$J$6=""), OR(Dashboard!$J$7&gt;=O904,Dashboard!$J$7=""),I904&lt;&gt;""),"x","")</f>
        <v/>
      </c>
      <c r="AC904" s="88" t="str">
        <f>IF($AB904&lt;&gt;"x","",IF(AND($I904&lt;&gt;AC$4, IFERROR(MATCH("c",$AB904:AB904,0),0)=0),"x", IF(IFERROR(MATCH("c",$AB904:AB904,0),0)=0,"c","")))</f>
        <v/>
      </c>
      <c r="AD904" s="88" t="str">
        <f>IF($AB904&lt;&gt;"x","",IF(AND($I904&lt;&gt;AD$4, IFERROR(MATCH("c",$AB904:AC904,0),0)=0),"x", IF(IFERROR(MATCH("c",$AB904:AC904,0),0)=0,"c","")))</f>
        <v/>
      </c>
      <c r="AE904" s="88" t="str">
        <f>IF($AB904&lt;&gt;"x","",IF(AND($I904&lt;&gt;AE$4, IFERROR(MATCH("c",$AB904:AD904,0),0)=0),"x", IF(IFERROR(MATCH("c",$AB904:AD904,0),0)=0,"c","")))</f>
        <v/>
      </c>
      <c r="AF904" s="88" t="str">
        <f>IF($AB904&lt;&gt;"x","",IF(AND($I904&lt;&gt;AF$4, IFERROR(MATCH("c",$AB904:AE904,0),0)=0),"x", IF(IFERROR(MATCH("c",$AB904:AE904,0),0)=0,"c","")))</f>
        <v/>
      </c>
      <c r="AG904" s="88" t="str">
        <f>IF($AB904&lt;&gt;"x","",IF(AND($I904&lt;&gt;AG$4, IFERROR(MATCH("c",$AB904:AF904,0),0)=0),"x", IF(IFERROR(MATCH("c",$AB904:AF904,0),0)=0,"c","")))</f>
        <v/>
      </c>
      <c r="AH904" s="88" t="str">
        <f>IF($AB904&lt;&gt;"x","",IF(AND($I904&lt;&gt;AH$4, IFERROR(MATCH("c",$AB904:AG904,0),0)=0),"x", IF(IFERROR(MATCH("c",$AB904:AG904,0),0)=0,"c","")))</f>
        <v/>
      </c>
      <c r="AI904" s="88" t="str">
        <f>IF($AB904&lt;&gt;"x","",IF(AND($I904&lt;&gt;AI$4, IFERROR(MATCH("c",$AB904:AH904,0),0)=0),"x", IF(IFERROR(MATCH("c",$AB904:AH904,0),0)=0,"c","")))</f>
        <v/>
      </c>
      <c r="AJ904" s="88" t="str">
        <f>IF($AB904&lt;&gt;"x","",IF(AND($I904&lt;&gt;AJ$4, IFERROR(MATCH("c",$AB904:AI904,0),0)=0),"x", IF(IFERROR(MATCH("c",$AB904:AI904,0),0)=0,"c","")))</f>
        <v/>
      </c>
      <c r="AK904" s="88" t="str">
        <f>IF($AB904&lt;&gt;"x","",IF(AND($I904&lt;&gt;AK$4, IFERROR(MATCH("c",$AB904:AJ904,0),0)=0),"x", IF(IFERROR(MATCH("c",$AB904:AJ904,0),0)=0,"c","")))</f>
        <v/>
      </c>
      <c r="AL904" s="88" t="str">
        <f>IF($AB904&lt;&gt;"x","",IF(AND($I904&lt;&gt;AL$4, IFERROR(MATCH("c",$AB904:AK904,0),0)=0),"x", IF(IFERROR(MATCH("c",$AB904:AK904,0),0)=0,"c","")))</f>
        <v/>
      </c>
      <c r="AM904" s="88" t="str">
        <f>IF($AB904&lt;&gt;"x","",IF(AND($I904&lt;&gt;AM$4, IFERROR(MATCH("c",$AB904:AL904,0),0)=0),"x", IF(IFERROR(MATCH("c",$AB904:AL904,0),0)=0,"c","")))</f>
        <v/>
      </c>
      <c r="AN904" s="88" t="str">
        <f>IF($AB904&lt;&gt;"x","",IF(AND($I904&lt;&gt;AN$4, IFERROR(MATCH("c",$AB904:AM904,0),0)=0),"x", IF(IFERROR(MATCH("c",$AB904:AM904,0),0)=0,"c","")))</f>
        <v/>
      </c>
      <c r="AO904" s="88" t="str">
        <f>IF($AB904&lt;&gt;"x","",IF(AND($I904&lt;&gt;AO$4, IFERROR(MATCH("c",$AB904:AN904,0),0)=0),"x", IF(IFERROR(MATCH("c",$AB904:AN904,0),0)=0,"c","")))</f>
        <v/>
      </c>
      <c r="AP904" s="88" t="str">
        <f>IF($AB904&lt;&gt;"x","",IF(AND($I904&lt;&gt;AP$4, IFERROR(MATCH("c",$AB904:AO904,0),0)=0),"x", IF(IFERROR(MATCH("c",$AB904:AO904,0),0)=0,"c","")))</f>
        <v/>
      </c>
      <c r="AQ904" s="88" t="str">
        <f>IF($AB904&lt;&gt;"x","",IF(AND($I904&lt;&gt;AQ$4, IFERROR(MATCH("c",$AB904:AP904,0),0)=0),"x", IF(IFERROR(MATCH("c",$AB904:AP904,0),0)=0,"c","")))</f>
        <v/>
      </c>
    </row>
    <row r="905" spans="2:43" x14ac:dyDescent="0.25">
      <c r="B905" s="88">
        <f>IF(AND(OR(Pipeline!$F$5=H905,Pipeline!$F$5="",Pipeline!$F$5="All"), OR(Pipeline!$F$6=J905,Pipeline!$F$6="",Pipeline!$F$6="All"),  OR(Pipeline!$J$5&lt;=K905,Pipeline!$J$5=""), OR(Pipeline!$J$6&gt;=K905,Pipeline!$J$6=""),  OR(Pipeline!$N$5&lt;=O905,Pipeline!$N$5=""), OR(Pipeline!$N$6&gt;=O905,Pipeline!$N$6="")),1,0)</f>
        <v>1</v>
      </c>
      <c r="C905" s="99">
        <f>IF(B905&lt;&gt;1,"",COUNTIFS($I$6:I904,I905,$B$6:B904,1)+1)</f>
        <v>893</v>
      </c>
      <c r="D905" s="100" t="str">
        <f>IF(LEN(INDEX(Input!B$6:B$1005,ROW($C905)-ROW($C$5),1))=0,"-",INDEX(Input!B$6:B$1005,ROW($C905)-ROW($C$5),1))</f>
        <v>-</v>
      </c>
      <c r="E905" s="100" t="str">
        <f>IF(LEN(INDEX(Input!C$6:C$1005,ROW($C905)-ROW($C$5),1))=0,"-",INDEX(Input!C$6:C$1005,ROW($C905)-ROW($C$5),1))</f>
        <v>-</v>
      </c>
      <c r="F905" s="100" t="str">
        <f>IF(LEN(INDEX(Input!D$6:D$1005,ROW($C905)-ROW($C$5),1))=0,"-",INDEX(Input!D$6:D$1005,ROW($C905)-ROW($C$5),1))</f>
        <v>-</v>
      </c>
      <c r="G905" s="100" t="str">
        <f>IF(LEN(INDEX(Input!E$6:E$1005,ROW($C905)-ROW($C$5),1))=0,"-",INDEX(Input!E$6:E$1005,ROW($C905)-ROW($C$5),1))</f>
        <v>-</v>
      </c>
      <c r="H905" s="100" t="str">
        <f>IF(LEN(INDEX(Input!F$6:F$1005,ROW($C905)-ROW($C$5),1))=0,"-",INDEX(Input!F$6:F$1005,ROW($C905)-ROW($C$5),1))</f>
        <v>-</v>
      </c>
      <c r="I905" s="100" t="str">
        <f>IF(LEN(INDEX(Input!G$6:G$1005,ROW($C905)-ROW($C$5),1))=0,"",INDEX(Input!G$6:G$1005,ROW($C905)-ROW($C$5),1))</f>
        <v/>
      </c>
      <c r="J905" s="100" t="str">
        <f>IF(LEN(INDEX(Input!B$6:B$1005,ROW($C905)-ROW($C$5),1))=0,"-",IF(INDEX(Input!H$6:H$1005,ROW($C905)-ROW($C$5),1)="","Not set",INDEX(Input!H$6:H$1005,ROW($C905)-ROW($C$5),1)) )</f>
        <v>-</v>
      </c>
      <c r="K905" s="101" t="str">
        <f>IF(LEN(INDEX(Input!I$6:I$1005,ROW($C905)-ROW($C$5),1))=0,"",INDEX(Input!I$6:I$1005,ROW($C905)-ROW($C$5),1))</f>
        <v/>
      </c>
      <c r="L905" s="101" t="str">
        <f t="array" ref="L905">IFERROR(IF($AY$24=123,DAY(K905)&amp;connector&amp;IF($AZ$24="Extended",INDEX($AT$24:$AT$35,MONTH(K905),1),MONTH(K905))&amp;connector&amp;IF($AZ$24="Short", RIGHT(YEAR(K905),2),YEAR(K905)),IF($AY$24=213, MONTH(K905)&amp;connector&amp;DAY(K905)&amp;connector&amp;IF($AZ$24="Short", RIGHT(YEAR(K905),2),YEAR(K905)),IF($AZ$24="Short", RIGHT(YEAR(K905),2),YEAR(K905))&amp;connector&amp;MONTH(K905)&amp;connector&amp;DAY(K905))),"-")</f>
        <v>-</v>
      </c>
      <c r="M905" s="101" t="str">
        <f>IF(LEN(INDEX(Input!J$6:J$1005,ROW($C905)-ROW($C$5),1))=0,"",INDEX(Input!J$6:J$1005,ROW($C905)-ROW($C$5),1))</f>
        <v/>
      </c>
      <c r="N905" s="101" t="str">
        <f t="array" ref="N905">IFERROR(IF($AY$24=123,DAY(M905)&amp;connector&amp;IF($AZ$24="Extended",INDEX($AT$24:$AT$35,MONTH(M905),1),MONTH(M905))&amp;connector&amp;IF($AZ$24="Short", RIGHT(YEAR(M905),2),YEAR(M905)),IF($AY$24=213, MONTH(M905)&amp;connector&amp;DAY(M905)&amp;connector&amp;IF($AZ$24="Short", RIGHT(YEAR(M905),2),YEAR(M905)),IF($AZ$24="Short", RIGHT(YEAR(M905),2),YEAR(M905))&amp;connector&amp;MONTH(M905)&amp;connector&amp;DAY(M905))),"-")</f>
        <v>-</v>
      </c>
      <c r="O905" s="156" t="str">
        <f>IF(LEN(INDEX(Input!K$6:K$1005,ROW($C905)-ROW($C$5),1))=0,"",INDEX(Input!K$6:K$1005,ROW($C905)-ROW($C$5),1))</f>
        <v/>
      </c>
      <c r="P905" s="100" t="str">
        <f t="shared" si="110"/>
        <v>-</v>
      </c>
      <c r="Q905" s="156" t="str">
        <f>IF(LEN(INDEX(Input!L$6:L$1005,ROW($C905)-ROW($C$5),1))=0,"",INDEX(Input!L$6:L$1005,ROW($C905)-ROW($C$5),1))</f>
        <v/>
      </c>
      <c r="R905" s="100" t="str">
        <f t="shared" si="111"/>
        <v>-</v>
      </c>
      <c r="S905" s="156" t="str">
        <f>IF(LEN(INDEX(Input!M$6:M$1005,ROW($C905)-ROW($C$5),1))=0,"-",INDEX(Input!M$6:M$1005,ROW($C905)-ROW($C$5),1))</f>
        <v>-</v>
      </c>
      <c r="T905" s="156" t="str">
        <f t="shared" si="112"/>
        <v/>
      </c>
      <c r="U905" s="100" t="str">
        <f t="shared" si="113"/>
        <v>-</v>
      </c>
      <c r="V905" s="156" t="str">
        <f>IF(LEN(INDEX(Input!O$6:O$1005,ROW($C905)-ROW($C$5),1))=0,"",INDEX(Input!O$6:O$1005,ROW($C905)-ROW($C$5),1))</f>
        <v/>
      </c>
      <c r="W905" s="100" t="str">
        <f t="shared" si="114"/>
        <v>-</v>
      </c>
      <c r="X905" s="104" t="str">
        <f t="shared" si="115"/>
        <v/>
      </c>
      <c r="Y905" s="102" t="str">
        <f t="shared" si="109"/>
        <v/>
      </c>
      <c r="Z905" s="102" t="str">
        <f>IF(AND(OR(Dashboard!$D$7=J905,Dashboard!$D$7=""),  OR(Dashboard!$G$6&lt;=K905,Dashboard!$G$6=""), OR(Dashboard!$G$7&gt;=K905,Dashboard!$G$7=""),  OR(Dashboard!$J$6&lt;=O905,Dashboard!$J$6=""), OR(Dashboard!$J$7&gt;=O905,Dashboard!$J$7=""),D905&lt;&gt;""),"x","")</f>
        <v>x</v>
      </c>
      <c r="AA905" s="102" t="str">
        <f>IF(AND(OR(Dashboard!$D$6=H905,Dashboard!$D$6="",Dashboard!$D$6="All"), Z905="x"),"x","")</f>
        <v>x</v>
      </c>
      <c r="AB905" s="103" t="str">
        <f>IF(AND(OR(Dashboard!$D$6=H905,Dashboard!$D$6="",Dashboard!$D$6="All"), OR(Dashboard!$D$7=J905,Dashboard!$D$7=""),  OR(Dashboard!$G$6&lt;=K905,Dashboard!$G$6=""), OR(Dashboard!$G$7&gt;=K905,Dashboard!$G$7=""),  OR(Dashboard!$J$6&lt;=O905,Dashboard!$J$6=""), OR(Dashboard!$J$7&gt;=O905,Dashboard!$J$7=""),I905&lt;&gt;""),"x","")</f>
        <v/>
      </c>
      <c r="AC905" s="88" t="str">
        <f>IF($AB905&lt;&gt;"x","",IF(AND($I905&lt;&gt;AC$4, IFERROR(MATCH("c",$AB905:AB905,0),0)=0),"x", IF(IFERROR(MATCH("c",$AB905:AB905,0),0)=0,"c","")))</f>
        <v/>
      </c>
      <c r="AD905" s="88" t="str">
        <f>IF($AB905&lt;&gt;"x","",IF(AND($I905&lt;&gt;AD$4, IFERROR(MATCH("c",$AB905:AC905,0),0)=0),"x", IF(IFERROR(MATCH("c",$AB905:AC905,0),0)=0,"c","")))</f>
        <v/>
      </c>
      <c r="AE905" s="88" t="str">
        <f>IF($AB905&lt;&gt;"x","",IF(AND($I905&lt;&gt;AE$4, IFERROR(MATCH("c",$AB905:AD905,0),0)=0),"x", IF(IFERROR(MATCH("c",$AB905:AD905,0),0)=0,"c","")))</f>
        <v/>
      </c>
      <c r="AF905" s="88" t="str">
        <f>IF($AB905&lt;&gt;"x","",IF(AND($I905&lt;&gt;AF$4, IFERROR(MATCH("c",$AB905:AE905,0),0)=0),"x", IF(IFERROR(MATCH("c",$AB905:AE905,0),0)=0,"c","")))</f>
        <v/>
      </c>
      <c r="AG905" s="88" t="str">
        <f>IF($AB905&lt;&gt;"x","",IF(AND($I905&lt;&gt;AG$4, IFERROR(MATCH("c",$AB905:AF905,0),0)=0),"x", IF(IFERROR(MATCH("c",$AB905:AF905,0),0)=0,"c","")))</f>
        <v/>
      </c>
      <c r="AH905" s="88" t="str">
        <f>IF($AB905&lt;&gt;"x","",IF(AND($I905&lt;&gt;AH$4, IFERROR(MATCH("c",$AB905:AG905,0),0)=0),"x", IF(IFERROR(MATCH("c",$AB905:AG905,0),0)=0,"c","")))</f>
        <v/>
      </c>
      <c r="AI905" s="88" t="str">
        <f>IF($AB905&lt;&gt;"x","",IF(AND($I905&lt;&gt;AI$4, IFERROR(MATCH("c",$AB905:AH905,0),0)=0),"x", IF(IFERROR(MATCH("c",$AB905:AH905,0),0)=0,"c","")))</f>
        <v/>
      </c>
      <c r="AJ905" s="88" t="str">
        <f>IF($AB905&lt;&gt;"x","",IF(AND($I905&lt;&gt;AJ$4, IFERROR(MATCH("c",$AB905:AI905,0),0)=0),"x", IF(IFERROR(MATCH("c",$AB905:AI905,0),0)=0,"c","")))</f>
        <v/>
      </c>
      <c r="AK905" s="88" t="str">
        <f>IF($AB905&lt;&gt;"x","",IF(AND($I905&lt;&gt;AK$4, IFERROR(MATCH("c",$AB905:AJ905,0),0)=0),"x", IF(IFERROR(MATCH("c",$AB905:AJ905,0),0)=0,"c","")))</f>
        <v/>
      </c>
      <c r="AL905" s="88" t="str">
        <f>IF($AB905&lt;&gt;"x","",IF(AND($I905&lt;&gt;AL$4, IFERROR(MATCH("c",$AB905:AK905,0),0)=0),"x", IF(IFERROR(MATCH("c",$AB905:AK905,0),0)=0,"c","")))</f>
        <v/>
      </c>
      <c r="AM905" s="88" t="str">
        <f>IF($AB905&lt;&gt;"x","",IF(AND($I905&lt;&gt;AM$4, IFERROR(MATCH("c",$AB905:AL905,0),0)=0),"x", IF(IFERROR(MATCH("c",$AB905:AL905,0),0)=0,"c","")))</f>
        <v/>
      </c>
      <c r="AN905" s="88" t="str">
        <f>IF($AB905&lt;&gt;"x","",IF(AND($I905&lt;&gt;AN$4, IFERROR(MATCH("c",$AB905:AM905,0),0)=0),"x", IF(IFERROR(MATCH("c",$AB905:AM905,0),0)=0,"c","")))</f>
        <v/>
      </c>
      <c r="AO905" s="88" t="str">
        <f>IF($AB905&lt;&gt;"x","",IF(AND($I905&lt;&gt;AO$4, IFERROR(MATCH("c",$AB905:AN905,0),0)=0),"x", IF(IFERROR(MATCH("c",$AB905:AN905,0),0)=0,"c","")))</f>
        <v/>
      </c>
      <c r="AP905" s="88" t="str">
        <f>IF($AB905&lt;&gt;"x","",IF(AND($I905&lt;&gt;AP$4, IFERROR(MATCH("c",$AB905:AO905,0),0)=0),"x", IF(IFERROR(MATCH("c",$AB905:AO905,0),0)=0,"c","")))</f>
        <v/>
      </c>
      <c r="AQ905" s="88" t="str">
        <f>IF($AB905&lt;&gt;"x","",IF(AND($I905&lt;&gt;AQ$4, IFERROR(MATCH("c",$AB905:AP905,0),0)=0),"x", IF(IFERROR(MATCH("c",$AB905:AP905,0),0)=0,"c","")))</f>
        <v/>
      </c>
    </row>
    <row r="906" spans="2:43" x14ac:dyDescent="0.25">
      <c r="B906" s="88">
        <f>IF(AND(OR(Pipeline!$F$5=H906,Pipeline!$F$5="",Pipeline!$F$5="All"), OR(Pipeline!$F$6=J906,Pipeline!$F$6="",Pipeline!$F$6="All"),  OR(Pipeline!$J$5&lt;=K906,Pipeline!$J$5=""), OR(Pipeline!$J$6&gt;=K906,Pipeline!$J$6=""),  OR(Pipeline!$N$5&lt;=O906,Pipeline!$N$5=""), OR(Pipeline!$N$6&gt;=O906,Pipeline!$N$6="")),1,0)</f>
        <v>1</v>
      </c>
      <c r="C906" s="99">
        <f>IF(B906&lt;&gt;1,"",COUNTIFS($I$6:I905,I906,$B$6:B905,1)+1)</f>
        <v>894</v>
      </c>
      <c r="D906" s="100" t="str">
        <f>IF(LEN(INDEX(Input!B$6:B$1005,ROW($C906)-ROW($C$5),1))=0,"-",INDEX(Input!B$6:B$1005,ROW($C906)-ROW($C$5),1))</f>
        <v>-</v>
      </c>
      <c r="E906" s="100" t="str">
        <f>IF(LEN(INDEX(Input!C$6:C$1005,ROW($C906)-ROW($C$5),1))=0,"-",INDEX(Input!C$6:C$1005,ROW($C906)-ROW($C$5),1))</f>
        <v>-</v>
      </c>
      <c r="F906" s="100" t="str">
        <f>IF(LEN(INDEX(Input!D$6:D$1005,ROW($C906)-ROW($C$5),1))=0,"-",INDEX(Input!D$6:D$1005,ROW($C906)-ROW($C$5),1))</f>
        <v>-</v>
      </c>
      <c r="G906" s="100" t="str">
        <f>IF(LEN(INDEX(Input!E$6:E$1005,ROW($C906)-ROW($C$5),1))=0,"-",INDEX(Input!E$6:E$1005,ROW($C906)-ROW($C$5),1))</f>
        <v>-</v>
      </c>
      <c r="H906" s="100" t="str">
        <f>IF(LEN(INDEX(Input!F$6:F$1005,ROW($C906)-ROW($C$5),1))=0,"-",INDEX(Input!F$6:F$1005,ROW($C906)-ROW($C$5),1))</f>
        <v>-</v>
      </c>
      <c r="I906" s="100" t="str">
        <f>IF(LEN(INDEX(Input!G$6:G$1005,ROW($C906)-ROW($C$5),1))=0,"",INDEX(Input!G$6:G$1005,ROW($C906)-ROW($C$5),1))</f>
        <v/>
      </c>
      <c r="J906" s="100" t="str">
        <f>IF(LEN(INDEX(Input!B$6:B$1005,ROW($C906)-ROW($C$5),1))=0,"-",IF(INDEX(Input!H$6:H$1005,ROW($C906)-ROW($C$5),1)="","Not set",INDEX(Input!H$6:H$1005,ROW($C906)-ROW($C$5),1)) )</f>
        <v>-</v>
      </c>
      <c r="K906" s="101" t="str">
        <f>IF(LEN(INDEX(Input!I$6:I$1005,ROW($C906)-ROW($C$5),1))=0,"",INDEX(Input!I$6:I$1005,ROW($C906)-ROW($C$5),1))</f>
        <v/>
      </c>
      <c r="L906" s="101" t="str">
        <f t="array" ref="L906">IFERROR(IF($AY$24=123,DAY(K906)&amp;connector&amp;IF($AZ$24="Extended",INDEX($AT$24:$AT$35,MONTH(K906),1),MONTH(K906))&amp;connector&amp;IF($AZ$24="Short", RIGHT(YEAR(K906),2),YEAR(K906)),IF($AY$24=213, MONTH(K906)&amp;connector&amp;DAY(K906)&amp;connector&amp;IF($AZ$24="Short", RIGHT(YEAR(K906),2),YEAR(K906)),IF($AZ$24="Short", RIGHT(YEAR(K906),2),YEAR(K906))&amp;connector&amp;MONTH(K906)&amp;connector&amp;DAY(K906))),"-")</f>
        <v>-</v>
      </c>
      <c r="M906" s="101" t="str">
        <f>IF(LEN(INDEX(Input!J$6:J$1005,ROW($C906)-ROW($C$5),1))=0,"",INDEX(Input!J$6:J$1005,ROW($C906)-ROW($C$5),1))</f>
        <v/>
      </c>
      <c r="N906" s="101" t="str">
        <f t="array" ref="N906">IFERROR(IF($AY$24=123,DAY(M906)&amp;connector&amp;IF($AZ$24="Extended",INDEX($AT$24:$AT$35,MONTH(M906),1),MONTH(M906))&amp;connector&amp;IF($AZ$24="Short", RIGHT(YEAR(M906),2),YEAR(M906)),IF($AY$24=213, MONTH(M906)&amp;connector&amp;DAY(M906)&amp;connector&amp;IF($AZ$24="Short", RIGHT(YEAR(M906),2),YEAR(M906)),IF($AZ$24="Short", RIGHT(YEAR(M906),2),YEAR(M906))&amp;connector&amp;MONTH(M906)&amp;connector&amp;DAY(M906))),"-")</f>
        <v>-</v>
      </c>
      <c r="O906" s="156" t="str">
        <f>IF(LEN(INDEX(Input!K$6:K$1005,ROW($C906)-ROW($C$5),1))=0,"",INDEX(Input!K$6:K$1005,ROW($C906)-ROW($C$5),1))</f>
        <v/>
      </c>
      <c r="P906" s="100" t="str">
        <f t="shared" si="110"/>
        <v>-</v>
      </c>
      <c r="Q906" s="156" t="str">
        <f>IF(LEN(INDEX(Input!L$6:L$1005,ROW($C906)-ROW($C$5),1))=0,"",INDEX(Input!L$6:L$1005,ROW($C906)-ROW($C$5),1))</f>
        <v/>
      </c>
      <c r="R906" s="100" t="str">
        <f t="shared" si="111"/>
        <v>-</v>
      </c>
      <c r="S906" s="156" t="str">
        <f>IF(LEN(INDEX(Input!M$6:M$1005,ROW($C906)-ROW($C$5),1))=0,"-",INDEX(Input!M$6:M$1005,ROW($C906)-ROW($C$5),1))</f>
        <v>-</v>
      </c>
      <c r="T906" s="156" t="str">
        <f t="shared" si="112"/>
        <v/>
      </c>
      <c r="U906" s="100" t="str">
        <f t="shared" si="113"/>
        <v>-</v>
      </c>
      <c r="V906" s="156" t="str">
        <f>IF(LEN(INDEX(Input!O$6:O$1005,ROW($C906)-ROW($C$5),1))=0,"",INDEX(Input!O$6:O$1005,ROW($C906)-ROW($C$5),1))</f>
        <v/>
      </c>
      <c r="W906" s="100" t="str">
        <f t="shared" si="114"/>
        <v>-</v>
      </c>
      <c r="X906" s="104" t="str">
        <f t="shared" si="115"/>
        <v/>
      </c>
      <c r="Y906" s="102" t="str">
        <f t="shared" si="109"/>
        <v/>
      </c>
      <c r="Z906" s="102" t="str">
        <f>IF(AND(OR(Dashboard!$D$7=J906,Dashboard!$D$7=""),  OR(Dashboard!$G$6&lt;=K906,Dashboard!$G$6=""), OR(Dashboard!$G$7&gt;=K906,Dashboard!$G$7=""),  OR(Dashboard!$J$6&lt;=O906,Dashboard!$J$6=""), OR(Dashboard!$J$7&gt;=O906,Dashboard!$J$7=""),D906&lt;&gt;""),"x","")</f>
        <v>x</v>
      </c>
      <c r="AA906" s="102" t="str">
        <f>IF(AND(OR(Dashboard!$D$6=H906,Dashboard!$D$6="",Dashboard!$D$6="All"), Z906="x"),"x","")</f>
        <v>x</v>
      </c>
      <c r="AB906" s="103" t="str">
        <f>IF(AND(OR(Dashboard!$D$6=H906,Dashboard!$D$6="",Dashboard!$D$6="All"), OR(Dashboard!$D$7=J906,Dashboard!$D$7=""),  OR(Dashboard!$G$6&lt;=K906,Dashboard!$G$6=""), OR(Dashboard!$G$7&gt;=K906,Dashboard!$G$7=""),  OR(Dashboard!$J$6&lt;=O906,Dashboard!$J$6=""), OR(Dashboard!$J$7&gt;=O906,Dashboard!$J$7=""),I906&lt;&gt;""),"x","")</f>
        <v/>
      </c>
      <c r="AC906" s="88" t="str">
        <f>IF($AB906&lt;&gt;"x","",IF(AND($I906&lt;&gt;AC$4, IFERROR(MATCH("c",$AB906:AB906,0),0)=0),"x", IF(IFERROR(MATCH("c",$AB906:AB906,0),0)=0,"c","")))</f>
        <v/>
      </c>
      <c r="AD906" s="88" t="str">
        <f>IF($AB906&lt;&gt;"x","",IF(AND($I906&lt;&gt;AD$4, IFERROR(MATCH("c",$AB906:AC906,0),0)=0),"x", IF(IFERROR(MATCH("c",$AB906:AC906,0),0)=0,"c","")))</f>
        <v/>
      </c>
      <c r="AE906" s="88" t="str">
        <f>IF($AB906&lt;&gt;"x","",IF(AND($I906&lt;&gt;AE$4, IFERROR(MATCH("c",$AB906:AD906,0),0)=0),"x", IF(IFERROR(MATCH("c",$AB906:AD906,0),0)=0,"c","")))</f>
        <v/>
      </c>
      <c r="AF906" s="88" t="str">
        <f>IF($AB906&lt;&gt;"x","",IF(AND($I906&lt;&gt;AF$4, IFERROR(MATCH("c",$AB906:AE906,0),0)=0),"x", IF(IFERROR(MATCH("c",$AB906:AE906,0),0)=0,"c","")))</f>
        <v/>
      </c>
      <c r="AG906" s="88" t="str">
        <f>IF($AB906&lt;&gt;"x","",IF(AND($I906&lt;&gt;AG$4, IFERROR(MATCH("c",$AB906:AF906,0),0)=0),"x", IF(IFERROR(MATCH("c",$AB906:AF906,0),0)=0,"c","")))</f>
        <v/>
      </c>
      <c r="AH906" s="88" t="str">
        <f>IF($AB906&lt;&gt;"x","",IF(AND($I906&lt;&gt;AH$4, IFERROR(MATCH("c",$AB906:AG906,0),0)=0),"x", IF(IFERROR(MATCH("c",$AB906:AG906,0),0)=0,"c","")))</f>
        <v/>
      </c>
      <c r="AI906" s="88" t="str">
        <f>IF($AB906&lt;&gt;"x","",IF(AND($I906&lt;&gt;AI$4, IFERROR(MATCH("c",$AB906:AH906,0),0)=0),"x", IF(IFERROR(MATCH("c",$AB906:AH906,0),0)=0,"c","")))</f>
        <v/>
      </c>
      <c r="AJ906" s="88" t="str">
        <f>IF($AB906&lt;&gt;"x","",IF(AND($I906&lt;&gt;AJ$4, IFERROR(MATCH("c",$AB906:AI906,0),0)=0),"x", IF(IFERROR(MATCH("c",$AB906:AI906,0),0)=0,"c","")))</f>
        <v/>
      </c>
      <c r="AK906" s="88" t="str">
        <f>IF($AB906&lt;&gt;"x","",IF(AND($I906&lt;&gt;AK$4, IFERROR(MATCH("c",$AB906:AJ906,0),0)=0),"x", IF(IFERROR(MATCH("c",$AB906:AJ906,0),0)=0,"c","")))</f>
        <v/>
      </c>
      <c r="AL906" s="88" t="str">
        <f>IF($AB906&lt;&gt;"x","",IF(AND($I906&lt;&gt;AL$4, IFERROR(MATCH("c",$AB906:AK906,0),0)=0),"x", IF(IFERROR(MATCH("c",$AB906:AK906,0),0)=0,"c","")))</f>
        <v/>
      </c>
      <c r="AM906" s="88" t="str">
        <f>IF($AB906&lt;&gt;"x","",IF(AND($I906&lt;&gt;AM$4, IFERROR(MATCH("c",$AB906:AL906,0),0)=0),"x", IF(IFERROR(MATCH("c",$AB906:AL906,0),0)=0,"c","")))</f>
        <v/>
      </c>
      <c r="AN906" s="88" t="str">
        <f>IF($AB906&lt;&gt;"x","",IF(AND($I906&lt;&gt;AN$4, IFERROR(MATCH("c",$AB906:AM906,0),0)=0),"x", IF(IFERROR(MATCH("c",$AB906:AM906,0),0)=0,"c","")))</f>
        <v/>
      </c>
      <c r="AO906" s="88" t="str">
        <f>IF($AB906&lt;&gt;"x","",IF(AND($I906&lt;&gt;AO$4, IFERROR(MATCH("c",$AB906:AN906,0),0)=0),"x", IF(IFERROR(MATCH("c",$AB906:AN906,0),0)=0,"c","")))</f>
        <v/>
      </c>
      <c r="AP906" s="88" t="str">
        <f>IF($AB906&lt;&gt;"x","",IF(AND($I906&lt;&gt;AP$4, IFERROR(MATCH("c",$AB906:AO906,0),0)=0),"x", IF(IFERROR(MATCH("c",$AB906:AO906,0),0)=0,"c","")))</f>
        <v/>
      </c>
      <c r="AQ906" s="88" t="str">
        <f>IF($AB906&lt;&gt;"x","",IF(AND($I906&lt;&gt;AQ$4, IFERROR(MATCH("c",$AB906:AP906,0),0)=0),"x", IF(IFERROR(MATCH("c",$AB906:AP906,0),0)=0,"c","")))</f>
        <v/>
      </c>
    </row>
    <row r="907" spans="2:43" x14ac:dyDescent="0.25">
      <c r="B907" s="88">
        <f>IF(AND(OR(Pipeline!$F$5=H907,Pipeline!$F$5="",Pipeline!$F$5="All"), OR(Pipeline!$F$6=J907,Pipeline!$F$6="",Pipeline!$F$6="All"),  OR(Pipeline!$J$5&lt;=K907,Pipeline!$J$5=""), OR(Pipeline!$J$6&gt;=K907,Pipeline!$J$6=""),  OR(Pipeline!$N$5&lt;=O907,Pipeline!$N$5=""), OR(Pipeline!$N$6&gt;=O907,Pipeline!$N$6="")),1,0)</f>
        <v>1</v>
      </c>
      <c r="C907" s="99">
        <f>IF(B907&lt;&gt;1,"",COUNTIFS($I$6:I906,I907,$B$6:B906,1)+1)</f>
        <v>895</v>
      </c>
      <c r="D907" s="100" t="str">
        <f>IF(LEN(INDEX(Input!B$6:B$1005,ROW($C907)-ROW($C$5),1))=0,"-",INDEX(Input!B$6:B$1005,ROW($C907)-ROW($C$5),1))</f>
        <v>-</v>
      </c>
      <c r="E907" s="100" t="str">
        <f>IF(LEN(INDEX(Input!C$6:C$1005,ROW($C907)-ROW($C$5),1))=0,"-",INDEX(Input!C$6:C$1005,ROW($C907)-ROW($C$5),1))</f>
        <v>-</v>
      </c>
      <c r="F907" s="100" t="str">
        <f>IF(LEN(INDEX(Input!D$6:D$1005,ROW($C907)-ROW($C$5),1))=0,"-",INDEX(Input!D$6:D$1005,ROW($C907)-ROW($C$5),1))</f>
        <v>-</v>
      </c>
      <c r="G907" s="100" t="str">
        <f>IF(LEN(INDEX(Input!E$6:E$1005,ROW($C907)-ROW($C$5),1))=0,"-",INDEX(Input!E$6:E$1005,ROW($C907)-ROW($C$5),1))</f>
        <v>-</v>
      </c>
      <c r="H907" s="100" t="str">
        <f>IF(LEN(INDEX(Input!F$6:F$1005,ROW($C907)-ROW($C$5),1))=0,"-",INDEX(Input!F$6:F$1005,ROW($C907)-ROW($C$5),1))</f>
        <v>-</v>
      </c>
      <c r="I907" s="100" t="str">
        <f>IF(LEN(INDEX(Input!G$6:G$1005,ROW($C907)-ROW($C$5),1))=0,"",INDEX(Input!G$6:G$1005,ROW($C907)-ROW($C$5),1))</f>
        <v/>
      </c>
      <c r="J907" s="100" t="str">
        <f>IF(LEN(INDEX(Input!B$6:B$1005,ROW($C907)-ROW($C$5),1))=0,"-",IF(INDEX(Input!H$6:H$1005,ROW($C907)-ROW($C$5),1)="","Not set",INDEX(Input!H$6:H$1005,ROW($C907)-ROW($C$5),1)) )</f>
        <v>-</v>
      </c>
      <c r="K907" s="101" t="str">
        <f>IF(LEN(INDEX(Input!I$6:I$1005,ROW($C907)-ROW($C$5),1))=0,"",INDEX(Input!I$6:I$1005,ROW($C907)-ROW($C$5),1))</f>
        <v/>
      </c>
      <c r="L907" s="101" t="str">
        <f t="array" ref="L907">IFERROR(IF($AY$24=123,DAY(K907)&amp;connector&amp;IF($AZ$24="Extended",INDEX($AT$24:$AT$35,MONTH(K907),1),MONTH(K907))&amp;connector&amp;IF($AZ$24="Short", RIGHT(YEAR(K907),2),YEAR(K907)),IF($AY$24=213, MONTH(K907)&amp;connector&amp;DAY(K907)&amp;connector&amp;IF($AZ$24="Short", RIGHT(YEAR(K907),2),YEAR(K907)),IF($AZ$24="Short", RIGHT(YEAR(K907),2),YEAR(K907))&amp;connector&amp;MONTH(K907)&amp;connector&amp;DAY(K907))),"-")</f>
        <v>-</v>
      </c>
      <c r="M907" s="101" t="str">
        <f>IF(LEN(INDEX(Input!J$6:J$1005,ROW($C907)-ROW($C$5),1))=0,"",INDEX(Input!J$6:J$1005,ROW($C907)-ROW($C$5),1))</f>
        <v/>
      </c>
      <c r="N907" s="101" t="str">
        <f t="array" ref="N907">IFERROR(IF($AY$24=123,DAY(M907)&amp;connector&amp;IF($AZ$24="Extended",INDEX($AT$24:$AT$35,MONTH(M907),1),MONTH(M907))&amp;connector&amp;IF($AZ$24="Short", RIGHT(YEAR(M907),2),YEAR(M907)),IF($AY$24=213, MONTH(M907)&amp;connector&amp;DAY(M907)&amp;connector&amp;IF($AZ$24="Short", RIGHT(YEAR(M907),2),YEAR(M907)),IF($AZ$24="Short", RIGHT(YEAR(M907),2),YEAR(M907))&amp;connector&amp;MONTH(M907)&amp;connector&amp;DAY(M907))),"-")</f>
        <v>-</v>
      </c>
      <c r="O907" s="156" t="str">
        <f>IF(LEN(INDEX(Input!K$6:K$1005,ROW($C907)-ROW($C$5),1))=0,"",INDEX(Input!K$6:K$1005,ROW($C907)-ROW($C$5),1))</f>
        <v/>
      </c>
      <c r="P907" s="100" t="str">
        <f t="shared" si="110"/>
        <v>-</v>
      </c>
      <c r="Q907" s="156" t="str">
        <f>IF(LEN(INDEX(Input!L$6:L$1005,ROW($C907)-ROW($C$5),1))=0,"",INDEX(Input!L$6:L$1005,ROW($C907)-ROW($C$5),1))</f>
        <v/>
      </c>
      <c r="R907" s="100" t="str">
        <f t="shared" si="111"/>
        <v>-</v>
      </c>
      <c r="S907" s="156" t="str">
        <f>IF(LEN(INDEX(Input!M$6:M$1005,ROW($C907)-ROW($C$5),1))=0,"-",INDEX(Input!M$6:M$1005,ROW($C907)-ROW($C$5),1))</f>
        <v>-</v>
      </c>
      <c r="T907" s="156" t="str">
        <f t="shared" si="112"/>
        <v/>
      </c>
      <c r="U907" s="100" t="str">
        <f t="shared" si="113"/>
        <v>-</v>
      </c>
      <c r="V907" s="156" t="str">
        <f>IF(LEN(INDEX(Input!O$6:O$1005,ROW($C907)-ROW($C$5),1))=0,"",INDEX(Input!O$6:O$1005,ROW($C907)-ROW($C$5),1))</f>
        <v/>
      </c>
      <c r="W907" s="100" t="str">
        <f t="shared" si="114"/>
        <v>-</v>
      </c>
      <c r="X907" s="104" t="str">
        <f t="shared" si="115"/>
        <v/>
      </c>
      <c r="Y907" s="102" t="str">
        <f t="shared" si="109"/>
        <v/>
      </c>
      <c r="Z907" s="102" t="str">
        <f>IF(AND(OR(Dashboard!$D$7=J907,Dashboard!$D$7=""),  OR(Dashboard!$G$6&lt;=K907,Dashboard!$G$6=""), OR(Dashboard!$G$7&gt;=K907,Dashboard!$G$7=""),  OR(Dashboard!$J$6&lt;=O907,Dashboard!$J$6=""), OR(Dashboard!$J$7&gt;=O907,Dashboard!$J$7=""),D907&lt;&gt;""),"x","")</f>
        <v>x</v>
      </c>
      <c r="AA907" s="102" t="str">
        <f>IF(AND(OR(Dashboard!$D$6=H907,Dashboard!$D$6="",Dashboard!$D$6="All"), Z907="x"),"x","")</f>
        <v>x</v>
      </c>
      <c r="AB907" s="103" t="str">
        <f>IF(AND(OR(Dashboard!$D$6=H907,Dashboard!$D$6="",Dashboard!$D$6="All"), OR(Dashboard!$D$7=J907,Dashboard!$D$7=""),  OR(Dashboard!$G$6&lt;=K907,Dashboard!$G$6=""), OR(Dashboard!$G$7&gt;=K907,Dashboard!$G$7=""),  OR(Dashboard!$J$6&lt;=O907,Dashboard!$J$6=""), OR(Dashboard!$J$7&gt;=O907,Dashboard!$J$7=""),I907&lt;&gt;""),"x","")</f>
        <v/>
      </c>
      <c r="AC907" s="88" t="str">
        <f>IF($AB907&lt;&gt;"x","",IF(AND($I907&lt;&gt;AC$4, IFERROR(MATCH("c",$AB907:AB907,0),0)=0),"x", IF(IFERROR(MATCH("c",$AB907:AB907,0),0)=0,"c","")))</f>
        <v/>
      </c>
      <c r="AD907" s="88" t="str">
        <f>IF($AB907&lt;&gt;"x","",IF(AND($I907&lt;&gt;AD$4, IFERROR(MATCH("c",$AB907:AC907,0),0)=0),"x", IF(IFERROR(MATCH("c",$AB907:AC907,0),0)=0,"c","")))</f>
        <v/>
      </c>
      <c r="AE907" s="88" t="str">
        <f>IF($AB907&lt;&gt;"x","",IF(AND($I907&lt;&gt;AE$4, IFERROR(MATCH("c",$AB907:AD907,0),0)=0),"x", IF(IFERROR(MATCH("c",$AB907:AD907,0),0)=0,"c","")))</f>
        <v/>
      </c>
      <c r="AF907" s="88" t="str">
        <f>IF($AB907&lt;&gt;"x","",IF(AND($I907&lt;&gt;AF$4, IFERROR(MATCH("c",$AB907:AE907,0),0)=0),"x", IF(IFERROR(MATCH("c",$AB907:AE907,0),0)=0,"c","")))</f>
        <v/>
      </c>
      <c r="AG907" s="88" t="str">
        <f>IF($AB907&lt;&gt;"x","",IF(AND($I907&lt;&gt;AG$4, IFERROR(MATCH("c",$AB907:AF907,0),0)=0),"x", IF(IFERROR(MATCH("c",$AB907:AF907,0),0)=0,"c","")))</f>
        <v/>
      </c>
      <c r="AH907" s="88" t="str">
        <f>IF($AB907&lt;&gt;"x","",IF(AND($I907&lt;&gt;AH$4, IFERROR(MATCH("c",$AB907:AG907,0),0)=0),"x", IF(IFERROR(MATCH("c",$AB907:AG907,0),0)=0,"c","")))</f>
        <v/>
      </c>
      <c r="AI907" s="88" t="str">
        <f>IF($AB907&lt;&gt;"x","",IF(AND($I907&lt;&gt;AI$4, IFERROR(MATCH("c",$AB907:AH907,0),0)=0),"x", IF(IFERROR(MATCH("c",$AB907:AH907,0),0)=0,"c","")))</f>
        <v/>
      </c>
      <c r="AJ907" s="88" t="str">
        <f>IF($AB907&lt;&gt;"x","",IF(AND($I907&lt;&gt;AJ$4, IFERROR(MATCH("c",$AB907:AI907,0),0)=0),"x", IF(IFERROR(MATCH("c",$AB907:AI907,0),0)=0,"c","")))</f>
        <v/>
      </c>
      <c r="AK907" s="88" t="str">
        <f>IF($AB907&lt;&gt;"x","",IF(AND($I907&lt;&gt;AK$4, IFERROR(MATCH("c",$AB907:AJ907,0),0)=0),"x", IF(IFERROR(MATCH("c",$AB907:AJ907,0),0)=0,"c","")))</f>
        <v/>
      </c>
      <c r="AL907" s="88" t="str">
        <f>IF($AB907&lt;&gt;"x","",IF(AND($I907&lt;&gt;AL$4, IFERROR(MATCH("c",$AB907:AK907,0),0)=0),"x", IF(IFERROR(MATCH("c",$AB907:AK907,0),0)=0,"c","")))</f>
        <v/>
      </c>
      <c r="AM907" s="88" t="str">
        <f>IF($AB907&lt;&gt;"x","",IF(AND($I907&lt;&gt;AM$4, IFERROR(MATCH("c",$AB907:AL907,0),0)=0),"x", IF(IFERROR(MATCH("c",$AB907:AL907,0),0)=0,"c","")))</f>
        <v/>
      </c>
      <c r="AN907" s="88" t="str">
        <f>IF($AB907&lt;&gt;"x","",IF(AND($I907&lt;&gt;AN$4, IFERROR(MATCH("c",$AB907:AM907,0),0)=0),"x", IF(IFERROR(MATCH("c",$AB907:AM907,0),0)=0,"c","")))</f>
        <v/>
      </c>
      <c r="AO907" s="88" t="str">
        <f>IF($AB907&lt;&gt;"x","",IF(AND($I907&lt;&gt;AO$4, IFERROR(MATCH("c",$AB907:AN907,0),0)=0),"x", IF(IFERROR(MATCH("c",$AB907:AN907,0),0)=0,"c","")))</f>
        <v/>
      </c>
      <c r="AP907" s="88" t="str">
        <f>IF($AB907&lt;&gt;"x","",IF(AND($I907&lt;&gt;AP$4, IFERROR(MATCH("c",$AB907:AO907,0),0)=0),"x", IF(IFERROR(MATCH("c",$AB907:AO907,0),0)=0,"c","")))</f>
        <v/>
      </c>
      <c r="AQ907" s="88" t="str">
        <f>IF($AB907&lt;&gt;"x","",IF(AND($I907&lt;&gt;AQ$4, IFERROR(MATCH("c",$AB907:AP907,0),0)=0),"x", IF(IFERROR(MATCH("c",$AB907:AP907,0),0)=0,"c","")))</f>
        <v/>
      </c>
    </row>
    <row r="908" spans="2:43" x14ac:dyDescent="0.25">
      <c r="B908" s="88">
        <f>IF(AND(OR(Pipeline!$F$5=H908,Pipeline!$F$5="",Pipeline!$F$5="All"), OR(Pipeline!$F$6=J908,Pipeline!$F$6="",Pipeline!$F$6="All"),  OR(Pipeline!$J$5&lt;=K908,Pipeline!$J$5=""), OR(Pipeline!$J$6&gt;=K908,Pipeline!$J$6=""),  OR(Pipeline!$N$5&lt;=O908,Pipeline!$N$5=""), OR(Pipeline!$N$6&gt;=O908,Pipeline!$N$6="")),1,0)</f>
        <v>1</v>
      </c>
      <c r="C908" s="99">
        <f>IF(B908&lt;&gt;1,"",COUNTIFS($I$6:I907,I908,$B$6:B907,1)+1)</f>
        <v>896</v>
      </c>
      <c r="D908" s="100" t="str">
        <f>IF(LEN(INDEX(Input!B$6:B$1005,ROW($C908)-ROW($C$5),1))=0,"-",INDEX(Input!B$6:B$1005,ROW($C908)-ROW($C$5),1))</f>
        <v>-</v>
      </c>
      <c r="E908" s="100" t="str">
        <f>IF(LEN(INDEX(Input!C$6:C$1005,ROW($C908)-ROW($C$5),1))=0,"-",INDEX(Input!C$6:C$1005,ROW($C908)-ROW($C$5),1))</f>
        <v>-</v>
      </c>
      <c r="F908" s="100" t="str">
        <f>IF(LEN(INDEX(Input!D$6:D$1005,ROW($C908)-ROW($C$5),1))=0,"-",INDEX(Input!D$6:D$1005,ROW($C908)-ROW($C$5),1))</f>
        <v>-</v>
      </c>
      <c r="G908" s="100" t="str">
        <f>IF(LEN(INDEX(Input!E$6:E$1005,ROW($C908)-ROW($C$5),1))=0,"-",INDEX(Input!E$6:E$1005,ROW($C908)-ROW($C$5),1))</f>
        <v>-</v>
      </c>
      <c r="H908" s="100" t="str">
        <f>IF(LEN(INDEX(Input!F$6:F$1005,ROW($C908)-ROW($C$5),1))=0,"-",INDEX(Input!F$6:F$1005,ROW($C908)-ROW($C$5),1))</f>
        <v>-</v>
      </c>
      <c r="I908" s="100" t="str">
        <f>IF(LEN(INDEX(Input!G$6:G$1005,ROW($C908)-ROW($C$5),1))=0,"",INDEX(Input!G$6:G$1005,ROW($C908)-ROW($C$5),1))</f>
        <v/>
      </c>
      <c r="J908" s="100" t="str">
        <f>IF(LEN(INDEX(Input!B$6:B$1005,ROW($C908)-ROW($C$5),1))=0,"-",IF(INDEX(Input!H$6:H$1005,ROW($C908)-ROW($C$5),1)="","Not set",INDEX(Input!H$6:H$1005,ROW($C908)-ROW($C$5),1)) )</f>
        <v>-</v>
      </c>
      <c r="K908" s="101" t="str">
        <f>IF(LEN(INDEX(Input!I$6:I$1005,ROW($C908)-ROW($C$5),1))=0,"",INDEX(Input!I$6:I$1005,ROW($C908)-ROW($C$5),1))</f>
        <v/>
      </c>
      <c r="L908" s="101" t="str">
        <f t="array" ref="L908">IFERROR(IF($AY$24=123,DAY(K908)&amp;connector&amp;IF($AZ$24="Extended",INDEX($AT$24:$AT$35,MONTH(K908),1),MONTH(K908))&amp;connector&amp;IF($AZ$24="Short", RIGHT(YEAR(K908),2),YEAR(K908)),IF($AY$24=213, MONTH(K908)&amp;connector&amp;DAY(K908)&amp;connector&amp;IF($AZ$24="Short", RIGHT(YEAR(K908),2),YEAR(K908)),IF($AZ$24="Short", RIGHT(YEAR(K908),2),YEAR(K908))&amp;connector&amp;MONTH(K908)&amp;connector&amp;DAY(K908))),"-")</f>
        <v>-</v>
      </c>
      <c r="M908" s="101" t="str">
        <f>IF(LEN(INDEX(Input!J$6:J$1005,ROW($C908)-ROW($C$5),1))=0,"",INDEX(Input!J$6:J$1005,ROW($C908)-ROW($C$5),1))</f>
        <v/>
      </c>
      <c r="N908" s="101" t="str">
        <f t="array" ref="N908">IFERROR(IF($AY$24=123,DAY(M908)&amp;connector&amp;IF($AZ$24="Extended",INDEX($AT$24:$AT$35,MONTH(M908),1),MONTH(M908))&amp;connector&amp;IF($AZ$24="Short", RIGHT(YEAR(M908),2),YEAR(M908)),IF($AY$24=213, MONTH(M908)&amp;connector&amp;DAY(M908)&amp;connector&amp;IF($AZ$24="Short", RIGHT(YEAR(M908),2),YEAR(M908)),IF($AZ$24="Short", RIGHT(YEAR(M908),2),YEAR(M908))&amp;connector&amp;MONTH(M908)&amp;connector&amp;DAY(M908))),"-")</f>
        <v>-</v>
      </c>
      <c r="O908" s="156" t="str">
        <f>IF(LEN(INDEX(Input!K$6:K$1005,ROW($C908)-ROW($C$5),1))=0,"",INDEX(Input!K$6:K$1005,ROW($C908)-ROW($C$5),1))</f>
        <v/>
      </c>
      <c r="P908" s="100" t="str">
        <f t="shared" si="110"/>
        <v>-</v>
      </c>
      <c r="Q908" s="156" t="str">
        <f>IF(LEN(INDEX(Input!L$6:L$1005,ROW($C908)-ROW($C$5),1))=0,"",INDEX(Input!L$6:L$1005,ROW($C908)-ROW($C$5),1))</f>
        <v/>
      </c>
      <c r="R908" s="100" t="str">
        <f t="shared" si="111"/>
        <v>-</v>
      </c>
      <c r="S908" s="156" t="str">
        <f>IF(LEN(INDEX(Input!M$6:M$1005,ROW($C908)-ROW($C$5),1))=0,"-",INDEX(Input!M$6:M$1005,ROW($C908)-ROW($C$5),1))</f>
        <v>-</v>
      </c>
      <c r="T908" s="156" t="str">
        <f t="shared" si="112"/>
        <v/>
      </c>
      <c r="U908" s="100" t="str">
        <f t="shared" si="113"/>
        <v>-</v>
      </c>
      <c r="V908" s="156" t="str">
        <f>IF(LEN(INDEX(Input!O$6:O$1005,ROW($C908)-ROW($C$5),1))=0,"",INDEX(Input!O$6:O$1005,ROW($C908)-ROW($C$5),1))</f>
        <v/>
      </c>
      <c r="W908" s="100" t="str">
        <f t="shared" si="114"/>
        <v>-</v>
      </c>
      <c r="X908" s="104" t="str">
        <f t="shared" si="115"/>
        <v/>
      </c>
      <c r="Y908" s="102" t="str">
        <f t="shared" si="109"/>
        <v/>
      </c>
      <c r="Z908" s="102" t="str">
        <f>IF(AND(OR(Dashboard!$D$7=J908,Dashboard!$D$7=""),  OR(Dashboard!$G$6&lt;=K908,Dashboard!$G$6=""), OR(Dashboard!$G$7&gt;=K908,Dashboard!$G$7=""),  OR(Dashboard!$J$6&lt;=O908,Dashboard!$J$6=""), OR(Dashboard!$J$7&gt;=O908,Dashboard!$J$7=""),D908&lt;&gt;""),"x","")</f>
        <v>x</v>
      </c>
      <c r="AA908" s="102" t="str">
        <f>IF(AND(OR(Dashboard!$D$6=H908,Dashboard!$D$6="",Dashboard!$D$6="All"), Z908="x"),"x","")</f>
        <v>x</v>
      </c>
      <c r="AB908" s="103" t="str">
        <f>IF(AND(OR(Dashboard!$D$6=H908,Dashboard!$D$6="",Dashboard!$D$6="All"), OR(Dashboard!$D$7=J908,Dashboard!$D$7=""),  OR(Dashboard!$G$6&lt;=K908,Dashboard!$G$6=""), OR(Dashboard!$G$7&gt;=K908,Dashboard!$G$7=""),  OR(Dashboard!$J$6&lt;=O908,Dashboard!$J$6=""), OR(Dashboard!$J$7&gt;=O908,Dashboard!$J$7=""),I908&lt;&gt;""),"x","")</f>
        <v/>
      </c>
      <c r="AC908" s="88" t="str">
        <f>IF($AB908&lt;&gt;"x","",IF(AND($I908&lt;&gt;AC$4, IFERROR(MATCH("c",$AB908:AB908,0),0)=0),"x", IF(IFERROR(MATCH("c",$AB908:AB908,0),0)=0,"c","")))</f>
        <v/>
      </c>
      <c r="AD908" s="88" t="str">
        <f>IF($AB908&lt;&gt;"x","",IF(AND($I908&lt;&gt;AD$4, IFERROR(MATCH("c",$AB908:AC908,0),0)=0),"x", IF(IFERROR(MATCH("c",$AB908:AC908,0),0)=0,"c","")))</f>
        <v/>
      </c>
      <c r="AE908" s="88" t="str">
        <f>IF($AB908&lt;&gt;"x","",IF(AND($I908&lt;&gt;AE$4, IFERROR(MATCH("c",$AB908:AD908,0),0)=0),"x", IF(IFERROR(MATCH("c",$AB908:AD908,0),0)=0,"c","")))</f>
        <v/>
      </c>
      <c r="AF908" s="88" t="str">
        <f>IF($AB908&lt;&gt;"x","",IF(AND($I908&lt;&gt;AF$4, IFERROR(MATCH("c",$AB908:AE908,0),0)=0),"x", IF(IFERROR(MATCH("c",$AB908:AE908,0),0)=0,"c","")))</f>
        <v/>
      </c>
      <c r="AG908" s="88" t="str">
        <f>IF($AB908&lt;&gt;"x","",IF(AND($I908&lt;&gt;AG$4, IFERROR(MATCH("c",$AB908:AF908,0),0)=0),"x", IF(IFERROR(MATCH("c",$AB908:AF908,0),0)=0,"c","")))</f>
        <v/>
      </c>
      <c r="AH908" s="88" t="str">
        <f>IF($AB908&lt;&gt;"x","",IF(AND($I908&lt;&gt;AH$4, IFERROR(MATCH("c",$AB908:AG908,0),0)=0),"x", IF(IFERROR(MATCH("c",$AB908:AG908,0),0)=0,"c","")))</f>
        <v/>
      </c>
      <c r="AI908" s="88" t="str">
        <f>IF($AB908&lt;&gt;"x","",IF(AND($I908&lt;&gt;AI$4, IFERROR(MATCH("c",$AB908:AH908,0),0)=0),"x", IF(IFERROR(MATCH("c",$AB908:AH908,0),0)=0,"c","")))</f>
        <v/>
      </c>
      <c r="AJ908" s="88" t="str">
        <f>IF($AB908&lt;&gt;"x","",IF(AND($I908&lt;&gt;AJ$4, IFERROR(MATCH("c",$AB908:AI908,0),0)=0),"x", IF(IFERROR(MATCH("c",$AB908:AI908,0),0)=0,"c","")))</f>
        <v/>
      </c>
      <c r="AK908" s="88" t="str">
        <f>IF($AB908&lt;&gt;"x","",IF(AND($I908&lt;&gt;AK$4, IFERROR(MATCH("c",$AB908:AJ908,0),0)=0),"x", IF(IFERROR(MATCH("c",$AB908:AJ908,0),0)=0,"c","")))</f>
        <v/>
      </c>
      <c r="AL908" s="88" t="str">
        <f>IF($AB908&lt;&gt;"x","",IF(AND($I908&lt;&gt;AL$4, IFERROR(MATCH("c",$AB908:AK908,0),0)=0),"x", IF(IFERROR(MATCH("c",$AB908:AK908,0),0)=0,"c","")))</f>
        <v/>
      </c>
      <c r="AM908" s="88" t="str">
        <f>IF($AB908&lt;&gt;"x","",IF(AND($I908&lt;&gt;AM$4, IFERROR(MATCH("c",$AB908:AL908,0),0)=0),"x", IF(IFERROR(MATCH("c",$AB908:AL908,0),0)=0,"c","")))</f>
        <v/>
      </c>
      <c r="AN908" s="88" t="str">
        <f>IF($AB908&lt;&gt;"x","",IF(AND($I908&lt;&gt;AN$4, IFERROR(MATCH("c",$AB908:AM908,0),0)=0),"x", IF(IFERROR(MATCH("c",$AB908:AM908,0),0)=0,"c","")))</f>
        <v/>
      </c>
      <c r="AO908" s="88" t="str">
        <f>IF($AB908&lt;&gt;"x","",IF(AND($I908&lt;&gt;AO$4, IFERROR(MATCH("c",$AB908:AN908,0),0)=0),"x", IF(IFERROR(MATCH("c",$AB908:AN908,0),0)=0,"c","")))</f>
        <v/>
      </c>
      <c r="AP908" s="88" t="str">
        <f>IF($AB908&lt;&gt;"x","",IF(AND($I908&lt;&gt;AP$4, IFERROR(MATCH("c",$AB908:AO908,0),0)=0),"x", IF(IFERROR(MATCH("c",$AB908:AO908,0),0)=0,"c","")))</f>
        <v/>
      </c>
      <c r="AQ908" s="88" t="str">
        <f>IF($AB908&lt;&gt;"x","",IF(AND($I908&lt;&gt;AQ$4, IFERROR(MATCH("c",$AB908:AP908,0),0)=0),"x", IF(IFERROR(MATCH("c",$AB908:AP908,0),0)=0,"c","")))</f>
        <v/>
      </c>
    </row>
    <row r="909" spans="2:43" x14ac:dyDescent="0.25">
      <c r="B909" s="88">
        <f>IF(AND(OR(Pipeline!$F$5=H909,Pipeline!$F$5="",Pipeline!$F$5="All"), OR(Pipeline!$F$6=J909,Pipeline!$F$6="",Pipeline!$F$6="All"),  OR(Pipeline!$J$5&lt;=K909,Pipeline!$J$5=""), OR(Pipeline!$J$6&gt;=K909,Pipeline!$J$6=""),  OR(Pipeline!$N$5&lt;=O909,Pipeline!$N$5=""), OR(Pipeline!$N$6&gt;=O909,Pipeline!$N$6="")),1,0)</f>
        <v>1</v>
      </c>
      <c r="C909" s="99">
        <f>IF(B909&lt;&gt;1,"",COUNTIFS($I$6:I908,I909,$B$6:B908,1)+1)</f>
        <v>897</v>
      </c>
      <c r="D909" s="100" t="str">
        <f>IF(LEN(INDEX(Input!B$6:B$1005,ROW($C909)-ROW($C$5),1))=0,"-",INDEX(Input!B$6:B$1005,ROW($C909)-ROW($C$5),1))</f>
        <v>-</v>
      </c>
      <c r="E909" s="100" t="str">
        <f>IF(LEN(INDEX(Input!C$6:C$1005,ROW($C909)-ROW($C$5),1))=0,"-",INDEX(Input!C$6:C$1005,ROW($C909)-ROW($C$5),1))</f>
        <v>-</v>
      </c>
      <c r="F909" s="100" t="str">
        <f>IF(LEN(INDEX(Input!D$6:D$1005,ROW($C909)-ROW($C$5),1))=0,"-",INDEX(Input!D$6:D$1005,ROW($C909)-ROW($C$5),1))</f>
        <v>-</v>
      </c>
      <c r="G909" s="100" t="str">
        <f>IF(LEN(INDEX(Input!E$6:E$1005,ROW($C909)-ROW($C$5),1))=0,"-",INDEX(Input!E$6:E$1005,ROW($C909)-ROW($C$5),1))</f>
        <v>-</v>
      </c>
      <c r="H909" s="100" t="str">
        <f>IF(LEN(INDEX(Input!F$6:F$1005,ROW($C909)-ROW($C$5),1))=0,"-",INDEX(Input!F$6:F$1005,ROW($C909)-ROW($C$5),1))</f>
        <v>-</v>
      </c>
      <c r="I909" s="100" t="str">
        <f>IF(LEN(INDEX(Input!G$6:G$1005,ROW($C909)-ROW($C$5),1))=0,"",INDEX(Input!G$6:G$1005,ROW($C909)-ROW($C$5),1))</f>
        <v/>
      </c>
      <c r="J909" s="100" t="str">
        <f>IF(LEN(INDEX(Input!B$6:B$1005,ROW($C909)-ROW($C$5),1))=0,"-",IF(INDEX(Input!H$6:H$1005,ROW($C909)-ROW($C$5),1)="","Not set",INDEX(Input!H$6:H$1005,ROW($C909)-ROW($C$5),1)) )</f>
        <v>-</v>
      </c>
      <c r="K909" s="101" t="str">
        <f>IF(LEN(INDEX(Input!I$6:I$1005,ROW($C909)-ROW($C$5),1))=0,"",INDEX(Input!I$6:I$1005,ROW($C909)-ROW($C$5),1))</f>
        <v/>
      </c>
      <c r="L909" s="101" t="str">
        <f t="array" ref="L909">IFERROR(IF($AY$24=123,DAY(K909)&amp;connector&amp;IF($AZ$24="Extended",INDEX($AT$24:$AT$35,MONTH(K909),1),MONTH(K909))&amp;connector&amp;IF($AZ$24="Short", RIGHT(YEAR(K909),2),YEAR(K909)),IF($AY$24=213, MONTH(K909)&amp;connector&amp;DAY(K909)&amp;connector&amp;IF($AZ$24="Short", RIGHT(YEAR(K909),2),YEAR(K909)),IF($AZ$24="Short", RIGHT(YEAR(K909),2),YEAR(K909))&amp;connector&amp;MONTH(K909)&amp;connector&amp;DAY(K909))),"-")</f>
        <v>-</v>
      </c>
      <c r="M909" s="101" t="str">
        <f>IF(LEN(INDEX(Input!J$6:J$1005,ROW($C909)-ROW($C$5),1))=0,"",INDEX(Input!J$6:J$1005,ROW($C909)-ROW($C$5),1))</f>
        <v/>
      </c>
      <c r="N909" s="101" t="str">
        <f t="array" ref="N909">IFERROR(IF($AY$24=123,DAY(M909)&amp;connector&amp;IF($AZ$24="Extended",INDEX($AT$24:$AT$35,MONTH(M909),1),MONTH(M909))&amp;connector&amp;IF($AZ$24="Short", RIGHT(YEAR(M909),2),YEAR(M909)),IF($AY$24=213, MONTH(M909)&amp;connector&amp;DAY(M909)&amp;connector&amp;IF($AZ$24="Short", RIGHT(YEAR(M909),2),YEAR(M909)),IF($AZ$24="Short", RIGHT(YEAR(M909),2),YEAR(M909))&amp;connector&amp;MONTH(M909)&amp;connector&amp;DAY(M909))),"-")</f>
        <v>-</v>
      </c>
      <c r="O909" s="156" t="str">
        <f>IF(LEN(INDEX(Input!K$6:K$1005,ROW($C909)-ROW($C$5),1))=0,"",INDEX(Input!K$6:K$1005,ROW($C909)-ROW($C$5),1))</f>
        <v/>
      </c>
      <c r="P909" s="100" t="str">
        <f t="shared" si="110"/>
        <v>-</v>
      </c>
      <c r="Q909" s="156" t="str">
        <f>IF(LEN(INDEX(Input!L$6:L$1005,ROW($C909)-ROW($C$5),1))=0,"",INDEX(Input!L$6:L$1005,ROW($C909)-ROW($C$5),1))</f>
        <v/>
      </c>
      <c r="R909" s="100" t="str">
        <f t="shared" si="111"/>
        <v>-</v>
      </c>
      <c r="S909" s="156" t="str">
        <f>IF(LEN(INDEX(Input!M$6:M$1005,ROW($C909)-ROW($C$5),1))=0,"-",INDEX(Input!M$6:M$1005,ROW($C909)-ROW($C$5),1))</f>
        <v>-</v>
      </c>
      <c r="T909" s="156" t="str">
        <f t="shared" si="112"/>
        <v/>
      </c>
      <c r="U909" s="100" t="str">
        <f t="shared" si="113"/>
        <v>-</v>
      </c>
      <c r="V909" s="156" t="str">
        <f>IF(LEN(INDEX(Input!O$6:O$1005,ROW($C909)-ROW($C$5),1))=0,"",INDEX(Input!O$6:O$1005,ROW($C909)-ROW($C$5),1))</f>
        <v/>
      </c>
      <c r="W909" s="100" t="str">
        <f t="shared" si="114"/>
        <v>-</v>
      </c>
      <c r="X909" s="104" t="str">
        <f t="shared" si="115"/>
        <v/>
      </c>
      <c r="Y909" s="102" t="str">
        <f t="shared" si="109"/>
        <v/>
      </c>
      <c r="Z909" s="102" t="str">
        <f>IF(AND(OR(Dashboard!$D$7=J909,Dashboard!$D$7=""),  OR(Dashboard!$G$6&lt;=K909,Dashboard!$G$6=""), OR(Dashboard!$G$7&gt;=K909,Dashboard!$G$7=""),  OR(Dashboard!$J$6&lt;=O909,Dashboard!$J$6=""), OR(Dashboard!$J$7&gt;=O909,Dashboard!$J$7=""),D909&lt;&gt;""),"x","")</f>
        <v>x</v>
      </c>
      <c r="AA909" s="102" t="str">
        <f>IF(AND(OR(Dashboard!$D$6=H909,Dashboard!$D$6="",Dashboard!$D$6="All"), Z909="x"),"x","")</f>
        <v>x</v>
      </c>
      <c r="AB909" s="103" t="str">
        <f>IF(AND(OR(Dashboard!$D$6=H909,Dashboard!$D$6="",Dashboard!$D$6="All"), OR(Dashboard!$D$7=J909,Dashboard!$D$7=""),  OR(Dashboard!$G$6&lt;=K909,Dashboard!$G$6=""), OR(Dashboard!$G$7&gt;=K909,Dashboard!$G$7=""),  OR(Dashboard!$J$6&lt;=O909,Dashboard!$J$6=""), OR(Dashboard!$J$7&gt;=O909,Dashboard!$J$7=""),I909&lt;&gt;""),"x","")</f>
        <v/>
      </c>
      <c r="AC909" s="88" t="str">
        <f>IF($AB909&lt;&gt;"x","",IF(AND($I909&lt;&gt;AC$4, IFERROR(MATCH("c",$AB909:AB909,0),0)=0),"x", IF(IFERROR(MATCH("c",$AB909:AB909,0),0)=0,"c","")))</f>
        <v/>
      </c>
      <c r="AD909" s="88" t="str">
        <f>IF($AB909&lt;&gt;"x","",IF(AND($I909&lt;&gt;AD$4, IFERROR(MATCH("c",$AB909:AC909,0),0)=0),"x", IF(IFERROR(MATCH("c",$AB909:AC909,0),0)=0,"c","")))</f>
        <v/>
      </c>
      <c r="AE909" s="88" t="str">
        <f>IF($AB909&lt;&gt;"x","",IF(AND($I909&lt;&gt;AE$4, IFERROR(MATCH("c",$AB909:AD909,0),0)=0),"x", IF(IFERROR(MATCH("c",$AB909:AD909,0),0)=0,"c","")))</f>
        <v/>
      </c>
      <c r="AF909" s="88" t="str">
        <f>IF($AB909&lt;&gt;"x","",IF(AND($I909&lt;&gt;AF$4, IFERROR(MATCH("c",$AB909:AE909,0),0)=0),"x", IF(IFERROR(MATCH("c",$AB909:AE909,0),0)=0,"c","")))</f>
        <v/>
      </c>
      <c r="AG909" s="88" t="str">
        <f>IF($AB909&lt;&gt;"x","",IF(AND($I909&lt;&gt;AG$4, IFERROR(MATCH("c",$AB909:AF909,0),0)=0),"x", IF(IFERROR(MATCH("c",$AB909:AF909,0),0)=0,"c","")))</f>
        <v/>
      </c>
      <c r="AH909" s="88" t="str">
        <f>IF($AB909&lt;&gt;"x","",IF(AND($I909&lt;&gt;AH$4, IFERROR(MATCH("c",$AB909:AG909,0),0)=0),"x", IF(IFERROR(MATCH("c",$AB909:AG909,0),0)=0,"c","")))</f>
        <v/>
      </c>
      <c r="AI909" s="88" t="str">
        <f>IF($AB909&lt;&gt;"x","",IF(AND($I909&lt;&gt;AI$4, IFERROR(MATCH("c",$AB909:AH909,0),0)=0),"x", IF(IFERROR(MATCH("c",$AB909:AH909,0),0)=0,"c","")))</f>
        <v/>
      </c>
      <c r="AJ909" s="88" t="str">
        <f>IF($AB909&lt;&gt;"x","",IF(AND($I909&lt;&gt;AJ$4, IFERROR(MATCH("c",$AB909:AI909,0),0)=0),"x", IF(IFERROR(MATCH("c",$AB909:AI909,0),0)=0,"c","")))</f>
        <v/>
      </c>
      <c r="AK909" s="88" t="str">
        <f>IF($AB909&lt;&gt;"x","",IF(AND($I909&lt;&gt;AK$4, IFERROR(MATCH("c",$AB909:AJ909,0),0)=0),"x", IF(IFERROR(MATCH("c",$AB909:AJ909,0),0)=0,"c","")))</f>
        <v/>
      </c>
      <c r="AL909" s="88" t="str">
        <f>IF($AB909&lt;&gt;"x","",IF(AND($I909&lt;&gt;AL$4, IFERROR(MATCH("c",$AB909:AK909,0),0)=0),"x", IF(IFERROR(MATCH("c",$AB909:AK909,0),0)=0,"c","")))</f>
        <v/>
      </c>
      <c r="AM909" s="88" t="str">
        <f>IF($AB909&lt;&gt;"x","",IF(AND($I909&lt;&gt;AM$4, IFERROR(MATCH("c",$AB909:AL909,0),0)=0),"x", IF(IFERROR(MATCH("c",$AB909:AL909,0),0)=0,"c","")))</f>
        <v/>
      </c>
      <c r="AN909" s="88" t="str">
        <f>IF($AB909&lt;&gt;"x","",IF(AND($I909&lt;&gt;AN$4, IFERROR(MATCH("c",$AB909:AM909,0),0)=0),"x", IF(IFERROR(MATCH("c",$AB909:AM909,0),0)=0,"c","")))</f>
        <v/>
      </c>
      <c r="AO909" s="88" t="str">
        <f>IF($AB909&lt;&gt;"x","",IF(AND($I909&lt;&gt;AO$4, IFERROR(MATCH("c",$AB909:AN909,0),0)=0),"x", IF(IFERROR(MATCH("c",$AB909:AN909,0),0)=0,"c","")))</f>
        <v/>
      </c>
      <c r="AP909" s="88" t="str">
        <f>IF($AB909&lt;&gt;"x","",IF(AND($I909&lt;&gt;AP$4, IFERROR(MATCH("c",$AB909:AO909,0),0)=0),"x", IF(IFERROR(MATCH("c",$AB909:AO909,0),0)=0,"c","")))</f>
        <v/>
      </c>
      <c r="AQ909" s="88" t="str">
        <f>IF($AB909&lt;&gt;"x","",IF(AND($I909&lt;&gt;AQ$4, IFERROR(MATCH("c",$AB909:AP909,0),0)=0),"x", IF(IFERROR(MATCH("c",$AB909:AP909,0),0)=0,"c","")))</f>
        <v/>
      </c>
    </row>
    <row r="910" spans="2:43" x14ac:dyDescent="0.25">
      <c r="B910" s="88">
        <f>IF(AND(OR(Pipeline!$F$5=H910,Pipeline!$F$5="",Pipeline!$F$5="All"), OR(Pipeline!$F$6=J910,Pipeline!$F$6="",Pipeline!$F$6="All"),  OR(Pipeline!$J$5&lt;=K910,Pipeline!$J$5=""), OR(Pipeline!$J$6&gt;=K910,Pipeline!$J$6=""),  OR(Pipeline!$N$5&lt;=O910,Pipeline!$N$5=""), OR(Pipeline!$N$6&gt;=O910,Pipeline!$N$6="")),1,0)</f>
        <v>1</v>
      </c>
      <c r="C910" s="99">
        <f>IF(B910&lt;&gt;1,"",COUNTIFS($I$6:I909,I910,$B$6:B909,1)+1)</f>
        <v>898</v>
      </c>
      <c r="D910" s="100" t="str">
        <f>IF(LEN(INDEX(Input!B$6:B$1005,ROW($C910)-ROW($C$5),1))=0,"-",INDEX(Input!B$6:B$1005,ROW($C910)-ROW($C$5),1))</f>
        <v>-</v>
      </c>
      <c r="E910" s="100" t="str">
        <f>IF(LEN(INDEX(Input!C$6:C$1005,ROW($C910)-ROW($C$5),1))=0,"-",INDEX(Input!C$6:C$1005,ROW($C910)-ROW($C$5),1))</f>
        <v>-</v>
      </c>
      <c r="F910" s="100" t="str">
        <f>IF(LEN(INDEX(Input!D$6:D$1005,ROW($C910)-ROW($C$5),1))=0,"-",INDEX(Input!D$6:D$1005,ROW($C910)-ROW($C$5),1))</f>
        <v>-</v>
      </c>
      <c r="G910" s="100" t="str">
        <f>IF(LEN(INDEX(Input!E$6:E$1005,ROW($C910)-ROW($C$5),1))=0,"-",INDEX(Input!E$6:E$1005,ROW($C910)-ROW($C$5),1))</f>
        <v>-</v>
      </c>
      <c r="H910" s="100" t="str">
        <f>IF(LEN(INDEX(Input!F$6:F$1005,ROW($C910)-ROW($C$5),1))=0,"-",INDEX(Input!F$6:F$1005,ROW($C910)-ROW($C$5),1))</f>
        <v>-</v>
      </c>
      <c r="I910" s="100" t="str">
        <f>IF(LEN(INDEX(Input!G$6:G$1005,ROW($C910)-ROW($C$5),1))=0,"",INDEX(Input!G$6:G$1005,ROW($C910)-ROW($C$5),1))</f>
        <v/>
      </c>
      <c r="J910" s="100" t="str">
        <f>IF(LEN(INDEX(Input!B$6:B$1005,ROW($C910)-ROW($C$5),1))=0,"-",IF(INDEX(Input!H$6:H$1005,ROW($C910)-ROW($C$5),1)="","Not set",INDEX(Input!H$6:H$1005,ROW($C910)-ROW($C$5),1)) )</f>
        <v>-</v>
      </c>
      <c r="K910" s="101" t="str">
        <f>IF(LEN(INDEX(Input!I$6:I$1005,ROW($C910)-ROW($C$5),1))=0,"",INDEX(Input!I$6:I$1005,ROW($C910)-ROW($C$5),1))</f>
        <v/>
      </c>
      <c r="L910" s="101" t="str">
        <f t="array" ref="L910">IFERROR(IF($AY$24=123,DAY(K910)&amp;connector&amp;IF($AZ$24="Extended",INDEX($AT$24:$AT$35,MONTH(K910),1),MONTH(K910))&amp;connector&amp;IF($AZ$24="Short", RIGHT(YEAR(K910),2),YEAR(K910)),IF($AY$24=213, MONTH(K910)&amp;connector&amp;DAY(K910)&amp;connector&amp;IF($AZ$24="Short", RIGHT(YEAR(K910),2),YEAR(K910)),IF($AZ$24="Short", RIGHT(YEAR(K910),2),YEAR(K910))&amp;connector&amp;MONTH(K910)&amp;connector&amp;DAY(K910))),"-")</f>
        <v>-</v>
      </c>
      <c r="M910" s="101" t="str">
        <f>IF(LEN(INDEX(Input!J$6:J$1005,ROW($C910)-ROW($C$5),1))=0,"",INDEX(Input!J$6:J$1005,ROW($C910)-ROW($C$5),1))</f>
        <v/>
      </c>
      <c r="N910" s="101" t="str">
        <f t="array" ref="N910">IFERROR(IF($AY$24=123,DAY(M910)&amp;connector&amp;IF($AZ$24="Extended",INDEX($AT$24:$AT$35,MONTH(M910),1),MONTH(M910))&amp;connector&amp;IF($AZ$24="Short", RIGHT(YEAR(M910),2),YEAR(M910)),IF($AY$24=213, MONTH(M910)&amp;connector&amp;DAY(M910)&amp;connector&amp;IF($AZ$24="Short", RIGHT(YEAR(M910),2),YEAR(M910)),IF($AZ$24="Short", RIGHT(YEAR(M910),2),YEAR(M910))&amp;connector&amp;MONTH(M910)&amp;connector&amp;DAY(M910))),"-")</f>
        <v>-</v>
      </c>
      <c r="O910" s="156" t="str">
        <f>IF(LEN(INDEX(Input!K$6:K$1005,ROW($C910)-ROW($C$5),1))=0,"",INDEX(Input!K$6:K$1005,ROW($C910)-ROW($C$5),1))</f>
        <v/>
      </c>
      <c r="P910" s="100" t="str">
        <f t="shared" si="110"/>
        <v>-</v>
      </c>
      <c r="Q910" s="156" t="str">
        <f>IF(LEN(INDEX(Input!L$6:L$1005,ROW($C910)-ROW($C$5),1))=0,"",INDEX(Input!L$6:L$1005,ROW($C910)-ROW($C$5),1))</f>
        <v/>
      </c>
      <c r="R910" s="100" t="str">
        <f t="shared" si="111"/>
        <v>-</v>
      </c>
      <c r="S910" s="156" t="str">
        <f>IF(LEN(INDEX(Input!M$6:M$1005,ROW($C910)-ROW($C$5),1))=0,"-",INDEX(Input!M$6:M$1005,ROW($C910)-ROW($C$5),1))</f>
        <v>-</v>
      </c>
      <c r="T910" s="156" t="str">
        <f t="shared" si="112"/>
        <v/>
      </c>
      <c r="U910" s="100" t="str">
        <f t="shared" si="113"/>
        <v>-</v>
      </c>
      <c r="V910" s="156" t="str">
        <f>IF(LEN(INDEX(Input!O$6:O$1005,ROW($C910)-ROW($C$5),1))=0,"",INDEX(Input!O$6:O$1005,ROW($C910)-ROW($C$5),1))</f>
        <v/>
      </c>
      <c r="W910" s="100" t="str">
        <f t="shared" si="114"/>
        <v>-</v>
      </c>
      <c r="X910" s="104" t="str">
        <f t="shared" si="115"/>
        <v/>
      </c>
      <c r="Y910" s="102" t="str">
        <f t="shared" si="109"/>
        <v/>
      </c>
      <c r="Z910" s="102" t="str">
        <f>IF(AND(OR(Dashboard!$D$7=J910,Dashboard!$D$7=""),  OR(Dashboard!$G$6&lt;=K910,Dashboard!$G$6=""), OR(Dashboard!$G$7&gt;=K910,Dashboard!$G$7=""),  OR(Dashboard!$J$6&lt;=O910,Dashboard!$J$6=""), OR(Dashboard!$J$7&gt;=O910,Dashboard!$J$7=""),D910&lt;&gt;""),"x","")</f>
        <v>x</v>
      </c>
      <c r="AA910" s="102" t="str">
        <f>IF(AND(OR(Dashboard!$D$6=H910,Dashboard!$D$6="",Dashboard!$D$6="All"), Z910="x"),"x","")</f>
        <v>x</v>
      </c>
      <c r="AB910" s="103" t="str">
        <f>IF(AND(OR(Dashboard!$D$6=H910,Dashboard!$D$6="",Dashboard!$D$6="All"), OR(Dashboard!$D$7=J910,Dashboard!$D$7=""),  OR(Dashboard!$G$6&lt;=K910,Dashboard!$G$6=""), OR(Dashboard!$G$7&gt;=K910,Dashboard!$G$7=""),  OR(Dashboard!$J$6&lt;=O910,Dashboard!$J$6=""), OR(Dashboard!$J$7&gt;=O910,Dashboard!$J$7=""),I910&lt;&gt;""),"x","")</f>
        <v/>
      </c>
      <c r="AC910" s="88" t="str">
        <f>IF($AB910&lt;&gt;"x","",IF(AND($I910&lt;&gt;AC$4, IFERROR(MATCH("c",$AB910:AB910,0),0)=0),"x", IF(IFERROR(MATCH("c",$AB910:AB910,0),0)=0,"c","")))</f>
        <v/>
      </c>
      <c r="AD910" s="88" t="str">
        <f>IF($AB910&lt;&gt;"x","",IF(AND($I910&lt;&gt;AD$4, IFERROR(MATCH("c",$AB910:AC910,0),0)=0),"x", IF(IFERROR(MATCH("c",$AB910:AC910,0),0)=0,"c","")))</f>
        <v/>
      </c>
      <c r="AE910" s="88" t="str">
        <f>IF($AB910&lt;&gt;"x","",IF(AND($I910&lt;&gt;AE$4, IFERROR(MATCH("c",$AB910:AD910,0),0)=0),"x", IF(IFERROR(MATCH("c",$AB910:AD910,0),0)=0,"c","")))</f>
        <v/>
      </c>
      <c r="AF910" s="88" t="str">
        <f>IF($AB910&lt;&gt;"x","",IF(AND($I910&lt;&gt;AF$4, IFERROR(MATCH("c",$AB910:AE910,0),0)=0),"x", IF(IFERROR(MATCH("c",$AB910:AE910,0),0)=0,"c","")))</f>
        <v/>
      </c>
      <c r="AG910" s="88" t="str">
        <f>IF($AB910&lt;&gt;"x","",IF(AND($I910&lt;&gt;AG$4, IFERROR(MATCH("c",$AB910:AF910,0),0)=0),"x", IF(IFERROR(MATCH("c",$AB910:AF910,0),0)=0,"c","")))</f>
        <v/>
      </c>
      <c r="AH910" s="88" t="str">
        <f>IF($AB910&lt;&gt;"x","",IF(AND($I910&lt;&gt;AH$4, IFERROR(MATCH("c",$AB910:AG910,0),0)=0),"x", IF(IFERROR(MATCH("c",$AB910:AG910,0),0)=0,"c","")))</f>
        <v/>
      </c>
      <c r="AI910" s="88" t="str">
        <f>IF($AB910&lt;&gt;"x","",IF(AND($I910&lt;&gt;AI$4, IFERROR(MATCH("c",$AB910:AH910,0),0)=0),"x", IF(IFERROR(MATCH("c",$AB910:AH910,0),0)=0,"c","")))</f>
        <v/>
      </c>
      <c r="AJ910" s="88" t="str">
        <f>IF($AB910&lt;&gt;"x","",IF(AND($I910&lt;&gt;AJ$4, IFERROR(MATCH("c",$AB910:AI910,0),0)=0),"x", IF(IFERROR(MATCH("c",$AB910:AI910,0),0)=0,"c","")))</f>
        <v/>
      </c>
      <c r="AK910" s="88" t="str">
        <f>IF($AB910&lt;&gt;"x","",IF(AND($I910&lt;&gt;AK$4, IFERROR(MATCH("c",$AB910:AJ910,0),0)=0),"x", IF(IFERROR(MATCH("c",$AB910:AJ910,0),0)=0,"c","")))</f>
        <v/>
      </c>
      <c r="AL910" s="88" t="str">
        <f>IF($AB910&lt;&gt;"x","",IF(AND($I910&lt;&gt;AL$4, IFERROR(MATCH("c",$AB910:AK910,0),0)=0),"x", IF(IFERROR(MATCH("c",$AB910:AK910,0),0)=0,"c","")))</f>
        <v/>
      </c>
      <c r="AM910" s="88" t="str">
        <f>IF($AB910&lt;&gt;"x","",IF(AND($I910&lt;&gt;AM$4, IFERROR(MATCH("c",$AB910:AL910,0),0)=0),"x", IF(IFERROR(MATCH("c",$AB910:AL910,0),0)=0,"c","")))</f>
        <v/>
      </c>
      <c r="AN910" s="88" t="str">
        <f>IF($AB910&lt;&gt;"x","",IF(AND($I910&lt;&gt;AN$4, IFERROR(MATCH("c",$AB910:AM910,0),0)=0),"x", IF(IFERROR(MATCH("c",$AB910:AM910,0),0)=0,"c","")))</f>
        <v/>
      </c>
      <c r="AO910" s="88" t="str">
        <f>IF($AB910&lt;&gt;"x","",IF(AND($I910&lt;&gt;AO$4, IFERROR(MATCH("c",$AB910:AN910,0),0)=0),"x", IF(IFERROR(MATCH("c",$AB910:AN910,0),0)=0,"c","")))</f>
        <v/>
      </c>
      <c r="AP910" s="88" t="str">
        <f>IF($AB910&lt;&gt;"x","",IF(AND($I910&lt;&gt;AP$4, IFERROR(MATCH("c",$AB910:AO910,0),0)=0),"x", IF(IFERROR(MATCH("c",$AB910:AO910,0),0)=0,"c","")))</f>
        <v/>
      </c>
      <c r="AQ910" s="88" t="str">
        <f>IF($AB910&lt;&gt;"x","",IF(AND($I910&lt;&gt;AQ$4, IFERROR(MATCH("c",$AB910:AP910,0),0)=0),"x", IF(IFERROR(MATCH("c",$AB910:AP910,0),0)=0,"c","")))</f>
        <v/>
      </c>
    </row>
    <row r="911" spans="2:43" x14ac:dyDescent="0.25">
      <c r="B911" s="88">
        <f>IF(AND(OR(Pipeline!$F$5=H911,Pipeline!$F$5="",Pipeline!$F$5="All"), OR(Pipeline!$F$6=J911,Pipeline!$F$6="",Pipeline!$F$6="All"),  OR(Pipeline!$J$5&lt;=K911,Pipeline!$J$5=""), OR(Pipeline!$J$6&gt;=K911,Pipeline!$J$6=""),  OR(Pipeline!$N$5&lt;=O911,Pipeline!$N$5=""), OR(Pipeline!$N$6&gt;=O911,Pipeline!$N$6="")),1,0)</f>
        <v>1</v>
      </c>
      <c r="C911" s="99">
        <f>IF(B911&lt;&gt;1,"",COUNTIFS($I$6:I910,I911,$B$6:B910,1)+1)</f>
        <v>899</v>
      </c>
      <c r="D911" s="100" t="str">
        <f>IF(LEN(INDEX(Input!B$6:B$1005,ROW($C911)-ROW($C$5),1))=0,"-",INDEX(Input!B$6:B$1005,ROW($C911)-ROW($C$5),1))</f>
        <v>-</v>
      </c>
      <c r="E911" s="100" t="str">
        <f>IF(LEN(INDEX(Input!C$6:C$1005,ROW($C911)-ROW($C$5),1))=0,"-",INDEX(Input!C$6:C$1005,ROW($C911)-ROW($C$5),1))</f>
        <v>-</v>
      </c>
      <c r="F911" s="100" t="str">
        <f>IF(LEN(INDEX(Input!D$6:D$1005,ROW($C911)-ROW($C$5),1))=0,"-",INDEX(Input!D$6:D$1005,ROW($C911)-ROW($C$5),1))</f>
        <v>-</v>
      </c>
      <c r="G911" s="100" t="str">
        <f>IF(LEN(INDEX(Input!E$6:E$1005,ROW($C911)-ROW($C$5),1))=0,"-",INDEX(Input!E$6:E$1005,ROW($C911)-ROW($C$5),1))</f>
        <v>-</v>
      </c>
      <c r="H911" s="100" t="str">
        <f>IF(LEN(INDEX(Input!F$6:F$1005,ROW($C911)-ROW($C$5),1))=0,"-",INDEX(Input!F$6:F$1005,ROW($C911)-ROW($C$5),1))</f>
        <v>-</v>
      </c>
      <c r="I911" s="100" t="str">
        <f>IF(LEN(INDEX(Input!G$6:G$1005,ROW($C911)-ROW($C$5),1))=0,"",INDEX(Input!G$6:G$1005,ROW($C911)-ROW($C$5),1))</f>
        <v/>
      </c>
      <c r="J911" s="100" t="str">
        <f>IF(LEN(INDEX(Input!B$6:B$1005,ROW($C911)-ROW($C$5),1))=0,"-",IF(INDEX(Input!H$6:H$1005,ROW($C911)-ROW($C$5),1)="","Not set",INDEX(Input!H$6:H$1005,ROW($C911)-ROW($C$5),1)) )</f>
        <v>-</v>
      </c>
      <c r="K911" s="101" t="str">
        <f>IF(LEN(INDEX(Input!I$6:I$1005,ROW($C911)-ROW($C$5),1))=0,"",INDEX(Input!I$6:I$1005,ROW($C911)-ROW($C$5),1))</f>
        <v/>
      </c>
      <c r="L911" s="101" t="str">
        <f t="array" ref="L911">IFERROR(IF($AY$24=123,DAY(K911)&amp;connector&amp;IF($AZ$24="Extended",INDEX($AT$24:$AT$35,MONTH(K911),1),MONTH(K911))&amp;connector&amp;IF($AZ$24="Short", RIGHT(YEAR(K911),2),YEAR(K911)),IF($AY$24=213, MONTH(K911)&amp;connector&amp;DAY(K911)&amp;connector&amp;IF($AZ$24="Short", RIGHT(YEAR(K911),2),YEAR(K911)),IF($AZ$24="Short", RIGHT(YEAR(K911),2),YEAR(K911))&amp;connector&amp;MONTH(K911)&amp;connector&amp;DAY(K911))),"-")</f>
        <v>-</v>
      </c>
      <c r="M911" s="101" t="str">
        <f>IF(LEN(INDEX(Input!J$6:J$1005,ROW($C911)-ROW($C$5),1))=0,"",INDEX(Input!J$6:J$1005,ROW($C911)-ROW($C$5),1))</f>
        <v/>
      </c>
      <c r="N911" s="101" t="str">
        <f t="array" ref="N911">IFERROR(IF($AY$24=123,DAY(M911)&amp;connector&amp;IF($AZ$24="Extended",INDEX($AT$24:$AT$35,MONTH(M911),1),MONTH(M911))&amp;connector&amp;IF($AZ$24="Short", RIGHT(YEAR(M911),2),YEAR(M911)),IF($AY$24=213, MONTH(M911)&amp;connector&amp;DAY(M911)&amp;connector&amp;IF($AZ$24="Short", RIGHT(YEAR(M911),2),YEAR(M911)),IF($AZ$24="Short", RIGHT(YEAR(M911),2),YEAR(M911))&amp;connector&amp;MONTH(M911)&amp;connector&amp;DAY(M911))),"-")</f>
        <v>-</v>
      </c>
      <c r="O911" s="156" t="str">
        <f>IF(LEN(INDEX(Input!K$6:K$1005,ROW($C911)-ROW($C$5),1))=0,"",INDEX(Input!K$6:K$1005,ROW($C911)-ROW($C$5),1))</f>
        <v/>
      </c>
      <c r="P911" s="100" t="str">
        <f t="shared" si="110"/>
        <v>-</v>
      </c>
      <c r="Q911" s="156" t="str">
        <f>IF(LEN(INDEX(Input!L$6:L$1005,ROW($C911)-ROW($C$5),1))=0,"",INDEX(Input!L$6:L$1005,ROW($C911)-ROW($C$5),1))</f>
        <v/>
      </c>
      <c r="R911" s="100" t="str">
        <f t="shared" si="111"/>
        <v>-</v>
      </c>
      <c r="S911" s="156" t="str">
        <f>IF(LEN(INDEX(Input!M$6:M$1005,ROW($C911)-ROW($C$5),1))=0,"-",INDEX(Input!M$6:M$1005,ROW($C911)-ROW($C$5),1))</f>
        <v>-</v>
      </c>
      <c r="T911" s="156" t="str">
        <f t="shared" si="112"/>
        <v/>
      </c>
      <c r="U911" s="100" t="str">
        <f t="shared" si="113"/>
        <v>-</v>
      </c>
      <c r="V911" s="156" t="str">
        <f>IF(LEN(INDEX(Input!O$6:O$1005,ROW($C911)-ROW($C$5),1))=0,"",INDEX(Input!O$6:O$1005,ROW($C911)-ROW($C$5),1))</f>
        <v/>
      </c>
      <c r="W911" s="100" t="str">
        <f t="shared" si="114"/>
        <v>-</v>
      </c>
      <c r="X911" s="104" t="str">
        <f t="shared" si="115"/>
        <v/>
      </c>
      <c r="Y911" s="102" t="str">
        <f t="shared" si="109"/>
        <v/>
      </c>
      <c r="Z911" s="102" t="str">
        <f>IF(AND(OR(Dashboard!$D$7=J911,Dashboard!$D$7=""),  OR(Dashboard!$G$6&lt;=K911,Dashboard!$G$6=""), OR(Dashboard!$G$7&gt;=K911,Dashboard!$G$7=""),  OR(Dashboard!$J$6&lt;=O911,Dashboard!$J$6=""), OR(Dashboard!$J$7&gt;=O911,Dashboard!$J$7=""),D911&lt;&gt;""),"x","")</f>
        <v>x</v>
      </c>
      <c r="AA911" s="102" t="str">
        <f>IF(AND(OR(Dashboard!$D$6=H911,Dashboard!$D$6="",Dashboard!$D$6="All"), Z911="x"),"x","")</f>
        <v>x</v>
      </c>
      <c r="AB911" s="103" t="str">
        <f>IF(AND(OR(Dashboard!$D$6=H911,Dashboard!$D$6="",Dashboard!$D$6="All"), OR(Dashboard!$D$7=J911,Dashboard!$D$7=""),  OR(Dashboard!$G$6&lt;=K911,Dashboard!$G$6=""), OR(Dashboard!$G$7&gt;=K911,Dashboard!$G$7=""),  OR(Dashboard!$J$6&lt;=O911,Dashboard!$J$6=""), OR(Dashboard!$J$7&gt;=O911,Dashboard!$J$7=""),I911&lt;&gt;""),"x","")</f>
        <v/>
      </c>
      <c r="AC911" s="88" t="str">
        <f>IF($AB911&lt;&gt;"x","",IF(AND($I911&lt;&gt;AC$4, IFERROR(MATCH("c",$AB911:AB911,0),0)=0),"x", IF(IFERROR(MATCH("c",$AB911:AB911,0),0)=0,"c","")))</f>
        <v/>
      </c>
      <c r="AD911" s="88" t="str">
        <f>IF($AB911&lt;&gt;"x","",IF(AND($I911&lt;&gt;AD$4, IFERROR(MATCH("c",$AB911:AC911,0),0)=0),"x", IF(IFERROR(MATCH("c",$AB911:AC911,0),0)=0,"c","")))</f>
        <v/>
      </c>
      <c r="AE911" s="88" t="str">
        <f>IF($AB911&lt;&gt;"x","",IF(AND($I911&lt;&gt;AE$4, IFERROR(MATCH("c",$AB911:AD911,0),0)=0),"x", IF(IFERROR(MATCH("c",$AB911:AD911,0),0)=0,"c","")))</f>
        <v/>
      </c>
      <c r="AF911" s="88" t="str">
        <f>IF($AB911&lt;&gt;"x","",IF(AND($I911&lt;&gt;AF$4, IFERROR(MATCH("c",$AB911:AE911,0),0)=0),"x", IF(IFERROR(MATCH("c",$AB911:AE911,0),0)=0,"c","")))</f>
        <v/>
      </c>
      <c r="AG911" s="88" t="str">
        <f>IF($AB911&lt;&gt;"x","",IF(AND($I911&lt;&gt;AG$4, IFERROR(MATCH("c",$AB911:AF911,0),0)=0),"x", IF(IFERROR(MATCH("c",$AB911:AF911,0),0)=0,"c","")))</f>
        <v/>
      </c>
      <c r="AH911" s="88" t="str">
        <f>IF($AB911&lt;&gt;"x","",IF(AND($I911&lt;&gt;AH$4, IFERROR(MATCH("c",$AB911:AG911,0),0)=0),"x", IF(IFERROR(MATCH("c",$AB911:AG911,0),0)=0,"c","")))</f>
        <v/>
      </c>
      <c r="AI911" s="88" t="str">
        <f>IF($AB911&lt;&gt;"x","",IF(AND($I911&lt;&gt;AI$4, IFERROR(MATCH("c",$AB911:AH911,0),0)=0),"x", IF(IFERROR(MATCH("c",$AB911:AH911,0),0)=0,"c","")))</f>
        <v/>
      </c>
      <c r="AJ911" s="88" t="str">
        <f>IF($AB911&lt;&gt;"x","",IF(AND($I911&lt;&gt;AJ$4, IFERROR(MATCH("c",$AB911:AI911,0),0)=0),"x", IF(IFERROR(MATCH("c",$AB911:AI911,0),0)=0,"c","")))</f>
        <v/>
      </c>
      <c r="AK911" s="88" t="str">
        <f>IF($AB911&lt;&gt;"x","",IF(AND($I911&lt;&gt;AK$4, IFERROR(MATCH("c",$AB911:AJ911,0),0)=0),"x", IF(IFERROR(MATCH("c",$AB911:AJ911,0),0)=0,"c","")))</f>
        <v/>
      </c>
      <c r="AL911" s="88" t="str">
        <f>IF($AB911&lt;&gt;"x","",IF(AND($I911&lt;&gt;AL$4, IFERROR(MATCH("c",$AB911:AK911,0),0)=0),"x", IF(IFERROR(MATCH("c",$AB911:AK911,0),0)=0,"c","")))</f>
        <v/>
      </c>
      <c r="AM911" s="88" t="str">
        <f>IF($AB911&lt;&gt;"x","",IF(AND($I911&lt;&gt;AM$4, IFERROR(MATCH("c",$AB911:AL911,0),0)=0),"x", IF(IFERROR(MATCH("c",$AB911:AL911,0),0)=0,"c","")))</f>
        <v/>
      </c>
      <c r="AN911" s="88" t="str">
        <f>IF($AB911&lt;&gt;"x","",IF(AND($I911&lt;&gt;AN$4, IFERROR(MATCH("c",$AB911:AM911,0),0)=0),"x", IF(IFERROR(MATCH("c",$AB911:AM911,0),0)=0,"c","")))</f>
        <v/>
      </c>
      <c r="AO911" s="88" t="str">
        <f>IF($AB911&lt;&gt;"x","",IF(AND($I911&lt;&gt;AO$4, IFERROR(MATCH("c",$AB911:AN911,0),0)=0),"x", IF(IFERROR(MATCH("c",$AB911:AN911,0),0)=0,"c","")))</f>
        <v/>
      </c>
      <c r="AP911" s="88" t="str">
        <f>IF($AB911&lt;&gt;"x","",IF(AND($I911&lt;&gt;AP$4, IFERROR(MATCH("c",$AB911:AO911,0),0)=0),"x", IF(IFERROR(MATCH("c",$AB911:AO911,0),0)=0,"c","")))</f>
        <v/>
      </c>
      <c r="AQ911" s="88" t="str">
        <f>IF($AB911&lt;&gt;"x","",IF(AND($I911&lt;&gt;AQ$4, IFERROR(MATCH("c",$AB911:AP911,0),0)=0),"x", IF(IFERROR(MATCH("c",$AB911:AP911,0),0)=0,"c","")))</f>
        <v/>
      </c>
    </row>
    <row r="912" spans="2:43" x14ac:dyDescent="0.25">
      <c r="B912" s="88">
        <f>IF(AND(OR(Pipeline!$F$5=H912,Pipeline!$F$5="",Pipeline!$F$5="All"), OR(Pipeline!$F$6=J912,Pipeline!$F$6="",Pipeline!$F$6="All"),  OR(Pipeline!$J$5&lt;=K912,Pipeline!$J$5=""), OR(Pipeline!$J$6&gt;=K912,Pipeline!$J$6=""),  OR(Pipeline!$N$5&lt;=O912,Pipeline!$N$5=""), OR(Pipeline!$N$6&gt;=O912,Pipeline!$N$6="")),1,0)</f>
        <v>1</v>
      </c>
      <c r="C912" s="99">
        <f>IF(B912&lt;&gt;1,"",COUNTIFS($I$6:I911,I912,$B$6:B911,1)+1)</f>
        <v>900</v>
      </c>
      <c r="D912" s="100" t="str">
        <f>IF(LEN(INDEX(Input!B$6:B$1005,ROW($C912)-ROW($C$5),1))=0,"-",INDEX(Input!B$6:B$1005,ROW($C912)-ROW($C$5),1))</f>
        <v>-</v>
      </c>
      <c r="E912" s="100" t="str">
        <f>IF(LEN(INDEX(Input!C$6:C$1005,ROW($C912)-ROW($C$5),1))=0,"-",INDEX(Input!C$6:C$1005,ROW($C912)-ROW($C$5),1))</f>
        <v>-</v>
      </c>
      <c r="F912" s="100" t="str">
        <f>IF(LEN(INDEX(Input!D$6:D$1005,ROW($C912)-ROW($C$5),1))=0,"-",INDEX(Input!D$6:D$1005,ROW($C912)-ROW($C$5),1))</f>
        <v>-</v>
      </c>
      <c r="G912" s="100" t="str">
        <f>IF(LEN(INDEX(Input!E$6:E$1005,ROW($C912)-ROW($C$5),1))=0,"-",INDEX(Input!E$6:E$1005,ROW($C912)-ROW($C$5),1))</f>
        <v>-</v>
      </c>
      <c r="H912" s="100" t="str">
        <f>IF(LEN(INDEX(Input!F$6:F$1005,ROW($C912)-ROW($C$5),1))=0,"-",INDEX(Input!F$6:F$1005,ROW($C912)-ROW($C$5),1))</f>
        <v>-</v>
      </c>
      <c r="I912" s="100" t="str">
        <f>IF(LEN(INDEX(Input!G$6:G$1005,ROW($C912)-ROW($C$5),1))=0,"",INDEX(Input!G$6:G$1005,ROW($C912)-ROW($C$5),1))</f>
        <v/>
      </c>
      <c r="J912" s="100" t="str">
        <f>IF(LEN(INDEX(Input!B$6:B$1005,ROW($C912)-ROW($C$5),1))=0,"-",IF(INDEX(Input!H$6:H$1005,ROW($C912)-ROW($C$5),1)="","Not set",INDEX(Input!H$6:H$1005,ROW($C912)-ROW($C$5),1)) )</f>
        <v>-</v>
      </c>
      <c r="K912" s="101" t="str">
        <f>IF(LEN(INDEX(Input!I$6:I$1005,ROW($C912)-ROW($C$5),1))=0,"",INDEX(Input!I$6:I$1005,ROW($C912)-ROW($C$5),1))</f>
        <v/>
      </c>
      <c r="L912" s="101" t="str">
        <f t="array" ref="L912">IFERROR(IF($AY$24=123,DAY(K912)&amp;connector&amp;IF($AZ$24="Extended",INDEX($AT$24:$AT$35,MONTH(K912),1),MONTH(K912))&amp;connector&amp;IF($AZ$24="Short", RIGHT(YEAR(K912),2),YEAR(K912)),IF($AY$24=213, MONTH(K912)&amp;connector&amp;DAY(K912)&amp;connector&amp;IF($AZ$24="Short", RIGHT(YEAR(K912),2),YEAR(K912)),IF($AZ$24="Short", RIGHT(YEAR(K912),2),YEAR(K912))&amp;connector&amp;MONTH(K912)&amp;connector&amp;DAY(K912))),"-")</f>
        <v>-</v>
      </c>
      <c r="M912" s="101" t="str">
        <f>IF(LEN(INDEX(Input!J$6:J$1005,ROW($C912)-ROW($C$5),1))=0,"",INDEX(Input!J$6:J$1005,ROW($C912)-ROW($C$5),1))</f>
        <v/>
      </c>
      <c r="N912" s="101" t="str">
        <f t="array" ref="N912">IFERROR(IF($AY$24=123,DAY(M912)&amp;connector&amp;IF($AZ$24="Extended",INDEX($AT$24:$AT$35,MONTH(M912),1),MONTH(M912))&amp;connector&amp;IF($AZ$24="Short", RIGHT(YEAR(M912),2),YEAR(M912)),IF($AY$24=213, MONTH(M912)&amp;connector&amp;DAY(M912)&amp;connector&amp;IF($AZ$24="Short", RIGHT(YEAR(M912),2),YEAR(M912)),IF($AZ$24="Short", RIGHT(YEAR(M912),2),YEAR(M912))&amp;connector&amp;MONTH(M912)&amp;connector&amp;DAY(M912))),"-")</f>
        <v>-</v>
      </c>
      <c r="O912" s="156" t="str">
        <f>IF(LEN(INDEX(Input!K$6:K$1005,ROW($C912)-ROW($C$5),1))=0,"",INDEX(Input!K$6:K$1005,ROW($C912)-ROW($C$5),1))</f>
        <v/>
      </c>
      <c r="P912" s="100" t="str">
        <f t="shared" si="110"/>
        <v>-</v>
      </c>
      <c r="Q912" s="156" t="str">
        <f>IF(LEN(INDEX(Input!L$6:L$1005,ROW($C912)-ROW($C$5),1))=0,"",INDEX(Input!L$6:L$1005,ROW($C912)-ROW($C$5),1))</f>
        <v/>
      </c>
      <c r="R912" s="100" t="str">
        <f t="shared" si="111"/>
        <v>-</v>
      </c>
      <c r="S912" s="156" t="str">
        <f>IF(LEN(INDEX(Input!M$6:M$1005,ROW($C912)-ROW($C$5),1))=0,"-",INDEX(Input!M$6:M$1005,ROW($C912)-ROW($C$5),1))</f>
        <v>-</v>
      </c>
      <c r="T912" s="156" t="str">
        <f t="shared" si="112"/>
        <v/>
      </c>
      <c r="U912" s="100" t="str">
        <f t="shared" si="113"/>
        <v>-</v>
      </c>
      <c r="V912" s="156" t="str">
        <f>IF(LEN(INDEX(Input!O$6:O$1005,ROW($C912)-ROW($C$5),1))=0,"",INDEX(Input!O$6:O$1005,ROW($C912)-ROW($C$5),1))</f>
        <v/>
      </c>
      <c r="W912" s="100" t="str">
        <f t="shared" si="114"/>
        <v>-</v>
      </c>
      <c r="X912" s="104" t="str">
        <f t="shared" si="115"/>
        <v/>
      </c>
      <c r="Y912" s="102" t="str">
        <f t="shared" si="109"/>
        <v/>
      </c>
      <c r="Z912" s="102" t="str">
        <f>IF(AND(OR(Dashboard!$D$7=J912,Dashboard!$D$7=""),  OR(Dashboard!$G$6&lt;=K912,Dashboard!$G$6=""), OR(Dashboard!$G$7&gt;=K912,Dashboard!$G$7=""),  OR(Dashboard!$J$6&lt;=O912,Dashboard!$J$6=""), OR(Dashboard!$J$7&gt;=O912,Dashboard!$J$7=""),D912&lt;&gt;""),"x","")</f>
        <v>x</v>
      </c>
      <c r="AA912" s="102" t="str">
        <f>IF(AND(OR(Dashboard!$D$6=H912,Dashboard!$D$6="",Dashboard!$D$6="All"), Z912="x"),"x","")</f>
        <v>x</v>
      </c>
      <c r="AB912" s="103" t="str">
        <f>IF(AND(OR(Dashboard!$D$6=H912,Dashboard!$D$6="",Dashboard!$D$6="All"), OR(Dashboard!$D$7=J912,Dashboard!$D$7=""),  OR(Dashboard!$G$6&lt;=K912,Dashboard!$G$6=""), OR(Dashboard!$G$7&gt;=K912,Dashboard!$G$7=""),  OR(Dashboard!$J$6&lt;=O912,Dashboard!$J$6=""), OR(Dashboard!$J$7&gt;=O912,Dashboard!$J$7=""),I912&lt;&gt;""),"x","")</f>
        <v/>
      </c>
      <c r="AC912" s="88" t="str">
        <f>IF($AB912&lt;&gt;"x","",IF(AND($I912&lt;&gt;AC$4, IFERROR(MATCH("c",$AB912:AB912,0),0)=0),"x", IF(IFERROR(MATCH("c",$AB912:AB912,0),0)=0,"c","")))</f>
        <v/>
      </c>
      <c r="AD912" s="88" t="str">
        <f>IF($AB912&lt;&gt;"x","",IF(AND($I912&lt;&gt;AD$4, IFERROR(MATCH("c",$AB912:AC912,0),0)=0),"x", IF(IFERROR(MATCH("c",$AB912:AC912,0),0)=0,"c","")))</f>
        <v/>
      </c>
      <c r="AE912" s="88" t="str">
        <f>IF($AB912&lt;&gt;"x","",IF(AND($I912&lt;&gt;AE$4, IFERROR(MATCH("c",$AB912:AD912,0),0)=0),"x", IF(IFERROR(MATCH("c",$AB912:AD912,0),0)=0,"c","")))</f>
        <v/>
      </c>
      <c r="AF912" s="88" t="str">
        <f>IF($AB912&lt;&gt;"x","",IF(AND($I912&lt;&gt;AF$4, IFERROR(MATCH("c",$AB912:AE912,0),0)=0),"x", IF(IFERROR(MATCH("c",$AB912:AE912,0),0)=0,"c","")))</f>
        <v/>
      </c>
      <c r="AG912" s="88" t="str">
        <f>IF($AB912&lt;&gt;"x","",IF(AND($I912&lt;&gt;AG$4, IFERROR(MATCH("c",$AB912:AF912,0),0)=0),"x", IF(IFERROR(MATCH("c",$AB912:AF912,0),0)=0,"c","")))</f>
        <v/>
      </c>
      <c r="AH912" s="88" t="str">
        <f>IF($AB912&lt;&gt;"x","",IF(AND($I912&lt;&gt;AH$4, IFERROR(MATCH("c",$AB912:AG912,0),0)=0),"x", IF(IFERROR(MATCH("c",$AB912:AG912,0),0)=0,"c","")))</f>
        <v/>
      </c>
      <c r="AI912" s="88" t="str">
        <f>IF($AB912&lt;&gt;"x","",IF(AND($I912&lt;&gt;AI$4, IFERROR(MATCH("c",$AB912:AH912,0),0)=0),"x", IF(IFERROR(MATCH("c",$AB912:AH912,0),0)=0,"c","")))</f>
        <v/>
      </c>
      <c r="AJ912" s="88" t="str">
        <f>IF($AB912&lt;&gt;"x","",IF(AND($I912&lt;&gt;AJ$4, IFERROR(MATCH("c",$AB912:AI912,0),0)=0),"x", IF(IFERROR(MATCH("c",$AB912:AI912,0),0)=0,"c","")))</f>
        <v/>
      </c>
      <c r="AK912" s="88" t="str">
        <f>IF($AB912&lt;&gt;"x","",IF(AND($I912&lt;&gt;AK$4, IFERROR(MATCH("c",$AB912:AJ912,0),0)=0),"x", IF(IFERROR(MATCH("c",$AB912:AJ912,0),0)=0,"c","")))</f>
        <v/>
      </c>
      <c r="AL912" s="88" t="str">
        <f>IF($AB912&lt;&gt;"x","",IF(AND($I912&lt;&gt;AL$4, IFERROR(MATCH("c",$AB912:AK912,0),0)=0),"x", IF(IFERROR(MATCH("c",$AB912:AK912,0),0)=0,"c","")))</f>
        <v/>
      </c>
      <c r="AM912" s="88" t="str">
        <f>IF($AB912&lt;&gt;"x","",IF(AND($I912&lt;&gt;AM$4, IFERROR(MATCH("c",$AB912:AL912,0),0)=0),"x", IF(IFERROR(MATCH("c",$AB912:AL912,0),0)=0,"c","")))</f>
        <v/>
      </c>
      <c r="AN912" s="88" t="str">
        <f>IF($AB912&lt;&gt;"x","",IF(AND($I912&lt;&gt;AN$4, IFERROR(MATCH("c",$AB912:AM912,0),0)=0),"x", IF(IFERROR(MATCH("c",$AB912:AM912,0),0)=0,"c","")))</f>
        <v/>
      </c>
      <c r="AO912" s="88" t="str">
        <f>IF($AB912&lt;&gt;"x","",IF(AND($I912&lt;&gt;AO$4, IFERROR(MATCH("c",$AB912:AN912,0),0)=0),"x", IF(IFERROR(MATCH("c",$AB912:AN912,0),0)=0,"c","")))</f>
        <v/>
      </c>
      <c r="AP912" s="88" t="str">
        <f>IF($AB912&lt;&gt;"x","",IF(AND($I912&lt;&gt;AP$4, IFERROR(MATCH("c",$AB912:AO912,0),0)=0),"x", IF(IFERROR(MATCH("c",$AB912:AO912,0),0)=0,"c","")))</f>
        <v/>
      </c>
      <c r="AQ912" s="88" t="str">
        <f>IF($AB912&lt;&gt;"x","",IF(AND($I912&lt;&gt;AQ$4, IFERROR(MATCH("c",$AB912:AP912,0),0)=0),"x", IF(IFERROR(MATCH("c",$AB912:AP912,0),0)=0,"c","")))</f>
        <v/>
      </c>
    </row>
    <row r="913" spans="2:43" x14ac:dyDescent="0.25">
      <c r="B913" s="88">
        <f>IF(AND(OR(Pipeline!$F$5=H913,Pipeline!$F$5="",Pipeline!$F$5="All"), OR(Pipeline!$F$6=J913,Pipeline!$F$6="",Pipeline!$F$6="All"),  OR(Pipeline!$J$5&lt;=K913,Pipeline!$J$5=""), OR(Pipeline!$J$6&gt;=K913,Pipeline!$J$6=""),  OR(Pipeline!$N$5&lt;=O913,Pipeline!$N$5=""), OR(Pipeline!$N$6&gt;=O913,Pipeline!$N$6="")),1,0)</f>
        <v>1</v>
      </c>
      <c r="C913" s="99">
        <f>IF(B913&lt;&gt;1,"",COUNTIFS($I$6:I912,I913,$B$6:B912,1)+1)</f>
        <v>901</v>
      </c>
      <c r="D913" s="100" t="str">
        <f>IF(LEN(INDEX(Input!B$6:B$1005,ROW($C913)-ROW($C$5),1))=0,"-",INDEX(Input!B$6:B$1005,ROW($C913)-ROW($C$5),1))</f>
        <v>-</v>
      </c>
      <c r="E913" s="100" t="str">
        <f>IF(LEN(INDEX(Input!C$6:C$1005,ROW($C913)-ROW($C$5),1))=0,"-",INDEX(Input!C$6:C$1005,ROW($C913)-ROW($C$5),1))</f>
        <v>-</v>
      </c>
      <c r="F913" s="100" t="str">
        <f>IF(LEN(INDEX(Input!D$6:D$1005,ROW($C913)-ROW($C$5),1))=0,"-",INDEX(Input!D$6:D$1005,ROW($C913)-ROW($C$5),1))</f>
        <v>-</v>
      </c>
      <c r="G913" s="100" t="str">
        <f>IF(LEN(INDEX(Input!E$6:E$1005,ROW($C913)-ROW($C$5),1))=0,"-",INDEX(Input!E$6:E$1005,ROW($C913)-ROW($C$5),1))</f>
        <v>-</v>
      </c>
      <c r="H913" s="100" t="str">
        <f>IF(LEN(INDEX(Input!F$6:F$1005,ROW($C913)-ROW($C$5),1))=0,"-",INDEX(Input!F$6:F$1005,ROW($C913)-ROW($C$5),1))</f>
        <v>-</v>
      </c>
      <c r="I913" s="100" t="str">
        <f>IF(LEN(INDEX(Input!G$6:G$1005,ROW($C913)-ROW($C$5),1))=0,"",INDEX(Input!G$6:G$1005,ROW($C913)-ROW($C$5),1))</f>
        <v/>
      </c>
      <c r="J913" s="100" t="str">
        <f>IF(LEN(INDEX(Input!B$6:B$1005,ROW($C913)-ROW($C$5),1))=0,"-",IF(INDEX(Input!H$6:H$1005,ROW($C913)-ROW($C$5),1)="","Not set",INDEX(Input!H$6:H$1005,ROW($C913)-ROW($C$5),1)) )</f>
        <v>-</v>
      </c>
      <c r="K913" s="101" t="str">
        <f>IF(LEN(INDEX(Input!I$6:I$1005,ROW($C913)-ROW($C$5),1))=0,"",INDEX(Input!I$6:I$1005,ROW($C913)-ROW($C$5),1))</f>
        <v/>
      </c>
      <c r="L913" s="101" t="str">
        <f t="array" ref="L913">IFERROR(IF($AY$24=123,DAY(K913)&amp;connector&amp;IF($AZ$24="Extended",INDEX($AT$24:$AT$35,MONTH(K913),1),MONTH(K913))&amp;connector&amp;IF($AZ$24="Short", RIGHT(YEAR(K913),2),YEAR(K913)),IF($AY$24=213, MONTH(K913)&amp;connector&amp;DAY(K913)&amp;connector&amp;IF($AZ$24="Short", RIGHT(YEAR(K913),2),YEAR(K913)),IF($AZ$24="Short", RIGHT(YEAR(K913),2),YEAR(K913))&amp;connector&amp;MONTH(K913)&amp;connector&amp;DAY(K913))),"-")</f>
        <v>-</v>
      </c>
      <c r="M913" s="101" t="str">
        <f>IF(LEN(INDEX(Input!J$6:J$1005,ROW($C913)-ROW($C$5),1))=0,"",INDEX(Input!J$6:J$1005,ROW($C913)-ROW($C$5),1))</f>
        <v/>
      </c>
      <c r="N913" s="101" t="str">
        <f t="array" ref="N913">IFERROR(IF($AY$24=123,DAY(M913)&amp;connector&amp;IF($AZ$24="Extended",INDEX($AT$24:$AT$35,MONTH(M913),1),MONTH(M913))&amp;connector&amp;IF($AZ$24="Short", RIGHT(YEAR(M913),2),YEAR(M913)),IF($AY$24=213, MONTH(M913)&amp;connector&amp;DAY(M913)&amp;connector&amp;IF($AZ$24="Short", RIGHT(YEAR(M913),2),YEAR(M913)),IF($AZ$24="Short", RIGHT(YEAR(M913),2),YEAR(M913))&amp;connector&amp;MONTH(M913)&amp;connector&amp;DAY(M913))),"-")</f>
        <v>-</v>
      </c>
      <c r="O913" s="156" t="str">
        <f>IF(LEN(INDEX(Input!K$6:K$1005,ROW($C913)-ROW($C$5),1))=0,"",INDEX(Input!K$6:K$1005,ROW($C913)-ROW($C$5),1))</f>
        <v/>
      </c>
      <c r="P913" s="100" t="str">
        <f t="shared" si="110"/>
        <v>-</v>
      </c>
      <c r="Q913" s="156" t="str">
        <f>IF(LEN(INDEX(Input!L$6:L$1005,ROW($C913)-ROW($C$5),1))=0,"",INDEX(Input!L$6:L$1005,ROW($C913)-ROW($C$5),1))</f>
        <v/>
      </c>
      <c r="R913" s="100" t="str">
        <f t="shared" si="111"/>
        <v>-</v>
      </c>
      <c r="S913" s="156" t="str">
        <f>IF(LEN(INDEX(Input!M$6:M$1005,ROW($C913)-ROW($C$5),1))=0,"-",INDEX(Input!M$6:M$1005,ROW($C913)-ROW($C$5),1))</f>
        <v>-</v>
      </c>
      <c r="T913" s="156" t="str">
        <f t="shared" si="112"/>
        <v/>
      </c>
      <c r="U913" s="100" t="str">
        <f t="shared" si="113"/>
        <v>-</v>
      </c>
      <c r="V913" s="156" t="str">
        <f>IF(LEN(INDEX(Input!O$6:O$1005,ROW($C913)-ROW($C$5),1))=0,"",INDEX(Input!O$6:O$1005,ROW($C913)-ROW($C$5),1))</f>
        <v/>
      </c>
      <c r="W913" s="100" t="str">
        <f t="shared" si="114"/>
        <v>-</v>
      </c>
      <c r="X913" s="104" t="str">
        <f t="shared" si="115"/>
        <v/>
      </c>
      <c r="Y913" s="102" t="str">
        <f t="shared" si="109"/>
        <v/>
      </c>
      <c r="Z913" s="102" t="str">
        <f>IF(AND(OR(Dashboard!$D$7=J913,Dashboard!$D$7=""),  OR(Dashboard!$G$6&lt;=K913,Dashboard!$G$6=""), OR(Dashboard!$G$7&gt;=K913,Dashboard!$G$7=""),  OR(Dashboard!$J$6&lt;=O913,Dashboard!$J$6=""), OR(Dashboard!$J$7&gt;=O913,Dashboard!$J$7=""),D913&lt;&gt;""),"x","")</f>
        <v>x</v>
      </c>
      <c r="AA913" s="102" t="str">
        <f>IF(AND(OR(Dashboard!$D$6=H913,Dashboard!$D$6="",Dashboard!$D$6="All"), Z913="x"),"x","")</f>
        <v>x</v>
      </c>
      <c r="AB913" s="103" t="str">
        <f>IF(AND(OR(Dashboard!$D$6=H913,Dashboard!$D$6="",Dashboard!$D$6="All"), OR(Dashboard!$D$7=J913,Dashboard!$D$7=""),  OR(Dashboard!$G$6&lt;=K913,Dashboard!$G$6=""), OR(Dashboard!$G$7&gt;=K913,Dashboard!$G$7=""),  OR(Dashboard!$J$6&lt;=O913,Dashboard!$J$6=""), OR(Dashboard!$J$7&gt;=O913,Dashboard!$J$7=""),I913&lt;&gt;""),"x","")</f>
        <v/>
      </c>
      <c r="AC913" s="88" t="str">
        <f>IF($AB913&lt;&gt;"x","",IF(AND($I913&lt;&gt;AC$4, IFERROR(MATCH("c",$AB913:AB913,0),0)=0),"x", IF(IFERROR(MATCH("c",$AB913:AB913,0),0)=0,"c","")))</f>
        <v/>
      </c>
      <c r="AD913" s="88" t="str">
        <f>IF($AB913&lt;&gt;"x","",IF(AND($I913&lt;&gt;AD$4, IFERROR(MATCH("c",$AB913:AC913,0),0)=0),"x", IF(IFERROR(MATCH("c",$AB913:AC913,0),0)=0,"c","")))</f>
        <v/>
      </c>
      <c r="AE913" s="88" t="str">
        <f>IF($AB913&lt;&gt;"x","",IF(AND($I913&lt;&gt;AE$4, IFERROR(MATCH("c",$AB913:AD913,0),0)=0),"x", IF(IFERROR(MATCH("c",$AB913:AD913,0),0)=0,"c","")))</f>
        <v/>
      </c>
      <c r="AF913" s="88" t="str">
        <f>IF($AB913&lt;&gt;"x","",IF(AND($I913&lt;&gt;AF$4, IFERROR(MATCH("c",$AB913:AE913,0),0)=0),"x", IF(IFERROR(MATCH("c",$AB913:AE913,0),0)=0,"c","")))</f>
        <v/>
      </c>
      <c r="AG913" s="88" t="str">
        <f>IF($AB913&lt;&gt;"x","",IF(AND($I913&lt;&gt;AG$4, IFERROR(MATCH("c",$AB913:AF913,0),0)=0),"x", IF(IFERROR(MATCH("c",$AB913:AF913,0),0)=0,"c","")))</f>
        <v/>
      </c>
      <c r="AH913" s="88" t="str">
        <f>IF($AB913&lt;&gt;"x","",IF(AND($I913&lt;&gt;AH$4, IFERROR(MATCH("c",$AB913:AG913,0),0)=0),"x", IF(IFERROR(MATCH("c",$AB913:AG913,0),0)=0,"c","")))</f>
        <v/>
      </c>
      <c r="AI913" s="88" t="str">
        <f>IF($AB913&lt;&gt;"x","",IF(AND($I913&lt;&gt;AI$4, IFERROR(MATCH("c",$AB913:AH913,0),0)=0),"x", IF(IFERROR(MATCH("c",$AB913:AH913,0),0)=0,"c","")))</f>
        <v/>
      </c>
      <c r="AJ913" s="88" t="str">
        <f>IF($AB913&lt;&gt;"x","",IF(AND($I913&lt;&gt;AJ$4, IFERROR(MATCH("c",$AB913:AI913,0),0)=0),"x", IF(IFERROR(MATCH("c",$AB913:AI913,0),0)=0,"c","")))</f>
        <v/>
      </c>
      <c r="AK913" s="88" t="str">
        <f>IF($AB913&lt;&gt;"x","",IF(AND($I913&lt;&gt;AK$4, IFERROR(MATCH("c",$AB913:AJ913,0),0)=0),"x", IF(IFERROR(MATCH("c",$AB913:AJ913,0),0)=0,"c","")))</f>
        <v/>
      </c>
      <c r="AL913" s="88" t="str">
        <f>IF($AB913&lt;&gt;"x","",IF(AND($I913&lt;&gt;AL$4, IFERROR(MATCH("c",$AB913:AK913,0),0)=0),"x", IF(IFERROR(MATCH("c",$AB913:AK913,0),0)=0,"c","")))</f>
        <v/>
      </c>
      <c r="AM913" s="88" t="str">
        <f>IF($AB913&lt;&gt;"x","",IF(AND($I913&lt;&gt;AM$4, IFERROR(MATCH("c",$AB913:AL913,0),0)=0),"x", IF(IFERROR(MATCH("c",$AB913:AL913,0),0)=0,"c","")))</f>
        <v/>
      </c>
      <c r="AN913" s="88" t="str">
        <f>IF($AB913&lt;&gt;"x","",IF(AND($I913&lt;&gt;AN$4, IFERROR(MATCH("c",$AB913:AM913,0),0)=0),"x", IF(IFERROR(MATCH("c",$AB913:AM913,0),0)=0,"c","")))</f>
        <v/>
      </c>
      <c r="AO913" s="88" t="str">
        <f>IF($AB913&lt;&gt;"x","",IF(AND($I913&lt;&gt;AO$4, IFERROR(MATCH("c",$AB913:AN913,0),0)=0),"x", IF(IFERROR(MATCH("c",$AB913:AN913,0),0)=0,"c","")))</f>
        <v/>
      </c>
      <c r="AP913" s="88" t="str">
        <f>IF($AB913&lt;&gt;"x","",IF(AND($I913&lt;&gt;AP$4, IFERROR(MATCH("c",$AB913:AO913,0),0)=0),"x", IF(IFERROR(MATCH("c",$AB913:AO913,0),0)=0,"c","")))</f>
        <v/>
      </c>
      <c r="AQ913" s="88" t="str">
        <f>IF($AB913&lt;&gt;"x","",IF(AND($I913&lt;&gt;AQ$4, IFERROR(MATCH("c",$AB913:AP913,0),0)=0),"x", IF(IFERROR(MATCH("c",$AB913:AP913,0),0)=0,"c","")))</f>
        <v/>
      </c>
    </row>
    <row r="914" spans="2:43" x14ac:dyDescent="0.25">
      <c r="B914" s="88">
        <f>IF(AND(OR(Pipeline!$F$5=H914,Pipeline!$F$5="",Pipeline!$F$5="All"), OR(Pipeline!$F$6=J914,Pipeline!$F$6="",Pipeline!$F$6="All"),  OR(Pipeline!$J$5&lt;=K914,Pipeline!$J$5=""), OR(Pipeline!$J$6&gt;=K914,Pipeline!$J$6=""),  OR(Pipeline!$N$5&lt;=O914,Pipeline!$N$5=""), OR(Pipeline!$N$6&gt;=O914,Pipeline!$N$6="")),1,0)</f>
        <v>1</v>
      </c>
      <c r="C914" s="99">
        <f>IF(B914&lt;&gt;1,"",COUNTIFS($I$6:I913,I914,$B$6:B913,1)+1)</f>
        <v>902</v>
      </c>
      <c r="D914" s="100" t="str">
        <f>IF(LEN(INDEX(Input!B$6:B$1005,ROW($C914)-ROW($C$5),1))=0,"-",INDEX(Input!B$6:B$1005,ROW($C914)-ROW($C$5),1))</f>
        <v>-</v>
      </c>
      <c r="E914" s="100" t="str">
        <f>IF(LEN(INDEX(Input!C$6:C$1005,ROW($C914)-ROW($C$5),1))=0,"-",INDEX(Input!C$6:C$1005,ROW($C914)-ROW($C$5),1))</f>
        <v>-</v>
      </c>
      <c r="F914" s="100" t="str">
        <f>IF(LEN(INDEX(Input!D$6:D$1005,ROW($C914)-ROW($C$5),1))=0,"-",INDEX(Input!D$6:D$1005,ROW($C914)-ROW($C$5),1))</f>
        <v>-</v>
      </c>
      <c r="G914" s="100" t="str">
        <f>IF(LEN(INDEX(Input!E$6:E$1005,ROW($C914)-ROW($C$5),1))=0,"-",INDEX(Input!E$6:E$1005,ROW($C914)-ROW($C$5),1))</f>
        <v>-</v>
      </c>
      <c r="H914" s="100" t="str">
        <f>IF(LEN(INDEX(Input!F$6:F$1005,ROW($C914)-ROW($C$5),1))=0,"-",INDEX(Input!F$6:F$1005,ROW($C914)-ROW($C$5),1))</f>
        <v>-</v>
      </c>
      <c r="I914" s="100" t="str">
        <f>IF(LEN(INDEX(Input!G$6:G$1005,ROW($C914)-ROW($C$5),1))=0,"",INDEX(Input!G$6:G$1005,ROW($C914)-ROW($C$5),1))</f>
        <v/>
      </c>
      <c r="J914" s="100" t="str">
        <f>IF(LEN(INDEX(Input!B$6:B$1005,ROW($C914)-ROW($C$5),1))=0,"-",IF(INDEX(Input!H$6:H$1005,ROW($C914)-ROW($C$5),1)="","Not set",INDEX(Input!H$6:H$1005,ROW($C914)-ROW($C$5),1)) )</f>
        <v>-</v>
      </c>
      <c r="K914" s="101" t="str">
        <f>IF(LEN(INDEX(Input!I$6:I$1005,ROW($C914)-ROW($C$5),1))=0,"",INDEX(Input!I$6:I$1005,ROW($C914)-ROW($C$5),1))</f>
        <v/>
      </c>
      <c r="L914" s="101" t="str">
        <f t="array" ref="L914">IFERROR(IF($AY$24=123,DAY(K914)&amp;connector&amp;IF($AZ$24="Extended",INDEX($AT$24:$AT$35,MONTH(K914),1),MONTH(K914))&amp;connector&amp;IF($AZ$24="Short", RIGHT(YEAR(K914),2),YEAR(K914)),IF($AY$24=213, MONTH(K914)&amp;connector&amp;DAY(K914)&amp;connector&amp;IF($AZ$24="Short", RIGHT(YEAR(K914),2),YEAR(K914)),IF($AZ$24="Short", RIGHT(YEAR(K914),2),YEAR(K914))&amp;connector&amp;MONTH(K914)&amp;connector&amp;DAY(K914))),"-")</f>
        <v>-</v>
      </c>
      <c r="M914" s="101" t="str">
        <f>IF(LEN(INDEX(Input!J$6:J$1005,ROW($C914)-ROW($C$5),1))=0,"",INDEX(Input!J$6:J$1005,ROW($C914)-ROW($C$5),1))</f>
        <v/>
      </c>
      <c r="N914" s="101" t="str">
        <f t="array" ref="N914">IFERROR(IF($AY$24=123,DAY(M914)&amp;connector&amp;IF($AZ$24="Extended",INDEX($AT$24:$AT$35,MONTH(M914),1),MONTH(M914))&amp;connector&amp;IF($AZ$24="Short", RIGHT(YEAR(M914),2),YEAR(M914)),IF($AY$24=213, MONTH(M914)&amp;connector&amp;DAY(M914)&amp;connector&amp;IF($AZ$24="Short", RIGHT(YEAR(M914),2),YEAR(M914)),IF($AZ$24="Short", RIGHT(YEAR(M914),2),YEAR(M914))&amp;connector&amp;MONTH(M914)&amp;connector&amp;DAY(M914))),"-")</f>
        <v>-</v>
      </c>
      <c r="O914" s="156" t="str">
        <f>IF(LEN(INDEX(Input!K$6:K$1005,ROW($C914)-ROW($C$5),1))=0,"",INDEX(Input!K$6:K$1005,ROW($C914)-ROW($C$5),1))</f>
        <v/>
      </c>
      <c r="P914" s="100" t="str">
        <f t="shared" si="110"/>
        <v>-</v>
      </c>
      <c r="Q914" s="156" t="str">
        <f>IF(LEN(INDEX(Input!L$6:L$1005,ROW($C914)-ROW($C$5),1))=0,"",INDEX(Input!L$6:L$1005,ROW($C914)-ROW($C$5),1))</f>
        <v/>
      </c>
      <c r="R914" s="100" t="str">
        <f t="shared" si="111"/>
        <v>-</v>
      </c>
      <c r="S914" s="156" t="str">
        <f>IF(LEN(INDEX(Input!M$6:M$1005,ROW($C914)-ROW($C$5),1))=0,"-",INDEX(Input!M$6:M$1005,ROW($C914)-ROW($C$5),1))</f>
        <v>-</v>
      </c>
      <c r="T914" s="156" t="str">
        <f t="shared" si="112"/>
        <v/>
      </c>
      <c r="U914" s="100" t="str">
        <f t="shared" si="113"/>
        <v>-</v>
      </c>
      <c r="V914" s="156" t="str">
        <f>IF(LEN(INDEX(Input!O$6:O$1005,ROW($C914)-ROW($C$5),1))=0,"",INDEX(Input!O$6:O$1005,ROW($C914)-ROW($C$5),1))</f>
        <v/>
      </c>
      <c r="W914" s="100" t="str">
        <f t="shared" si="114"/>
        <v>-</v>
      </c>
      <c r="X914" s="104" t="str">
        <f t="shared" si="115"/>
        <v/>
      </c>
      <c r="Y914" s="102" t="str">
        <f t="shared" si="109"/>
        <v/>
      </c>
      <c r="Z914" s="102" t="str">
        <f>IF(AND(OR(Dashboard!$D$7=J914,Dashboard!$D$7=""),  OR(Dashboard!$G$6&lt;=K914,Dashboard!$G$6=""), OR(Dashboard!$G$7&gt;=K914,Dashboard!$G$7=""),  OR(Dashboard!$J$6&lt;=O914,Dashboard!$J$6=""), OR(Dashboard!$J$7&gt;=O914,Dashboard!$J$7=""),D914&lt;&gt;""),"x","")</f>
        <v>x</v>
      </c>
      <c r="AA914" s="102" t="str">
        <f>IF(AND(OR(Dashboard!$D$6=H914,Dashboard!$D$6="",Dashboard!$D$6="All"), Z914="x"),"x","")</f>
        <v>x</v>
      </c>
      <c r="AB914" s="103" t="str">
        <f>IF(AND(OR(Dashboard!$D$6=H914,Dashboard!$D$6="",Dashboard!$D$6="All"), OR(Dashboard!$D$7=J914,Dashboard!$D$7=""),  OR(Dashboard!$G$6&lt;=K914,Dashboard!$G$6=""), OR(Dashboard!$G$7&gt;=K914,Dashboard!$G$7=""),  OR(Dashboard!$J$6&lt;=O914,Dashboard!$J$6=""), OR(Dashboard!$J$7&gt;=O914,Dashboard!$J$7=""),I914&lt;&gt;""),"x","")</f>
        <v/>
      </c>
      <c r="AC914" s="88" t="str">
        <f>IF($AB914&lt;&gt;"x","",IF(AND($I914&lt;&gt;AC$4, IFERROR(MATCH("c",$AB914:AB914,0),0)=0),"x", IF(IFERROR(MATCH("c",$AB914:AB914,0),0)=0,"c","")))</f>
        <v/>
      </c>
      <c r="AD914" s="88" t="str">
        <f>IF($AB914&lt;&gt;"x","",IF(AND($I914&lt;&gt;AD$4, IFERROR(MATCH("c",$AB914:AC914,0),0)=0),"x", IF(IFERROR(MATCH("c",$AB914:AC914,0),0)=0,"c","")))</f>
        <v/>
      </c>
      <c r="AE914" s="88" t="str">
        <f>IF($AB914&lt;&gt;"x","",IF(AND($I914&lt;&gt;AE$4, IFERROR(MATCH("c",$AB914:AD914,0),0)=0),"x", IF(IFERROR(MATCH("c",$AB914:AD914,0),0)=0,"c","")))</f>
        <v/>
      </c>
      <c r="AF914" s="88" t="str">
        <f>IF($AB914&lt;&gt;"x","",IF(AND($I914&lt;&gt;AF$4, IFERROR(MATCH("c",$AB914:AE914,0),0)=0),"x", IF(IFERROR(MATCH("c",$AB914:AE914,0),0)=0,"c","")))</f>
        <v/>
      </c>
      <c r="AG914" s="88" t="str">
        <f>IF($AB914&lt;&gt;"x","",IF(AND($I914&lt;&gt;AG$4, IFERROR(MATCH("c",$AB914:AF914,0),0)=0),"x", IF(IFERROR(MATCH("c",$AB914:AF914,0),0)=0,"c","")))</f>
        <v/>
      </c>
      <c r="AH914" s="88" t="str">
        <f>IF($AB914&lt;&gt;"x","",IF(AND($I914&lt;&gt;AH$4, IFERROR(MATCH("c",$AB914:AG914,0),0)=0),"x", IF(IFERROR(MATCH("c",$AB914:AG914,0),0)=0,"c","")))</f>
        <v/>
      </c>
      <c r="AI914" s="88" t="str">
        <f>IF($AB914&lt;&gt;"x","",IF(AND($I914&lt;&gt;AI$4, IFERROR(MATCH("c",$AB914:AH914,0),0)=0),"x", IF(IFERROR(MATCH("c",$AB914:AH914,0),0)=0,"c","")))</f>
        <v/>
      </c>
      <c r="AJ914" s="88" t="str">
        <f>IF($AB914&lt;&gt;"x","",IF(AND($I914&lt;&gt;AJ$4, IFERROR(MATCH("c",$AB914:AI914,0),0)=0),"x", IF(IFERROR(MATCH("c",$AB914:AI914,0),0)=0,"c","")))</f>
        <v/>
      </c>
      <c r="AK914" s="88" t="str">
        <f>IF($AB914&lt;&gt;"x","",IF(AND($I914&lt;&gt;AK$4, IFERROR(MATCH("c",$AB914:AJ914,0),0)=0),"x", IF(IFERROR(MATCH("c",$AB914:AJ914,0),0)=0,"c","")))</f>
        <v/>
      </c>
      <c r="AL914" s="88" t="str">
        <f>IF($AB914&lt;&gt;"x","",IF(AND($I914&lt;&gt;AL$4, IFERROR(MATCH("c",$AB914:AK914,0),0)=0),"x", IF(IFERROR(MATCH("c",$AB914:AK914,0),0)=0,"c","")))</f>
        <v/>
      </c>
      <c r="AM914" s="88" t="str">
        <f>IF($AB914&lt;&gt;"x","",IF(AND($I914&lt;&gt;AM$4, IFERROR(MATCH("c",$AB914:AL914,0),0)=0),"x", IF(IFERROR(MATCH("c",$AB914:AL914,0),0)=0,"c","")))</f>
        <v/>
      </c>
      <c r="AN914" s="88" t="str">
        <f>IF($AB914&lt;&gt;"x","",IF(AND($I914&lt;&gt;AN$4, IFERROR(MATCH("c",$AB914:AM914,0),0)=0),"x", IF(IFERROR(MATCH("c",$AB914:AM914,0),0)=0,"c","")))</f>
        <v/>
      </c>
      <c r="AO914" s="88" t="str">
        <f>IF($AB914&lt;&gt;"x","",IF(AND($I914&lt;&gt;AO$4, IFERROR(MATCH("c",$AB914:AN914,0),0)=0),"x", IF(IFERROR(MATCH("c",$AB914:AN914,0),0)=0,"c","")))</f>
        <v/>
      </c>
      <c r="AP914" s="88" t="str">
        <f>IF($AB914&lt;&gt;"x","",IF(AND($I914&lt;&gt;AP$4, IFERROR(MATCH("c",$AB914:AO914,0),0)=0),"x", IF(IFERROR(MATCH("c",$AB914:AO914,0),0)=0,"c","")))</f>
        <v/>
      </c>
      <c r="AQ914" s="88" t="str">
        <f>IF($AB914&lt;&gt;"x","",IF(AND($I914&lt;&gt;AQ$4, IFERROR(MATCH("c",$AB914:AP914,0),0)=0),"x", IF(IFERROR(MATCH("c",$AB914:AP914,0),0)=0,"c","")))</f>
        <v/>
      </c>
    </row>
    <row r="915" spans="2:43" x14ac:dyDescent="0.25">
      <c r="B915" s="88">
        <f>IF(AND(OR(Pipeline!$F$5=H915,Pipeline!$F$5="",Pipeline!$F$5="All"), OR(Pipeline!$F$6=J915,Pipeline!$F$6="",Pipeline!$F$6="All"),  OR(Pipeline!$J$5&lt;=K915,Pipeline!$J$5=""), OR(Pipeline!$J$6&gt;=K915,Pipeline!$J$6=""),  OR(Pipeline!$N$5&lt;=O915,Pipeline!$N$5=""), OR(Pipeline!$N$6&gt;=O915,Pipeline!$N$6="")),1,0)</f>
        <v>1</v>
      </c>
      <c r="C915" s="99">
        <f>IF(B915&lt;&gt;1,"",COUNTIFS($I$6:I914,I915,$B$6:B914,1)+1)</f>
        <v>903</v>
      </c>
      <c r="D915" s="100" t="str">
        <f>IF(LEN(INDEX(Input!B$6:B$1005,ROW($C915)-ROW($C$5),1))=0,"-",INDEX(Input!B$6:B$1005,ROW($C915)-ROW($C$5),1))</f>
        <v>-</v>
      </c>
      <c r="E915" s="100" t="str">
        <f>IF(LEN(INDEX(Input!C$6:C$1005,ROW($C915)-ROW($C$5),1))=0,"-",INDEX(Input!C$6:C$1005,ROW($C915)-ROW($C$5),1))</f>
        <v>-</v>
      </c>
      <c r="F915" s="100" t="str">
        <f>IF(LEN(INDEX(Input!D$6:D$1005,ROW($C915)-ROW($C$5),1))=0,"-",INDEX(Input!D$6:D$1005,ROW($C915)-ROW($C$5),1))</f>
        <v>-</v>
      </c>
      <c r="G915" s="100" t="str">
        <f>IF(LEN(INDEX(Input!E$6:E$1005,ROW($C915)-ROW($C$5),1))=0,"-",INDEX(Input!E$6:E$1005,ROW($C915)-ROW($C$5),1))</f>
        <v>-</v>
      </c>
      <c r="H915" s="100" t="str">
        <f>IF(LEN(INDEX(Input!F$6:F$1005,ROW($C915)-ROW($C$5),1))=0,"-",INDEX(Input!F$6:F$1005,ROW($C915)-ROW($C$5),1))</f>
        <v>-</v>
      </c>
      <c r="I915" s="100" t="str">
        <f>IF(LEN(INDEX(Input!G$6:G$1005,ROW($C915)-ROW($C$5),1))=0,"",INDEX(Input!G$6:G$1005,ROW($C915)-ROW($C$5),1))</f>
        <v/>
      </c>
      <c r="J915" s="100" t="str">
        <f>IF(LEN(INDEX(Input!B$6:B$1005,ROW($C915)-ROW($C$5),1))=0,"-",IF(INDEX(Input!H$6:H$1005,ROW($C915)-ROW($C$5),1)="","Not set",INDEX(Input!H$6:H$1005,ROW($C915)-ROW($C$5),1)) )</f>
        <v>-</v>
      </c>
      <c r="K915" s="101" t="str">
        <f>IF(LEN(INDEX(Input!I$6:I$1005,ROW($C915)-ROW($C$5),1))=0,"",INDEX(Input!I$6:I$1005,ROW($C915)-ROW($C$5),1))</f>
        <v/>
      </c>
      <c r="L915" s="101" t="str">
        <f t="array" ref="L915">IFERROR(IF($AY$24=123,DAY(K915)&amp;connector&amp;IF($AZ$24="Extended",INDEX($AT$24:$AT$35,MONTH(K915),1),MONTH(K915))&amp;connector&amp;IF($AZ$24="Short", RIGHT(YEAR(K915),2),YEAR(K915)),IF($AY$24=213, MONTH(K915)&amp;connector&amp;DAY(K915)&amp;connector&amp;IF($AZ$24="Short", RIGHT(YEAR(K915),2),YEAR(K915)),IF($AZ$24="Short", RIGHT(YEAR(K915),2),YEAR(K915))&amp;connector&amp;MONTH(K915)&amp;connector&amp;DAY(K915))),"-")</f>
        <v>-</v>
      </c>
      <c r="M915" s="101" t="str">
        <f>IF(LEN(INDEX(Input!J$6:J$1005,ROW($C915)-ROW($C$5),1))=0,"",INDEX(Input!J$6:J$1005,ROW($C915)-ROW($C$5),1))</f>
        <v/>
      </c>
      <c r="N915" s="101" t="str">
        <f t="array" ref="N915">IFERROR(IF($AY$24=123,DAY(M915)&amp;connector&amp;IF($AZ$24="Extended",INDEX($AT$24:$AT$35,MONTH(M915),1),MONTH(M915))&amp;connector&amp;IF($AZ$24="Short", RIGHT(YEAR(M915),2),YEAR(M915)),IF($AY$24=213, MONTH(M915)&amp;connector&amp;DAY(M915)&amp;connector&amp;IF($AZ$24="Short", RIGHT(YEAR(M915),2),YEAR(M915)),IF($AZ$24="Short", RIGHT(YEAR(M915),2),YEAR(M915))&amp;connector&amp;MONTH(M915)&amp;connector&amp;DAY(M915))),"-")</f>
        <v>-</v>
      </c>
      <c r="O915" s="156" t="str">
        <f>IF(LEN(INDEX(Input!K$6:K$1005,ROW($C915)-ROW($C$5),1))=0,"",INDEX(Input!K$6:K$1005,ROW($C915)-ROW($C$5),1))</f>
        <v/>
      </c>
      <c r="P915" s="100" t="str">
        <f t="shared" si="110"/>
        <v>-</v>
      </c>
      <c r="Q915" s="156" t="str">
        <f>IF(LEN(INDEX(Input!L$6:L$1005,ROW($C915)-ROW($C$5),1))=0,"",INDEX(Input!L$6:L$1005,ROW($C915)-ROW($C$5),1))</f>
        <v/>
      </c>
      <c r="R915" s="100" t="str">
        <f t="shared" si="111"/>
        <v>-</v>
      </c>
      <c r="S915" s="156" t="str">
        <f>IF(LEN(INDEX(Input!M$6:M$1005,ROW($C915)-ROW($C$5),1))=0,"-",INDEX(Input!M$6:M$1005,ROW($C915)-ROW($C$5),1))</f>
        <v>-</v>
      </c>
      <c r="T915" s="156" t="str">
        <f t="shared" si="112"/>
        <v/>
      </c>
      <c r="U915" s="100" t="str">
        <f t="shared" si="113"/>
        <v>-</v>
      </c>
      <c r="V915" s="156" t="str">
        <f>IF(LEN(INDEX(Input!O$6:O$1005,ROW($C915)-ROW($C$5),1))=0,"",INDEX(Input!O$6:O$1005,ROW($C915)-ROW($C$5),1))</f>
        <v/>
      </c>
      <c r="W915" s="100" t="str">
        <f t="shared" si="114"/>
        <v>-</v>
      </c>
      <c r="X915" s="104" t="str">
        <f t="shared" si="115"/>
        <v/>
      </c>
      <c r="Y915" s="102" t="str">
        <f t="shared" si="109"/>
        <v/>
      </c>
      <c r="Z915" s="102" t="str">
        <f>IF(AND(OR(Dashboard!$D$7=J915,Dashboard!$D$7=""),  OR(Dashboard!$G$6&lt;=K915,Dashboard!$G$6=""), OR(Dashboard!$G$7&gt;=K915,Dashboard!$G$7=""),  OR(Dashboard!$J$6&lt;=O915,Dashboard!$J$6=""), OR(Dashboard!$J$7&gt;=O915,Dashboard!$J$7=""),D915&lt;&gt;""),"x","")</f>
        <v>x</v>
      </c>
      <c r="AA915" s="102" t="str">
        <f>IF(AND(OR(Dashboard!$D$6=H915,Dashboard!$D$6="",Dashboard!$D$6="All"), Z915="x"),"x","")</f>
        <v>x</v>
      </c>
      <c r="AB915" s="103" t="str">
        <f>IF(AND(OR(Dashboard!$D$6=H915,Dashboard!$D$6="",Dashboard!$D$6="All"), OR(Dashboard!$D$7=J915,Dashboard!$D$7=""),  OR(Dashboard!$G$6&lt;=K915,Dashboard!$G$6=""), OR(Dashboard!$G$7&gt;=K915,Dashboard!$G$7=""),  OR(Dashboard!$J$6&lt;=O915,Dashboard!$J$6=""), OR(Dashboard!$J$7&gt;=O915,Dashboard!$J$7=""),I915&lt;&gt;""),"x","")</f>
        <v/>
      </c>
      <c r="AC915" s="88" t="str">
        <f>IF($AB915&lt;&gt;"x","",IF(AND($I915&lt;&gt;AC$4, IFERROR(MATCH("c",$AB915:AB915,0),0)=0),"x", IF(IFERROR(MATCH("c",$AB915:AB915,0),0)=0,"c","")))</f>
        <v/>
      </c>
      <c r="AD915" s="88" t="str">
        <f>IF($AB915&lt;&gt;"x","",IF(AND($I915&lt;&gt;AD$4, IFERROR(MATCH("c",$AB915:AC915,0),0)=0),"x", IF(IFERROR(MATCH("c",$AB915:AC915,0),0)=0,"c","")))</f>
        <v/>
      </c>
      <c r="AE915" s="88" t="str">
        <f>IF($AB915&lt;&gt;"x","",IF(AND($I915&lt;&gt;AE$4, IFERROR(MATCH("c",$AB915:AD915,0),0)=0),"x", IF(IFERROR(MATCH("c",$AB915:AD915,0),0)=0,"c","")))</f>
        <v/>
      </c>
      <c r="AF915" s="88" t="str">
        <f>IF($AB915&lt;&gt;"x","",IF(AND($I915&lt;&gt;AF$4, IFERROR(MATCH("c",$AB915:AE915,0),0)=0),"x", IF(IFERROR(MATCH("c",$AB915:AE915,0),0)=0,"c","")))</f>
        <v/>
      </c>
      <c r="AG915" s="88" t="str">
        <f>IF($AB915&lt;&gt;"x","",IF(AND($I915&lt;&gt;AG$4, IFERROR(MATCH("c",$AB915:AF915,0),0)=0),"x", IF(IFERROR(MATCH("c",$AB915:AF915,0),0)=0,"c","")))</f>
        <v/>
      </c>
      <c r="AH915" s="88" t="str">
        <f>IF($AB915&lt;&gt;"x","",IF(AND($I915&lt;&gt;AH$4, IFERROR(MATCH("c",$AB915:AG915,0),0)=0),"x", IF(IFERROR(MATCH("c",$AB915:AG915,0),0)=0,"c","")))</f>
        <v/>
      </c>
      <c r="AI915" s="88" t="str">
        <f>IF($AB915&lt;&gt;"x","",IF(AND($I915&lt;&gt;AI$4, IFERROR(MATCH("c",$AB915:AH915,0),0)=0),"x", IF(IFERROR(MATCH("c",$AB915:AH915,0),0)=0,"c","")))</f>
        <v/>
      </c>
      <c r="AJ915" s="88" t="str">
        <f>IF($AB915&lt;&gt;"x","",IF(AND($I915&lt;&gt;AJ$4, IFERROR(MATCH("c",$AB915:AI915,0),0)=0),"x", IF(IFERROR(MATCH("c",$AB915:AI915,0),0)=0,"c","")))</f>
        <v/>
      </c>
      <c r="AK915" s="88" t="str">
        <f>IF($AB915&lt;&gt;"x","",IF(AND($I915&lt;&gt;AK$4, IFERROR(MATCH("c",$AB915:AJ915,0),0)=0),"x", IF(IFERROR(MATCH("c",$AB915:AJ915,0),0)=0,"c","")))</f>
        <v/>
      </c>
      <c r="AL915" s="88" t="str">
        <f>IF($AB915&lt;&gt;"x","",IF(AND($I915&lt;&gt;AL$4, IFERROR(MATCH("c",$AB915:AK915,0),0)=0),"x", IF(IFERROR(MATCH("c",$AB915:AK915,0),0)=0,"c","")))</f>
        <v/>
      </c>
      <c r="AM915" s="88" t="str">
        <f>IF($AB915&lt;&gt;"x","",IF(AND($I915&lt;&gt;AM$4, IFERROR(MATCH("c",$AB915:AL915,0),0)=0),"x", IF(IFERROR(MATCH("c",$AB915:AL915,0),0)=0,"c","")))</f>
        <v/>
      </c>
      <c r="AN915" s="88" t="str">
        <f>IF($AB915&lt;&gt;"x","",IF(AND($I915&lt;&gt;AN$4, IFERROR(MATCH("c",$AB915:AM915,0),0)=0),"x", IF(IFERROR(MATCH("c",$AB915:AM915,0),0)=0,"c","")))</f>
        <v/>
      </c>
      <c r="AO915" s="88" t="str">
        <f>IF($AB915&lt;&gt;"x","",IF(AND($I915&lt;&gt;AO$4, IFERROR(MATCH("c",$AB915:AN915,0),0)=0),"x", IF(IFERROR(MATCH("c",$AB915:AN915,0),0)=0,"c","")))</f>
        <v/>
      </c>
      <c r="AP915" s="88" t="str">
        <f>IF($AB915&lt;&gt;"x","",IF(AND($I915&lt;&gt;AP$4, IFERROR(MATCH("c",$AB915:AO915,0),0)=0),"x", IF(IFERROR(MATCH("c",$AB915:AO915,0),0)=0,"c","")))</f>
        <v/>
      </c>
      <c r="AQ915" s="88" t="str">
        <f>IF($AB915&lt;&gt;"x","",IF(AND($I915&lt;&gt;AQ$4, IFERROR(MATCH("c",$AB915:AP915,0),0)=0),"x", IF(IFERROR(MATCH("c",$AB915:AP915,0),0)=0,"c","")))</f>
        <v/>
      </c>
    </row>
    <row r="916" spans="2:43" x14ac:dyDescent="0.25">
      <c r="B916" s="88">
        <f>IF(AND(OR(Pipeline!$F$5=H916,Pipeline!$F$5="",Pipeline!$F$5="All"), OR(Pipeline!$F$6=J916,Pipeline!$F$6="",Pipeline!$F$6="All"),  OR(Pipeline!$J$5&lt;=K916,Pipeline!$J$5=""), OR(Pipeline!$J$6&gt;=K916,Pipeline!$J$6=""),  OR(Pipeline!$N$5&lt;=O916,Pipeline!$N$5=""), OR(Pipeline!$N$6&gt;=O916,Pipeline!$N$6="")),1,0)</f>
        <v>1</v>
      </c>
      <c r="C916" s="99">
        <f>IF(B916&lt;&gt;1,"",COUNTIFS($I$6:I915,I916,$B$6:B915,1)+1)</f>
        <v>904</v>
      </c>
      <c r="D916" s="100" t="str">
        <f>IF(LEN(INDEX(Input!B$6:B$1005,ROW($C916)-ROW($C$5),1))=0,"-",INDEX(Input!B$6:B$1005,ROW($C916)-ROW($C$5),1))</f>
        <v>-</v>
      </c>
      <c r="E916" s="100" t="str">
        <f>IF(LEN(INDEX(Input!C$6:C$1005,ROW($C916)-ROW($C$5),1))=0,"-",INDEX(Input!C$6:C$1005,ROW($C916)-ROW($C$5),1))</f>
        <v>-</v>
      </c>
      <c r="F916" s="100" t="str">
        <f>IF(LEN(INDEX(Input!D$6:D$1005,ROW($C916)-ROW($C$5),1))=0,"-",INDEX(Input!D$6:D$1005,ROW($C916)-ROW($C$5),1))</f>
        <v>-</v>
      </c>
      <c r="G916" s="100" t="str">
        <f>IF(LEN(INDEX(Input!E$6:E$1005,ROW($C916)-ROW($C$5),1))=0,"-",INDEX(Input!E$6:E$1005,ROW($C916)-ROW($C$5),1))</f>
        <v>-</v>
      </c>
      <c r="H916" s="100" t="str">
        <f>IF(LEN(INDEX(Input!F$6:F$1005,ROW($C916)-ROW($C$5),1))=0,"-",INDEX(Input!F$6:F$1005,ROW($C916)-ROW($C$5),1))</f>
        <v>-</v>
      </c>
      <c r="I916" s="100" t="str">
        <f>IF(LEN(INDEX(Input!G$6:G$1005,ROW($C916)-ROW($C$5),1))=0,"",INDEX(Input!G$6:G$1005,ROW($C916)-ROW($C$5),1))</f>
        <v/>
      </c>
      <c r="J916" s="100" t="str">
        <f>IF(LEN(INDEX(Input!B$6:B$1005,ROW($C916)-ROW($C$5),1))=0,"-",IF(INDEX(Input!H$6:H$1005,ROW($C916)-ROW($C$5),1)="","Not set",INDEX(Input!H$6:H$1005,ROW($C916)-ROW($C$5),1)) )</f>
        <v>-</v>
      </c>
      <c r="K916" s="101" t="str">
        <f>IF(LEN(INDEX(Input!I$6:I$1005,ROW($C916)-ROW($C$5),1))=0,"",INDEX(Input!I$6:I$1005,ROW($C916)-ROW($C$5),1))</f>
        <v/>
      </c>
      <c r="L916" s="101" t="str">
        <f t="array" ref="L916">IFERROR(IF($AY$24=123,DAY(K916)&amp;connector&amp;IF($AZ$24="Extended",INDEX($AT$24:$AT$35,MONTH(K916),1),MONTH(K916))&amp;connector&amp;IF($AZ$24="Short", RIGHT(YEAR(K916),2),YEAR(K916)),IF($AY$24=213, MONTH(K916)&amp;connector&amp;DAY(K916)&amp;connector&amp;IF($AZ$24="Short", RIGHT(YEAR(K916),2),YEAR(K916)),IF($AZ$24="Short", RIGHT(YEAR(K916),2),YEAR(K916))&amp;connector&amp;MONTH(K916)&amp;connector&amp;DAY(K916))),"-")</f>
        <v>-</v>
      </c>
      <c r="M916" s="101" t="str">
        <f>IF(LEN(INDEX(Input!J$6:J$1005,ROW($C916)-ROW($C$5),1))=0,"",INDEX(Input!J$6:J$1005,ROW($C916)-ROW($C$5),1))</f>
        <v/>
      </c>
      <c r="N916" s="101" t="str">
        <f t="array" ref="N916">IFERROR(IF($AY$24=123,DAY(M916)&amp;connector&amp;IF($AZ$24="Extended",INDEX($AT$24:$AT$35,MONTH(M916),1),MONTH(M916))&amp;connector&amp;IF($AZ$24="Short", RIGHT(YEAR(M916),2),YEAR(M916)),IF($AY$24=213, MONTH(M916)&amp;connector&amp;DAY(M916)&amp;connector&amp;IF($AZ$24="Short", RIGHT(YEAR(M916),2),YEAR(M916)),IF($AZ$24="Short", RIGHT(YEAR(M916),2),YEAR(M916))&amp;connector&amp;MONTH(M916)&amp;connector&amp;DAY(M916))),"-")</f>
        <v>-</v>
      </c>
      <c r="O916" s="156" t="str">
        <f>IF(LEN(INDEX(Input!K$6:K$1005,ROW($C916)-ROW($C$5),1))=0,"",INDEX(Input!K$6:K$1005,ROW($C916)-ROW($C$5),1))</f>
        <v/>
      </c>
      <c r="P916" s="100" t="str">
        <f t="shared" si="110"/>
        <v>-</v>
      </c>
      <c r="Q916" s="156" t="str">
        <f>IF(LEN(INDEX(Input!L$6:L$1005,ROW($C916)-ROW($C$5),1))=0,"",INDEX(Input!L$6:L$1005,ROW($C916)-ROW($C$5),1))</f>
        <v/>
      </c>
      <c r="R916" s="100" t="str">
        <f t="shared" si="111"/>
        <v>-</v>
      </c>
      <c r="S916" s="156" t="str">
        <f>IF(LEN(INDEX(Input!M$6:M$1005,ROW($C916)-ROW($C$5),1))=0,"-",INDEX(Input!M$6:M$1005,ROW($C916)-ROW($C$5),1))</f>
        <v>-</v>
      </c>
      <c r="T916" s="156" t="str">
        <f t="shared" si="112"/>
        <v/>
      </c>
      <c r="U916" s="100" t="str">
        <f t="shared" si="113"/>
        <v>-</v>
      </c>
      <c r="V916" s="156" t="str">
        <f>IF(LEN(INDEX(Input!O$6:O$1005,ROW($C916)-ROW($C$5),1))=0,"",INDEX(Input!O$6:O$1005,ROW($C916)-ROW($C$5),1))</f>
        <v/>
      </c>
      <c r="W916" s="100" t="str">
        <f t="shared" si="114"/>
        <v>-</v>
      </c>
      <c r="X916" s="104" t="str">
        <f t="shared" si="115"/>
        <v/>
      </c>
      <c r="Y916" s="102" t="str">
        <f t="shared" si="109"/>
        <v/>
      </c>
      <c r="Z916" s="102" t="str">
        <f>IF(AND(OR(Dashboard!$D$7=J916,Dashboard!$D$7=""),  OR(Dashboard!$G$6&lt;=K916,Dashboard!$G$6=""), OR(Dashboard!$G$7&gt;=K916,Dashboard!$G$7=""),  OR(Dashboard!$J$6&lt;=O916,Dashboard!$J$6=""), OR(Dashboard!$J$7&gt;=O916,Dashboard!$J$7=""),D916&lt;&gt;""),"x","")</f>
        <v>x</v>
      </c>
      <c r="AA916" s="102" t="str">
        <f>IF(AND(OR(Dashboard!$D$6=H916,Dashboard!$D$6="",Dashboard!$D$6="All"), Z916="x"),"x","")</f>
        <v>x</v>
      </c>
      <c r="AB916" s="103" t="str">
        <f>IF(AND(OR(Dashboard!$D$6=H916,Dashboard!$D$6="",Dashboard!$D$6="All"), OR(Dashboard!$D$7=J916,Dashboard!$D$7=""),  OR(Dashboard!$G$6&lt;=K916,Dashboard!$G$6=""), OR(Dashboard!$G$7&gt;=K916,Dashboard!$G$7=""),  OR(Dashboard!$J$6&lt;=O916,Dashboard!$J$6=""), OR(Dashboard!$J$7&gt;=O916,Dashboard!$J$7=""),I916&lt;&gt;""),"x","")</f>
        <v/>
      </c>
      <c r="AC916" s="88" t="str">
        <f>IF($AB916&lt;&gt;"x","",IF(AND($I916&lt;&gt;AC$4, IFERROR(MATCH("c",$AB916:AB916,0),0)=0),"x", IF(IFERROR(MATCH("c",$AB916:AB916,0),0)=0,"c","")))</f>
        <v/>
      </c>
      <c r="AD916" s="88" t="str">
        <f>IF($AB916&lt;&gt;"x","",IF(AND($I916&lt;&gt;AD$4, IFERROR(MATCH("c",$AB916:AC916,0),0)=0),"x", IF(IFERROR(MATCH("c",$AB916:AC916,0),0)=0,"c","")))</f>
        <v/>
      </c>
      <c r="AE916" s="88" t="str">
        <f>IF($AB916&lt;&gt;"x","",IF(AND($I916&lt;&gt;AE$4, IFERROR(MATCH("c",$AB916:AD916,0),0)=0),"x", IF(IFERROR(MATCH("c",$AB916:AD916,0),0)=0,"c","")))</f>
        <v/>
      </c>
      <c r="AF916" s="88" t="str">
        <f>IF($AB916&lt;&gt;"x","",IF(AND($I916&lt;&gt;AF$4, IFERROR(MATCH("c",$AB916:AE916,0),0)=0),"x", IF(IFERROR(MATCH("c",$AB916:AE916,0),0)=0,"c","")))</f>
        <v/>
      </c>
      <c r="AG916" s="88" t="str">
        <f>IF($AB916&lt;&gt;"x","",IF(AND($I916&lt;&gt;AG$4, IFERROR(MATCH("c",$AB916:AF916,0),0)=0),"x", IF(IFERROR(MATCH("c",$AB916:AF916,0),0)=0,"c","")))</f>
        <v/>
      </c>
      <c r="AH916" s="88" t="str">
        <f>IF($AB916&lt;&gt;"x","",IF(AND($I916&lt;&gt;AH$4, IFERROR(MATCH("c",$AB916:AG916,0),0)=0),"x", IF(IFERROR(MATCH("c",$AB916:AG916,0),0)=0,"c","")))</f>
        <v/>
      </c>
      <c r="AI916" s="88" t="str">
        <f>IF($AB916&lt;&gt;"x","",IF(AND($I916&lt;&gt;AI$4, IFERROR(MATCH("c",$AB916:AH916,0),0)=0),"x", IF(IFERROR(MATCH("c",$AB916:AH916,0),0)=0,"c","")))</f>
        <v/>
      </c>
      <c r="AJ916" s="88" t="str">
        <f>IF($AB916&lt;&gt;"x","",IF(AND($I916&lt;&gt;AJ$4, IFERROR(MATCH("c",$AB916:AI916,0),0)=0),"x", IF(IFERROR(MATCH("c",$AB916:AI916,0),0)=0,"c","")))</f>
        <v/>
      </c>
      <c r="AK916" s="88" t="str">
        <f>IF($AB916&lt;&gt;"x","",IF(AND($I916&lt;&gt;AK$4, IFERROR(MATCH("c",$AB916:AJ916,0),0)=0),"x", IF(IFERROR(MATCH("c",$AB916:AJ916,0),0)=0,"c","")))</f>
        <v/>
      </c>
      <c r="AL916" s="88" t="str">
        <f>IF($AB916&lt;&gt;"x","",IF(AND($I916&lt;&gt;AL$4, IFERROR(MATCH("c",$AB916:AK916,0),0)=0),"x", IF(IFERROR(MATCH("c",$AB916:AK916,0),0)=0,"c","")))</f>
        <v/>
      </c>
      <c r="AM916" s="88" t="str">
        <f>IF($AB916&lt;&gt;"x","",IF(AND($I916&lt;&gt;AM$4, IFERROR(MATCH("c",$AB916:AL916,0),0)=0),"x", IF(IFERROR(MATCH("c",$AB916:AL916,0),0)=0,"c","")))</f>
        <v/>
      </c>
      <c r="AN916" s="88" t="str">
        <f>IF($AB916&lt;&gt;"x","",IF(AND($I916&lt;&gt;AN$4, IFERROR(MATCH("c",$AB916:AM916,0),0)=0),"x", IF(IFERROR(MATCH("c",$AB916:AM916,0),0)=0,"c","")))</f>
        <v/>
      </c>
      <c r="AO916" s="88" t="str">
        <f>IF($AB916&lt;&gt;"x","",IF(AND($I916&lt;&gt;AO$4, IFERROR(MATCH("c",$AB916:AN916,0),0)=0),"x", IF(IFERROR(MATCH("c",$AB916:AN916,0),0)=0,"c","")))</f>
        <v/>
      </c>
      <c r="AP916" s="88" t="str">
        <f>IF($AB916&lt;&gt;"x","",IF(AND($I916&lt;&gt;AP$4, IFERROR(MATCH("c",$AB916:AO916,0),0)=0),"x", IF(IFERROR(MATCH("c",$AB916:AO916,0),0)=0,"c","")))</f>
        <v/>
      </c>
      <c r="AQ916" s="88" t="str">
        <f>IF($AB916&lt;&gt;"x","",IF(AND($I916&lt;&gt;AQ$4, IFERROR(MATCH("c",$AB916:AP916,0),0)=0),"x", IF(IFERROR(MATCH("c",$AB916:AP916,0),0)=0,"c","")))</f>
        <v/>
      </c>
    </row>
    <row r="917" spans="2:43" x14ac:dyDescent="0.25">
      <c r="B917" s="88">
        <f>IF(AND(OR(Pipeline!$F$5=H917,Pipeline!$F$5="",Pipeline!$F$5="All"), OR(Pipeline!$F$6=J917,Pipeline!$F$6="",Pipeline!$F$6="All"),  OR(Pipeline!$J$5&lt;=K917,Pipeline!$J$5=""), OR(Pipeline!$J$6&gt;=K917,Pipeline!$J$6=""),  OR(Pipeline!$N$5&lt;=O917,Pipeline!$N$5=""), OR(Pipeline!$N$6&gt;=O917,Pipeline!$N$6="")),1,0)</f>
        <v>1</v>
      </c>
      <c r="C917" s="99">
        <f>IF(B917&lt;&gt;1,"",COUNTIFS($I$6:I916,I917,$B$6:B916,1)+1)</f>
        <v>905</v>
      </c>
      <c r="D917" s="100" t="str">
        <f>IF(LEN(INDEX(Input!B$6:B$1005,ROW($C917)-ROW($C$5),1))=0,"-",INDEX(Input!B$6:B$1005,ROW($C917)-ROW($C$5),1))</f>
        <v>-</v>
      </c>
      <c r="E917" s="100" t="str">
        <f>IF(LEN(INDEX(Input!C$6:C$1005,ROW($C917)-ROW($C$5),1))=0,"-",INDEX(Input!C$6:C$1005,ROW($C917)-ROW($C$5),1))</f>
        <v>-</v>
      </c>
      <c r="F917" s="100" t="str">
        <f>IF(LEN(INDEX(Input!D$6:D$1005,ROW($C917)-ROW($C$5),1))=0,"-",INDEX(Input!D$6:D$1005,ROW($C917)-ROW($C$5),1))</f>
        <v>-</v>
      </c>
      <c r="G917" s="100" t="str">
        <f>IF(LEN(INDEX(Input!E$6:E$1005,ROW($C917)-ROW($C$5),1))=0,"-",INDEX(Input!E$6:E$1005,ROW($C917)-ROW($C$5),1))</f>
        <v>-</v>
      </c>
      <c r="H917" s="100" t="str">
        <f>IF(LEN(INDEX(Input!F$6:F$1005,ROW($C917)-ROW($C$5),1))=0,"-",INDEX(Input!F$6:F$1005,ROW($C917)-ROW($C$5),1))</f>
        <v>-</v>
      </c>
      <c r="I917" s="100" t="str">
        <f>IF(LEN(INDEX(Input!G$6:G$1005,ROW($C917)-ROW($C$5),1))=0,"",INDEX(Input!G$6:G$1005,ROW($C917)-ROW($C$5),1))</f>
        <v/>
      </c>
      <c r="J917" s="100" t="str">
        <f>IF(LEN(INDEX(Input!B$6:B$1005,ROW($C917)-ROW($C$5),1))=0,"-",IF(INDEX(Input!H$6:H$1005,ROW($C917)-ROW($C$5),1)="","Not set",INDEX(Input!H$6:H$1005,ROW($C917)-ROW($C$5),1)) )</f>
        <v>-</v>
      </c>
      <c r="K917" s="101" t="str">
        <f>IF(LEN(INDEX(Input!I$6:I$1005,ROW($C917)-ROW($C$5),1))=0,"",INDEX(Input!I$6:I$1005,ROW($C917)-ROW($C$5),1))</f>
        <v/>
      </c>
      <c r="L917" s="101" t="str">
        <f t="array" ref="L917">IFERROR(IF($AY$24=123,DAY(K917)&amp;connector&amp;IF($AZ$24="Extended",INDEX($AT$24:$AT$35,MONTH(K917),1),MONTH(K917))&amp;connector&amp;IF($AZ$24="Short", RIGHT(YEAR(K917),2),YEAR(K917)),IF($AY$24=213, MONTH(K917)&amp;connector&amp;DAY(K917)&amp;connector&amp;IF($AZ$24="Short", RIGHT(YEAR(K917),2),YEAR(K917)),IF($AZ$24="Short", RIGHT(YEAR(K917),2),YEAR(K917))&amp;connector&amp;MONTH(K917)&amp;connector&amp;DAY(K917))),"-")</f>
        <v>-</v>
      </c>
      <c r="M917" s="101" t="str">
        <f>IF(LEN(INDEX(Input!J$6:J$1005,ROW($C917)-ROW($C$5),1))=0,"",INDEX(Input!J$6:J$1005,ROW($C917)-ROW($C$5),1))</f>
        <v/>
      </c>
      <c r="N917" s="101" t="str">
        <f t="array" ref="N917">IFERROR(IF($AY$24=123,DAY(M917)&amp;connector&amp;IF($AZ$24="Extended",INDEX($AT$24:$AT$35,MONTH(M917),1),MONTH(M917))&amp;connector&amp;IF($AZ$24="Short", RIGHT(YEAR(M917),2),YEAR(M917)),IF($AY$24=213, MONTH(M917)&amp;connector&amp;DAY(M917)&amp;connector&amp;IF($AZ$24="Short", RIGHT(YEAR(M917),2),YEAR(M917)),IF($AZ$24="Short", RIGHT(YEAR(M917),2),YEAR(M917))&amp;connector&amp;MONTH(M917)&amp;connector&amp;DAY(M917))),"-")</f>
        <v>-</v>
      </c>
      <c r="O917" s="156" t="str">
        <f>IF(LEN(INDEX(Input!K$6:K$1005,ROW($C917)-ROW($C$5),1))=0,"",INDEX(Input!K$6:K$1005,ROW($C917)-ROW($C$5),1))</f>
        <v/>
      </c>
      <c r="P917" s="100" t="str">
        <f t="shared" si="110"/>
        <v>-</v>
      </c>
      <c r="Q917" s="156" t="str">
        <f>IF(LEN(INDEX(Input!L$6:L$1005,ROW($C917)-ROW($C$5),1))=0,"",INDEX(Input!L$6:L$1005,ROW($C917)-ROW($C$5),1))</f>
        <v/>
      </c>
      <c r="R917" s="100" t="str">
        <f t="shared" si="111"/>
        <v>-</v>
      </c>
      <c r="S917" s="156" t="str">
        <f>IF(LEN(INDEX(Input!M$6:M$1005,ROW($C917)-ROW($C$5),1))=0,"-",INDEX(Input!M$6:M$1005,ROW($C917)-ROW($C$5),1))</f>
        <v>-</v>
      </c>
      <c r="T917" s="156" t="str">
        <f t="shared" si="112"/>
        <v/>
      </c>
      <c r="U917" s="100" t="str">
        <f t="shared" si="113"/>
        <v>-</v>
      </c>
      <c r="V917" s="156" t="str">
        <f>IF(LEN(INDEX(Input!O$6:O$1005,ROW($C917)-ROW($C$5),1))=0,"",INDEX(Input!O$6:O$1005,ROW($C917)-ROW($C$5),1))</f>
        <v/>
      </c>
      <c r="W917" s="100" t="str">
        <f t="shared" si="114"/>
        <v>-</v>
      </c>
      <c r="X917" s="104" t="str">
        <f t="shared" si="115"/>
        <v/>
      </c>
      <c r="Y917" s="102" t="str">
        <f t="shared" si="109"/>
        <v/>
      </c>
      <c r="Z917" s="102" t="str">
        <f>IF(AND(OR(Dashboard!$D$7=J917,Dashboard!$D$7=""),  OR(Dashboard!$G$6&lt;=K917,Dashboard!$G$6=""), OR(Dashboard!$G$7&gt;=K917,Dashboard!$G$7=""),  OR(Dashboard!$J$6&lt;=O917,Dashboard!$J$6=""), OR(Dashboard!$J$7&gt;=O917,Dashboard!$J$7=""),D917&lt;&gt;""),"x","")</f>
        <v>x</v>
      </c>
      <c r="AA917" s="102" t="str">
        <f>IF(AND(OR(Dashboard!$D$6=H917,Dashboard!$D$6="",Dashboard!$D$6="All"), Z917="x"),"x","")</f>
        <v>x</v>
      </c>
      <c r="AB917" s="103" t="str">
        <f>IF(AND(OR(Dashboard!$D$6=H917,Dashboard!$D$6="",Dashboard!$D$6="All"), OR(Dashboard!$D$7=J917,Dashboard!$D$7=""),  OR(Dashboard!$G$6&lt;=K917,Dashboard!$G$6=""), OR(Dashboard!$G$7&gt;=K917,Dashboard!$G$7=""),  OR(Dashboard!$J$6&lt;=O917,Dashboard!$J$6=""), OR(Dashboard!$J$7&gt;=O917,Dashboard!$J$7=""),I917&lt;&gt;""),"x","")</f>
        <v/>
      </c>
      <c r="AC917" s="88" t="str">
        <f>IF($AB917&lt;&gt;"x","",IF(AND($I917&lt;&gt;AC$4, IFERROR(MATCH("c",$AB917:AB917,0),0)=0),"x", IF(IFERROR(MATCH("c",$AB917:AB917,0),0)=0,"c","")))</f>
        <v/>
      </c>
      <c r="AD917" s="88" t="str">
        <f>IF($AB917&lt;&gt;"x","",IF(AND($I917&lt;&gt;AD$4, IFERROR(MATCH("c",$AB917:AC917,0),0)=0),"x", IF(IFERROR(MATCH("c",$AB917:AC917,0),0)=0,"c","")))</f>
        <v/>
      </c>
      <c r="AE917" s="88" t="str">
        <f>IF($AB917&lt;&gt;"x","",IF(AND($I917&lt;&gt;AE$4, IFERROR(MATCH("c",$AB917:AD917,0),0)=0),"x", IF(IFERROR(MATCH("c",$AB917:AD917,0),0)=0,"c","")))</f>
        <v/>
      </c>
      <c r="AF917" s="88" t="str">
        <f>IF($AB917&lt;&gt;"x","",IF(AND($I917&lt;&gt;AF$4, IFERROR(MATCH("c",$AB917:AE917,0),0)=0),"x", IF(IFERROR(MATCH("c",$AB917:AE917,0),0)=0,"c","")))</f>
        <v/>
      </c>
      <c r="AG917" s="88" t="str">
        <f>IF($AB917&lt;&gt;"x","",IF(AND($I917&lt;&gt;AG$4, IFERROR(MATCH("c",$AB917:AF917,0),0)=0),"x", IF(IFERROR(MATCH("c",$AB917:AF917,0),0)=0,"c","")))</f>
        <v/>
      </c>
      <c r="AH917" s="88" t="str">
        <f>IF($AB917&lt;&gt;"x","",IF(AND($I917&lt;&gt;AH$4, IFERROR(MATCH("c",$AB917:AG917,0),0)=0),"x", IF(IFERROR(MATCH("c",$AB917:AG917,0),0)=0,"c","")))</f>
        <v/>
      </c>
      <c r="AI917" s="88" t="str">
        <f>IF($AB917&lt;&gt;"x","",IF(AND($I917&lt;&gt;AI$4, IFERROR(MATCH("c",$AB917:AH917,0),0)=0),"x", IF(IFERROR(MATCH("c",$AB917:AH917,0),0)=0,"c","")))</f>
        <v/>
      </c>
      <c r="AJ917" s="88" t="str">
        <f>IF($AB917&lt;&gt;"x","",IF(AND($I917&lt;&gt;AJ$4, IFERROR(MATCH("c",$AB917:AI917,0),0)=0),"x", IF(IFERROR(MATCH("c",$AB917:AI917,0),0)=0,"c","")))</f>
        <v/>
      </c>
      <c r="AK917" s="88" t="str">
        <f>IF($AB917&lt;&gt;"x","",IF(AND($I917&lt;&gt;AK$4, IFERROR(MATCH("c",$AB917:AJ917,0),0)=0),"x", IF(IFERROR(MATCH("c",$AB917:AJ917,0),0)=0,"c","")))</f>
        <v/>
      </c>
      <c r="AL917" s="88" t="str">
        <f>IF($AB917&lt;&gt;"x","",IF(AND($I917&lt;&gt;AL$4, IFERROR(MATCH("c",$AB917:AK917,0),0)=0),"x", IF(IFERROR(MATCH("c",$AB917:AK917,0),0)=0,"c","")))</f>
        <v/>
      </c>
      <c r="AM917" s="88" t="str">
        <f>IF($AB917&lt;&gt;"x","",IF(AND($I917&lt;&gt;AM$4, IFERROR(MATCH("c",$AB917:AL917,0),0)=0),"x", IF(IFERROR(MATCH("c",$AB917:AL917,0),0)=0,"c","")))</f>
        <v/>
      </c>
      <c r="AN917" s="88" t="str">
        <f>IF($AB917&lt;&gt;"x","",IF(AND($I917&lt;&gt;AN$4, IFERROR(MATCH("c",$AB917:AM917,0),0)=0),"x", IF(IFERROR(MATCH("c",$AB917:AM917,0),0)=0,"c","")))</f>
        <v/>
      </c>
      <c r="AO917" s="88" t="str">
        <f>IF($AB917&lt;&gt;"x","",IF(AND($I917&lt;&gt;AO$4, IFERROR(MATCH("c",$AB917:AN917,0),0)=0),"x", IF(IFERROR(MATCH("c",$AB917:AN917,0),0)=0,"c","")))</f>
        <v/>
      </c>
      <c r="AP917" s="88" t="str">
        <f>IF($AB917&lt;&gt;"x","",IF(AND($I917&lt;&gt;AP$4, IFERROR(MATCH("c",$AB917:AO917,0),0)=0),"x", IF(IFERROR(MATCH("c",$AB917:AO917,0),0)=0,"c","")))</f>
        <v/>
      </c>
      <c r="AQ917" s="88" t="str">
        <f>IF($AB917&lt;&gt;"x","",IF(AND($I917&lt;&gt;AQ$4, IFERROR(MATCH("c",$AB917:AP917,0),0)=0),"x", IF(IFERROR(MATCH("c",$AB917:AP917,0),0)=0,"c","")))</f>
        <v/>
      </c>
    </row>
    <row r="918" spans="2:43" x14ac:dyDescent="0.25">
      <c r="B918" s="88">
        <f>IF(AND(OR(Pipeline!$F$5=H918,Pipeline!$F$5="",Pipeline!$F$5="All"), OR(Pipeline!$F$6=J918,Pipeline!$F$6="",Pipeline!$F$6="All"),  OR(Pipeline!$J$5&lt;=K918,Pipeline!$J$5=""), OR(Pipeline!$J$6&gt;=K918,Pipeline!$J$6=""),  OR(Pipeline!$N$5&lt;=O918,Pipeline!$N$5=""), OR(Pipeline!$N$6&gt;=O918,Pipeline!$N$6="")),1,0)</f>
        <v>1</v>
      </c>
      <c r="C918" s="99">
        <f>IF(B918&lt;&gt;1,"",COUNTIFS($I$6:I917,I918,$B$6:B917,1)+1)</f>
        <v>906</v>
      </c>
      <c r="D918" s="100" t="str">
        <f>IF(LEN(INDEX(Input!B$6:B$1005,ROW($C918)-ROW($C$5),1))=0,"-",INDEX(Input!B$6:B$1005,ROW($C918)-ROW($C$5),1))</f>
        <v>-</v>
      </c>
      <c r="E918" s="100" t="str">
        <f>IF(LEN(INDEX(Input!C$6:C$1005,ROW($C918)-ROW($C$5),1))=0,"-",INDEX(Input!C$6:C$1005,ROW($C918)-ROW($C$5),1))</f>
        <v>-</v>
      </c>
      <c r="F918" s="100" t="str">
        <f>IF(LEN(INDEX(Input!D$6:D$1005,ROW($C918)-ROW($C$5),1))=0,"-",INDEX(Input!D$6:D$1005,ROW($C918)-ROW($C$5),1))</f>
        <v>-</v>
      </c>
      <c r="G918" s="100" t="str">
        <f>IF(LEN(INDEX(Input!E$6:E$1005,ROW($C918)-ROW($C$5),1))=0,"-",INDEX(Input!E$6:E$1005,ROW($C918)-ROW($C$5),1))</f>
        <v>-</v>
      </c>
      <c r="H918" s="100" t="str">
        <f>IF(LEN(INDEX(Input!F$6:F$1005,ROW($C918)-ROW($C$5),1))=0,"-",INDEX(Input!F$6:F$1005,ROW($C918)-ROW($C$5),1))</f>
        <v>-</v>
      </c>
      <c r="I918" s="100" t="str">
        <f>IF(LEN(INDEX(Input!G$6:G$1005,ROW($C918)-ROW($C$5),1))=0,"",INDEX(Input!G$6:G$1005,ROW($C918)-ROW($C$5),1))</f>
        <v/>
      </c>
      <c r="J918" s="100" t="str">
        <f>IF(LEN(INDEX(Input!B$6:B$1005,ROW($C918)-ROW($C$5),1))=0,"-",IF(INDEX(Input!H$6:H$1005,ROW($C918)-ROW($C$5),1)="","Not set",INDEX(Input!H$6:H$1005,ROW($C918)-ROW($C$5),1)) )</f>
        <v>-</v>
      </c>
      <c r="K918" s="101" t="str">
        <f>IF(LEN(INDEX(Input!I$6:I$1005,ROW($C918)-ROW($C$5),1))=0,"",INDEX(Input!I$6:I$1005,ROW($C918)-ROW($C$5),1))</f>
        <v/>
      </c>
      <c r="L918" s="101" t="str">
        <f t="array" ref="L918">IFERROR(IF($AY$24=123,DAY(K918)&amp;connector&amp;IF($AZ$24="Extended",INDEX($AT$24:$AT$35,MONTH(K918),1),MONTH(K918))&amp;connector&amp;IF($AZ$24="Short", RIGHT(YEAR(K918),2),YEAR(K918)),IF($AY$24=213, MONTH(K918)&amp;connector&amp;DAY(K918)&amp;connector&amp;IF($AZ$24="Short", RIGHT(YEAR(K918),2),YEAR(K918)),IF($AZ$24="Short", RIGHT(YEAR(K918),2),YEAR(K918))&amp;connector&amp;MONTH(K918)&amp;connector&amp;DAY(K918))),"-")</f>
        <v>-</v>
      </c>
      <c r="M918" s="101" t="str">
        <f>IF(LEN(INDEX(Input!J$6:J$1005,ROW($C918)-ROW($C$5),1))=0,"",INDEX(Input!J$6:J$1005,ROW($C918)-ROW($C$5),1))</f>
        <v/>
      </c>
      <c r="N918" s="101" t="str">
        <f t="array" ref="N918">IFERROR(IF($AY$24=123,DAY(M918)&amp;connector&amp;IF($AZ$24="Extended",INDEX($AT$24:$AT$35,MONTH(M918),1),MONTH(M918))&amp;connector&amp;IF($AZ$24="Short", RIGHT(YEAR(M918),2),YEAR(M918)),IF($AY$24=213, MONTH(M918)&amp;connector&amp;DAY(M918)&amp;connector&amp;IF($AZ$24="Short", RIGHT(YEAR(M918),2),YEAR(M918)),IF($AZ$24="Short", RIGHT(YEAR(M918),2),YEAR(M918))&amp;connector&amp;MONTH(M918)&amp;connector&amp;DAY(M918))),"-")</f>
        <v>-</v>
      </c>
      <c r="O918" s="156" t="str">
        <f>IF(LEN(INDEX(Input!K$6:K$1005,ROW($C918)-ROW($C$5),1))=0,"",INDEX(Input!K$6:K$1005,ROW($C918)-ROW($C$5),1))</f>
        <v/>
      </c>
      <c r="P918" s="100" t="str">
        <f t="shared" si="110"/>
        <v>-</v>
      </c>
      <c r="Q918" s="156" t="str">
        <f>IF(LEN(INDEX(Input!L$6:L$1005,ROW($C918)-ROW($C$5),1))=0,"",INDEX(Input!L$6:L$1005,ROW($C918)-ROW($C$5),1))</f>
        <v/>
      </c>
      <c r="R918" s="100" t="str">
        <f t="shared" si="111"/>
        <v>-</v>
      </c>
      <c r="S918" s="156" t="str">
        <f>IF(LEN(INDEX(Input!M$6:M$1005,ROW($C918)-ROW($C$5),1))=0,"-",INDEX(Input!M$6:M$1005,ROW($C918)-ROW($C$5),1))</f>
        <v>-</v>
      </c>
      <c r="T918" s="156" t="str">
        <f t="shared" si="112"/>
        <v/>
      </c>
      <c r="U918" s="100" t="str">
        <f t="shared" si="113"/>
        <v>-</v>
      </c>
      <c r="V918" s="156" t="str">
        <f>IF(LEN(INDEX(Input!O$6:O$1005,ROW($C918)-ROW($C$5),1))=0,"",INDEX(Input!O$6:O$1005,ROW($C918)-ROW($C$5),1))</f>
        <v/>
      </c>
      <c r="W918" s="100" t="str">
        <f t="shared" si="114"/>
        <v>-</v>
      </c>
      <c r="X918" s="104" t="str">
        <f t="shared" si="115"/>
        <v/>
      </c>
      <c r="Y918" s="102" t="str">
        <f t="shared" si="109"/>
        <v/>
      </c>
      <c r="Z918" s="102" t="str">
        <f>IF(AND(OR(Dashboard!$D$7=J918,Dashboard!$D$7=""),  OR(Dashboard!$G$6&lt;=K918,Dashboard!$G$6=""), OR(Dashboard!$G$7&gt;=K918,Dashboard!$G$7=""),  OR(Dashboard!$J$6&lt;=O918,Dashboard!$J$6=""), OR(Dashboard!$J$7&gt;=O918,Dashboard!$J$7=""),D918&lt;&gt;""),"x","")</f>
        <v>x</v>
      </c>
      <c r="AA918" s="102" t="str">
        <f>IF(AND(OR(Dashboard!$D$6=H918,Dashboard!$D$6="",Dashboard!$D$6="All"), Z918="x"),"x","")</f>
        <v>x</v>
      </c>
      <c r="AB918" s="103" t="str">
        <f>IF(AND(OR(Dashboard!$D$6=H918,Dashboard!$D$6="",Dashboard!$D$6="All"), OR(Dashboard!$D$7=J918,Dashboard!$D$7=""),  OR(Dashboard!$G$6&lt;=K918,Dashboard!$G$6=""), OR(Dashboard!$G$7&gt;=K918,Dashboard!$G$7=""),  OR(Dashboard!$J$6&lt;=O918,Dashboard!$J$6=""), OR(Dashboard!$J$7&gt;=O918,Dashboard!$J$7=""),I918&lt;&gt;""),"x","")</f>
        <v/>
      </c>
      <c r="AC918" s="88" t="str">
        <f>IF($AB918&lt;&gt;"x","",IF(AND($I918&lt;&gt;AC$4, IFERROR(MATCH("c",$AB918:AB918,0),0)=0),"x", IF(IFERROR(MATCH("c",$AB918:AB918,0),0)=0,"c","")))</f>
        <v/>
      </c>
      <c r="AD918" s="88" t="str">
        <f>IF($AB918&lt;&gt;"x","",IF(AND($I918&lt;&gt;AD$4, IFERROR(MATCH("c",$AB918:AC918,0),0)=0),"x", IF(IFERROR(MATCH("c",$AB918:AC918,0),0)=0,"c","")))</f>
        <v/>
      </c>
      <c r="AE918" s="88" t="str">
        <f>IF($AB918&lt;&gt;"x","",IF(AND($I918&lt;&gt;AE$4, IFERROR(MATCH("c",$AB918:AD918,0),0)=0),"x", IF(IFERROR(MATCH("c",$AB918:AD918,0),0)=0,"c","")))</f>
        <v/>
      </c>
      <c r="AF918" s="88" t="str">
        <f>IF($AB918&lt;&gt;"x","",IF(AND($I918&lt;&gt;AF$4, IFERROR(MATCH("c",$AB918:AE918,0),0)=0),"x", IF(IFERROR(MATCH("c",$AB918:AE918,0),0)=0,"c","")))</f>
        <v/>
      </c>
      <c r="AG918" s="88" t="str">
        <f>IF($AB918&lt;&gt;"x","",IF(AND($I918&lt;&gt;AG$4, IFERROR(MATCH("c",$AB918:AF918,0),0)=0),"x", IF(IFERROR(MATCH("c",$AB918:AF918,0),0)=0,"c","")))</f>
        <v/>
      </c>
      <c r="AH918" s="88" t="str">
        <f>IF($AB918&lt;&gt;"x","",IF(AND($I918&lt;&gt;AH$4, IFERROR(MATCH("c",$AB918:AG918,0),0)=0),"x", IF(IFERROR(MATCH("c",$AB918:AG918,0),0)=0,"c","")))</f>
        <v/>
      </c>
      <c r="AI918" s="88" t="str">
        <f>IF($AB918&lt;&gt;"x","",IF(AND($I918&lt;&gt;AI$4, IFERROR(MATCH("c",$AB918:AH918,0),0)=0),"x", IF(IFERROR(MATCH("c",$AB918:AH918,0),0)=0,"c","")))</f>
        <v/>
      </c>
      <c r="AJ918" s="88" t="str">
        <f>IF($AB918&lt;&gt;"x","",IF(AND($I918&lt;&gt;AJ$4, IFERROR(MATCH("c",$AB918:AI918,0),0)=0),"x", IF(IFERROR(MATCH("c",$AB918:AI918,0),0)=0,"c","")))</f>
        <v/>
      </c>
      <c r="AK918" s="88" t="str">
        <f>IF($AB918&lt;&gt;"x","",IF(AND($I918&lt;&gt;AK$4, IFERROR(MATCH("c",$AB918:AJ918,0),0)=0),"x", IF(IFERROR(MATCH("c",$AB918:AJ918,0),0)=0,"c","")))</f>
        <v/>
      </c>
      <c r="AL918" s="88" t="str">
        <f>IF($AB918&lt;&gt;"x","",IF(AND($I918&lt;&gt;AL$4, IFERROR(MATCH("c",$AB918:AK918,0),0)=0),"x", IF(IFERROR(MATCH("c",$AB918:AK918,0),0)=0,"c","")))</f>
        <v/>
      </c>
      <c r="AM918" s="88" t="str">
        <f>IF($AB918&lt;&gt;"x","",IF(AND($I918&lt;&gt;AM$4, IFERROR(MATCH("c",$AB918:AL918,0),0)=0),"x", IF(IFERROR(MATCH("c",$AB918:AL918,0),0)=0,"c","")))</f>
        <v/>
      </c>
      <c r="AN918" s="88" t="str">
        <f>IF($AB918&lt;&gt;"x","",IF(AND($I918&lt;&gt;AN$4, IFERROR(MATCH("c",$AB918:AM918,0),0)=0),"x", IF(IFERROR(MATCH("c",$AB918:AM918,0),0)=0,"c","")))</f>
        <v/>
      </c>
      <c r="AO918" s="88" t="str">
        <f>IF($AB918&lt;&gt;"x","",IF(AND($I918&lt;&gt;AO$4, IFERROR(MATCH("c",$AB918:AN918,0),0)=0),"x", IF(IFERROR(MATCH("c",$AB918:AN918,0),0)=0,"c","")))</f>
        <v/>
      </c>
      <c r="AP918" s="88" t="str">
        <f>IF($AB918&lt;&gt;"x","",IF(AND($I918&lt;&gt;AP$4, IFERROR(MATCH("c",$AB918:AO918,0),0)=0),"x", IF(IFERROR(MATCH("c",$AB918:AO918,0),0)=0,"c","")))</f>
        <v/>
      </c>
      <c r="AQ918" s="88" t="str">
        <f>IF($AB918&lt;&gt;"x","",IF(AND($I918&lt;&gt;AQ$4, IFERROR(MATCH("c",$AB918:AP918,0),0)=0),"x", IF(IFERROR(MATCH("c",$AB918:AP918,0),0)=0,"c","")))</f>
        <v/>
      </c>
    </row>
    <row r="919" spans="2:43" x14ac:dyDescent="0.25">
      <c r="B919" s="88">
        <f>IF(AND(OR(Pipeline!$F$5=H919,Pipeline!$F$5="",Pipeline!$F$5="All"), OR(Pipeline!$F$6=J919,Pipeline!$F$6="",Pipeline!$F$6="All"),  OR(Pipeline!$J$5&lt;=K919,Pipeline!$J$5=""), OR(Pipeline!$J$6&gt;=K919,Pipeline!$J$6=""),  OR(Pipeline!$N$5&lt;=O919,Pipeline!$N$5=""), OR(Pipeline!$N$6&gt;=O919,Pipeline!$N$6="")),1,0)</f>
        <v>1</v>
      </c>
      <c r="C919" s="99">
        <f>IF(B919&lt;&gt;1,"",COUNTIFS($I$6:I918,I919,$B$6:B918,1)+1)</f>
        <v>907</v>
      </c>
      <c r="D919" s="100" t="str">
        <f>IF(LEN(INDEX(Input!B$6:B$1005,ROW($C919)-ROW($C$5),1))=0,"-",INDEX(Input!B$6:B$1005,ROW($C919)-ROW($C$5),1))</f>
        <v>-</v>
      </c>
      <c r="E919" s="100" t="str">
        <f>IF(LEN(INDEX(Input!C$6:C$1005,ROW($C919)-ROW($C$5),1))=0,"-",INDEX(Input!C$6:C$1005,ROW($C919)-ROW($C$5),1))</f>
        <v>-</v>
      </c>
      <c r="F919" s="100" t="str">
        <f>IF(LEN(INDEX(Input!D$6:D$1005,ROW($C919)-ROW($C$5),1))=0,"-",INDEX(Input!D$6:D$1005,ROW($C919)-ROW($C$5),1))</f>
        <v>-</v>
      </c>
      <c r="G919" s="100" t="str">
        <f>IF(LEN(INDEX(Input!E$6:E$1005,ROW($C919)-ROW($C$5),1))=0,"-",INDEX(Input!E$6:E$1005,ROW($C919)-ROW($C$5),1))</f>
        <v>-</v>
      </c>
      <c r="H919" s="100" t="str">
        <f>IF(LEN(INDEX(Input!F$6:F$1005,ROW($C919)-ROW($C$5),1))=0,"-",INDEX(Input!F$6:F$1005,ROW($C919)-ROW($C$5),1))</f>
        <v>-</v>
      </c>
      <c r="I919" s="100" t="str">
        <f>IF(LEN(INDEX(Input!G$6:G$1005,ROW($C919)-ROW($C$5),1))=0,"",INDEX(Input!G$6:G$1005,ROW($C919)-ROW($C$5),1))</f>
        <v/>
      </c>
      <c r="J919" s="100" t="str">
        <f>IF(LEN(INDEX(Input!B$6:B$1005,ROW($C919)-ROW($C$5),1))=0,"-",IF(INDEX(Input!H$6:H$1005,ROW($C919)-ROW($C$5),1)="","Not set",INDEX(Input!H$6:H$1005,ROW($C919)-ROW($C$5),1)) )</f>
        <v>-</v>
      </c>
      <c r="K919" s="101" t="str">
        <f>IF(LEN(INDEX(Input!I$6:I$1005,ROW($C919)-ROW($C$5),1))=0,"",INDEX(Input!I$6:I$1005,ROW($C919)-ROW($C$5),1))</f>
        <v/>
      </c>
      <c r="L919" s="101" t="str">
        <f t="array" ref="L919">IFERROR(IF($AY$24=123,DAY(K919)&amp;connector&amp;IF($AZ$24="Extended",INDEX($AT$24:$AT$35,MONTH(K919),1),MONTH(K919))&amp;connector&amp;IF($AZ$24="Short", RIGHT(YEAR(K919),2),YEAR(K919)),IF($AY$24=213, MONTH(K919)&amp;connector&amp;DAY(K919)&amp;connector&amp;IF($AZ$24="Short", RIGHT(YEAR(K919),2),YEAR(K919)),IF($AZ$24="Short", RIGHT(YEAR(K919),2),YEAR(K919))&amp;connector&amp;MONTH(K919)&amp;connector&amp;DAY(K919))),"-")</f>
        <v>-</v>
      </c>
      <c r="M919" s="101" t="str">
        <f>IF(LEN(INDEX(Input!J$6:J$1005,ROW($C919)-ROW($C$5),1))=0,"",INDEX(Input!J$6:J$1005,ROW($C919)-ROW($C$5),1))</f>
        <v/>
      </c>
      <c r="N919" s="101" t="str">
        <f t="array" ref="N919">IFERROR(IF($AY$24=123,DAY(M919)&amp;connector&amp;IF($AZ$24="Extended",INDEX($AT$24:$AT$35,MONTH(M919),1),MONTH(M919))&amp;connector&amp;IF($AZ$24="Short", RIGHT(YEAR(M919),2),YEAR(M919)),IF($AY$24=213, MONTH(M919)&amp;connector&amp;DAY(M919)&amp;connector&amp;IF($AZ$24="Short", RIGHT(YEAR(M919),2),YEAR(M919)),IF($AZ$24="Short", RIGHT(YEAR(M919),2),YEAR(M919))&amp;connector&amp;MONTH(M919)&amp;connector&amp;DAY(M919))),"-")</f>
        <v>-</v>
      </c>
      <c r="O919" s="156" t="str">
        <f>IF(LEN(INDEX(Input!K$6:K$1005,ROW($C919)-ROW($C$5),1))=0,"",INDEX(Input!K$6:K$1005,ROW($C919)-ROW($C$5),1))</f>
        <v/>
      </c>
      <c r="P919" s="100" t="str">
        <f t="shared" si="110"/>
        <v>-</v>
      </c>
      <c r="Q919" s="156" t="str">
        <f>IF(LEN(INDEX(Input!L$6:L$1005,ROW($C919)-ROW($C$5),1))=0,"",INDEX(Input!L$6:L$1005,ROW($C919)-ROW($C$5),1))</f>
        <v/>
      </c>
      <c r="R919" s="100" t="str">
        <f t="shared" si="111"/>
        <v>-</v>
      </c>
      <c r="S919" s="156" t="str">
        <f>IF(LEN(INDEX(Input!M$6:M$1005,ROW($C919)-ROW($C$5),1))=0,"-",INDEX(Input!M$6:M$1005,ROW($C919)-ROW($C$5),1))</f>
        <v>-</v>
      </c>
      <c r="T919" s="156" t="str">
        <f t="shared" si="112"/>
        <v/>
      </c>
      <c r="U919" s="100" t="str">
        <f t="shared" si="113"/>
        <v>-</v>
      </c>
      <c r="V919" s="156" t="str">
        <f>IF(LEN(INDEX(Input!O$6:O$1005,ROW($C919)-ROW($C$5),1))=0,"",INDEX(Input!O$6:O$1005,ROW($C919)-ROW($C$5),1))</f>
        <v/>
      </c>
      <c r="W919" s="100" t="str">
        <f t="shared" si="114"/>
        <v>-</v>
      </c>
      <c r="X919" s="104" t="str">
        <f t="shared" si="115"/>
        <v/>
      </c>
      <c r="Y919" s="102" t="str">
        <f t="shared" si="109"/>
        <v/>
      </c>
      <c r="Z919" s="102" t="str">
        <f>IF(AND(OR(Dashboard!$D$7=J919,Dashboard!$D$7=""),  OR(Dashboard!$G$6&lt;=K919,Dashboard!$G$6=""), OR(Dashboard!$G$7&gt;=K919,Dashboard!$G$7=""),  OR(Dashboard!$J$6&lt;=O919,Dashboard!$J$6=""), OR(Dashboard!$J$7&gt;=O919,Dashboard!$J$7=""),D919&lt;&gt;""),"x","")</f>
        <v>x</v>
      </c>
      <c r="AA919" s="102" t="str">
        <f>IF(AND(OR(Dashboard!$D$6=H919,Dashboard!$D$6="",Dashboard!$D$6="All"), Z919="x"),"x","")</f>
        <v>x</v>
      </c>
      <c r="AB919" s="103" t="str">
        <f>IF(AND(OR(Dashboard!$D$6=H919,Dashboard!$D$6="",Dashboard!$D$6="All"), OR(Dashboard!$D$7=J919,Dashboard!$D$7=""),  OR(Dashboard!$G$6&lt;=K919,Dashboard!$G$6=""), OR(Dashboard!$G$7&gt;=K919,Dashboard!$G$7=""),  OR(Dashboard!$J$6&lt;=O919,Dashboard!$J$6=""), OR(Dashboard!$J$7&gt;=O919,Dashboard!$J$7=""),I919&lt;&gt;""),"x","")</f>
        <v/>
      </c>
      <c r="AC919" s="88" t="str">
        <f>IF($AB919&lt;&gt;"x","",IF(AND($I919&lt;&gt;AC$4, IFERROR(MATCH("c",$AB919:AB919,0),0)=0),"x", IF(IFERROR(MATCH("c",$AB919:AB919,0),0)=0,"c","")))</f>
        <v/>
      </c>
      <c r="AD919" s="88" t="str">
        <f>IF($AB919&lt;&gt;"x","",IF(AND($I919&lt;&gt;AD$4, IFERROR(MATCH("c",$AB919:AC919,0),0)=0),"x", IF(IFERROR(MATCH("c",$AB919:AC919,0),0)=0,"c","")))</f>
        <v/>
      </c>
      <c r="AE919" s="88" t="str">
        <f>IF($AB919&lt;&gt;"x","",IF(AND($I919&lt;&gt;AE$4, IFERROR(MATCH("c",$AB919:AD919,0),0)=0),"x", IF(IFERROR(MATCH("c",$AB919:AD919,0),0)=0,"c","")))</f>
        <v/>
      </c>
      <c r="AF919" s="88" t="str">
        <f>IF($AB919&lt;&gt;"x","",IF(AND($I919&lt;&gt;AF$4, IFERROR(MATCH("c",$AB919:AE919,0),0)=0),"x", IF(IFERROR(MATCH("c",$AB919:AE919,0),0)=0,"c","")))</f>
        <v/>
      </c>
      <c r="AG919" s="88" t="str">
        <f>IF($AB919&lt;&gt;"x","",IF(AND($I919&lt;&gt;AG$4, IFERROR(MATCH("c",$AB919:AF919,0),0)=0),"x", IF(IFERROR(MATCH("c",$AB919:AF919,0),0)=0,"c","")))</f>
        <v/>
      </c>
      <c r="AH919" s="88" t="str">
        <f>IF($AB919&lt;&gt;"x","",IF(AND($I919&lt;&gt;AH$4, IFERROR(MATCH("c",$AB919:AG919,0),0)=0),"x", IF(IFERROR(MATCH("c",$AB919:AG919,0),0)=0,"c","")))</f>
        <v/>
      </c>
      <c r="AI919" s="88" t="str">
        <f>IF($AB919&lt;&gt;"x","",IF(AND($I919&lt;&gt;AI$4, IFERROR(MATCH("c",$AB919:AH919,0),0)=0),"x", IF(IFERROR(MATCH("c",$AB919:AH919,0),0)=0,"c","")))</f>
        <v/>
      </c>
      <c r="AJ919" s="88" t="str">
        <f>IF($AB919&lt;&gt;"x","",IF(AND($I919&lt;&gt;AJ$4, IFERROR(MATCH("c",$AB919:AI919,0),0)=0),"x", IF(IFERROR(MATCH("c",$AB919:AI919,0),0)=0,"c","")))</f>
        <v/>
      </c>
      <c r="AK919" s="88" t="str">
        <f>IF($AB919&lt;&gt;"x","",IF(AND($I919&lt;&gt;AK$4, IFERROR(MATCH("c",$AB919:AJ919,0),0)=0),"x", IF(IFERROR(MATCH("c",$AB919:AJ919,0),0)=0,"c","")))</f>
        <v/>
      </c>
      <c r="AL919" s="88" t="str">
        <f>IF($AB919&lt;&gt;"x","",IF(AND($I919&lt;&gt;AL$4, IFERROR(MATCH("c",$AB919:AK919,0),0)=0),"x", IF(IFERROR(MATCH("c",$AB919:AK919,0),0)=0,"c","")))</f>
        <v/>
      </c>
      <c r="AM919" s="88" t="str">
        <f>IF($AB919&lt;&gt;"x","",IF(AND($I919&lt;&gt;AM$4, IFERROR(MATCH("c",$AB919:AL919,0),0)=0),"x", IF(IFERROR(MATCH("c",$AB919:AL919,0),0)=0,"c","")))</f>
        <v/>
      </c>
      <c r="AN919" s="88" t="str">
        <f>IF($AB919&lt;&gt;"x","",IF(AND($I919&lt;&gt;AN$4, IFERROR(MATCH("c",$AB919:AM919,0),0)=0),"x", IF(IFERROR(MATCH("c",$AB919:AM919,0),0)=0,"c","")))</f>
        <v/>
      </c>
      <c r="AO919" s="88" t="str">
        <f>IF($AB919&lt;&gt;"x","",IF(AND($I919&lt;&gt;AO$4, IFERROR(MATCH("c",$AB919:AN919,0),0)=0),"x", IF(IFERROR(MATCH("c",$AB919:AN919,0),0)=0,"c","")))</f>
        <v/>
      </c>
      <c r="AP919" s="88" t="str">
        <f>IF($AB919&lt;&gt;"x","",IF(AND($I919&lt;&gt;AP$4, IFERROR(MATCH("c",$AB919:AO919,0),0)=0),"x", IF(IFERROR(MATCH("c",$AB919:AO919,0),0)=0,"c","")))</f>
        <v/>
      </c>
      <c r="AQ919" s="88" t="str">
        <f>IF($AB919&lt;&gt;"x","",IF(AND($I919&lt;&gt;AQ$4, IFERROR(MATCH("c",$AB919:AP919,0),0)=0),"x", IF(IFERROR(MATCH("c",$AB919:AP919,0),0)=0,"c","")))</f>
        <v/>
      </c>
    </row>
    <row r="920" spans="2:43" x14ac:dyDescent="0.25">
      <c r="B920" s="88">
        <f>IF(AND(OR(Pipeline!$F$5=H920,Pipeline!$F$5="",Pipeline!$F$5="All"), OR(Pipeline!$F$6=J920,Pipeline!$F$6="",Pipeline!$F$6="All"),  OR(Pipeline!$J$5&lt;=K920,Pipeline!$J$5=""), OR(Pipeline!$J$6&gt;=K920,Pipeline!$J$6=""),  OR(Pipeline!$N$5&lt;=O920,Pipeline!$N$5=""), OR(Pipeline!$N$6&gt;=O920,Pipeline!$N$6="")),1,0)</f>
        <v>1</v>
      </c>
      <c r="C920" s="99">
        <f>IF(B920&lt;&gt;1,"",COUNTIFS($I$6:I919,I920,$B$6:B919,1)+1)</f>
        <v>908</v>
      </c>
      <c r="D920" s="100" t="str">
        <f>IF(LEN(INDEX(Input!B$6:B$1005,ROW($C920)-ROW($C$5),1))=0,"-",INDEX(Input!B$6:B$1005,ROW($C920)-ROW($C$5),1))</f>
        <v>-</v>
      </c>
      <c r="E920" s="100" t="str">
        <f>IF(LEN(INDEX(Input!C$6:C$1005,ROW($C920)-ROW($C$5),1))=0,"-",INDEX(Input!C$6:C$1005,ROW($C920)-ROW($C$5),1))</f>
        <v>-</v>
      </c>
      <c r="F920" s="100" t="str">
        <f>IF(LEN(INDEX(Input!D$6:D$1005,ROW($C920)-ROW($C$5),1))=0,"-",INDEX(Input!D$6:D$1005,ROW($C920)-ROW($C$5),1))</f>
        <v>-</v>
      </c>
      <c r="G920" s="100" t="str">
        <f>IF(LEN(INDEX(Input!E$6:E$1005,ROW($C920)-ROW($C$5),1))=0,"-",INDEX(Input!E$6:E$1005,ROW($C920)-ROW($C$5),1))</f>
        <v>-</v>
      </c>
      <c r="H920" s="100" t="str">
        <f>IF(LEN(INDEX(Input!F$6:F$1005,ROW($C920)-ROW($C$5),1))=0,"-",INDEX(Input!F$6:F$1005,ROW($C920)-ROW($C$5),1))</f>
        <v>-</v>
      </c>
      <c r="I920" s="100" t="str">
        <f>IF(LEN(INDEX(Input!G$6:G$1005,ROW($C920)-ROW($C$5),1))=0,"",INDEX(Input!G$6:G$1005,ROW($C920)-ROW($C$5),1))</f>
        <v/>
      </c>
      <c r="J920" s="100" t="str">
        <f>IF(LEN(INDEX(Input!B$6:B$1005,ROW($C920)-ROW($C$5),1))=0,"-",IF(INDEX(Input!H$6:H$1005,ROW($C920)-ROW($C$5),1)="","Not set",INDEX(Input!H$6:H$1005,ROW($C920)-ROW($C$5),1)) )</f>
        <v>-</v>
      </c>
      <c r="K920" s="101" t="str">
        <f>IF(LEN(INDEX(Input!I$6:I$1005,ROW($C920)-ROW($C$5),1))=0,"",INDEX(Input!I$6:I$1005,ROW($C920)-ROW($C$5),1))</f>
        <v/>
      </c>
      <c r="L920" s="101" t="str">
        <f t="array" ref="L920">IFERROR(IF($AY$24=123,DAY(K920)&amp;connector&amp;IF($AZ$24="Extended",INDEX($AT$24:$AT$35,MONTH(K920),1),MONTH(K920))&amp;connector&amp;IF($AZ$24="Short", RIGHT(YEAR(K920),2),YEAR(K920)),IF($AY$24=213, MONTH(K920)&amp;connector&amp;DAY(K920)&amp;connector&amp;IF($AZ$24="Short", RIGHT(YEAR(K920),2),YEAR(K920)),IF($AZ$24="Short", RIGHT(YEAR(K920),2),YEAR(K920))&amp;connector&amp;MONTH(K920)&amp;connector&amp;DAY(K920))),"-")</f>
        <v>-</v>
      </c>
      <c r="M920" s="101" t="str">
        <f>IF(LEN(INDEX(Input!J$6:J$1005,ROW($C920)-ROW($C$5),1))=0,"",INDEX(Input!J$6:J$1005,ROW($C920)-ROW($C$5),1))</f>
        <v/>
      </c>
      <c r="N920" s="101" t="str">
        <f t="array" ref="N920">IFERROR(IF($AY$24=123,DAY(M920)&amp;connector&amp;IF($AZ$24="Extended",INDEX($AT$24:$AT$35,MONTH(M920),1),MONTH(M920))&amp;connector&amp;IF($AZ$24="Short", RIGHT(YEAR(M920),2),YEAR(M920)),IF($AY$24=213, MONTH(M920)&amp;connector&amp;DAY(M920)&amp;connector&amp;IF($AZ$24="Short", RIGHT(YEAR(M920),2),YEAR(M920)),IF($AZ$24="Short", RIGHT(YEAR(M920),2),YEAR(M920))&amp;connector&amp;MONTH(M920)&amp;connector&amp;DAY(M920))),"-")</f>
        <v>-</v>
      </c>
      <c r="O920" s="156" t="str">
        <f>IF(LEN(INDEX(Input!K$6:K$1005,ROW($C920)-ROW($C$5),1))=0,"",INDEX(Input!K$6:K$1005,ROW($C920)-ROW($C$5),1))</f>
        <v/>
      </c>
      <c r="P920" s="100" t="str">
        <f t="shared" si="110"/>
        <v>-</v>
      </c>
      <c r="Q920" s="156" t="str">
        <f>IF(LEN(INDEX(Input!L$6:L$1005,ROW($C920)-ROW($C$5),1))=0,"",INDEX(Input!L$6:L$1005,ROW($C920)-ROW($C$5),1))</f>
        <v/>
      </c>
      <c r="R920" s="100" t="str">
        <f t="shared" si="111"/>
        <v>-</v>
      </c>
      <c r="S920" s="156" t="str">
        <f>IF(LEN(INDEX(Input!M$6:M$1005,ROW($C920)-ROW($C$5),1))=0,"-",INDEX(Input!M$6:M$1005,ROW($C920)-ROW($C$5),1))</f>
        <v>-</v>
      </c>
      <c r="T920" s="156" t="str">
        <f t="shared" si="112"/>
        <v/>
      </c>
      <c r="U920" s="100" t="str">
        <f t="shared" si="113"/>
        <v>-</v>
      </c>
      <c r="V920" s="156" t="str">
        <f>IF(LEN(INDEX(Input!O$6:O$1005,ROW($C920)-ROW($C$5),1))=0,"",INDEX(Input!O$6:O$1005,ROW($C920)-ROW($C$5),1))</f>
        <v/>
      </c>
      <c r="W920" s="100" t="str">
        <f t="shared" si="114"/>
        <v>-</v>
      </c>
      <c r="X920" s="104" t="str">
        <f t="shared" si="115"/>
        <v/>
      </c>
      <c r="Y920" s="102" t="str">
        <f t="shared" si="109"/>
        <v/>
      </c>
      <c r="Z920" s="102" t="str">
        <f>IF(AND(OR(Dashboard!$D$7=J920,Dashboard!$D$7=""),  OR(Dashboard!$G$6&lt;=K920,Dashboard!$G$6=""), OR(Dashboard!$G$7&gt;=K920,Dashboard!$G$7=""),  OR(Dashboard!$J$6&lt;=O920,Dashboard!$J$6=""), OR(Dashboard!$J$7&gt;=O920,Dashboard!$J$7=""),D920&lt;&gt;""),"x","")</f>
        <v>x</v>
      </c>
      <c r="AA920" s="102" t="str">
        <f>IF(AND(OR(Dashboard!$D$6=H920,Dashboard!$D$6="",Dashboard!$D$6="All"), Z920="x"),"x","")</f>
        <v>x</v>
      </c>
      <c r="AB920" s="103" t="str">
        <f>IF(AND(OR(Dashboard!$D$6=H920,Dashboard!$D$6="",Dashboard!$D$6="All"), OR(Dashboard!$D$7=J920,Dashboard!$D$7=""),  OR(Dashboard!$G$6&lt;=K920,Dashboard!$G$6=""), OR(Dashboard!$G$7&gt;=K920,Dashboard!$G$7=""),  OR(Dashboard!$J$6&lt;=O920,Dashboard!$J$6=""), OR(Dashboard!$J$7&gt;=O920,Dashboard!$J$7=""),I920&lt;&gt;""),"x","")</f>
        <v/>
      </c>
      <c r="AC920" s="88" t="str">
        <f>IF($AB920&lt;&gt;"x","",IF(AND($I920&lt;&gt;AC$4, IFERROR(MATCH("c",$AB920:AB920,0),0)=0),"x", IF(IFERROR(MATCH("c",$AB920:AB920,0),0)=0,"c","")))</f>
        <v/>
      </c>
      <c r="AD920" s="88" t="str">
        <f>IF($AB920&lt;&gt;"x","",IF(AND($I920&lt;&gt;AD$4, IFERROR(MATCH("c",$AB920:AC920,0),0)=0),"x", IF(IFERROR(MATCH("c",$AB920:AC920,0),0)=0,"c","")))</f>
        <v/>
      </c>
      <c r="AE920" s="88" t="str">
        <f>IF($AB920&lt;&gt;"x","",IF(AND($I920&lt;&gt;AE$4, IFERROR(MATCH("c",$AB920:AD920,0),0)=0),"x", IF(IFERROR(MATCH("c",$AB920:AD920,0),0)=0,"c","")))</f>
        <v/>
      </c>
      <c r="AF920" s="88" t="str">
        <f>IF($AB920&lt;&gt;"x","",IF(AND($I920&lt;&gt;AF$4, IFERROR(MATCH("c",$AB920:AE920,0),0)=0),"x", IF(IFERROR(MATCH("c",$AB920:AE920,0),0)=0,"c","")))</f>
        <v/>
      </c>
      <c r="AG920" s="88" t="str">
        <f>IF($AB920&lt;&gt;"x","",IF(AND($I920&lt;&gt;AG$4, IFERROR(MATCH("c",$AB920:AF920,0),0)=0),"x", IF(IFERROR(MATCH("c",$AB920:AF920,0),0)=0,"c","")))</f>
        <v/>
      </c>
      <c r="AH920" s="88" t="str">
        <f>IF($AB920&lt;&gt;"x","",IF(AND($I920&lt;&gt;AH$4, IFERROR(MATCH("c",$AB920:AG920,0),0)=0),"x", IF(IFERROR(MATCH("c",$AB920:AG920,0),0)=0,"c","")))</f>
        <v/>
      </c>
      <c r="AI920" s="88" t="str">
        <f>IF($AB920&lt;&gt;"x","",IF(AND($I920&lt;&gt;AI$4, IFERROR(MATCH("c",$AB920:AH920,0),0)=0),"x", IF(IFERROR(MATCH("c",$AB920:AH920,0),0)=0,"c","")))</f>
        <v/>
      </c>
      <c r="AJ920" s="88" t="str">
        <f>IF($AB920&lt;&gt;"x","",IF(AND($I920&lt;&gt;AJ$4, IFERROR(MATCH("c",$AB920:AI920,0),0)=0),"x", IF(IFERROR(MATCH("c",$AB920:AI920,0),0)=0,"c","")))</f>
        <v/>
      </c>
      <c r="AK920" s="88" t="str">
        <f>IF($AB920&lt;&gt;"x","",IF(AND($I920&lt;&gt;AK$4, IFERROR(MATCH("c",$AB920:AJ920,0),0)=0),"x", IF(IFERROR(MATCH("c",$AB920:AJ920,0),0)=0,"c","")))</f>
        <v/>
      </c>
      <c r="AL920" s="88" t="str">
        <f>IF($AB920&lt;&gt;"x","",IF(AND($I920&lt;&gt;AL$4, IFERROR(MATCH("c",$AB920:AK920,0),0)=0),"x", IF(IFERROR(MATCH("c",$AB920:AK920,0),0)=0,"c","")))</f>
        <v/>
      </c>
      <c r="AM920" s="88" t="str">
        <f>IF($AB920&lt;&gt;"x","",IF(AND($I920&lt;&gt;AM$4, IFERROR(MATCH("c",$AB920:AL920,0),0)=0),"x", IF(IFERROR(MATCH("c",$AB920:AL920,0),0)=0,"c","")))</f>
        <v/>
      </c>
      <c r="AN920" s="88" t="str">
        <f>IF($AB920&lt;&gt;"x","",IF(AND($I920&lt;&gt;AN$4, IFERROR(MATCH("c",$AB920:AM920,0),0)=0),"x", IF(IFERROR(MATCH("c",$AB920:AM920,0),0)=0,"c","")))</f>
        <v/>
      </c>
      <c r="AO920" s="88" t="str">
        <f>IF($AB920&lt;&gt;"x","",IF(AND($I920&lt;&gt;AO$4, IFERROR(MATCH("c",$AB920:AN920,0),0)=0),"x", IF(IFERROR(MATCH("c",$AB920:AN920,0),0)=0,"c","")))</f>
        <v/>
      </c>
      <c r="AP920" s="88" t="str">
        <f>IF($AB920&lt;&gt;"x","",IF(AND($I920&lt;&gt;AP$4, IFERROR(MATCH("c",$AB920:AO920,0),0)=0),"x", IF(IFERROR(MATCH("c",$AB920:AO920,0),0)=0,"c","")))</f>
        <v/>
      </c>
      <c r="AQ920" s="88" t="str">
        <f>IF($AB920&lt;&gt;"x","",IF(AND($I920&lt;&gt;AQ$4, IFERROR(MATCH("c",$AB920:AP920,0),0)=0),"x", IF(IFERROR(MATCH("c",$AB920:AP920,0),0)=0,"c","")))</f>
        <v/>
      </c>
    </row>
    <row r="921" spans="2:43" x14ac:dyDescent="0.25">
      <c r="B921" s="88">
        <f>IF(AND(OR(Pipeline!$F$5=H921,Pipeline!$F$5="",Pipeline!$F$5="All"), OR(Pipeline!$F$6=J921,Pipeline!$F$6="",Pipeline!$F$6="All"),  OR(Pipeline!$J$5&lt;=K921,Pipeline!$J$5=""), OR(Pipeline!$J$6&gt;=K921,Pipeline!$J$6=""),  OR(Pipeline!$N$5&lt;=O921,Pipeline!$N$5=""), OR(Pipeline!$N$6&gt;=O921,Pipeline!$N$6="")),1,0)</f>
        <v>1</v>
      </c>
      <c r="C921" s="99">
        <f>IF(B921&lt;&gt;1,"",COUNTIFS($I$6:I920,I921,$B$6:B920,1)+1)</f>
        <v>909</v>
      </c>
      <c r="D921" s="100" t="str">
        <f>IF(LEN(INDEX(Input!B$6:B$1005,ROW($C921)-ROW($C$5),1))=0,"-",INDEX(Input!B$6:B$1005,ROW($C921)-ROW($C$5),1))</f>
        <v>-</v>
      </c>
      <c r="E921" s="100" t="str">
        <f>IF(LEN(INDEX(Input!C$6:C$1005,ROW($C921)-ROW($C$5),1))=0,"-",INDEX(Input!C$6:C$1005,ROW($C921)-ROW($C$5),1))</f>
        <v>-</v>
      </c>
      <c r="F921" s="100" t="str">
        <f>IF(LEN(INDEX(Input!D$6:D$1005,ROW($C921)-ROW($C$5),1))=0,"-",INDEX(Input!D$6:D$1005,ROW($C921)-ROW($C$5),1))</f>
        <v>-</v>
      </c>
      <c r="G921" s="100" t="str">
        <f>IF(LEN(INDEX(Input!E$6:E$1005,ROW($C921)-ROW($C$5),1))=0,"-",INDEX(Input!E$6:E$1005,ROW($C921)-ROW($C$5),1))</f>
        <v>-</v>
      </c>
      <c r="H921" s="100" t="str">
        <f>IF(LEN(INDEX(Input!F$6:F$1005,ROW($C921)-ROW($C$5),1))=0,"-",INDEX(Input!F$6:F$1005,ROW($C921)-ROW($C$5),1))</f>
        <v>-</v>
      </c>
      <c r="I921" s="100" t="str">
        <f>IF(LEN(INDEX(Input!G$6:G$1005,ROW($C921)-ROW($C$5),1))=0,"",INDEX(Input!G$6:G$1005,ROW($C921)-ROW($C$5),1))</f>
        <v/>
      </c>
      <c r="J921" s="100" t="str">
        <f>IF(LEN(INDEX(Input!B$6:B$1005,ROW($C921)-ROW($C$5),1))=0,"-",IF(INDEX(Input!H$6:H$1005,ROW($C921)-ROW($C$5),1)="","Not set",INDEX(Input!H$6:H$1005,ROW($C921)-ROW($C$5),1)) )</f>
        <v>-</v>
      </c>
      <c r="K921" s="101" t="str">
        <f>IF(LEN(INDEX(Input!I$6:I$1005,ROW($C921)-ROW($C$5),1))=0,"",INDEX(Input!I$6:I$1005,ROW($C921)-ROW($C$5),1))</f>
        <v/>
      </c>
      <c r="L921" s="101" t="str">
        <f t="array" ref="L921">IFERROR(IF($AY$24=123,DAY(K921)&amp;connector&amp;IF($AZ$24="Extended",INDEX($AT$24:$AT$35,MONTH(K921),1),MONTH(K921))&amp;connector&amp;IF($AZ$24="Short", RIGHT(YEAR(K921),2),YEAR(K921)),IF($AY$24=213, MONTH(K921)&amp;connector&amp;DAY(K921)&amp;connector&amp;IF($AZ$24="Short", RIGHT(YEAR(K921),2),YEAR(K921)),IF($AZ$24="Short", RIGHT(YEAR(K921),2),YEAR(K921))&amp;connector&amp;MONTH(K921)&amp;connector&amp;DAY(K921))),"-")</f>
        <v>-</v>
      </c>
      <c r="M921" s="101" t="str">
        <f>IF(LEN(INDEX(Input!J$6:J$1005,ROW($C921)-ROW($C$5),1))=0,"",INDEX(Input!J$6:J$1005,ROW($C921)-ROW($C$5),1))</f>
        <v/>
      </c>
      <c r="N921" s="101" t="str">
        <f t="array" ref="N921">IFERROR(IF($AY$24=123,DAY(M921)&amp;connector&amp;IF($AZ$24="Extended",INDEX($AT$24:$AT$35,MONTH(M921),1),MONTH(M921))&amp;connector&amp;IF($AZ$24="Short", RIGHT(YEAR(M921),2),YEAR(M921)),IF($AY$24=213, MONTH(M921)&amp;connector&amp;DAY(M921)&amp;connector&amp;IF($AZ$24="Short", RIGHT(YEAR(M921),2),YEAR(M921)),IF($AZ$24="Short", RIGHT(YEAR(M921),2),YEAR(M921))&amp;connector&amp;MONTH(M921)&amp;connector&amp;DAY(M921))),"-")</f>
        <v>-</v>
      </c>
      <c r="O921" s="156" t="str">
        <f>IF(LEN(INDEX(Input!K$6:K$1005,ROW($C921)-ROW($C$5),1))=0,"",INDEX(Input!K$6:K$1005,ROW($C921)-ROW($C$5),1))</f>
        <v/>
      </c>
      <c r="P921" s="100" t="str">
        <f t="shared" si="110"/>
        <v>-</v>
      </c>
      <c r="Q921" s="156" t="str">
        <f>IF(LEN(INDEX(Input!L$6:L$1005,ROW($C921)-ROW($C$5),1))=0,"",INDEX(Input!L$6:L$1005,ROW($C921)-ROW($C$5),1))</f>
        <v/>
      </c>
      <c r="R921" s="100" t="str">
        <f t="shared" si="111"/>
        <v>-</v>
      </c>
      <c r="S921" s="156" t="str">
        <f>IF(LEN(INDEX(Input!M$6:M$1005,ROW($C921)-ROW($C$5),1))=0,"-",INDEX(Input!M$6:M$1005,ROW($C921)-ROW($C$5),1))</f>
        <v>-</v>
      </c>
      <c r="T921" s="156" t="str">
        <f t="shared" si="112"/>
        <v/>
      </c>
      <c r="U921" s="100" t="str">
        <f t="shared" si="113"/>
        <v>-</v>
      </c>
      <c r="V921" s="156" t="str">
        <f>IF(LEN(INDEX(Input!O$6:O$1005,ROW($C921)-ROW($C$5),1))=0,"",INDEX(Input!O$6:O$1005,ROW($C921)-ROW($C$5),1))</f>
        <v/>
      </c>
      <c r="W921" s="100" t="str">
        <f t="shared" si="114"/>
        <v>-</v>
      </c>
      <c r="X921" s="104" t="str">
        <f t="shared" si="115"/>
        <v/>
      </c>
      <c r="Y921" s="102" t="str">
        <f t="shared" si="109"/>
        <v/>
      </c>
      <c r="Z921" s="102" t="str">
        <f>IF(AND(OR(Dashboard!$D$7=J921,Dashboard!$D$7=""),  OR(Dashboard!$G$6&lt;=K921,Dashboard!$G$6=""), OR(Dashboard!$G$7&gt;=K921,Dashboard!$G$7=""),  OR(Dashboard!$J$6&lt;=O921,Dashboard!$J$6=""), OR(Dashboard!$J$7&gt;=O921,Dashboard!$J$7=""),D921&lt;&gt;""),"x","")</f>
        <v>x</v>
      </c>
      <c r="AA921" s="102" t="str">
        <f>IF(AND(OR(Dashboard!$D$6=H921,Dashboard!$D$6="",Dashboard!$D$6="All"), Z921="x"),"x","")</f>
        <v>x</v>
      </c>
      <c r="AB921" s="103" t="str">
        <f>IF(AND(OR(Dashboard!$D$6=H921,Dashboard!$D$6="",Dashboard!$D$6="All"), OR(Dashboard!$D$7=J921,Dashboard!$D$7=""),  OR(Dashboard!$G$6&lt;=K921,Dashboard!$G$6=""), OR(Dashboard!$G$7&gt;=K921,Dashboard!$G$7=""),  OR(Dashboard!$J$6&lt;=O921,Dashboard!$J$6=""), OR(Dashboard!$J$7&gt;=O921,Dashboard!$J$7=""),I921&lt;&gt;""),"x","")</f>
        <v/>
      </c>
      <c r="AC921" s="88" t="str">
        <f>IF($AB921&lt;&gt;"x","",IF(AND($I921&lt;&gt;AC$4, IFERROR(MATCH("c",$AB921:AB921,0),0)=0),"x", IF(IFERROR(MATCH("c",$AB921:AB921,0),0)=0,"c","")))</f>
        <v/>
      </c>
      <c r="AD921" s="88" t="str">
        <f>IF($AB921&lt;&gt;"x","",IF(AND($I921&lt;&gt;AD$4, IFERROR(MATCH("c",$AB921:AC921,0),0)=0),"x", IF(IFERROR(MATCH("c",$AB921:AC921,0),0)=0,"c","")))</f>
        <v/>
      </c>
      <c r="AE921" s="88" t="str">
        <f>IF($AB921&lt;&gt;"x","",IF(AND($I921&lt;&gt;AE$4, IFERROR(MATCH("c",$AB921:AD921,0),0)=0),"x", IF(IFERROR(MATCH("c",$AB921:AD921,0),0)=0,"c","")))</f>
        <v/>
      </c>
      <c r="AF921" s="88" t="str">
        <f>IF($AB921&lt;&gt;"x","",IF(AND($I921&lt;&gt;AF$4, IFERROR(MATCH("c",$AB921:AE921,0),0)=0),"x", IF(IFERROR(MATCH("c",$AB921:AE921,0),0)=0,"c","")))</f>
        <v/>
      </c>
      <c r="AG921" s="88" t="str">
        <f>IF($AB921&lt;&gt;"x","",IF(AND($I921&lt;&gt;AG$4, IFERROR(MATCH("c",$AB921:AF921,0),0)=0),"x", IF(IFERROR(MATCH("c",$AB921:AF921,0),0)=0,"c","")))</f>
        <v/>
      </c>
      <c r="AH921" s="88" t="str">
        <f>IF($AB921&lt;&gt;"x","",IF(AND($I921&lt;&gt;AH$4, IFERROR(MATCH("c",$AB921:AG921,0),0)=0),"x", IF(IFERROR(MATCH("c",$AB921:AG921,0),0)=0,"c","")))</f>
        <v/>
      </c>
      <c r="AI921" s="88" t="str">
        <f>IF($AB921&lt;&gt;"x","",IF(AND($I921&lt;&gt;AI$4, IFERROR(MATCH("c",$AB921:AH921,0),0)=0),"x", IF(IFERROR(MATCH("c",$AB921:AH921,0),0)=0,"c","")))</f>
        <v/>
      </c>
      <c r="AJ921" s="88" t="str">
        <f>IF($AB921&lt;&gt;"x","",IF(AND($I921&lt;&gt;AJ$4, IFERROR(MATCH("c",$AB921:AI921,0),0)=0),"x", IF(IFERROR(MATCH("c",$AB921:AI921,0),0)=0,"c","")))</f>
        <v/>
      </c>
      <c r="AK921" s="88" t="str">
        <f>IF($AB921&lt;&gt;"x","",IF(AND($I921&lt;&gt;AK$4, IFERROR(MATCH("c",$AB921:AJ921,0),0)=0),"x", IF(IFERROR(MATCH("c",$AB921:AJ921,0),0)=0,"c","")))</f>
        <v/>
      </c>
      <c r="AL921" s="88" t="str">
        <f>IF($AB921&lt;&gt;"x","",IF(AND($I921&lt;&gt;AL$4, IFERROR(MATCH("c",$AB921:AK921,0),0)=0),"x", IF(IFERROR(MATCH("c",$AB921:AK921,0),0)=0,"c","")))</f>
        <v/>
      </c>
      <c r="AM921" s="88" t="str">
        <f>IF($AB921&lt;&gt;"x","",IF(AND($I921&lt;&gt;AM$4, IFERROR(MATCH("c",$AB921:AL921,0),0)=0),"x", IF(IFERROR(MATCH("c",$AB921:AL921,0),0)=0,"c","")))</f>
        <v/>
      </c>
      <c r="AN921" s="88" t="str">
        <f>IF($AB921&lt;&gt;"x","",IF(AND($I921&lt;&gt;AN$4, IFERROR(MATCH("c",$AB921:AM921,0),0)=0),"x", IF(IFERROR(MATCH("c",$AB921:AM921,0),0)=0,"c","")))</f>
        <v/>
      </c>
      <c r="AO921" s="88" t="str">
        <f>IF($AB921&lt;&gt;"x","",IF(AND($I921&lt;&gt;AO$4, IFERROR(MATCH("c",$AB921:AN921,0),0)=0),"x", IF(IFERROR(MATCH("c",$AB921:AN921,0),0)=0,"c","")))</f>
        <v/>
      </c>
      <c r="AP921" s="88" t="str">
        <f>IF($AB921&lt;&gt;"x","",IF(AND($I921&lt;&gt;AP$4, IFERROR(MATCH("c",$AB921:AO921,0),0)=0),"x", IF(IFERROR(MATCH("c",$AB921:AO921,0),0)=0,"c","")))</f>
        <v/>
      </c>
      <c r="AQ921" s="88" t="str">
        <f>IF($AB921&lt;&gt;"x","",IF(AND($I921&lt;&gt;AQ$4, IFERROR(MATCH("c",$AB921:AP921,0),0)=0),"x", IF(IFERROR(MATCH("c",$AB921:AP921,0),0)=0,"c","")))</f>
        <v/>
      </c>
    </row>
    <row r="922" spans="2:43" x14ac:dyDescent="0.25">
      <c r="B922" s="88">
        <f>IF(AND(OR(Pipeline!$F$5=H922,Pipeline!$F$5="",Pipeline!$F$5="All"), OR(Pipeline!$F$6=J922,Pipeline!$F$6="",Pipeline!$F$6="All"),  OR(Pipeline!$J$5&lt;=K922,Pipeline!$J$5=""), OR(Pipeline!$J$6&gt;=K922,Pipeline!$J$6=""),  OR(Pipeline!$N$5&lt;=O922,Pipeline!$N$5=""), OR(Pipeline!$N$6&gt;=O922,Pipeline!$N$6="")),1,0)</f>
        <v>1</v>
      </c>
      <c r="C922" s="99">
        <f>IF(B922&lt;&gt;1,"",COUNTIFS($I$6:I921,I922,$B$6:B921,1)+1)</f>
        <v>910</v>
      </c>
      <c r="D922" s="100" t="str">
        <f>IF(LEN(INDEX(Input!B$6:B$1005,ROW($C922)-ROW($C$5),1))=0,"-",INDEX(Input!B$6:B$1005,ROW($C922)-ROW($C$5),1))</f>
        <v>-</v>
      </c>
      <c r="E922" s="100" t="str">
        <f>IF(LEN(INDEX(Input!C$6:C$1005,ROW($C922)-ROW($C$5),1))=0,"-",INDEX(Input!C$6:C$1005,ROW($C922)-ROW($C$5),1))</f>
        <v>-</v>
      </c>
      <c r="F922" s="100" t="str">
        <f>IF(LEN(INDEX(Input!D$6:D$1005,ROW($C922)-ROW($C$5),1))=0,"-",INDEX(Input!D$6:D$1005,ROW($C922)-ROW($C$5),1))</f>
        <v>-</v>
      </c>
      <c r="G922" s="100" t="str">
        <f>IF(LEN(INDEX(Input!E$6:E$1005,ROW($C922)-ROW($C$5),1))=0,"-",INDEX(Input!E$6:E$1005,ROW($C922)-ROW($C$5),1))</f>
        <v>-</v>
      </c>
      <c r="H922" s="100" t="str">
        <f>IF(LEN(INDEX(Input!F$6:F$1005,ROW($C922)-ROW($C$5),1))=0,"-",INDEX(Input!F$6:F$1005,ROW($C922)-ROW($C$5),1))</f>
        <v>-</v>
      </c>
      <c r="I922" s="100" t="str">
        <f>IF(LEN(INDEX(Input!G$6:G$1005,ROW($C922)-ROW($C$5),1))=0,"",INDEX(Input!G$6:G$1005,ROW($C922)-ROW($C$5),1))</f>
        <v/>
      </c>
      <c r="J922" s="100" t="str">
        <f>IF(LEN(INDEX(Input!B$6:B$1005,ROW($C922)-ROW($C$5),1))=0,"-",IF(INDEX(Input!H$6:H$1005,ROW($C922)-ROW($C$5),1)="","Not set",INDEX(Input!H$6:H$1005,ROW($C922)-ROW($C$5),1)) )</f>
        <v>-</v>
      </c>
      <c r="K922" s="101" t="str">
        <f>IF(LEN(INDEX(Input!I$6:I$1005,ROW($C922)-ROW($C$5),1))=0,"",INDEX(Input!I$6:I$1005,ROW($C922)-ROW($C$5),1))</f>
        <v/>
      </c>
      <c r="L922" s="101" t="str">
        <f t="array" ref="L922">IFERROR(IF($AY$24=123,DAY(K922)&amp;connector&amp;IF($AZ$24="Extended",INDEX($AT$24:$AT$35,MONTH(K922),1),MONTH(K922))&amp;connector&amp;IF($AZ$24="Short", RIGHT(YEAR(K922),2),YEAR(K922)),IF($AY$24=213, MONTH(K922)&amp;connector&amp;DAY(K922)&amp;connector&amp;IF($AZ$24="Short", RIGHT(YEAR(K922),2),YEAR(K922)),IF($AZ$24="Short", RIGHT(YEAR(K922),2),YEAR(K922))&amp;connector&amp;MONTH(K922)&amp;connector&amp;DAY(K922))),"-")</f>
        <v>-</v>
      </c>
      <c r="M922" s="101" t="str">
        <f>IF(LEN(INDEX(Input!J$6:J$1005,ROW($C922)-ROW($C$5),1))=0,"",INDEX(Input!J$6:J$1005,ROW($C922)-ROW($C$5),1))</f>
        <v/>
      </c>
      <c r="N922" s="101" t="str">
        <f t="array" ref="N922">IFERROR(IF($AY$24=123,DAY(M922)&amp;connector&amp;IF($AZ$24="Extended",INDEX($AT$24:$AT$35,MONTH(M922),1),MONTH(M922))&amp;connector&amp;IF($AZ$24="Short", RIGHT(YEAR(M922),2),YEAR(M922)),IF($AY$24=213, MONTH(M922)&amp;connector&amp;DAY(M922)&amp;connector&amp;IF($AZ$24="Short", RIGHT(YEAR(M922),2),YEAR(M922)),IF($AZ$24="Short", RIGHT(YEAR(M922),2),YEAR(M922))&amp;connector&amp;MONTH(M922)&amp;connector&amp;DAY(M922))),"-")</f>
        <v>-</v>
      </c>
      <c r="O922" s="156" t="str">
        <f>IF(LEN(INDEX(Input!K$6:K$1005,ROW($C922)-ROW($C$5),1))=0,"",INDEX(Input!K$6:K$1005,ROW($C922)-ROW($C$5),1))</f>
        <v/>
      </c>
      <c r="P922" s="100" t="str">
        <f t="shared" si="110"/>
        <v>-</v>
      </c>
      <c r="Q922" s="156" t="str">
        <f>IF(LEN(INDEX(Input!L$6:L$1005,ROW($C922)-ROW($C$5),1))=0,"",INDEX(Input!L$6:L$1005,ROW($C922)-ROW($C$5),1))</f>
        <v/>
      </c>
      <c r="R922" s="100" t="str">
        <f t="shared" si="111"/>
        <v>-</v>
      </c>
      <c r="S922" s="156" t="str">
        <f>IF(LEN(INDEX(Input!M$6:M$1005,ROW($C922)-ROW($C$5),1))=0,"-",INDEX(Input!M$6:M$1005,ROW($C922)-ROW($C$5),1))</f>
        <v>-</v>
      </c>
      <c r="T922" s="156" t="str">
        <f t="shared" si="112"/>
        <v/>
      </c>
      <c r="U922" s="100" t="str">
        <f t="shared" si="113"/>
        <v>-</v>
      </c>
      <c r="V922" s="156" t="str">
        <f>IF(LEN(INDEX(Input!O$6:O$1005,ROW($C922)-ROW($C$5),1))=0,"",INDEX(Input!O$6:O$1005,ROW($C922)-ROW($C$5),1))</f>
        <v/>
      </c>
      <c r="W922" s="100" t="str">
        <f t="shared" si="114"/>
        <v>-</v>
      </c>
      <c r="X922" s="104" t="str">
        <f t="shared" si="115"/>
        <v/>
      </c>
      <c r="Y922" s="102" t="str">
        <f t="shared" si="109"/>
        <v/>
      </c>
      <c r="Z922" s="102" t="str">
        <f>IF(AND(OR(Dashboard!$D$7=J922,Dashboard!$D$7=""),  OR(Dashboard!$G$6&lt;=K922,Dashboard!$G$6=""), OR(Dashboard!$G$7&gt;=K922,Dashboard!$G$7=""),  OR(Dashboard!$J$6&lt;=O922,Dashboard!$J$6=""), OR(Dashboard!$J$7&gt;=O922,Dashboard!$J$7=""),D922&lt;&gt;""),"x","")</f>
        <v>x</v>
      </c>
      <c r="AA922" s="102" t="str">
        <f>IF(AND(OR(Dashboard!$D$6=H922,Dashboard!$D$6="",Dashboard!$D$6="All"), Z922="x"),"x","")</f>
        <v>x</v>
      </c>
      <c r="AB922" s="103" t="str">
        <f>IF(AND(OR(Dashboard!$D$6=H922,Dashboard!$D$6="",Dashboard!$D$6="All"), OR(Dashboard!$D$7=J922,Dashboard!$D$7=""),  OR(Dashboard!$G$6&lt;=K922,Dashboard!$G$6=""), OR(Dashboard!$G$7&gt;=K922,Dashboard!$G$7=""),  OR(Dashboard!$J$6&lt;=O922,Dashboard!$J$6=""), OR(Dashboard!$J$7&gt;=O922,Dashboard!$J$7=""),I922&lt;&gt;""),"x","")</f>
        <v/>
      </c>
      <c r="AC922" s="88" t="str">
        <f>IF($AB922&lt;&gt;"x","",IF(AND($I922&lt;&gt;AC$4, IFERROR(MATCH("c",$AB922:AB922,0),0)=0),"x", IF(IFERROR(MATCH("c",$AB922:AB922,0),0)=0,"c","")))</f>
        <v/>
      </c>
      <c r="AD922" s="88" t="str">
        <f>IF($AB922&lt;&gt;"x","",IF(AND($I922&lt;&gt;AD$4, IFERROR(MATCH("c",$AB922:AC922,0),0)=0),"x", IF(IFERROR(MATCH("c",$AB922:AC922,0),0)=0,"c","")))</f>
        <v/>
      </c>
      <c r="AE922" s="88" t="str">
        <f>IF($AB922&lt;&gt;"x","",IF(AND($I922&lt;&gt;AE$4, IFERROR(MATCH("c",$AB922:AD922,0),0)=0),"x", IF(IFERROR(MATCH("c",$AB922:AD922,0),0)=0,"c","")))</f>
        <v/>
      </c>
      <c r="AF922" s="88" t="str">
        <f>IF($AB922&lt;&gt;"x","",IF(AND($I922&lt;&gt;AF$4, IFERROR(MATCH("c",$AB922:AE922,0),0)=0),"x", IF(IFERROR(MATCH("c",$AB922:AE922,0),0)=0,"c","")))</f>
        <v/>
      </c>
      <c r="AG922" s="88" t="str">
        <f>IF($AB922&lt;&gt;"x","",IF(AND($I922&lt;&gt;AG$4, IFERROR(MATCH("c",$AB922:AF922,0),0)=0),"x", IF(IFERROR(MATCH("c",$AB922:AF922,0),0)=0,"c","")))</f>
        <v/>
      </c>
      <c r="AH922" s="88" t="str">
        <f>IF($AB922&lt;&gt;"x","",IF(AND($I922&lt;&gt;AH$4, IFERROR(MATCH("c",$AB922:AG922,0),0)=0),"x", IF(IFERROR(MATCH("c",$AB922:AG922,0),0)=0,"c","")))</f>
        <v/>
      </c>
      <c r="AI922" s="88" t="str">
        <f>IF($AB922&lt;&gt;"x","",IF(AND($I922&lt;&gt;AI$4, IFERROR(MATCH("c",$AB922:AH922,0),0)=0),"x", IF(IFERROR(MATCH("c",$AB922:AH922,0),0)=0,"c","")))</f>
        <v/>
      </c>
      <c r="AJ922" s="88" t="str">
        <f>IF($AB922&lt;&gt;"x","",IF(AND($I922&lt;&gt;AJ$4, IFERROR(MATCH("c",$AB922:AI922,0),0)=0),"x", IF(IFERROR(MATCH("c",$AB922:AI922,0),0)=0,"c","")))</f>
        <v/>
      </c>
      <c r="AK922" s="88" t="str">
        <f>IF($AB922&lt;&gt;"x","",IF(AND($I922&lt;&gt;AK$4, IFERROR(MATCH("c",$AB922:AJ922,0),0)=0),"x", IF(IFERROR(MATCH("c",$AB922:AJ922,0),0)=0,"c","")))</f>
        <v/>
      </c>
      <c r="AL922" s="88" t="str">
        <f>IF($AB922&lt;&gt;"x","",IF(AND($I922&lt;&gt;AL$4, IFERROR(MATCH("c",$AB922:AK922,0),0)=0),"x", IF(IFERROR(MATCH("c",$AB922:AK922,0),0)=0,"c","")))</f>
        <v/>
      </c>
      <c r="AM922" s="88" t="str">
        <f>IF($AB922&lt;&gt;"x","",IF(AND($I922&lt;&gt;AM$4, IFERROR(MATCH("c",$AB922:AL922,0),0)=0),"x", IF(IFERROR(MATCH("c",$AB922:AL922,0),0)=0,"c","")))</f>
        <v/>
      </c>
      <c r="AN922" s="88" t="str">
        <f>IF($AB922&lt;&gt;"x","",IF(AND($I922&lt;&gt;AN$4, IFERROR(MATCH("c",$AB922:AM922,0),0)=0),"x", IF(IFERROR(MATCH("c",$AB922:AM922,0),0)=0,"c","")))</f>
        <v/>
      </c>
      <c r="AO922" s="88" t="str">
        <f>IF($AB922&lt;&gt;"x","",IF(AND($I922&lt;&gt;AO$4, IFERROR(MATCH("c",$AB922:AN922,0),0)=0),"x", IF(IFERROR(MATCH("c",$AB922:AN922,0),0)=0,"c","")))</f>
        <v/>
      </c>
      <c r="AP922" s="88" t="str">
        <f>IF($AB922&lt;&gt;"x","",IF(AND($I922&lt;&gt;AP$4, IFERROR(MATCH("c",$AB922:AO922,0),0)=0),"x", IF(IFERROR(MATCH("c",$AB922:AO922,0),0)=0,"c","")))</f>
        <v/>
      </c>
      <c r="AQ922" s="88" t="str">
        <f>IF($AB922&lt;&gt;"x","",IF(AND($I922&lt;&gt;AQ$4, IFERROR(MATCH("c",$AB922:AP922,0),0)=0),"x", IF(IFERROR(MATCH("c",$AB922:AP922,0),0)=0,"c","")))</f>
        <v/>
      </c>
    </row>
    <row r="923" spans="2:43" x14ac:dyDescent="0.25">
      <c r="B923" s="88">
        <f>IF(AND(OR(Pipeline!$F$5=H923,Pipeline!$F$5="",Pipeline!$F$5="All"), OR(Pipeline!$F$6=J923,Pipeline!$F$6="",Pipeline!$F$6="All"),  OR(Pipeline!$J$5&lt;=K923,Pipeline!$J$5=""), OR(Pipeline!$J$6&gt;=K923,Pipeline!$J$6=""),  OR(Pipeline!$N$5&lt;=O923,Pipeline!$N$5=""), OR(Pipeline!$N$6&gt;=O923,Pipeline!$N$6="")),1,0)</f>
        <v>1</v>
      </c>
      <c r="C923" s="99">
        <f>IF(B923&lt;&gt;1,"",COUNTIFS($I$6:I922,I923,$B$6:B922,1)+1)</f>
        <v>911</v>
      </c>
      <c r="D923" s="100" t="str">
        <f>IF(LEN(INDEX(Input!B$6:B$1005,ROW($C923)-ROW($C$5),1))=0,"-",INDEX(Input!B$6:B$1005,ROW($C923)-ROW($C$5),1))</f>
        <v>-</v>
      </c>
      <c r="E923" s="100" t="str">
        <f>IF(LEN(INDEX(Input!C$6:C$1005,ROW($C923)-ROW($C$5),1))=0,"-",INDEX(Input!C$6:C$1005,ROW($C923)-ROW($C$5),1))</f>
        <v>-</v>
      </c>
      <c r="F923" s="100" t="str">
        <f>IF(LEN(INDEX(Input!D$6:D$1005,ROW($C923)-ROW($C$5),1))=0,"-",INDEX(Input!D$6:D$1005,ROW($C923)-ROW($C$5),1))</f>
        <v>-</v>
      </c>
      <c r="G923" s="100" t="str">
        <f>IF(LEN(INDEX(Input!E$6:E$1005,ROW($C923)-ROW($C$5),1))=0,"-",INDEX(Input!E$6:E$1005,ROW($C923)-ROW($C$5),1))</f>
        <v>-</v>
      </c>
      <c r="H923" s="100" t="str">
        <f>IF(LEN(INDEX(Input!F$6:F$1005,ROW($C923)-ROW($C$5),1))=0,"-",INDEX(Input!F$6:F$1005,ROW($C923)-ROW($C$5),1))</f>
        <v>-</v>
      </c>
      <c r="I923" s="100" t="str">
        <f>IF(LEN(INDEX(Input!G$6:G$1005,ROW($C923)-ROW($C$5),1))=0,"",INDEX(Input!G$6:G$1005,ROW($C923)-ROW($C$5),1))</f>
        <v/>
      </c>
      <c r="J923" s="100" t="str">
        <f>IF(LEN(INDEX(Input!B$6:B$1005,ROW($C923)-ROW($C$5),1))=0,"-",IF(INDEX(Input!H$6:H$1005,ROW($C923)-ROW($C$5),1)="","Not set",INDEX(Input!H$6:H$1005,ROW($C923)-ROW($C$5),1)) )</f>
        <v>-</v>
      </c>
      <c r="K923" s="101" t="str">
        <f>IF(LEN(INDEX(Input!I$6:I$1005,ROW($C923)-ROW($C$5),1))=0,"",INDEX(Input!I$6:I$1005,ROW($C923)-ROW($C$5),1))</f>
        <v/>
      </c>
      <c r="L923" s="101" t="str">
        <f t="array" ref="L923">IFERROR(IF($AY$24=123,DAY(K923)&amp;connector&amp;IF($AZ$24="Extended",INDEX($AT$24:$AT$35,MONTH(K923),1),MONTH(K923))&amp;connector&amp;IF($AZ$24="Short", RIGHT(YEAR(K923),2),YEAR(K923)),IF($AY$24=213, MONTH(K923)&amp;connector&amp;DAY(K923)&amp;connector&amp;IF($AZ$24="Short", RIGHT(YEAR(K923),2),YEAR(K923)),IF($AZ$24="Short", RIGHT(YEAR(K923),2),YEAR(K923))&amp;connector&amp;MONTH(K923)&amp;connector&amp;DAY(K923))),"-")</f>
        <v>-</v>
      </c>
      <c r="M923" s="101" t="str">
        <f>IF(LEN(INDEX(Input!J$6:J$1005,ROW($C923)-ROW($C$5),1))=0,"",INDEX(Input!J$6:J$1005,ROW($C923)-ROW($C$5),1))</f>
        <v/>
      </c>
      <c r="N923" s="101" t="str">
        <f t="array" ref="N923">IFERROR(IF($AY$24=123,DAY(M923)&amp;connector&amp;IF($AZ$24="Extended",INDEX($AT$24:$AT$35,MONTH(M923),1),MONTH(M923))&amp;connector&amp;IF($AZ$24="Short", RIGHT(YEAR(M923),2),YEAR(M923)),IF($AY$24=213, MONTH(M923)&amp;connector&amp;DAY(M923)&amp;connector&amp;IF($AZ$24="Short", RIGHT(YEAR(M923),2),YEAR(M923)),IF($AZ$24="Short", RIGHT(YEAR(M923),2),YEAR(M923))&amp;connector&amp;MONTH(M923)&amp;connector&amp;DAY(M923))),"-")</f>
        <v>-</v>
      </c>
      <c r="O923" s="156" t="str">
        <f>IF(LEN(INDEX(Input!K$6:K$1005,ROW($C923)-ROW($C$5),1))=0,"",INDEX(Input!K$6:K$1005,ROW($C923)-ROW($C$5),1))</f>
        <v/>
      </c>
      <c r="P923" s="100" t="str">
        <f t="shared" si="110"/>
        <v>-</v>
      </c>
      <c r="Q923" s="156" t="str">
        <f>IF(LEN(INDEX(Input!L$6:L$1005,ROW($C923)-ROW($C$5),1))=0,"",INDEX(Input!L$6:L$1005,ROW($C923)-ROW($C$5),1))</f>
        <v/>
      </c>
      <c r="R923" s="100" t="str">
        <f t="shared" si="111"/>
        <v>-</v>
      </c>
      <c r="S923" s="156" t="str">
        <f>IF(LEN(INDEX(Input!M$6:M$1005,ROW($C923)-ROW($C$5),1))=0,"-",INDEX(Input!M$6:M$1005,ROW($C923)-ROW($C$5),1))</f>
        <v>-</v>
      </c>
      <c r="T923" s="156" t="str">
        <f t="shared" si="112"/>
        <v/>
      </c>
      <c r="U923" s="100" t="str">
        <f t="shared" si="113"/>
        <v>-</v>
      </c>
      <c r="V923" s="156" t="str">
        <f>IF(LEN(INDEX(Input!O$6:O$1005,ROW($C923)-ROW($C$5),1))=0,"",INDEX(Input!O$6:O$1005,ROW($C923)-ROW($C$5),1))</f>
        <v/>
      </c>
      <c r="W923" s="100" t="str">
        <f t="shared" si="114"/>
        <v>-</v>
      </c>
      <c r="X923" s="104" t="str">
        <f t="shared" si="115"/>
        <v/>
      </c>
      <c r="Y923" s="102" t="str">
        <f t="shared" si="109"/>
        <v/>
      </c>
      <c r="Z923" s="102" t="str">
        <f>IF(AND(OR(Dashboard!$D$7=J923,Dashboard!$D$7=""),  OR(Dashboard!$G$6&lt;=K923,Dashboard!$G$6=""), OR(Dashboard!$G$7&gt;=K923,Dashboard!$G$7=""),  OR(Dashboard!$J$6&lt;=O923,Dashboard!$J$6=""), OR(Dashboard!$J$7&gt;=O923,Dashboard!$J$7=""),D923&lt;&gt;""),"x","")</f>
        <v>x</v>
      </c>
      <c r="AA923" s="102" t="str">
        <f>IF(AND(OR(Dashboard!$D$6=H923,Dashboard!$D$6="",Dashboard!$D$6="All"), Z923="x"),"x","")</f>
        <v>x</v>
      </c>
      <c r="AB923" s="103" t="str">
        <f>IF(AND(OR(Dashboard!$D$6=H923,Dashboard!$D$6="",Dashboard!$D$6="All"), OR(Dashboard!$D$7=J923,Dashboard!$D$7=""),  OR(Dashboard!$G$6&lt;=K923,Dashboard!$G$6=""), OR(Dashboard!$G$7&gt;=K923,Dashboard!$G$7=""),  OR(Dashboard!$J$6&lt;=O923,Dashboard!$J$6=""), OR(Dashboard!$J$7&gt;=O923,Dashboard!$J$7=""),I923&lt;&gt;""),"x","")</f>
        <v/>
      </c>
      <c r="AC923" s="88" t="str">
        <f>IF($AB923&lt;&gt;"x","",IF(AND($I923&lt;&gt;AC$4, IFERROR(MATCH("c",$AB923:AB923,0),0)=0),"x", IF(IFERROR(MATCH("c",$AB923:AB923,0),0)=0,"c","")))</f>
        <v/>
      </c>
      <c r="AD923" s="88" t="str">
        <f>IF($AB923&lt;&gt;"x","",IF(AND($I923&lt;&gt;AD$4, IFERROR(MATCH("c",$AB923:AC923,0),0)=0),"x", IF(IFERROR(MATCH("c",$AB923:AC923,0),0)=0,"c","")))</f>
        <v/>
      </c>
      <c r="AE923" s="88" t="str">
        <f>IF($AB923&lt;&gt;"x","",IF(AND($I923&lt;&gt;AE$4, IFERROR(MATCH("c",$AB923:AD923,0),0)=0),"x", IF(IFERROR(MATCH("c",$AB923:AD923,0),0)=0,"c","")))</f>
        <v/>
      </c>
      <c r="AF923" s="88" t="str">
        <f>IF($AB923&lt;&gt;"x","",IF(AND($I923&lt;&gt;AF$4, IFERROR(MATCH("c",$AB923:AE923,0),0)=0),"x", IF(IFERROR(MATCH("c",$AB923:AE923,0),0)=0,"c","")))</f>
        <v/>
      </c>
      <c r="AG923" s="88" t="str">
        <f>IF($AB923&lt;&gt;"x","",IF(AND($I923&lt;&gt;AG$4, IFERROR(MATCH("c",$AB923:AF923,0),0)=0),"x", IF(IFERROR(MATCH("c",$AB923:AF923,0),0)=0,"c","")))</f>
        <v/>
      </c>
      <c r="AH923" s="88" t="str">
        <f>IF($AB923&lt;&gt;"x","",IF(AND($I923&lt;&gt;AH$4, IFERROR(MATCH("c",$AB923:AG923,0),0)=0),"x", IF(IFERROR(MATCH("c",$AB923:AG923,0),0)=0,"c","")))</f>
        <v/>
      </c>
      <c r="AI923" s="88" t="str">
        <f>IF($AB923&lt;&gt;"x","",IF(AND($I923&lt;&gt;AI$4, IFERROR(MATCH("c",$AB923:AH923,0),0)=0),"x", IF(IFERROR(MATCH("c",$AB923:AH923,0),0)=0,"c","")))</f>
        <v/>
      </c>
      <c r="AJ923" s="88" t="str">
        <f>IF($AB923&lt;&gt;"x","",IF(AND($I923&lt;&gt;AJ$4, IFERROR(MATCH("c",$AB923:AI923,0),0)=0),"x", IF(IFERROR(MATCH("c",$AB923:AI923,0),0)=0,"c","")))</f>
        <v/>
      </c>
      <c r="AK923" s="88" t="str">
        <f>IF($AB923&lt;&gt;"x","",IF(AND($I923&lt;&gt;AK$4, IFERROR(MATCH("c",$AB923:AJ923,0),0)=0),"x", IF(IFERROR(MATCH("c",$AB923:AJ923,0),0)=0,"c","")))</f>
        <v/>
      </c>
      <c r="AL923" s="88" t="str">
        <f>IF($AB923&lt;&gt;"x","",IF(AND($I923&lt;&gt;AL$4, IFERROR(MATCH("c",$AB923:AK923,0),0)=0),"x", IF(IFERROR(MATCH("c",$AB923:AK923,0),0)=0,"c","")))</f>
        <v/>
      </c>
      <c r="AM923" s="88" t="str">
        <f>IF($AB923&lt;&gt;"x","",IF(AND($I923&lt;&gt;AM$4, IFERROR(MATCH("c",$AB923:AL923,0),0)=0),"x", IF(IFERROR(MATCH("c",$AB923:AL923,0),0)=0,"c","")))</f>
        <v/>
      </c>
      <c r="AN923" s="88" t="str">
        <f>IF($AB923&lt;&gt;"x","",IF(AND($I923&lt;&gt;AN$4, IFERROR(MATCH("c",$AB923:AM923,0),0)=0),"x", IF(IFERROR(MATCH("c",$AB923:AM923,0),0)=0,"c","")))</f>
        <v/>
      </c>
      <c r="AO923" s="88" t="str">
        <f>IF($AB923&lt;&gt;"x","",IF(AND($I923&lt;&gt;AO$4, IFERROR(MATCH("c",$AB923:AN923,0),0)=0),"x", IF(IFERROR(MATCH("c",$AB923:AN923,0),0)=0,"c","")))</f>
        <v/>
      </c>
      <c r="AP923" s="88" t="str">
        <f>IF($AB923&lt;&gt;"x","",IF(AND($I923&lt;&gt;AP$4, IFERROR(MATCH("c",$AB923:AO923,0),0)=0),"x", IF(IFERROR(MATCH("c",$AB923:AO923,0),0)=0,"c","")))</f>
        <v/>
      </c>
      <c r="AQ923" s="88" t="str">
        <f>IF($AB923&lt;&gt;"x","",IF(AND($I923&lt;&gt;AQ$4, IFERROR(MATCH("c",$AB923:AP923,0),0)=0),"x", IF(IFERROR(MATCH("c",$AB923:AP923,0),0)=0,"c","")))</f>
        <v/>
      </c>
    </row>
    <row r="924" spans="2:43" x14ac:dyDescent="0.25">
      <c r="B924" s="88">
        <f>IF(AND(OR(Pipeline!$F$5=H924,Pipeline!$F$5="",Pipeline!$F$5="All"), OR(Pipeline!$F$6=J924,Pipeline!$F$6="",Pipeline!$F$6="All"),  OR(Pipeline!$J$5&lt;=K924,Pipeline!$J$5=""), OR(Pipeline!$J$6&gt;=K924,Pipeline!$J$6=""),  OR(Pipeline!$N$5&lt;=O924,Pipeline!$N$5=""), OR(Pipeline!$N$6&gt;=O924,Pipeline!$N$6="")),1,0)</f>
        <v>1</v>
      </c>
      <c r="C924" s="99">
        <f>IF(B924&lt;&gt;1,"",COUNTIFS($I$6:I923,I924,$B$6:B923,1)+1)</f>
        <v>912</v>
      </c>
      <c r="D924" s="100" t="str">
        <f>IF(LEN(INDEX(Input!B$6:B$1005,ROW($C924)-ROW($C$5),1))=0,"-",INDEX(Input!B$6:B$1005,ROW($C924)-ROW($C$5),1))</f>
        <v>-</v>
      </c>
      <c r="E924" s="100" t="str">
        <f>IF(LEN(INDEX(Input!C$6:C$1005,ROW($C924)-ROW($C$5),1))=0,"-",INDEX(Input!C$6:C$1005,ROW($C924)-ROW($C$5),1))</f>
        <v>-</v>
      </c>
      <c r="F924" s="100" t="str">
        <f>IF(LEN(INDEX(Input!D$6:D$1005,ROW($C924)-ROW($C$5),1))=0,"-",INDEX(Input!D$6:D$1005,ROW($C924)-ROW($C$5),1))</f>
        <v>-</v>
      </c>
      <c r="G924" s="100" t="str">
        <f>IF(LEN(INDEX(Input!E$6:E$1005,ROW($C924)-ROW($C$5),1))=0,"-",INDEX(Input!E$6:E$1005,ROW($C924)-ROW($C$5),1))</f>
        <v>-</v>
      </c>
      <c r="H924" s="100" t="str">
        <f>IF(LEN(INDEX(Input!F$6:F$1005,ROW($C924)-ROW($C$5),1))=0,"-",INDEX(Input!F$6:F$1005,ROW($C924)-ROW($C$5),1))</f>
        <v>-</v>
      </c>
      <c r="I924" s="100" t="str">
        <f>IF(LEN(INDEX(Input!G$6:G$1005,ROW($C924)-ROW($C$5),1))=0,"",INDEX(Input!G$6:G$1005,ROW($C924)-ROW($C$5),1))</f>
        <v/>
      </c>
      <c r="J924" s="100" t="str">
        <f>IF(LEN(INDEX(Input!B$6:B$1005,ROW($C924)-ROW($C$5),1))=0,"-",IF(INDEX(Input!H$6:H$1005,ROW($C924)-ROW($C$5),1)="","Not set",INDEX(Input!H$6:H$1005,ROW($C924)-ROW($C$5),1)) )</f>
        <v>-</v>
      </c>
      <c r="K924" s="101" t="str">
        <f>IF(LEN(INDEX(Input!I$6:I$1005,ROW($C924)-ROW($C$5),1))=0,"",INDEX(Input!I$6:I$1005,ROW($C924)-ROW($C$5),1))</f>
        <v/>
      </c>
      <c r="L924" s="101" t="str">
        <f t="array" ref="L924">IFERROR(IF($AY$24=123,DAY(K924)&amp;connector&amp;IF($AZ$24="Extended",INDEX($AT$24:$AT$35,MONTH(K924),1),MONTH(K924))&amp;connector&amp;IF($AZ$24="Short", RIGHT(YEAR(K924),2),YEAR(K924)),IF($AY$24=213, MONTH(K924)&amp;connector&amp;DAY(K924)&amp;connector&amp;IF($AZ$24="Short", RIGHT(YEAR(K924),2),YEAR(K924)),IF($AZ$24="Short", RIGHT(YEAR(K924),2),YEAR(K924))&amp;connector&amp;MONTH(K924)&amp;connector&amp;DAY(K924))),"-")</f>
        <v>-</v>
      </c>
      <c r="M924" s="101" t="str">
        <f>IF(LEN(INDEX(Input!J$6:J$1005,ROW($C924)-ROW($C$5),1))=0,"",INDEX(Input!J$6:J$1005,ROW($C924)-ROW($C$5),1))</f>
        <v/>
      </c>
      <c r="N924" s="101" t="str">
        <f t="array" ref="N924">IFERROR(IF($AY$24=123,DAY(M924)&amp;connector&amp;IF($AZ$24="Extended",INDEX($AT$24:$AT$35,MONTH(M924),1),MONTH(M924))&amp;connector&amp;IF($AZ$24="Short", RIGHT(YEAR(M924),2),YEAR(M924)),IF($AY$24=213, MONTH(M924)&amp;connector&amp;DAY(M924)&amp;connector&amp;IF($AZ$24="Short", RIGHT(YEAR(M924),2),YEAR(M924)),IF($AZ$24="Short", RIGHT(YEAR(M924),2),YEAR(M924))&amp;connector&amp;MONTH(M924)&amp;connector&amp;DAY(M924))),"-")</f>
        <v>-</v>
      </c>
      <c r="O924" s="156" t="str">
        <f>IF(LEN(INDEX(Input!K$6:K$1005,ROW($C924)-ROW($C$5),1))=0,"",INDEX(Input!K$6:K$1005,ROW($C924)-ROW($C$5),1))</f>
        <v/>
      </c>
      <c r="P924" s="100" t="str">
        <f t="shared" si="110"/>
        <v>-</v>
      </c>
      <c r="Q924" s="156" t="str">
        <f>IF(LEN(INDEX(Input!L$6:L$1005,ROW($C924)-ROW($C$5),1))=0,"",INDEX(Input!L$6:L$1005,ROW($C924)-ROW($C$5),1))</f>
        <v/>
      </c>
      <c r="R924" s="100" t="str">
        <f t="shared" si="111"/>
        <v>-</v>
      </c>
      <c r="S924" s="156" t="str">
        <f>IF(LEN(INDEX(Input!M$6:M$1005,ROW($C924)-ROW($C$5),1))=0,"-",INDEX(Input!M$6:M$1005,ROW($C924)-ROW($C$5),1))</f>
        <v>-</v>
      </c>
      <c r="T924" s="156" t="str">
        <f t="shared" si="112"/>
        <v/>
      </c>
      <c r="U924" s="100" t="str">
        <f t="shared" si="113"/>
        <v>-</v>
      </c>
      <c r="V924" s="156" t="str">
        <f>IF(LEN(INDEX(Input!O$6:O$1005,ROW($C924)-ROW($C$5),1))=0,"",INDEX(Input!O$6:O$1005,ROW($C924)-ROW($C$5),1))</f>
        <v/>
      </c>
      <c r="W924" s="100" t="str">
        <f t="shared" si="114"/>
        <v>-</v>
      </c>
      <c r="X924" s="104" t="str">
        <f t="shared" si="115"/>
        <v/>
      </c>
      <c r="Y924" s="102" t="str">
        <f t="shared" si="109"/>
        <v/>
      </c>
      <c r="Z924" s="102" t="str">
        <f>IF(AND(OR(Dashboard!$D$7=J924,Dashboard!$D$7=""),  OR(Dashboard!$G$6&lt;=K924,Dashboard!$G$6=""), OR(Dashboard!$G$7&gt;=K924,Dashboard!$G$7=""),  OR(Dashboard!$J$6&lt;=O924,Dashboard!$J$6=""), OR(Dashboard!$J$7&gt;=O924,Dashboard!$J$7=""),D924&lt;&gt;""),"x","")</f>
        <v>x</v>
      </c>
      <c r="AA924" s="102" t="str">
        <f>IF(AND(OR(Dashboard!$D$6=H924,Dashboard!$D$6="",Dashboard!$D$6="All"), Z924="x"),"x","")</f>
        <v>x</v>
      </c>
      <c r="AB924" s="103" t="str">
        <f>IF(AND(OR(Dashboard!$D$6=H924,Dashboard!$D$6="",Dashboard!$D$6="All"), OR(Dashboard!$D$7=J924,Dashboard!$D$7=""),  OR(Dashboard!$G$6&lt;=K924,Dashboard!$G$6=""), OR(Dashboard!$G$7&gt;=K924,Dashboard!$G$7=""),  OR(Dashboard!$J$6&lt;=O924,Dashboard!$J$6=""), OR(Dashboard!$J$7&gt;=O924,Dashboard!$J$7=""),I924&lt;&gt;""),"x","")</f>
        <v/>
      </c>
      <c r="AC924" s="88" t="str">
        <f>IF($AB924&lt;&gt;"x","",IF(AND($I924&lt;&gt;AC$4, IFERROR(MATCH("c",$AB924:AB924,0),0)=0),"x", IF(IFERROR(MATCH("c",$AB924:AB924,0),0)=0,"c","")))</f>
        <v/>
      </c>
      <c r="AD924" s="88" t="str">
        <f>IF($AB924&lt;&gt;"x","",IF(AND($I924&lt;&gt;AD$4, IFERROR(MATCH("c",$AB924:AC924,0),0)=0),"x", IF(IFERROR(MATCH("c",$AB924:AC924,0),0)=0,"c","")))</f>
        <v/>
      </c>
      <c r="AE924" s="88" t="str">
        <f>IF($AB924&lt;&gt;"x","",IF(AND($I924&lt;&gt;AE$4, IFERROR(MATCH("c",$AB924:AD924,0),0)=0),"x", IF(IFERROR(MATCH("c",$AB924:AD924,0),0)=0,"c","")))</f>
        <v/>
      </c>
      <c r="AF924" s="88" t="str">
        <f>IF($AB924&lt;&gt;"x","",IF(AND($I924&lt;&gt;AF$4, IFERROR(MATCH("c",$AB924:AE924,0),0)=0),"x", IF(IFERROR(MATCH("c",$AB924:AE924,0),0)=0,"c","")))</f>
        <v/>
      </c>
      <c r="AG924" s="88" t="str">
        <f>IF($AB924&lt;&gt;"x","",IF(AND($I924&lt;&gt;AG$4, IFERROR(MATCH("c",$AB924:AF924,0),0)=0),"x", IF(IFERROR(MATCH("c",$AB924:AF924,0),0)=0,"c","")))</f>
        <v/>
      </c>
      <c r="AH924" s="88" t="str">
        <f>IF($AB924&lt;&gt;"x","",IF(AND($I924&lt;&gt;AH$4, IFERROR(MATCH("c",$AB924:AG924,0),0)=0),"x", IF(IFERROR(MATCH("c",$AB924:AG924,0),0)=0,"c","")))</f>
        <v/>
      </c>
      <c r="AI924" s="88" t="str">
        <f>IF($AB924&lt;&gt;"x","",IF(AND($I924&lt;&gt;AI$4, IFERROR(MATCH("c",$AB924:AH924,0),0)=0),"x", IF(IFERROR(MATCH("c",$AB924:AH924,0),0)=0,"c","")))</f>
        <v/>
      </c>
      <c r="AJ924" s="88" t="str">
        <f>IF($AB924&lt;&gt;"x","",IF(AND($I924&lt;&gt;AJ$4, IFERROR(MATCH("c",$AB924:AI924,0),0)=0),"x", IF(IFERROR(MATCH("c",$AB924:AI924,0),0)=0,"c","")))</f>
        <v/>
      </c>
      <c r="AK924" s="88" t="str">
        <f>IF($AB924&lt;&gt;"x","",IF(AND($I924&lt;&gt;AK$4, IFERROR(MATCH("c",$AB924:AJ924,0),0)=0),"x", IF(IFERROR(MATCH("c",$AB924:AJ924,0),0)=0,"c","")))</f>
        <v/>
      </c>
      <c r="AL924" s="88" t="str">
        <f>IF($AB924&lt;&gt;"x","",IF(AND($I924&lt;&gt;AL$4, IFERROR(MATCH("c",$AB924:AK924,0),0)=0),"x", IF(IFERROR(MATCH("c",$AB924:AK924,0),0)=0,"c","")))</f>
        <v/>
      </c>
      <c r="AM924" s="88" t="str">
        <f>IF($AB924&lt;&gt;"x","",IF(AND($I924&lt;&gt;AM$4, IFERROR(MATCH("c",$AB924:AL924,0),0)=0),"x", IF(IFERROR(MATCH("c",$AB924:AL924,0),0)=0,"c","")))</f>
        <v/>
      </c>
      <c r="AN924" s="88" t="str">
        <f>IF($AB924&lt;&gt;"x","",IF(AND($I924&lt;&gt;AN$4, IFERROR(MATCH("c",$AB924:AM924,0),0)=0),"x", IF(IFERROR(MATCH("c",$AB924:AM924,0),0)=0,"c","")))</f>
        <v/>
      </c>
      <c r="AO924" s="88" t="str">
        <f>IF($AB924&lt;&gt;"x","",IF(AND($I924&lt;&gt;AO$4, IFERROR(MATCH("c",$AB924:AN924,0),0)=0),"x", IF(IFERROR(MATCH("c",$AB924:AN924,0),0)=0,"c","")))</f>
        <v/>
      </c>
      <c r="AP924" s="88" t="str">
        <f>IF($AB924&lt;&gt;"x","",IF(AND($I924&lt;&gt;AP$4, IFERROR(MATCH("c",$AB924:AO924,0),0)=0),"x", IF(IFERROR(MATCH("c",$AB924:AO924,0),0)=0,"c","")))</f>
        <v/>
      </c>
      <c r="AQ924" s="88" t="str">
        <f>IF($AB924&lt;&gt;"x","",IF(AND($I924&lt;&gt;AQ$4, IFERROR(MATCH("c",$AB924:AP924,0),0)=0),"x", IF(IFERROR(MATCH("c",$AB924:AP924,0),0)=0,"c","")))</f>
        <v/>
      </c>
    </row>
    <row r="925" spans="2:43" x14ac:dyDescent="0.25">
      <c r="B925" s="88">
        <f>IF(AND(OR(Pipeline!$F$5=H925,Pipeline!$F$5="",Pipeline!$F$5="All"), OR(Pipeline!$F$6=J925,Pipeline!$F$6="",Pipeline!$F$6="All"),  OR(Pipeline!$J$5&lt;=K925,Pipeline!$J$5=""), OR(Pipeline!$J$6&gt;=K925,Pipeline!$J$6=""),  OR(Pipeline!$N$5&lt;=O925,Pipeline!$N$5=""), OR(Pipeline!$N$6&gt;=O925,Pipeline!$N$6="")),1,0)</f>
        <v>1</v>
      </c>
      <c r="C925" s="99">
        <f>IF(B925&lt;&gt;1,"",COUNTIFS($I$6:I924,I925,$B$6:B924,1)+1)</f>
        <v>913</v>
      </c>
      <c r="D925" s="100" t="str">
        <f>IF(LEN(INDEX(Input!B$6:B$1005,ROW($C925)-ROW($C$5),1))=0,"-",INDEX(Input!B$6:B$1005,ROW($C925)-ROW($C$5),1))</f>
        <v>-</v>
      </c>
      <c r="E925" s="100" t="str">
        <f>IF(LEN(INDEX(Input!C$6:C$1005,ROW($C925)-ROW($C$5),1))=0,"-",INDEX(Input!C$6:C$1005,ROW($C925)-ROW($C$5),1))</f>
        <v>-</v>
      </c>
      <c r="F925" s="100" t="str">
        <f>IF(LEN(INDEX(Input!D$6:D$1005,ROW($C925)-ROW($C$5),1))=0,"-",INDEX(Input!D$6:D$1005,ROW($C925)-ROW($C$5),1))</f>
        <v>-</v>
      </c>
      <c r="G925" s="100" t="str">
        <f>IF(LEN(INDEX(Input!E$6:E$1005,ROW($C925)-ROW($C$5),1))=0,"-",INDEX(Input!E$6:E$1005,ROW($C925)-ROW($C$5),1))</f>
        <v>-</v>
      </c>
      <c r="H925" s="100" t="str">
        <f>IF(LEN(INDEX(Input!F$6:F$1005,ROW($C925)-ROW($C$5),1))=0,"-",INDEX(Input!F$6:F$1005,ROW($C925)-ROW($C$5),1))</f>
        <v>-</v>
      </c>
      <c r="I925" s="100" t="str">
        <f>IF(LEN(INDEX(Input!G$6:G$1005,ROW($C925)-ROW($C$5),1))=0,"",INDEX(Input!G$6:G$1005,ROW($C925)-ROW($C$5),1))</f>
        <v/>
      </c>
      <c r="J925" s="100" t="str">
        <f>IF(LEN(INDEX(Input!B$6:B$1005,ROW($C925)-ROW($C$5),1))=0,"-",IF(INDEX(Input!H$6:H$1005,ROW($C925)-ROW($C$5),1)="","Not set",INDEX(Input!H$6:H$1005,ROW($C925)-ROW($C$5),1)) )</f>
        <v>-</v>
      </c>
      <c r="K925" s="101" t="str">
        <f>IF(LEN(INDEX(Input!I$6:I$1005,ROW($C925)-ROW($C$5),1))=0,"",INDEX(Input!I$6:I$1005,ROW($C925)-ROW($C$5),1))</f>
        <v/>
      </c>
      <c r="L925" s="101" t="str">
        <f t="array" ref="L925">IFERROR(IF($AY$24=123,DAY(K925)&amp;connector&amp;IF($AZ$24="Extended",INDEX($AT$24:$AT$35,MONTH(K925),1),MONTH(K925))&amp;connector&amp;IF($AZ$24="Short", RIGHT(YEAR(K925),2),YEAR(K925)),IF($AY$24=213, MONTH(K925)&amp;connector&amp;DAY(K925)&amp;connector&amp;IF($AZ$24="Short", RIGHT(YEAR(K925),2),YEAR(K925)),IF($AZ$24="Short", RIGHT(YEAR(K925),2),YEAR(K925))&amp;connector&amp;MONTH(K925)&amp;connector&amp;DAY(K925))),"-")</f>
        <v>-</v>
      </c>
      <c r="M925" s="101" t="str">
        <f>IF(LEN(INDEX(Input!J$6:J$1005,ROW($C925)-ROW($C$5),1))=0,"",INDEX(Input!J$6:J$1005,ROW($C925)-ROW($C$5),1))</f>
        <v/>
      </c>
      <c r="N925" s="101" t="str">
        <f t="array" ref="N925">IFERROR(IF($AY$24=123,DAY(M925)&amp;connector&amp;IF($AZ$24="Extended",INDEX($AT$24:$AT$35,MONTH(M925),1),MONTH(M925))&amp;connector&amp;IF($AZ$24="Short", RIGHT(YEAR(M925),2),YEAR(M925)),IF($AY$24=213, MONTH(M925)&amp;connector&amp;DAY(M925)&amp;connector&amp;IF($AZ$24="Short", RIGHT(YEAR(M925),2),YEAR(M925)),IF($AZ$24="Short", RIGHT(YEAR(M925),2),YEAR(M925))&amp;connector&amp;MONTH(M925)&amp;connector&amp;DAY(M925))),"-")</f>
        <v>-</v>
      </c>
      <c r="O925" s="156" t="str">
        <f>IF(LEN(INDEX(Input!K$6:K$1005,ROW($C925)-ROW($C$5),1))=0,"",INDEX(Input!K$6:K$1005,ROW($C925)-ROW($C$5),1))</f>
        <v/>
      </c>
      <c r="P925" s="100" t="str">
        <f t="shared" si="110"/>
        <v>-</v>
      </c>
      <c r="Q925" s="156" t="str">
        <f>IF(LEN(INDEX(Input!L$6:L$1005,ROW($C925)-ROW($C$5),1))=0,"",INDEX(Input!L$6:L$1005,ROW($C925)-ROW($C$5),1))</f>
        <v/>
      </c>
      <c r="R925" s="100" t="str">
        <f t="shared" si="111"/>
        <v>-</v>
      </c>
      <c r="S925" s="156" t="str">
        <f>IF(LEN(INDEX(Input!M$6:M$1005,ROW($C925)-ROW($C$5),1))=0,"-",INDEX(Input!M$6:M$1005,ROW($C925)-ROW($C$5),1))</f>
        <v>-</v>
      </c>
      <c r="T925" s="156" t="str">
        <f t="shared" si="112"/>
        <v/>
      </c>
      <c r="U925" s="100" t="str">
        <f t="shared" si="113"/>
        <v>-</v>
      </c>
      <c r="V925" s="156" t="str">
        <f>IF(LEN(INDEX(Input!O$6:O$1005,ROW($C925)-ROW($C$5),1))=0,"",INDEX(Input!O$6:O$1005,ROW($C925)-ROW($C$5),1))</f>
        <v/>
      </c>
      <c r="W925" s="100" t="str">
        <f t="shared" si="114"/>
        <v>-</v>
      </c>
      <c r="X925" s="104" t="str">
        <f t="shared" si="115"/>
        <v/>
      </c>
      <c r="Y925" s="102" t="str">
        <f t="shared" si="109"/>
        <v/>
      </c>
      <c r="Z925" s="102" t="str">
        <f>IF(AND(OR(Dashboard!$D$7=J925,Dashboard!$D$7=""),  OR(Dashboard!$G$6&lt;=K925,Dashboard!$G$6=""), OR(Dashboard!$G$7&gt;=K925,Dashboard!$G$7=""),  OR(Dashboard!$J$6&lt;=O925,Dashboard!$J$6=""), OR(Dashboard!$J$7&gt;=O925,Dashboard!$J$7=""),D925&lt;&gt;""),"x","")</f>
        <v>x</v>
      </c>
      <c r="AA925" s="102" t="str">
        <f>IF(AND(OR(Dashboard!$D$6=H925,Dashboard!$D$6="",Dashboard!$D$6="All"), Z925="x"),"x","")</f>
        <v>x</v>
      </c>
      <c r="AB925" s="103" t="str">
        <f>IF(AND(OR(Dashboard!$D$6=H925,Dashboard!$D$6="",Dashboard!$D$6="All"), OR(Dashboard!$D$7=J925,Dashboard!$D$7=""),  OR(Dashboard!$G$6&lt;=K925,Dashboard!$G$6=""), OR(Dashboard!$G$7&gt;=K925,Dashboard!$G$7=""),  OR(Dashboard!$J$6&lt;=O925,Dashboard!$J$6=""), OR(Dashboard!$J$7&gt;=O925,Dashboard!$J$7=""),I925&lt;&gt;""),"x","")</f>
        <v/>
      </c>
      <c r="AC925" s="88" t="str">
        <f>IF($AB925&lt;&gt;"x","",IF(AND($I925&lt;&gt;AC$4, IFERROR(MATCH("c",$AB925:AB925,0),0)=0),"x", IF(IFERROR(MATCH("c",$AB925:AB925,0),0)=0,"c","")))</f>
        <v/>
      </c>
      <c r="AD925" s="88" t="str">
        <f>IF($AB925&lt;&gt;"x","",IF(AND($I925&lt;&gt;AD$4, IFERROR(MATCH("c",$AB925:AC925,0),0)=0),"x", IF(IFERROR(MATCH("c",$AB925:AC925,0),0)=0,"c","")))</f>
        <v/>
      </c>
      <c r="AE925" s="88" t="str">
        <f>IF($AB925&lt;&gt;"x","",IF(AND($I925&lt;&gt;AE$4, IFERROR(MATCH("c",$AB925:AD925,0),0)=0),"x", IF(IFERROR(MATCH("c",$AB925:AD925,0),0)=0,"c","")))</f>
        <v/>
      </c>
      <c r="AF925" s="88" t="str">
        <f>IF($AB925&lt;&gt;"x","",IF(AND($I925&lt;&gt;AF$4, IFERROR(MATCH("c",$AB925:AE925,0),0)=0),"x", IF(IFERROR(MATCH("c",$AB925:AE925,0),0)=0,"c","")))</f>
        <v/>
      </c>
      <c r="AG925" s="88" t="str">
        <f>IF($AB925&lt;&gt;"x","",IF(AND($I925&lt;&gt;AG$4, IFERROR(MATCH("c",$AB925:AF925,0),0)=0),"x", IF(IFERROR(MATCH("c",$AB925:AF925,0),0)=0,"c","")))</f>
        <v/>
      </c>
      <c r="AH925" s="88" t="str">
        <f>IF($AB925&lt;&gt;"x","",IF(AND($I925&lt;&gt;AH$4, IFERROR(MATCH("c",$AB925:AG925,0),0)=0),"x", IF(IFERROR(MATCH("c",$AB925:AG925,0),0)=0,"c","")))</f>
        <v/>
      </c>
      <c r="AI925" s="88" t="str">
        <f>IF($AB925&lt;&gt;"x","",IF(AND($I925&lt;&gt;AI$4, IFERROR(MATCH("c",$AB925:AH925,0),0)=0),"x", IF(IFERROR(MATCH("c",$AB925:AH925,0),0)=0,"c","")))</f>
        <v/>
      </c>
      <c r="AJ925" s="88" t="str">
        <f>IF($AB925&lt;&gt;"x","",IF(AND($I925&lt;&gt;AJ$4, IFERROR(MATCH("c",$AB925:AI925,0),0)=0),"x", IF(IFERROR(MATCH("c",$AB925:AI925,0),0)=0,"c","")))</f>
        <v/>
      </c>
      <c r="AK925" s="88" t="str">
        <f>IF($AB925&lt;&gt;"x","",IF(AND($I925&lt;&gt;AK$4, IFERROR(MATCH("c",$AB925:AJ925,0),0)=0),"x", IF(IFERROR(MATCH("c",$AB925:AJ925,0),0)=0,"c","")))</f>
        <v/>
      </c>
      <c r="AL925" s="88" t="str">
        <f>IF($AB925&lt;&gt;"x","",IF(AND($I925&lt;&gt;AL$4, IFERROR(MATCH("c",$AB925:AK925,0),0)=0),"x", IF(IFERROR(MATCH("c",$AB925:AK925,0),0)=0,"c","")))</f>
        <v/>
      </c>
      <c r="AM925" s="88" t="str">
        <f>IF($AB925&lt;&gt;"x","",IF(AND($I925&lt;&gt;AM$4, IFERROR(MATCH("c",$AB925:AL925,0),0)=0),"x", IF(IFERROR(MATCH("c",$AB925:AL925,0),0)=0,"c","")))</f>
        <v/>
      </c>
      <c r="AN925" s="88" t="str">
        <f>IF($AB925&lt;&gt;"x","",IF(AND($I925&lt;&gt;AN$4, IFERROR(MATCH("c",$AB925:AM925,0),0)=0),"x", IF(IFERROR(MATCH("c",$AB925:AM925,0),0)=0,"c","")))</f>
        <v/>
      </c>
      <c r="AO925" s="88" t="str">
        <f>IF($AB925&lt;&gt;"x","",IF(AND($I925&lt;&gt;AO$4, IFERROR(MATCH("c",$AB925:AN925,0),0)=0),"x", IF(IFERROR(MATCH("c",$AB925:AN925,0),0)=0,"c","")))</f>
        <v/>
      </c>
      <c r="AP925" s="88" t="str">
        <f>IF($AB925&lt;&gt;"x","",IF(AND($I925&lt;&gt;AP$4, IFERROR(MATCH("c",$AB925:AO925,0),0)=0),"x", IF(IFERROR(MATCH("c",$AB925:AO925,0),0)=0,"c","")))</f>
        <v/>
      </c>
      <c r="AQ925" s="88" t="str">
        <f>IF($AB925&lt;&gt;"x","",IF(AND($I925&lt;&gt;AQ$4, IFERROR(MATCH("c",$AB925:AP925,0),0)=0),"x", IF(IFERROR(MATCH("c",$AB925:AP925,0),0)=0,"c","")))</f>
        <v/>
      </c>
    </row>
    <row r="926" spans="2:43" x14ac:dyDescent="0.25">
      <c r="B926" s="88">
        <f>IF(AND(OR(Pipeline!$F$5=H926,Pipeline!$F$5="",Pipeline!$F$5="All"), OR(Pipeline!$F$6=J926,Pipeline!$F$6="",Pipeline!$F$6="All"),  OR(Pipeline!$J$5&lt;=K926,Pipeline!$J$5=""), OR(Pipeline!$J$6&gt;=K926,Pipeline!$J$6=""),  OR(Pipeline!$N$5&lt;=O926,Pipeline!$N$5=""), OR(Pipeline!$N$6&gt;=O926,Pipeline!$N$6="")),1,0)</f>
        <v>1</v>
      </c>
      <c r="C926" s="99">
        <f>IF(B926&lt;&gt;1,"",COUNTIFS($I$6:I925,I926,$B$6:B925,1)+1)</f>
        <v>914</v>
      </c>
      <c r="D926" s="100" t="str">
        <f>IF(LEN(INDEX(Input!B$6:B$1005,ROW($C926)-ROW($C$5),1))=0,"-",INDEX(Input!B$6:B$1005,ROW($C926)-ROW($C$5),1))</f>
        <v>-</v>
      </c>
      <c r="E926" s="100" t="str">
        <f>IF(LEN(INDEX(Input!C$6:C$1005,ROW($C926)-ROW($C$5),1))=0,"-",INDEX(Input!C$6:C$1005,ROW($C926)-ROW($C$5),1))</f>
        <v>-</v>
      </c>
      <c r="F926" s="100" t="str">
        <f>IF(LEN(INDEX(Input!D$6:D$1005,ROW($C926)-ROW($C$5),1))=0,"-",INDEX(Input!D$6:D$1005,ROW($C926)-ROW($C$5),1))</f>
        <v>-</v>
      </c>
      <c r="G926" s="100" t="str">
        <f>IF(LEN(INDEX(Input!E$6:E$1005,ROW($C926)-ROW($C$5),1))=0,"-",INDEX(Input!E$6:E$1005,ROW($C926)-ROW($C$5),1))</f>
        <v>-</v>
      </c>
      <c r="H926" s="100" t="str">
        <f>IF(LEN(INDEX(Input!F$6:F$1005,ROW($C926)-ROW($C$5),1))=0,"-",INDEX(Input!F$6:F$1005,ROW($C926)-ROW($C$5),1))</f>
        <v>-</v>
      </c>
      <c r="I926" s="100" t="str">
        <f>IF(LEN(INDEX(Input!G$6:G$1005,ROW($C926)-ROW($C$5),1))=0,"",INDEX(Input!G$6:G$1005,ROW($C926)-ROW($C$5),1))</f>
        <v/>
      </c>
      <c r="J926" s="100" t="str">
        <f>IF(LEN(INDEX(Input!B$6:B$1005,ROW($C926)-ROW($C$5),1))=0,"-",IF(INDEX(Input!H$6:H$1005,ROW($C926)-ROW($C$5),1)="","Not set",INDEX(Input!H$6:H$1005,ROW($C926)-ROW($C$5),1)) )</f>
        <v>-</v>
      </c>
      <c r="K926" s="101" t="str">
        <f>IF(LEN(INDEX(Input!I$6:I$1005,ROW($C926)-ROW($C$5),1))=0,"",INDEX(Input!I$6:I$1005,ROW($C926)-ROW($C$5),1))</f>
        <v/>
      </c>
      <c r="L926" s="101" t="str">
        <f t="array" ref="L926">IFERROR(IF($AY$24=123,DAY(K926)&amp;connector&amp;IF($AZ$24="Extended",INDEX($AT$24:$AT$35,MONTH(K926),1),MONTH(K926))&amp;connector&amp;IF($AZ$24="Short", RIGHT(YEAR(K926),2),YEAR(K926)),IF($AY$24=213, MONTH(K926)&amp;connector&amp;DAY(K926)&amp;connector&amp;IF($AZ$24="Short", RIGHT(YEAR(K926),2),YEAR(K926)),IF($AZ$24="Short", RIGHT(YEAR(K926),2),YEAR(K926))&amp;connector&amp;MONTH(K926)&amp;connector&amp;DAY(K926))),"-")</f>
        <v>-</v>
      </c>
      <c r="M926" s="101" t="str">
        <f>IF(LEN(INDEX(Input!J$6:J$1005,ROW($C926)-ROW($C$5),1))=0,"",INDEX(Input!J$6:J$1005,ROW($C926)-ROW($C$5),1))</f>
        <v/>
      </c>
      <c r="N926" s="101" t="str">
        <f t="array" ref="N926">IFERROR(IF($AY$24=123,DAY(M926)&amp;connector&amp;IF($AZ$24="Extended",INDEX($AT$24:$AT$35,MONTH(M926),1),MONTH(M926))&amp;connector&amp;IF($AZ$24="Short", RIGHT(YEAR(M926),2),YEAR(M926)),IF($AY$24=213, MONTH(M926)&amp;connector&amp;DAY(M926)&amp;connector&amp;IF($AZ$24="Short", RIGHT(YEAR(M926),2),YEAR(M926)),IF($AZ$24="Short", RIGHT(YEAR(M926),2),YEAR(M926))&amp;connector&amp;MONTH(M926)&amp;connector&amp;DAY(M926))),"-")</f>
        <v>-</v>
      </c>
      <c r="O926" s="156" t="str">
        <f>IF(LEN(INDEX(Input!K$6:K$1005,ROW($C926)-ROW($C$5),1))=0,"",INDEX(Input!K$6:K$1005,ROW($C926)-ROW($C$5),1))</f>
        <v/>
      </c>
      <c r="P926" s="100" t="str">
        <f t="shared" si="110"/>
        <v>-</v>
      </c>
      <c r="Q926" s="156" t="str">
        <f>IF(LEN(INDEX(Input!L$6:L$1005,ROW($C926)-ROW($C$5),1))=0,"",INDEX(Input!L$6:L$1005,ROW($C926)-ROW($C$5),1))</f>
        <v/>
      </c>
      <c r="R926" s="100" t="str">
        <f t="shared" si="111"/>
        <v>-</v>
      </c>
      <c r="S926" s="156" t="str">
        <f>IF(LEN(INDEX(Input!M$6:M$1005,ROW($C926)-ROW($C$5),1))=0,"-",INDEX(Input!M$6:M$1005,ROW($C926)-ROW($C$5),1))</f>
        <v>-</v>
      </c>
      <c r="T926" s="156" t="str">
        <f t="shared" si="112"/>
        <v/>
      </c>
      <c r="U926" s="100" t="str">
        <f t="shared" si="113"/>
        <v>-</v>
      </c>
      <c r="V926" s="156" t="str">
        <f>IF(LEN(INDEX(Input!O$6:O$1005,ROW($C926)-ROW($C$5),1))=0,"",INDEX(Input!O$6:O$1005,ROW($C926)-ROW($C$5),1))</f>
        <v/>
      </c>
      <c r="W926" s="100" t="str">
        <f t="shared" si="114"/>
        <v>-</v>
      </c>
      <c r="X926" s="104" t="str">
        <f t="shared" si="115"/>
        <v/>
      </c>
      <c r="Y926" s="102" t="str">
        <f t="shared" si="109"/>
        <v/>
      </c>
      <c r="Z926" s="102" t="str">
        <f>IF(AND(OR(Dashboard!$D$7=J926,Dashboard!$D$7=""),  OR(Dashboard!$G$6&lt;=K926,Dashboard!$G$6=""), OR(Dashboard!$G$7&gt;=K926,Dashboard!$G$7=""),  OR(Dashboard!$J$6&lt;=O926,Dashboard!$J$6=""), OR(Dashboard!$J$7&gt;=O926,Dashboard!$J$7=""),D926&lt;&gt;""),"x","")</f>
        <v>x</v>
      </c>
      <c r="AA926" s="102" t="str">
        <f>IF(AND(OR(Dashboard!$D$6=H926,Dashboard!$D$6="",Dashboard!$D$6="All"), Z926="x"),"x","")</f>
        <v>x</v>
      </c>
      <c r="AB926" s="103" t="str">
        <f>IF(AND(OR(Dashboard!$D$6=H926,Dashboard!$D$6="",Dashboard!$D$6="All"), OR(Dashboard!$D$7=J926,Dashboard!$D$7=""),  OR(Dashboard!$G$6&lt;=K926,Dashboard!$G$6=""), OR(Dashboard!$G$7&gt;=K926,Dashboard!$G$7=""),  OR(Dashboard!$J$6&lt;=O926,Dashboard!$J$6=""), OR(Dashboard!$J$7&gt;=O926,Dashboard!$J$7=""),I926&lt;&gt;""),"x","")</f>
        <v/>
      </c>
      <c r="AC926" s="88" t="str">
        <f>IF($AB926&lt;&gt;"x","",IF(AND($I926&lt;&gt;AC$4, IFERROR(MATCH("c",$AB926:AB926,0),0)=0),"x", IF(IFERROR(MATCH("c",$AB926:AB926,0),0)=0,"c","")))</f>
        <v/>
      </c>
      <c r="AD926" s="88" t="str">
        <f>IF($AB926&lt;&gt;"x","",IF(AND($I926&lt;&gt;AD$4, IFERROR(MATCH("c",$AB926:AC926,0),0)=0),"x", IF(IFERROR(MATCH("c",$AB926:AC926,0),0)=0,"c","")))</f>
        <v/>
      </c>
      <c r="AE926" s="88" t="str">
        <f>IF($AB926&lt;&gt;"x","",IF(AND($I926&lt;&gt;AE$4, IFERROR(MATCH("c",$AB926:AD926,0),0)=0),"x", IF(IFERROR(MATCH("c",$AB926:AD926,0),0)=0,"c","")))</f>
        <v/>
      </c>
      <c r="AF926" s="88" t="str">
        <f>IF($AB926&lt;&gt;"x","",IF(AND($I926&lt;&gt;AF$4, IFERROR(MATCH("c",$AB926:AE926,0),0)=0),"x", IF(IFERROR(MATCH("c",$AB926:AE926,0),0)=0,"c","")))</f>
        <v/>
      </c>
      <c r="AG926" s="88" t="str">
        <f>IF($AB926&lt;&gt;"x","",IF(AND($I926&lt;&gt;AG$4, IFERROR(MATCH("c",$AB926:AF926,0),0)=0),"x", IF(IFERROR(MATCH("c",$AB926:AF926,0),0)=0,"c","")))</f>
        <v/>
      </c>
      <c r="AH926" s="88" t="str">
        <f>IF($AB926&lt;&gt;"x","",IF(AND($I926&lt;&gt;AH$4, IFERROR(MATCH("c",$AB926:AG926,0),0)=0),"x", IF(IFERROR(MATCH("c",$AB926:AG926,0),0)=0,"c","")))</f>
        <v/>
      </c>
      <c r="AI926" s="88" t="str">
        <f>IF($AB926&lt;&gt;"x","",IF(AND($I926&lt;&gt;AI$4, IFERROR(MATCH("c",$AB926:AH926,0),0)=0),"x", IF(IFERROR(MATCH("c",$AB926:AH926,0),0)=0,"c","")))</f>
        <v/>
      </c>
      <c r="AJ926" s="88" t="str">
        <f>IF($AB926&lt;&gt;"x","",IF(AND($I926&lt;&gt;AJ$4, IFERROR(MATCH("c",$AB926:AI926,0),0)=0),"x", IF(IFERROR(MATCH("c",$AB926:AI926,0),0)=0,"c","")))</f>
        <v/>
      </c>
      <c r="AK926" s="88" t="str">
        <f>IF($AB926&lt;&gt;"x","",IF(AND($I926&lt;&gt;AK$4, IFERROR(MATCH("c",$AB926:AJ926,0),0)=0),"x", IF(IFERROR(MATCH("c",$AB926:AJ926,0),0)=0,"c","")))</f>
        <v/>
      </c>
      <c r="AL926" s="88" t="str">
        <f>IF($AB926&lt;&gt;"x","",IF(AND($I926&lt;&gt;AL$4, IFERROR(MATCH("c",$AB926:AK926,0),0)=0),"x", IF(IFERROR(MATCH("c",$AB926:AK926,0),0)=0,"c","")))</f>
        <v/>
      </c>
      <c r="AM926" s="88" t="str">
        <f>IF($AB926&lt;&gt;"x","",IF(AND($I926&lt;&gt;AM$4, IFERROR(MATCH("c",$AB926:AL926,0),0)=0),"x", IF(IFERROR(MATCH("c",$AB926:AL926,0),0)=0,"c","")))</f>
        <v/>
      </c>
      <c r="AN926" s="88" t="str">
        <f>IF($AB926&lt;&gt;"x","",IF(AND($I926&lt;&gt;AN$4, IFERROR(MATCH("c",$AB926:AM926,0),0)=0),"x", IF(IFERROR(MATCH("c",$AB926:AM926,0),0)=0,"c","")))</f>
        <v/>
      </c>
      <c r="AO926" s="88" t="str">
        <f>IF($AB926&lt;&gt;"x","",IF(AND($I926&lt;&gt;AO$4, IFERROR(MATCH("c",$AB926:AN926,0),0)=0),"x", IF(IFERROR(MATCH("c",$AB926:AN926,0),0)=0,"c","")))</f>
        <v/>
      </c>
      <c r="AP926" s="88" t="str">
        <f>IF($AB926&lt;&gt;"x","",IF(AND($I926&lt;&gt;AP$4, IFERROR(MATCH("c",$AB926:AO926,0),0)=0),"x", IF(IFERROR(MATCH("c",$AB926:AO926,0),0)=0,"c","")))</f>
        <v/>
      </c>
      <c r="AQ926" s="88" t="str">
        <f>IF($AB926&lt;&gt;"x","",IF(AND($I926&lt;&gt;AQ$4, IFERROR(MATCH("c",$AB926:AP926,0),0)=0),"x", IF(IFERROR(MATCH("c",$AB926:AP926,0),0)=0,"c","")))</f>
        <v/>
      </c>
    </row>
    <row r="927" spans="2:43" x14ac:dyDescent="0.25">
      <c r="B927" s="88">
        <f>IF(AND(OR(Pipeline!$F$5=H927,Pipeline!$F$5="",Pipeline!$F$5="All"), OR(Pipeline!$F$6=J927,Pipeline!$F$6="",Pipeline!$F$6="All"),  OR(Pipeline!$J$5&lt;=K927,Pipeline!$J$5=""), OR(Pipeline!$J$6&gt;=K927,Pipeline!$J$6=""),  OR(Pipeline!$N$5&lt;=O927,Pipeline!$N$5=""), OR(Pipeline!$N$6&gt;=O927,Pipeline!$N$6="")),1,0)</f>
        <v>1</v>
      </c>
      <c r="C927" s="99">
        <f>IF(B927&lt;&gt;1,"",COUNTIFS($I$6:I926,I927,$B$6:B926,1)+1)</f>
        <v>915</v>
      </c>
      <c r="D927" s="100" t="str">
        <f>IF(LEN(INDEX(Input!B$6:B$1005,ROW($C927)-ROW($C$5),1))=0,"-",INDEX(Input!B$6:B$1005,ROW($C927)-ROW($C$5),1))</f>
        <v>-</v>
      </c>
      <c r="E927" s="100" t="str">
        <f>IF(LEN(INDEX(Input!C$6:C$1005,ROW($C927)-ROW($C$5),1))=0,"-",INDEX(Input!C$6:C$1005,ROW($C927)-ROW($C$5),1))</f>
        <v>-</v>
      </c>
      <c r="F927" s="100" t="str">
        <f>IF(LEN(INDEX(Input!D$6:D$1005,ROW($C927)-ROW($C$5),1))=0,"-",INDEX(Input!D$6:D$1005,ROW($C927)-ROW($C$5),1))</f>
        <v>-</v>
      </c>
      <c r="G927" s="100" t="str">
        <f>IF(LEN(INDEX(Input!E$6:E$1005,ROW($C927)-ROW($C$5),1))=0,"-",INDEX(Input!E$6:E$1005,ROW($C927)-ROW($C$5),1))</f>
        <v>-</v>
      </c>
      <c r="H927" s="100" t="str">
        <f>IF(LEN(INDEX(Input!F$6:F$1005,ROW($C927)-ROW($C$5),1))=0,"-",INDEX(Input!F$6:F$1005,ROW($C927)-ROW($C$5),1))</f>
        <v>-</v>
      </c>
      <c r="I927" s="100" t="str">
        <f>IF(LEN(INDEX(Input!G$6:G$1005,ROW($C927)-ROW($C$5),1))=0,"",INDEX(Input!G$6:G$1005,ROW($C927)-ROW($C$5),1))</f>
        <v/>
      </c>
      <c r="J927" s="100" t="str">
        <f>IF(LEN(INDEX(Input!B$6:B$1005,ROW($C927)-ROW($C$5),1))=0,"-",IF(INDEX(Input!H$6:H$1005,ROW($C927)-ROW($C$5),1)="","Not set",INDEX(Input!H$6:H$1005,ROW($C927)-ROW($C$5),1)) )</f>
        <v>-</v>
      </c>
      <c r="K927" s="101" t="str">
        <f>IF(LEN(INDEX(Input!I$6:I$1005,ROW($C927)-ROW($C$5),1))=0,"",INDEX(Input!I$6:I$1005,ROW($C927)-ROW($C$5),1))</f>
        <v/>
      </c>
      <c r="L927" s="101" t="str">
        <f t="array" ref="L927">IFERROR(IF($AY$24=123,DAY(K927)&amp;connector&amp;IF($AZ$24="Extended",INDEX($AT$24:$AT$35,MONTH(K927),1),MONTH(K927))&amp;connector&amp;IF($AZ$24="Short", RIGHT(YEAR(K927),2),YEAR(K927)),IF($AY$24=213, MONTH(K927)&amp;connector&amp;DAY(K927)&amp;connector&amp;IF($AZ$24="Short", RIGHT(YEAR(K927),2),YEAR(K927)),IF($AZ$24="Short", RIGHT(YEAR(K927),2),YEAR(K927))&amp;connector&amp;MONTH(K927)&amp;connector&amp;DAY(K927))),"-")</f>
        <v>-</v>
      </c>
      <c r="M927" s="101" t="str">
        <f>IF(LEN(INDEX(Input!J$6:J$1005,ROW($C927)-ROW($C$5),1))=0,"",INDEX(Input!J$6:J$1005,ROW($C927)-ROW($C$5),1))</f>
        <v/>
      </c>
      <c r="N927" s="101" t="str">
        <f t="array" ref="N927">IFERROR(IF($AY$24=123,DAY(M927)&amp;connector&amp;IF($AZ$24="Extended",INDEX($AT$24:$AT$35,MONTH(M927),1),MONTH(M927))&amp;connector&amp;IF($AZ$24="Short", RIGHT(YEAR(M927),2),YEAR(M927)),IF($AY$24=213, MONTH(M927)&amp;connector&amp;DAY(M927)&amp;connector&amp;IF($AZ$24="Short", RIGHT(YEAR(M927),2),YEAR(M927)),IF($AZ$24="Short", RIGHT(YEAR(M927),2),YEAR(M927))&amp;connector&amp;MONTH(M927)&amp;connector&amp;DAY(M927))),"-")</f>
        <v>-</v>
      </c>
      <c r="O927" s="156" t="str">
        <f>IF(LEN(INDEX(Input!K$6:K$1005,ROW($C927)-ROW($C$5),1))=0,"",INDEX(Input!K$6:K$1005,ROW($C927)-ROW($C$5),1))</f>
        <v/>
      </c>
      <c r="P927" s="100" t="str">
        <f t="shared" si="110"/>
        <v>-</v>
      </c>
      <c r="Q927" s="156" t="str">
        <f>IF(LEN(INDEX(Input!L$6:L$1005,ROW($C927)-ROW($C$5),1))=0,"",INDEX(Input!L$6:L$1005,ROW($C927)-ROW($C$5),1))</f>
        <v/>
      </c>
      <c r="R927" s="100" t="str">
        <f t="shared" si="111"/>
        <v>-</v>
      </c>
      <c r="S927" s="156" t="str">
        <f>IF(LEN(INDEX(Input!M$6:M$1005,ROW($C927)-ROW($C$5),1))=0,"-",INDEX(Input!M$6:M$1005,ROW($C927)-ROW($C$5),1))</f>
        <v>-</v>
      </c>
      <c r="T927" s="156" t="str">
        <f t="shared" si="112"/>
        <v/>
      </c>
      <c r="U927" s="100" t="str">
        <f t="shared" si="113"/>
        <v>-</v>
      </c>
      <c r="V927" s="156" t="str">
        <f>IF(LEN(INDEX(Input!O$6:O$1005,ROW($C927)-ROW($C$5),1))=0,"",INDEX(Input!O$6:O$1005,ROW($C927)-ROW($C$5),1))</f>
        <v/>
      </c>
      <c r="W927" s="100" t="str">
        <f t="shared" si="114"/>
        <v>-</v>
      </c>
      <c r="X927" s="104" t="str">
        <f t="shared" si="115"/>
        <v/>
      </c>
      <c r="Y927" s="102" t="str">
        <f t="shared" ref="Y927:Y990" si="116">IFERROR(MONTH(IF(M927&lt;&gt;"",M927,K927)),"")</f>
        <v/>
      </c>
      <c r="Z927" s="102" t="str">
        <f>IF(AND(OR(Dashboard!$D$7=J927,Dashboard!$D$7=""),  OR(Dashboard!$G$6&lt;=K927,Dashboard!$G$6=""), OR(Dashboard!$G$7&gt;=K927,Dashboard!$G$7=""),  OR(Dashboard!$J$6&lt;=O927,Dashboard!$J$6=""), OR(Dashboard!$J$7&gt;=O927,Dashboard!$J$7=""),D927&lt;&gt;""),"x","")</f>
        <v>x</v>
      </c>
      <c r="AA927" s="102" t="str">
        <f>IF(AND(OR(Dashboard!$D$6=H927,Dashboard!$D$6="",Dashboard!$D$6="All"), Z927="x"),"x","")</f>
        <v>x</v>
      </c>
      <c r="AB927" s="103" t="str">
        <f>IF(AND(OR(Dashboard!$D$6=H927,Dashboard!$D$6="",Dashboard!$D$6="All"), OR(Dashboard!$D$7=J927,Dashboard!$D$7=""),  OR(Dashboard!$G$6&lt;=K927,Dashboard!$G$6=""), OR(Dashboard!$G$7&gt;=K927,Dashboard!$G$7=""),  OR(Dashboard!$J$6&lt;=O927,Dashboard!$J$6=""), OR(Dashboard!$J$7&gt;=O927,Dashboard!$J$7=""),I927&lt;&gt;""),"x","")</f>
        <v/>
      </c>
      <c r="AC927" s="88" t="str">
        <f>IF($AB927&lt;&gt;"x","",IF(AND($I927&lt;&gt;AC$4, IFERROR(MATCH("c",$AB927:AB927,0),0)=0),"x", IF(IFERROR(MATCH("c",$AB927:AB927,0),0)=0,"c","")))</f>
        <v/>
      </c>
      <c r="AD927" s="88" t="str">
        <f>IF($AB927&lt;&gt;"x","",IF(AND($I927&lt;&gt;AD$4, IFERROR(MATCH("c",$AB927:AC927,0),0)=0),"x", IF(IFERROR(MATCH("c",$AB927:AC927,0),0)=0,"c","")))</f>
        <v/>
      </c>
      <c r="AE927" s="88" t="str">
        <f>IF($AB927&lt;&gt;"x","",IF(AND($I927&lt;&gt;AE$4, IFERROR(MATCH("c",$AB927:AD927,0),0)=0),"x", IF(IFERROR(MATCH("c",$AB927:AD927,0),0)=0,"c","")))</f>
        <v/>
      </c>
      <c r="AF927" s="88" t="str">
        <f>IF($AB927&lt;&gt;"x","",IF(AND($I927&lt;&gt;AF$4, IFERROR(MATCH("c",$AB927:AE927,0),0)=0),"x", IF(IFERROR(MATCH("c",$AB927:AE927,0),0)=0,"c","")))</f>
        <v/>
      </c>
      <c r="AG927" s="88" t="str">
        <f>IF($AB927&lt;&gt;"x","",IF(AND($I927&lt;&gt;AG$4, IFERROR(MATCH("c",$AB927:AF927,0),0)=0),"x", IF(IFERROR(MATCH("c",$AB927:AF927,0),0)=0,"c","")))</f>
        <v/>
      </c>
      <c r="AH927" s="88" t="str">
        <f>IF($AB927&lt;&gt;"x","",IF(AND($I927&lt;&gt;AH$4, IFERROR(MATCH("c",$AB927:AG927,0),0)=0),"x", IF(IFERROR(MATCH("c",$AB927:AG927,0),0)=0,"c","")))</f>
        <v/>
      </c>
      <c r="AI927" s="88" t="str">
        <f>IF($AB927&lt;&gt;"x","",IF(AND($I927&lt;&gt;AI$4, IFERROR(MATCH("c",$AB927:AH927,0),0)=0),"x", IF(IFERROR(MATCH("c",$AB927:AH927,0),0)=0,"c","")))</f>
        <v/>
      </c>
      <c r="AJ927" s="88" t="str">
        <f>IF($AB927&lt;&gt;"x","",IF(AND($I927&lt;&gt;AJ$4, IFERROR(MATCH("c",$AB927:AI927,0),0)=0),"x", IF(IFERROR(MATCH("c",$AB927:AI927,0),0)=0,"c","")))</f>
        <v/>
      </c>
      <c r="AK927" s="88" t="str">
        <f>IF($AB927&lt;&gt;"x","",IF(AND($I927&lt;&gt;AK$4, IFERROR(MATCH("c",$AB927:AJ927,0),0)=0),"x", IF(IFERROR(MATCH("c",$AB927:AJ927,0),0)=0,"c","")))</f>
        <v/>
      </c>
      <c r="AL927" s="88" t="str">
        <f>IF($AB927&lt;&gt;"x","",IF(AND($I927&lt;&gt;AL$4, IFERROR(MATCH("c",$AB927:AK927,0),0)=0),"x", IF(IFERROR(MATCH("c",$AB927:AK927,0),0)=0,"c","")))</f>
        <v/>
      </c>
      <c r="AM927" s="88" t="str">
        <f>IF($AB927&lt;&gt;"x","",IF(AND($I927&lt;&gt;AM$4, IFERROR(MATCH("c",$AB927:AL927,0),0)=0),"x", IF(IFERROR(MATCH("c",$AB927:AL927,0),0)=0,"c","")))</f>
        <v/>
      </c>
      <c r="AN927" s="88" t="str">
        <f>IF($AB927&lt;&gt;"x","",IF(AND($I927&lt;&gt;AN$4, IFERROR(MATCH("c",$AB927:AM927,0),0)=0),"x", IF(IFERROR(MATCH("c",$AB927:AM927,0),0)=0,"c","")))</f>
        <v/>
      </c>
      <c r="AO927" s="88" t="str">
        <f>IF($AB927&lt;&gt;"x","",IF(AND($I927&lt;&gt;AO$4, IFERROR(MATCH("c",$AB927:AN927,0),0)=0),"x", IF(IFERROR(MATCH("c",$AB927:AN927,0),0)=0,"c","")))</f>
        <v/>
      </c>
      <c r="AP927" s="88" t="str">
        <f>IF($AB927&lt;&gt;"x","",IF(AND($I927&lt;&gt;AP$4, IFERROR(MATCH("c",$AB927:AO927,0),0)=0),"x", IF(IFERROR(MATCH("c",$AB927:AO927,0),0)=0,"c","")))</f>
        <v/>
      </c>
      <c r="AQ927" s="88" t="str">
        <f>IF($AB927&lt;&gt;"x","",IF(AND($I927&lt;&gt;AQ$4, IFERROR(MATCH("c",$AB927:AP927,0),0)=0),"x", IF(IFERROR(MATCH("c",$AB927:AP927,0),0)=0,"c","")))</f>
        <v/>
      </c>
    </row>
    <row r="928" spans="2:43" x14ac:dyDescent="0.25">
      <c r="B928" s="88">
        <f>IF(AND(OR(Pipeline!$F$5=H928,Pipeline!$F$5="",Pipeline!$F$5="All"), OR(Pipeline!$F$6=J928,Pipeline!$F$6="",Pipeline!$F$6="All"),  OR(Pipeline!$J$5&lt;=K928,Pipeline!$J$5=""), OR(Pipeline!$J$6&gt;=K928,Pipeline!$J$6=""),  OR(Pipeline!$N$5&lt;=O928,Pipeline!$N$5=""), OR(Pipeline!$N$6&gt;=O928,Pipeline!$N$6="")),1,0)</f>
        <v>1</v>
      </c>
      <c r="C928" s="99">
        <f>IF(B928&lt;&gt;1,"",COUNTIFS($I$6:I927,I928,$B$6:B927,1)+1)</f>
        <v>916</v>
      </c>
      <c r="D928" s="100" t="str">
        <f>IF(LEN(INDEX(Input!B$6:B$1005,ROW($C928)-ROW($C$5),1))=0,"-",INDEX(Input!B$6:B$1005,ROW($C928)-ROW($C$5),1))</f>
        <v>-</v>
      </c>
      <c r="E928" s="100" t="str">
        <f>IF(LEN(INDEX(Input!C$6:C$1005,ROW($C928)-ROW($C$5),1))=0,"-",INDEX(Input!C$6:C$1005,ROW($C928)-ROW($C$5),1))</f>
        <v>-</v>
      </c>
      <c r="F928" s="100" t="str">
        <f>IF(LEN(INDEX(Input!D$6:D$1005,ROW($C928)-ROW($C$5),1))=0,"-",INDEX(Input!D$6:D$1005,ROW($C928)-ROW($C$5),1))</f>
        <v>-</v>
      </c>
      <c r="G928" s="100" t="str">
        <f>IF(LEN(INDEX(Input!E$6:E$1005,ROW($C928)-ROW($C$5),1))=0,"-",INDEX(Input!E$6:E$1005,ROW($C928)-ROW($C$5),1))</f>
        <v>-</v>
      </c>
      <c r="H928" s="100" t="str">
        <f>IF(LEN(INDEX(Input!F$6:F$1005,ROW($C928)-ROW($C$5),1))=0,"-",INDEX(Input!F$6:F$1005,ROW($C928)-ROW($C$5),1))</f>
        <v>-</v>
      </c>
      <c r="I928" s="100" t="str">
        <f>IF(LEN(INDEX(Input!G$6:G$1005,ROW($C928)-ROW($C$5),1))=0,"",INDEX(Input!G$6:G$1005,ROW($C928)-ROW($C$5),1))</f>
        <v/>
      </c>
      <c r="J928" s="100" t="str">
        <f>IF(LEN(INDEX(Input!B$6:B$1005,ROW($C928)-ROW($C$5),1))=0,"-",IF(INDEX(Input!H$6:H$1005,ROW($C928)-ROW($C$5),1)="","Not set",INDEX(Input!H$6:H$1005,ROW($C928)-ROW($C$5),1)) )</f>
        <v>-</v>
      </c>
      <c r="K928" s="101" t="str">
        <f>IF(LEN(INDEX(Input!I$6:I$1005,ROW($C928)-ROW($C$5),1))=0,"",INDEX(Input!I$6:I$1005,ROW($C928)-ROW($C$5),1))</f>
        <v/>
      </c>
      <c r="L928" s="101" t="str">
        <f t="array" ref="L928">IFERROR(IF($AY$24=123,DAY(K928)&amp;connector&amp;IF($AZ$24="Extended",INDEX($AT$24:$AT$35,MONTH(K928),1),MONTH(K928))&amp;connector&amp;IF($AZ$24="Short", RIGHT(YEAR(K928),2),YEAR(K928)),IF($AY$24=213, MONTH(K928)&amp;connector&amp;DAY(K928)&amp;connector&amp;IF($AZ$24="Short", RIGHT(YEAR(K928),2),YEAR(K928)),IF($AZ$24="Short", RIGHT(YEAR(K928),2),YEAR(K928))&amp;connector&amp;MONTH(K928)&amp;connector&amp;DAY(K928))),"-")</f>
        <v>-</v>
      </c>
      <c r="M928" s="101" t="str">
        <f>IF(LEN(INDEX(Input!J$6:J$1005,ROW($C928)-ROW($C$5),1))=0,"",INDEX(Input!J$6:J$1005,ROW($C928)-ROW($C$5),1))</f>
        <v/>
      </c>
      <c r="N928" s="101" t="str">
        <f t="array" ref="N928">IFERROR(IF($AY$24=123,DAY(M928)&amp;connector&amp;IF($AZ$24="Extended",INDEX($AT$24:$AT$35,MONTH(M928),1),MONTH(M928))&amp;connector&amp;IF($AZ$24="Short", RIGHT(YEAR(M928),2),YEAR(M928)),IF($AY$24=213, MONTH(M928)&amp;connector&amp;DAY(M928)&amp;connector&amp;IF($AZ$24="Short", RIGHT(YEAR(M928),2),YEAR(M928)),IF($AZ$24="Short", RIGHT(YEAR(M928),2),YEAR(M928))&amp;connector&amp;MONTH(M928)&amp;connector&amp;DAY(M928))),"-")</f>
        <v>-</v>
      </c>
      <c r="O928" s="156" t="str">
        <f>IF(LEN(INDEX(Input!K$6:K$1005,ROW($C928)-ROW($C$5),1))=0,"",INDEX(Input!K$6:K$1005,ROW($C928)-ROW($C$5),1))</f>
        <v/>
      </c>
      <c r="P928" s="100" t="str">
        <f t="shared" si="110"/>
        <v>-</v>
      </c>
      <c r="Q928" s="156" t="str">
        <f>IF(LEN(INDEX(Input!L$6:L$1005,ROW($C928)-ROW($C$5),1))=0,"",INDEX(Input!L$6:L$1005,ROW($C928)-ROW($C$5),1))</f>
        <v/>
      </c>
      <c r="R928" s="100" t="str">
        <f t="shared" si="111"/>
        <v>-</v>
      </c>
      <c r="S928" s="156" t="str">
        <f>IF(LEN(INDEX(Input!M$6:M$1005,ROW($C928)-ROW($C$5),1))=0,"-",INDEX(Input!M$6:M$1005,ROW($C928)-ROW($C$5),1))</f>
        <v>-</v>
      </c>
      <c r="T928" s="156" t="str">
        <f t="shared" si="112"/>
        <v/>
      </c>
      <c r="U928" s="100" t="str">
        <f t="shared" si="113"/>
        <v>-</v>
      </c>
      <c r="V928" s="156" t="str">
        <f>IF(LEN(INDEX(Input!O$6:O$1005,ROW($C928)-ROW($C$5),1))=0,"",INDEX(Input!O$6:O$1005,ROW($C928)-ROW($C$5),1))</f>
        <v/>
      </c>
      <c r="W928" s="100" t="str">
        <f t="shared" si="114"/>
        <v>-</v>
      </c>
      <c r="X928" s="104" t="str">
        <f t="shared" si="115"/>
        <v/>
      </c>
      <c r="Y928" s="102" t="str">
        <f t="shared" si="116"/>
        <v/>
      </c>
      <c r="Z928" s="102" t="str">
        <f>IF(AND(OR(Dashboard!$D$7=J928,Dashboard!$D$7=""),  OR(Dashboard!$G$6&lt;=K928,Dashboard!$G$6=""), OR(Dashboard!$G$7&gt;=K928,Dashboard!$G$7=""),  OR(Dashboard!$J$6&lt;=O928,Dashboard!$J$6=""), OR(Dashboard!$J$7&gt;=O928,Dashboard!$J$7=""),D928&lt;&gt;""),"x","")</f>
        <v>x</v>
      </c>
      <c r="AA928" s="102" t="str">
        <f>IF(AND(OR(Dashboard!$D$6=H928,Dashboard!$D$6="",Dashboard!$D$6="All"), Z928="x"),"x","")</f>
        <v>x</v>
      </c>
      <c r="AB928" s="103" t="str">
        <f>IF(AND(OR(Dashboard!$D$6=H928,Dashboard!$D$6="",Dashboard!$D$6="All"), OR(Dashboard!$D$7=J928,Dashboard!$D$7=""),  OR(Dashboard!$G$6&lt;=K928,Dashboard!$G$6=""), OR(Dashboard!$G$7&gt;=K928,Dashboard!$G$7=""),  OR(Dashboard!$J$6&lt;=O928,Dashboard!$J$6=""), OR(Dashboard!$J$7&gt;=O928,Dashboard!$J$7=""),I928&lt;&gt;""),"x","")</f>
        <v/>
      </c>
      <c r="AC928" s="88" t="str">
        <f>IF($AB928&lt;&gt;"x","",IF(AND($I928&lt;&gt;AC$4, IFERROR(MATCH("c",$AB928:AB928,0),0)=0),"x", IF(IFERROR(MATCH("c",$AB928:AB928,0),0)=0,"c","")))</f>
        <v/>
      </c>
      <c r="AD928" s="88" t="str">
        <f>IF($AB928&lt;&gt;"x","",IF(AND($I928&lt;&gt;AD$4, IFERROR(MATCH("c",$AB928:AC928,0),0)=0),"x", IF(IFERROR(MATCH("c",$AB928:AC928,0),0)=0,"c","")))</f>
        <v/>
      </c>
      <c r="AE928" s="88" t="str">
        <f>IF($AB928&lt;&gt;"x","",IF(AND($I928&lt;&gt;AE$4, IFERROR(MATCH("c",$AB928:AD928,0),0)=0),"x", IF(IFERROR(MATCH("c",$AB928:AD928,0),0)=0,"c","")))</f>
        <v/>
      </c>
      <c r="AF928" s="88" t="str">
        <f>IF($AB928&lt;&gt;"x","",IF(AND($I928&lt;&gt;AF$4, IFERROR(MATCH("c",$AB928:AE928,0),0)=0),"x", IF(IFERROR(MATCH("c",$AB928:AE928,0),0)=0,"c","")))</f>
        <v/>
      </c>
      <c r="AG928" s="88" t="str">
        <f>IF($AB928&lt;&gt;"x","",IF(AND($I928&lt;&gt;AG$4, IFERROR(MATCH("c",$AB928:AF928,0),0)=0),"x", IF(IFERROR(MATCH("c",$AB928:AF928,0),0)=0,"c","")))</f>
        <v/>
      </c>
      <c r="AH928" s="88" t="str">
        <f>IF($AB928&lt;&gt;"x","",IF(AND($I928&lt;&gt;AH$4, IFERROR(MATCH("c",$AB928:AG928,0),0)=0),"x", IF(IFERROR(MATCH("c",$AB928:AG928,0),0)=0,"c","")))</f>
        <v/>
      </c>
      <c r="AI928" s="88" t="str">
        <f>IF($AB928&lt;&gt;"x","",IF(AND($I928&lt;&gt;AI$4, IFERROR(MATCH("c",$AB928:AH928,0),0)=0),"x", IF(IFERROR(MATCH("c",$AB928:AH928,0),0)=0,"c","")))</f>
        <v/>
      </c>
      <c r="AJ928" s="88" t="str">
        <f>IF($AB928&lt;&gt;"x","",IF(AND($I928&lt;&gt;AJ$4, IFERROR(MATCH("c",$AB928:AI928,0),0)=0),"x", IF(IFERROR(MATCH("c",$AB928:AI928,0),0)=0,"c","")))</f>
        <v/>
      </c>
      <c r="AK928" s="88" t="str">
        <f>IF($AB928&lt;&gt;"x","",IF(AND($I928&lt;&gt;AK$4, IFERROR(MATCH("c",$AB928:AJ928,0),0)=0),"x", IF(IFERROR(MATCH("c",$AB928:AJ928,0),0)=0,"c","")))</f>
        <v/>
      </c>
      <c r="AL928" s="88" t="str">
        <f>IF($AB928&lt;&gt;"x","",IF(AND($I928&lt;&gt;AL$4, IFERROR(MATCH("c",$AB928:AK928,0),0)=0),"x", IF(IFERROR(MATCH("c",$AB928:AK928,0),0)=0,"c","")))</f>
        <v/>
      </c>
      <c r="AM928" s="88" t="str">
        <f>IF($AB928&lt;&gt;"x","",IF(AND($I928&lt;&gt;AM$4, IFERROR(MATCH("c",$AB928:AL928,0),0)=0),"x", IF(IFERROR(MATCH("c",$AB928:AL928,0),0)=0,"c","")))</f>
        <v/>
      </c>
      <c r="AN928" s="88" t="str">
        <f>IF($AB928&lt;&gt;"x","",IF(AND($I928&lt;&gt;AN$4, IFERROR(MATCH("c",$AB928:AM928,0),0)=0),"x", IF(IFERROR(MATCH("c",$AB928:AM928,0),0)=0,"c","")))</f>
        <v/>
      </c>
      <c r="AO928" s="88" t="str">
        <f>IF($AB928&lt;&gt;"x","",IF(AND($I928&lt;&gt;AO$4, IFERROR(MATCH("c",$AB928:AN928,0),0)=0),"x", IF(IFERROR(MATCH("c",$AB928:AN928,0),0)=0,"c","")))</f>
        <v/>
      </c>
      <c r="AP928" s="88" t="str">
        <f>IF($AB928&lt;&gt;"x","",IF(AND($I928&lt;&gt;AP$4, IFERROR(MATCH("c",$AB928:AO928,0),0)=0),"x", IF(IFERROR(MATCH("c",$AB928:AO928,0),0)=0,"c","")))</f>
        <v/>
      </c>
      <c r="AQ928" s="88" t="str">
        <f>IF($AB928&lt;&gt;"x","",IF(AND($I928&lt;&gt;AQ$4, IFERROR(MATCH("c",$AB928:AP928,0),0)=0),"x", IF(IFERROR(MATCH("c",$AB928:AP928,0),0)=0,"c","")))</f>
        <v/>
      </c>
    </row>
    <row r="929" spans="2:43" x14ac:dyDescent="0.25">
      <c r="B929" s="88">
        <f>IF(AND(OR(Pipeline!$F$5=H929,Pipeline!$F$5="",Pipeline!$F$5="All"), OR(Pipeline!$F$6=J929,Pipeline!$F$6="",Pipeline!$F$6="All"),  OR(Pipeline!$J$5&lt;=K929,Pipeline!$J$5=""), OR(Pipeline!$J$6&gt;=K929,Pipeline!$J$6=""),  OR(Pipeline!$N$5&lt;=O929,Pipeline!$N$5=""), OR(Pipeline!$N$6&gt;=O929,Pipeline!$N$6="")),1,0)</f>
        <v>1</v>
      </c>
      <c r="C929" s="99">
        <f>IF(B929&lt;&gt;1,"",COUNTIFS($I$6:I928,I929,$B$6:B928,1)+1)</f>
        <v>917</v>
      </c>
      <c r="D929" s="100" t="str">
        <f>IF(LEN(INDEX(Input!B$6:B$1005,ROW($C929)-ROW($C$5),1))=0,"-",INDEX(Input!B$6:B$1005,ROW($C929)-ROW($C$5),1))</f>
        <v>-</v>
      </c>
      <c r="E929" s="100" t="str">
        <f>IF(LEN(INDEX(Input!C$6:C$1005,ROW($C929)-ROW($C$5),1))=0,"-",INDEX(Input!C$6:C$1005,ROW($C929)-ROW($C$5),1))</f>
        <v>-</v>
      </c>
      <c r="F929" s="100" t="str">
        <f>IF(LEN(INDEX(Input!D$6:D$1005,ROW($C929)-ROW($C$5),1))=0,"-",INDEX(Input!D$6:D$1005,ROW($C929)-ROW($C$5),1))</f>
        <v>-</v>
      </c>
      <c r="G929" s="100" t="str">
        <f>IF(LEN(INDEX(Input!E$6:E$1005,ROW($C929)-ROW($C$5),1))=0,"-",INDEX(Input!E$6:E$1005,ROW($C929)-ROW($C$5),1))</f>
        <v>-</v>
      </c>
      <c r="H929" s="100" t="str">
        <f>IF(LEN(INDEX(Input!F$6:F$1005,ROW($C929)-ROW($C$5),1))=0,"-",INDEX(Input!F$6:F$1005,ROW($C929)-ROW($C$5),1))</f>
        <v>-</v>
      </c>
      <c r="I929" s="100" t="str">
        <f>IF(LEN(INDEX(Input!G$6:G$1005,ROW($C929)-ROW($C$5),1))=0,"",INDEX(Input!G$6:G$1005,ROW($C929)-ROW($C$5),1))</f>
        <v/>
      </c>
      <c r="J929" s="100" t="str">
        <f>IF(LEN(INDEX(Input!B$6:B$1005,ROW($C929)-ROW($C$5),1))=0,"-",IF(INDEX(Input!H$6:H$1005,ROW($C929)-ROW($C$5),1)="","Not set",INDEX(Input!H$6:H$1005,ROW($C929)-ROW($C$5),1)) )</f>
        <v>-</v>
      </c>
      <c r="K929" s="101" t="str">
        <f>IF(LEN(INDEX(Input!I$6:I$1005,ROW($C929)-ROW($C$5),1))=0,"",INDEX(Input!I$6:I$1005,ROW($C929)-ROW($C$5),1))</f>
        <v/>
      </c>
      <c r="L929" s="101" t="str">
        <f t="array" ref="L929">IFERROR(IF($AY$24=123,DAY(K929)&amp;connector&amp;IF($AZ$24="Extended",INDEX($AT$24:$AT$35,MONTH(K929),1),MONTH(K929))&amp;connector&amp;IF($AZ$24="Short", RIGHT(YEAR(K929),2),YEAR(K929)),IF($AY$24=213, MONTH(K929)&amp;connector&amp;DAY(K929)&amp;connector&amp;IF($AZ$24="Short", RIGHT(YEAR(K929),2),YEAR(K929)),IF($AZ$24="Short", RIGHT(YEAR(K929),2),YEAR(K929))&amp;connector&amp;MONTH(K929)&amp;connector&amp;DAY(K929))),"-")</f>
        <v>-</v>
      </c>
      <c r="M929" s="101" t="str">
        <f>IF(LEN(INDEX(Input!J$6:J$1005,ROW($C929)-ROW($C$5),1))=0,"",INDEX(Input!J$6:J$1005,ROW($C929)-ROW($C$5),1))</f>
        <v/>
      </c>
      <c r="N929" s="101" t="str">
        <f t="array" ref="N929">IFERROR(IF($AY$24=123,DAY(M929)&amp;connector&amp;IF($AZ$24="Extended",INDEX($AT$24:$AT$35,MONTH(M929),1),MONTH(M929))&amp;connector&amp;IF($AZ$24="Short", RIGHT(YEAR(M929),2),YEAR(M929)),IF($AY$24=213, MONTH(M929)&amp;connector&amp;DAY(M929)&amp;connector&amp;IF($AZ$24="Short", RIGHT(YEAR(M929),2),YEAR(M929)),IF($AZ$24="Short", RIGHT(YEAR(M929),2),YEAR(M929))&amp;connector&amp;MONTH(M929)&amp;connector&amp;DAY(M929))),"-")</f>
        <v>-</v>
      </c>
      <c r="O929" s="156" t="str">
        <f>IF(LEN(INDEX(Input!K$6:K$1005,ROW($C929)-ROW($C$5),1))=0,"",INDEX(Input!K$6:K$1005,ROW($C929)-ROW($C$5),1))</f>
        <v/>
      </c>
      <c r="P929" s="100" t="str">
        <f t="shared" si="110"/>
        <v>-</v>
      </c>
      <c r="Q929" s="156" t="str">
        <f>IF(LEN(INDEX(Input!L$6:L$1005,ROW($C929)-ROW($C$5),1))=0,"",INDEX(Input!L$6:L$1005,ROW($C929)-ROW($C$5),1))</f>
        <v/>
      </c>
      <c r="R929" s="100" t="str">
        <f t="shared" si="111"/>
        <v>-</v>
      </c>
      <c r="S929" s="156" t="str">
        <f>IF(LEN(INDEX(Input!M$6:M$1005,ROW($C929)-ROW($C$5),1))=0,"-",INDEX(Input!M$6:M$1005,ROW($C929)-ROW($C$5),1))</f>
        <v>-</v>
      </c>
      <c r="T929" s="156" t="str">
        <f t="shared" si="112"/>
        <v/>
      </c>
      <c r="U929" s="100" t="str">
        <f t="shared" si="113"/>
        <v>-</v>
      </c>
      <c r="V929" s="156" t="str">
        <f>IF(LEN(INDEX(Input!O$6:O$1005,ROW($C929)-ROW($C$5),1))=0,"",INDEX(Input!O$6:O$1005,ROW($C929)-ROW($C$5),1))</f>
        <v/>
      </c>
      <c r="W929" s="100" t="str">
        <f t="shared" si="114"/>
        <v>-</v>
      </c>
      <c r="X929" s="104" t="str">
        <f t="shared" si="115"/>
        <v/>
      </c>
      <c r="Y929" s="102" t="str">
        <f t="shared" si="116"/>
        <v/>
      </c>
      <c r="Z929" s="102" t="str">
        <f>IF(AND(OR(Dashboard!$D$7=J929,Dashboard!$D$7=""),  OR(Dashboard!$G$6&lt;=K929,Dashboard!$G$6=""), OR(Dashboard!$G$7&gt;=K929,Dashboard!$G$7=""),  OR(Dashboard!$J$6&lt;=O929,Dashboard!$J$6=""), OR(Dashboard!$J$7&gt;=O929,Dashboard!$J$7=""),D929&lt;&gt;""),"x","")</f>
        <v>x</v>
      </c>
      <c r="AA929" s="102" t="str">
        <f>IF(AND(OR(Dashboard!$D$6=H929,Dashboard!$D$6="",Dashboard!$D$6="All"), Z929="x"),"x","")</f>
        <v>x</v>
      </c>
      <c r="AB929" s="103" t="str">
        <f>IF(AND(OR(Dashboard!$D$6=H929,Dashboard!$D$6="",Dashboard!$D$6="All"), OR(Dashboard!$D$7=J929,Dashboard!$D$7=""),  OR(Dashboard!$G$6&lt;=K929,Dashboard!$G$6=""), OR(Dashboard!$G$7&gt;=K929,Dashboard!$G$7=""),  OR(Dashboard!$J$6&lt;=O929,Dashboard!$J$6=""), OR(Dashboard!$J$7&gt;=O929,Dashboard!$J$7=""),I929&lt;&gt;""),"x","")</f>
        <v/>
      </c>
      <c r="AC929" s="88" t="str">
        <f>IF($AB929&lt;&gt;"x","",IF(AND($I929&lt;&gt;AC$4, IFERROR(MATCH("c",$AB929:AB929,0),0)=0),"x", IF(IFERROR(MATCH("c",$AB929:AB929,0),0)=0,"c","")))</f>
        <v/>
      </c>
      <c r="AD929" s="88" t="str">
        <f>IF($AB929&lt;&gt;"x","",IF(AND($I929&lt;&gt;AD$4, IFERROR(MATCH("c",$AB929:AC929,0),0)=0),"x", IF(IFERROR(MATCH("c",$AB929:AC929,0),0)=0,"c","")))</f>
        <v/>
      </c>
      <c r="AE929" s="88" t="str">
        <f>IF($AB929&lt;&gt;"x","",IF(AND($I929&lt;&gt;AE$4, IFERROR(MATCH("c",$AB929:AD929,0),0)=0),"x", IF(IFERROR(MATCH("c",$AB929:AD929,0),0)=0,"c","")))</f>
        <v/>
      </c>
      <c r="AF929" s="88" t="str">
        <f>IF($AB929&lt;&gt;"x","",IF(AND($I929&lt;&gt;AF$4, IFERROR(MATCH("c",$AB929:AE929,0),0)=0),"x", IF(IFERROR(MATCH("c",$AB929:AE929,0),0)=0,"c","")))</f>
        <v/>
      </c>
      <c r="AG929" s="88" t="str">
        <f>IF($AB929&lt;&gt;"x","",IF(AND($I929&lt;&gt;AG$4, IFERROR(MATCH("c",$AB929:AF929,0),0)=0),"x", IF(IFERROR(MATCH("c",$AB929:AF929,0),0)=0,"c","")))</f>
        <v/>
      </c>
      <c r="AH929" s="88" t="str">
        <f>IF($AB929&lt;&gt;"x","",IF(AND($I929&lt;&gt;AH$4, IFERROR(MATCH("c",$AB929:AG929,0),0)=0),"x", IF(IFERROR(MATCH("c",$AB929:AG929,0),0)=0,"c","")))</f>
        <v/>
      </c>
      <c r="AI929" s="88" t="str">
        <f>IF($AB929&lt;&gt;"x","",IF(AND($I929&lt;&gt;AI$4, IFERROR(MATCH("c",$AB929:AH929,0),0)=0),"x", IF(IFERROR(MATCH("c",$AB929:AH929,0),0)=0,"c","")))</f>
        <v/>
      </c>
      <c r="AJ929" s="88" t="str">
        <f>IF($AB929&lt;&gt;"x","",IF(AND($I929&lt;&gt;AJ$4, IFERROR(MATCH("c",$AB929:AI929,0),0)=0),"x", IF(IFERROR(MATCH("c",$AB929:AI929,0),0)=0,"c","")))</f>
        <v/>
      </c>
      <c r="AK929" s="88" t="str">
        <f>IF($AB929&lt;&gt;"x","",IF(AND($I929&lt;&gt;AK$4, IFERROR(MATCH("c",$AB929:AJ929,0),0)=0),"x", IF(IFERROR(MATCH("c",$AB929:AJ929,0),0)=0,"c","")))</f>
        <v/>
      </c>
      <c r="AL929" s="88" t="str">
        <f>IF($AB929&lt;&gt;"x","",IF(AND($I929&lt;&gt;AL$4, IFERROR(MATCH("c",$AB929:AK929,0),0)=0),"x", IF(IFERROR(MATCH("c",$AB929:AK929,0),0)=0,"c","")))</f>
        <v/>
      </c>
      <c r="AM929" s="88" t="str">
        <f>IF($AB929&lt;&gt;"x","",IF(AND($I929&lt;&gt;AM$4, IFERROR(MATCH("c",$AB929:AL929,0),0)=0),"x", IF(IFERROR(MATCH("c",$AB929:AL929,0),0)=0,"c","")))</f>
        <v/>
      </c>
      <c r="AN929" s="88" t="str">
        <f>IF($AB929&lt;&gt;"x","",IF(AND($I929&lt;&gt;AN$4, IFERROR(MATCH("c",$AB929:AM929,0),0)=0),"x", IF(IFERROR(MATCH("c",$AB929:AM929,0),0)=0,"c","")))</f>
        <v/>
      </c>
      <c r="AO929" s="88" t="str">
        <f>IF($AB929&lt;&gt;"x","",IF(AND($I929&lt;&gt;AO$4, IFERROR(MATCH("c",$AB929:AN929,0),0)=0),"x", IF(IFERROR(MATCH("c",$AB929:AN929,0),0)=0,"c","")))</f>
        <v/>
      </c>
      <c r="AP929" s="88" t="str">
        <f>IF($AB929&lt;&gt;"x","",IF(AND($I929&lt;&gt;AP$4, IFERROR(MATCH("c",$AB929:AO929,0),0)=0),"x", IF(IFERROR(MATCH("c",$AB929:AO929,0),0)=0,"c","")))</f>
        <v/>
      </c>
      <c r="AQ929" s="88" t="str">
        <f>IF($AB929&lt;&gt;"x","",IF(AND($I929&lt;&gt;AQ$4, IFERROR(MATCH("c",$AB929:AP929,0),0)=0),"x", IF(IFERROR(MATCH("c",$AB929:AP929,0),0)=0,"c","")))</f>
        <v/>
      </c>
    </row>
    <row r="930" spans="2:43" x14ac:dyDescent="0.25">
      <c r="B930" s="88">
        <f>IF(AND(OR(Pipeline!$F$5=H930,Pipeline!$F$5="",Pipeline!$F$5="All"), OR(Pipeline!$F$6=J930,Pipeline!$F$6="",Pipeline!$F$6="All"),  OR(Pipeline!$J$5&lt;=K930,Pipeline!$J$5=""), OR(Pipeline!$J$6&gt;=K930,Pipeline!$J$6=""),  OR(Pipeline!$N$5&lt;=O930,Pipeline!$N$5=""), OR(Pipeline!$N$6&gt;=O930,Pipeline!$N$6="")),1,0)</f>
        <v>1</v>
      </c>
      <c r="C930" s="99">
        <f>IF(B930&lt;&gt;1,"",COUNTIFS($I$6:I929,I930,$B$6:B929,1)+1)</f>
        <v>918</v>
      </c>
      <c r="D930" s="100" t="str">
        <f>IF(LEN(INDEX(Input!B$6:B$1005,ROW($C930)-ROW($C$5),1))=0,"-",INDEX(Input!B$6:B$1005,ROW($C930)-ROW($C$5),1))</f>
        <v>-</v>
      </c>
      <c r="E930" s="100" t="str">
        <f>IF(LEN(INDEX(Input!C$6:C$1005,ROW($C930)-ROW($C$5),1))=0,"-",INDEX(Input!C$6:C$1005,ROW($C930)-ROW($C$5),1))</f>
        <v>-</v>
      </c>
      <c r="F930" s="100" t="str">
        <f>IF(LEN(INDEX(Input!D$6:D$1005,ROW($C930)-ROW($C$5),1))=0,"-",INDEX(Input!D$6:D$1005,ROW($C930)-ROW($C$5),1))</f>
        <v>-</v>
      </c>
      <c r="G930" s="100" t="str">
        <f>IF(LEN(INDEX(Input!E$6:E$1005,ROW($C930)-ROW($C$5),1))=0,"-",INDEX(Input!E$6:E$1005,ROW($C930)-ROW($C$5),1))</f>
        <v>-</v>
      </c>
      <c r="H930" s="100" t="str">
        <f>IF(LEN(INDEX(Input!F$6:F$1005,ROW($C930)-ROW($C$5),1))=0,"-",INDEX(Input!F$6:F$1005,ROW($C930)-ROW($C$5),1))</f>
        <v>-</v>
      </c>
      <c r="I930" s="100" t="str">
        <f>IF(LEN(INDEX(Input!G$6:G$1005,ROW($C930)-ROW($C$5),1))=0,"",INDEX(Input!G$6:G$1005,ROW($C930)-ROW($C$5),1))</f>
        <v/>
      </c>
      <c r="J930" s="100" t="str">
        <f>IF(LEN(INDEX(Input!B$6:B$1005,ROW($C930)-ROW($C$5),1))=0,"-",IF(INDEX(Input!H$6:H$1005,ROW($C930)-ROW($C$5),1)="","Not set",INDEX(Input!H$6:H$1005,ROW($C930)-ROW($C$5),1)) )</f>
        <v>-</v>
      </c>
      <c r="K930" s="101" t="str">
        <f>IF(LEN(INDEX(Input!I$6:I$1005,ROW($C930)-ROW($C$5),1))=0,"",INDEX(Input!I$6:I$1005,ROW($C930)-ROW($C$5),1))</f>
        <v/>
      </c>
      <c r="L930" s="101" t="str">
        <f t="array" ref="L930">IFERROR(IF($AY$24=123,DAY(K930)&amp;connector&amp;IF($AZ$24="Extended",INDEX($AT$24:$AT$35,MONTH(K930),1),MONTH(K930))&amp;connector&amp;IF($AZ$24="Short", RIGHT(YEAR(K930),2),YEAR(K930)),IF($AY$24=213, MONTH(K930)&amp;connector&amp;DAY(K930)&amp;connector&amp;IF($AZ$24="Short", RIGHT(YEAR(K930),2),YEAR(K930)),IF($AZ$24="Short", RIGHT(YEAR(K930),2),YEAR(K930))&amp;connector&amp;MONTH(K930)&amp;connector&amp;DAY(K930))),"-")</f>
        <v>-</v>
      </c>
      <c r="M930" s="101" t="str">
        <f>IF(LEN(INDEX(Input!J$6:J$1005,ROW($C930)-ROW($C$5),1))=0,"",INDEX(Input!J$6:J$1005,ROW($C930)-ROW($C$5),1))</f>
        <v/>
      </c>
      <c r="N930" s="101" t="str">
        <f t="array" ref="N930">IFERROR(IF($AY$24=123,DAY(M930)&amp;connector&amp;IF($AZ$24="Extended",INDEX($AT$24:$AT$35,MONTH(M930),1),MONTH(M930))&amp;connector&amp;IF($AZ$24="Short", RIGHT(YEAR(M930),2),YEAR(M930)),IF($AY$24=213, MONTH(M930)&amp;connector&amp;DAY(M930)&amp;connector&amp;IF($AZ$24="Short", RIGHT(YEAR(M930),2),YEAR(M930)),IF($AZ$24="Short", RIGHT(YEAR(M930),2),YEAR(M930))&amp;connector&amp;MONTH(M930)&amp;connector&amp;DAY(M930))),"-")</f>
        <v>-</v>
      </c>
      <c r="O930" s="156" t="str">
        <f>IF(LEN(INDEX(Input!K$6:K$1005,ROW($C930)-ROW($C$5),1))=0,"",INDEX(Input!K$6:K$1005,ROW($C930)-ROW($C$5),1))</f>
        <v/>
      </c>
      <c r="P930" s="100" t="str">
        <f t="shared" si="110"/>
        <v>-</v>
      </c>
      <c r="Q930" s="156" t="str">
        <f>IF(LEN(INDEX(Input!L$6:L$1005,ROW($C930)-ROW($C$5),1))=0,"",INDEX(Input!L$6:L$1005,ROW($C930)-ROW($C$5),1))</f>
        <v/>
      </c>
      <c r="R930" s="100" t="str">
        <f t="shared" si="111"/>
        <v>-</v>
      </c>
      <c r="S930" s="156" t="str">
        <f>IF(LEN(INDEX(Input!M$6:M$1005,ROW($C930)-ROW($C$5),1))=0,"-",INDEX(Input!M$6:M$1005,ROW($C930)-ROW($C$5),1))</f>
        <v>-</v>
      </c>
      <c r="T930" s="156" t="str">
        <f t="shared" si="112"/>
        <v/>
      </c>
      <c r="U930" s="100" t="str">
        <f t="shared" si="113"/>
        <v>-</v>
      </c>
      <c r="V930" s="156" t="str">
        <f>IF(LEN(INDEX(Input!O$6:O$1005,ROW($C930)-ROW($C$5),1))=0,"",INDEX(Input!O$6:O$1005,ROW($C930)-ROW($C$5),1))</f>
        <v/>
      </c>
      <c r="W930" s="100" t="str">
        <f t="shared" si="114"/>
        <v>-</v>
      </c>
      <c r="X930" s="104" t="str">
        <f t="shared" si="115"/>
        <v/>
      </c>
      <c r="Y930" s="102" t="str">
        <f t="shared" si="116"/>
        <v/>
      </c>
      <c r="Z930" s="102" t="str">
        <f>IF(AND(OR(Dashboard!$D$7=J930,Dashboard!$D$7=""),  OR(Dashboard!$G$6&lt;=K930,Dashboard!$G$6=""), OR(Dashboard!$G$7&gt;=K930,Dashboard!$G$7=""),  OR(Dashboard!$J$6&lt;=O930,Dashboard!$J$6=""), OR(Dashboard!$J$7&gt;=O930,Dashboard!$J$7=""),D930&lt;&gt;""),"x","")</f>
        <v>x</v>
      </c>
      <c r="AA930" s="102" t="str">
        <f>IF(AND(OR(Dashboard!$D$6=H930,Dashboard!$D$6="",Dashboard!$D$6="All"), Z930="x"),"x","")</f>
        <v>x</v>
      </c>
      <c r="AB930" s="103" t="str">
        <f>IF(AND(OR(Dashboard!$D$6=H930,Dashboard!$D$6="",Dashboard!$D$6="All"), OR(Dashboard!$D$7=J930,Dashboard!$D$7=""),  OR(Dashboard!$G$6&lt;=K930,Dashboard!$G$6=""), OR(Dashboard!$G$7&gt;=K930,Dashboard!$G$7=""),  OR(Dashboard!$J$6&lt;=O930,Dashboard!$J$6=""), OR(Dashboard!$J$7&gt;=O930,Dashboard!$J$7=""),I930&lt;&gt;""),"x","")</f>
        <v/>
      </c>
      <c r="AC930" s="88" t="str">
        <f>IF($AB930&lt;&gt;"x","",IF(AND($I930&lt;&gt;AC$4, IFERROR(MATCH("c",$AB930:AB930,0),0)=0),"x", IF(IFERROR(MATCH("c",$AB930:AB930,0),0)=0,"c","")))</f>
        <v/>
      </c>
      <c r="AD930" s="88" t="str">
        <f>IF($AB930&lt;&gt;"x","",IF(AND($I930&lt;&gt;AD$4, IFERROR(MATCH("c",$AB930:AC930,0),0)=0),"x", IF(IFERROR(MATCH("c",$AB930:AC930,0),0)=0,"c","")))</f>
        <v/>
      </c>
      <c r="AE930" s="88" t="str">
        <f>IF($AB930&lt;&gt;"x","",IF(AND($I930&lt;&gt;AE$4, IFERROR(MATCH("c",$AB930:AD930,0),0)=0),"x", IF(IFERROR(MATCH("c",$AB930:AD930,0),0)=0,"c","")))</f>
        <v/>
      </c>
      <c r="AF930" s="88" t="str">
        <f>IF($AB930&lt;&gt;"x","",IF(AND($I930&lt;&gt;AF$4, IFERROR(MATCH("c",$AB930:AE930,0),0)=0),"x", IF(IFERROR(MATCH("c",$AB930:AE930,0),0)=0,"c","")))</f>
        <v/>
      </c>
      <c r="AG930" s="88" t="str">
        <f>IF($AB930&lt;&gt;"x","",IF(AND($I930&lt;&gt;AG$4, IFERROR(MATCH("c",$AB930:AF930,0),0)=0),"x", IF(IFERROR(MATCH("c",$AB930:AF930,0),0)=0,"c","")))</f>
        <v/>
      </c>
      <c r="AH930" s="88" t="str">
        <f>IF($AB930&lt;&gt;"x","",IF(AND($I930&lt;&gt;AH$4, IFERROR(MATCH("c",$AB930:AG930,0),0)=0),"x", IF(IFERROR(MATCH("c",$AB930:AG930,0),0)=0,"c","")))</f>
        <v/>
      </c>
      <c r="AI930" s="88" t="str">
        <f>IF($AB930&lt;&gt;"x","",IF(AND($I930&lt;&gt;AI$4, IFERROR(MATCH("c",$AB930:AH930,0),0)=0),"x", IF(IFERROR(MATCH("c",$AB930:AH930,0),0)=0,"c","")))</f>
        <v/>
      </c>
      <c r="AJ930" s="88" t="str">
        <f>IF($AB930&lt;&gt;"x","",IF(AND($I930&lt;&gt;AJ$4, IFERROR(MATCH("c",$AB930:AI930,0),0)=0),"x", IF(IFERROR(MATCH("c",$AB930:AI930,0),0)=0,"c","")))</f>
        <v/>
      </c>
      <c r="AK930" s="88" t="str">
        <f>IF($AB930&lt;&gt;"x","",IF(AND($I930&lt;&gt;AK$4, IFERROR(MATCH("c",$AB930:AJ930,0),0)=0),"x", IF(IFERROR(MATCH("c",$AB930:AJ930,0),0)=0,"c","")))</f>
        <v/>
      </c>
      <c r="AL930" s="88" t="str">
        <f>IF($AB930&lt;&gt;"x","",IF(AND($I930&lt;&gt;AL$4, IFERROR(MATCH("c",$AB930:AK930,0),0)=0),"x", IF(IFERROR(MATCH("c",$AB930:AK930,0),0)=0,"c","")))</f>
        <v/>
      </c>
      <c r="AM930" s="88" t="str">
        <f>IF($AB930&lt;&gt;"x","",IF(AND($I930&lt;&gt;AM$4, IFERROR(MATCH("c",$AB930:AL930,0),0)=0),"x", IF(IFERROR(MATCH("c",$AB930:AL930,0),0)=0,"c","")))</f>
        <v/>
      </c>
      <c r="AN930" s="88" t="str">
        <f>IF($AB930&lt;&gt;"x","",IF(AND($I930&lt;&gt;AN$4, IFERROR(MATCH("c",$AB930:AM930,0),0)=0),"x", IF(IFERROR(MATCH("c",$AB930:AM930,0),0)=0,"c","")))</f>
        <v/>
      </c>
      <c r="AO930" s="88" t="str">
        <f>IF($AB930&lt;&gt;"x","",IF(AND($I930&lt;&gt;AO$4, IFERROR(MATCH("c",$AB930:AN930,0),0)=0),"x", IF(IFERROR(MATCH("c",$AB930:AN930,0),0)=0,"c","")))</f>
        <v/>
      </c>
      <c r="AP930" s="88" t="str">
        <f>IF($AB930&lt;&gt;"x","",IF(AND($I930&lt;&gt;AP$4, IFERROR(MATCH("c",$AB930:AO930,0),0)=0),"x", IF(IFERROR(MATCH("c",$AB930:AO930,0),0)=0,"c","")))</f>
        <v/>
      </c>
      <c r="AQ930" s="88" t="str">
        <f>IF($AB930&lt;&gt;"x","",IF(AND($I930&lt;&gt;AQ$4, IFERROR(MATCH("c",$AB930:AP930,0),0)=0),"x", IF(IFERROR(MATCH("c",$AB930:AP930,0),0)=0,"c","")))</f>
        <v/>
      </c>
    </row>
    <row r="931" spans="2:43" x14ac:dyDescent="0.25">
      <c r="B931" s="88">
        <f>IF(AND(OR(Pipeline!$F$5=H931,Pipeline!$F$5="",Pipeline!$F$5="All"), OR(Pipeline!$F$6=J931,Pipeline!$F$6="",Pipeline!$F$6="All"),  OR(Pipeline!$J$5&lt;=K931,Pipeline!$J$5=""), OR(Pipeline!$J$6&gt;=K931,Pipeline!$J$6=""),  OR(Pipeline!$N$5&lt;=O931,Pipeline!$N$5=""), OR(Pipeline!$N$6&gt;=O931,Pipeline!$N$6="")),1,0)</f>
        <v>1</v>
      </c>
      <c r="C931" s="99">
        <f>IF(B931&lt;&gt;1,"",COUNTIFS($I$6:I930,I931,$B$6:B930,1)+1)</f>
        <v>919</v>
      </c>
      <c r="D931" s="100" t="str">
        <f>IF(LEN(INDEX(Input!B$6:B$1005,ROW($C931)-ROW($C$5),1))=0,"-",INDEX(Input!B$6:B$1005,ROW($C931)-ROW($C$5),1))</f>
        <v>-</v>
      </c>
      <c r="E931" s="100" t="str">
        <f>IF(LEN(INDEX(Input!C$6:C$1005,ROW($C931)-ROW($C$5),1))=0,"-",INDEX(Input!C$6:C$1005,ROW($C931)-ROW($C$5),1))</f>
        <v>-</v>
      </c>
      <c r="F931" s="100" t="str">
        <f>IF(LEN(INDEX(Input!D$6:D$1005,ROW($C931)-ROW($C$5),1))=0,"-",INDEX(Input!D$6:D$1005,ROW($C931)-ROW($C$5),1))</f>
        <v>-</v>
      </c>
      <c r="G931" s="100" t="str">
        <f>IF(LEN(INDEX(Input!E$6:E$1005,ROW($C931)-ROW($C$5),1))=0,"-",INDEX(Input!E$6:E$1005,ROW($C931)-ROW($C$5),1))</f>
        <v>-</v>
      </c>
      <c r="H931" s="100" t="str">
        <f>IF(LEN(INDEX(Input!F$6:F$1005,ROW($C931)-ROW($C$5),1))=0,"-",INDEX(Input!F$6:F$1005,ROW($C931)-ROW($C$5),1))</f>
        <v>-</v>
      </c>
      <c r="I931" s="100" t="str">
        <f>IF(LEN(INDEX(Input!G$6:G$1005,ROW($C931)-ROW($C$5),1))=0,"",INDEX(Input!G$6:G$1005,ROW($C931)-ROW($C$5),1))</f>
        <v/>
      </c>
      <c r="J931" s="100" t="str">
        <f>IF(LEN(INDEX(Input!B$6:B$1005,ROW($C931)-ROW($C$5),1))=0,"-",IF(INDEX(Input!H$6:H$1005,ROW($C931)-ROW($C$5),1)="","Not set",INDEX(Input!H$6:H$1005,ROW($C931)-ROW($C$5),1)) )</f>
        <v>-</v>
      </c>
      <c r="K931" s="101" t="str">
        <f>IF(LEN(INDEX(Input!I$6:I$1005,ROW($C931)-ROW($C$5),1))=0,"",INDEX(Input!I$6:I$1005,ROW($C931)-ROW($C$5),1))</f>
        <v/>
      </c>
      <c r="L931" s="101" t="str">
        <f t="array" ref="L931">IFERROR(IF($AY$24=123,DAY(K931)&amp;connector&amp;IF($AZ$24="Extended",INDEX($AT$24:$AT$35,MONTH(K931),1),MONTH(K931))&amp;connector&amp;IF($AZ$24="Short", RIGHT(YEAR(K931),2),YEAR(K931)),IF($AY$24=213, MONTH(K931)&amp;connector&amp;DAY(K931)&amp;connector&amp;IF($AZ$24="Short", RIGHT(YEAR(K931),2),YEAR(K931)),IF($AZ$24="Short", RIGHT(YEAR(K931),2),YEAR(K931))&amp;connector&amp;MONTH(K931)&amp;connector&amp;DAY(K931))),"-")</f>
        <v>-</v>
      </c>
      <c r="M931" s="101" t="str">
        <f>IF(LEN(INDEX(Input!J$6:J$1005,ROW($C931)-ROW($C$5),1))=0,"",INDEX(Input!J$6:J$1005,ROW($C931)-ROW($C$5),1))</f>
        <v/>
      </c>
      <c r="N931" s="101" t="str">
        <f t="array" ref="N931">IFERROR(IF($AY$24=123,DAY(M931)&amp;connector&amp;IF($AZ$24="Extended",INDEX($AT$24:$AT$35,MONTH(M931),1),MONTH(M931))&amp;connector&amp;IF($AZ$24="Short", RIGHT(YEAR(M931),2),YEAR(M931)),IF($AY$24=213, MONTH(M931)&amp;connector&amp;DAY(M931)&amp;connector&amp;IF($AZ$24="Short", RIGHT(YEAR(M931),2),YEAR(M931)),IF($AZ$24="Short", RIGHT(YEAR(M931),2),YEAR(M931))&amp;connector&amp;MONTH(M931)&amp;connector&amp;DAY(M931))),"-")</f>
        <v>-</v>
      </c>
      <c r="O931" s="156" t="str">
        <f>IF(LEN(INDEX(Input!K$6:K$1005,ROW($C931)-ROW($C$5),1))=0,"",INDEX(Input!K$6:K$1005,ROW($C931)-ROW($C$5),1))</f>
        <v/>
      </c>
      <c r="P931" s="100" t="str">
        <f t="shared" si="110"/>
        <v>-</v>
      </c>
      <c r="Q931" s="156" t="str">
        <f>IF(LEN(INDEX(Input!L$6:L$1005,ROW($C931)-ROW($C$5),1))=0,"",INDEX(Input!L$6:L$1005,ROW($C931)-ROW($C$5),1))</f>
        <v/>
      </c>
      <c r="R931" s="100" t="str">
        <f t="shared" si="111"/>
        <v>-</v>
      </c>
      <c r="S931" s="156" t="str">
        <f>IF(LEN(INDEX(Input!M$6:M$1005,ROW($C931)-ROW($C$5),1))=0,"-",INDEX(Input!M$6:M$1005,ROW($C931)-ROW($C$5),1))</f>
        <v>-</v>
      </c>
      <c r="T931" s="156" t="str">
        <f t="shared" si="112"/>
        <v/>
      </c>
      <c r="U931" s="100" t="str">
        <f t="shared" si="113"/>
        <v>-</v>
      </c>
      <c r="V931" s="156" t="str">
        <f>IF(LEN(INDEX(Input!O$6:O$1005,ROW($C931)-ROW($C$5),1))=0,"",INDEX(Input!O$6:O$1005,ROW($C931)-ROW($C$5),1))</f>
        <v/>
      </c>
      <c r="W931" s="100" t="str">
        <f t="shared" si="114"/>
        <v>-</v>
      </c>
      <c r="X931" s="104" t="str">
        <f t="shared" si="115"/>
        <v/>
      </c>
      <c r="Y931" s="102" t="str">
        <f t="shared" si="116"/>
        <v/>
      </c>
      <c r="Z931" s="102" t="str">
        <f>IF(AND(OR(Dashboard!$D$7=J931,Dashboard!$D$7=""),  OR(Dashboard!$G$6&lt;=K931,Dashboard!$G$6=""), OR(Dashboard!$G$7&gt;=K931,Dashboard!$G$7=""),  OR(Dashboard!$J$6&lt;=O931,Dashboard!$J$6=""), OR(Dashboard!$J$7&gt;=O931,Dashboard!$J$7=""),D931&lt;&gt;""),"x","")</f>
        <v>x</v>
      </c>
      <c r="AA931" s="102" t="str">
        <f>IF(AND(OR(Dashboard!$D$6=H931,Dashboard!$D$6="",Dashboard!$D$6="All"), Z931="x"),"x","")</f>
        <v>x</v>
      </c>
      <c r="AB931" s="103" t="str">
        <f>IF(AND(OR(Dashboard!$D$6=H931,Dashboard!$D$6="",Dashboard!$D$6="All"), OR(Dashboard!$D$7=J931,Dashboard!$D$7=""),  OR(Dashboard!$G$6&lt;=K931,Dashboard!$G$6=""), OR(Dashboard!$G$7&gt;=K931,Dashboard!$G$7=""),  OR(Dashboard!$J$6&lt;=O931,Dashboard!$J$6=""), OR(Dashboard!$J$7&gt;=O931,Dashboard!$J$7=""),I931&lt;&gt;""),"x","")</f>
        <v/>
      </c>
      <c r="AC931" s="88" t="str">
        <f>IF($AB931&lt;&gt;"x","",IF(AND($I931&lt;&gt;AC$4, IFERROR(MATCH("c",$AB931:AB931,0),0)=0),"x", IF(IFERROR(MATCH("c",$AB931:AB931,0),0)=0,"c","")))</f>
        <v/>
      </c>
      <c r="AD931" s="88" t="str">
        <f>IF($AB931&lt;&gt;"x","",IF(AND($I931&lt;&gt;AD$4, IFERROR(MATCH("c",$AB931:AC931,0),0)=0),"x", IF(IFERROR(MATCH("c",$AB931:AC931,0),0)=0,"c","")))</f>
        <v/>
      </c>
      <c r="AE931" s="88" t="str">
        <f>IF($AB931&lt;&gt;"x","",IF(AND($I931&lt;&gt;AE$4, IFERROR(MATCH("c",$AB931:AD931,0),0)=0),"x", IF(IFERROR(MATCH("c",$AB931:AD931,0),0)=0,"c","")))</f>
        <v/>
      </c>
      <c r="AF931" s="88" t="str">
        <f>IF($AB931&lt;&gt;"x","",IF(AND($I931&lt;&gt;AF$4, IFERROR(MATCH("c",$AB931:AE931,0),0)=0),"x", IF(IFERROR(MATCH("c",$AB931:AE931,0),0)=0,"c","")))</f>
        <v/>
      </c>
      <c r="AG931" s="88" t="str">
        <f>IF($AB931&lt;&gt;"x","",IF(AND($I931&lt;&gt;AG$4, IFERROR(MATCH("c",$AB931:AF931,0),0)=0),"x", IF(IFERROR(MATCH("c",$AB931:AF931,0),0)=0,"c","")))</f>
        <v/>
      </c>
      <c r="AH931" s="88" t="str">
        <f>IF($AB931&lt;&gt;"x","",IF(AND($I931&lt;&gt;AH$4, IFERROR(MATCH("c",$AB931:AG931,0),0)=0),"x", IF(IFERROR(MATCH("c",$AB931:AG931,0),0)=0,"c","")))</f>
        <v/>
      </c>
      <c r="AI931" s="88" t="str">
        <f>IF($AB931&lt;&gt;"x","",IF(AND($I931&lt;&gt;AI$4, IFERROR(MATCH("c",$AB931:AH931,0),0)=0),"x", IF(IFERROR(MATCH("c",$AB931:AH931,0),0)=0,"c","")))</f>
        <v/>
      </c>
      <c r="AJ931" s="88" t="str">
        <f>IF($AB931&lt;&gt;"x","",IF(AND($I931&lt;&gt;AJ$4, IFERROR(MATCH("c",$AB931:AI931,0),0)=0),"x", IF(IFERROR(MATCH("c",$AB931:AI931,0),0)=0,"c","")))</f>
        <v/>
      </c>
      <c r="AK931" s="88" t="str">
        <f>IF($AB931&lt;&gt;"x","",IF(AND($I931&lt;&gt;AK$4, IFERROR(MATCH("c",$AB931:AJ931,0),0)=0),"x", IF(IFERROR(MATCH("c",$AB931:AJ931,0),0)=0,"c","")))</f>
        <v/>
      </c>
      <c r="AL931" s="88" t="str">
        <f>IF($AB931&lt;&gt;"x","",IF(AND($I931&lt;&gt;AL$4, IFERROR(MATCH("c",$AB931:AK931,0),0)=0),"x", IF(IFERROR(MATCH("c",$AB931:AK931,0),0)=0,"c","")))</f>
        <v/>
      </c>
      <c r="AM931" s="88" t="str">
        <f>IF($AB931&lt;&gt;"x","",IF(AND($I931&lt;&gt;AM$4, IFERROR(MATCH("c",$AB931:AL931,0),0)=0),"x", IF(IFERROR(MATCH("c",$AB931:AL931,0),0)=0,"c","")))</f>
        <v/>
      </c>
      <c r="AN931" s="88" t="str">
        <f>IF($AB931&lt;&gt;"x","",IF(AND($I931&lt;&gt;AN$4, IFERROR(MATCH("c",$AB931:AM931,0),0)=0),"x", IF(IFERROR(MATCH("c",$AB931:AM931,0),0)=0,"c","")))</f>
        <v/>
      </c>
      <c r="AO931" s="88" t="str">
        <f>IF($AB931&lt;&gt;"x","",IF(AND($I931&lt;&gt;AO$4, IFERROR(MATCH("c",$AB931:AN931,0),0)=0),"x", IF(IFERROR(MATCH("c",$AB931:AN931,0),0)=0,"c","")))</f>
        <v/>
      </c>
      <c r="AP931" s="88" t="str">
        <f>IF($AB931&lt;&gt;"x","",IF(AND($I931&lt;&gt;AP$4, IFERROR(MATCH("c",$AB931:AO931,0),0)=0),"x", IF(IFERROR(MATCH("c",$AB931:AO931,0),0)=0,"c","")))</f>
        <v/>
      </c>
      <c r="AQ931" s="88" t="str">
        <f>IF($AB931&lt;&gt;"x","",IF(AND($I931&lt;&gt;AQ$4, IFERROR(MATCH("c",$AB931:AP931,0),0)=0),"x", IF(IFERROR(MATCH("c",$AB931:AP931,0),0)=0,"c","")))</f>
        <v/>
      </c>
    </row>
    <row r="932" spans="2:43" x14ac:dyDescent="0.25">
      <c r="B932" s="88">
        <f>IF(AND(OR(Pipeline!$F$5=H932,Pipeline!$F$5="",Pipeline!$F$5="All"), OR(Pipeline!$F$6=J932,Pipeline!$F$6="",Pipeline!$F$6="All"),  OR(Pipeline!$J$5&lt;=K932,Pipeline!$J$5=""), OR(Pipeline!$J$6&gt;=K932,Pipeline!$J$6=""),  OR(Pipeline!$N$5&lt;=O932,Pipeline!$N$5=""), OR(Pipeline!$N$6&gt;=O932,Pipeline!$N$6="")),1,0)</f>
        <v>1</v>
      </c>
      <c r="C932" s="99">
        <f>IF(B932&lt;&gt;1,"",COUNTIFS($I$6:I931,I932,$B$6:B931,1)+1)</f>
        <v>920</v>
      </c>
      <c r="D932" s="100" t="str">
        <f>IF(LEN(INDEX(Input!B$6:B$1005,ROW($C932)-ROW($C$5),1))=0,"-",INDEX(Input!B$6:B$1005,ROW($C932)-ROW($C$5),1))</f>
        <v>-</v>
      </c>
      <c r="E932" s="100" t="str">
        <f>IF(LEN(INDEX(Input!C$6:C$1005,ROW($C932)-ROW($C$5),1))=0,"-",INDEX(Input!C$6:C$1005,ROW($C932)-ROW($C$5),1))</f>
        <v>-</v>
      </c>
      <c r="F932" s="100" t="str">
        <f>IF(LEN(INDEX(Input!D$6:D$1005,ROW($C932)-ROW($C$5),1))=0,"-",INDEX(Input!D$6:D$1005,ROW($C932)-ROW($C$5),1))</f>
        <v>-</v>
      </c>
      <c r="G932" s="100" t="str">
        <f>IF(LEN(INDEX(Input!E$6:E$1005,ROW($C932)-ROW($C$5),1))=0,"-",INDEX(Input!E$6:E$1005,ROW($C932)-ROW($C$5),1))</f>
        <v>-</v>
      </c>
      <c r="H932" s="100" t="str">
        <f>IF(LEN(INDEX(Input!F$6:F$1005,ROW($C932)-ROW($C$5),1))=0,"-",INDEX(Input!F$6:F$1005,ROW($C932)-ROW($C$5),1))</f>
        <v>-</v>
      </c>
      <c r="I932" s="100" t="str">
        <f>IF(LEN(INDEX(Input!G$6:G$1005,ROW($C932)-ROW($C$5),1))=0,"",INDEX(Input!G$6:G$1005,ROW($C932)-ROW($C$5),1))</f>
        <v/>
      </c>
      <c r="J932" s="100" t="str">
        <f>IF(LEN(INDEX(Input!B$6:B$1005,ROW($C932)-ROW($C$5),1))=0,"-",IF(INDEX(Input!H$6:H$1005,ROW($C932)-ROW($C$5),1)="","Not set",INDEX(Input!H$6:H$1005,ROW($C932)-ROW($C$5),1)) )</f>
        <v>-</v>
      </c>
      <c r="K932" s="101" t="str">
        <f>IF(LEN(INDEX(Input!I$6:I$1005,ROW($C932)-ROW($C$5),1))=0,"",INDEX(Input!I$6:I$1005,ROW($C932)-ROW($C$5),1))</f>
        <v/>
      </c>
      <c r="L932" s="101" t="str">
        <f t="array" ref="L932">IFERROR(IF($AY$24=123,DAY(K932)&amp;connector&amp;IF($AZ$24="Extended",INDEX($AT$24:$AT$35,MONTH(K932),1),MONTH(K932))&amp;connector&amp;IF($AZ$24="Short", RIGHT(YEAR(K932),2),YEAR(K932)),IF($AY$24=213, MONTH(K932)&amp;connector&amp;DAY(K932)&amp;connector&amp;IF($AZ$24="Short", RIGHT(YEAR(K932),2),YEAR(K932)),IF($AZ$24="Short", RIGHT(YEAR(K932),2),YEAR(K932))&amp;connector&amp;MONTH(K932)&amp;connector&amp;DAY(K932))),"-")</f>
        <v>-</v>
      </c>
      <c r="M932" s="101" t="str">
        <f>IF(LEN(INDEX(Input!J$6:J$1005,ROW($C932)-ROW($C$5),1))=0,"",INDEX(Input!J$6:J$1005,ROW($C932)-ROW($C$5),1))</f>
        <v/>
      </c>
      <c r="N932" s="101" t="str">
        <f t="array" ref="N932">IFERROR(IF($AY$24=123,DAY(M932)&amp;connector&amp;IF($AZ$24="Extended",INDEX($AT$24:$AT$35,MONTH(M932),1),MONTH(M932))&amp;connector&amp;IF($AZ$24="Short", RIGHT(YEAR(M932),2),YEAR(M932)),IF($AY$24=213, MONTH(M932)&amp;connector&amp;DAY(M932)&amp;connector&amp;IF($AZ$24="Short", RIGHT(YEAR(M932),2),YEAR(M932)),IF($AZ$24="Short", RIGHT(YEAR(M932),2),YEAR(M932))&amp;connector&amp;MONTH(M932)&amp;connector&amp;DAY(M932))),"-")</f>
        <v>-</v>
      </c>
      <c r="O932" s="156" t="str">
        <f>IF(LEN(INDEX(Input!K$6:K$1005,ROW($C932)-ROW($C$5),1))=0,"",INDEX(Input!K$6:K$1005,ROW($C932)-ROW($C$5),1))</f>
        <v/>
      </c>
      <c r="P932" s="100" t="str">
        <f t="shared" si="110"/>
        <v>-</v>
      </c>
      <c r="Q932" s="156" t="str">
        <f>IF(LEN(INDEX(Input!L$6:L$1005,ROW($C932)-ROW($C$5),1))=0,"",INDEX(Input!L$6:L$1005,ROW($C932)-ROW($C$5),1))</f>
        <v/>
      </c>
      <c r="R932" s="100" t="str">
        <f t="shared" si="111"/>
        <v>-</v>
      </c>
      <c r="S932" s="156" t="str">
        <f>IF(LEN(INDEX(Input!M$6:M$1005,ROW($C932)-ROW($C$5),1))=0,"-",INDEX(Input!M$6:M$1005,ROW($C932)-ROW($C$5),1))</f>
        <v>-</v>
      </c>
      <c r="T932" s="156" t="str">
        <f t="shared" si="112"/>
        <v/>
      </c>
      <c r="U932" s="100" t="str">
        <f t="shared" si="113"/>
        <v>-</v>
      </c>
      <c r="V932" s="156" t="str">
        <f>IF(LEN(INDEX(Input!O$6:O$1005,ROW($C932)-ROW($C$5),1))=0,"",INDEX(Input!O$6:O$1005,ROW($C932)-ROW($C$5),1))</f>
        <v/>
      </c>
      <c r="W932" s="100" t="str">
        <f t="shared" si="114"/>
        <v>-</v>
      </c>
      <c r="X932" s="104" t="str">
        <f t="shared" si="115"/>
        <v/>
      </c>
      <c r="Y932" s="102" t="str">
        <f t="shared" si="116"/>
        <v/>
      </c>
      <c r="Z932" s="102" t="str">
        <f>IF(AND(OR(Dashboard!$D$7=J932,Dashboard!$D$7=""),  OR(Dashboard!$G$6&lt;=K932,Dashboard!$G$6=""), OR(Dashboard!$G$7&gt;=K932,Dashboard!$G$7=""),  OR(Dashboard!$J$6&lt;=O932,Dashboard!$J$6=""), OR(Dashboard!$J$7&gt;=O932,Dashboard!$J$7=""),D932&lt;&gt;""),"x","")</f>
        <v>x</v>
      </c>
      <c r="AA932" s="102" t="str">
        <f>IF(AND(OR(Dashboard!$D$6=H932,Dashboard!$D$6="",Dashboard!$D$6="All"), Z932="x"),"x","")</f>
        <v>x</v>
      </c>
      <c r="AB932" s="103" t="str">
        <f>IF(AND(OR(Dashboard!$D$6=H932,Dashboard!$D$6="",Dashboard!$D$6="All"), OR(Dashboard!$D$7=J932,Dashboard!$D$7=""),  OR(Dashboard!$G$6&lt;=K932,Dashboard!$G$6=""), OR(Dashboard!$G$7&gt;=K932,Dashboard!$G$7=""),  OR(Dashboard!$J$6&lt;=O932,Dashboard!$J$6=""), OR(Dashboard!$J$7&gt;=O932,Dashboard!$J$7=""),I932&lt;&gt;""),"x","")</f>
        <v/>
      </c>
      <c r="AC932" s="88" t="str">
        <f>IF($AB932&lt;&gt;"x","",IF(AND($I932&lt;&gt;AC$4, IFERROR(MATCH("c",$AB932:AB932,0),0)=0),"x", IF(IFERROR(MATCH("c",$AB932:AB932,0),0)=0,"c","")))</f>
        <v/>
      </c>
      <c r="AD932" s="88" t="str">
        <f>IF($AB932&lt;&gt;"x","",IF(AND($I932&lt;&gt;AD$4, IFERROR(MATCH("c",$AB932:AC932,0),0)=0),"x", IF(IFERROR(MATCH("c",$AB932:AC932,0),0)=0,"c","")))</f>
        <v/>
      </c>
      <c r="AE932" s="88" t="str">
        <f>IF($AB932&lt;&gt;"x","",IF(AND($I932&lt;&gt;AE$4, IFERROR(MATCH("c",$AB932:AD932,0),0)=0),"x", IF(IFERROR(MATCH("c",$AB932:AD932,0),0)=0,"c","")))</f>
        <v/>
      </c>
      <c r="AF932" s="88" t="str">
        <f>IF($AB932&lt;&gt;"x","",IF(AND($I932&lt;&gt;AF$4, IFERROR(MATCH("c",$AB932:AE932,0),0)=0),"x", IF(IFERROR(MATCH("c",$AB932:AE932,0),0)=0,"c","")))</f>
        <v/>
      </c>
      <c r="AG932" s="88" t="str">
        <f>IF($AB932&lt;&gt;"x","",IF(AND($I932&lt;&gt;AG$4, IFERROR(MATCH("c",$AB932:AF932,0),0)=0),"x", IF(IFERROR(MATCH("c",$AB932:AF932,0),0)=0,"c","")))</f>
        <v/>
      </c>
      <c r="AH932" s="88" t="str">
        <f>IF($AB932&lt;&gt;"x","",IF(AND($I932&lt;&gt;AH$4, IFERROR(MATCH("c",$AB932:AG932,0),0)=0),"x", IF(IFERROR(MATCH("c",$AB932:AG932,0),0)=0,"c","")))</f>
        <v/>
      </c>
      <c r="AI932" s="88" t="str">
        <f>IF($AB932&lt;&gt;"x","",IF(AND($I932&lt;&gt;AI$4, IFERROR(MATCH("c",$AB932:AH932,0),0)=0),"x", IF(IFERROR(MATCH("c",$AB932:AH932,0),0)=0,"c","")))</f>
        <v/>
      </c>
      <c r="AJ932" s="88" t="str">
        <f>IF($AB932&lt;&gt;"x","",IF(AND($I932&lt;&gt;AJ$4, IFERROR(MATCH("c",$AB932:AI932,0),0)=0),"x", IF(IFERROR(MATCH("c",$AB932:AI932,0),0)=0,"c","")))</f>
        <v/>
      </c>
      <c r="AK932" s="88" t="str">
        <f>IF($AB932&lt;&gt;"x","",IF(AND($I932&lt;&gt;AK$4, IFERROR(MATCH("c",$AB932:AJ932,0),0)=0),"x", IF(IFERROR(MATCH("c",$AB932:AJ932,0),0)=0,"c","")))</f>
        <v/>
      </c>
      <c r="AL932" s="88" t="str">
        <f>IF($AB932&lt;&gt;"x","",IF(AND($I932&lt;&gt;AL$4, IFERROR(MATCH("c",$AB932:AK932,0),0)=0),"x", IF(IFERROR(MATCH("c",$AB932:AK932,0),0)=0,"c","")))</f>
        <v/>
      </c>
      <c r="AM932" s="88" t="str">
        <f>IF($AB932&lt;&gt;"x","",IF(AND($I932&lt;&gt;AM$4, IFERROR(MATCH("c",$AB932:AL932,0),0)=0),"x", IF(IFERROR(MATCH("c",$AB932:AL932,0),0)=0,"c","")))</f>
        <v/>
      </c>
      <c r="AN932" s="88" t="str">
        <f>IF($AB932&lt;&gt;"x","",IF(AND($I932&lt;&gt;AN$4, IFERROR(MATCH("c",$AB932:AM932,0),0)=0),"x", IF(IFERROR(MATCH("c",$AB932:AM932,0),0)=0,"c","")))</f>
        <v/>
      </c>
      <c r="AO932" s="88" t="str">
        <f>IF($AB932&lt;&gt;"x","",IF(AND($I932&lt;&gt;AO$4, IFERROR(MATCH("c",$AB932:AN932,0),0)=0),"x", IF(IFERROR(MATCH("c",$AB932:AN932,0),0)=0,"c","")))</f>
        <v/>
      </c>
      <c r="AP932" s="88" t="str">
        <f>IF($AB932&lt;&gt;"x","",IF(AND($I932&lt;&gt;AP$4, IFERROR(MATCH("c",$AB932:AO932,0),0)=0),"x", IF(IFERROR(MATCH("c",$AB932:AO932,0),0)=0,"c","")))</f>
        <v/>
      </c>
      <c r="AQ932" s="88" t="str">
        <f>IF($AB932&lt;&gt;"x","",IF(AND($I932&lt;&gt;AQ$4, IFERROR(MATCH("c",$AB932:AP932,0),0)=0),"x", IF(IFERROR(MATCH("c",$AB932:AP932,0),0)=0,"c","")))</f>
        <v/>
      </c>
    </row>
    <row r="933" spans="2:43" x14ac:dyDescent="0.25">
      <c r="B933" s="88">
        <f>IF(AND(OR(Pipeline!$F$5=H933,Pipeline!$F$5="",Pipeline!$F$5="All"), OR(Pipeline!$F$6=J933,Pipeline!$F$6="",Pipeline!$F$6="All"),  OR(Pipeline!$J$5&lt;=K933,Pipeline!$J$5=""), OR(Pipeline!$J$6&gt;=K933,Pipeline!$J$6=""),  OR(Pipeline!$N$5&lt;=O933,Pipeline!$N$5=""), OR(Pipeline!$N$6&gt;=O933,Pipeline!$N$6="")),1,0)</f>
        <v>1</v>
      </c>
      <c r="C933" s="99">
        <f>IF(B933&lt;&gt;1,"",COUNTIFS($I$6:I932,I933,$B$6:B932,1)+1)</f>
        <v>921</v>
      </c>
      <c r="D933" s="100" t="str">
        <f>IF(LEN(INDEX(Input!B$6:B$1005,ROW($C933)-ROW($C$5),1))=0,"-",INDEX(Input!B$6:B$1005,ROW($C933)-ROW($C$5),1))</f>
        <v>-</v>
      </c>
      <c r="E933" s="100" t="str">
        <f>IF(LEN(INDEX(Input!C$6:C$1005,ROW($C933)-ROW($C$5),1))=0,"-",INDEX(Input!C$6:C$1005,ROW($C933)-ROW($C$5),1))</f>
        <v>-</v>
      </c>
      <c r="F933" s="100" t="str">
        <f>IF(LEN(INDEX(Input!D$6:D$1005,ROW($C933)-ROW($C$5),1))=0,"-",INDEX(Input!D$6:D$1005,ROW($C933)-ROW($C$5),1))</f>
        <v>-</v>
      </c>
      <c r="G933" s="100" t="str">
        <f>IF(LEN(INDEX(Input!E$6:E$1005,ROW($C933)-ROW($C$5),1))=0,"-",INDEX(Input!E$6:E$1005,ROW($C933)-ROW($C$5),1))</f>
        <v>-</v>
      </c>
      <c r="H933" s="100" t="str">
        <f>IF(LEN(INDEX(Input!F$6:F$1005,ROW($C933)-ROW($C$5),1))=0,"-",INDEX(Input!F$6:F$1005,ROW($C933)-ROW($C$5),1))</f>
        <v>-</v>
      </c>
      <c r="I933" s="100" t="str">
        <f>IF(LEN(INDEX(Input!G$6:G$1005,ROW($C933)-ROW($C$5),1))=0,"",INDEX(Input!G$6:G$1005,ROW($C933)-ROW($C$5),1))</f>
        <v/>
      </c>
      <c r="J933" s="100" t="str">
        <f>IF(LEN(INDEX(Input!B$6:B$1005,ROW($C933)-ROW($C$5),1))=0,"-",IF(INDEX(Input!H$6:H$1005,ROW($C933)-ROW($C$5),1)="","Not set",INDEX(Input!H$6:H$1005,ROW($C933)-ROW($C$5),1)) )</f>
        <v>-</v>
      </c>
      <c r="K933" s="101" t="str">
        <f>IF(LEN(INDEX(Input!I$6:I$1005,ROW($C933)-ROW($C$5),1))=0,"",INDEX(Input!I$6:I$1005,ROW($C933)-ROW($C$5),1))</f>
        <v/>
      </c>
      <c r="L933" s="101" t="str">
        <f t="array" ref="L933">IFERROR(IF($AY$24=123,DAY(K933)&amp;connector&amp;IF($AZ$24="Extended",INDEX($AT$24:$AT$35,MONTH(K933),1),MONTH(K933))&amp;connector&amp;IF($AZ$24="Short", RIGHT(YEAR(K933),2),YEAR(K933)),IF($AY$24=213, MONTH(K933)&amp;connector&amp;DAY(K933)&amp;connector&amp;IF($AZ$24="Short", RIGHT(YEAR(K933),2),YEAR(K933)),IF($AZ$24="Short", RIGHT(YEAR(K933),2),YEAR(K933))&amp;connector&amp;MONTH(K933)&amp;connector&amp;DAY(K933))),"-")</f>
        <v>-</v>
      </c>
      <c r="M933" s="101" t="str">
        <f>IF(LEN(INDEX(Input!J$6:J$1005,ROW($C933)-ROW($C$5),1))=0,"",INDEX(Input!J$6:J$1005,ROW($C933)-ROW($C$5),1))</f>
        <v/>
      </c>
      <c r="N933" s="101" t="str">
        <f t="array" ref="N933">IFERROR(IF($AY$24=123,DAY(M933)&amp;connector&amp;IF($AZ$24="Extended",INDEX($AT$24:$AT$35,MONTH(M933),1),MONTH(M933))&amp;connector&amp;IF($AZ$24="Short", RIGHT(YEAR(M933),2),YEAR(M933)),IF($AY$24=213, MONTH(M933)&amp;connector&amp;DAY(M933)&amp;connector&amp;IF($AZ$24="Short", RIGHT(YEAR(M933),2),YEAR(M933)),IF($AZ$24="Short", RIGHT(YEAR(M933),2),YEAR(M933))&amp;connector&amp;MONTH(M933)&amp;connector&amp;DAY(M933))),"-")</f>
        <v>-</v>
      </c>
      <c r="O933" s="156" t="str">
        <f>IF(LEN(INDEX(Input!K$6:K$1005,ROW($C933)-ROW($C$5),1))=0,"",INDEX(Input!K$6:K$1005,ROW($C933)-ROW($C$5),1))</f>
        <v/>
      </c>
      <c r="P933" s="100" t="str">
        <f t="shared" si="110"/>
        <v>-</v>
      </c>
      <c r="Q933" s="156" t="str">
        <f>IF(LEN(INDEX(Input!L$6:L$1005,ROW($C933)-ROW($C$5),1))=0,"",INDEX(Input!L$6:L$1005,ROW($C933)-ROW($C$5),1))</f>
        <v/>
      </c>
      <c r="R933" s="100" t="str">
        <f t="shared" si="111"/>
        <v>-</v>
      </c>
      <c r="S933" s="156" t="str">
        <f>IF(LEN(INDEX(Input!M$6:M$1005,ROW($C933)-ROW($C$5),1))=0,"-",INDEX(Input!M$6:M$1005,ROW($C933)-ROW($C$5),1))</f>
        <v>-</v>
      </c>
      <c r="T933" s="156" t="str">
        <f t="shared" si="112"/>
        <v/>
      </c>
      <c r="U933" s="100" t="str">
        <f t="shared" si="113"/>
        <v>-</v>
      </c>
      <c r="V933" s="156" t="str">
        <f>IF(LEN(INDEX(Input!O$6:O$1005,ROW($C933)-ROW($C$5),1))=0,"",INDEX(Input!O$6:O$1005,ROW($C933)-ROW($C$5),1))</f>
        <v/>
      </c>
      <c r="W933" s="100" t="str">
        <f t="shared" si="114"/>
        <v>-</v>
      </c>
      <c r="X933" s="104" t="str">
        <f t="shared" si="115"/>
        <v/>
      </c>
      <c r="Y933" s="102" t="str">
        <f t="shared" si="116"/>
        <v/>
      </c>
      <c r="Z933" s="102" t="str">
        <f>IF(AND(OR(Dashboard!$D$7=J933,Dashboard!$D$7=""),  OR(Dashboard!$G$6&lt;=K933,Dashboard!$G$6=""), OR(Dashboard!$G$7&gt;=K933,Dashboard!$G$7=""),  OR(Dashboard!$J$6&lt;=O933,Dashboard!$J$6=""), OR(Dashboard!$J$7&gt;=O933,Dashboard!$J$7=""),D933&lt;&gt;""),"x","")</f>
        <v>x</v>
      </c>
      <c r="AA933" s="102" t="str">
        <f>IF(AND(OR(Dashboard!$D$6=H933,Dashboard!$D$6="",Dashboard!$D$6="All"), Z933="x"),"x","")</f>
        <v>x</v>
      </c>
      <c r="AB933" s="103" t="str">
        <f>IF(AND(OR(Dashboard!$D$6=H933,Dashboard!$D$6="",Dashboard!$D$6="All"), OR(Dashboard!$D$7=J933,Dashboard!$D$7=""),  OR(Dashboard!$G$6&lt;=K933,Dashboard!$G$6=""), OR(Dashboard!$G$7&gt;=K933,Dashboard!$G$7=""),  OR(Dashboard!$J$6&lt;=O933,Dashboard!$J$6=""), OR(Dashboard!$J$7&gt;=O933,Dashboard!$J$7=""),I933&lt;&gt;""),"x","")</f>
        <v/>
      </c>
      <c r="AC933" s="88" t="str">
        <f>IF($AB933&lt;&gt;"x","",IF(AND($I933&lt;&gt;AC$4, IFERROR(MATCH("c",$AB933:AB933,0),0)=0),"x", IF(IFERROR(MATCH("c",$AB933:AB933,0),0)=0,"c","")))</f>
        <v/>
      </c>
      <c r="AD933" s="88" t="str">
        <f>IF($AB933&lt;&gt;"x","",IF(AND($I933&lt;&gt;AD$4, IFERROR(MATCH("c",$AB933:AC933,0),0)=0),"x", IF(IFERROR(MATCH("c",$AB933:AC933,0),0)=0,"c","")))</f>
        <v/>
      </c>
      <c r="AE933" s="88" t="str">
        <f>IF($AB933&lt;&gt;"x","",IF(AND($I933&lt;&gt;AE$4, IFERROR(MATCH("c",$AB933:AD933,0),0)=0),"x", IF(IFERROR(MATCH("c",$AB933:AD933,0),0)=0,"c","")))</f>
        <v/>
      </c>
      <c r="AF933" s="88" t="str">
        <f>IF($AB933&lt;&gt;"x","",IF(AND($I933&lt;&gt;AF$4, IFERROR(MATCH("c",$AB933:AE933,0),0)=0),"x", IF(IFERROR(MATCH("c",$AB933:AE933,0),0)=0,"c","")))</f>
        <v/>
      </c>
      <c r="AG933" s="88" t="str">
        <f>IF($AB933&lt;&gt;"x","",IF(AND($I933&lt;&gt;AG$4, IFERROR(MATCH("c",$AB933:AF933,0),0)=0),"x", IF(IFERROR(MATCH("c",$AB933:AF933,0),0)=0,"c","")))</f>
        <v/>
      </c>
      <c r="AH933" s="88" t="str">
        <f>IF($AB933&lt;&gt;"x","",IF(AND($I933&lt;&gt;AH$4, IFERROR(MATCH("c",$AB933:AG933,0),0)=0),"x", IF(IFERROR(MATCH("c",$AB933:AG933,0),0)=0,"c","")))</f>
        <v/>
      </c>
      <c r="AI933" s="88" t="str">
        <f>IF($AB933&lt;&gt;"x","",IF(AND($I933&lt;&gt;AI$4, IFERROR(MATCH("c",$AB933:AH933,0),0)=0),"x", IF(IFERROR(MATCH("c",$AB933:AH933,0),0)=0,"c","")))</f>
        <v/>
      </c>
      <c r="AJ933" s="88" t="str">
        <f>IF($AB933&lt;&gt;"x","",IF(AND($I933&lt;&gt;AJ$4, IFERROR(MATCH("c",$AB933:AI933,0),0)=0),"x", IF(IFERROR(MATCH("c",$AB933:AI933,0),0)=0,"c","")))</f>
        <v/>
      </c>
      <c r="AK933" s="88" t="str">
        <f>IF($AB933&lt;&gt;"x","",IF(AND($I933&lt;&gt;AK$4, IFERROR(MATCH("c",$AB933:AJ933,0),0)=0),"x", IF(IFERROR(MATCH("c",$AB933:AJ933,0),0)=0,"c","")))</f>
        <v/>
      </c>
      <c r="AL933" s="88" t="str">
        <f>IF($AB933&lt;&gt;"x","",IF(AND($I933&lt;&gt;AL$4, IFERROR(MATCH("c",$AB933:AK933,0),0)=0),"x", IF(IFERROR(MATCH("c",$AB933:AK933,0),0)=0,"c","")))</f>
        <v/>
      </c>
      <c r="AM933" s="88" t="str">
        <f>IF($AB933&lt;&gt;"x","",IF(AND($I933&lt;&gt;AM$4, IFERROR(MATCH("c",$AB933:AL933,0),0)=0),"x", IF(IFERROR(MATCH("c",$AB933:AL933,0),0)=0,"c","")))</f>
        <v/>
      </c>
      <c r="AN933" s="88" t="str">
        <f>IF($AB933&lt;&gt;"x","",IF(AND($I933&lt;&gt;AN$4, IFERROR(MATCH("c",$AB933:AM933,0),0)=0),"x", IF(IFERROR(MATCH("c",$AB933:AM933,0),0)=0,"c","")))</f>
        <v/>
      </c>
      <c r="AO933" s="88" t="str">
        <f>IF($AB933&lt;&gt;"x","",IF(AND($I933&lt;&gt;AO$4, IFERROR(MATCH("c",$AB933:AN933,0),0)=0),"x", IF(IFERROR(MATCH("c",$AB933:AN933,0),0)=0,"c","")))</f>
        <v/>
      </c>
      <c r="AP933" s="88" t="str">
        <f>IF($AB933&lt;&gt;"x","",IF(AND($I933&lt;&gt;AP$4, IFERROR(MATCH("c",$AB933:AO933,0),0)=0),"x", IF(IFERROR(MATCH("c",$AB933:AO933,0),0)=0,"c","")))</f>
        <v/>
      </c>
      <c r="AQ933" s="88" t="str">
        <f>IF($AB933&lt;&gt;"x","",IF(AND($I933&lt;&gt;AQ$4, IFERROR(MATCH("c",$AB933:AP933,0),0)=0),"x", IF(IFERROR(MATCH("c",$AB933:AP933,0),0)=0,"c","")))</f>
        <v/>
      </c>
    </row>
    <row r="934" spans="2:43" x14ac:dyDescent="0.25">
      <c r="B934" s="88">
        <f>IF(AND(OR(Pipeline!$F$5=H934,Pipeline!$F$5="",Pipeline!$F$5="All"), OR(Pipeline!$F$6=J934,Pipeline!$F$6="",Pipeline!$F$6="All"),  OR(Pipeline!$J$5&lt;=K934,Pipeline!$J$5=""), OR(Pipeline!$J$6&gt;=K934,Pipeline!$J$6=""),  OR(Pipeline!$N$5&lt;=O934,Pipeline!$N$5=""), OR(Pipeline!$N$6&gt;=O934,Pipeline!$N$6="")),1,0)</f>
        <v>1</v>
      </c>
      <c r="C934" s="99">
        <f>IF(B934&lt;&gt;1,"",COUNTIFS($I$6:I933,I934,$B$6:B933,1)+1)</f>
        <v>922</v>
      </c>
      <c r="D934" s="100" t="str">
        <f>IF(LEN(INDEX(Input!B$6:B$1005,ROW($C934)-ROW($C$5),1))=0,"-",INDEX(Input!B$6:B$1005,ROW($C934)-ROW($C$5),1))</f>
        <v>-</v>
      </c>
      <c r="E934" s="100" t="str">
        <f>IF(LEN(INDEX(Input!C$6:C$1005,ROW($C934)-ROW($C$5),1))=0,"-",INDEX(Input!C$6:C$1005,ROW($C934)-ROW($C$5),1))</f>
        <v>-</v>
      </c>
      <c r="F934" s="100" t="str">
        <f>IF(LEN(INDEX(Input!D$6:D$1005,ROW($C934)-ROW($C$5),1))=0,"-",INDEX(Input!D$6:D$1005,ROW($C934)-ROW($C$5),1))</f>
        <v>-</v>
      </c>
      <c r="G934" s="100" t="str">
        <f>IF(LEN(INDEX(Input!E$6:E$1005,ROW($C934)-ROW($C$5),1))=0,"-",INDEX(Input!E$6:E$1005,ROW($C934)-ROW($C$5),1))</f>
        <v>-</v>
      </c>
      <c r="H934" s="100" t="str">
        <f>IF(LEN(INDEX(Input!F$6:F$1005,ROW($C934)-ROW($C$5),1))=0,"-",INDEX(Input!F$6:F$1005,ROW($C934)-ROW($C$5),1))</f>
        <v>-</v>
      </c>
      <c r="I934" s="100" t="str">
        <f>IF(LEN(INDEX(Input!G$6:G$1005,ROW($C934)-ROW($C$5),1))=0,"",INDEX(Input!G$6:G$1005,ROW($C934)-ROW($C$5),1))</f>
        <v/>
      </c>
      <c r="J934" s="100" t="str">
        <f>IF(LEN(INDEX(Input!B$6:B$1005,ROW($C934)-ROW($C$5),1))=0,"-",IF(INDEX(Input!H$6:H$1005,ROW($C934)-ROW($C$5),1)="","Not set",INDEX(Input!H$6:H$1005,ROW($C934)-ROW($C$5),1)) )</f>
        <v>-</v>
      </c>
      <c r="K934" s="101" t="str">
        <f>IF(LEN(INDEX(Input!I$6:I$1005,ROW($C934)-ROW($C$5),1))=0,"",INDEX(Input!I$6:I$1005,ROW($C934)-ROW($C$5),1))</f>
        <v/>
      </c>
      <c r="L934" s="101" t="str">
        <f t="array" ref="L934">IFERROR(IF($AY$24=123,DAY(K934)&amp;connector&amp;IF($AZ$24="Extended",INDEX($AT$24:$AT$35,MONTH(K934),1),MONTH(K934))&amp;connector&amp;IF($AZ$24="Short", RIGHT(YEAR(K934),2),YEAR(K934)),IF($AY$24=213, MONTH(K934)&amp;connector&amp;DAY(K934)&amp;connector&amp;IF($AZ$24="Short", RIGHT(YEAR(K934),2),YEAR(K934)),IF($AZ$24="Short", RIGHT(YEAR(K934),2),YEAR(K934))&amp;connector&amp;MONTH(K934)&amp;connector&amp;DAY(K934))),"-")</f>
        <v>-</v>
      </c>
      <c r="M934" s="101" t="str">
        <f>IF(LEN(INDEX(Input!J$6:J$1005,ROW($C934)-ROW($C$5),1))=0,"",INDEX(Input!J$6:J$1005,ROW($C934)-ROW($C$5),1))</f>
        <v/>
      </c>
      <c r="N934" s="101" t="str">
        <f t="array" ref="N934">IFERROR(IF($AY$24=123,DAY(M934)&amp;connector&amp;IF($AZ$24="Extended",INDEX($AT$24:$AT$35,MONTH(M934),1),MONTH(M934))&amp;connector&amp;IF($AZ$24="Short", RIGHT(YEAR(M934),2),YEAR(M934)),IF($AY$24=213, MONTH(M934)&amp;connector&amp;DAY(M934)&amp;connector&amp;IF($AZ$24="Short", RIGHT(YEAR(M934),2),YEAR(M934)),IF($AZ$24="Short", RIGHT(YEAR(M934),2),YEAR(M934))&amp;connector&amp;MONTH(M934)&amp;connector&amp;DAY(M934))),"-")</f>
        <v>-</v>
      </c>
      <c r="O934" s="156" t="str">
        <f>IF(LEN(INDEX(Input!K$6:K$1005,ROW($C934)-ROW($C$5),1))=0,"",INDEX(Input!K$6:K$1005,ROW($C934)-ROW($C$5),1))</f>
        <v/>
      </c>
      <c r="P934" s="100" t="str">
        <f t="shared" si="110"/>
        <v>-</v>
      </c>
      <c r="Q934" s="156" t="str">
        <f>IF(LEN(INDEX(Input!L$6:L$1005,ROW($C934)-ROW($C$5),1))=0,"",INDEX(Input!L$6:L$1005,ROW($C934)-ROW($C$5),1))</f>
        <v/>
      </c>
      <c r="R934" s="100" t="str">
        <f t="shared" si="111"/>
        <v>-</v>
      </c>
      <c r="S934" s="156" t="str">
        <f>IF(LEN(INDEX(Input!M$6:M$1005,ROW($C934)-ROW($C$5),1))=0,"-",INDEX(Input!M$6:M$1005,ROW($C934)-ROW($C$5),1))</f>
        <v>-</v>
      </c>
      <c r="T934" s="156" t="str">
        <f t="shared" si="112"/>
        <v/>
      </c>
      <c r="U934" s="100" t="str">
        <f t="shared" si="113"/>
        <v>-</v>
      </c>
      <c r="V934" s="156" t="str">
        <f>IF(LEN(INDEX(Input!O$6:O$1005,ROW($C934)-ROW($C$5),1))=0,"",INDEX(Input!O$6:O$1005,ROW($C934)-ROW($C$5),1))</f>
        <v/>
      </c>
      <c r="W934" s="100" t="str">
        <f t="shared" si="114"/>
        <v>-</v>
      </c>
      <c r="X934" s="104" t="str">
        <f t="shared" si="115"/>
        <v/>
      </c>
      <c r="Y934" s="102" t="str">
        <f t="shared" si="116"/>
        <v/>
      </c>
      <c r="Z934" s="102" t="str">
        <f>IF(AND(OR(Dashboard!$D$7=J934,Dashboard!$D$7=""),  OR(Dashboard!$G$6&lt;=K934,Dashboard!$G$6=""), OR(Dashboard!$G$7&gt;=K934,Dashboard!$G$7=""),  OR(Dashboard!$J$6&lt;=O934,Dashboard!$J$6=""), OR(Dashboard!$J$7&gt;=O934,Dashboard!$J$7=""),D934&lt;&gt;""),"x","")</f>
        <v>x</v>
      </c>
      <c r="AA934" s="102" t="str">
        <f>IF(AND(OR(Dashboard!$D$6=H934,Dashboard!$D$6="",Dashboard!$D$6="All"), Z934="x"),"x","")</f>
        <v>x</v>
      </c>
      <c r="AB934" s="103" t="str">
        <f>IF(AND(OR(Dashboard!$D$6=H934,Dashboard!$D$6="",Dashboard!$D$6="All"), OR(Dashboard!$D$7=J934,Dashboard!$D$7=""),  OR(Dashboard!$G$6&lt;=K934,Dashboard!$G$6=""), OR(Dashboard!$G$7&gt;=K934,Dashboard!$G$7=""),  OR(Dashboard!$J$6&lt;=O934,Dashboard!$J$6=""), OR(Dashboard!$J$7&gt;=O934,Dashboard!$J$7=""),I934&lt;&gt;""),"x","")</f>
        <v/>
      </c>
      <c r="AC934" s="88" t="str">
        <f>IF($AB934&lt;&gt;"x","",IF(AND($I934&lt;&gt;AC$4, IFERROR(MATCH("c",$AB934:AB934,0),0)=0),"x", IF(IFERROR(MATCH("c",$AB934:AB934,0),0)=0,"c","")))</f>
        <v/>
      </c>
      <c r="AD934" s="88" t="str">
        <f>IF($AB934&lt;&gt;"x","",IF(AND($I934&lt;&gt;AD$4, IFERROR(MATCH("c",$AB934:AC934,0),0)=0),"x", IF(IFERROR(MATCH("c",$AB934:AC934,0),0)=0,"c","")))</f>
        <v/>
      </c>
      <c r="AE934" s="88" t="str">
        <f>IF($AB934&lt;&gt;"x","",IF(AND($I934&lt;&gt;AE$4, IFERROR(MATCH("c",$AB934:AD934,0),0)=0),"x", IF(IFERROR(MATCH("c",$AB934:AD934,0),0)=0,"c","")))</f>
        <v/>
      </c>
      <c r="AF934" s="88" t="str">
        <f>IF($AB934&lt;&gt;"x","",IF(AND($I934&lt;&gt;AF$4, IFERROR(MATCH("c",$AB934:AE934,0),0)=0),"x", IF(IFERROR(MATCH("c",$AB934:AE934,0),0)=0,"c","")))</f>
        <v/>
      </c>
      <c r="AG934" s="88" t="str">
        <f>IF($AB934&lt;&gt;"x","",IF(AND($I934&lt;&gt;AG$4, IFERROR(MATCH("c",$AB934:AF934,0),0)=0),"x", IF(IFERROR(MATCH("c",$AB934:AF934,0),0)=0,"c","")))</f>
        <v/>
      </c>
      <c r="AH934" s="88" t="str">
        <f>IF($AB934&lt;&gt;"x","",IF(AND($I934&lt;&gt;AH$4, IFERROR(MATCH("c",$AB934:AG934,0),0)=0),"x", IF(IFERROR(MATCH("c",$AB934:AG934,0),0)=0,"c","")))</f>
        <v/>
      </c>
      <c r="AI934" s="88" t="str">
        <f>IF($AB934&lt;&gt;"x","",IF(AND($I934&lt;&gt;AI$4, IFERROR(MATCH("c",$AB934:AH934,0),0)=0),"x", IF(IFERROR(MATCH("c",$AB934:AH934,0),0)=0,"c","")))</f>
        <v/>
      </c>
      <c r="AJ934" s="88" t="str">
        <f>IF($AB934&lt;&gt;"x","",IF(AND($I934&lt;&gt;AJ$4, IFERROR(MATCH("c",$AB934:AI934,0),0)=0),"x", IF(IFERROR(MATCH("c",$AB934:AI934,0),0)=0,"c","")))</f>
        <v/>
      </c>
      <c r="AK934" s="88" t="str">
        <f>IF($AB934&lt;&gt;"x","",IF(AND($I934&lt;&gt;AK$4, IFERROR(MATCH("c",$AB934:AJ934,0),0)=0),"x", IF(IFERROR(MATCH("c",$AB934:AJ934,0),0)=0,"c","")))</f>
        <v/>
      </c>
      <c r="AL934" s="88" t="str">
        <f>IF($AB934&lt;&gt;"x","",IF(AND($I934&lt;&gt;AL$4, IFERROR(MATCH("c",$AB934:AK934,0),0)=0),"x", IF(IFERROR(MATCH("c",$AB934:AK934,0),0)=0,"c","")))</f>
        <v/>
      </c>
      <c r="AM934" s="88" t="str">
        <f>IF($AB934&lt;&gt;"x","",IF(AND($I934&lt;&gt;AM$4, IFERROR(MATCH("c",$AB934:AL934,0),0)=0),"x", IF(IFERROR(MATCH("c",$AB934:AL934,0),0)=0,"c","")))</f>
        <v/>
      </c>
      <c r="AN934" s="88" t="str">
        <f>IF($AB934&lt;&gt;"x","",IF(AND($I934&lt;&gt;AN$4, IFERROR(MATCH("c",$AB934:AM934,0),0)=0),"x", IF(IFERROR(MATCH("c",$AB934:AM934,0),0)=0,"c","")))</f>
        <v/>
      </c>
      <c r="AO934" s="88" t="str">
        <f>IF($AB934&lt;&gt;"x","",IF(AND($I934&lt;&gt;AO$4, IFERROR(MATCH("c",$AB934:AN934,0),0)=0),"x", IF(IFERROR(MATCH("c",$AB934:AN934,0),0)=0,"c","")))</f>
        <v/>
      </c>
      <c r="AP934" s="88" t="str">
        <f>IF($AB934&lt;&gt;"x","",IF(AND($I934&lt;&gt;AP$4, IFERROR(MATCH("c",$AB934:AO934,0),0)=0),"x", IF(IFERROR(MATCH("c",$AB934:AO934,0),0)=0,"c","")))</f>
        <v/>
      </c>
      <c r="AQ934" s="88" t="str">
        <f>IF($AB934&lt;&gt;"x","",IF(AND($I934&lt;&gt;AQ$4, IFERROR(MATCH("c",$AB934:AP934,0),0)=0),"x", IF(IFERROR(MATCH("c",$AB934:AP934,0),0)=0,"c","")))</f>
        <v/>
      </c>
    </row>
    <row r="935" spans="2:43" x14ac:dyDescent="0.25">
      <c r="B935" s="88">
        <f>IF(AND(OR(Pipeline!$F$5=H935,Pipeline!$F$5="",Pipeline!$F$5="All"), OR(Pipeline!$F$6=J935,Pipeline!$F$6="",Pipeline!$F$6="All"),  OR(Pipeline!$J$5&lt;=K935,Pipeline!$J$5=""), OR(Pipeline!$J$6&gt;=K935,Pipeline!$J$6=""),  OR(Pipeline!$N$5&lt;=O935,Pipeline!$N$5=""), OR(Pipeline!$N$6&gt;=O935,Pipeline!$N$6="")),1,0)</f>
        <v>1</v>
      </c>
      <c r="C935" s="99">
        <f>IF(B935&lt;&gt;1,"",COUNTIFS($I$6:I934,I935,$B$6:B934,1)+1)</f>
        <v>923</v>
      </c>
      <c r="D935" s="100" t="str">
        <f>IF(LEN(INDEX(Input!B$6:B$1005,ROW($C935)-ROW($C$5),1))=0,"-",INDEX(Input!B$6:B$1005,ROW($C935)-ROW($C$5),1))</f>
        <v>-</v>
      </c>
      <c r="E935" s="100" t="str">
        <f>IF(LEN(INDEX(Input!C$6:C$1005,ROW($C935)-ROW($C$5),1))=0,"-",INDEX(Input!C$6:C$1005,ROW($C935)-ROW($C$5),1))</f>
        <v>-</v>
      </c>
      <c r="F935" s="100" t="str">
        <f>IF(LEN(INDEX(Input!D$6:D$1005,ROW($C935)-ROW($C$5),1))=0,"-",INDEX(Input!D$6:D$1005,ROW($C935)-ROW($C$5),1))</f>
        <v>-</v>
      </c>
      <c r="G935" s="100" t="str">
        <f>IF(LEN(INDEX(Input!E$6:E$1005,ROW($C935)-ROW($C$5),1))=0,"-",INDEX(Input!E$6:E$1005,ROW($C935)-ROW($C$5),1))</f>
        <v>-</v>
      </c>
      <c r="H935" s="100" t="str">
        <f>IF(LEN(INDEX(Input!F$6:F$1005,ROW($C935)-ROW($C$5),1))=0,"-",INDEX(Input!F$6:F$1005,ROW($C935)-ROW($C$5),1))</f>
        <v>-</v>
      </c>
      <c r="I935" s="100" t="str">
        <f>IF(LEN(INDEX(Input!G$6:G$1005,ROW($C935)-ROW($C$5),1))=0,"",INDEX(Input!G$6:G$1005,ROW($C935)-ROW($C$5),1))</f>
        <v/>
      </c>
      <c r="J935" s="100" t="str">
        <f>IF(LEN(INDEX(Input!B$6:B$1005,ROW($C935)-ROW($C$5),1))=0,"-",IF(INDEX(Input!H$6:H$1005,ROW($C935)-ROW($C$5),1)="","Not set",INDEX(Input!H$6:H$1005,ROW($C935)-ROW($C$5),1)) )</f>
        <v>-</v>
      </c>
      <c r="K935" s="101" t="str">
        <f>IF(LEN(INDEX(Input!I$6:I$1005,ROW($C935)-ROW($C$5),1))=0,"",INDEX(Input!I$6:I$1005,ROW($C935)-ROW($C$5),1))</f>
        <v/>
      </c>
      <c r="L935" s="101" t="str">
        <f t="array" ref="L935">IFERROR(IF($AY$24=123,DAY(K935)&amp;connector&amp;IF($AZ$24="Extended",INDEX($AT$24:$AT$35,MONTH(K935),1),MONTH(K935))&amp;connector&amp;IF($AZ$24="Short", RIGHT(YEAR(K935),2),YEAR(K935)),IF($AY$24=213, MONTH(K935)&amp;connector&amp;DAY(K935)&amp;connector&amp;IF($AZ$24="Short", RIGHT(YEAR(K935),2),YEAR(K935)),IF($AZ$24="Short", RIGHT(YEAR(K935),2),YEAR(K935))&amp;connector&amp;MONTH(K935)&amp;connector&amp;DAY(K935))),"-")</f>
        <v>-</v>
      </c>
      <c r="M935" s="101" t="str">
        <f>IF(LEN(INDEX(Input!J$6:J$1005,ROW($C935)-ROW($C$5),1))=0,"",INDEX(Input!J$6:J$1005,ROW($C935)-ROW($C$5),1))</f>
        <v/>
      </c>
      <c r="N935" s="101" t="str">
        <f t="array" ref="N935">IFERROR(IF($AY$24=123,DAY(M935)&amp;connector&amp;IF($AZ$24="Extended",INDEX($AT$24:$AT$35,MONTH(M935),1),MONTH(M935))&amp;connector&amp;IF($AZ$24="Short", RIGHT(YEAR(M935),2),YEAR(M935)),IF($AY$24=213, MONTH(M935)&amp;connector&amp;DAY(M935)&amp;connector&amp;IF($AZ$24="Short", RIGHT(YEAR(M935),2),YEAR(M935)),IF($AZ$24="Short", RIGHT(YEAR(M935),2),YEAR(M935))&amp;connector&amp;MONTH(M935)&amp;connector&amp;DAY(M935))),"-")</f>
        <v>-</v>
      </c>
      <c r="O935" s="156" t="str">
        <f>IF(LEN(INDEX(Input!K$6:K$1005,ROW($C935)-ROW($C$5),1))=0,"",INDEX(Input!K$6:K$1005,ROW($C935)-ROW($C$5),1))</f>
        <v/>
      </c>
      <c r="P935" s="100" t="str">
        <f t="shared" si="110"/>
        <v>-</v>
      </c>
      <c r="Q935" s="156" t="str">
        <f>IF(LEN(INDEX(Input!L$6:L$1005,ROW($C935)-ROW($C$5),1))=0,"",INDEX(Input!L$6:L$1005,ROW($C935)-ROW($C$5),1))</f>
        <v/>
      </c>
      <c r="R935" s="100" t="str">
        <f t="shared" si="111"/>
        <v>-</v>
      </c>
      <c r="S935" s="156" t="str">
        <f>IF(LEN(INDEX(Input!M$6:M$1005,ROW($C935)-ROW($C$5),1))=0,"-",INDEX(Input!M$6:M$1005,ROW($C935)-ROW($C$5),1))</f>
        <v>-</v>
      </c>
      <c r="T935" s="156" t="str">
        <f t="shared" si="112"/>
        <v/>
      </c>
      <c r="U935" s="100" t="str">
        <f t="shared" si="113"/>
        <v>-</v>
      </c>
      <c r="V935" s="156" t="str">
        <f>IF(LEN(INDEX(Input!O$6:O$1005,ROW($C935)-ROW($C$5),1))=0,"",INDEX(Input!O$6:O$1005,ROW($C935)-ROW($C$5),1))</f>
        <v/>
      </c>
      <c r="W935" s="100" t="str">
        <f t="shared" si="114"/>
        <v>-</v>
      </c>
      <c r="X935" s="104" t="str">
        <f t="shared" si="115"/>
        <v/>
      </c>
      <c r="Y935" s="102" t="str">
        <f t="shared" si="116"/>
        <v/>
      </c>
      <c r="Z935" s="102" t="str">
        <f>IF(AND(OR(Dashboard!$D$7=J935,Dashboard!$D$7=""),  OR(Dashboard!$G$6&lt;=K935,Dashboard!$G$6=""), OR(Dashboard!$G$7&gt;=K935,Dashboard!$G$7=""),  OR(Dashboard!$J$6&lt;=O935,Dashboard!$J$6=""), OR(Dashboard!$J$7&gt;=O935,Dashboard!$J$7=""),D935&lt;&gt;""),"x","")</f>
        <v>x</v>
      </c>
      <c r="AA935" s="102" t="str">
        <f>IF(AND(OR(Dashboard!$D$6=H935,Dashboard!$D$6="",Dashboard!$D$6="All"), Z935="x"),"x","")</f>
        <v>x</v>
      </c>
      <c r="AB935" s="103" t="str">
        <f>IF(AND(OR(Dashboard!$D$6=H935,Dashboard!$D$6="",Dashboard!$D$6="All"), OR(Dashboard!$D$7=J935,Dashboard!$D$7=""),  OR(Dashboard!$G$6&lt;=K935,Dashboard!$G$6=""), OR(Dashboard!$G$7&gt;=K935,Dashboard!$G$7=""),  OR(Dashboard!$J$6&lt;=O935,Dashboard!$J$6=""), OR(Dashboard!$J$7&gt;=O935,Dashboard!$J$7=""),I935&lt;&gt;""),"x","")</f>
        <v/>
      </c>
      <c r="AC935" s="88" t="str">
        <f>IF($AB935&lt;&gt;"x","",IF(AND($I935&lt;&gt;AC$4, IFERROR(MATCH("c",$AB935:AB935,0),0)=0),"x", IF(IFERROR(MATCH("c",$AB935:AB935,0),0)=0,"c","")))</f>
        <v/>
      </c>
      <c r="AD935" s="88" t="str">
        <f>IF($AB935&lt;&gt;"x","",IF(AND($I935&lt;&gt;AD$4, IFERROR(MATCH("c",$AB935:AC935,0),0)=0),"x", IF(IFERROR(MATCH("c",$AB935:AC935,0),0)=0,"c","")))</f>
        <v/>
      </c>
      <c r="AE935" s="88" t="str">
        <f>IF($AB935&lt;&gt;"x","",IF(AND($I935&lt;&gt;AE$4, IFERROR(MATCH("c",$AB935:AD935,0),0)=0),"x", IF(IFERROR(MATCH("c",$AB935:AD935,0),0)=0,"c","")))</f>
        <v/>
      </c>
      <c r="AF935" s="88" t="str">
        <f>IF($AB935&lt;&gt;"x","",IF(AND($I935&lt;&gt;AF$4, IFERROR(MATCH("c",$AB935:AE935,0),0)=0),"x", IF(IFERROR(MATCH("c",$AB935:AE935,0),0)=0,"c","")))</f>
        <v/>
      </c>
      <c r="AG935" s="88" t="str">
        <f>IF($AB935&lt;&gt;"x","",IF(AND($I935&lt;&gt;AG$4, IFERROR(MATCH("c",$AB935:AF935,0),0)=0),"x", IF(IFERROR(MATCH("c",$AB935:AF935,0),0)=0,"c","")))</f>
        <v/>
      </c>
      <c r="AH935" s="88" t="str">
        <f>IF($AB935&lt;&gt;"x","",IF(AND($I935&lt;&gt;AH$4, IFERROR(MATCH("c",$AB935:AG935,0),0)=0),"x", IF(IFERROR(MATCH("c",$AB935:AG935,0),0)=0,"c","")))</f>
        <v/>
      </c>
      <c r="AI935" s="88" t="str">
        <f>IF($AB935&lt;&gt;"x","",IF(AND($I935&lt;&gt;AI$4, IFERROR(MATCH("c",$AB935:AH935,0),0)=0),"x", IF(IFERROR(MATCH("c",$AB935:AH935,0),0)=0,"c","")))</f>
        <v/>
      </c>
      <c r="AJ935" s="88" t="str">
        <f>IF($AB935&lt;&gt;"x","",IF(AND($I935&lt;&gt;AJ$4, IFERROR(MATCH("c",$AB935:AI935,0),0)=0),"x", IF(IFERROR(MATCH("c",$AB935:AI935,0),0)=0,"c","")))</f>
        <v/>
      </c>
      <c r="AK935" s="88" t="str">
        <f>IF($AB935&lt;&gt;"x","",IF(AND($I935&lt;&gt;AK$4, IFERROR(MATCH("c",$AB935:AJ935,0),0)=0),"x", IF(IFERROR(MATCH("c",$AB935:AJ935,0),0)=0,"c","")))</f>
        <v/>
      </c>
      <c r="AL935" s="88" t="str">
        <f>IF($AB935&lt;&gt;"x","",IF(AND($I935&lt;&gt;AL$4, IFERROR(MATCH("c",$AB935:AK935,0),0)=0),"x", IF(IFERROR(MATCH("c",$AB935:AK935,0),0)=0,"c","")))</f>
        <v/>
      </c>
      <c r="AM935" s="88" t="str">
        <f>IF($AB935&lt;&gt;"x","",IF(AND($I935&lt;&gt;AM$4, IFERROR(MATCH("c",$AB935:AL935,0),0)=0),"x", IF(IFERROR(MATCH("c",$AB935:AL935,0),0)=0,"c","")))</f>
        <v/>
      </c>
      <c r="AN935" s="88" t="str">
        <f>IF($AB935&lt;&gt;"x","",IF(AND($I935&lt;&gt;AN$4, IFERROR(MATCH("c",$AB935:AM935,0),0)=0),"x", IF(IFERROR(MATCH("c",$AB935:AM935,0),0)=0,"c","")))</f>
        <v/>
      </c>
      <c r="AO935" s="88" t="str">
        <f>IF($AB935&lt;&gt;"x","",IF(AND($I935&lt;&gt;AO$4, IFERROR(MATCH("c",$AB935:AN935,0),0)=0),"x", IF(IFERROR(MATCH("c",$AB935:AN935,0),0)=0,"c","")))</f>
        <v/>
      </c>
      <c r="AP935" s="88" t="str">
        <f>IF($AB935&lt;&gt;"x","",IF(AND($I935&lt;&gt;AP$4, IFERROR(MATCH("c",$AB935:AO935,0),0)=0),"x", IF(IFERROR(MATCH("c",$AB935:AO935,0),0)=0,"c","")))</f>
        <v/>
      </c>
      <c r="AQ935" s="88" t="str">
        <f>IF($AB935&lt;&gt;"x","",IF(AND($I935&lt;&gt;AQ$4, IFERROR(MATCH("c",$AB935:AP935,0),0)=0),"x", IF(IFERROR(MATCH("c",$AB935:AP935,0),0)=0,"c","")))</f>
        <v/>
      </c>
    </row>
    <row r="936" spans="2:43" x14ac:dyDescent="0.25">
      <c r="B936" s="88">
        <f>IF(AND(OR(Pipeline!$F$5=H936,Pipeline!$F$5="",Pipeline!$F$5="All"), OR(Pipeline!$F$6=J936,Pipeline!$F$6="",Pipeline!$F$6="All"),  OR(Pipeline!$J$5&lt;=K936,Pipeline!$J$5=""), OR(Pipeline!$J$6&gt;=K936,Pipeline!$J$6=""),  OR(Pipeline!$N$5&lt;=O936,Pipeline!$N$5=""), OR(Pipeline!$N$6&gt;=O936,Pipeline!$N$6="")),1,0)</f>
        <v>1</v>
      </c>
      <c r="C936" s="99">
        <f>IF(B936&lt;&gt;1,"",COUNTIFS($I$6:I935,I936,$B$6:B935,1)+1)</f>
        <v>924</v>
      </c>
      <c r="D936" s="100" t="str">
        <f>IF(LEN(INDEX(Input!B$6:B$1005,ROW($C936)-ROW($C$5),1))=0,"-",INDEX(Input!B$6:B$1005,ROW($C936)-ROW($C$5),1))</f>
        <v>-</v>
      </c>
      <c r="E936" s="100" t="str">
        <f>IF(LEN(INDEX(Input!C$6:C$1005,ROW($C936)-ROW($C$5),1))=0,"-",INDEX(Input!C$6:C$1005,ROW($C936)-ROW($C$5),1))</f>
        <v>-</v>
      </c>
      <c r="F936" s="100" t="str">
        <f>IF(LEN(INDEX(Input!D$6:D$1005,ROW($C936)-ROW($C$5),1))=0,"-",INDEX(Input!D$6:D$1005,ROW($C936)-ROW($C$5),1))</f>
        <v>-</v>
      </c>
      <c r="G936" s="100" t="str">
        <f>IF(LEN(INDEX(Input!E$6:E$1005,ROW($C936)-ROW($C$5),1))=0,"-",INDEX(Input!E$6:E$1005,ROW($C936)-ROW($C$5),1))</f>
        <v>-</v>
      </c>
      <c r="H936" s="100" t="str">
        <f>IF(LEN(INDEX(Input!F$6:F$1005,ROW($C936)-ROW($C$5),1))=0,"-",INDEX(Input!F$6:F$1005,ROW($C936)-ROW($C$5),1))</f>
        <v>-</v>
      </c>
      <c r="I936" s="100" t="str">
        <f>IF(LEN(INDEX(Input!G$6:G$1005,ROW($C936)-ROW($C$5),1))=0,"",INDEX(Input!G$6:G$1005,ROW($C936)-ROW($C$5),1))</f>
        <v/>
      </c>
      <c r="J936" s="100" t="str">
        <f>IF(LEN(INDEX(Input!B$6:B$1005,ROW($C936)-ROW($C$5),1))=0,"-",IF(INDEX(Input!H$6:H$1005,ROW($C936)-ROW($C$5),1)="","Not set",INDEX(Input!H$6:H$1005,ROW($C936)-ROW($C$5),1)) )</f>
        <v>-</v>
      </c>
      <c r="K936" s="101" t="str">
        <f>IF(LEN(INDEX(Input!I$6:I$1005,ROW($C936)-ROW($C$5),1))=0,"",INDEX(Input!I$6:I$1005,ROW($C936)-ROW($C$5),1))</f>
        <v/>
      </c>
      <c r="L936" s="101" t="str">
        <f t="array" ref="L936">IFERROR(IF($AY$24=123,DAY(K936)&amp;connector&amp;IF($AZ$24="Extended",INDEX($AT$24:$AT$35,MONTH(K936),1),MONTH(K936))&amp;connector&amp;IF($AZ$24="Short", RIGHT(YEAR(K936),2),YEAR(K936)),IF($AY$24=213, MONTH(K936)&amp;connector&amp;DAY(K936)&amp;connector&amp;IF($AZ$24="Short", RIGHT(YEAR(K936),2),YEAR(K936)),IF($AZ$24="Short", RIGHT(YEAR(K936),2),YEAR(K936))&amp;connector&amp;MONTH(K936)&amp;connector&amp;DAY(K936))),"-")</f>
        <v>-</v>
      </c>
      <c r="M936" s="101" t="str">
        <f>IF(LEN(INDEX(Input!J$6:J$1005,ROW($C936)-ROW($C$5),1))=0,"",INDEX(Input!J$6:J$1005,ROW($C936)-ROW($C$5),1))</f>
        <v/>
      </c>
      <c r="N936" s="101" t="str">
        <f t="array" ref="N936">IFERROR(IF($AY$24=123,DAY(M936)&amp;connector&amp;IF($AZ$24="Extended",INDEX($AT$24:$AT$35,MONTH(M936),1),MONTH(M936))&amp;connector&amp;IF($AZ$24="Short", RIGHT(YEAR(M936),2),YEAR(M936)),IF($AY$24=213, MONTH(M936)&amp;connector&amp;DAY(M936)&amp;connector&amp;IF($AZ$24="Short", RIGHT(YEAR(M936),2),YEAR(M936)),IF($AZ$24="Short", RIGHT(YEAR(M936),2),YEAR(M936))&amp;connector&amp;MONTH(M936)&amp;connector&amp;DAY(M936))),"-")</f>
        <v>-</v>
      </c>
      <c r="O936" s="156" t="str">
        <f>IF(LEN(INDEX(Input!K$6:K$1005,ROW($C936)-ROW($C$5),1))=0,"",INDEX(Input!K$6:K$1005,ROW($C936)-ROW($C$5),1))</f>
        <v/>
      </c>
      <c r="P936" s="100" t="str">
        <f t="shared" si="110"/>
        <v>-</v>
      </c>
      <c r="Q936" s="156" t="str">
        <f>IF(LEN(INDEX(Input!L$6:L$1005,ROW($C936)-ROW($C$5),1))=0,"",INDEX(Input!L$6:L$1005,ROW($C936)-ROW($C$5),1))</f>
        <v/>
      </c>
      <c r="R936" s="100" t="str">
        <f t="shared" si="111"/>
        <v>-</v>
      </c>
      <c r="S936" s="156" t="str">
        <f>IF(LEN(INDEX(Input!M$6:M$1005,ROW($C936)-ROW($C$5),1))=0,"-",INDEX(Input!M$6:M$1005,ROW($C936)-ROW($C$5),1))</f>
        <v>-</v>
      </c>
      <c r="T936" s="156" t="str">
        <f t="shared" si="112"/>
        <v/>
      </c>
      <c r="U936" s="100" t="str">
        <f t="shared" si="113"/>
        <v>-</v>
      </c>
      <c r="V936" s="156" t="str">
        <f>IF(LEN(INDEX(Input!O$6:O$1005,ROW($C936)-ROW($C$5),1))=0,"",INDEX(Input!O$6:O$1005,ROW($C936)-ROW($C$5),1))</f>
        <v/>
      </c>
      <c r="W936" s="100" t="str">
        <f t="shared" si="114"/>
        <v>-</v>
      </c>
      <c r="X936" s="104" t="str">
        <f t="shared" si="115"/>
        <v/>
      </c>
      <c r="Y936" s="102" t="str">
        <f t="shared" si="116"/>
        <v/>
      </c>
      <c r="Z936" s="102" t="str">
        <f>IF(AND(OR(Dashboard!$D$7=J936,Dashboard!$D$7=""),  OR(Dashboard!$G$6&lt;=K936,Dashboard!$G$6=""), OR(Dashboard!$G$7&gt;=K936,Dashboard!$G$7=""),  OR(Dashboard!$J$6&lt;=O936,Dashboard!$J$6=""), OR(Dashboard!$J$7&gt;=O936,Dashboard!$J$7=""),D936&lt;&gt;""),"x","")</f>
        <v>x</v>
      </c>
      <c r="AA936" s="102" t="str">
        <f>IF(AND(OR(Dashboard!$D$6=H936,Dashboard!$D$6="",Dashboard!$D$6="All"), Z936="x"),"x","")</f>
        <v>x</v>
      </c>
      <c r="AB936" s="103" t="str">
        <f>IF(AND(OR(Dashboard!$D$6=H936,Dashboard!$D$6="",Dashboard!$D$6="All"), OR(Dashboard!$D$7=J936,Dashboard!$D$7=""),  OR(Dashboard!$G$6&lt;=K936,Dashboard!$G$6=""), OR(Dashboard!$G$7&gt;=K936,Dashboard!$G$7=""),  OR(Dashboard!$J$6&lt;=O936,Dashboard!$J$6=""), OR(Dashboard!$J$7&gt;=O936,Dashboard!$J$7=""),I936&lt;&gt;""),"x","")</f>
        <v/>
      </c>
      <c r="AC936" s="88" t="str">
        <f>IF($AB936&lt;&gt;"x","",IF(AND($I936&lt;&gt;AC$4, IFERROR(MATCH("c",$AB936:AB936,0),0)=0),"x", IF(IFERROR(MATCH("c",$AB936:AB936,0),0)=0,"c","")))</f>
        <v/>
      </c>
      <c r="AD936" s="88" t="str">
        <f>IF($AB936&lt;&gt;"x","",IF(AND($I936&lt;&gt;AD$4, IFERROR(MATCH("c",$AB936:AC936,0),0)=0),"x", IF(IFERROR(MATCH("c",$AB936:AC936,0),0)=0,"c","")))</f>
        <v/>
      </c>
      <c r="AE936" s="88" t="str">
        <f>IF($AB936&lt;&gt;"x","",IF(AND($I936&lt;&gt;AE$4, IFERROR(MATCH("c",$AB936:AD936,0),0)=0),"x", IF(IFERROR(MATCH("c",$AB936:AD936,0),0)=0,"c","")))</f>
        <v/>
      </c>
      <c r="AF936" s="88" t="str">
        <f>IF($AB936&lt;&gt;"x","",IF(AND($I936&lt;&gt;AF$4, IFERROR(MATCH("c",$AB936:AE936,0),0)=0),"x", IF(IFERROR(MATCH("c",$AB936:AE936,0),0)=0,"c","")))</f>
        <v/>
      </c>
      <c r="AG936" s="88" t="str">
        <f>IF($AB936&lt;&gt;"x","",IF(AND($I936&lt;&gt;AG$4, IFERROR(MATCH("c",$AB936:AF936,0),0)=0),"x", IF(IFERROR(MATCH("c",$AB936:AF936,0),0)=0,"c","")))</f>
        <v/>
      </c>
      <c r="AH936" s="88" t="str">
        <f>IF($AB936&lt;&gt;"x","",IF(AND($I936&lt;&gt;AH$4, IFERROR(MATCH("c",$AB936:AG936,0),0)=0),"x", IF(IFERROR(MATCH("c",$AB936:AG936,0),0)=0,"c","")))</f>
        <v/>
      </c>
      <c r="AI936" s="88" t="str">
        <f>IF($AB936&lt;&gt;"x","",IF(AND($I936&lt;&gt;AI$4, IFERROR(MATCH("c",$AB936:AH936,0),0)=0),"x", IF(IFERROR(MATCH("c",$AB936:AH936,0),0)=0,"c","")))</f>
        <v/>
      </c>
      <c r="AJ936" s="88" t="str">
        <f>IF($AB936&lt;&gt;"x","",IF(AND($I936&lt;&gt;AJ$4, IFERROR(MATCH("c",$AB936:AI936,0),0)=0),"x", IF(IFERROR(MATCH("c",$AB936:AI936,0),0)=0,"c","")))</f>
        <v/>
      </c>
      <c r="AK936" s="88" t="str">
        <f>IF($AB936&lt;&gt;"x","",IF(AND($I936&lt;&gt;AK$4, IFERROR(MATCH("c",$AB936:AJ936,0),0)=0),"x", IF(IFERROR(MATCH("c",$AB936:AJ936,0),0)=0,"c","")))</f>
        <v/>
      </c>
      <c r="AL936" s="88" t="str">
        <f>IF($AB936&lt;&gt;"x","",IF(AND($I936&lt;&gt;AL$4, IFERROR(MATCH("c",$AB936:AK936,0),0)=0),"x", IF(IFERROR(MATCH("c",$AB936:AK936,0),0)=0,"c","")))</f>
        <v/>
      </c>
      <c r="AM936" s="88" t="str">
        <f>IF($AB936&lt;&gt;"x","",IF(AND($I936&lt;&gt;AM$4, IFERROR(MATCH("c",$AB936:AL936,0),0)=0),"x", IF(IFERROR(MATCH("c",$AB936:AL936,0),0)=0,"c","")))</f>
        <v/>
      </c>
      <c r="AN936" s="88" t="str">
        <f>IF($AB936&lt;&gt;"x","",IF(AND($I936&lt;&gt;AN$4, IFERROR(MATCH("c",$AB936:AM936,0),0)=0),"x", IF(IFERROR(MATCH("c",$AB936:AM936,0),0)=0,"c","")))</f>
        <v/>
      </c>
      <c r="AO936" s="88" t="str">
        <f>IF($AB936&lt;&gt;"x","",IF(AND($I936&lt;&gt;AO$4, IFERROR(MATCH("c",$AB936:AN936,0),0)=0),"x", IF(IFERROR(MATCH("c",$AB936:AN936,0),0)=0,"c","")))</f>
        <v/>
      </c>
      <c r="AP936" s="88" t="str">
        <f>IF($AB936&lt;&gt;"x","",IF(AND($I936&lt;&gt;AP$4, IFERROR(MATCH("c",$AB936:AO936,0),0)=0),"x", IF(IFERROR(MATCH("c",$AB936:AO936,0),0)=0,"c","")))</f>
        <v/>
      </c>
      <c r="AQ936" s="88" t="str">
        <f>IF($AB936&lt;&gt;"x","",IF(AND($I936&lt;&gt;AQ$4, IFERROR(MATCH("c",$AB936:AP936,0),0)=0),"x", IF(IFERROR(MATCH("c",$AB936:AP936,0),0)=0,"c","")))</f>
        <v/>
      </c>
    </row>
    <row r="937" spans="2:43" x14ac:dyDescent="0.25">
      <c r="B937" s="88">
        <f>IF(AND(OR(Pipeline!$F$5=H937,Pipeline!$F$5="",Pipeline!$F$5="All"), OR(Pipeline!$F$6=J937,Pipeline!$F$6="",Pipeline!$F$6="All"),  OR(Pipeline!$J$5&lt;=K937,Pipeline!$J$5=""), OR(Pipeline!$J$6&gt;=K937,Pipeline!$J$6=""),  OR(Pipeline!$N$5&lt;=O937,Pipeline!$N$5=""), OR(Pipeline!$N$6&gt;=O937,Pipeline!$N$6="")),1,0)</f>
        <v>1</v>
      </c>
      <c r="C937" s="99">
        <f>IF(B937&lt;&gt;1,"",COUNTIFS($I$6:I936,I937,$B$6:B936,1)+1)</f>
        <v>925</v>
      </c>
      <c r="D937" s="100" t="str">
        <f>IF(LEN(INDEX(Input!B$6:B$1005,ROW($C937)-ROW($C$5),1))=0,"-",INDEX(Input!B$6:B$1005,ROW($C937)-ROW($C$5),1))</f>
        <v>-</v>
      </c>
      <c r="E937" s="100" t="str">
        <f>IF(LEN(INDEX(Input!C$6:C$1005,ROW($C937)-ROW($C$5),1))=0,"-",INDEX(Input!C$6:C$1005,ROW($C937)-ROW($C$5),1))</f>
        <v>-</v>
      </c>
      <c r="F937" s="100" t="str">
        <f>IF(LEN(INDEX(Input!D$6:D$1005,ROW($C937)-ROW($C$5),1))=0,"-",INDEX(Input!D$6:D$1005,ROW($C937)-ROW($C$5),1))</f>
        <v>-</v>
      </c>
      <c r="G937" s="100" t="str">
        <f>IF(LEN(INDEX(Input!E$6:E$1005,ROW($C937)-ROW($C$5),1))=0,"-",INDEX(Input!E$6:E$1005,ROW($C937)-ROW($C$5),1))</f>
        <v>-</v>
      </c>
      <c r="H937" s="100" t="str">
        <f>IF(LEN(INDEX(Input!F$6:F$1005,ROW($C937)-ROW($C$5),1))=0,"-",INDEX(Input!F$6:F$1005,ROW($C937)-ROW($C$5),1))</f>
        <v>-</v>
      </c>
      <c r="I937" s="100" t="str">
        <f>IF(LEN(INDEX(Input!G$6:G$1005,ROW($C937)-ROW($C$5),1))=0,"",INDEX(Input!G$6:G$1005,ROW($C937)-ROW($C$5),1))</f>
        <v/>
      </c>
      <c r="J937" s="100" t="str">
        <f>IF(LEN(INDEX(Input!B$6:B$1005,ROW($C937)-ROW($C$5),1))=0,"-",IF(INDEX(Input!H$6:H$1005,ROW($C937)-ROW($C$5),1)="","Not set",INDEX(Input!H$6:H$1005,ROW($C937)-ROW($C$5),1)) )</f>
        <v>-</v>
      </c>
      <c r="K937" s="101" t="str">
        <f>IF(LEN(INDEX(Input!I$6:I$1005,ROW($C937)-ROW($C$5),1))=0,"",INDEX(Input!I$6:I$1005,ROW($C937)-ROW($C$5),1))</f>
        <v/>
      </c>
      <c r="L937" s="101" t="str">
        <f t="array" ref="L937">IFERROR(IF($AY$24=123,DAY(K937)&amp;connector&amp;IF($AZ$24="Extended",INDEX($AT$24:$AT$35,MONTH(K937),1),MONTH(K937))&amp;connector&amp;IF($AZ$24="Short", RIGHT(YEAR(K937),2),YEAR(K937)),IF($AY$24=213, MONTH(K937)&amp;connector&amp;DAY(K937)&amp;connector&amp;IF($AZ$24="Short", RIGHT(YEAR(K937),2),YEAR(K937)),IF($AZ$24="Short", RIGHT(YEAR(K937),2),YEAR(K937))&amp;connector&amp;MONTH(K937)&amp;connector&amp;DAY(K937))),"-")</f>
        <v>-</v>
      </c>
      <c r="M937" s="101" t="str">
        <f>IF(LEN(INDEX(Input!J$6:J$1005,ROW($C937)-ROW($C$5),1))=0,"",INDEX(Input!J$6:J$1005,ROW($C937)-ROW($C$5),1))</f>
        <v/>
      </c>
      <c r="N937" s="101" t="str">
        <f t="array" ref="N937">IFERROR(IF($AY$24=123,DAY(M937)&amp;connector&amp;IF($AZ$24="Extended",INDEX($AT$24:$AT$35,MONTH(M937),1),MONTH(M937))&amp;connector&amp;IF($AZ$24="Short", RIGHT(YEAR(M937),2),YEAR(M937)),IF($AY$24=213, MONTH(M937)&amp;connector&amp;DAY(M937)&amp;connector&amp;IF($AZ$24="Short", RIGHT(YEAR(M937),2),YEAR(M937)),IF($AZ$24="Short", RIGHT(YEAR(M937),2),YEAR(M937))&amp;connector&amp;MONTH(M937)&amp;connector&amp;DAY(M937))),"-")</f>
        <v>-</v>
      </c>
      <c r="O937" s="156" t="str">
        <f>IF(LEN(INDEX(Input!K$6:K$1005,ROW($C937)-ROW($C$5),1))=0,"",INDEX(Input!K$6:K$1005,ROW($C937)-ROW($C$5),1))</f>
        <v/>
      </c>
      <c r="P937" s="100" t="str">
        <f t="shared" si="110"/>
        <v>-</v>
      </c>
      <c r="Q937" s="156" t="str">
        <f>IF(LEN(INDEX(Input!L$6:L$1005,ROW($C937)-ROW($C$5),1))=0,"",INDEX(Input!L$6:L$1005,ROW($C937)-ROW($C$5),1))</f>
        <v/>
      </c>
      <c r="R937" s="100" t="str">
        <f t="shared" si="111"/>
        <v>-</v>
      </c>
      <c r="S937" s="156" t="str">
        <f>IF(LEN(INDEX(Input!M$6:M$1005,ROW($C937)-ROW($C$5),1))=0,"-",INDEX(Input!M$6:M$1005,ROW($C937)-ROW($C$5),1))</f>
        <v>-</v>
      </c>
      <c r="T937" s="156" t="str">
        <f t="shared" si="112"/>
        <v/>
      </c>
      <c r="U937" s="100" t="str">
        <f t="shared" si="113"/>
        <v>-</v>
      </c>
      <c r="V937" s="156" t="str">
        <f>IF(LEN(INDEX(Input!O$6:O$1005,ROW($C937)-ROW($C$5),1))=0,"",INDEX(Input!O$6:O$1005,ROW($C937)-ROW($C$5),1))</f>
        <v/>
      </c>
      <c r="W937" s="100" t="str">
        <f t="shared" si="114"/>
        <v>-</v>
      </c>
      <c r="X937" s="104" t="str">
        <f t="shared" si="115"/>
        <v/>
      </c>
      <c r="Y937" s="102" t="str">
        <f t="shared" si="116"/>
        <v/>
      </c>
      <c r="Z937" s="102" t="str">
        <f>IF(AND(OR(Dashboard!$D$7=J937,Dashboard!$D$7=""),  OR(Dashboard!$G$6&lt;=K937,Dashboard!$G$6=""), OR(Dashboard!$G$7&gt;=K937,Dashboard!$G$7=""),  OR(Dashboard!$J$6&lt;=O937,Dashboard!$J$6=""), OR(Dashboard!$J$7&gt;=O937,Dashboard!$J$7=""),D937&lt;&gt;""),"x","")</f>
        <v>x</v>
      </c>
      <c r="AA937" s="102" t="str">
        <f>IF(AND(OR(Dashboard!$D$6=H937,Dashboard!$D$6="",Dashboard!$D$6="All"), Z937="x"),"x","")</f>
        <v>x</v>
      </c>
      <c r="AB937" s="103" t="str">
        <f>IF(AND(OR(Dashboard!$D$6=H937,Dashboard!$D$6="",Dashboard!$D$6="All"), OR(Dashboard!$D$7=J937,Dashboard!$D$7=""),  OR(Dashboard!$G$6&lt;=K937,Dashboard!$G$6=""), OR(Dashboard!$G$7&gt;=K937,Dashboard!$G$7=""),  OR(Dashboard!$J$6&lt;=O937,Dashboard!$J$6=""), OR(Dashboard!$J$7&gt;=O937,Dashboard!$J$7=""),I937&lt;&gt;""),"x","")</f>
        <v/>
      </c>
      <c r="AC937" s="88" t="str">
        <f>IF($AB937&lt;&gt;"x","",IF(AND($I937&lt;&gt;AC$4, IFERROR(MATCH("c",$AB937:AB937,0),0)=0),"x", IF(IFERROR(MATCH("c",$AB937:AB937,0),0)=0,"c","")))</f>
        <v/>
      </c>
      <c r="AD937" s="88" t="str">
        <f>IF($AB937&lt;&gt;"x","",IF(AND($I937&lt;&gt;AD$4, IFERROR(MATCH("c",$AB937:AC937,0),0)=0),"x", IF(IFERROR(MATCH("c",$AB937:AC937,0),0)=0,"c","")))</f>
        <v/>
      </c>
      <c r="AE937" s="88" t="str">
        <f>IF($AB937&lt;&gt;"x","",IF(AND($I937&lt;&gt;AE$4, IFERROR(MATCH("c",$AB937:AD937,0),0)=0),"x", IF(IFERROR(MATCH("c",$AB937:AD937,0),0)=0,"c","")))</f>
        <v/>
      </c>
      <c r="AF937" s="88" t="str">
        <f>IF($AB937&lt;&gt;"x","",IF(AND($I937&lt;&gt;AF$4, IFERROR(MATCH("c",$AB937:AE937,0),0)=0),"x", IF(IFERROR(MATCH("c",$AB937:AE937,0),0)=0,"c","")))</f>
        <v/>
      </c>
      <c r="AG937" s="88" t="str">
        <f>IF($AB937&lt;&gt;"x","",IF(AND($I937&lt;&gt;AG$4, IFERROR(MATCH("c",$AB937:AF937,0),0)=0),"x", IF(IFERROR(MATCH("c",$AB937:AF937,0),0)=0,"c","")))</f>
        <v/>
      </c>
      <c r="AH937" s="88" t="str">
        <f>IF($AB937&lt;&gt;"x","",IF(AND($I937&lt;&gt;AH$4, IFERROR(MATCH("c",$AB937:AG937,0),0)=0),"x", IF(IFERROR(MATCH("c",$AB937:AG937,0),0)=0,"c","")))</f>
        <v/>
      </c>
      <c r="AI937" s="88" t="str">
        <f>IF($AB937&lt;&gt;"x","",IF(AND($I937&lt;&gt;AI$4, IFERROR(MATCH("c",$AB937:AH937,0),0)=0),"x", IF(IFERROR(MATCH("c",$AB937:AH937,0),0)=0,"c","")))</f>
        <v/>
      </c>
      <c r="AJ937" s="88" t="str">
        <f>IF($AB937&lt;&gt;"x","",IF(AND($I937&lt;&gt;AJ$4, IFERROR(MATCH("c",$AB937:AI937,0),0)=0),"x", IF(IFERROR(MATCH("c",$AB937:AI937,0),0)=0,"c","")))</f>
        <v/>
      </c>
      <c r="AK937" s="88" t="str">
        <f>IF($AB937&lt;&gt;"x","",IF(AND($I937&lt;&gt;AK$4, IFERROR(MATCH("c",$AB937:AJ937,0),0)=0),"x", IF(IFERROR(MATCH("c",$AB937:AJ937,0),0)=0,"c","")))</f>
        <v/>
      </c>
      <c r="AL937" s="88" t="str">
        <f>IF($AB937&lt;&gt;"x","",IF(AND($I937&lt;&gt;AL$4, IFERROR(MATCH("c",$AB937:AK937,0),0)=0),"x", IF(IFERROR(MATCH("c",$AB937:AK937,0),0)=0,"c","")))</f>
        <v/>
      </c>
      <c r="AM937" s="88" t="str">
        <f>IF($AB937&lt;&gt;"x","",IF(AND($I937&lt;&gt;AM$4, IFERROR(MATCH("c",$AB937:AL937,0),0)=0),"x", IF(IFERROR(MATCH("c",$AB937:AL937,0),0)=0,"c","")))</f>
        <v/>
      </c>
      <c r="AN937" s="88" t="str">
        <f>IF($AB937&lt;&gt;"x","",IF(AND($I937&lt;&gt;AN$4, IFERROR(MATCH("c",$AB937:AM937,0),0)=0),"x", IF(IFERROR(MATCH("c",$AB937:AM937,0),0)=0,"c","")))</f>
        <v/>
      </c>
      <c r="AO937" s="88" t="str">
        <f>IF($AB937&lt;&gt;"x","",IF(AND($I937&lt;&gt;AO$4, IFERROR(MATCH("c",$AB937:AN937,0),0)=0),"x", IF(IFERROR(MATCH("c",$AB937:AN937,0),0)=0,"c","")))</f>
        <v/>
      </c>
      <c r="AP937" s="88" t="str">
        <f>IF($AB937&lt;&gt;"x","",IF(AND($I937&lt;&gt;AP$4, IFERROR(MATCH("c",$AB937:AO937,0),0)=0),"x", IF(IFERROR(MATCH("c",$AB937:AO937,0),0)=0,"c","")))</f>
        <v/>
      </c>
      <c r="AQ937" s="88" t="str">
        <f>IF($AB937&lt;&gt;"x","",IF(AND($I937&lt;&gt;AQ$4, IFERROR(MATCH("c",$AB937:AP937,0),0)=0),"x", IF(IFERROR(MATCH("c",$AB937:AP937,0),0)=0,"c","")))</f>
        <v/>
      </c>
    </row>
    <row r="938" spans="2:43" x14ac:dyDescent="0.25">
      <c r="B938" s="88">
        <f>IF(AND(OR(Pipeline!$F$5=H938,Pipeline!$F$5="",Pipeline!$F$5="All"), OR(Pipeline!$F$6=J938,Pipeline!$F$6="",Pipeline!$F$6="All"),  OR(Pipeline!$J$5&lt;=K938,Pipeline!$J$5=""), OR(Pipeline!$J$6&gt;=K938,Pipeline!$J$6=""),  OR(Pipeline!$N$5&lt;=O938,Pipeline!$N$5=""), OR(Pipeline!$N$6&gt;=O938,Pipeline!$N$6="")),1,0)</f>
        <v>1</v>
      </c>
      <c r="C938" s="99">
        <f>IF(B938&lt;&gt;1,"",COUNTIFS($I$6:I937,I938,$B$6:B937,1)+1)</f>
        <v>926</v>
      </c>
      <c r="D938" s="100" t="str">
        <f>IF(LEN(INDEX(Input!B$6:B$1005,ROW($C938)-ROW($C$5),1))=0,"-",INDEX(Input!B$6:B$1005,ROW($C938)-ROW($C$5),1))</f>
        <v>-</v>
      </c>
      <c r="E938" s="100" t="str">
        <f>IF(LEN(INDEX(Input!C$6:C$1005,ROW($C938)-ROW($C$5),1))=0,"-",INDEX(Input!C$6:C$1005,ROW($C938)-ROW($C$5),1))</f>
        <v>-</v>
      </c>
      <c r="F938" s="100" t="str">
        <f>IF(LEN(INDEX(Input!D$6:D$1005,ROW($C938)-ROW($C$5),1))=0,"-",INDEX(Input!D$6:D$1005,ROW($C938)-ROW($C$5),1))</f>
        <v>-</v>
      </c>
      <c r="G938" s="100" t="str">
        <f>IF(LEN(INDEX(Input!E$6:E$1005,ROW($C938)-ROW($C$5),1))=0,"-",INDEX(Input!E$6:E$1005,ROW($C938)-ROW($C$5),1))</f>
        <v>-</v>
      </c>
      <c r="H938" s="100" t="str">
        <f>IF(LEN(INDEX(Input!F$6:F$1005,ROW($C938)-ROW($C$5),1))=0,"-",INDEX(Input!F$6:F$1005,ROW($C938)-ROW($C$5),1))</f>
        <v>-</v>
      </c>
      <c r="I938" s="100" t="str">
        <f>IF(LEN(INDEX(Input!G$6:G$1005,ROW($C938)-ROW($C$5),1))=0,"",INDEX(Input!G$6:G$1005,ROW($C938)-ROW($C$5),1))</f>
        <v/>
      </c>
      <c r="J938" s="100" t="str">
        <f>IF(LEN(INDEX(Input!B$6:B$1005,ROW($C938)-ROW($C$5),1))=0,"-",IF(INDEX(Input!H$6:H$1005,ROW($C938)-ROW($C$5),1)="","Not set",INDEX(Input!H$6:H$1005,ROW($C938)-ROW($C$5),1)) )</f>
        <v>-</v>
      </c>
      <c r="K938" s="101" t="str">
        <f>IF(LEN(INDEX(Input!I$6:I$1005,ROW($C938)-ROW($C$5),1))=0,"",INDEX(Input!I$6:I$1005,ROW($C938)-ROW($C$5),1))</f>
        <v/>
      </c>
      <c r="L938" s="101" t="str">
        <f t="array" ref="L938">IFERROR(IF($AY$24=123,DAY(K938)&amp;connector&amp;IF($AZ$24="Extended",INDEX($AT$24:$AT$35,MONTH(K938),1),MONTH(K938))&amp;connector&amp;IF($AZ$24="Short", RIGHT(YEAR(K938),2),YEAR(K938)),IF($AY$24=213, MONTH(K938)&amp;connector&amp;DAY(K938)&amp;connector&amp;IF($AZ$24="Short", RIGHT(YEAR(K938),2),YEAR(K938)),IF($AZ$24="Short", RIGHT(YEAR(K938),2),YEAR(K938))&amp;connector&amp;MONTH(K938)&amp;connector&amp;DAY(K938))),"-")</f>
        <v>-</v>
      </c>
      <c r="M938" s="101" t="str">
        <f>IF(LEN(INDEX(Input!J$6:J$1005,ROW($C938)-ROW($C$5),1))=0,"",INDEX(Input!J$6:J$1005,ROW($C938)-ROW($C$5),1))</f>
        <v/>
      </c>
      <c r="N938" s="101" t="str">
        <f t="array" ref="N938">IFERROR(IF($AY$24=123,DAY(M938)&amp;connector&amp;IF($AZ$24="Extended",INDEX($AT$24:$AT$35,MONTH(M938),1),MONTH(M938))&amp;connector&amp;IF($AZ$24="Short", RIGHT(YEAR(M938),2),YEAR(M938)),IF($AY$24=213, MONTH(M938)&amp;connector&amp;DAY(M938)&amp;connector&amp;IF($AZ$24="Short", RIGHT(YEAR(M938),2),YEAR(M938)),IF($AZ$24="Short", RIGHT(YEAR(M938),2),YEAR(M938))&amp;connector&amp;MONTH(M938)&amp;connector&amp;DAY(M938))),"-")</f>
        <v>-</v>
      </c>
      <c r="O938" s="156" t="str">
        <f>IF(LEN(INDEX(Input!K$6:K$1005,ROW($C938)-ROW($C$5),1))=0,"",INDEX(Input!K$6:K$1005,ROW($C938)-ROW($C$5),1))</f>
        <v/>
      </c>
      <c r="P938" s="100" t="str">
        <f t="shared" si="110"/>
        <v>-</v>
      </c>
      <c r="Q938" s="156" t="str">
        <f>IF(LEN(INDEX(Input!L$6:L$1005,ROW($C938)-ROW($C$5),1))=0,"",INDEX(Input!L$6:L$1005,ROW($C938)-ROW($C$5),1))</f>
        <v/>
      </c>
      <c r="R938" s="100" t="str">
        <f t="shared" si="111"/>
        <v>-</v>
      </c>
      <c r="S938" s="156" t="str">
        <f>IF(LEN(INDEX(Input!M$6:M$1005,ROW($C938)-ROW($C$5),1))=0,"-",INDEX(Input!M$6:M$1005,ROW($C938)-ROW($C$5),1))</f>
        <v>-</v>
      </c>
      <c r="T938" s="156" t="str">
        <f t="shared" si="112"/>
        <v/>
      </c>
      <c r="U938" s="100" t="str">
        <f t="shared" si="113"/>
        <v>-</v>
      </c>
      <c r="V938" s="156" t="str">
        <f>IF(LEN(INDEX(Input!O$6:O$1005,ROW($C938)-ROW($C$5),1))=0,"",INDEX(Input!O$6:O$1005,ROW($C938)-ROW($C$5),1))</f>
        <v/>
      </c>
      <c r="W938" s="100" t="str">
        <f t="shared" si="114"/>
        <v>-</v>
      </c>
      <c r="X938" s="104" t="str">
        <f t="shared" si="115"/>
        <v/>
      </c>
      <c r="Y938" s="102" t="str">
        <f t="shared" si="116"/>
        <v/>
      </c>
      <c r="Z938" s="102" t="str">
        <f>IF(AND(OR(Dashboard!$D$7=J938,Dashboard!$D$7=""),  OR(Dashboard!$G$6&lt;=K938,Dashboard!$G$6=""), OR(Dashboard!$G$7&gt;=K938,Dashboard!$G$7=""),  OR(Dashboard!$J$6&lt;=O938,Dashboard!$J$6=""), OR(Dashboard!$J$7&gt;=O938,Dashboard!$J$7=""),D938&lt;&gt;""),"x","")</f>
        <v>x</v>
      </c>
      <c r="AA938" s="102" t="str">
        <f>IF(AND(OR(Dashboard!$D$6=H938,Dashboard!$D$6="",Dashboard!$D$6="All"), Z938="x"),"x","")</f>
        <v>x</v>
      </c>
      <c r="AB938" s="103" t="str">
        <f>IF(AND(OR(Dashboard!$D$6=H938,Dashboard!$D$6="",Dashboard!$D$6="All"), OR(Dashboard!$D$7=J938,Dashboard!$D$7=""),  OR(Dashboard!$G$6&lt;=K938,Dashboard!$G$6=""), OR(Dashboard!$G$7&gt;=K938,Dashboard!$G$7=""),  OR(Dashboard!$J$6&lt;=O938,Dashboard!$J$6=""), OR(Dashboard!$J$7&gt;=O938,Dashboard!$J$7=""),I938&lt;&gt;""),"x","")</f>
        <v/>
      </c>
      <c r="AC938" s="88" t="str">
        <f>IF($AB938&lt;&gt;"x","",IF(AND($I938&lt;&gt;AC$4, IFERROR(MATCH("c",$AB938:AB938,0),0)=0),"x", IF(IFERROR(MATCH("c",$AB938:AB938,0),0)=0,"c","")))</f>
        <v/>
      </c>
      <c r="AD938" s="88" t="str">
        <f>IF($AB938&lt;&gt;"x","",IF(AND($I938&lt;&gt;AD$4, IFERROR(MATCH("c",$AB938:AC938,0),0)=0),"x", IF(IFERROR(MATCH("c",$AB938:AC938,0),0)=0,"c","")))</f>
        <v/>
      </c>
      <c r="AE938" s="88" t="str">
        <f>IF($AB938&lt;&gt;"x","",IF(AND($I938&lt;&gt;AE$4, IFERROR(MATCH("c",$AB938:AD938,0),0)=0),"x", IF(IFERROR(MATCH("c",$AB938:AD938,0),0)=0,"c","")))</f>
        <v/>
      </c>
      <c r="AF938" s="88" t="str">
        <f>IF($AB938&lt;&gt;"x","",IF(AND($I938&lt;&gt;AF$4, IFERROR(MATCH("c",$AB938:AE938,0),0)=0),"x", IF(IFERROR(MATCH("c",$AB938:AE938,0),0)=0,"c","")))</f>
        <v/>
      </c>
      <c r="AG938" s="88" t="str">
        <f>IF($AB938&lt;&gt;"x","",IF(AND($I938&lt;&gt;AG$4, IFERROR(MATCH("c",$AB938:AF938,0),0)=0),"x", IF(IFERROR(MATCH("c",$AB938:AF938,0),0)=0,"c","")))</f>
        <v/>
      </c>
      <c r="AH938" s="88" t="str">
        <f>IF($AB938&lt;&gt;"x","",IF(AND($I938&lt;&gt;AH$4, IFERROR(MATCH("c",$AB938:AG938,0),0)=0),"x", IF(IFERROR(MATCH("c",$AB938:AG938,0),0)=0,"c","")))</f>
        <v/>
      </c>
      <c r="AI938" s="88" t="str">
        <f>IF($AB938&lt;&gt;"x","",IF(AND($I938&lt;&gt;AI$4, IFERROR(MATCH("c",$AB938:AH938,0),0)=0),"x", IF(IFERROR(MATCH("c",$AB938:AH938,0),0)=0,"c","")))</f>
        <v/>
      </c>
      <c r="AJ938" s="88" t="str">
        <f>IF($AB938&lt;&gt;"x","",IF(AND($I938&lt;&gt;AJ$4, IFERROR(MATCH("c",$AB938:AI938,0),0)=0),"x", IF(IFERROR(MATCH("c",$AB938:AI938,0),0)=0,"c","")))</f>
        <v/>
      </c>
      <c r="AK938" s="88" t="str">
        <f>IF($AB938&lt;&gt;"x","",IF(AND($I938&lt;&gt;AK$4, IFERROR(MATCH("c",$AB938:AJ938,0),0)=0),"x", IF(IFERROR(MATCH("c",$AB938:AJ938,0),0)=0,"c","")))</f>
        <v/>
      </c>
      <c r="AL938" s="88" t="str">
        <f>IF($AB938&lt;&gt;"x","",IF(AND($I938&lt;&gt;AL$4, IFERROR(MATCH("c",$AB938:AK938,0),0)=0),"x", IF(IFERROR(MATCH("c",$AB938:AK938,0),0)=0,"c","")))</f>
        <v/>
      </c>
      <c r="AM938" s="88" t="str">
        <f>IF($AB938&lt;&gt;"x","",IF(AND($I938&lt;&gt;AM$4, IFERROR(MATCH("c",$AB938:AL938,0),0)=0),"x", IF(IFERROR(MATCH("c",$AB938:AL938,0),0)=0,"c","")))</f>
        <v/>
      </c>
      <c r="AN938" s="88" t="str">
        <f>IF($AB938&lt;&gt;"x","",IF(AND($I938&lt;&gt;AN$4, IFERROR(MATCH("c",$AB938:AM938,0),0)=0),"x", IF(IFERROR(MATCH("c",$AB938:AM938,0),0)=0,"c","")))</f>
        <v/>
      </c>
      <c r="AO938" s="88" t="str">
        <f>IF($AB938&lt;&gt;"x","",IF(AND($I938&lt;&gt;AO$4, IFERROR(MATCH("c",$AB938:AN938,0),0)=0),"x", IF(IFERROR(MATCH("c",$AB938:AN938,0),0)=0,"c","")))</f>
        <v/>
      </c>
      <c r="AP938" s="88" t="str">
        <f>IF($AB938&lt;&gt;"x","",IF(AND($I938&lt;&gt;AP$4, IFERROR(MATCH("c",$AB938:AO938,0),0)=0),"x", IF(IFERROR(MATCH("c",$AB938:AO938,0),0)=0,"c","")))</f>
        <v/>
      </c>
      <c r="AQ938" s="88" t="str">
        <f>IF($AB938&lt;&gt;"x","",IF(AND($I938&lt;&gt;AQ$4, IFERROR(MATCH("c",$AB938:AP938,0),0)=0),"x", IF(IFERROR(MATCH("c",$AB938:AP938,0),0)=0,"c","")))</f>
        <v/>
      </c>
    </row>
    <row r="939" spans="2:43" x14ac:dyDescent="0.25">
      <c r="B939" s="88">
        <f>IF(AND(OR(Pipeline!$F$5=H939,Pipeline!$F$5="",Pipeline!$F$5="All"), OR(Pipeline!$F$6=J939,Pipeline!$F$6="",Pipeline!$F$6="All"),  OR(Pipeline!$J$5&lt;=K939,Pipeline!$J$5=""), OR(Pipeline!$J$6&gt;=K939,Pipeline!$J$6=""),  OR(Pipeline!$N$5&lt;=O939,Pipeline!$N$5=""), OR(Pipeline!$N$6&gt;=O939,Pipeline!$N$6="")),1,0)</f>
        <v>1</v>
      </c>
      <c r="C939" s="99">
        <f>IF(B939&lt;&gt;1,"",COUNTIFS($I$6:I938,I939,$B$6:B938,1)+1)</f>
        <v>927</v>
      </c>
      <c r="D939" s="100" t="str">
        <f>IF(LEN(INDEX(Input!B$6:B$1005,ROW($C939)-ROW($C$5),1))=0,"-",INDEX(Input!B$6:B$1005,ROW($C939)-ROW($C$5),1))</f>
        <v>-</v>
      </c>
      <c r="E939" s="100" t="str">
        <f>IF(LEN(INDEX(Input!C$6:C$1005,ROW($C939)-ROW($C$5),1))=0,"-",INDEX(Input!C$6:C$1005,ROW($C939)-ROW($C$5),1))</f>
        <v>-</v>
      </c>
      <c r="F939" s="100" t="str">
        <f>IF(LEN(INDEX(Input!D$6:D$1005,ROW($C939)-ROW($C$5),1))=0,"-",INDEX(Input!D$6:D$1005,ROW($C939)-ROW($C$5),1))</f>
        <v>-</v>
      </c>
      <c r="G939" s="100" t="str">
        <f>IF(LEN(INDEX(Input!E$6:E$1005,ROW($C939)-ROW($C$5),1))=0,"-",INDEX(Input!E$6:E$1005,ROW($C939)-ROW($C$5),1))</f>
        <v>-</v>
      </c>
      <c r="H939" s="100" t="str">
        <f>IF(LEN(INDEX(Input!F$6:F$1005,ROW($C939)-ROW($C$5),1))=0,"-",INDEX(Input!F$6:F$1005,ROW($C939)-ROW($C$5),1))</f>
        <v>-</v>
      </c>
      <c r="I939" s="100" t="str">
        <f>IF(LEN(INDEX(Input!G$6:G$1005,ROW($C939)-ROW($C$5),1))=0,"",INDEX(Input!G$6:G$1005,ROW($C939)-ROW($C$5),1))</f>
        <v/>
      </c>
      <c r="J939" s="100" t="str">
        <f>IF(LEN(INDEX(Input!B$6:B$1005,ROW($C939)-ROW($C$5),1))=0,"-",IF(INDEX(Input!H$6:H$1005,ROW($C939)-ROW($C$5),1)="","Not set",INDEX(Input!H$6:H$1005,ROW($C939)-ROW($C$5),1)) )</f>
        <v>-</v>
      </c>
      <c r="K939" s="101" t="str">
        <f>IF(LEN(INDEX(Input!I$6:I$1005,ROW($C939)-ROW($C$5),1))=0,"",INDEX(Input!I$6:I$1005,ROW($C939)-ROW($C$5),1))</f>
        <v/>
      </c>
      <c r="L939" s="101" t="str">
        <f t="array" ref="L939">IFERROR(IF($AY$24=123,DAY(K939)&amp;connector&amp;IF($AZ$24="Extended",INDEX($AT$24:$AT$35,MONTH(K939),1),MONTH(K939))&amp;connector&amp;IF($AZ$24="Short", RIGHT(YEAR(K939),2),YEAR(K939)),IF($AY$24=213, MONTH(K939)&amp;connector&amp;DAY(K939)&amp;connector&amp;IF($AZ$24="Short", RIGHT(YEAR(K939),2),YEAR(K939)),IF($AZ$24="Short", RIGHT(YEAR(K939),2),YEAR(K939))&amp;connector&amp;MONTH(K939)&amp;connector&amp;DAY(K939))),"-")</f>
        <v>-</v>
      </c>
      <c r="M939" s="101" t="str">
        <f>IF(LEN(INDEX(Input!J$6:J$1005,ROW($C939)-ROW($C$5),1))=0,"",INDEX(Input!J$6:J$1005,ROW($C939)-ROW($C$5),1))</f>
        <v/>
      </c>
      <c r="N939" s="101" t="str">
        <f t="array" ref="N939">IFERROR(IF($AY$24=123,DAY(M939)&amp;connector&amp;IF($AZ$24="Extended",INDEX($AT$24:$AT$35,MONTH(M939),1),MONTH(M939))&amp;connector&amp;IF($AZ$24="Short", RIGHT(YEAR(M939),2),YEAR(M939)),IF($AY$24=213, MONTH(M939)&amp;connector&amp;DAY(M939)&amp;connector&amp;IF($AZ$24="Short", RIGHT(YEAR(M939),2),YEAR(M939)),IF($AZ$24="Short", RIGHT(YEAR(M939),2),YEAR(M939))&amp;connector&amp;MONTH(M939)&amp;connector&amp;DAY(M939))),"-")</f>
        <v>-</v>
      </c>
      <c r="O939" s="156" t="str">
        <f>IF(LEN(INDEX(Input!K$6:K$1005,ROW($C939)-ROW($C$5),1))=0,"",INDEX(Input!K$6:K$1005,ROW($C939)-ROW($C$5),1))</f>
        <v/>
      </c>
      <c r="P939" s="100" t="str">
        <f t="shared" si="110"/>
        <v>-</v>
      </c>
      <c r="Q939" s="156" t="str">
        <f>IF(LEN(INDEX(Input!L$6:L$1005,ROW($C939)-ROW($C$5),1))=0,"",INDEX(Input!L$6:L$1005,ROW($C939)-ROW($C$5),1))</f>
        <v/>
      </c>
      <c r="R939" s="100" t="str">
        <f t="shared" si="111"/>
        <v>-</v>
      </c>
      <c r="S939" s="156" t="str">
        <f>IF(LEN(INDEX(Input!M$6:M$1005,ROW($C939)-ROW($C$5),1))=0,"-",INDEX(Input!M$6:M$1005,ROW($C939)-ROW($C$5),1))</f>
        <v>-</v>
      </c>
      <c r="T939" s="156" t="str">
        <f t="shared" si="112"/>
        <v/>
      </c>
      <c r="U939" s="100" t="str">
        <f t="shared" si="113"/>
        <v>-</v>
      </c>
      <c r="V939" s="156" t="str">
        <f>IF(LEN(INDEX(Input!O$6:O$1005,ROW($C939)-ROW($C$5),1))=0,"",INDEX(Input!O$6:O$1005,ROW($C939)-ROW($C$5),1))</f>
        <v/>
      </c>
      <c r="W939" s="100" t="str">
        <f t="shared" si="114"/>
        <v>-</v>
      </c>
      <c r="X939" s="104" t="str">
        <f t="shared" si="115"/>
        <v/>
      </c>
      <c r="Y939" s="102" t="str">
        <f t="shared" si="116"/>
        <v/>
      </c>
      <c r="Z939" s="102" t="str">
        <f>IF(AND(OR(Dashboard!$D$7=J939,Dashboard!$D$7=""),  OR(Dashboard!$G$6&lt;=K939,Dashboard!$G$6=""), OR(Dashboard!$G$7&gt;=K939,Dashboard!$G$7=""),  OR(Dashboard!$J$6&lt;=O939,Dashboard!$J$6=""), OR(Dashboard!$J$7&gt;=O939,Dashboard!$J$7=""),D939&lt;&gt;""),"x","")</f>
        <v>x</v>
      </c>
      <c r="AA939" s="102" t="str">
        <f>IF(AND(OR(Dashboard!$D$6=H939,Dashboard!$D$6="",Dashboard!$D$6="All"), Z939="x"),"x","")</f>
        <v>x</v>
      </c>
      <c r="AB939" s="103" t="str">
        <f>IF(AND(OR(Dashboard!$D$6=H939,Dashboard!$D$6="",Dashboard!$D$6="All"), OR(Dashboard!$D$7=J939,Dashboard!$D$7=""),  OR(Dashboard!$G$6&lt;=K939,Dashboard!$G$6=""), OR(Dashboard!$G$7&gt;=K939,Dashboard!$G$7=""),  OR(Dashboard!$J$6&lt;=O939,Dashboard!$J$6=""), OR(Dashboard!$J$7&gt;=O939,Dashboard!$J$7=""),I939&lt;&gt;""),"x","")</f>
        <v/>
      </c>
      <c r="AC939" s="88" t="str">
        <f>IF($AB939&lt;&gt;"x","",IF(AND($I939&lt;&gt;AC$4, IFERROR(MATCH("c",$AB939:AB939,0),0)=0),"x", IF(IFERROR(MATCH("c",$AB939:AB939,0),0)=0,"c","")))</f>
        <v/>
      </c>
      <c r="AD939" s="88" t="str">
        <f>IF($AB939&lt;&gt;"x","",IF(AND($I939&lt;&gt;AD$4, IFERROR(MATCH("c",$AB939:AC939,0),0)=0),"x", IF(IFERROR(MATCH("c",$AB939:AC939,0),0)=0,"c","")))</f>
        <v/>
      </c>
      <c r="AE939" s="88" t="str">
        <f>IF($AB939&lt;&gt;"x","",IF(AND($I939&lt;&gt;AE$4, IFERROR(MATCH("c",$AB939:AD939,0),0)=0),"x", IF(IFERROR(MATCH("c",$AB939:AD939,0),0)=0,"c","")))</f>
        <v/>
      </c>
      <c r="AF939" s="88" t="str">
        <f>IF($AB939&lt;&gt;"x","",IF(AND($I939&lt;&gt;AF$4, IFERROR(MATCH("c",$AB939:AE939,0),0)=0),"x", IF(IFERROR(MATCH("c",$AB939:AE939,0),0)=0,"c","")))</f>
        <v/>
      </c>
      <c r="AG939" s="88" t="str">
        <f>IF($AB939&lt;&gt;"x","",IF(AND($I939&lt;&gt;AG$4, IFERROR(MATCH("c",$AB939:AF939,0),0)=0),"x", IF(IFERROR(MATCH("c",$AB939:AF939,0),0)=0,"c","")))</f>
        <v/>
      </c>
      <c r="AH939" s="88" t="str">
        <f>IF($AB939&lt;&gt;"x","",IF(AND($I939&lt;&gt;AH$4, IFERROR(MATCH("c",$AB939:AG939,0),0)=0),"x", IF(IFERROR(MATCH("c",$AB939:AG939,0),0)=0,"c","")))</f>
        <v/>
      </c>
      <c r="AI939" s="88" t="str">
        <f>IF($AB939&lt;&gt;"x","",IF(AND($I939&lt;&gt;AI$4, IFERROR(MATCH("c",$AB939:AH939,0),0)=0),"x", IF(IFERROR(MATCH("c",$AB939:AH939,0),0)=0,"c","")))</f>
        <v/>
      </c>
      <c r="AJ939" s="88" t="str">
        <f>IF($AB939&lt;&gt;"x","",IF(AND($I939&lt;&gt;AJ$4, IFERROR(MATCH("c",$AB939:AI939,0),0)=0),"x", IF(IFERROR(MATCH("c",$AB939:AI939,0),0)=0,"c","")))</f>
        <v/>
      </c>
      <c r="AK939" s="88" t="str">
        <f>IF($AB939&lt;&gt;"x","",IF(AND($I939&lt;&gt;AK$4, IFERROR(MATCH("c",$AB939:AJ939,0),0)=0),"x", IF(IFERROR(MATCH("c",$AB939:AJ939,0),0)=0,"c","")))</f>
        <v/>
      </c>
      <c r="AL939" s="88" t="str">
        <f>IF($AB939&lt;&gt;"x","",IF(AND($I939&lt;&gt;AL$4, IFERROR(MATCH("c",$AB939:AK939,0),0)=0),"x", IF(IFERROR(MATCH("c",$AB939:AK939,0),0)=0,"c","")))</f>
        <v/>
      </c>
      <c r="AM939" s="88" t="str">
        <f>IF($AB939&lt;&gt;"x","",IF(AND($I939&lt;&gt;AM$4, IFERROR(MATCH("c",$AB939:AL939,0),0)=0),"x", IF(IFERROR(MATCH("c",$AB939:AL939,0),0)=0,"c","")))</f>
        <v/>
      </c>
      <c r="AN939" s="88" t="str">
        <f>IF($AB939&lt;&gt;"x","",IF(AND($I939&lt;&gt;AN$4, IFERROR(MATCH("c",$AB939:AM939,0),0)=0),"x", IF(IFERROR(MATCH("c",$AB939:AM939,0),0)=0,"c","")))</f>
        <v/>
      </c>
      <c r="AO939" s="88" t="str">
        <f>IF($AB939&lt;&gt;"x","",IF(AND($I939&lt;&gt;AO$4, IFERROR(MATCH("c",$AB939:AN939,0),0)=0),"x", IF(IFERROR(MATCH("c",$AB939:AN939,0),0)=0,"c","")))</f>
        <v/>
      </c>
      <c r="AP939" s="88" t="str">
        <f>IF($AB939&lt;&gt;"x","",IF(AND($I939&lt;&gt;AP$4, IFERROR(MATCH("c",$AB939:AO939,0),0)=0),"x", IF(IFERROR(MATCH("c",$AB939:AO939,0),0)=0,"c","")))</f>
        <v/>
      </c>
      <c r="AQ939" s="88" t="str">
        <f>IF($AB939&lt;&gt;"x","",IF(AND($I939&lt;&gt;AQ$4, IFERROR(MATCH("c",$AB939:AP939,0),0)=0),"x", IF(IFERROR(MATCH("c",$AB939:AP939,0),0)=0,"c","")))</f>
        <v/>
      </c>
    </row>
    <row r="940" spans="2:43" x14ac:dyDescent="0.25">
      <c r="B940" s="88">
        <f>IF(AND(OR(Pipeline!$F$5=H940,Pipeline!$F$5="",Pipeline!$F$5="All"), OR(Pipeline!$F$6=J940,Pipeline!$F$6="",Pipeline!$F$6="All"),  OR(Pipeline!$J$5&lt;=K940,Pipeline!$J$5=""), OR(Pipeline!$J$6&gt;=K940,Pipeline!$J$6=""),  OR(Pipeline!$N$5&lt;=O940,Pipeline!$N$5=""), OR(Pipeline!$N$6&gt;=O940,Pipeline!$N$6="")),1,0)</f>
        <v>1</v>
      </c>
      <c r="C940" s="99">
        <f>IF(B940&lt;&gt;1,"",COUNTIFS($I$6:I939,I940,$B$6:B939,1)+1)</f>
        <v>928</v>
      </c>
      <c r="D940" s="100" t="str">
        <f>IF(LEN(INDEX(Input!B$6:B$1005,ROW($C940)-ROW($C$5),1))=0,"-",INDEX(Input!B$6:B$1005,ROW($C940)-ROW($C$5),1))</f>
        <v>-</v>
      </c>
      <c r="E940" s="100" t="str">
        <f>IF(LEN(INDEX(Input!C$6:C$1005,ROW($C940)-ROW($C$5),1))=0,"-",INDEX(Input!C$6:C$1005,ROW($C940)-ROW($C$5),1))</f>
        <v>-</v>
      </c>
      <c r="F940" s="100" t="str">
        <f>IF(LEN(INDEX(Input!D$6:D$1005,ROW($C940)-ROW($C$5),1))=0,"-",INDEX(Input!D$6:D$1005,ROW($C940)-ROW($C$5),1))</f>
        <v>-</v>
      </c>
      <c r="G940" s="100" t="str">
        <f>IF(LEN(INDEX(Input!E$6:E$1005,ROW($C940)-ROW($C$5),1))=0,"-",INDEX(Input!E$6:E$1005,ROW($C940)-ROW($C$5),1))</f>
        <v>-</v>
      </c>
      <c r="H940" s="100" t="str">
        <f>IF(LEN(INDEX(Input!F$6:F$1005,ROW($C940)-ROW($C$5),1))=0,"-",INDEX(Input!F$6:F$1005,ROW($C940)-ROW($C$5),1))</f>
        <v>-</v>
      </c>
      <c r="I940" s="100" t="str">
        <f>IF(LEN(INDEX(Input!G$6:G$1005,ROW($C940)-ROW($C$5),1))=0,"",INDEX(Input!G$6:G$1005,ROW($C940)-ROW($C$5),1))</f>
        <v/>
      </c>
      <c r="J940" s="100" t="str">
        <f>IF(LEN(INDEX(Input!B$6:B$1005,ROW($C940)-ROW($C$5),1))=0,"-",IF(INDEX(Input!H$6:H$1005,ROW($C940)-ROW($C$5),1)="","Not set",INDEX(Input!H$6:H$1005,ROW($C940)-ROW($C$5),1)) )</f>
        <v>-</v>
      </c>
      <c r="K940" s="101" t="str">
        <f>IF(LEN(INDEX(Input!I$6:I$1005,ROW($C940)-ROW($C$5),1))=0,"",INDEX(Input!I$6:I$1005,ROW($C940)-ROW($C$5),1))</f>
        <v/>
      </c>
      <c r="L940" s="101" t="str">
        <f t="array" ref="L940">IFERROR(IF($AY$24=123,DAY(K940)&amp;connector&amp;IF($AZ$24="Extended",INDEX($AT$24:$AT$35,MONTH(K940),1),MONTH(K940))&amp;connector&amp;IF($AZ$24="Short", RIGHT(YEAR(K940),2),YEAR(K940)),IF($AY$24=213, MONTH(K940)&amp;connector&amp;DAY(K940)&amp;connector&amp;IF($AZ$24="Short", RIGHT(YEAR(K940),2),YEAR(K940)),IF($AZ$24="Short", RIGHT(YEAR(K940),2),YEAR(K940))&amp;connector&amp;MONTH(K940)&amp;connector&amp;DAY(K940))),"-")</f>
        <v>-</v>
      </c>
      <c r="M940" s="101" t="str">
        <f>IF(LEN(INDEX(Input!J$6:J$1005,ROW($C940)-ROW($C$5),1))=0,"",INDEX(Input!J$6:J$1005,ROW($C940)-ROW($C$5),1))</f>
        <v/>
      </c>
      <c r="N940" s="101" t="str">
        <f t="array" ref="N940">IFERROR(IF($AY$24=123,DAY(M940)&amp;connector&amp;IF($AZ$24="Extended",INDEX($AT$24:$AT$35,MONTH(M940),1),MONTH(M940))&amp;connector&amp;IF($AZ$24="Short", RIGHT(YEAR(M940),2),YEAR(M940)),IF($AY$24=213, MONTH(M940)&amp;connector&amp;DAY(M940)&amp;connector&amp;IF($AZ$24="Short", RIGHT(YEAR(M940),2),YEAR(M940)),IF($AZ$24="Short", RIGHT(YEAR(M940),2),YEAR(M940))&amp;connector&amp;MONTH(M940)&amp;connector&amp;DAY(M940))),"-")</f>
        <v>-</v>
      </c>
      <c r="O940" s="156" t="str">
        <f>IF(LEN(INDEX(Input!K$6:K$1005,ROW($C940)-ROW($C$5),1))=0,"",INDEX(Input!K$6:K$1005,ROW($C940)-ROW($C$5),1))</f>
        <v/>
      </c>
      <c r="P940" s="100" t="str">
        <f t="shared" si="110"/>
        <v>-</v>
      </c>
      <c r="Q940" s="156" t="str">
        <f>IF(LEN(INDEX(Input!L$6:L$1005,ROW($C940)-ROW($C$5),1))=0,"",INDEX(Input!L$6:L$1005,ROW($C940)-ROW($C$5),1))</f>
        <v/>
      </c>
      <c r="R940" s="100" t="str">
        <f t="shared" si="111"/>
        <v>-</v>
      </c>
      <c r="S940" s="156" t="str">
        <f>IF(LEN(INDEX(Input!M$6:M$1005,ROW($C940)-ROW($C$5),1))=0,"-",INDEX(Input!M$6:M$1005,ROW($C940)-ROW($C$5),1))</f>
        <v>-</v>
      </c>
      <c r="T940" s="156" t="str">
        <f t="shared" si="112"/>
        <v/>
      </c>
      <c r="U940" s="100" t="str">
        <f t="shared" si="113"/>
        <v>-</v>
      </c>
      <c r="V940" s="156" t="str">
        <f>IF(LEN(INDEX(Input!O$6:O$1005,ROW($C940)-ROW($C$5),1))=0,"",INDEX(Input!O$6:O$1005,ROW($C940)-ROW($C$5),1))</f>
        <v/>
      </c>
      <c r="W940" s="100" t="str">
        <f t="shared" si="114"/>
        <v>-</v>
      </c>
      <c r="X940" s="104" t="str">
        <f t="shared" si="115"/>
        <v/>
      </c>
      <c r="Y940" s="102" t="str">
        <f t="shared" si="116"/>
        <v/>
      </c>
      <c r="Z940" s="102" t="str">
        <f>IF(AND(OR(Dashboard!$D$7=J940,Dashboard!$D$7=""),  OR(Dashboard!$G$6&lt;=K940,Dashboard!$G$6=""), OR(Dashboard!$G$7&gt;=K940,Dashboard!$G$7=""),  OR(Dashboard!$J$6&lt;=O940,Dashboard!$J$6=""), OR(Dashboard!$J$7&gt;=O940,Dashboard!$J$7=""),D940&lt;&gt;""),"x","")</f>
        <v>x</v>
      </c>
      <c r="AA940" s="102" t="str">
        <f>IF(AND(OR(Dashboard!$D$6=H940,Dashboard!$D$6="",Dashboard!$D$6="All"), Z940="x"),"x","")</f>
        <v>x</v>
      </c>
      <c r="AB940" s="103" t="str">
        <f>IF(AND(OR(Dashboard!$D$6=H940,Dashboard!$D$6="",Dashboard!$D$6="All"), OR(Dashboard!$D$7=J940,Dashboard!$D$7=""),  OR(Dashboard!$G$6&lt;=K940,Dashboard!$G$6=""), OR(Dashboard!$G$7&gt;=K940,Dashboard!$G$7=""),  OR(Dashboard!$J$6&lt;=O940,Dashboard!$J$6=""), OR(Dashboard!$J$7&gt;=O940,Dashboard!$J$7=""),I940&lt;&gt;""),"x","")</f>
        <v/>
      </c>
      <c r="AC940" s="88" t="str">
        <f>IF($AB940&lt;&gt;"x","",IF(AND($I940&lt;&gt;AC$4, IFERROR(MATCH("c",$AB940:AB940,0),0)=0),"x", IF(IFERROR(MATCH("c",$AB940:AB940,0),0)=0,"c","")))</f>
        <v/>
      </c>
      <c r="AD940" s="88" t="str">
        <f>IF($AB940&lt;&gt;"x","",IF(AND($I940&lt;&gt;AD$4, IFERROR(MATCH("c",$AB940:AC940,0),0)=0),"x", IF(IFERROR(MATCH("c",$AB940:AC940,0),0)=0,"c","")))</f>
        <v/>
      </c>
      <c r="AE940" s="88" t="str">
        <f>IF($AB940&lt;&gt;"x","",IF(AND($I940&lt;&gt;AE$4, IFERROR(MATCH("c",$AB940:AD940,0),0)=0),"x", IF(IFERROR(MATCH("c",$AB940:AD940,0),0)=0,"c","")))</f>
        <v/>
      </c>
      <c r="AF940" s="88" t="str">
        <f>IF($AB940&lt;&gt;"x","",IF(AND($I940&lt;&gt;AF$4, IFERROR(MATCH("c",$AB940:AE940,0),0)=0),"x", IF(IFERROR(MATCH("c",$AB940:AE940,0),0)=0,"c","")))</f>
        <v/>
      </c>
      <c r="AG940" s="88" t="str">
        <f>IF($AB940&lt;&gt;"x","",IF(AND($I940&lt;&gt;AG$4, IFERROR(MATCH("c",$AB940:AF940,0),0)=0),"x", IF(IFERROR(MATCH("c",$AB940:AF940,0),0)=0,"c","")))</f>
        <v/>
      </c>
      <c r="AH940" s="88" t="str">
        <f>IF($AB940&lt;&gt;"x","",IF(AND($I940&lt;&gt;AH$4, IFERROR(MATCH("c",$AB940:AG940,0),0)=0),"x", IF(IFERROR(MATCH("c",$AB940:AG940,0),0)=0,"c","")))</f>
        <v/>
      </c>
      <c r="AI940" s="88" t="str">
        <f>IF($AB940&lt;&gt;"x","",IF(AND($I940&lt;&gt;AI$4, IFERROR(MATCH("c",$AB940:AH940,0),0)=0),"x", IF(IFERROR(MATCH("c",$AB940:AH940,0),0)=0,"c","")))</f>
        <v/>
      </c>
      <c r="AJ940" s="88" t="str">
        <f>IF($AB940&lt;&gt;"x","",IF(AND($I940&lt;&gt;AJ$4, IFERROR(MATCH("c",$AB940:AI940,0),0)=0),"x", IF(IFERROR(MATCH("c",$AB940:AI940,0),0)=0,"c","")))</f>
        <v/>
      </c>
      <c r="AK940" s="88" t="str">
        <f>IF($AB940&lt;&gt;"x","",IF(AND($I940&lt;&gt;AK$4, IFERROR(MATCH("c",$AB940:AJ940,0),0)=0),"x", IF(IFERROR(MATCH("c",$AB940:AJ940,0),0)=0,"c","")))</f>
        <v/>
      </c>
      <c r="AL940" s="88" t="str">
        <f>IF($AB940&lt;&gt;"x","",IF(AND($I940&lt;&gt;AL$4, IFERROR(MATCH("c",$AB940:AK940,0),0)=0),"x", IF(IFERROR(MATCH("c",$AB940:AK940,0),0)=0,"c","")))</f>
        <v/>
      </c>
      <c r="AM940" s="88" t="str">
        <f>IF($AB940&lt;&gt;"x","",IF(AND($I940&lt;&gt;AM$4, IFERROR(MATCH("c",$AB940:AL940,0),0)=0),"x", IF(IFERROR(MATCH("c",$AB940:AL940,0),0)=0,"c","")))</f>
        <v/>
      </c>
      <c r="AN940" s="88" t="str">
        <f>IF($AB940&lt;&gt;"x","",IF(AND($I940&lt;&gt;AN$4, IFERROR(MATCH("c",$AB940:AM940,0),0)=0),"x", IF(IFERROR(MATCH("c",$AB940:AM940,0),0)=0,"c","")))</f>
        <v/>
      </c>
      <c r="AO940" s="88" t="str">
        <f>IF($AB940&lt;&gt;"x","",IF(AND($I940&lt;&gt;AO$4, IFERROR(MATCH("c",$AB940:AN940,0),0)=0),"x", IF(IFERROR(MATCH("c",$AB940:AN940,0),0)=0,"c","")))</f>
        <v/>
      </c>
      <c r="AP940" s="88" t="str">
        <f>IF($AB940&lt;&gt;"x","",IF(AND($I940&lt;&gt;AP$4, IFERROR(MATCH("c",$AB940:AO940,0),0)=0),"x", IF(IFERROR(MATCH("c",$AB940:AO940,0),0)=0,"c","")))</f>
        <v/>
      </c>
      <c r="AQ940" s="88" t="str">
        <f>IF($AB940&lt;&gt;"x","",IF(AND($I940&lt;&gt;AQ$4, IFERROR(MATCH("c",$AB940:AP940,0),0)=0),"x", IF(IFERROR(MATCH("c",$AB940:AP940,0),0)=0,"c","")))</f>
        <v/>
      </c>
    </row>
    <row r="941" spans="2:43" x14ac:dyDescent="0.25">
      <c r="B941" s="88">
        <f>IF(AND(OR(Pipeline!$F$5=H941,Pipeline!$F$5="",Pipeline!$F$5="All"), OR(Pipeline!$F$6=J941,Pipeline!$F$6="",Pipeline!$F$6="All"),  OR(Pipeline!$J$5&lt;=K941,Pipeline!$J$5=""), OR(Pipeline!$J$6&gt;=K941,Pipeline!$J$6=""),  OR(Pipeline!$N$5&lt;=O941,Pipeline!$N$5=""), OR(Pipeline!$N$6&gt;=O941,Pipeline!$N$6="")),1,0)</f>
        <v>1</v>
      </c>
      <c r="C941" s="99">
        <f>IF(B941&lt;&gt;1,"",COUNTIFS($I$6:I940,I941,$B$6:B940,1)+1)</f>
        <v>929</v>
      </c>
      <c r="D941" s="100" t="str">
        <f>IF(LEN(INDEX(Input!B$6:B$1005,ROW($C941)-ROW($C$5),1))=0,"-",INDEX(Input!B$6:B$1005,ROW($C941)-ROW($C$5),1))</f>
        <v>-</v>
      </c>
      <c r="E941" s="100" t="str">
        <f>IF(LEN(INDEX(Input!C$6:C$1005,ROW($C941)-ROW($C$5),1))=0,"-",INDEX(Input!C$6:C$1005,ROW($C941)-ROW($C$5),1))</f>
        <v>-</v>
      </c>
      <c r="F941" s="100" t="str">
        <f>IF(LEN(INDEX(Input!D$6:D$1005,ROW($C941)-ROW($C$5),1))=0,"-",INDEX(Input!D$6:D$1005,ROW($C941)-ROW($C$5),1))</f>
        <v>-</v>
      </c>
      <c r="G941" s="100" t="str">
        <f>IF(LEN(INDEX(Input!E$6:E$1005,ROW($C941)-ROW($C$5),1))=0,"-",INDEX(Input!E$6:E$1005,ROW($C941)-ROW($C$5),1))</f>
        <v>-</v>
      </c>
      <c r="H941" s="100" t="str">
        <f>IF(LEN(INDEX(Input!F$6:F$1005,ROW($C941)-ROW($C$5),1))=0,"-",INDEX(Input!F$6:F$1005,ROW($C941)-ROW($C$5),1))</f>
        <v>-</v>
      </c>
      <c r="I941" s="100" t="str">
        <f>IF(LEN(INDEX(Input!G$6:G$1005,ROW($C941)-ROW($C$5),1))=0,"",INDEX(Input!G$6:G$1005,ROW($C941)-ROW($C$5),1))</f>
        <v/>
      </c>
      <c r="J941" s="100" t="str">
        <f>IF(LEN(INDEX(Input!B$6:B$1005,ROW($C941)-ROW($C$5),1))=0,"-",IF(INDEX(Input!H$6:H$1005,ROW($C941)-ROW($C$5),1)="","Not set",INDEX(Input!H$6:H$1005,ROW($C941)-ROW($C$5),1)) )</f>
        <v>-</v>
      </c>
      <c r="K941" s="101" t="str">
        <f>IF(LEN(INDEX(Input!I$6:I$1005,ROW($C941)-ROW($C$5),1))=0,"",INDEX(Input!I$6:I$1005,ROW($C941)-ROW($C$5),1))</f>
        <v/>
      </c>
      <c r="L941" s="101" t="str">
        <f t="array" ref="L941">IFERROR(IF($AY$24=123,DAY(K941)&amp;connector&amp;IF($AZ$24="Extended",INDEX($AT$24:$AT$35,MONTH(K941),1),MONTH(K941))&amp;connector&amp;IF($AZ$24="Short", RIGHT(YEAR(K941),2),YEAR(K941)),IF($AY$24=213, MONTH(K941)&amp;connector&amp;DAY(K941)&amp;connector&amp;IF($AZ$24="Short", RIGHT(YEAR(K941),2),YEAR(K941)),IF($AZ$24="Short", RIGHT(YEAR(K941),2),YEAR(K941))&amp;connector&amp;MONTH(K941)&amp;connector&amp;DAY(K941))),"-")</f>
        <v>-</v>
      </c>
      <c r="M941" s="101" t="str">
        <f>IF(LEN(INDEX(Input!J$6:J$1005,ROW($C941)-ROW($C$5),1))=0,"",INDEX(Input!J$6:J$1005,ROW($C941)-ROW($C$5),1))</f>
        <v/>
      </c>
      <c r="N941" s="101" t="str">
        <f t="array" ref="N941">IFERROR(IF($AY$24=123,DAY(M941)&amp;connector&amp;IF($AZ$24="Extended",INDEX($AT$24:$AT$35,MONTH(M941),1),MONTH(M941))&amp;connector&amp;IF($AZ$24="Short", RIGHT(YEAR(M941),2),YEAR(M941)),IF($AY$24=213, MONTH(M941)&amp;connector&amp;DAY(M941)&amp;connector&amp;IF($AZ$24="Short", RIGHT(YEAR(M941),2),YEAR(M941)),IF($AZ$24="Short", RIGHT(YEAR(M941),2),YEAR(M941))&amp;connector&amp;MONTH(M941)&amp;connector&amp;DAY(M941))),"-")</f>
        <v>-</v>
      </c>
      <c r="O941" s="156" t="str">
        <f>IF(LEN(INDEX(Input!K$6:K$1005,ROW($C941)-ROW($C$5),1))=0,"",INDEX(Input!K$6:K$1005,ROW($C941)-ROW($C$5),1))</f>
        <v/>
      </c>
      <c r="P941" s="100" t="str">
        <f t="shared" si="110"/>
        <v>-</v>
      </c>
      <c r="Q941" s="156" t="str">
        <f>IF(LEN(INDEX(Input!L$6:L$1005,ROW($C941)-ROW($C$5),1))=0,"",INDEX(Input!L$6:L$1005,ROW($C941)-ROW($C$5),1))</f>
        <v/>
      </c>
      <c r="R941" s="100" t="str">
        <f t="shared" si="111"/>
        <v>-</v>
      </c>
      <c r="S941" s="156" t="str">
        <f>IF(LEN(INDEX(Input!M$6:M$1005,ROW($C941)-ROW($C$5),1))=0,"-",INDEX(Input!M$6:M$1005,ROW($C941)-ROW($C$5),1))</f>
        <v>-</v>
      </c>
      <c r="T941" s="156" t="str">
        <f t="shared" si="112"/>
        <v/>
      </c>
      <c r="U941" s="100" t="str">
        <f t="shared" si="113"/>
        <v>-</v>
      </c>
      <c r="V941" s="156" t="str">
        <f>IF(LEN(INDEX(Input!O$6:O$1005,ROW($C941)-ROW($C$5),1))=0,"",INDEX(Input!O$6:O$1005,ROW($C941)-ROW($C$5),1))</f>
        <v/>
      </c>
      <c r="W941" s="100" t="str">
        <f t="shared" si="114"/>
        <v>-</v>
      </c>
      <c r="X941" s="104" t="str">
        <f t="shared" si="115"/>
        <v/>
      </c>
      <c r="Y941" s="102" t="str">
        <f t="shared" si="116"/>
        <v/>
      </c>
      <c r="Z941" s="102" t="str">
        <f>IF(AND(OR(Dashboard!$D$7=J941,Dashboard!$D$7=""),  OR(Dashboard!$G$6&lt;=K941,Dashboard!$G$6=""), OR(Dashboard!$G$7&gt;=K941,Dashboard!$G$7=""),  OR(Dashboard!$J$6&lt;=O941,Dashboard!$J$6=""), OR(Dashboard!$J$7&gt;=O941,Dashboard!$J$7=""),D941&lt;&gt;""),"x","")</f>
        <v>x</v>
      </c>
      <c r="AA941" s="102" t="str">
        <f>IF(AND(OR(Dashboard!$D$6=H941,Dashboard!$D$6="",Dashboard!$D$6="All"), Z941="x"),"x","")</f>
        <v>x</v>
      </c>
      <c r="AB941" s="103" t="str">
        <f>IF(AND(OR(Dashboard!$D$6=H941,Dashboard!$D$6="",Dashboard!$D$6="All"), OR(Dashboard!$D$7=J941,Dashboard!$D$7=""),  OR(Dashboard!$G$6&lt;=K941,Dashboard!$G$6=""), OR(Dashboard!$G$7&gt;=K941,Dashboard!$G$7=""),  OR(Dashboard!$J$6&lt;=O941,Dashboard!$J$6=""), OR(Dashboard!$J$7&gt;=O941,Dashboard!$J$7=""),I941&lt;&gt;""),"x","")</f>
        <v/>
      </c>
      <c r="AC941" s="88" t="str">
        <f>IF($AB941&lt;&gt;"x","",IF(AND($I941&lt;&gt;AC$4, IFERROR(MATCH("c",$AB941:AB941,0),0)=0),"x", IF(IFERROR(MATCH("c",$AB941:AB941,0),0)=0,"c","")))</f>
        <v/>
      </c>
      <c r="AD941" s="88" t="str">
        <f>IF($AB941&lt;&gt;"x","",IF(AND($I941&lt;&gt;AD$4, IFERROR(MATCH("c",$AB941:AC941,0),0)=0),"x", IF(IFERROR(MATCH("c",$AB941:AC941,0),0)=0,"c","")))</f>
        <v/>
      </c>
      <c r="AE941" s="88" t="str">
        <f>IF($AB941&lt;&gt;"x","",IF(AND($I941&lt;&gt;AE$4, IFERROR(MATCH("c",$AB941:AD941,0),0)=0),"x", IF(IFERROR(MATCH("c",$AB941:AD941,0),0)=0,"c","")))</f>
        <v/>
      </c>
      <c r="AF941" s="88" t="str">
        <f>IF($AB941&lt;&gt;"x","",IF(AND($I941&lt;&gt;AF$4, IFERROR(MATCH("c",$AB941:AE941,0),0)=0),"x", IF(IFERROR(MATCH("c",$AB941:AE941,0),0)=0,"c","")))</f>
        <v/>
      </c>
      <c r="AG941" s="88" t="str">
        <f>IF($AB941&lt;&gt;"x","",IF(AND($I941&lt;&gt;AG$4, IFERROR(MATCH("c",$AB941:AF941,0),0)=0),"x", IF(IFERROR(MATCH("c",$AB941:AF941,0),0)=0,"c","")))</f>
        <v/>
      </c>
      <c r="AH941" s="88" t="str">
        <f>IF($AB941&lt;&gt;"x","",IF(AND($I941&lt;&gt;AH$4, IFERROR(MATCH("c",$AB941:AG941,0),0)=0),"x", IF(IFERROR(MATCH("c",$AB941:AG941,0),0)=0,"c","")))</f>
        <v/>
      </c>
      <c r="AI941" s="88" t="str">
        <f>IF($AB941&lt;&gt;"x","",IF(AND($I941&lt;&gt;AI$4, IFERROR(MATCH("c",$AB941:AH941,0),0)=0),"x", IF(IFERROR(MATCH("c",$AB941:AH941,0),0)=0,"c","")))</f>
        <v/>
      </c>
      <c r="AJ941" s="88" t="str">
        <f>IF($AB941&lt;&gt;"x","",IF(AND($I941&lt;&gt;AJ$4, IFERROR(MATCH("c",$AB941:AI941,0),0)=0),"x", IF(IFERROR(MATCH("c",$AB941:AI941,0),0)=0,"c","")))</f>
        <v/>
      </c>
      <c r="AK941" s="88" t="str">
        <f>IF($AB941&lt;&gt;"x","",IF(AND($I941&lt;&gt;AK$4, IFERROR(MATCH("c",$AB941:AJ941,0),0)=0),"x", IF(IFERROR(MATCH("c",$AB941:AJ941,0),0)=0,"c","")))</f>
        <v/>
      </c>
      <c r="AL941" s="88" t="str">
        <f>IF($AB941&lt;&gt;"x","",IF(AND($I941&lt;&gt;AL$4, IFERROR(MATCH("c",$AB941:AK941,0),0)=0),"x", IF(IFERROR(MATCH("c",$AB941:AK941,0),0)=0,"c","")))</f>
        <v/>
      </c>
      <c r="AM941" s="88" t="str">
        <f>IF($AB941&lt;&gt;"x","",IF(AND($I941&lt;&gt;AM$4, IFERROR(MATCH("c",$AB941:AL941,0),0)=0),"x", IF(IFERROR(MATCH("c",$AB941:AL941,0),0)=0,"c","")))</f>
        <v/>
      </c>
      <c r="AN941" s="88" t="str">
        <f>IF($AB941&lt;&gt;"x","",IF(AND($I941&lt;&gt;AN$4, IFERROR(MATCH("c",$AB941:AM941,0),0)=0),"x", IF(IFERROR(MATCH("c",$AB941:AM941,0),0)=0,"c","")))</f>
        <v/>
      </c>
      <c r="AO941" s="88" t="str">
        <f>IF($AB941&lt;&gt;"x","",IF(AND($I941&lt;&gt;AO$4, IFERROR(MATCH("c",$AB941:AN941,0),0)=0),"x", IF(IFERROR(MATCH("c",$AB941:AN941,0),0)=0,"c","")))</f>
        <v/>
      </c>
      <c r="AP941" s="88" t="str">
        <f>IF($AB941&lt;&gt;"x","",IF(AND($I941&lt;&gt;AP$4, IFERROR(MATCH("c",$AB941:AO941,0),0)=0),"x", IF(IFERROR(MATCH("c",$AB941:AO941,0),0)=0,"c","")))</f>
        <v/>
      </c>
      <c r="AQ941" s="88" t="str">
        <f>IF($AB941&lt;&gt;"x","",IF(AND($I941&lt;&gt;AQ$4, IFERROR(MATCH("c",$AB941:AP941,0),0)=0),"x", IF(IFERROR(MATCH("c",$AB941:AP941,0),0)=0,"c","")))</f>
        <v/>
      </c>
    </row>
    <row r="942" spans="2:43" x14ac:dyDescent="0.25">
      <c r="B942" s="88">
        <f>IF(AND(OR(Pipeline!$F$5=H942,Pipeline!$F$5="",Pipeline!$F$5="All"), OR(Pipeline!$F$6=J942,Pipeline!$F$6="",Pipeline!$F$6="All"),  OR(Pipeline!$J$5&lt;=K942,Pipeline!$J$5=""), OR(Pipeline!$J$6&gt;=K942,Pipeline!$J$6=""),  OR(Pipeline!$N$5&lt;=O942,Pipeline!$N$5=""), OR(Pipeline!$N$6&gt;=O942,Pipeline!$N$6="")),1,0)</f>
        <v>1</v>
      </c>
      <c r="C942" s="99">
        <f>IF(B942&lt;&gt;1,"",COUNTIFS($I$6:I941,I942,$B$6:B941,1)+1)</f>
        <v>930</v>
      </c>
      <c r="D942" s="100" t="str">
        <f>IF(LEN(INDEX(Input!B$6:B$1005,ROW($C942)-ROW($C$5),1))=0,"-",INDEX(Input!B$6:B$1005,ROW($C942)-ROW($C$5),1))</f>
        <v>-</v>
      </c>
      <c r="E942" s="100" t="str">
        <f>IF(LEN(INDEX(Input!C$6:C$1005,ROW($C942)-ROW($C$5),1))=0,"-",INDEX(Input!C$6:C$1005,ROW($C942)-ROW($C$5),1))</f>
        <v>-</v>
      </c>
      <c r="F942" s="100" t="str">
        <f>IF(LEN(INDEX(Input!D$6:D$1005,ROW($C942)-ROW($C$5),1))=0,"-",INDEX(Input!D$6:D$1005,ROW($C942)-ROW($C$5),1))</f>
        <v>-</v>
      </c>
      <c r="G942" s="100" t="str">
        <f>IF(LEN(INDEX(Input!E$6:E$1005,ROW($C942)-ROW($C$5),1))=0,"-",INDEX(Input!E$6:E$1005,ROW($C942)-ROW($C$5),1))</f>
        <v>-</v>
      </c>
      <c r="H942" s="100" t="str">
        <f>IF(LEN(INDEX(Input!F$6:F$1005,ROW($C942)-ROW($C$5),1))=0,"-",INDEX(Input!F$6:F$1005,ROW($C942)-ROW($C$5),1))</f>
        <v>-</v>
      </c>
      <c r="I942" s="100" t="str">
        <f>IF(LEN(INDEX(Input!G$6:G$1005,ROW($C942)-ROW($C$5),1))=0,"",INDEX(Input!G$6:G$1005,ROW($C942)-ROW($C$5),1))</f>
        <v/>
      </c>
      <c r="J942" s="100" t="str">
        <f>IF(LEN(INDEX(Input!B$6:B$1005,ROW($C942)-ROW($C$5),1))=0,"-",IF(INDEX(Input!H$6:H$1005,ROW($C942)-ROW($C$5),1)="","Not set",INDEX(Input!H$6:H$1005,ROW($C942)-ROW($C$5),1)) )</f>
        <v>-</v>
      </c>
      <c r="K942" s="101" t="str">
        <f>IF(LEN(INDEX(Input!I$6:I$1005,ROW($C942)-ROW($C$5),1))=0,"",INDEX(Input!I$6:I$1005,ROW($C942)-ROW($C$5),1))</f>
        <v/>
      </c>
      <c r="L942" s="101" t="str">
        <f t="array" ref="L942">IFERROR(IF($AY$24=123,DAY(K942)&amp;connector&amp;IF($AZ$24="Extended",INDEX($AT$24:$AT$35,MONTH(K942),1),MONTH(K942))&amp;connector&amp;IF($AZ$24="Short", RIGHT(YEAR(K942),2),YEAR(K942)),IF($AY$24=213, MONTH(K942)&amp;connector&amp;DAY(K942)&amp;connector&amp;IF($AZ$24="Short", RIGHT(YEAR(K942),2),YEAR(K942)),IF($AZ$24="Short", RIGHT(YEAR(K942),2),YEAR(K942))&amp;connector&amp;MONTH(K942)&amp;connector&amp;DAY(K942))),"-")</f>
        <v>-</v>
      </c>
      <c r="M942" s="101" t="str">
        <f>IF(LEN(INDEX(Input!J$6:J$1005,ROW($C942)-ROW($C$5),1))=0,"",INDEX(Input!J$6:J$1005,ROW($C942)-ROW($C$5),1))</f>
        <v/>
      </c>
      <c r="N942" s="101" t="str">
        <f t="array" ref="N942">IFERROR(IF($AY$24=123,DAY(M942)&amp;connector&amp;IF($AZ$24="Extended",INDEX($AT$24:$AT$35,MONTH(M942),1),MONTH(M942))&amp;connector&amp;IF($AZ$24="Short", RIGHT(YEAR(M942),2),YEAR(M942)),IF($AY$24=213, MONTH(M942)&amp;connector&amp;DAY(M942)&amp;connector&amp;IF($AZ$24="Short", RIGHT(YEAR(M942),2),YEAR(M942)),IF($AZ$24="Short", RIGHT(YEAR(M942),2),YEAR(M942))&amp;connector&amp;MONTH(M942)&amp;connector&amp;DAY(M942))),"-")</f>
        <v>-</v>
      </c>
      <c r="O942" s="156" t="str">
        <f>IF(LEN(INDEX(Input!K$6:K$1005,ROW($C942)-ROW($C$5),1))=0,"",INDEX(Input!K$6:K$1005,ROW($C942)-ROW($C$5),1))</f>
        <v/>
      </c>
      <c r="P942" s="100" t="str">
        <f t="shared" si="110"/>
        <v>-</v>
      </c>
      <c r="Q942" s="156" t="str">
        <f>IF(LEN(INDEX(Input!L$6:L$1005,ROW($C942)-ROW($C$5),1))=0,"",INDEX(Input!L$6:L$1005,ROW($C942)-ROW($C$5),1))</f>
        <v/>
      </c>
      <c r="R942" s="100" t="str">
        <f t="shared" si="111"/>
        <v>-</v>
      </c>
      <c r="S942" s="156" t="str">
        <f>IF(LEN(INDEX(Input!M$6:M$1005,ROW($C942)-ROW($C$5),1))=0,"-",INDEX(Input!M$6:M$1005,ROW($C942)-ROW($C$5),1))</f>
        <v>-</v>
      </c>
      <c r="T942" s="156" t="str">
        <f t="shared" si="112"/>
        <v/>
      </c>
      <c r="U942" s="100" t="str">
        <f t="shared" si="113"/>
        <v>-</v>
      </c>
      <c r="V942" s="156" t="str">
        <f>IF(LEN(INDEX(Input!O$6:O$1005,ROW($C942)-ROW($C$5),1))=0,"",INDEX(Input!O$6:O$1005,ROW($C942)-ROW($C$5),1))</f>
        <v/>
      </c>
      <c r="W942" s="100" t="str">
        <f t="shared" si="114"/>
        <v>-</v>
      </c>
      <c r="X942" s="104" t="str">
        <f t="shared" si="115"/>
        <v/>
      </c>
      <c r="Y942" s="102" t="str">
        <f t="shared" si="116"/>
        <v/>
      </c>
      <c r="Z942" s="102" t="str">
        <f>IF(AND(OR(Dashboard!$D$7=J942,Dashboard!$D$7=""),  OR(Dashboard!$G$6&lt;=K942,Dashboard!$G$6=""), OR(Dashboard!$G$7&gt;=K942,Dashboard!$G$7=""),  OR(Dashboard!$J$6&lt;=O942,Dashboard!$J$6=""), OR(Dashboard!$J$7&gt;=O942,Dashboard!$J$7=""),D942&lt;&gt;""),"x","")</f>
        <v>x</v>
      </c>
      <c r="AA942" s="102" t="str">
        <f>IF(AND(OR(Dashboard!$D$6=H942,Dashboard!$D$6="",Dashboard!$D$6="All"), Z942="x"),"x","")</f>
        <v>x</v>
      </c>
      <c r="AB942" s="103" t="str">
        <f>IF(AND(OR(Dashboard!$D$6=H942,Dashboard!$D$6="",Dashboard!$D$6="All"), OR(Dashboard!$D$7=J942,Dashboard!$D$7=""),  OR(Dashboard!$G$6&lt;=K942,Dashboard!$G$6=""), OR(Dashboard!$G$7&gt;=K942,Dashboard!$G$7=""),  OR(Dashboard!$J$6&lt;=O942,Dashboard!$J$6=""), OR(Dashboard!$J$7&gt;=O942,Dashboard!$J$7=""),I942&lt;&gt;""),"x","")</f>
        <v/>
      </c>
      <c r="AC942" s="88" t="str">
        <f>IF($AB942&lt;&gt;"x","",IF(AND($I942&lt;&gt;AC$4, IFERROR(MATCH("c",$AB942:AB942,0),0)=0),"x", IF(IFERROR(MATCH("c",$AB942:AB942,0),0)=0,"c","")))</f>
        <v/>
      </c>
      <c r="AD942" s="88" t="str">
        <f>IF($AB942&lt;&gt;"x","",IF(AND($I942&lt;&gt;AD$4, IFERROR(MATCH("c",$AB942:AC942,0),0)=0),"x", IF(IFERROR(MATCH("c",$AB942:AC942,0),0)=0,"c","")))</f>
        <v/>
      </c>
      <c r="AE942" s="88" t="str">
        <f>IF($AB942&lt;&gt;"x","",IF(AND($I942&lt;&gt;AE$4, IFERROR(MATCH("c",$AB942:AD942,0),0)=0),"x", IF(IFERROR(MATCH("c",$AB942:AD942,0),0)=0,"c","")))</f>
        <v/>
      </c>
      <c r="AF942" s="88" t="str">
        <f>IF($AB942&lt;&gt;"x","",IF(AND($I942&lt;&gt;AF$4, IFERROR(MATCH("c",$AB942:AE942,0),0)=0),"x", IF(IFERROR(MATCH("c",$AB942:AE942,0),0)=0,"c","")))</f>
        <v/>
      </c>
      <c r="AG942" s="88" t="str">
        <f>IF($AB942&lt;&gt;"x","",IF(AND($I942&lt;&gt;AG$4, IFERROR(MATCH("c",$AB942:AF942,0),0)=0),"x", IF(IFERROR(MATCH("c",$AB942:AF942,0),0)=0,"c","")))</f>
        <v/>
      </c>
      <c r="AH942" s="88" t="str">
        <f>IF($AB942&lt;&gt;"x","",IF(AND($I942&lt;&gt;AH$4, IFERROR(MATCH("c",$AB942:AG942,0),0)=0),"x", IF(IFERROR(MATCH("c",$AB942:AG942,0),0)=0,"c","")))</f>
        <v/>
      </c>
      <c r="AI942" s="88" t="str">
        <f>IF($AB942&lt;&gt;"x","",IF(AND($I942&lt;&gt;AI$4, IFERROR(MATCH("c",$AB942:AH942,0),0)=0),"x", IF(IFERROR(MATCH("c",$AB942:AH942,0),0)=0,"c","")))</f>
        <v/>
      </c>
      <c r="AJ942" s="88" t="str">
        <f>IF($AB942&lt;&gt;"x","",IF(AND($I942&lt;&gt;AJ$4, IFERROR(MATCH("c",$AB942:AI942,0),0)=0),"x", IF(IFERROR(MATCH("c",$AB942:AI942,0),0)=0,"c","")))</f>
        <v/>
      </c>
      <c r="AK942" s="88" t="str">
        <f>IF($AB942&lt;&gt;"x","",IF(AND($I942&lt;&gt;AK$4, IFERROR(MATCH("c",$AB942:AJ942,0),0)=0),"x", IF(IFERROR(MATCH("c",$AB942:AJ942,0),0)=0,"c","")))</f>
        <v/>
      </c>
      <c r="AL942" s="88" t="str">
        <f>IF($AB942&lt;&gt;"x","",IF(AND($I942&lt;&gt;AL$4, IFERROR(MATCH("c",$AB942:AK942,0),0)=0),"x", IF(IFERROR(MATCH("c",$AB942:AK942,0),0)=0,"c","")))</f>
        <v/>
      </c>
      <c r="AM942" s="88" t="str">
        <f>IF($AB942&lt;&gt;"x","",IF(AND($I942&lt;&gt;AM$4, IFERROR(MATCH("c",$AB942:AL942,0),0)=0),"x", IF(IFERROR(MATCH("c",$AB942:AL942,0),0)=0,"c","")))</f>
        <v/>
      </c>
      <c r="AN942" s="88" t="str">
        <f>IF($AB942&lt;&gt;"x","",IF(AND($I942&lt;&gt;AN$4, IFERROR(MATCH("c",$AB942:AM942,0),0)=0),"x", IF(IFERROR(MATCH("c",$AB942:AM942,0),0)=0,"c","")))</f>
        <v/>
      </c>
      <c r="AO942" s="88" t="str">
        <f>IF($AB942&lt;&gt;"x","",IF(AND($I942&lt;&gt;AO$4, IFERROR(MATCH("c",$AB942:AN942,0),0)=0),"x", IF(IFERROR(MATCH("c",$AB942:AN942,0),0)=0,"c","")))</f>
        <v/>
      </c>
      <c r="AP942" s="88" t="str">
        <f>IF($AB942&lt;&gt;"x","",IF(AND($I942&lt;&gt;AP$4, IFERROR(MATCH("c",$AB942:AO942,0),0)=0),"x", IF(IFERROR(MATCH("c",$AB942:AO942,0),0)=0,"c","")))</f>
        <v/>
      </c>
      <c r="AQ942" s="88" t="str">
        <f>IF($AB942&lt;&gt;"x","",IF(AND($I942&lt;&gt;AQ$4, IFERROR(MATCH("c",$AB942:AP942,0),0)=0),"x", IF(IFERROR(MATCH("c",$AB942:AP942,0),0)=0,"c","")))</f>
        <v/>
      </c>
    </row>
    <row r="943" spans="2:43" x14ac:dyDescent="0.25">
      <c r="B943" s="88">
        <f>IF(AND(OR(Pipeline!$F$5=H943,Pipeline!$F$5="",Pipeline!$F$5="All"), OR(Pipeline!$F$6=J943,Pipeline!$F$6="",Pipeline!$F$6="All"),  OR(Pipeline!$J$5&lt;=K943,Pipeline!$J$5=""), OR(Pipeline!$J$6&gt;=K943,Pipeline!$J$6=""),  OR(Pipeline!$N$5&lt;=O943,Pipeline!$N$5=""), OR(Pipeline!$N$6&gt;=O943,Pipeline!$N$6="")),1,0)</f>
        <v>1</v>
      </c>
      <c r="C943" s="99">
        <f>IF(B943&lt;&gt;1,"",COUNTIFS($I$6:I942,I943,$B$6:B942,1)+1)</f>
        <v>931</v>
      </c>
      <c r="D943" s="100" t="str">
        <f>IF(LEN(INDEX(Input!B$6:B$1005,ROW($C943)-ROW($C$5),1))=0,"-",INDEX(Input!B$6:B$1005,ROW($C943)-ROW($C$5),1))</f>
        <v>-</v>
      </c>
      <c r="E943" s="100" t="str">
        <f>IF(LEN(INDEX(Input!C$6:C$1005,ROW($C943)-ROW($C$5),1))=0,"-",INDEX(Input!C$6:C$1005,ROW($C943)-ROW($C$5),1))</f>
        <v>-</v>
      </c>
      <c r="F943" s="100" t="str">
        <f>IF(LEN(INDEX(Input!D$6:D$1005,ROW($C943)-ROW($C$5),1))=0,"-",INDEX(Input!D$6:D$1005,ROW($C943)-ROW($C$5),1))</f>
        <v>-</v>
      </c>
      <c r="G943" s="100" t="str">
        <f>IF(LEN(INDEX(Input!E$6:E$1005,ROW($C943)-ROW($C$5),1))=0,"-",INDEX(Input!E$6:E$1005,ROW($C943)-ROW($C$5),1))</f>
        <v>-</v>
      </c>
      <c r="H943" s="100" t="str">
        <f>IF(LEN(INDEX(Input!F$6:F$1005,ROW($C943)-ROW($C$5),1))=0,"-",INDEX(Input!F$6:F$1005,ROW($C943)-ROW($C$5),1))</f>
        <v>-</v>
      </c>
      <c r="I943" s="100" t="str">
        <f>IF(LEN(INDEX(Input!G$6:G$1005,ROW($C943)-ROW($C$5),1))=0,"",INDEX(Input!G$6:G$1005,ROW($C943)-ROW($C$5),1))</f>
        <v/>
      </c>
      <c r="J943" s="100" t="str">
        <f>IF(LEN(INDEX(Input!B$6:B$1005,ROW($C943)-ROW($C$5),1))=0,"-",IF(INDEX(Input!H$6:H$1005,ROW($C943)-ROW($C$5),1)="","Not set",INDEX(Input!H$6:H$1005,ROW($C943)-ROW($C$5),1)) )</f>
        <v>-</v>
      </c>
      <c r="K943" s="101" t="str">
        <f>IF(LEN(INDEX(Input!I$6:I$1005,ROW($C943)-ROW($C$5),1))=0,"",INDEX(Input!I$6:I$1005,ROW($C943)-ROW($C$5),1))</f>
        <v/>
      </c>
      <c r="L943" s="101" t="str">
        <f t="array" ref="L943">IFERROR(IF($AY$24=123,DAY(K943)&amp;connector&amp;IF($AZ$24="Extended",INDEX($AT$24:$AT$35,MONTH(K943),1),MONTH(K943))&amp;connector&amp;IF($AZ$24="Short", RIGHT(YEAR(K943),2),YEAR(K943)),IF($AY$24=213, MONTH(K943)&amp;connector&amp;DAY(K943)&amp;connector&amp;IF($AZ$24="Short", RIGHT(YEAR(K943),2),YEAR(K943)),IF($AZ$24="Short", RIGHT(YEAR(K943),2),YEAR(K943))&amp;connector&amp;MONTH(K943)&amp;connector&amp;DAY(K943))),"-")</f>
        <v>-</v>
      </c>
      <c r="M943" s="101" t="str">
        <f>IF(LEN(INDEX(Input!J$6:J$1005,ROW($C943)-ROW($C$5),1))=0,"",INDEX(Input!J$6:J$1005,ROW($C943)-ROW($C$5),1))</f>
        <v/>
      </c>
      <c r="N943" s="101" t="str">
        <f t="array" ref="N943">IFERROR(IF($AY$24=123,DAY(M943)&amp;connector&amp;IF($AZ$24="Extended",INDEX($AT$24:$AT$35,MONTH(M943),1),MONTH(M943))&amp;connector&amp;IF($AZ$24="Short", RIGHT(YEAR(M943),2),YEAR(M943)),IF($AY$24=213, MONTH(M943)&amp;connector&amp;DAY(M943)&amp;connector&amp;IF($AZ$24="Short", RIGHT(YEAR(M943),2),YEAR(M943)),IF($AZ$24="Short", RIGHT(YEAR(M943),2),YEAR(M943))&amp;connector&amp;MONTH(M943)&amp;connector&amp;DAY(M943))),"-")</f>
        <v>-</v>
      </c>
      <c r="O943" s="156" t="str">
        <f>IF(LEN(INDEX(Input!K$6:K$1005,ROW($C943)-ROW($C$5),1))=0,"",INDEX(Input!K$6:K$1005,ROW($C943)-ROW($C$5),1))</f>
        <v/>
      </c>
      <c r="P943" s="100" t="str">
        <f t="shared" si="110"/>
        <v>-</v>
      </c>
      <c r="Q943" s="156" t="str">
        <f>IF(LEN(INDEX(Input!L$6:L$1005,ROW($C943)-ROW($C$5),1))=0,"",INDEX(Input!L$6:L$1005,ROW($C943)-ROW($C$5),1))</f>
        <v/>
      </c>
      <c r="R943" s="100" t="str">
        <f t="shared" si="111"/>
        <v>-</v>
      </c>
      <c r="S943" s="156" t="str">
        <f>IF(LEN(INDEX(Input!M$6:M$1005,ROW($C943)-ROW($C$5),1))=0,"-",INDEX(Input!M$6:M$1005,ROW($C943)-ROW($C$5),1))</f>
        <v>-</v>
      </c>
      <c r="T943" s="156" t="str">
        <f t="shared" si="112"/>
        <v/>
      </c>
      <c r="U943" s="100" t="str">
        <f t="shared" si="113"/>
        <v>-</v>
      </c>
      <c r="V943" s="156" t="str">
        <f>IF(LEN(INDEX(Input!O$6:O$1005,ROW($C943)-ROW($C$5),1))=0,"",INDEX(Input!O$6:O$1005,ROW($C943)-ROW($C$5),1))</f>
        <v/>
      </c>
      <c r="W943" s="100" t="str">
        <f t="shared" si="114"/>
        <v>-</v>
      </c>
      <c r="X943" s="104" t="str">
        <f t="shared" si="115"/>
        <v/>
      </c>
      <c r="Y943" s="102" t="str">
        <f t="shared" si="116"/>
        <v/>
      </c>
      <c r="Z943" s="102" t="str">
        <f>IF(AND(OR(Dashboard!$D$7=J943,Dashboard!$D$7=""),  OR(Dashboard!$G$6&lt;=K943,Dashboard!$G$6=""), OR(Dashboard!$G$7&gt;=K943,Dashboard!$G$7=""),  OR(Dashboard!$J$6&lt;=O943,Dashboard!$J$6=""), OR(Dashboard!$J$7&gt;=O943,Dashboard!$J$7=""),D943&lt;&gt;""),"x","")</f>
        <v>x</v>
      </c>
      <c r="AA943" s="102" t="str">
        <f>IF(AND(OR(Dashboard!$D$6=H943,Dashboard!$D$6="",Dashboard!$D$6="All"), Z943="x"),"x","")</f>
        <v>x</v>
      </c>
      <c r="AB943" s="103" t="str">
        <f>IF(AND(OR(Dashboard!$D$6=H943,Dashboard!$D$6="",Dashboard!$D$6="All"), OR(Dashboard!$D$7=J943,Dashboard!$D$7=""),  OR(Dashboard!$G$6&lt;=K943,Dashboard!$G$6=""), OR(Dashboard!$G$7&gt;=K943,Dashboard!$G$7=""),  OR(Dashboard!$J$6&lt;=O943,Dashboard!$J$6=""), OR(Dashboard!$J$7&gt;=O943,Dashboard!$J$7=""),I943&lt;&gt;""),"x","")</f>
        <v/>
      </c>
      <c r="AC943" s="88" t="str">
        <f>IF($AB943&lt;&gt;"x","",IF(AND($I943&lt;&gt;AC$4, IFERROR(MATCH("c",$AB943:AB943,0),0)=0),"x", IF(IFERROR(MATCH("c",$AB943:AB943,0),0)=0,"c","")))</f>
        <v/>
      </c>
      <c r="AD943" s="88" t="str">
        <f>IF($AB943&lt;&gt;"x","",IF(AND($I943&lt;&gt;AD$4, IFERROR(MATCH("c",$AB943:AC943,0),0)=0),"x", IF(IFERROR(MATCH("c",$AB943:AC943,0),0)=0,"c","")))</f>
        <v/>
      </c>
      <c r="AE943" s="88" t="str">
        <f>IF($AB943&lt;&gt;"x","",IF(AND($I943&lt;&gt;AE$4, IFERROR(MATCH("c",$AB943:AD943,0),0)=0),"x", IF(IFERROR(MATCH("c",$AB943:AD943,0),0)=0,"c","")))</f>
        <v/>
      </c>
      <c r="AF943" s="88" t="str">
        <f>IF($AB943&lt;&gt;"x","",IF(AND($I943&lt;&gt;AF$4, IFERROR(MATCH("c",$AB943:AE943,0),0)=0),"x", IF(IFERROR(MATCH("c",$AB943:AE943,0),0)=0,"c","")))</f>
        <v/>
      </c>
      <c r="AG943" s="88" t="str">
        <f>IF($AB943&lt;&gt;"x","",IF(AND($I943&lt;&gt;AG$4, IFERROR(MATCH("c",$AB943:AF943,0),0)=0),"x", IF(IFERROR(MATCH("c",$AB943:AF943,0),0)=0,"c","")))</f>
        <v/>
      </c>
      <c r="AH943" s="88" t="str">
        <f>IF($AB943&lt;&gt;"x","",IF(AND($I943&lt;&gt;AH$4, IFERROR(MATCH("c",$AB943:AG943,0),0)=0),"x", IF(IFERROR(MATCH("c",$AB943:AG943,0),0)=0,"c","")))</f>
        <v/>
      </c>
      <c r="AI943" s="88" t="str">
        <f>IF($AB943&lt;&gt;"x","",IF(AND($I943&lt;&gt;AI$4, IFERROR(MATCH("c",$AB943:AH943,0),0)=0),"x", IF(IFERROR(MATCH("c",$AB943:AH943,0),0)=0,"c","")))</f>
        <v/>
      </c>
      <c r="AJ943" s="88" t="str">
        <f>IF($AB943&lt;&gt;"x","",IF(AND($I943&lt;&gt;AJ$4, IFERROR(MATCH("c",$AB943:AI943,0),0)=0),"x", IF(IFERROR(MATCH("c",$AB943:AI943,0),0)=0,"c","")))</f>
        <v/>
      </c>
      <c r="AK943" s="88" t="str">
        <f>IF($AB943&lt;&gt;"x","",IF(AND($I943&lt;&gt;AK$4, IFERROR(MATCH("c",$AB943:AJ943,0),0)=0),"x", IF(IFERROR(MATCH("c",$AB943:AJ943,0),0)=0,"c","")))</f>
        <v/>
      </c>
      <c r="AL943" s="88" t="str">
        <f>IF($AB943&lt;&gt;"x","",IF(AND($I943&lt;&gt;AL$4, IFERROR(MATCH("c",$AB943:AK943,0),0)=0),"x", IF(IFERROR(MATCH("c",$AB943:AK943,0),0)=0,"c","")))</f>
        <v/>
      </c>
      <c r="AM943" s="88" t="str">
        <f>IF($AB943&lt;&gt;"x","",IF(AND($I943&lt;&gt;AM$4, IFERROR(MATCH("c",$AB943:AL943,0),0)=0),"x", IF(IFERROR(MATCH("c",$AB943:AL943,0),0)=0,"c","")))</f>
        <v/>
      </c>
      <c r="AN943" s="88" t="str">
        <f>IF($AB943&lt;&gt;"x","",IF(AND($I943&lt;&gt;AN$4, IFERROR(MATCH("c",$AB943:AM943,0),0)=0),"x", IF(IFERROR(MATCH("c",$AB943:AM943,0),0)=0,"c","")))</f>
        <v/>
      </c>
      <c r="AO943" s="88" t="str">
        <f>IF($AB943&lt;&gt;"x","",IF(AND($I943&lt;&gt;AO$4, IFERROR(MATCH("c",$AB943:AN943,0),0)=0),"x", IF(IFERROR(MATCH("c",$AB943:AN943,0),0)=0,"c","")))</f>
        <v/>
      </c>
      <c r="AP943" s="88" t="str">
        <f>IF($AB943&lt;&gt;"x","",IF(AND($I943&lt;&gt;AP$4, IFERROR(MATCH("c",$AB943:AO943,0),0)=0),"x", IF(IFERROR(MATCH("c",$AB943:AO943,0),0)=0,"c","")))</f>
        <v/>
      </c>
      <c r="AQ943" s="88" t="str">
        <f>IF($AB943&lt;&gt;"x","",IF(AND($I943&lt;&gt;AQ$4, IFERROR(MATCH("c",$AB943:AP943,0),0)=0),"x", IF(IFERROR(MATCH("c",$AB943:AP943,0),0)=0,"c","")))</f>
        <v/>
      </c>
    </row>
    <row r="944" spans="2:43" x14ac:dyDescent="0.25">
      <c r="B944" s="88">
        <f>IF(AND(OR(Pipeline!$F$5=H944,Pipeline!$F$5="",Pipeline!$F$5="All"), OR(Pipeline!$F$6=J944,Pipeline!$F$6="",Pipeline!$F$6="All"),  OR(Pipeline!$J$5&lt;=K944,Pipeline!$J$5=""), OR(Pipeline!$J$6&gt;=K944,Pipeline!$J$6=""),  OR(Pipeline!$N$5&lt;=O944,Pipeline!$N$5=""), OR(Pipeline!$N$6&gt;=O944,Pipeline!$N$6="")),1,0)</f>
        <v>1</v>
      </c>
      <c r="C944" s="99">
        <f>IF(B944&lt;&gt;1,"",COUNTIFS($I$6:I943,I944,$B$6:B943,1)+1)</f>
        <v>932</v>
      </c>
      <c r="D944" s="100" t="str">
        <f>IF(LEN(INDEX(Input!B$6:B$1005,ROW($C944)-ROW($C$5),1))=0,"-",INDEX(Input!B$6:B$1005,ROW($C944)-ROW($C$5),1))</f>
        <v>-</v>
      </c>
      <c r="E944" s="100" t="str">
        <f>IF(LEN(INDEX(Input!C$6:C$1005,ROW($C944)-ROW($C$5),1))=0,"-",INDEX(Input!C$6:C$1005,ROW($C944)-ROW($C$5),1))</f>
        <v>-</v>
      </c>
      <c r="F944" s="100" t="str">
        <f>IF(LEN(INDEX(Input!D$6:D$1005,ROW($C944)-ROW($C$5),1))=0,"-",INDEX(Input!D$6:D$1005,ROW($C944)-ROW($C$5),1))</f>
        <v>-</v>
      </c>
      <c r="G944" s="100" t="str">
        <f>IF(LEN(INDEX(Input!E$6:E$1005,ROW($C944)-ROW($C$5),1))=0,"-",INDEX(Input!E$6:E$1005,ROW($C944)-ROW($C$5),1))</f>
        <v>-</v>
      </c>
      <c r="H944" s="100" t="str">
        <f>IF(LEN(INDEX(Input!F$6:F$1005,ROW($C944)-ROW($C$5),1))=0,"-",INDEX(Input!F$6:F$1005,ROW($C944)-ROW($C$5),1))</f>
        <v>-</v>
      </c>
      <c r="I944" s="100" t="str">
        <f>IF(LEN(INDEX(Input!G$6:G$1005,ROW($C944)-ROW($C$5),1))=0,"",INDEX(Input!G$6:G$1005,ROW($C944)-ROW($C$5),1))</f>
        <v/>
      </c>
      <c r="J944" s="100" t="str">
        <f>IF(LEN(INDEX(Input!B$6:B$1005,ROW($C944)-ROW($C$5),1))=0,"-",IF(INDEX(Input!H$6:H$1005,ROW($C944)-ROW($C$5),1)="","Not set",INDEX(Input!H$6:H$1005,ROW($C944)-ROW($C$5),1)) )</f>
        <v>-</v>
      </c>
      <c r="K944" s="101" t="str">
        <f>IF(LEN(INDEX(Input!I$6:I$1005,ROW($C944)-ROW($C$5),1))=0,"",INDEX(Input!I$6:I$1005,ROW($C944)-ROW($C$5),1))</f>
        <v/>
      </c>
      <c r="L944" s="101" t="str">
        <f t="array" ref="L944">IFERROR(IF($AY$24=123,DAY(K944)&amp;connector&amp;IF($AZ$24="Extended",INDEX($AT$24:$AT$35,MONTH(K944),1),MONTH(K944))&amp;connector&amp;IF($AZ$24="Short", RIGHT(YEAR(K944),2),YEAR(K944)),IF($AY$24=213, MONTH(K944)&amp;connector&amp;DAY(K944)&amp;connector&amp;IF($AZ$24="Short", RIGHT(YEAR(K944),2),YEAR(K944)),IF($AZ$24="Short", RIGHT(YEAR(K944),2),YEAR(K944))&amp;connector&amp;MONTH(K944)&amp;connector&amp;DAY(K944))),"-")</f>
        <v>-</v>
      </c>
      <c r="M944" s="101" t="str">
        <f>IF(LEN(INDEX(Input!J$6:J$1005,ROW($C944)-ROW($C$5),1))=0,"",INDEX(Input!J$6:J$1005,ROW($C944)-ROW($C$5),1))</f>
        <v/>
      </c>
      <c r="N944" s="101" t="str">
        <f t="array" ref="N944">IFERROR(IF($AY$24=123,DAY(M944)&amp;connector&amp;IF($AZ$24="Extended",INDEX($AT$24:$AT$35,MONTH(M944),1),MONTH(M944))&amp;connector&amp;IF($AZ$24="Short", RIGHT(YEAR(M944),2),YEAR(M944)),IF($AY$24=213, MONTH(M944)&amp;connector&amp;DAY(M944)&amp;connector&amp;IF($AZ$24="Short", RIGHT(YEAR(M944),2),YEAR(M944)),IF($AZ$24="Short", RIGHT(YEAR(M944),2),YEAR(M944))&amp;connector&amp;MONTH(M944)&amp;connector&amp;DAY(M944))),"-")</f>
        <v>-</v>
      </c>
      <c r="O944" s="156" t="str">
        <f>IF(LEN(INDEX(Input!K$6:K$1005,ROW($C944)-ROW($C$5),1))=0,"",INDEX(Input!K$6:K$1005,ROW($C944)-ROW($C$5),1))</f>
        <v/>
      </c>
      <c r="P944" s="100" t="str">
        <f t="shared" si="110"/>
        <v>-</v>
      </c>
      <c r="Q944" s="156" t="str">
        <f>IF(LEN(INDEX(Input!L$6:L$1005,ROW($C944)-ROW($C$5),1))=0,"",INDEX(Input!L$6:L$1005,ROW($C944)-ROW($C$5),1))</f>
        <v/>
      </c>
      <c r="R944" s="100" t="str">
        <f t="shared" si="111"/>
        <v>-</v>
      </c>
      <c r="S944" s="156" t="str">
        <f>IF(LEN(INDEX(Input!M$6:M$1005,ROW($C944)-ROW($C$5),1))=0,"-",INDEX(Input!M$6:M$1005,ROW($C944)-ROW($C$5),1))</f>
        <v>-</v>
      </c>
      <c r="T944" s="156" t="str">
        <f t="shared" si="112"/>
        <v/>
      </c>
      <c r="U944" s="100" t="str">
        <f t="shared" si="113"/>
        <v>-</v>
      </c>
      <c r="V944" s="156" t="str">
        <f>IF(LEN(INDEX(Input!O$6:O$1005,ROW($C944)-ROW($C$5),1))=0,"",INDEX(Input!O$6:O$1005,ROW($C944)-ROW($C$5),1))</f>
        <v/>
      </c>
      <c r="W944" s="100" t="str">
        <f t="shared" si="114"/>
        <v>-</v>
      </c>
      <c r="X944" s="104" t="str">
        <f t="shared" si="115"/>
        <v/>
      </c>
      <c r="Y944" s="102" t="str">
        <f t="shared" si="116"/>
        <v/>
      </c>
      <c r="Z944" s="102" t="str">
        <f>IF(AND(OR(Dashboard!$D$7=J944,Dashboard!$D$7=""),  OR(Dashboard!$G$6&lt;=K944,Dashboard!$G$6=""), OR(Dashboard!$G$7&gt;=K944,Dashboard!$G$7=""),  OR(Dashboard!$J$6&lt;=O944,Dashboard!$J$6=""), OR(Dashboard!$J$7&gt;=O944,Dashboard!$J$7=""),D944&lt;&gt;""),"x","")</f>
        <v>x</v>
      </c>
      <c r="AA944" s="102" t="str">
        <f>IF(AND(OR(Dashboard!$D$6=H944,Dashboard!$D$6="",Dashboard!$D$6="All"), Z944="x"),"x","")</f>
        <v>x</v>
      </c>
      <c r="AB944" s="103" t="str">
        <f>IF(AND(OR(Dashboard!$D$6=H944,Dashboard!$D$6="",Dashboard!$D$6="All"), OR(Dashboard!$D$7=J944,Dashboard!$D$7=""),  OR(Dashboard!$G$6&lt;=K944,Dashboard!$G$6=""), OR(Dashboard!$G$7&gt;=K944,Dashboard!$G$7=""),  OR(Dashboard!$J$6&lt;=O944,Dashboard!$J$6=""), OR(Dashboard!$J$7&gt;=O944,Dashboard!$J$7=""),I944&lt;&gt;""),"x","")</f>
        <v/>
      </c>
      <c r="AC944" s="88" t="str">
        <f>IF($AB944&lt;&gt;"x","",IF(AND($I944&lt;&gt;AC$4, IFERROR(MATCH("c",$AB944:AB944,0),0)=0),"x", IF(IFERROR(MATCH("c",$AB944:AB944,0),0)=0,"c","")))</f>
        <v/>
      </c>
      <c r="AD944" s="88" t="str">
        <f>IF($AB944&lt;&gt;"x","",IF(AND($I944&lt;&gt;AD$4, IFERROR(MATCH("c",$AB944:AC944,0),0)=0),"x", IF(IFERROR(MATCH("c",$AB944:AC944,0),0)=0,"c","")))</f>
        <v/>
      </c>
      <c r="AE944" s="88" t="str">
        <f>IF($AB944&lt;&gt;"x","",IF(AND($I944&lt;&gt;AE$4, IFERROR(MATCH("c",$AB944:AD944,0),0)=0),"x", IF(IFERROR(MATCH("c",$AB944:AD944,0),0)=0,"c","")))</f>
        <v/>
      </c>
      <c r="AF944" s="88" t="str">
        <f>IF($AB944&lt;&gt;"x","",IF(AND($I944&lt;&gt;AF$4, IFERROR(MATCH("c",$AB944:AE944,0),0)=0),"x", IF(IFERROR(MATCH("c",$AB944:AE944,0),0)=0,"c","")))</f>
        <v/>
      </c>
      <c r="AG944" s="88" t="str">
        <f>IF($AB944&lt;&gt;"x","",IF(AND($I944&lt;&gt;AG$4, IFERROR(MATCH("c",$AB944:AF944,0),0)=0),"x", IF(IFERROR(MATCH("c",$AB944:AF944,0),0)=0,"c","")))</f>
        <v/>
      </c>
      <c r="AH944" s="88" t="str">
        <f>IF($AB944&lt;&gt;"x","",IF(AND($I944&lt;&gt;AH$4, IFERROR(MATCH("c",$AB944:AG944,0),0)=0),"x", IF(IFERROR(MATCH("c",$AB944:AG944,0),0)=0,"c","")))</f>
        <v/>
      </c>
      <c r="AI944" s="88" t="str">
        <f>IF($AB944&lt;&gt;"x","",IF(AND($I944&lt;&gt;AI$4, IFERROR(MATCH("c",$AB944:AH944,0),0)=0),"x", IF(IFERROR(MATCH("c",$AB944:AH944,0),0)=0,"c","")))</f>
        <v/>
      </c>
      <c r="AJ944" s="88" t="str">
        <f>IF($AB944&lt;&gt;"x","",IF(AND($I944&lt;&gt;AJ$4, IFERROR(MATCH("c",$AB944:AI944,0),0)=0),"x", IF(IFERROR(MATCH("c",$AB944:AI944,0),0)=0,"c","")))</f>
        <v/>
      </c>
      <c r="AK944" s="88" t="str">
        <f>IF($AB944&lt;&gt;"x","",IF(AND($I944&lt;&gt;AK$4, IFERROR(MATCH("c",$AB944:AJ944,0),0)=0),"x", IF(IFERROR(MATCH("c",$AB944:AJ944,0),0)=0,"c","")))</f>
        <v/>
      </c>
      <c r="AL944" s="88" t="str">
        <f>IF($AB944&lt;&gt;"x","",IF(AND($I944&lt;&gt;AL$4, IFERROR(MATCH("c",$AB944:AK944,0),0)=0),"x", IF(IFERROR(MATCH("c",$AB944:AK944,0),0)=0,"c","")))</f>
        <v/>
      </c>
      <c r="AM944" s="88" t="str">
        <f>IF($AB944&lt;&gt;"x","",IF(AND($I944&lt;&gt;AM$4, IFERROR(MATCH("c",$AB944:AL944,0),0)=0),"x", IF(IFERROR(MATCH("c",$AB944:AL944,0),0)=0,"c","")))</f>
        <v/>
      </c>
      <c r="AN944" s="88" t="str">
        <f>IF($AB944&lt;&gt;"x","",IF(AND($I944&lt;&gt;AN$4, IFERROR(MATCH("c",$AB944:AM944,0),0)=0),"x", IF(IFERROR(MATCH("c",$AB944:AM944,0),0)=0,"c","")))</f>
        <v/>
      </c>
      <c r="AO944" s="88" t="str">
        <f>IF($AB944&lt;&gt;"x","",IF(AND($I944&lt;&gt;AO$4, IFERROR(MATCH("c",$AB944:AN944,0),0)=0),"x", IF(IFERROR(MATCH("c",$AB944:AN944,0),0)=0,"c","")))</f>
        <v/>
      </c>
      <c r="AP944" s="88" t="str">
        <f>IF($AB944&lt;&gt;"x","",IF(AND($I944&lt;&gt;AP$4, IFERROR(MATCH("c",$AB944:AO944,0),0)=0),"x", IF(IFERROR(MATCH("c",$AB944:AO944,0),0)=0,"c","")))</f>
        <v/>
      </c>
      <c r="AQ944" s="88" t="str">
        <f>IF($AB944&lt;&gt;"x","",IF(AND($I944&lt;&gt;AQ$4, IFERROR(MATCH("c",$AB944:AP944,0),0)=0),"x", IF(IFERROR(MATCH("c",$AB944:AP944,0),0)=0,"c","")))</f>
        <v/>
      </c>
    </row>
    <row r="945" spans="2:43" x14ac:dyDescent="0.25">
      <c r="B945" s="88">
        <f>IF(AND(OR(Pipeline!$F$5=H945,Pipeline!$F$5="",Pipeline!$F$5="All"), OR(Pipeline!$F$6=J945,Pipeline!$F$6="",Pipeline!$F$6="All"),  OR(Pipeline!$J$5&lt;=K945,Pipeline!$J$5=""), OR(Pipeline!$J$6&gt;=K945,Pipeline!$J$6=""),  OR(Pipeline!$N$5&lt;=O945,Pipeline!$N$5=""), OR(Pipeline!$N$6&gt;=O945,Pipeline!$N$6="")),1,0)</f>
        <v>1</v>
      </c>
      <c r="C945" s="99">
        <f>IF(B945&lt;&gt;1,"",COUNTIFS($I$6:I944,I945,$B$6:B944,1)+1)</f>
        <v>933</v>
      </c>
      <c r="D945" s="100" t="str">
        <f>IF(LEN(INDEX(Input!B$6:B$1005,ROW($C945)-ROW($C$5),1))=0,"-",INDEX(Input!B$6:B$1005,ROW($C945)-ROW($C$5),1))</f>
        <v>-</v>
      </c>
      <c r="E945" s="100" t="str">
        <f>IF(LEN(INDEX(Input!C$6:C$1005,ROW($C945)-ROW($C$5),1))=0,"-",INDEX(Input!C$6:C$1005,ROW($C945)-ROW($C$5),1))</f>
        <v>-</v>
      </c>
      <c r="F945" s="100" t="str">
        <f>IF(LEN(INDEX(Input!D$6:D$1005,ROW($C945)-ROW($C$5),1))=0,"-",INDEX(Input!D$6:D$1005,ROW($C945)-ROW($C$5),1))</f>
        <v>-</v>
      </c>
      <c r="G945" s="100" t="str">
        <f>IF(LEN(INDEX(Input!E$6:E$1005,ROW($C945)-ROW($C$5),1))=0,"-",INDEX(Input!E$6:E$1005,ROW($C945)-ROW($C$5),1))</f>
        <v>-</v>
      </c>
      <c r="H945" s="100" t="str">
        <f>IF(LEN(INDEX(Input!F$6:F$1005,ROW($C945)-ROW($C$5),1))=0,"-",INDEX(Input!F$6:F$1005,ROW($C945)-ROW($C$5),1))</f>
        <v>-</v>
      </c>
      <c r="I945" s="100" t="str">
        <f>IF(LEN(INDEX(Input!G$6:G$1005,ROW($C945)-ROW($C$5),1))=0,"",INDEX(Input!G$6:G$1005,ROW($C945)-ROW($C$5),1))</f>
        <v/>
      </c>
      <c r="J945" s="100" t="str">
        <f>IF(LEN(INDEX(Input!B$6:B$1005,ROW($C945)-ROW($C$5),1))=0,"-",IF(INDEX(Input!H$6:H$1005,ROW($C945)-ROW($C$5),1)="","Not set",INDEX(Input!H$6:H$1005,ROW($C945)-ROW($C$5),1)) )</f>
        <v>-</v>
      </c>
      <c r="K945" s="101" t="str">
        <f>IF(LEN(INDEX(Input!I$6:I$1005,ROW($C945)-ROW($C$5),1))=0,"",INDEX(Input!I$6:I$1005,ROW($C945)-ROW($C$5),1))</f>
        <v/>
      </c>
      <c r="L945" s="101" t="str">
        <f t="array" ref="L945">IFERROR(IF($AY$24=123,DAY(K945)&amp;connector&amp;IF($AZ$24="Extended",INDEX($AT$24:$AT$35,MONTH(K945),1),MONTH(K945))&amp;connector&amp;IF($AZ$24="Short", RIGHT(YEAR(K945),2),YEAR(K945)),IF($AY$24=213, MONTH(K945)&amp;connector&amp;DAY(K945)&amp;connector&amp;IF($AZ$24="Short", RIGHT(YEAR(K945),2),YEAR(K945)),IF($AZ$24="Short", RIGHT(YEAR(K945),2),YEAR(K945))&amp;connector&amp;MONTH(K945)&amp;connector&amp;DAY(K945))),"-")</f>
        <v>-</v>
      </c>
      <c r="M945" s="101" t="str">
        <f>IF(LEN(INDEX(Input!J$6:J$1005,ROW($C945)-ROW($C$5),1))=0,"",INDEX(Input!J$6:J$1005,ROW($C945)-ROW($C$5),1))</f>
        <v/>
      </c>
      <c r="N945" s="101" t="str">
        <f t="array" ref="N945">IFERROR(IF($AY$24=123,DAY(M945)&amp;connector&amp;IF($AZ$24="Extended",INDEX($AT$24:$AT$35,MONTH(M945),1),MONTH(M945))&amp;connector&amp;IF($AZ$24="Short", RIGHT(YEAR(M945),2),YEAR(M945)),IF($AY$24=213, MONTH(M945)&amp;connector&amp;DAY(M945)&amp;connector&amp;IF($AZ$24="Short", RIGHT(YEAR(M945),2),YEAR(M945)),IF($AZ$24="Short", RIGHT(YEAR(M945),2),YEAR(M945))&amp;connector&amp;MONTH(M945)&amp;connector&amp;DAY(M945))),"-")</f>
        <v>-</v>
      </c>
      <c r="O945" s="156" t="str">
        <f>IF(LEN(INDEX(Input!K$6:K$1005,ROW($C945)-ROW($C$5),1))=0,"",INDEX(Input!K$6:K$1005,ROW($C945)-ROW($C$5),1))</f>
        <v/>
      </c>
      <c r="P945" s="100" t="str">
        <f t="shared" si="110"/>
        <v>-</v>
      </c>
      <c r="Q945" s="156" t="str">
        <f>IF(LEN(INDEX(Input!L$6:L$1005,ROW($C945)-ROW($C$5),1))=0,"",INDEX(Input!L$6:L$1005,ROW($C945)-ROW($C$5),1))</f>
        <v/>
      </c>
      <c r="R945" s="100" t="str">
        <f t="shared" si="111"/>
        <v>-</v>
      </c>
      <c r="S945" s="156" t="str">
        <f>IF(LEN(INDEX(Input!M$6:M$1005,ROW($C945)-ROW($C$5),1))=0,"-",INDEX(Input!M$6:M$1005,ROW($C945)-ROW($C$5),1))</f>
        <v>-</v>
      </c>
      <c r="T945" s="156" t="str">
        <f t="shared" si="112"/>
        <v/>
      </c>
      <c r="U945" s="100" t="str">
        <f t="shared" si="113"/>
        <v>-</v>
      </c>
      <c r="V945" s="156" t="str">
        <f>IF(LEN(INDEX(Input!O$6:O$1005,ROW($C945)-ROW($C$5),1))=0,"",INDEX(Input!O$6:O$1005,ROW($C945)-ROW($C$5),1))</f>
        <v/>
      </c>
      <c r="W945" s="100" t="str">
        <f t="shared" si="114"/>
        <v>-</v>
      </c>
      <c r="X945" s="104" t="str">
        <f t="shared" si="115"/>
        <v/>
      </c>
      <c r="Y945" s="102" t="str">
        <f t="shared" si="116"/>
        <v/>
      </c>
      <c r="Z945" s="102" t="str">
        <f>IF(AND(OR(Dashboard!$D$7=J945,Dashboard!$D$7=""),  OR(Dashboard!$G$6&lt;=K945,Dashboard!$G$6=""), OR(Dashboard!$G$7&gt;=K945,Dashboard!$G$7=""),  OR(Dashboard!$J$6&lt;=O945,Dashboard!$J$6=""), OR(Dashboard!$J$7&gt;=O945,Dashboard!$J$7=""),D945&lt;&gt;""),"x","")</f>
        <v>x</v>
      </c>
      <c r="AA945" s="102" t="str">
        <f>IF(AND(OR(Dashboard!$D$6=H945,Dashboard!$D$6="",Dashboard!$D$6="All"), Z945="x"),"x","")</f>
        <v>x</v>
      </c>
      <c r="AB945" s="103" t="str">
        <f>IF(AND(OR(Dashboard!$D$6=H945,Dashboard!$D$6="",Dashboard!$D$6="All"), OR(Dashboard!$D$7=J945,Dashboard!$D$7=""),  OR(Dashboard!$G$6&lt;=K945,Dashboard!$G$6=""), OR(Dashboard!$G$7&gt;=K945,Dashboard!$G$7=""),  OR(Dashboard!$J$6&lt;=O945,Dashboard!$J$6=""), OR(Dashboard!$J$7&gt;=O945,Dashboard!$J$7=""),I945&lt;&gt;""),"x","")</f>
        <v/>
      </c>
      <c r="AC945" s="88" t="str">
        <f>IF($AB945&lt;&gt;"x","",IF(AND($I945&lt;&gt;AC$4, IFERROR(MATCH("c",$AB945:AB945,0),0)=0),"x", IF(IFERROR(MATCH("c",$AB945:AB945,0),0)=0,"c","")))</f>
        <v/>
      </c>
      <c r="AD945" s="88" t="str">
        <f>IF($AB945&lt;&gt;"x","",IF(AND($I945&lt;&gt;AD$4, IFERROR(MATCH("c",$AB945:AC945,0),0)=0),"x", IF(IFERROR(MATCH("c",$AB945:AC945,0),0)=0,"c","")))</f>
        <v/>
      </c>
      <c r="AE945" s="88" t="str">
        <f>IF($AB945&lt;&gt;"x","",IF(AND($I945&lt;&gt;AE$4, IFERROR(MATCH("c",$AB945:AD945,0),0)=0),"x", IF(IFERROR(MATCH("c",$AB945:AD945,0),0)=0,"c","")))</f>
        <v/>
      </c>
      <c r="AF945" s="88" t="str">
        <f>IF($AB945&lt;&gt;"x","",IF(AND($I945&lt;&gt;AF$4, IFERROR(MATCH("c",$AB945:AE945,0),0)=0),"x", IF(IFERROR(MATCH("c",$AB945:AE945,0),0)=0,"c","")))</f>
        <v/>
      </c>
      <c r="AG945" s="88" t="str">
        <f>IF($AB945&lt;&gt;"x","",IF(AND($I945&lt;&gt;AG$4, IFERROR(MATCH("c",$AB945:AF945,0),0)=0),"x", IF(IFERROR(MATCH("c",$AB945:AF945,0),0)=0,"c","")))</f>
        <v/>
      </c>
      <c r="AH945" s="88" t="str">
        <f>IF($AB945&lt;&gt;"x","",IF(AND($I945&lt;&gt;AH$4, IFERROR(MATCH("c",$AB945:AG945,0),0)=0),"x", IF(IFERROR(MATCH("c",$AB945:AG945,0),0)=0,"c","")))</f>
        <v/>
      </c>
      <c r="AI945" s="88" t="str">
        <f>IF($AB945&lt;&gt;"x","",IF(AND($I945&lt;&gt;AI$4, IFERROR(MATCH("c",$AB945:AH945,0),0)=0),"x", IF(IFERROR(MATCH("c",$AB945:AH945,0),0)=0,"c","")))</f>
        <v/>
      </c>
      <c r="AJ945" s="88" t="str">
        <f>IF($AB945&lt;&gt;"x","",IF(AND($I945&lt;&gt;AJ$4, IFERROR(MATCH("c",$AB945:AI945,0),0)=0),"x", IF(IFERROR(MATCH("c",$AB945:AI945,0),0)=0,"c","")))</f>
        <v/>
      </c>
      <c r="AK945" s="88" t="str">
        <f>IF($AB945&lt;&gt;"x","",IF(AND($I945&lt;&gt;AK$4, IFERROR(MATCH("c",$AB945:AJ945,0),0)=0),"x", IF(IFERROR(MATCH("c",$AB945:AJ945,0),0)=0,"c","")))</f>
        <v/>
      </c>
      <c r="AL945" s="88" t="str">
        <f>IF($AB945&lt;&gt;"x","",IF(AND($I945&lt;&gt;AL$4, IFERROR(MATCH("c",$AB945:AK945,0),0)=0),"x", IF(IFERROR(MATCH("c",$AB945:AK945,0),0)=0,"c","")))</f>
        <v/>
      </c>
      <c r="AM945" s="88" t="str">
        <f>IF($AB945&lt;&gt;"x","",IF(AND($I945&lt;&gt;AM$4, IFERROR(MATCH("c",$AB945:AL945,0),0)=0),"x", IF(IFERROR(MATCH("c",$AB945:AL945,0),0)=0,"c","")))</f>
        <v/>
      </c>
      <c r="AN945" s="88" t="str">
        <f>IF($AB945&lt;&gt;"x","",IF(AND($I945&lt;&gt;AN$4, IFERROR(MATCH("c",$AB945:AM945,0),0)=0),"x", IF(IFERROR(MATCH("c",$AB945:AM945,0),0)=0,"c","")))</f>
        <v/>
      </c>
      <c r="AO945" s="88" t="str">
        <f>IF($AB945&lt;&gt;"x","",IF(AND($I945&lt;&gt;AO$4, IFERROR(MATCH("c",$AB945:AN945,0),0)=0),"x", IF(IFERROR(MATCH("c",$AB945:AN945,0),0)=0,"c","")))</f>
        <v/>
      </c>
      <c r="AP945" s="88" t="str">
        <f>IF($AB945&lt;&gt;"x","",IF(AND($I945&lt;&gt;AP$4, IFERROR(MATCH("c",$AB945:AO945,0),0)=0),"x", IF(IFERROR(MATCH("c",$AB945:AO945,0),0)=0,"c","")))</f>
        <v/>
      </c>
      <c r="AQ945" s="88" t="str">
        <f>IF($AB945&lt;&gt;"x","",IF(AND($I945&lt;&gt;AQ$4, IFERROR(MATCH("c",$AB945:AP945,0),0)=0),"x", IF(IFERROR(MATCH("c",$AB945:AP945,0),0)=0,"c","")))</f>
        <v/>
      </c>
    </row>
    <row r="946" spans="2:43" x14ac:dyDescent="0.25">
      <c r="B946" s="88">
        <f>IF(AND(OR(Pipeline!$F$5=H946,Pipeline!$F$5="",Pipeline!$F$5="All"), OR(Pipeline!$F$6=J946,Pipeline!$F$6="",Pipeline!$F$6="All"),  OR(Pipeline!$J$5&lt;=K946,Pipeline!$J$5=""), OR(Pipeline!$J$6&gt;=K946,Pipeline!$J$6=""),  OR(Pipeline!$N$5&lt;=O946,Pipeline!$N$5=""), OR(Pipeline!$N$6&gt;=O946,Pipeline!$N$6="")),1,0)</f>
        <v>1</v>
      </c>
      <c r="C946" s="99">
        <f>IF(B946&lt;&gt;1,"",COUNTIFS($I$6:I945,I946,$B$6:B945,1)+1)</f>
        <v>934</v>
      </c>
      <c r="D946" s="100" t="str">
        <f>IF(LEN(INDEX(Input!B$6:B$1005,ROW($C946)-ROW($C$5),1))=0,"-",INDEX(Input!B$6:B$1005,ROW($C946)-ROW($C$5),1))</f>
        <v>-</v>
      </c>
      <c r="E946" s="100" t="str">
        <f>IF(LEN(INDEX(Input!C$6:C$1005,ROW($C946)-ROW($C$5),1))=0,"-",INDEX(Input!C$6:C$1005,ROW($C946)-ROW($C$5),1))</f>
        <v>-</v>
      </c>
      <c r="F946" s="100" t="str">
        <f>IF(LEN(INDEX(Input!D$6:D$1005,ROW($C946)-ROW($C$5),1))=0,"-",INDEX(Input!D$6:D$1005,ROW($C946)-ROW($C$5),1))</f>
        <v>-</v>
      </c>
      <c r="G946" s="100" t="str">
        <f>IF(LEN(INDEX(Input!E$6:E$1005,ROW($C946)-ROW($C$5),1))=0,"-",INDEX(Input!E$6:E$1005,ROW($C946)-ROW($C$5),1))</f>
        <v>-</v>
      </c>
      <c r="H946" s="100" t="str">
        <f>IF(LEN(INDEX(Input!F$6:F$1005,ROW($C946)-ROW($C$5),1))=0,"-",INDEX(Input!F$6:F$1005,ROW($C946)-ROW($C$5),1))</f>
        <v>-</v>
      </c>
      <c r="I946" s="100" t="str">
        <f>IF(LEN(INDEX(Input!G$6:G$1005,ROW($C946)-ROW($C$5),1))=0,"",INDEX(Input!G$6:G$1005,ROW($C946)-ROW($C$5),1))</f>
        <v/>
      </c>
      <c r="J946" s="100" t="str">
        <f>IF(LEN(INDEX(Input!B$6:B$1005,ROW($C946)-ROW($C$5),1))=0,"-",IF(INDEX(Input!H$6:H$1005,ROW($C946)-ROW($C$5),1)="","Not set",INDEX(Input!H$6:H$1005,ROW($C946)-ROW($C$5),1)) )</f>
        <v>-</v>
      </c>
      <c r="K946" s="101" t="str">
        <f>IF(LEN(INDEX(Input!I$6:I$1005,ROW($C946)-ROW($C$5),1))=0,"",INDEX(Input!I$6:I$1005,ROW($C946)-ROW($C$5),1))</f>
        <v/>
      </c>
      <c r="L946" s="101" t="str">
        <f t="array" ref="L946">IFERROR(IF($AY$24=123,DAY(K946)&amp;connector&amp;IF($AZ$24="Extended",INDEX($AT$24:$AT$35,MONTH(K946),1),MONTH(K946))&amp;connector&amp;IF($AZ$24="Short", RIGHT(YEAR(K946),2),YEAR(K946)),IF($AY$24=213, MONTH(K946)&amp;connector&amp;DAY(K946)&amp;connector&amp;IF($AZ$24="Short", RIGHT(YEAR(K946),2),YEAR(K946)),IF($AZ$24="Short", RIGHT(YEAR(K946),2),YEAR(K946))&amp;connector&amp;MONTH(K946)&amp;connector&amp;DAY(K946))),"-")</f>
        <v>-</v>
      </c>
      <c r="M946" s="101" t="str">
        <f>IF(LEN(INDEX(Input!J$6:J$1005,ROW($C946)-ROW($C$5),1))=0,"",INDEX(Input!J$6:J$1005,ROW($C946)-ROW($C$5),1))</f>
        <v/>
      </c>
      <c r="N946" s="101" t="str">
        <f t="array" ref="N946">IFERROR(IF($AY$24=123,DAY(M946)&amp;connector&amp;IF($AZ$24="Extended",INDEX($AT$24:$AT$35,MONTH(M946),1),MONTH(M946))&amp;connector&amp;IF($AZ$24="Short", RIGHT(YEAR(M946),2),YEAR(M946)),IF($AY$24=213, MONTH(M946)&amp;connector&amp;DAY(M946)&amp;connector&amp;IF($AZ$24="Short", RIGHT(YEAR(M946),2),YEAR(M946)),IF($AZ$24="Short", RIGHT(YEAR(M946),2),YEAR(M946))&amp;connector&amp;MONTH(M946)&amp;connector&amp;DAY(M946))),"-")</f>
        <v>-</v>
      </c>
      <c r="O946" s="156" t="str">
        <f>IF(LEN(INDEX(Input!K$6:K$1005,ROW($C946)-ROW($C$5),1))=0,"",INDEX(Input!K$6:K$1005,ROW($C946)-ROW($C$5),1))</f>
        <v/>
      </c>
      <c r="P946" s="100" t="str">
        <f t="shared" si="110"/>
        <v>-</v>
      </c>
      <c r="Q946" s="156" t="str">
        <f>IF(LEN(INDEX(Input!L$6:L$1005,ROW($C946)-ROW($C$5),1))=0,"",INDEX(Input!L$6:L$1005,ROW($C946)-ROW($C$5),1))</f>
        <v/>
      </c>
      <c r="R946" s="100" t="str">
        <f t="shared" si="111"/>
        <v>-</v>
      </c>
      <c r="S946" s="156" t="str">
        <f>IF(LEN(INDEX(Input!M$6:M$1005,ROW($C946)-ROW($C$5),1))=0,"-",INDEX(Input!M$6:M$1005,ROW($C946)-ROW($C$5),1))</f>
        <v>-</v>
      </c>
      <c r="T946" s="156" t="str">
        <f t="shared" si="112"/>
        <v/>
      </c>
      <c r="U946" s="100" t="str">
        <f t="shared" si="113"/>
        <v>-</v>
      </c>
      <c r="V946" s="156" t="str">
        <f>IF(LEN(INDEX(Input!O$6:O$1005,ROW($C946)-ROW($C$5),1))=0,"",INDEX(Input!O$6:O$1005,ROW($C946)-ROW($C$5),1))</f>
        <v/>
      </c>
      <c r="W946" s="100" t="str">
        <f t="shared" si="114"/>
        <v>-</v>
      </c>
      <c r="X946" s="104" t="str">
        <f t="shared" si="115"/>
        <v/>
      </c>
      <c r="Y946" s="102" t="str">
        <f t="shared" si="116"/>
        <v/>
      </c>
      <c r="Z946" s="102" t="str">
        <f>IF(AND(OR(Dashboard!$D$7=J946,Dashboard!$D$7=""),  OR(Dashboard!$G$6&lt;=K946,Dashboard!$G$6=""), OR(Dashboard!$G$7&gt;=K946,Dashboard!$G$7=""),  OR(Dashboard!$J$6&lt;=O946,Dashboard!$J$6=""), OR(Dashboard!$J$7&gt;=O946,Dashboard!$J$7=""),D946&lt;&gt;""),"x","")</f>
        <v>x</v>
      </c>
      <c r="AA946" s="102" t="str">
        <f>IF(AND(OR(Dashboard!$D$6=H946,Dashboard!$D$6="",Dashboard!$D$6="All"), Z946="x"),"x","")</f>
        <v>x</v>
      </c>
      <c r="AB946" s="103" t="str">
        <f>IF(AND(OR(Dashboard!$D$6=H946,Dashboard!$D$6="",Dashboard!$D$6="All"), OR(Dashboard!$D$7=J946,Dashboard!$D$7=""),  OR(Dashboard!$G$6&lt;=K946,Dashboard!$G$6=""), OR(Dashboard!$G$7&gt;=K946,Dashboard!$G$7=""),  OR(Dashboard!$J$6&lt;=O946,Dashboard!$J$6=""), OR(Dashboard!$J$7&gt;=O946,Dashboard!$J$7=""),I946&lt;&gt;""),"x","")</f>
        <v/>
      </c>
      <c r="AC946" s="88" t="str">
        <f>IF($AB946&lt;&gt;"x","",IF(AND($I946&lt;&gt;AC$4, IFERROR(MATCH("c",$AB946:AB946,0),0)=0),"x", IF(IFERROR(MATCH("c",$AB946:AB946,0),0)=0,"c","")))</f>
        <v/>
      </c>
      <c r="AD946" s="88" t="str">
        <f>IF($AB946&lt;&gt;"x","",IF(AND($I946&lt;&gt;AD$4, IFERROR(MATCH("c",$AB946:AC946,0),0)=0),"x", IF(IFERROR(MATCH("c",$AB946:AC946,0),0)=0,"c","")))</f>
        <v/>
      </c>
      <c r="AE946" s="88" t="str">
        <f>IF($AB946&lt;&gt;"x","",IF(AND($I946&lt;&gt;AE$4, IFERROR(MATCH("c",$AB946:AD946,0),0)=0),"x", IF(IFERROR(MATCH("c",$AB946:AD946,0),0)=0,"c","")))</f>
        <v/>
      </c>
      <c r="AF946" s="88" t="str">
        <f>IF($AB946&lt;&gt;"x","",IF(AND($I946&lt;&gt;AF$4, IFERROR(MATCH("c",$AB946:AE946,0),0)=0),"x", IF(IFERROR(MATCH("c",$AB946:AE946,0),0)=0,"c","")))</f>
        <v/>
      </c>
      <c r="AG946" s="88" t="str">
        <f>IF($AB946&lt;&gt;"x","",IF(AND($I946&lt;&gt;AG$4, IFERROR(MATCH("c",$AB946:AF946,0),0)=0),"x", IF(IFERROR(MATCH("c",$AB946:AF946,0),0)=0,"c","")))</f>
        <v/>
      </c>
      <c r="AH946" s="88" t="str">
        <f>IF($AB946&lt;&gt;"x","",IF(AND($I946&lt;&gt;AH$4, IFERROR(MATCH("c",$AB946:AG946,0),0)=0),"x", IF(IFERROR(MATCH("c",$AB946:AG946,0),0)=0,"c","")))</f>
        <v/>
      </c>
      <c r="AI946" s="88" t="str">
        <f>IF($AB946&lt;&gt;"x","",IF(AND($I946&lt;&gt;AI$4, IFERROR(MATCH("c",$AB946:AH946,0),0)=0),"x", IF(IFERROR(MATCH("c",$AB946:AH946,0),0)=0,"c","")))</f>
        <v/>
      </c>
      <c r="AJ946" s="88" t="str">
        <f>IF($AB946&lt;&gt;"x","",IF(AND($I946&lt;&gt;AJ$4, IFERROR(MATCH("c",$AB946:AI946,0),0)=0),"x", IF(IFERROR(MATCH("c",$AB946:AI946,0),0)=0,"c","")))</f>
        <v/>
      </c>
      <c r="AK946" s="88" t="str">
        <f>IF($AB946&lt;&gt;"x","",IF(AND($I946&lt;&gt;AK$4, IFERROR(MATCH("c",$AB946:AJ946,0),0)=0),"x", IF(IFERROR(MATCH("c",$AB946:AJ946,0),0)=0,"c","")))</f>
        <v/>
      </c>
      <c r="AL946" s="88" t="str">
        <f>IF($AB946&lt;&gt;"x","",IF(AND($I946&lt;&gt;AL$4, IFERROR(MATCH("c",$AB946:AK946,0),0)=0),"x", IF(IFERROR(MATCH("c",$AB946:AK946,0),0)=0,"c","")))</f>
        <v/>
      </c>
      <c r="AM946" s="88" t="str">
        <f>IF($AB946&lt;&gt;"x","",IF(AND($I946&lt;&gt;AM$4, IFERROR(MATCH("c",$AB946:AL946,0),0)=0),"x", IF(IFERROR(MATCH("c",$AB946:AL946,0),0)=0,"c","")))</f>
        <v/>
      </c>
      <c r="AN946" s="88" t="str">
        <f>IF($AB946&lt;&gt;"x","",IF(AND($I946&lt;&gt;AN$4, IFERROR(MATCH("c",$AB946:AM946,0),0)=0),"x", IF(IFERROR(MATCH("c",$AB946:AM946,0),0)=0,"c","")))</f>
        <v/>
      </c>
      <c r="AO946" s="88" t="str">
        <f>IF($AB946&lt;&gt;"x","",IF(AND($I946&lt;&gt;AO$4, IFERROR(MATCH("c",$AB946:AN946,0),0)=0),"x", IF(IFERROR(MATCH("c",$AB946:AN946,0),0)=0,"c","")))</f>
        <v/>
      </c>
      <c r="AP946" s="88" t="str">
        <f>IF($AB946&lt;&gt;"x","",IF(AND($I946&lt;&gt;AP$4, IFERROR(MATCH("c",$AB946:AO946,0),0)=0),"x", IF(IFERROR(MATCH("c",$AB946:AO946,0),0)=0,"c","")))</f>
        <v/>
      </c>
      <c r="AQ946" s="88" t="str">
        <f>IF($AB946&lt;&gt;"x","",IF(AND($I946&lt;&gt;AQ$4, IFERROR(MATCH("c",$AB946:AP946,0),0)=0),"x", IF(IFERROR(MATCH("c",$AB946:AP946,0),0)=0,"c","")))</f>
        <v/>
      </c>
    </row>
    <row r="947" spans="2:43" x14ac:dyDescent="0.25">
      <c r="B947" s="88">
        <f>IF(AND(OR(Pipeline!$F$5=H947,Pipeline!$F$5="",Pipeline!$F$5="All"), OR(Pipeline!$F$6=J947,Pipeline!$F$6="",Pipeline!$F$6="All"),  OR(Pipeline!$J$5&lt;=K947,Pipeline!$J$5=""), OR(Pipeline!$J$6&gt;=K947,Pipeline!$J$6=""),  OR(Pipeline!$N$5&lt;=O947,Pipeline!$N$5=""), OR(Pipeline!$N$6&gt;=O947,Pipeline!$N$6="")),1,0)</f>
        <v>1</v>
      </c>
      <c r="C947" s="99">
        <f>IF(B947&lt;&gt;1,"",COUNTIFS($I$6:I946,I947,$B$6:B946,1)+1)</f>
        <v>935</v>
      </c>
      <c r="D947" s="100" t="str">
        <f>IF(LEN(INDEX(Input!B$6:B$1005,ROW($C947)-ROW($C$5),1))=0,"-",INDEX(Input!B$6:B$1005,ROW($C947)-ROW($C$5),1))</f>
        <v>-</v>
      </c>
      <c r="E947" s="100" t="str">
        <f>IF(LEN(INDEX(Input!C$6:C$1005,ROW($C947)-ROW($C$5),1))=0,"-",INDEX(Input!C$6:C$1005,ROW($C947)-ROW($C$5),1))</f>
        <v>-</v>
      </c>
      <c r="F947" s="100" t="str">
        <f>IF(LEN(INDEX(Input!D$6:D$1005,ROW($C947)-ROW($C$5),1))=0,"-",INDEX(Input!D$6:D$1005,ROW($C947)-ROW($C$5),1))</f>
        <v>-</v>
      </c>
      <c r="G947" s="100" t="str">
        <f>IF(LEN(INDEX(Input!E$6:E$1005,ROW($C947)-ROW($C$5),1))=0,"-",INDEX(Input!E$6:E$1005,ROW($C947)-ROW($C$5),1))</f>
        <v>-</v>
      </c>
      <c r="H947" s="100" t="str">
        <f>IF(LEN(INDEX(Input!F$6:F$1005,ROW($C947)-ROW($C$5),1))=0,"-",INDEX(Input!F$6:F$1005,ROW($C947)-ROW($C$5),1))</f>
        <v>-</v>
      </c>
      <c r="I947" s="100" t="str">
        <f>IF(LEN(INDEX(Input!G$6:G$1005,ROW($C947)-ROW($C$5),1))=0,"",INDEX(Input!G$6:G$1005,ROW($C947)-ROW($C$5),1))</f>
        <v/>
      </c>
      <c r="J947" s="100" t="str">
        <f>IF(LEN(INDEX(Input!B$6:B$1005,ROW($C947)-ROW($C$5),1))=0,"-",IF(INDEX(Input!H$6:H$1005,ROW($C947)-ROW($C$5),1)="","Not set",INDEX(Input!H$6:H$1005,ROW($C947)-ROW($C$5),1)) )</f>
        <v>-</v>
      </c>
      <c r="K947" s="101" t="str">
        <f>IF(LEN(INDEX(Input!I$6:I$1005,ROW($C947)-ROW($C$5),1))=0,"",INDEX(Input!I$6:I$1005,ROW($C947)-ROW($C$5),1))</f>
        <v/>
      </c>
      <c r="L947" s="101" t="str">
        <f t="array" ref="L947">IFERROR(IF($AY$24=123,DAY(K947)&amp;connector&amp;IF($AZ$24="Extended",INDEX($AT$24:$AT$35,MONTH(K947),1),MONTH(K947))&amp;connector&amp;IF($AZ$24="Short", RIGHT(YEAR(K947),2),YEAR(K947)),IF($AY$24=213, MONTH(K947)&amp;connector&amp;DAY(K947)&amp;connector&amp;IF($AZ$24="Short", RIGHT(YEAR(K947),2),YEAR(K947)),IF($AZ$24="Short", RIGHT(YEAR(K947),2),YEAR(K947))&amp;connector&amp;MONTH(K947)&amp;connector&amp;DAY(K947))),"-")</f>
        <v>-</v>
      </c>
      <c r="M947" s="101" t="str">
        <f>IF(LEN(INDEX(Input!J$6:J$1005,ROW($C947)-ROW($C$5),1))=0,"",INDEX(Input!J$6:J$1005,ROW($C947)-ROW($C$5),1))</f>
        <v/>
      </c>
      <c r="N947" s="101" t="str">
        <f t="array" ref="N947">IFERROR(IF($AY$24=123,DAY(M947)&amp;connector&amp;IF($AZ$24="Extended",INDEX($AT$24:$AT$35,MONTH(M947),1),MONTH(M947))&amp;connector&amp;IF($AZ$24="Short", RIGHT(YEAR(M947),2),YEAR(M947)),IF($AY$24=213, MONTH(M947)&amp;connector&amp;DAY(M947)&amp;connector&amp;IF($AZ$24="Short", RIGHT(YEAR(M947),2),YEAR(M947)),IF($AZ$24="Short", RIGHT(YEAR(M947),2),YEAR(M947))&amp;connector&amp;MONTH(M947)&amp;connector&amp;DAY(M947))),"-")</f>
        <v>-</v>
      </c>
      <c r="O947" s="156" t="str">
        <f>IF(LEN(INDEX(Input!K$6:K$1005,ROW($C947)-ROW($C$5),1))=0,"",INDEX(Input!K$6:K$1005,ROW($C947)-ROW($C$5),1))</f>
        <v/>
      </c>
      <c r="P947" s="100" t="str">
        <f t="shared" si="110"/>
        <v>-</v>
      </c>
      <c r="Q947" s="156" t="str">
        <f>IF(LEN(INDEX(Input!L$6:L$1005,ROW($C947)-ROW($C$5),1))=0,"",INDEX(Input!L$6:L$1005,ROW($C947)-ROW($C$5),1))</f>
        <v/>
      </c>
      <c r="R947" s="100" t="str">
        <f t="shared" si="111"/>
        <v>-</v>
      </c>
      <c r="S947" s="156" t="str">
        <f>IF(LEN(INDEX(Input!M$6:M$1005,ROW($C947)-ROW($C$5),1))=0,"-",INDEX(Input!M$6:M$1005,ROW($C947)-ROW($C$5),1))</f>
        <v>-</v>
      </c>
      <c r="T947" s="156" t="str">
        <f t="shared" si="112"/>
        <v/>
      </c>
      <c r="U947" s="100" t="str">
        <f t="shared" si="113"/>
        <v>-</v>
      </c>
      <c r="V947" s="156" t="str">
        <f>IF(LEN(INDEX(Input!O$6:O$1005,ROW($C947)-ROW($C$5),1))=0,"",INDEX(Input!O$6:O$1005,ROW($C947)-ROW($C$5),1))</f>
        <v/>
      </c>
      <c r="W947" s="100" t="str">
        <f t="shared" si="114"/>
        <v>-</v>
      </c>
      <c r="X947" s="104" t="str">
        <f t="shared" si="115"/>
        <v/>
      </c>
      <c r="Y947" s="102" t="str">
        <f t="shared" si="116"/>
        <v/>
      </c>
      <c r="Z947" s="102" t="str">
        <f>IF(AND(OR(Dashboard!$D$7=J947,Dashboard!$D$7=""),  OR(Dashboard!$G$6&lt;=K947,Dashboard!$G$6=""), OR(Dashboard!$G$7&gt;=K947,Dashboard!$G$7=""),  OR(Dashboard!$J$6&lt;=O947,Dashboard!$J$6=""), OR(Dashboard!$J$7&gt;=O947,Dashboard!$J$7=""),D947&lt;&gt;""),"x","")</f>
        <v>x</v>
      </c>
      <c r="AA947" s="102" t="str">
        <f>IF(AND(OR(Dashboard!$D$6=H947,Dashboard!$D$6="",Dashboard!$D$6="All"), Z947="x"),"x","")</f>
        <v>x</v>
      </c>
      <c r="AB947" s="103" t="str">
        <f>IF(AND(OR(Dashboard!$D$6=H947,Dashboard!$D$6="",Dashboard!$D$6="All"), OR(Dashboard!$D$7=J947,Dashboard!$D$7=""),  OR(Dashboard!$G$6&lt;=K947,Dashboard!$G$6=""), OR(Dashboard!$G$7&gt;=K947,Dashboard!$G$7=""),  OR(Dashboard!$J$6&lt;=O947,Dashboard!$J$6=""), OR(Dashboard!$J$7&gt;=O947,Dashboard!$J$7=""),I947&lt;&gt;""),"x","")</f>
        <v/>
      </c>
      <c r="AC947" s="88" t="str">
        <f>IF($AB947&lt;&gt;"x","",IF(AND($I947&lt;&gt;AC$4, IFERROR(MATCH("c",$AB947:AB947,0),0)=0),"x", IF(IFERROR(MATCH("c",$AB947:AB947,0),0)=0,"c","")))</f>
        <v/>
      </c>
      <c r="AD947" s="88" t="str">
        <f>IF($AB947&lt;&gt;"x","",IF(AND($I947&lt;&gt;AD$4, IFERROR(MATCH("c",$AB947:AC947,0),0)=0),"x", IF(IFERROR(MATCH("c",$AB947:AC947,0),0)=0,"c","")))</f>
        <v/>
      </c>
      <c r="AE947" s="88" t="str">
        <f>IF($AB947&lt;&gt;"x","",IF(AND($I947&lt;&gt;AE$4, IFERROR(MATCH("c",$AB947:AD947,0),0)=0),"x", IF(IFERROR(MATCH("c",$AB947:AD947,0),0)=0,"c","")))</f>
        <v/>
      </c>
      <c r="AF947" s="88" t="str">
        <f>IF($AB947&lt;&gt;"x","",IF(AND($I947&lt;&gt;AF$4, IFERROR(MATCH("c",$AB947:AE947,0),0)=0),"x", IF(IFERROR(MATCH("c",$AB947:AE947,0),0)=0,"c","")))</f>
        <v/>
      </c>
      <c r="AG947" s="88" t="str">
        <f>IF($AB947&lt;&gt;"x","",IF(AND($I947&lt;&gt;AG$4, IFERROR(MATCH("c",$AB947:AF947,0),0)=0),"x", IF(IFERROR(MATCH("c",$AB947:AF947,0),0)=0,"c","")))</f>
        <v/>
      </c>
      <c r="AH947" s="88" t="str">
        <f>IF($AB947&lt;&gt;"x","",IF(AND($I947&lt;&gt;AH$4, IFERROR(MATCH("c",$AB947:AG947,0),0)=0),"x", IF(IFERROR(MATCH("c",$AB947:AG947,0),0)=0,"c","")))</f>
        <v/>
      </c>
      <c r="AI947" s="88" t="str">
        <f>IF($AB947&lt;&gt;"x","",IF(AND($I947&lt;&gt;AI$4, IFERROR(MATCH("c",$AB947:AH947,0),0)=0),"x", IF(IFERROR(MATCH("c",$AB947:AH947,0),0)=0,"c","")))</f>
        <v/>
      </c>
      <c r="AJ947" s="88" t="str">
        <f>IF($AB947&lt;&gt;"x","",IF(AND($I947&lt;&gt;AJ$4, IFERROR(MATCH("c",$AB947:AI947,0),0)=0),"x", IF(IFERROR(MATCH("c",$AB947:AI947,0),0)=0,"c","")))</f>
        <v/>
      </c>
      <c r="AK947" s="88" t="str">
        <f>IF($AB947&lt;&gt;"x","",IF(AND($I947&lt;&gt;AK$4, IFERROR(MATCH("c",$AB947:AJ947,0),0)=0),"x", IF(IFERROR(MATCH("c",$AB947:AJ947,0),0)=0,"c","")))</f>
        <v/>
      </c>
      <c r="AL947" s="88" t="str">
        <f>IF($AB947&lt;&gt;"x","",IF(AND($I947&lt;&gt;AL$4, IFERROR(MATCH("c",$AB947:AK947,0),0)=0),"x", IF(IFERROR(MATCH("c",$AB947:AK947,0),0)=0,"c","")))</f>
        <v/>
      </c>
      <c r="AM947" s="88" t="str">
        <f>IF($AB947&lt;&gt;"x","",IF(AND($I947&lt;&gt;AM$4, IFERROR(MATCH("c",$AB947:AL947,0),0)=0),"x", IF(IFERROR(MATCH("c",$AB947:AL947,0),0)=0,"c","")))</f>
        <v/>
      </c>
      <c r="AN947" s="88" t="str">
        <f>IF($AB947&lt;&gt;"x","",IF(AND($I947&lt;&gt;AN$4, IFERROR(MATCH("c",$AB947:AM947,0),0)=0),"x", IF(IFERROR(MATCH("c",$AB947:AM947,0),0)=0,"c","")))</f>
        <v/>
      </c>
      <c r="AO947" s="88" t="str">
        <f>IF($AB947&lt;&gt;"x","",IF(AND($I947&lt;&gt;AO$4, IFERROR(MATCH("c",$AB947:AN947,0),0)=0),"x", IF(IFERROR(MATCH("c",$AB947:AN947,0),0)=0,"c","")))</f>
        <v/>
      </c>
      <c r="AP947" s="88" t="str">
        <f>IF($AB947&lt;&gt;"x","",IF(AND($I947&lt;&gt;AP$4, IFERROR(MATCH("c",$AB947:AO947,0),0)=0),"x", IF(IFERROR(MATCH("c",$AB947:AO947,0),0)=0,"c","")))</f>
        <v/>
      </c>
      <c r="AQ947" s="88" t="str">
        <f>IF($AB947&lt;&gt;"x","",IF(AND($I947&lt;&gt;AQ$4, IFERROR(MATCH("c",$AB947:AP947,0),0)=0),"x", IF(IFERROR(MATCH("c",$AB947:AP947,0),0)=0,"c","")))</f>
        <v/>
      </c>
    </row>
    <row r="948" spans="2:43" x14ac:dyDescent="0.25">
      <c r="B948" s="88">
        <f>IF(AND(OR(Pipeline!$F$5=H948,Pipeline!$F$5="",Pipeline!$F$5="All"), OR(Pipeline!$F$6=J948,Pipeline!$F$6="",Pipeline!$F$6="All"),  OR(Pipeline!$J$5&lt;=K948,Pipeline!$J$5=""), OR(Pipeline!$J$6&gt;=K948,Pipeline!$J$6=""),  OR(Pipeline!$N$5&lt;=O948,Pipeline!$N$5=""), OR(Pipeline!$N$6&gt;=O948,Pipeline!$N$6="")),1,0)</f>
        <v>1</v>
      </c>
      <c r="C948" s="99">
        <f>IF(B948&lt;&gt;1,"",COUNTIFS($I$6:I947,I948,$B$6:B947,1)+1)</f>
        <v>936</v>
      </c>
      <c r="D948" s="100" t="str">
        <f>IF(LEN(INDEX(Input!B$6:B$1005,ROW($C948)-ROW($C$5),1))=0,"-",INDEX(Input!B$6:B$1005,ROW($C948)-ROW($C$5),1))</f>
        <v>-</v>
      </c>
      <c r="E948" s="100" t="str">
        <f>IF(LEN(INDEX(Input!C$6:C$1005,ROW($C948)-ROW($C$5),1))=0,"-",INDEX(Input!C$6:C$1005,ROW($C948)-ROW($C$5),1))</f>
        <v>-</v>
      </c>
      <c r="F948" s="100" t="str">
        <f>IF(LEN(INDEX(Input!D$6:D$1005,ROW($C948)-ROW($C$5),1))=0,"-",INDEX(Input!D$6:D$1005,ROW($C948)-ROW($C$5),1))</f>
        <v>-</v>
      </c>
      <c r="G948" s="100" t="str">
        <f>IF(LEN(INDEX(Input!E$6:E$1005,ROW($C948)-ROW($C$5),1))=0,"-",INDEX(Input!E$6:E$1005,ROW($C948)-ROW($C$5),1))</f>
        <v>-</v>
      </c>
      <c r="H948" s="100" t="str">
        <f>IF(LEN(INDEX(Input!F$6:F$1005,ROW($C948)-ROW($C$5),1))=0,"-",INDEX(Input!F$6:F$1005,ROW($C948)-ROW($C$5),1))</f>
        <v>-</v>
      </c>
      <c r="I948" s="100" t="str">
        <f>IF(LEN(INDEX(Input!G$6:G$1005,ROW($C948)-ROW($C$5),1))=0,"",INDEX(Input!G$6:G$1005,ROW($C948)-ROW($C$5),1))</f>
        <v/>
      </c>
      <c r="J948" s="100" t="str">
        <f>IF(LEN(INDEX(Input!B$6:B$1005,ROW($C948)-ROW($C$5),1))=0,"-",IF(INDEX(Input!H$6:H$1005,ROW($C948)-ROW($C$5),1)="","Not set",INDEX(Input!H$6:H$1005,ROW($C948)-ROW($C$5),1)) )</f>
        <v>-</v>
      </c>
      <c r="K948" s="101" t="str">
        <f>IF(LEN(INDEX(Input!I$6:I$1005,ROW($C948)-ROW($C$5),1))=0,"",INDEX(Input!I$6:I$1005,ROW($C948)-ROW($C$5),1))</f>
        <v/>
      </c>
      <c r="L948" s="101" t="str">
        <f t="array" ref="L948">IFERROR(IF($AY$24=123,DAY(K948)&amp;connector&amp;IF($AZ$24="Extended",INDEX($AT$24:$AT$35,MONTH(K948),1),MONTH(K948))&amp;connector&amp;IF($AZ$24="Short", RIGHT(YEAR(K948),2),YEAR(K948)),IF($AY$24=213, MONTH(K948)&amp;connector&amp;DAY(K948)&amp;connector&amp;IF($AZ$24="Short", RIGHT(YEAR(K948),2),YEAR(K948)),IF($AZ$24="Short", RIGHT(YEAR(K948),2),YEAR(K948))&amp;connector&amp;MONTH(K948)&amp;connector&amp;DAY(K948))),"-")</f>
        <v>-</v>
      </c>
      <c r="M948" s="101" t="str">
        <f>IF(LEN(INDEX(Input!J$6:J$1005,ROW($C948)-ROW($C$5),1))=0,"",INDEX(Input!J$6:J$1005,ROW($C948)-ROW($C$5),1))</f>
        <v/>
      </c>
      <c r="N948" s="101" t="str">
        <f t="array" ref="N948">IFERROR(IF($AY$24=123,DAY(M948)&amp;connector&amp;IF($AZ$24="Extended",INDEX($AT$24:$AT$35,MONTH(M948),1),MONTH(M948))&amp;connector&amp;IF($AZ$24="Short", RIGHT(YEAR(M948),2),YEAR(M948)),IF($AY$24=213, MONTH(M948)&amp;connector&amp;DAY(M948)&amp;connector&amp;IF($AZ$24="Short", RIGHT(YEAR(M948),2),YEAR(M948)),IF($AZ$24="Short", RIGHT(YEAR(M948),2),YEAR(M948))&amp;connector&amp;MONTH(M948)&amp;connector&amp;DAY(M948))),"-")</f>
        <v>-</v>
      </c>
      <c r="O948" s="156" t="str">
        <f>IF(LEN(INDEX(Input!K$6:K$1005,ROW($C948)-ROW($C$5),1))=0,"",INDEX(Input!K$6:K$1005,ROW($C948)-ROW($C$5),1))</f>
        <v/>
      </c>
      <c r="P948" s="100" t="str">
        <f t="shared" si="110"/>
        <v>-</v>
      </c>
      <c r="Q948" s="156" t="str">
        <f>IF(LEN(INDEX(Input!L$6:L$1005,ROW($C948)-ROW($C$5),1))=0,"",INDEX(Input!L$6:L$1005,ROW($C948)-ROW($C$5),1))</f>
        <v/>
      </c>
      <c r="R948" s="100" t="str">
        <f t="shared" si="111"/>
        <v>-</v>
      </c>
      <c r="S948" s="156" t="str">
        <f>IF(LEN(INDEX(Input!M$6:M$1005,ROW($C948)-ROW($C$5),1))=0,"-",INDEX(Input!M$6:M$1005,ROW($C948)-ROW($C$5),1))</f>
        <v>-</v>
      </c>
      <c r="T948" s="156" t="str">
        <f t="shared" si="112"/>
        <v/>
      </c>
      <c r="U948" s="100" t="str">
        <f t="shared" si="113"/>
        <v>-</v>
      </c>
      <c r="V948" s="156" t="str">
        <f>IF(LEN(INDEX(Input!O$6:O$1005,ROW($C948)-ROW($C$5),1))=0,"",INDEX(Input!O$6:O$1005,ROW($C948)-ROW($C$5),1))</f>
        <v/>
      </c>
      <c r="W948" s="100" t="str">
        <f t="shared" si="114"/>
        <v>-</v>
      </c>
      <c r="X948" s="104" t="str">
        <f t="shared" si="115"/>
        <v/>
      </c>
      <c r="Y948" s="102" t="str">
        <f t="shared" si="116"/>
        <v/>
      </c>
      <c r="Z948" s="102" t="str">
        <f>IF(AND(OR(Dashboard!$D$7=J948,Dashboard!$D$7=""),  OR(Dashboard!$G$6&lt;=K948,Dashboard!$G$6=""), OR(Dashboard!$G$7&gt;=K948,Dashboard!$G$7=""),  OR(Dashboard!$J$6&lt;=O948,Dashboard!$J$6=""), OR(Dashboard!$J$7&gt;=O948,Dashboard!$J$7=""),D948&lt;&gt;""),"x","")</f>
        <v>x</v>
      </c>
      <c r="AA948" s="102" t="str">
        <f>IF(AND(OR(Dashboard!$D$6=H948,Dashboard!$D$6="",Dashboard!$D$6="All"), Z948="x"),"x","")</f>
        <v>x</v>
      </c>
      <c r="AB948" s="103" t="str">
        <f>IF(AND(OR(Dashboard!$D$6=H948,Dashboard!$D$6="",Dashboard!$D$6="All"), OR(Dashboard!$D$7=J948,Dashboard!$D$7=""),  OR(Dashboard!$G$6&lt;=K948,Dashboard!$G$6=""), OR(Dashboard!$G$7&gt;=K948,Dashboard!$G$7=""),  OR(Dashboard!$J$6&lt;=O948,Dashboard!$J$6=""), OR(Dashboard!$J$7&gt;=O948,Dashboard!$J$7=""),I948&lt;&gt;""),"x","")</f>
        <v/>
      </c>
      <c r="AC948" s="88" t="str">
        <f>IF($AB948&lt;&gt;"x","",IF(AND($I948&lt;&gt;AC$4, IFERROR(MATCH("c",$AB948:AB948,0),0)=0),"x", IF(IFERROR(MATCH("c",$AB948:AB948,0),0)=0,"c","")))</f>
        <v/>
      </c>
      <c r="AD948" s="88" t="str">
        <f>IF($AB948&lt;&gt;"x","",IF(AND($I948&lt;&gt;AD$4, IFERROR(MATCH("c",$AB948:AC948,0),0)=0),"x", IF(IFERROR(MATCH("c",$AB948:AC948,0),0)=0,"c","")))</f>
        <v/>
      </c>
      <c r="AE948" s="88" t="str">
        <f>IF($AB948&lt;&gt;"x","",IF(AND($I948&lt;&gt;AE$4, IFERROR(MATCH("c",$AB948:AD948,0),0)=0),"x", IF(IFERROR(MATCH("c",$AB948:AD948,0),0)=0,"c","")))</f>
        <v/>
      </c>
      <c r="AF948" s="88" t="str">
        <f>IF($AB948&lt;&gt;"x","",IF(AND($I948&lt;&gt;AF$4, IFERROR(MATCH("c",$AB948:AE948,0),0)=0),"x", IF(IFERROR(MATCH("c",$AB948:AE948,0),0)=0,"c","")))</f>
        <v/>
      </c>
      <c r="AG948" s="88" t="str">
        <f>IF($AB948&lt;&gt;"x","",IF(AND($I948&lt;&gt;AG$4, IFERROR(MATCH("c",$AB948:AF948,0),0)=0),"x", IF(IFERROR(MATCH("c",$AB948:AF948,0),0)=0,"c","")))</f>
        <v/>
      </c>
      <c r="AH948" s="88" t="str">
        <f>IF($AB948&lt;&gt;"x","",IF(AND($I948&lt;&gt;AH$4, IFERROR(MATCH("c",$AB948:AG948,0),0)=0),"x", IF(IFERROR(MATCH("c",$AB948:AG948,0),0)=0,"c","")))</f>
        <v/>
      </c>
      <c r="AI948" s="88" t="str">
        <f>IF($AB948&lt;&gt;"x","",IF(AND($I948&lt;&gt;AI$4, IFERROR(MATCH("c",$AB948:AH948,0),0)=0),"x", IF(IFERROR(MATCH("c",$AB948:AH948,0),0)=0,"c","")))</f>
        <v/>
      </c>
      <c r="AJ948" s="88" t="str">
        <f>IF($AB948&lt;&gt;"x","",IF(AND($I948&lt;&gt;AJ$4, IFERROR(MATCH("c",$AB948:AI948,0),0)=0),"x", IF(IFERROR(MATCH("c",$AB948:AI948,0),0)=0,"c","")))</f>
        <v/>
      </c>
      <c r="AK948" s="88" t="str">
        <f>IF($AB948&lt;&gt;"x","",IF(AND($I948&lt;&gt;AK$4, IFERROR(MATCH("c",$AB948:AJ948,0),0)=0),"x", IF(IFERROR(MATCH("c",$AB948:AJ948,0),0)=0,"c","")))</f>
        <v/>
      </c>
      <c r="AL948" s="88" t="str">
        <f>IF($AB948&lt;&gt;"x","",IF(AND($I948&lt;&gt;AL$4, IFERROR(MATCH("c",$AB948:AK948,0),0)=0),"x", IF(IFERROR(MATCH("c",$AB948:AK948,0),0)=0,"c","")))</f>
        <v/>
      </c>
      <c r="AM948" s="88" t="str">
        <f>IF($AB948&lt;&gt;"x","",IF(AND($I948&lt;&gt;AM$4, IFERROR(MATCH("c",$AB948:AL948,0),0)=0),"x", IF(IFERROR(MATCH("c",$AB948:AL948,0),0)=0,"c","")))</f>
        <v/>
      </c>
      <c r="AN948" s="88" t="str">
        <f>IF($AB948&lt;&gt;"x","",IF(AND($I948&lt;&gt;AN$4, IFERROR(MATCH("c",$AB948:AM948,0),0)=0),"x", IF(IFERROR(MATCH("c",$AB948:AM948,0),0)=0,"c","")))</f>
        <v/>
      </c>
      <c r="AO948" s="88" t="str">
        <f>IF($AB948&lt;&gt;"x","",IF(AND($I948&lt;&gt;AO$4, IFERROR(MATCH("c",$AB948:AN948,0),0)=0),"x", IF(IFERROR(MATCH("c",$AB948:AN948,0),0)=0,"c","")))</f>
        <v/>
      </c>
      <c r="AP948" s="88" t="str">
        <f>IF($AB948&lt;&gt;"x","",IF(AND($I948&lt;&gt;AP$4, IFERROR(MATCH("c",$AB948:AO948,0),0)=0),"x", IF(IFERROR(MATCH("c",$AB948:AO948,0),0)=0,"c","")))</f>
        <v/>
      </c>
      <c r="AQ948" s="88" t="str">
        <f>IF($AB948&lt;&gt;"x","",IF(AND($I948&lt;&gt;AQ$4, IFERROR(MATCH("c",$AB948:AP948,0),0)=0),"x", IF(IFERROR(MATCH("c",$AB948:AP948,0),0)=0,"c","")))</f>
        <v/>
      </c>
    </row>
    <row r="949" spans="2:43" x14ac:dyDescent="0.25">
      <c r="B949" s="88">
        <f>IF(AND(OR(Pipeline!$F$5=H949,Pipeline!$F$5="",Pipeline!$F$5="All"), OR(Pipeline!$F$6=J949,Pipeline!$F$6="",Pipeline!$F$6="All"),  OR(Pipeline!$J$5&lt;=K949,Pipeline!$J$5=""), OR(Pipeline!$J$6&gt;=K949,Pipeline!$J$6=""),  OR(Pipeline!$N$5&lt;=O949,Pipeline!$N$5=""), OR(Pipeline!$N$6&gt;=O949,Pipeline!$N$6="")),1,0)</f>
        <v>1</v>
      </c>
      <c r="C949" s="99">
        <f>IF(B949&lt;&gt;1,"",COUNTIFS($I$6:I948,I949,$B$6:B948,1)+1)</f>
        <v>937</v>
      </c>
      <c r="D949" s="100" t="str">
        <f>IF(LEN(INDEX(Input!B$6:B$1005,ROW($C949)-ROW($C$5),1))=0,"-",INDEX(Input!B$6:B$1005,ROW($C949)-ROW($C$5),1))</f>
        <v>-</v>
      </c>
      <c r="E949" s="100" t="str">
        <f>IF(LEN(INDEX(Input!C$6:C$1005,ROW($C949)-ROW($C$5),1))=0,"-",INDEX(Input!C$6:C$1005,ROW($C949)-ROW($C$5),1))</f>
        <v>-</v>
      </c>
      <c r="F949" s="100" t="str">
        <f>IF(LEN(INDEX(Input!D$6:D$1005,ROW($C949)-ROW($C$5),1))=0,"-",INDEX(Input!D$6:D$1005,ROW($C949)-ROW($C$5),1))</f>
        <v>-</v>
      </c>
      <c r="G949" s="100" t="str">
        <f>IF(LEN(INDEX(Input!E$6:E$1005,ROW($C949)-ROW($C$5),1))=0,"-",INDEX(Input!E$6:E$1005,ROW($C949)-ROW($C$5),1))</f>
        <v>-</v>
      </c>
      <c r="H949" s="100" t="str">
        <f>IF(LEN(INDEX(Input!F$6:F$1005,ROW($C949)-ROW($C$5),1))=0,"-",INDEX(Input!F$6:F$1005,ROW($C949)-ROW($C$5),1))</f>
        <v>-</v>
      </c>
      <c r="I949" s="100" t="str">
        <f>IF(LEN(INDEX(Input!G$6:G$1005,ROW($C949)-ROW($C$5),1))=0,"",INDEX(Input!G$6:G$1005,ROW($C949)-ROW($C$5),1))</f>
        <v/>
      </c>
      <c r="J949" s="100" t="str">
        <f>IF(LEN(INDEX(Input!B$6:B$1005,ROW($C949)-ROW($C$5),1))=0,"-",IF(INDEX(Input!H$6:H$1005,ROW($C949)-ROW($C$5),1)="","Not set",INDEX(Input!H$6:H$1005,ROW($C949)-ROW($C$5),1)) )</f>
        <v>-</v>
      </c>
      <c r="K949" s="101" t="str">
        <f>IF(LEN(INDEX(Input!I$6:I$1005,ROW($C949)-ROW($C$5),1))=0,"",INDEX(Input!I$6:I$1005,ROW($C949)-ROW($C$5),1))</f>
        <v/>
      </c>
      <c r="L949" s="101" t="str">
        <f t="array" ref="L949">IFERROR(IF($AY$24=123,DAY(K949)&amp;connector&amp;IF($AZ$24="Extended",INDEX($AT$24:$AT$35,MONTH(K949),1),MONTH(K949))&amp;connector&amp;IF($AZ$24="Short", RIGHT(YEAR(K949),2),YEAR(K949)),IF($AY$24=213, MONTH(K949)&amp;connector&amp;DAY(K949)&amp;connector&amp;IF($AZ$24="Short", RIGHT(YEAR(K949),2),YEAR(K949)),IF($AZ$24="Short", RIGHT(YEAR(K949),2),YEAR(K949))&amp;connector&amp;MONTH(K949)&amp;connector&amp;DAY(K949))),"-")</f>
        <v>-</v>
      </c>
      <c r="M949" s="101" t="str">
        <f>IF(LEN(INDEX(Input!J$6:J$1005,ROW($C949)-ROW($C$5),1))=0,"",INDEX(Input!J$6:J$1005,ROW($C949)-ROW($C$5),1))</f>
        <v/>
      </c>
      <c r="N949" s="101" t="str">
        <f t="array" ref="N949">IFERROR(IF($AY$24=123,DAY(M949)&amp;connector&amp;IF($AZ$24="Extended",INDEX($AT$24:$AT$35,MONTH(M949),1),MONTH(M949))&amp;connector&amp;IF($AZ$24="Short", RIGHT(YEAR(M949),2),YEAR(M949)),IF($AY$24=213, MONTH(M949)&amp;connector&amp;DAY(M949)&amp;connector&amp;IF($AZ$24="Short", RIGHT(YEAR(M949),2),YEAR(M949)),IF($AZ$24="Short", RIGHT(YEAR(M949),2),YEAR(M949))&amp;connector&amp;MONTH(M949)&amp;connector&amp;DAY(M949))),"-")</f>
        <v>-</v>
      </c>
      <c r="O949" s="156" t="str">
        <f>IF(LEN(INDEX(Input!K$6:K$1005,ROW($C949)-ROW($C$5),1))=0,"",INDEX(Input!K$6:K$1005,ROW($C949)-ROW($C$5),1))</f>
        <v/>
      </c>
      <c r="P949" s="100" t="str">
        <f t="shared" si="110"/>
        <v>-</v>
      </c>
      <c r="Q949" s="156" t="str">
        <f>IF(LEN(INDEX(Input!L$6:L$1005,ROW($C949)-ROW($C$5),1))=0,"",INDEX(Input!L$6:L$1005,ROW($C949)-ROW($C$5),1))</f>
        <v/>
      </c>
      <c r="R949" s="100" t="str">
        <f t="shared" si="111"/>
        <v>-</v>
      </c>
      <c r="S949" s="156" t="str">
        <f>IF(LEN(INDEX(Input!M$6:M$1005,ROW($C949)-ROW($C$5),1))=0,"-",INDEX(Input!M$6:M$1005,ROW($C949)-ROW($C$5),1))</f>
        <v>-</v>
      </c>
      <c r="T949" s="156" t="str">
        <f t="shared" si="112"/>
        <v/>
      </c>
      <c r="U949" s="100" t="str">
        <f t="shared" si="113"/>
        <v>-</v>
      </c>
      <c r="V949" s="156" t="str">
        <f>IF(LEN(INDEX(Input!O$6:O$1005,ROW($C949)-ROW($C$5),1))=0,"",INDEX(Input!O$6:O$1005,ROW($C949)-ROW($C$5),1))</f>
        <v/>
      </c>
      <c r="W949" s="100" t="str">
        <f t="shared" si="114"/>
        <v>-</v>
      </c>
      <c r="X949" s="104" t="str">
        <f t="shared" si="115"/>
        <v/>
      </c>
      <c r="Y949" s="102" t="str">
        <f t="shared" si="116"/>
        <v/>
      </c>
      <c r="Z949" s="102" t="str">
        <f>IF(AND(OR(Dashboard!$D$7=J949,Dashboard!$D$7=""),  OR(Dashboard!$G$6&lt;=K949,Dashboard!$G$6=""), OR(Dashboard!$G$7&gt;=K949,Dashboard!$G$7=""),  OR(Dashboard!$J$6&lt;=O949,Dashboard!$J$6=""), OR(Dashboard!$J$7&gt;=O949,Dashboard!$J$7=""),D949&lt;&gt;""),"x","")</f>
        <v>x</v>
      </c>
      <c r="AA949" s="102" t="str">
        <f>IF(AND(OR(Dashboard!$D$6=H949,Dashboard!$D$6="",Dashboard!$D$6="All"), Z949="x"),"x","")</f>
        <v>x</v>
      </c>
      <c r="AB949" s="103" t="str">
        <f>IF(AND(OR(Dashboard!$D$6=H949,Dashboard!$D$6="",Dashboard!$D$6="All"), OR(Dashboard!$D$7=J949,Dashboard!$D$7=""),  OR(Dashboard!$G$6&lt;=K949,Dashboard!$G$6=""), OR(Dashboard!$G$7&gt;=K949,Dashboard!$G$7=""),  OR(Dashboard!$J$6&lt;=O949,Dashboard!$J$6=""), OR(Dashboard!$J$7&gt;=O949,Dashboard!$J$7=""),I949&lt;&gt;""),"x","")</f>
        <v/>
      </c>
      <c r="AC949" s="88" t="str">
        <f>IF($AB949&lt;&gt;"x","",IF(AND($I949&lt;&gt;AC$4, IFERROR(MATCH("c",$AB949:AB949,0),0)=0),"x", IF(IFERROR(MATCH("c",$AB949:AB949,0),0)=0,"c","")))</f>
        <v/>
      </c>
      <c r="AD949" s="88" t="str">
        <f>IF($AB949&lt;&gt;"x","",IF(AND($I949&lt;&gt;AD$4, IFERROR(MATCH("c",$AB949:AC949,0),0)=0),"x", IF(IFERROR(MATCH("c",$AB949:AC949,0),0)=0,"c","")))</f>
        <v/>
      </c>
      <c r="AE949" s="88" t="str">
        <f>IF($AB949&lt;&gt;"x","",IF(AND($I949&lt;&gt;AE$4, IFERROR(MATCH("c",$AB949:AD949,0),0)=0),"x", IF(IFERROR(MATCH("c",$AB949:AD949,0),0)=0,"c","")))</f>
        <v/>
      </c>
      <c r="AF949" s="88" t="str">
        <f>IF($AB949&lt;&gt;"x","",IF(AND($I949&lt;&gt;AF$4, IFERROR(MATCH("c",$AB949:AE949,0),0)=0),"x", IF(IFERROR(MATCH("c",$AB949:AE949,0),0)=0,"c","")))</f>
        <v/>
      </c>
      <c r="AG949" s="88" t="str">
        <f>IF($AB949&lt;&gt;"x","",IF(AND($I949&lt;&gt;AG$4, IFERROR(MATCH("c",$AB949:AF949,0),0)=0),"x", IF(IFERROR(MATCH("c",$AB949:AF949,0),0)=0,"c","")))</f>
        <v/>
      </c>
      <c r="AH949" s="88" t="str">
        <f>IF($AB949&lt;&gt;"x","",IF(AND($I949&lt;&gt;AH$4, IFERROR(MATCH("c",$AB949:AG949,0),0)=0),"x", IF(IFERROR(MATCH("c",$AB949:AG949,0),0)=0,"c","")))</f>
        <v/>
      </c>
      <c r="AI949" s="88" t="str">
        <f>IF($AB949&lt;&gt;"x","",IF(AND($I949&lt;&gt;AI$4, IFERROR(MATCH("c",$AB949:AH949,0),0)=0),"x", IF(IFERROR(MATCH("c",$AB949:AH949,0),0)=0,"c","")))</f>
        <v/>
      </c>
      <c r="AJ949" s="88" t="str">
        <f>IF($AB949&lt;&gt;"x","",IF(AND($I949&lt;&gt;AJ$4, IFERROR(MATCH("c",$AB949:AI949,0),0)=0),"x", IF(IFERROR(MATCH("c",$AB949:AI949,0),0)=0,"c","")))</f>
        <v/>
      </c>
      <c r="AK949" s="88" t="str">
        <f>IF($AB949&lt;&gt;"x","",IF(AND($I949&lt;&gt;AK$4, IFERROR(MATCH("c",$AB949:AJ949,0),0)=0),"x", IF(IFERROR(MATCH("c",$AB949:AJ949,0),0)=0,"c","")))</f>
        <v/>
      </c>
      <c r="AL949" s="88" t="str">
        <f>IF($AB949&lt;&gt;"x","",IF(AND($I949&lt;&gt;AL$4, IFERROR(MATCH("c",$AB949:AK949,0),0)=0),"x", IF(IFERROR(MATCH("c",$AB949:AK949,0),0)=0,"c","")))</f>
        <v/>
      </c>
      <c r="AM949" s="88" t="str">
        <f>IF($AB949&lt;&gt;"x","",IF(AND($I949&lt;&gt;AM$4, IFERROR(MATCH("c",$AB949:AL949,0),0)=0),"x", IF(IFERROR(MATCH("c",$AB949:AL949,0),0)=0,"c","")))</f>
        <v/>
      </c>
      <c r="AN949" s="88" t="str">
        <f>IF($AB949&lt;&gt;"x","",IF(AND($I949&lt;&gt;AN$4, IFERROR(MATCH("c",$AB949:AM949,0),0)=0),"x", IF(IFERROR(MATCH("c",$AB949:AM949,0),0)=0,"c","")))</f>
        <v/>
      </c>
      <c r="AO949" s="88" t="str">
        <f>IF($AB949&lt;&gt;"x","",IF(AND($I949&lt;&gt;AO$4, IFERROR(MATCH("c",$AB949:AN949,0),0)=0),"x", IF(IFERROR(MATCH("c",$AB949:AN949,0),0)=0,"c","")))</f>
        <v/>
      </c>
      <c r="AP949" s="88" t="str">
        <f>IF($AB949&lt;&gt;"x","",IF(AND($I949&lt;&gt;AP$4, IFERROR(MATCH("c",$AB949:AO949,0),0)=0),"x", IF(IFERROR(MATCH("c",$AB949:AO949,0),0)=0,"c","")))</f>
        <v/>
      </c>
      <c r="AQ949" s="88" t="str">
        <f>IF($AB949&lt;&gt;"x","",IF(AND($I949&lt;&gt;AQ$4, IFERROR(MATCH("c",$AB949:AP949,0),0)=0),"x", IF(IFERROR(MATCH("c",$AB949:AP949,0),0)=0,"c","")))</f>
        <v/>
      </c>
    </row>
    <row r="950" spans="2:43" x14ac:dyDescent="0.25">
      <c r="B950" s="88">
        <f>IF(AND(OR(Pipeline!$F$5=H950,Pipeline!$F$5="",Pipeline!$F$5="All"), OR(Pipeline!$F$6=J950,Pipeline!$F$6="",Pipeline!$F$6="All"),  OR(Pipeline!$J$5&lt;=K950,Pipeline!$J$5=""), OR(Pipeline!$J$6&gt;=K950,Pipeline!$J$6=""),  OR(Pipeline!$N$5&lt;=O950,Pipeline!$N$5=""), OR(Pipeline!$N$6&gt;=O950,Pipeline!$N$6="")),1,0)</f>
        <v>1</v>
      </c>
      <c r="C950" s="99">
        <f>IF(B950&lt;&gt;1,"",COUNTIFS($I$6:I949,I950,$B$6:B949,1)+1)</f>
        <v>938</v>
      </c>
      <c r="D950" s="100" t="str">
        <f>IF(LEN(INDEX(Input!B$6:B$1005,ROW($C950)-ROW($C$5),1))=0,"-",INDEX(Input!B$6:B$1005,ROW($C950)-ROW($C$5),1))</f>
        <v>-</v>
      </c>
      <c r="E950" s="100" t="str">
        <f>IF(LEN(INDEX(Input!C$6:C$1005,ROW($C950)-ROW($C$5),1))=0,"-",INDEX(Input!C$6:C$1005,ROW($C950)-ROW($C$5),1))</f>
        <v>-</v>
      </c>
      <c r="F950" s="100" t="str">
        <f>IF(LEN(INDEX(Input!D$6:D$1005,ROW($C950)-ROW($C$5),1))=0,"-",INDEX(Input!D$6:D$1005,ROW($C950)-ROW($C$5),1))</f>
        <v>-</v>
      </c>
      <c r="G950" s="100" t="str">
        <f>IF(LEN(INDEX(Input!E$6:E$1005,ROW($C950)-ROW($C$5),1))=0,"-",INDEX(Input!E$6:E$1005,ROW($C950)-ROW($C$5),1))</f>
        <v>-</v>
      </c>
      <c r="H950" s="100" t="str">
        <f>IF(LEN(INDEX(Input!F$6:F$1005,ROW($C950)-ROW($C$5),1))=0,"-",INDEX(Input!F$6:F$1005,ROW($C950)-ROW($C$5),1))</f>
        <v>-</v>
      </c>
      <c r="I950" s="100" t="str">
        <f>IF(LEN(INDEX(Input!G$6:G$1005,ROW($C950)-ROW($C$5),1))=0,"",INDEX(Input!G$6:G$1005,ROW($C950)-ROW($C$5),1))</f>
        <v/>
      </c>
      <c r="J950" s="100" t="str">
        <f>IF(LEN(INDEX(Input!B$6:B$1005,ROW($C950)-ROW($C$5),1))=0,"-",IF(INDEX(Input!H$6:H$1005,ROW($C950)-ROW($C$5),1)="","Not set",INDEX(Input!H$6:H$1005,ROW($C950)-ROW($C$5),1)) )</f>
        <v>-</v>
      </c>
      <c r="K950" s="101" t="str">
        <f>IF(LEN(INDEX(Input!I$6:I$1005,ROW($C950)-ROW($C$5),1))=0,"",INDEX(Input!I$6:I$1005,ROW($C950)-ROW($C$5),1))</f>
        <v/>
      </c>
      <c r="L950" s="101" t="str">
        <f t="array" ref="L950">IFERROR(IF($AY$24=123,DAY(K950)&amp;connector&amp;IF($AZ$24="Extended",INDEX($AT$24:$AT$35,MONTH(K950),1),MONTH(K950))&amp;connector&amp;IF($AZ$24="Short", RIGHT(YEAR(K950),2),YEAR(K950)),IF($AY$24=213, MONTH(K950)&amp;connector&amp;DAY(K950)&amp;connector&amp;IF($AZ$24="Short", RIGHT(YEAR(K950),2),YEAR(K950)),IF($AZ$24="Short", RIGHT(YEAR(K950),2),YEAR(K950))&amp;connector&amp;MONTH(K950)&amp;connector&amp;DAY(K950))),"-")</f>
        <v>-</v>
      </c>
      <c r="M950" s="101" t="str">
        <f>IF(LEN(INDEX(Input!J$6:J$1005,ROW($C950)-ROW($C$5),1))=0,"",INDEX(Input!J$6:J$1005,ROW($C950)-ROW($C$5),1))</f>
        <v/>
      </c>
      <c r="N950" s="101" t="str">
        <f t="array" ref="N950">IFERROR(IF($AY$24=123,DAY(M950)&amp;connector&amp;IF($AZ$24="Extended",INDEX($AT$24:$AT$35,MONTH(M950),1),MONTH(M950))&amp;connector&amp;IF($AZ$24="Short", RIGHT(YEAR(M950),2),YEAR(M950)),IF($AY$24=213, MONTH(M950)&amp;connector&amp;DAY(M950)&amp;connector&amp;IF($AZ$24="Short", RIGHT(YEAR(M950),2),YEAR(M950)),IF($AZ$24="Short", RIGHT(YEAR(M950),2),YEAR(M950))&amp;connector&amp;MONTH(M950)&amp;connector&amp;DAY(M950))),"-")</f>
        <v>-</v>
      </c>
      <c r="O950" s="156" t="str">
        <f>IF(LEN(INDEX(Input!K$6:K$1005,ROW($C950)-ROW($C$5),1))=0,"",INDEX(Input!K$6:K$1005,ROW($C950)-ROW($C$5),1))</f>
        <v/>
      </c>
      <c r="P950" s="100" t="str">
        <f t="shared" si="110"/>
        <v>-</v>
      </c>
      <c r="Q950" s="156" t="str">
        <f>IF(LEN(INDEX(Input!L$6:L$1005,ROW($C950)-ROW($C$5),1))=0,"",INDEX(Input!L$6:L$1005,ROW($C950)-ROW($C$5),1))</f>
        <v/>
      </c>
      <c r="R950" s="100" t="str">
        <f t="shared" si="111"/>
        <v>-</v>
      </c>
      <c r="S950" s="156" t="str">
        <f>IF(LEN(INDEX(Input!M$6:M$1005,ROW($C950)-ROW($C$5),1))=0,"-",INDEX(Input!M$6:M$1005,ROW($C950)-ROW($C$5),1))</f>
        <v>-</v>
      </c>
      <c r="T950" s="156" t="str">
        <f t="shared" si="112"/>
        <v/>
      </c>
      <c r="U950" s="100" t="str">
        <f t="shared" si="113"/>
        <v>-</v>
      </c>
      <c r="V950" s="156" t="str">
        <f>IF(LEN(INDEX(Input!O$6:O$1005,ROW($C950)-ROW($C$5),1))=0,"",INDEX(Input!O$6:O$1005,ROW($C950)-ROW($C$5),1))</f>
        <v/>
      </c>
      <c r="W950" s="100" t="str">
        <f t="shared" si="114"/>
        <v>-</v>
      </c>
      <c r="X950" s="104" t="str">
        <f t="shared" si="115"/>
        <v/>
      </c>
      <c r="Y950" s="102" t="str">
        <f t="shared" si="116"/>
        <v/>
      </c>
      <c r="Z950" s="102" t="str">
        <f>IF(AND(OR(Dashboard!$D$7=J950,Dashboard!$D$7=""),  OR(Dashboard!$G$6&lt;=K950,Dashboard!$G$6=""), OR(Dashboard!$G$7&gt;=K950,Dashboard!$G$7=""),  OR(Dashboard!$J$6&lt;=O950,Dashboard!$J$6=""), OR(Dashboard!$J$7&gt;=O950,Dashboard!$J$7=""),D950&lt;&gt;""),"x","")</f>
        <v>x</v>
      </c>
      <c r="AA950" s="102" t="str">
        <f>IF(AND(OR(Dashboard!$D$6=H950,Dashboard!$D$6="",Dashboard!$D$6="All"), Z950="x"),"x","")</f>
        <v>x</v>
      </c>
      <c r="AB950" s="103" t="str">
        <f>IF(AND(OR(Dashboard!$D$6=H950,Dashboard!$D$6="",Dashboard!$D$6="All"), OR(Dashboard!$D$7=J950,Dashboard!$D$7=""),  OR(Dashboard!$G$6&lt;=K950,Dashboard!$G$6=""), OR(Dashboard!$G$7&gt;=K950,Dashboard!$G$7=""),  OR(Dashboard!$J$6&lt;=O950,Dashboard!$J$6=""), OR(Dashboard!$J$7&gt;=O950,Dashboard!$J$7=""),I950&lt;&gt;""),"x","")</f>
        <v/>
      </c>
      <c r="AC950" s="88" t="str">
        <f>IF($AB950&lt;&gt;"x","",IF(AND($I950&lt;&gt;AC$4, IFERROR(MATCH("c",$AB950:AB950,0),0)=0),"x", IF(IFERROR(MATCH("c",$AB950:AB950,0),0)=0,"c","")))</f>
        <v/>
      </c>
      <c r="AD950" s="88" t="str">
        <f>IF($AB950&lt;&gt;"x","",IF(AND($I950&lt;&gt;AD$4, IFERROR(MATCH("c",$AB950:AC950,0),0)=0),"x", IF(IFERROR(MATCH("c",$AB950:AC950,0),0)=0,"c","")))</f>
        <v/>
      </c>
      <c r="AE950" s="88" t="str">
        <f>IF($AB950&lt;&gt;"x","",IF(AND($I950&lt;&gt;AE$4, IFERROR(MATCH("c",$AB950:AD950,0),0)=0),"x", IF(IFERROR(MATCH("c",$AB950:AD950,0),0)=0,"c","")))</f>
        <v/>
      </c>
      <c r="AF950" s="88" t="str">
        <f>IF($AB950&lt;&gt;"x","",IF(AND($I950&lt;&gt;AF$4, IFERROR(MATCH("c",$AB950:AE950,0),0)=0),"x", IF(IFERROR(MATCH("c",$AB950:AE950,0),0)=0,"c","")))</f>
        <v/>
      </c>
      <c r="AG950" s="88" t="str">
        <f>IF($AB950&lt;&gt;"x","",IF(AND($I950&lt;&gt;AG$4, IFERROR(MATCH("c",$AB950:AF950,0),0)=0),"x", IF(IFERROR(MATCH("c",$AB950:AF950,0),0)=0,"c","")))</f>
        <v/>
      </c>
      <c r="AH950" s="88" t="str">
        <f>IF($AB950&lt;&gt;"x","",IF(AND($I950&lt;&gt;AH$4, IFERROR(MATCH("c",$AB950:AG950,0),0)=0),"x", IF(IFERROR(MATCH("c",$AB950:AG950,0),0)=0,"c","")))</f>
        <v/>
      </c>
      <c r="AI950" s="88" t="str">
        <f>IF($AB950&lt;&gt;"x","",IF(AND($I950&lt;&gt;AI$4, IFERROR(MATCH("c",$AB950:AH950,0),0)=0),"x", IF(IFERROR(MATCH("c",$AB950:AH950,0),0)=0,"c","")))</f>
        <v/>
      </c>
      <c r="AJ950" s="88" t="str">
        <f>IF($AB950&lt;&gt;"x","",IF(AND($I950&lt;&gt;AJ$4, IFERROR(MATCH("c",$AB950:AI950,0),0)=0),"x", IF(IFERROR(MATCH("c",$AB950:AI950,0),0)=0,"c","")))</f>
        <v/>
      </c>
      <c r="AK950" s="88" t="str">
        <f>IF($AB950&lt;&gt;"x","",IF(AND($I950&lt;&gt;AK$4, IFERROR(MATCH("c",$AB950:AJ950,0),0)=0),"x", IF(IFERROR(MATCH("c",$AB950:AJ950,0),0)=0,"c","")))</f>
        <v/>
      </c>
      <c r="AL950" s="88" t="str">
        <f>IF($AB950&lt;&gt;"x","",IF(AND($I950&lt;&gt;AL$4, IFERROR(MATCH("c",$AB950:AK950,0),0)=0),"x", IF(IFERROR(MATCH("c",$AB950:AK950,0),0)=0,"c","")))</f>
        <v/>
      </c>
      <c r="AM950" s="88" t="str">
        <f>IF($AB950&lt;&gt;"x","",IF(AND($I950&lt;&gt;AM$4, IFERROR(MATCH("c",$AB950:AL950,0),0)=0),"x", IF(IFERROR(MATCH("c",$AB950:AL950,0),0)=0,"c","")))</f>
        <v/>
      </c>
      <c r="AN950" s="88" t="str">
        <f>IF($AB950&lt;&gt;"x","",IF(AND($I950&lt;&gt;AN$4, IFERROR(MATCH("c",$AB950:AM950,0),0)=0),"x", IF(IFERROR(MATCH("c",$AB950:AM950,0),0)=0,"c","")))</f>
        <v/>
      </c>
      <c r="AO950" s="88" t="str">
        <f>IF($AB950&lt;&gt;"x","",IF(AND($I950&lt;&gt;AO$4, IFERROR(MATCH("c",$AB950:AN950,0),0)=0),"x", IF(IFERROR(MATCH("c",$AB950:AN950,0),0)=0,"c","")))</f>
        <v/>
      </c>
      <c r="AP950" s="88" t="str">
        <f>IF($AB950&lt;&gt;"x","",IF(AND($I950&lt;&gt;AP$4, IFERROR(MATCH("c",$AB950:AO950,0),0)=0),"x", IF(IFERROR(MATCH("c",$AB950:AO950,0),0)=0,"c","")))</f>
        <v/>
      </c>
      <c r="AQ950" s="88" t="str">
        <f>IF($AB950&lt;&gt;"x","",IF(AND($I950&lt;&gt;AQ$4, IFERROR(MATCH("c",$AB950:AP950,0),0)=0),"x", IF(IFERROR(MATCH("c",$AB950:AP950,0),0)=0,"c","")))</f>
        <v/>
      </c>
    </row>
    <row r="951" spans="2:43" x14ac:dyDescent="0.25">
      <c r="B951" s="88">
        <f>IF(AND(OR(Pipeline!$F$5=H951,Pipeline!$F$5="",Pipeline!$F$5="All"), OR(Pipeline!$F$6=J951,Pipeline!$F$6="",Pipeline!$F$6="All"),  OR(Pipeline!$J$5&lt;=K951,Pipeline!$J$5=""), OR(Pipeline!$J$6&gt;=K951,Pipeline!$J$6=""),  OR(Pipeline!$N$5&lt;=O951,Pipeline!$N$5=""), OR(Pipeline!$N$6&gt;=O951,Pipeline!$N$6="")),1,0)</f>
        <v>1</v>
      </c>
      <c r="C951" s="99">
        <f>IF(B951&lt;&gt;1,"",COUNTIFS($I$6:I950,I951,$B$6:B950,1)+1)</f>
        <v>939</v>
      </c>
      <c r="D951" s="100" t="str">
        <f>IF(LEN(INDEX(Input!B$6:B$1005,ROW($C951)-ROW($C$5),1))=0,"-",INDEX(Input!B$6:B$1005,ROW($C951)-ROW($C$5),1))</f>
        <v>-</v>
      </c>
      <c r="E951" s="100" t="str">
        <f>IF(LEN(INDEX(Input!C$6:C$1005,ROW($C951)-ROW($C$5),1))=0,"-",INDEX(Input!C$6:C$1005,ROW($C951)-ROW($C$5),1))</f>
        <v>-</v>
      </c>
      <c r="F951" s="100" t="str">
        <f>IF(LEN(INDEX(Input!D$6:D$1005,ROW($C951)-ROW($C$5),1))=0,"-",INDEX(Input!D$6:D$1005,ROW($C951)-ROW($C$5),1))</f>
        <v>-</v>
      </c>
      <c r="G951" s="100" t="str">
        <f>IF(LEN(INDEX(Input!E$6:E$1005,ROW($C951)-ROW($C$5),1))=0,"-",INDEX(Input!E$6:E$1005,ROW($C951)-ROW($C$5),1))</f>
        <v>-</v>
      </c>
      <c r="H951" s="100" t="str">
        <f>IF(LEN(INDEX(Input!F$6:F$1005,ROW($C951)-ROW($C$5),1))=0,"-",INDEX(Input!F$6:F$1005,ROW($C951)-ROW($C$5),1))</f>
        <v>-</v>
      </c>
      <c r="I951" s="100" t="str">
        <f>IF(LEN(INDEX(Input!G$6:G$1005,ROW($C951)-ROW($C$5),1))=0,"",INDEX(Input!G$6:G$1005,ROW($C951)-ROW($C$5),1))</f>
        <v/>
      </c>
      <c r="J951" s="100" t="str">
        <f>IF(LEN(INDEX(Input!B$6:B$1005,ROW($C951)-ROW($C$5),1))=0,"-",IF(INDEX(Input!H$6:H$1005,ROW($C951)-ROW($C$5),1)="","Not set",INDEX(Input!H$6:H$1005,ROW($C951)-ROW($C$5),1)) )</f>
        <v>-</v>
      </c>
      <c r="K951" s="101" t="str">
        <f>IF(LEN(INDEX(Input!I$6:I$1005,ROW($C951)-ROW($C$5),1))=0,"",INDEX(Input!I$6:I$1005,ROW($C951)-ROW($C$5),1))</f>
        <v/>
      </c>
      <c r="L951" s="101" t="str">
        <f t="array" ref="L951">IFERROR(IF($AY$24=123,DAY(K951)&amp;connector&amp;IF($AZ$24="Extended",INDEX($AT$24:$AT$35,MONTH(K951),1),MONTH(K951))&amp;connector&amp;IF($AZ$24="Short", RIGHT(YEAR(K951),2),YEAR(K951)),IF($AY$24=213, MONTH(K951)&amp;connector&amp;DAY(K951)&amp;connector&amp;IF($AZ$24="Short", RIGHT(YEAR(K951),2),YEAR(K951)),IF($AZ$24="Short", RIGHT(YEAR(K951),2),YEAR(K951))&amp;connector&amp;MONTH(K951)&amp;connector&amp;DAY(K951))),"-")</f>
        <v>-</v>
      </c>
      <c r="M951" s="101" t="str">
        <f>IF(LEN(INDEX(Input!J$6:J$1005,ROW($C951)-ROW($C$5),1))=0,"",INDEX(Input!J$6:J$1005,ROW($C951)-ROW($C$5),1))</f>
        <v/>
      </c>
      <c r="N951" s="101" t="str">
        <f t="array" ref="N951">IFERROR(IF($AY$24=123,DAY(M951)&amp;connector&amp;IF($AZ$24="Extended",INDEX($AT$24:$AT$35,MONTH(M951),1),MONTH(M951))&amp;connector&amp;IF($AZ$24="Short", RIGHT(YEAR(M951),2),YEAR(M951)),IF($AY$24=213, MONTH(M951)&amp;connector&amp;DAY(M951)&amp;connector&amp;IF($AZ$24="Short", RIGHT(YEAR(M951),2),YEAR(M951)),IF($AZ$24="Short", RIGHT(YEAR(M951),2),YEAR(M951))&amp;connector&amp;MONTH(M951)&amp;connector&amp;DAY(M951))),"-")</f>
        <v>-</v>
      </c>
      <c r="O951" s="156" t="str">
        <f>IF(LEN(INDEX(Input!K$6:K$1005,ROW($C951)-ROW($C$5),1))=0,"",INDEX(Input!K$6:K$1005,ROW($C951)-ROW($C$5),1))</f>
        <v/>
      </c>
      <c r="P951" s="100" t="str">
        <f t="shared" si="110"/>
        <v>-</v>
      </c>
      <c r="Q951" s="156" t="str">
        <f>IF(LEN(INDEX(Input!L$6:L$1005,ROW($C951)-ROW($C$5),1))=0,"",INDEX(Input!L$6:L$1005,ROW($C951)-ROW($C$5),1))</f>
        <v/>
      </c>
      <c r="R951" s="100" t="str">
        <f t="shared" si="111"/>
        <v>-</v>
      </c>
      <c r="S951" s="156" t="str">
        <f>IF(LEN(INDEX(Input!M$6:M$1005,ROW($C951)-ROW($C$5),1))=0,"-",INDEX(Input!M$6:M$1005,ROW($C951)-ROW($C$5),1))</f>
        <v>-</v>
      </c>
      <c r="T951" s="156" t="str">
        <f t="shared" si="112"/>
        <v/>
      </c>
      <c r="U951" s="100" t="str">
        <f t="shared" si="113"/>
        <v>-</v>
      </c>
      <c r="V951" s="156" t="str">
        <f>IF(LEN(INDEX(Input!O$6:O$1005,ROW($C951)-ROW($C$5),1))=0,"",INDEX(Input!O$6:O$1005,ROW($C951)-ROW($C$5),1))</f>
        <v/>
      </c>
      <c r="W951" s="100" t="str">
        <f t="shared" si="114"/>
        <v>-</v>
      </c>
      <c r="X951" s="104" t="str">
        <f t="shared" si="115"/>
        <v/>
      </c>
      <c r="Y951" s="102" t="str">
        <f t="shared" si="116"/>
        <v/>
      </c>
      <c r="Z951" s="102" t="str">
        <f>IF(AND(OR(Dashboard!$D$7=J951,Dashboard!$D$7=""),  OR(Dashboard!$G$6&lt;=K951,Dashboard!$G$6=""), OR(Dashboard!$G$7&gt;=K951,Dashboard!$G$7=""),  OR(Dashboard!$J$6&lt;=O951,Dashboard!$J$6=""), OR(Dashboard!$J$7&gt;=O951,Dashboard!$J$7=""),D951&lt;&gt;""),"x","")</f>
        <v>x</v>
      </c>
      <c r="AA951" s="102" t="str">
        <f>IF(AND(OR(Dashboard!$D$6=H951,Dashboard!$D$6="",Dashboard!$D$6="All"), Z951="x"),"x","")</f>
        <v>x</v>
      </c>
      <c r="AB951" s="103" t="str">
        <f>IF(AND(OR(Dashboard!$D$6=H951,Dashboard!$D$6="",Dashboard!$D$6="All"), OR(Dashboard!$D$7=J951,Dashboard!$D$7=""),  OR(Dashboard!$G$6&lt;=K951,Dashboard!$G$6=""), OR(Dashboard!$G$7&gt;=K951,Dashboard!$G$7=""),  OR(Dashboard!$J$6&lt;=O951,Dashboard!$J$6=""), OR(Dashboard!$J$7&gt;=O951,Dashboard!$J$7=""),I951&lt;&gt;""),"x","")</f>
        <v/>
      </c>
      <c r="AC951" s="88" t="str">
        <f>IF($AB951&lt;&gt;"x","",IF(AND($I951&lt;&gt;AC$4, IFERROR(MATCH("c",$AB951:AB951,0),0)=0),"x", IF(IFERROR(MATCH("c",$AB951:AB951,0),0)=0,"c","")))</f>
        <v/>
      </c>
      <c r="AD951" s="88" t="str">
        <f>IF($AB951&lt;&gt;"x","",IF(AND($I951&lt;&gt;AD$4, IFERROR(MATCH("c",$AB951:AC951,0),0)=0),"x", IF(IFERROR(MATCH("c",$AB951:AC951,0),0)=0,"c","")))</f>
        <v/>
      </c>
      <c r="AE951" s="88" t="str">
        <f>IF($AB951&lt;&gt;"x","",IF(AND($I951&lt;&gt;AE$4, IFERROR(MATCH("c",$AB951:AD951,0),0)=0),"x", IF(IFERROR(MATCH("c",$AB951:AD951,0),0)=0,"c","")))</f>
        <v/>
      </c>
      <c r="AF951" s="88" t="str">
        <f>IF($AB951&lt;&gt;"x","",IF(AND($I951&lt;&gt;AF$4, IFERROR(MATCH("c",$AB951:AE951,0),0)=0),"x", IF(IFERROR(MATCH("c",$AB951:AE951,0),0)=0,"c","")))</f>
        <v/>
      </c>
      <c r="AG951" s="88" t="str">
        <f>IF($AB951&lt;&gt;"x","",IF(AND($I951&lt;&gt;AG$4, IFERROR(MATCH("c",$AB951:AF951,0),0)=0),"x", IF(IFERROR(MATCH("c",$AB951:AF951,0),0)=0,"c","")))</f>
        <v/>
      </c>
      <c r="AH951" s="88" t="str">
        <f>IF($AB951&lt;&gt;"x","",IF(AND($I951&lt;&gt;AH$4, IFERROR(MATCH("c",$AB951:AG951,0),0)=0),"x", IF(IFERROR(MATCH("c",$AB951:AG951,0),0)=0,"c","")))</f>
        <v/>
      </c>
      <c r="AI951" s="88" t="str">
        <f>IF($AB951&lt;&gt;"x","",IF(AND($I951&lt;&gt;AI$4, IFERROR(MATCH("c",$AB951:AH951,0),0)=0),"x", IF(IFERROR(MATCH("c",$AB951:AH951,0),0)=0,"c","")))</f>
        <v/>
      </c>
      <c r="AJ951" s="88" t="str">
        <f>IF($AB951&lt;&gt;"x","",IF(AND($I951&lt;&gt;AJ$4, IFERROR(MATCH("c",$AB951:AI951,0),0)=0),"x", IF(IFERROR(MATCH("c",$AB951:AI951,0),0)=0,"c","")))</f>
        <v/>
      </c>
      <c r="AK951" s="88" t="str">
        <f>IF($AB951&lt;&gt;"x","",IF(AND($I951&lt;&gt;AK$4, IFERROR(MATCH("c",$AB951:AJ951,0),0)=0),"x", IF(IFERROR(MATCH("c",$AB951:AJ951,0),0)=0,"c","")))</f>
        <v/>
      </c>
      <c r="AL951" s="88" t="str">
        <f>IF($AB951&lt;&gt;"x","",IF(AND($I951&lt;&gt;AL$4, IFERROR(MATCH("c",$AB951:AK951,0),0)=0),"x", IF(IFERROR(MATCH("c",$AB951:AK951,0),0)=0,"c","")))</f>
        <v/>
      </c>
      <c r="AM951" s="88" t="str">
        <f>IF($AB951&lt;&gt;"x","",IF(AND($I951&lt;&gt;AM$4, IFERROR(MATCH("c",$AB951:AL951,0),0)=0),"x", IF(IFERROR(MATCH("c",$AB951:AL951,0),0)=0,"c","")))</f>
        <v/>
      </c>
      <c r="AN951" s="88" t="str">
        <f>IF($AB951&lt;&gt;"x","",IF(AND($I951&lt;&gt;AN$4, IFERROR(MATCH("c",$AB951:AM951,0),0)=0),"x", IF(IFERROR(MATCH("c",$AB951:AM951,0),0)=0,"c","")))</f>
        <v/>
      </c>
      <c r="AO951" s="88" t="str">
        <f>IF($AB951&lt;&gt;"x","",IF(AND($I951&lt;&gt;AO$4, IFERROR(MATCH("c",$AB951:AN951,0),0)=0),"x", IF(IFERROR(MATCH("c",$AB951:AN951,0),0)=0,"c","")))</f>
        <v/>
      </c>
      <c r="AP951" s="88" t="str">
        <f>IF($AB951&lt;&gt;"x","",IF(AND($I951&lt;&gt;AP$4, IFERROR(MATCH("c",$AB951:AO951,0),0)=0),"x", IF(IFERROR(MATCH("c",$AB951:AO951,0),0)=0,"c","")))</f>
        <v/>
      </c>
      <c r="AQ951" s="88" t="str">
        <f>IF($AB951&lt;&gt;"x","",IF(AND($I951&lt;&gt;AQ$4, IFERROR(MATCH("c",$AB951:AP951,0),0)=0),"x", IF(IFERROR(MATCH("c",$AB951:AP951,0),0)=0,"c","")))</f>
        <v/>
      </c>
    </row>
    <row r="952" spans="2:43" x14ac:dyDescent="0.25">
      <c r="B952" s="88">
        <f>IF(AND(OR(Pipeline!$F$5=H952,Pipeline!$F$5="",Pipeline!$F$5="All"), OR(Pipeline!$F$6=J952,Pipeline!$F$6="",Pipeline!$F$6="All"),  OR(Pipeline!$J$5&lt;=K952,Pipeline!$J$5=""), OR(Pipeline!$J$6&gt;=K952,Pipeline!$J$6=""),  OR(Pipeline!$N$5&lt;=O952,Pipeline!$N$5=""), OR(Pipeline!$N$6&gt;=O952,Pipeline!$N$6="")),1,0)</f>
        <v>1</v>
      </c>
      <c r="C952" s="99">
        <f>IF(B952&lt;&gt;1,"",COUNTIFS($I$6:I951,I952,$B$6:B951,1)+1)</f>
        <v>940</v>
      </c>
      <c r="D952" s="100" t="str">
        <f>IF(LEN(INDEX(Input!B$6:B$1005,ROW($C952)-ROW($C$5),1))=0,"-",INDEX(Input!B$6:B$1005,ROW($C952)-ROW($C$5),1))</f>
        <v>-</v>
      </c>
      <c r="E952" s="100" t="str">
        <f>IF(LEN(INDEX(Input!C$6:C$1005,ROW($C952)-ROW($C$5),1))=0,"-",INDEX(Input!C$6:C$1005,ROW($C952)-ROW($C$5),1))</f>
        <v>-</v>
      </c>
      <c r="F952" s="100" t="str">
        <f>IF(LEN(INDEX(Input!D$6:D$1005,ROW($C952)-ROW($C$5),1))=0,"-",INDEX(Input!D$6:D$1005,ROW($C952)-ROW($C$5),1))</f>
        <v>-</v>
      </c>
      <c r="G952" s="100" t="str">
        <f>IF(LEN(INDEX(Input!E$6:E$1005,ROW($C952)-ROW($C$5),1))=0,"-",INDEX(Input!E$6:E$1005,ROW($C952)-ROW($C$5),1))</f>
        <v>-</v>
      </c>
      <c r="H952" s="100" t="str">
        <f>IF(LEN(INDEX(Input!F$6:F$1005,ROW($C952)-ROW($C$5),1))=0,"-",INDEX(Input!F$6:F$1005,ROW($C952)-ROW($C$5),1))</f>
        <v>-</v>
      </c>
      <c r="I952" s="100" t="str">
        <f>IF(LEN(INDEX(Input!G$6:G$1005,ROW($C952)-ROW($C$5),1))=0,"",INDEX(Input!G$6:G$1005,ROW($C952)-ROW($C$5),1))</f>
        <v/>
      </c>
      <c r="J952" s="100" t="str">
        <f>IF(LEN(INDEX(Input!B$6:B$1005,ROW($C952)-ROW($C$5),1))=0,"-",IF(INDEX(Input!H$6:H$1005,ROW($C952)-ROW($C$5),1)="","Not set",INDEX(Input!H$6:H$1005,ROW($C952)-ROW($C$5),1)) )</f>
        <v>-</v>
      </c>
      <c r="K952" s="101" t="str">
        <f>IF(LEN(INDEX(Input!I$6:I$1005,ROW($C952)-ROW($C$5),1))=0,"",INDEX(Input!I$6:I$1005,ROW($C952)-ROW($C$5),1))</f>
        <v/>
      </c>
      <c r="L952" s="101" t="str">
        <f t="array" ref="L952">IFERROR(IF($AY$24=123,DAY(K952)&amp;connector&amp;IF($AZ$24="Extended",INDEX($AT$24:$AT$35,MONTH(K952),1),MONTH(K952))&amp;connector&amp;IF($AZ$24="Short", RIGHT(YEAR(K952),2),YEAR(K952)),IF($AY$24=213, MONTH(K952)&amp;connector&amp;DAY(K952)&amp;connector&amp;IF($AZ$24="Short", RIGHT(YEAR(K952),2),YEAR(K952)),IF($AZ$24="Short", RIGHT(YEAR(K952),2),YEAR(K952))&amp;connector&amp;MONTH(K952)&amp;connector&amp;DAY(K952))),"-")</f>
        <v>-</v>
      </c>
      <c r="M952" s="101" t="str">
        <f>IF(LEN(INDEX(Input!J$6:J$1005,ROW($C952)-ROW($C$5),1))=0,"",INDEX(Input!J$6:J$1005,ROW($C952)-ROW($C$5),1))</f>
        <v/>
      </c>
      <c r="N952" s="101" t="str">
        <f t="array" ref="N952">IFERROR(IF($AY$24=123,DAY(M952)&amp;connector&amp;IF($AZ$24="Extended",INDEX($AT$24:$AT$35,MONTH(M952),1),MONTH(M952))&amp;connector&amp;IF($AZ$24="Short", RIGHT(YEAR(M952),2),YEAR(M952)),IF($AY$24=213, MONTH(M952)&amp;connector&amp;DAY(M952)&amp;connector&amp;IF($AZ$24="Short", RIGHT(YEAR(M952),2),YEAR(M952)),IF($AZ$24="Short", RIGHT(YEAR(M952),2),YEAR(M952))&amp;connector&amp;MONTH(M952)&amp;connector&amp;DAY(M952))),"-")</f>
        <v>-</v>
      </c>
      <c r="O952" s="156" t="str">
        <f>IF(LEN(INDEX(Input!K$6:K$1005,ROW($C952)-ROW($C$5),1))=0,"",INDEX(Input!K$6:K$1005,ROW($C952)-ROW($C$5),1))</f>
        <v/>
      </c>
      <c r="P952" s="100" t="str">
        <f t="shared" si="110"/>
        <v>-</v>
      </c>
      <c r="Q952" s="156" t="str">
        <f>IF(LEN(INDEX(Input!L$6:L$1005,ROW($C952)-ROW($C$5),1))=0,"",INDEX(Input!L$6:L$1005,ROW($C952)-ROW($C$5),1))</f>
        <v/>
      </c>
      <c r="R952" s="100" t="str">
        <f t="shared" si="111"/>
        <v>-</v>
      </c>
      <c r="S952" s="156" t="str">
        <f>IF(LEN(INDEX(Input!M$6:M$1005,ROW($C952)-ROW($C$5),1))=0,"-",INDEX(Input!M$6:M$1005,ROW($C952)-ROW($C$5),1))</f>
        <v>-</v>
      </c>
      <c r="T952" s="156" t="str">
        <f t="shared" si="112"/>
        <v/>
      </c>
      <c r="U952" s="100" t="str">
        <f t="shared" si="113"/>
        <v>-</v>
      </c>
      <c r="V952" s="156" t="str">
        <f>IF(LEN(INDEX(Input!O$6:O$1005,ROW($C952)-ROW($C$5),1))=0,"",INDEX(Input!O$6:O$1005,ROW($C952)-ROW($C$5),1))</f>
        <v/>
      </c>
      <c r="W952" s="100" t="str">
        <f t="shared" si="114"/>
        <v>-</v>
      </c>
      <c r="X952" s="104" t="str">
        <f t="shared" si="115"/>
        <v/>
      </c>
      <c r="Y952" s="102" t="str">
        <f t="shared" si="116"/>
        <v/>
      </c>
      <c r="Z952" s="102" t="str">
        <f>IF(AND(OR(Dashboard!$D$7=J952,Dashboard!$D$7=""),  OR(Dashboard!$G$6&lt;=K952,Dashboard!$G$6=""), OR(Dashboard!$G$7&gt;=K952,Dashboard!$G$7=""),  OR(Dashboard!$J$6&lt;=O952,Dashboard!$J$6=""), OR(Dashboard!$J$7&gt;=O952,Dashboard!$J$7=""),D952&lt;&gt;""),"x","")</f>
        <v>x</v>
      </c>
      <c r="AA952" s="102" t="str">
        <f>IF(AND(OR(Dashboard!$D$6=H952,Dashboard!$D$6="",Dashboard!$D$6="All"), Z952="x"),"x","")</f>
        <v>x</v>
      </c>
      <c r="AB952" s="103" t="str">
        <f>IF(AND(OR(Dashboard!$D$6=H952,Dashboard!$D$6="",Dashboard!$D$6="All"), OR(Dashboard!$D$7=J952,Dashboard!$D$7=""),  OR(Dashboard!$G$6&lt;=K952,Dashboard!$G$6=""), OR(Dashboard!$G$7&gt;=K952,Dashboard!$G$7=""),  OR(Dashboard!$J$6&lt;=O952,Dashboard!$J$6=""), OR(Dashboard!$J$7&gt;=O952,Dashboard!$J$7=""),I952&lt;&gt;""),"x","")</f>
        <v/>
      </c>
      <c r="AC952" s="88" t="str">
        <f>IF($AB952&lt;&gt;"x","",IF(AND($I952&lt;&gt;AC$4, IFERROR(MATCH("c",$AB952:AB952,0),0)=0),"x", IF(IFERROR(MATCH("c",$AB952:AB952,0),0)=0,"c","")))</f>
        <v/>
      </c>
      <c r="AD952" s="88" t="str">
        <f>IF($AB952&lt;&gt;"x","",IF(AND($I952&lt;&gt;AD$4, IFERROR(MATCH("c",$AB952:AC952,0),0)=0),"x", IF(IFERROR(MATCH("c",$AB952:AC952,0),0)=0,"c","")))</f>
        <v/>
      </c>
      <c r="AE952" s="88" t="str">
        <f>IF($AB952&lt;&gt;"x","",IF(AND($I952&lt;&gt;AE$4, IFERROR(MATCH("c",$AB952:AD952,0),0)=0),"x", IF(IFERROR(MATCH("c",$AB952:AD952,0),0)=0,"c","")))</f>
        <v/>
      </c>
      <c r="AF952" s="88" t="str">
        <f>IF($AB952&lt;&gt;"x","",IF(AND($I952&lt;&gt;AF$4, IFERROR(MATCH("c",$AB952:AE952,0),0)=0),"x", IF(IFERROR(MATCH("c",$AB952:AE952,0),0)=0,"c","")))</f>
        <v/>
      </c>
      <c r="AG952" s="88" t="str">
        <f>IF($AB952&lt;&gt;"x","",IF(AND($I952&lt;&gt;AG$4, IFERROR(MATCH("c",$AB952:AF952,0),0)=0),"x", IF(IFERROR(MATCH("c",$AB952:AF952,0),0)=0,"c","")))</f>
        <v/>
      </c>
      <c r="AH952" s="88" t="str">
        <f>IF($AB952&lt;&gt;"x","",IF(AND($I952&lt;&gt;AH$4, IFERROR(MATCH("c",$AB952:AG952,0),0)=0),"x", IF(IFERROR(MATCH("c",$AB952:AG952,0),0)=0,"c","")))</f>
        <v/>
      </c>
      <c r="AI952" s="88" t="str">
        <f>IF($AB952&lt;&gt;"x","",IF(AND($I952&lt;&gt;AI$4, IFERROR(MATCH("c",$AB952:AH952,0),0)=0),"x", IF(IFERROR(MATCH("c",$AB952:AH952,0),0)=0,"c","")))</f>
        <v/>
      </c>
      <c r="AJ952" s="88" t="str">
        <f>IF($AB952&lt;&gt;"x","",IF(AND($I952&lt;&gt;AJ$4, IFERROR(MATCH("c",$AB952:AI952,0),0)=0),"x", IF(IFERROR(MATCH("c",$AB952:AI952,0),0)=0,"c","")))</f>
        <v/>
      </c>
      <c r="AK952" s="88" t="str">
        <f>IF($AB952&lt;&gt;"x","",IF(AND($I952&lt;&gt;AK$4, IFERROR(MATCH("c",$AB952:AJ952,0),0)=0),"x", IF(IFERROR(MATCH("c",$AB952:AJ952,0),0)=0,"c","")))</f>
        <v/>
      </c>
      <c r="AL952" s="88" t="str">
        <f>IF($AB952&lt;&gt;"x","",IF(AND($I952&lt;&gt;AL$4, IFERROR(MATCH("c",$AB952:AK952,0),0)=0),"x", IF(IFERROR(MATCH("c",$AB952:AK952,0),0)=0,"c","")))</f>
        <v/>
      </c>
      <c r="AM952" s="88" t="str">
        <f>IF($AB952&lt;&gt;"x","",IF(AND($I952&lt;&gt;AM$4, IFERROR(MATCH("c",$AB952:AL952,0),0)=0),"x", IF(IFERROR(MATCH("c",$AB952:AL952,0),0)=0,"c","")))</f>
        <v/>
      </c>
      <c r="AN952" s="88" t="str">
        <f>IF($AB952&lt;&gt;"x","",IF(AND($I952&lt;&gt;AN$4, IFERROR(MATCH("c",$AB952:AM952,0),0)=0),"x", IF(IFERROR(MATCH("c",$AB952:AM952,0),0)=0,"c","")))</f>
        <v/>
      </c>
      <c r="AO952" s="88" t="str">
        <f>IF($AB952&lt;&gt;"x","",IF(AND($I952&lt;&gt;AO$4, IFERROR(MATCH("c",$AB952:AN952,0),0)=0),"x", IF(IFERROR(MATCH("c",$AB952:AN952,0),0)=0,"c","")))</f>
        <v/>
      </c>
      <c r="AP952" s="88" t="str">
        <f>IF($AB952&lt;&gt;"x","",IF(AND($I952&lt;&gt;AP$4, IFERROR(MATCH("c",$AB952:AO952,0),0)=0),"x", IF(IFERROR(MATCH("c",$AB952:AO952,0),0)=0,"c","")))</f>
        <v/>
      </c>
      <c r="AQ952" s="88" t="str">
        <f>IF($AB952&lt;&gt;"x","",IF(AND($I952&lt;&gt;AQ$4, IFERROR(MATCH("c",$AB952:AP952,0),0)=0),"x", IF(IFERROR(MATCH("c",$AB952:AP952,0),0)=0,"c","")))</f>
        <v/>
      </c>
    </row>
    <row r="953" spans="2:43" x14ac:dyDescent="0.25">
      <c r="B953" s="88">
        <f>IF(AND(OR(Pipeline!$F$5=H953,Pipeline!$F$5="",Pipeline!$F$5="All"), OR(Pipeline!$F$6=J953,Pipeline!$F$6="",Pipeline!$F$6="All"),  OR(Pipeline!$J$5&lt;=K953,Pipeline!$J$5=""), OR(Pipeline!$J$6&gt;=K953,Pipeline!$J$6=""),  OR(Pipeline!$N$5&lt;=O953,Pipeline!$N$5=""), OR(Pipeline!$N$6&gt;=O953,Pipeline!$N$6="")),1,0)</f>
        <v>1</v>
      </c>
      <c r="C953" s="99">
        <f>IF(B953&lt;&gt;1,"",COUNTIFS($I$6:I952,I953,$B$6:B952,1)+1)</f>
        <v>941</v>
      </c>
      <c r="D953" s="100" t="str">
        <f>IF(LEN(INDEX(Input!B$6:B$1005,ROW($C953)-ROW($C$5),1))=0,"-",INDEX(Input!B$6:B$1005,ROW($C953)-ROW($C$5),1))</f>
        <v>-</v>
      </c>
      <c r="E953" s="100" t="str">
        <f>IF(LEN(INDEX(Input!C$6:C$1005,ROW($C953)-ROW($C$5),1))=0,"-",INDEX(Input!C$6:C$1005,ROW($C953)-ROW($C$5),1))</f>
        <v>-</v>
      </c>
      <c r="F953" s="100" t="str">
        <f>IF(LEN(INDEX(Input!D$6:D$1005,ROW($C953)-ROW($C$5),1))=0,"-",INDEX(Input!D$6:D$1005,ROW($C953)-ROW($C$5),1))</f>
        <v>-</v>
      </c>
      <c r="G953" s="100" t="str">
        <f>IF(LEN(INDEX(Input!E$6:E$1005,ROW($C953)-ROW($C$5),1))=0,"-",INDEX(Input!E$6:E$1005,ROW($C953)-ROW($C$5),1))</f>
        <v>-</v>
      </c>
      <c r="H953" s="100" t="str">
        <f>IF(LEN(INDEX(Input!F$6:F$1005,ROW($C953)-ROW($C$5),1))=0,"-",INDEX(Input!F$6:F$1005,ROW($C953)-ROW($C$5),1))</f>
        <v>-</v>
      </c>
      <c r="I953" s="100" t="str">
        <f>IF(LEN(INDEX(Input!G$6:G$1005,ROW($C953)-ROW($C$5),1))=0,"",INDEX(Input!G$6:G$1005,ROW($C953)-ROW($C$5),1))</f>
        <v/>
      </c>
      <c r="J953" s="100" t="str">
        <f>IF(LEN(INDEX(Input!B$6:B$1005,ROW($C953)-ROW($C$5),1))=0,"-",IF(INDEX(Input!H$6:H$1005,ROW($C953)-ROW($C$5),1)="","Not set",INDEX(Input!H$6:H$1005,ROW($C953)-ROW($C$5),1)) )</f>
        <v>-</v>
      </c>
      <c r="K953" s="101" t="str">
        <f>IF(LEN(INDEX(Input!I$6:I$1005,ROW($C953)-ROW($C$5),1))=0,"",INDEX(Input!I$6:I$1005,ROW($C953)-ROW($C$5),1))</f>
        <v/>
      </c>
      <c r="L953" s="101" t="str">
        <f t="array" ref="L953">IFERROR(IF($AY$24=123,DAY(K953)&amp;connector&amp;IF($AZ$24="Extended",INDEX($AT$24:$AT$35,MONTH(K953),1),MONTH(K953))&amp;connector&amp;IF($AZ$24="Short", RIGHT(YEAR(K953),2),YEAR(K953)),IF($AY$24=213, MONTH(K953)&amp;connector&amp;DAY(K953)&amp;connector&amp;IF($AZ$24="Short", RIGHT(YEAR(K953),2),YEAR(K953)),IF($AZ$24="Short", RIGHT(YEAR(K953),2),YEAR(K953))&amp;connector&amp;MONTH(K953)&amp;connector&amp;DAY(K953))),"-")</f>
        <v>-</v>
      </c>
      <c r="M953" s="101" t="str">
        <f>IF(LEN(INDEX(Input!J$6:J$1005,ROW($C953)-ROW($C$5),1))=0,"",INDEX(Input!J$6:J$1005,ROW($C953)-ROW($C$5),1))</f>
        <v/>
      </c>
      <c r="N953" s="101" t="str">
        <f t="array" ref="N953">IFERROR(IF($AY$24=123,DAY(M953)&amp;connector&amp;IF($AZ$24="Extended",INDEX($AT$24:$AT$35,MONTH(M953),1),MONTH(M953))&amp;connector&amp;IF($AZ$24="Short", RIGHT(YEAR(M953),2),YEAR(M953)),IF($AY$24=213, MONTH(M953)&amp;connector&amp;DAY(M953)&amp;connector&amp;IF($AZ$24="Short", RIGHT(YEAR(M953),2),YEAR(M953)),IF($AZ$24="Short", RIGHT(YEAR(M953),2),YEAR(M953))&amp;connector&amp;MONTH(M953)&amp;connector&amp;DAY(M953))),"-")</f>
        <v>-</v>
      </c>
      <c r="O953" s="156" t="str">
        <f>IF(LEN(INDEX(Input!K$6:K$1005,ROW($C953)-ROW($C$5),1))=0,"",INDEX(Input!K$6:K$1005,ROW($C953)-ROW($C$5),1))</f>
        <v/>
      </c>
      <c r="P953" s="100" t="str">
        <f t="shared" si="110"/>
        <v>-</v>
      </c>
      <c r="Q953" s="156" t="str">
        <f>IF(LEN(INDEX(Input!L$6:L$1005,ROW($C953)-ROW($C$5),1))=0,"",INDEX(Input!L$6:L$1005,ROW($C953)-ROW($C$5),1))</f>
        <v/>
      </c>
      <c r="R953" s="100" t="str">
        <f t="shared" si="111"/>
        <v>-</v>
      </c>
      <c r="S953" s="156" t="str">
        <f>IF(LEN(INDEX(Input!M$6:M$1005,ROW($C953)-ROW($C$5),1))=0,"-",INDEX(Input!M$6:M$1005,ROW($C953)-ROW($C$5),1))</f>
        <v>-</v>
      </c>
      <c r="T953" s="156" t="str">
        <f t="shared" si="112"/>
        <v/>
      </c>
      <c r="U953" s="100" t="str">
        <f t="shared" si="113"/>
        <v>-</v>
      </c>
      <c r="V953" s="156" t="str">
        <f>IF(LEN(INDEX(Input!O$6:O$1005,ROW($C953)-ROW($C$5),1))=0,"",INDEX(Input!O$6:O$1005,ROW($C953)-ROW($C$5),1))</f>
        <v/>
      </c>
      <c r="W953" s="100" t="str">
        <f t="shared" si="114"/>
        <v>-</v>
      </c>
      <c r="X953" s="104" t="str">
        <f t="shared" si="115"/>
        <v/>
      </c>
      <c r="Y953" s="102" t="str">
        <f t="shared" si="116"/>
        <v/>
      </c>
      <c r="Z953" s="102" t="str">
        <f>IF(AND(OR(Dashboard!$D$7=J953,Dashboard!$D$7=""),  OR(Dashboard!$G$6&lt;=K953,Dashboard!$G$6=""), OR(Dashboard!$G$7&gt;=K953,Dashboard!$G$7=""),  OR(Dashboard!$J$6&lt;=O953,Dashboard!$J$6=""), OR(Dashboard!$J$7&gt;=O953,Dashboard!$J$7=""),D953&lt;&gt;""),"x","")</f>
        <v>x</v>
      </c>
      <c r="AA953" s="102" t="str">
        <f>IF(AND(OR(Dashboard!$D$6=H953,Dashboard!$D$6="",Dashboard!$D$6="All"), Z953="x"),"x","")</f>
        <v>x</v>
      </c>
      <c r="AB953" s="103" t="str">
        <f>IF(AND(OR(Dashboard!$D$6=H953,Dashboard!$D$6="",Dashboard!$D$6="All"), OR(Dashboard!$D$7=J953,Dashboard!$D$7=""),  OR(Dashboard!$G$6&lt;=K953,Dashboard!$G$6=""), OR(Dashboard!$G$7&gt;=K953,Dashboard!$G$7=""),  OR(Dashboard!$J$6&lt;=O953,Dashboard!$J$6=""), OR(Dashboard!$J$7&gt;=O953,Dashboard!$J$7=""),I953&lt;&gt;""),"x","")</f>
        <v/>
      </c>
      <c r="AC953" s="88" t="str">
        <f>IF($AB953&lt;&gt;"x","",IF(AND($I953&lt;&gt;AC$4, IFERROR(MATCH("c",$AB953:AB953,0),0)=0),"x", IF(IFERROR(MATCH("c",$AB953:AB953,0),0)=0,"c","")))</f>
        <v/>
      </c>
      <c r="AD953" s="88" t="str">
        <f>IF($AB953&lt;&gt;"x","",IF(AND($I953&lt;&gt;AD$4, IFERROR(MATCH("c",$AB953:AC953,0),0)=0),"x", IF(IFERROR(MATCH("c",$AB953:AC953,0),0)=0,"c","")))</f>
        <v/>
      </c>
      <c r="AE953" s="88" t="str">
        <f>IF($AB953&lt;&gt;"x","",IF(AND($I953&lt;&gt;AE$4, IFERROR(MATCH("c",$AB953:AD953,0),0)=0),"x", IF(IFERROR(MATCH("c",$AB953:AD953,0),0)=0,"c","")))</f>
        <v/>
      </c>
      <c r="AF953" s="88" t="str">
        <f>IF($AB953&lt;&gt;"x","",IF(AND($I953&lt;&gt;AF$4, IFERROR(MATCH("c",$AB953:AE953,0),0)=0),"x", IF(IFERROR(MATCH("c",$AB953:AE953,0),0)=0,"c","")))</f>
        <v/>
      </c>
      <c r="AG953" s="88" t="str">
        <f>IF($AB953&lt;&gt;"x","",IF(AND($I953&lt;&gt;AG$4, IFERROR(MATCH("c",$AB953:AF953,0),0)=0),"x", IF(IFERROR(MATCH("c",$AB953:AF953,0),0)=0,"c","")))</f>
        <v/>
      </c>
      <c r="AH953" s="88" t="str">
        <f>IF($AB953&lt;&gt;"x","",IF(AND($I953&lt;&gt;AH$4, IFERROR(MATCH("c",$AB953:AG953,0),0)=0),"x", IF(IFERROR(MATCH("c",$AB953:AG953,0),0)=0,"c","")))</f>
        <v/>
      </c>
      <c r="AI953" s="88" t="str">
        <f>IF($AB953&lt;&gt;"x","",IF(AND($I953&lt;&gt;AI$4, IFERROR(MATCH("c",$AB953:AH953,0),0)=0),"x", IF(IFERROR(MATCH("c",$AB953:AH953,0),0)=0,"c","")))</f>
        <v/>
      </c>
      <c r="AJ953" s="88" t="str">
        <f>IF($AB953&lt;&gt;"x","",IF(AND($I953&lt;&gt;AJ$4, IFERROR(MATCH("c",$AB953:AI953,0),0)=0),"x", IF(IFERROR(MATCH("c",$AB953:AI953,0),0)=0,"c","")))</f>
        <v/>
      </c>
      <c r="AK953" s="88" t="str">
        <f>IF($AB953&lt;&gt;"x","",IF(AND($I953&lt;&gt;AK$4, IFERROR(MATCH("c",$AB953:AJ953,0),0)=0),"x", IF(IFERROR(MATCH("c",$AB953:AJ953,0),0)=0,"c","")))</f>
        <v/>
      </c>
      <c r="AL953" s="88" t="str">
        <f>IF($AB953&lt;&gt;"x","",IF(AND($I953&lt;&gt;AL$4, IFERROR(MATCH("c",$AB953:AK953,0),0)=0),"x", IF(IFERROR(MATCH("c",$AB953:AK953,0),0)=0,"c","")))</f>
        <v/>
      </c>
      <c r="AM953" s="88" t="str">
        <f>IF($AB953&lt;&gt;"x","",IF(AND($I953&lt;&gt;AM$4, IFERROR(MATCH("c",$AB953:AL953,0),0)=0),"x", IF(IFERROR(MATCH("c",$AB953:AL953,0),0)=0,"c","")))</f>
        <v/>
      </c>
      <c r="AN953" s="88" t="str">
        <f>IF($AB953&lt;&gt;"x","",IF(AND($I953&lt;&gt;AN$4, IFERROR(MATCH("c",$AB953:AM953,0),0)=0),"x", IF(IFERROR(MATCH("c",$AB953:AM953,0),0)=0,"c","")))</f>
        <v/>
      </c>
      <c r="AO953" s="88" t="str">
        <f>IF($AB953&lt;&gt;"x","",IF(AND($I953&lt;&gt;AO$4, IFERROR(MATCH("c",$AB953:AN953,0),0)=0),"x", IF(IFERROR(MATCH("c",$AB953:AN953,0),0)=0,"c","")))</f>
        <v/>
      </c>
      <c r="AP953" s="88" t="str">
        <f>IF($AB953&lt;&gt;"x","",IF(AND($I953&lt;&gt;AP$4, IFERROR(MATCH("c",$AB953:AO953,0),0)=0),"x", IF(IFERROR(MATCH("c",$AB953:AO953,0),0)=0,"c","")))</f>
        <v/>
      </c>
      <c r="AQ953" s="88" t="str">
        <f>IF($AB953&lt;&gt;"x","",IF(AND($I953&lt;&gt;AQ$4, IFERROR(MATCH("c",$AB953:AP953,0),0)=0),"x", IF(IFERROR(MATCH("c",$AB953:AP953,0),0)=0,"c","")))</f>
        <v/>
      </c>
    </row>
    <row r="954" spans="2:43" x14ac:dyDescent="0.25">
      <c r="B954" s="88">
        <f>IF(AND(OR(Pipeline!$F$5=H954,Pipeline!$F$5="",Pipeline!$F$5="All"), OR(Pipeline!$F$6=J954,Pipeline!$F$6="",Pipeline!$F$6="All"),  OR(Pipeline!$J$5&lt;=K954,Pipeline!$J$5=""), OR(Pipeline!$J$6&gt;=K954,Pipeline!$J$6=""),  OR(Pipeline!$N$5&lt;=O954,Pipeline!$N$5=""), OR(Pipeline!$N$6&gt;=O954,Pipeline!$N$6="")),1,0)</f>
        <v>1</v>
      </c>
      <c r="C954" s="99">
        <f>IF(B954&lt;&gt;1,"",COUNTIFS($I$6:I953,I954,$B$6:B953,1)+1)</f>
        <v>942</v>
      </c>
      <c r="D954" s="100" t="str">
        <f>IF(LEN(INDEX(Input!B$6:B$1005,ROW($C954)-ROW($C$5),1))=0,"-",INDEX(Input!B$6:B$1005,ROW($C954)-ROW($C$5),1))</f>
        <v>-</v>
      </c>
      <c r="E954" s="100" t="str">
        <f>IF(LEN(INDEX(Input!C$6:C$1005,ROW($C954)-ROW($C$5),1))=0,"-",INDEX(Input!C$6:C$1005,ROW($C954)-ROW($C$5),1))</f>
        <v>-</v>
      </c>
      <c r="F954" s="100" t="str">
        <f>IF(LEN(INDEX(Input!D$6:D$1005,ROW($C954)-ROW($C$5),1))=0,"-",INDEX(Input!D$6:D$1005,ROW($C954)-ROW($C$5),1))</f>
        <v>-</v>
      </c>
      <c r="G954" s="100" t="str">
        <f>IF(LEN(INDEX(Input!E$6:E$1005,ROW($C954)-ROW($C$5),1))=0,"-",INDEX(Input!E$6:E$1005,ROW($C954)-ROW($C$5),1))</f>
        <v>-</v>
      </c>
      <c r="H954" s="100" t="str">
        <f>IF(LEN(INDEX(Input!F$6:F$1005,ROW($C954)-ROW($C$5),1))=0,"-",INDEX(Input!F$6:F$1005,ROW($C954)-ROW($C$5),1))</f>
        <v>-</v>
      </c>
      <c r="I954" s="100" t="str">
        <f>IF(LEN(INDEX(Input!G$6:G$1005,ROW($C954)-ROW($C$5),1))=0,"",INDEX(Input!G$6:G$1005,ROW($C954)-ROW($C$5),1))</f>
        <v/>
      </c>
      <c r="J954" s="100" t="str">
        <f>IF(LEN(INDEX(Input!B$6:B$1005,ROW($C954)-ROW($C$5),1))=0,"-",IF(INDEX(Input!H$6:H$1005,ROW($C954)-ROW($C$5),1)="","Not set",INDEX(Input!H$6:H$1005,ROW($C954)-ROW($C$5),1)) )</f>
        <v>-</v>
      </c>
      <c r="K954" s="101" t="str">
        <f>IF(LEN(INDEX(Input!I$6:I$1005,ROW($C954)-ROW($C$5),1))=0,"",INDEX(Input!I$6:I$1005,ROW($C954)-ROW($C$5),1))</f>
        <v/>
      </c>
      <c r="L954" s="101" t="str">
        <f t="array" ref="L954">IFERROR(IF($AY$24=123,DAY(K954)&amp;connector&amp;IF($AZ$24="Extended",INDEX($AT$24:$AT$35,MONTH(K954),1),MONTH(K954))&amp;connector&amp;IF($AZ$24="Short", RIGHT(YEAR(K954),2),YEAR(K954)),IF($AY$24=213, MONTH(K954)&amp;connector&amp;DAY(K954)&amp;connector&amp;IF($AZ$24="Short", RIGHT(YEAR(K954),2),YEAR(K954)),IF($AZ$24="Short", RIGHT(YEAR(K954),2),YEAR(K954))&amp;connector&amp;MONTH(K954)&amp;connector&amp;DAY(K954))),"-")</f>
        <v>-</v>
      </c>
      <c r="M954" s="101" t="str">
        <f>IF(LEN(INDEX(Input!J$6:J$1005,ROW($C954)-ROW($C$5),1))=0,"",INDEX(Input!J$6:J$1005,ROW($C954)-ROW($C$5),1))</f>
        <v/>
      </c>
      <c r="N954" s="101" t="str">
        <f t="array" ref="N954">IFERROR(IF($AY$24=123,DAY(M954)&amp;connector&amp;IF($AZ$24="Extended",INDEX($AT$24:$AT$35,MONTH(M954),1),MONTH(M954))&amp;connector&amp;IF($AZ$24="Short", RIGHT(YEAR(M954),2),YEAR(M954)),IF($AY$24=213, MONTH(M954)&amp;connector&amp;DAY(M954)&amp;connector&amp;IF($AZ$24="Short", RIGHT(YEAR(M954),2),YEAR(M954)),IF($AZ$24="Short", RIGHT(YEAR(M954),2),YEAR(M954))&amp;connector&amp;MONTH(M954)&amp;connector&amp;DAY(M954))),"-")</f>
        <v>-</v>
      </c>
      <c r="O954" s="156" t="str">
        <f>IF(LEN(INDEX(Input!K$6:K$1005,ROW($C954)-ROW($C$5),1))=0,"",INDEX(Input!K$6:K$1005,ROW($C954)-ROW($C$5),1))</f>
        <v/>
      </c>
      <c r="P954" s="100" t="str">
        <f t="shared" si="110"/>
        <v>-</v>
      </c>
      <c r="Q954" s="156" t="str">
        <f>IF(LEN(INDEX(Input!L$6:L$1005,ROW($C954)-ROW($C$5),1))=0,"",INDEX(Input!L$6:L$1005,ROW($C954)-ROW($C$5),1))</f>
        <v/>
      </c>
      <c r="R954" s="100" t="str">
        <f t="shared" si="111"/>
        <v>-</v>
      </c>
      <c r="S954" s="156" t="str">
        <f>IF(LEN(INDEX(Input!M$6:M$1005,ROW($C954)-ROW($C$5),1))=0,"-",INDEX(Input!M$6:M$1005,ROW($C954)-ROW($C$5),1))</f>
        <v>-</v>
      </c>
      <c r="T954" s="156" t="str">
        <f t="shared" si="112"/>
        <v/>
      </c>
      <c r="U954" s="100" t="str">
        <f t="shared" si="113"/>
        <v>-</v>
      </c>
      <c r="V954" s="156" t="str">
        <f>IF(LEN(INDEX(Input!O$6:O$1005,ROW($C954)-ROW($C$5),1))=0,"",INDEX(Input!O$6:O$1005,ROW($C954)-ROW($C$5),1))</f>
        <v/>
      </c>
      <c r="W954" s="100" t="str">
        <f t="shared" si="114"/>
        <v>-</v>
      </c>
      <c r="X954" s="104" t="str">
        <f t="shared" si="115"/>
        <v/>
      </c>
      <c r="Y954" s="102" t="str">
        <f t="shared" si="116"/>
        <v/>
      </c>
      <c r="Z954" s="102" t="str">
        <f>IF(AND(OR(Dashboard!$D$7=J954,Dashboard!$D$7=""),  OR(Dashboard!$G$6&lt;=K954,Dashboard!$G$6=""), OR(Dashboard!$G$7&gt;=K954,Dashboard!$G$7=""),  OR(Dashboard!$J$6&lt;=O954,Dashboard!$J$6=""), OR(Dashboard!$J$7&gt;=O954,Dashboard!$J$7=""),D954&lt;&gt;""),"x","")</f>
        <v>x</v>
      </c>
      <c r="AA954" s="102" t="str">
        <f>IF(AND(OR(Dashboard!$D$6=H954,Dashboard!$D$6="",Dashboard!$D$6="All"), Z954="x"),"x","")</f>
        <v>x</v>
      </c>
      <c r="AB954" s="103" t="str">
        <f>IF(AND(OR(Dashboard!$D$6=H954,Dashboard!$D$6="",Dashboard!$D$6="All"), OR(Dashboard!$D$7=J954,Dashboard!$D$7=""),  OR(Dashboard!$G$6&lt;=K954,Dashboard!$G$6=""), OR(Dashboard!$G$7&gt;=K954,Dashboard!$G$7=""),  OR(Dashboard!$J$6&lt;=O954,Dashboard!$J$6=""), OR(Dashboard!$J$7&gt;=O954,Dashboard!$J$7=""),I954&lt;&gt;""),"x","")</f>
        <v/>
      </c>
      <c r="AC954" s="88" t="str">
        <f>IF($AB954&lt;&gt;"x","",IF(AND($I954&lt;&gt;AC$4, IFERROR(MATCH("c",$AB954:AB954,0),0)=0),"x", IF(IFERROR(MATCH("c",$AB954:AB954,0),0)=0,"c","")))</f>
        <v/>
      </c>
      <c r="AD954" s="88" t="str">
        <f>IF($AB954&lt;&gt;"x","",IF(AND($I954&lt;&gt;AD$4, IFERROR(MATCH("c",$AB954:AC954,0),0)=0),"x", IF(IFERROR(MATCH("c",$AB954:AC954,0),0)=0,"c","")))</f>
        <v/>
      </c>
      <c r="AE954" s="88" t="str">
        <f>IF($AB954&lt;&gt;"x","",IF(AND($I954&lt;&gt;AE$4, IFERROR(MATCH("c",$AB954:AD954,0),0)=0),"x", IF(IFERROR(MATCH("c",$AB954:AD954,0),0)=0,"c","")))</f>
        <v/>
      </c>
      <c r="AF954" s="88" t="str">
        <f>IF($AB954&lt;&gt;"x","",IF(AND($I954&lt;&gt;AF$4, IFERROR(MATCH("c",$AB954:AE954,0),0)=0),"x", IF(IFERROR(MATCH("c",$AB954:AE954,0),0)=0,"c","")))</f>
        <v/>
      </c>
      <c r="AG954" s="88" t="str">
        <f>IF($AB954&lt;&gt;"x","",IF(AND($I954&lt;&gt;AG$4, IFERROR(MATCH("c",$AB954:AF954,0),0)=0),"x", IF(IFERROR(MATCH("c",$AB954:AF954,0),0)=0,"c","")))</f>
        <v/>
      </c>
      <c r="AH954" s="88" t="str">
        <f>IF($AB954&lt;&gt;"x","",IF(AND($I954&lt;&gt;AH$4, IFERROR(MATCH("c",$AB954:AG954,0),0)=0),"x", IF(IFERROR(MATCH("c",$AB954:AG954,0),0)=0,"c","")))</f>
        <v/>
      </c>
      <c r="AI954" s="88" t="str">
        <f>IF($AB954&lt;&gt;"x","",IF(AND($I954&lt;&gt;AI$4, IFERROR(MATCH("c",$AB954:AH954,0),0)=0),"x", IF(IFERROR(MATCH("c",$AB954:AH954,0),0)=0,"c","")))</f>
        <v/>
      </c>
      <c r="AJ954" s="88" t="str">
        <f>IF($AB954&lt;&gt;"x","",IF(AND($I954&lt;&gt;AJ$4, IFERROR(MATCH("c",$AB954:AI954,0),0)=0),"x", IF(IFERROR(MATCH("c",$AB954:AI954,0),0)=0,"c","")))</f>
        <v/>
      </c>
      <c r="AK954" s="88" t="str">
        <f>IF($AB954&lt;&gt;"x","",IF(AND($I954&lt;&gt;AK$4, IFERROR(MATCH("c",$AB954:AJ954,0),0)=0),"x", IF(IFERROR(MATCH("c",$AB954:AJ954,0),0)=0,"c","")))</f>
        <v/>
      </c>
      <c r="AL954" s="88" t="str">
        <f>IF($AB954&lt;&gt;"x","",IF(AND($I954&lt;&gt;AL$4, IFERROR(MATCH("c",$AB954:AK954,0),0)=0),"x", IF(IFERROR(MATCH("c",$AB954:AK954,0),0)=0,"c","")))</f>
        <v/>
      </c>
      <c r="AM954" s="88" t="str">
        <f>IF($AB954&lt;&gt;"x","",IF(AND($I954&lt;&gt;AM$4, IFERROR(MATCH("c",$AB954:AL954,0),0)=0),"x", IF(IFERROR(MATCH("c",$AB954:AL954,0),0)=0,"c","")))</f>
        <v/>
      </c>
      <c r="AN954" s="88" t="str">
        <f>IF($AB954&lt;&gt;"x","",IF(AND($I954&lt;&gt;AN$4, IFERROR(MATCH("c",$AB954:AM954,0),0)=0),"x", IF(IFERROR(MATCH("c",$AB954:AM954,0),0)=0,"c","")))</f>
        <v/>
      </c>
      <c r="AO954" s="88" t="str">
        <f>IF($AB954&lt;&gt;"x","",IF(AND($I954&lt;&gt;AO$4, IFERROR(MATCH("c",$AB954:AN954,0),0)=0),"x", IF(IFERROR(MATCH("c",$AB954:AN954,0),0)=0,"c","")))</f>
        <v/>
      </c>
      <c r="AP954" s="88" t="str">
        <f>IF($AB954&lt;&gt;"x","",IF(AND($I954&lt;&gt;AP$4, IFERROR(MATCH("c",$AB954:AO954,0),0)=0),"x", IF(IFERROR(MATCH("c",$AB954:AO954,0),0)=0,"c","")))</f>
        <v/>
      </c>
      <c r="AQ954" s="88" t="str">
        <f>IF($AB954&lt;&gt;"x","",IF(AND($I954&lt;&gt;AQ$4, IFERROR(MATCH("c",$AB954:AP954,0),0)=0),"x", IF(IFERROR(MATCH("c",$AB954:AP954,0),0)=0,"c","")))</f>
        <v/>
      </c>
    </row>
    <row r="955" spans="2:43" x14ac:dyDescent="0.25">
      <c r="B955" s="88">
        <f>IF(AND(OR(Pipeline!$F$5=H955,Pipeline!$F$5="",Pipeline!$F$5="All"), OR(Pipeline!$F$6=J955,Pipeline!$F$6="",Pipeline!$F$6="All"),  OR(Pipeline!$J$5&lt;=K955,Pipeline!$J$5=""), OR(Pipeline!$J$6&gt;=K955,Pipeline!$J$6=""),  OR(Pipeline!$N$5&lt;=O955,Pipeline!$N$5=""), OR(Pipeline!$N$6&gt;=O955,Pipeline!$N$6="")),1,0)</f>
        <v>1</v>
      </c>
      <c r="C955" s="99">
        <f>IF(B955&lt;&gt;1,"",COUNTIFS($I$6:I954,I955,$B$6:B954,1)+1)</f>
        <v>943</v>
      </c>
      <c r="D955" s="100" t="str">
        <f>IF(LEN(INDEX(Input!B$6:B$1005,ROW($C955)-ROW($C$5),1))=0,"-",INDEX(Input!B$6:B$1005,ROW($C955)-ROW($C$5),1))</f>
        <v>-</v>
      </c>
      <c r="E955" s="100" t="str">
        <f>IF(LEN(INDEX(Input!C$6:C$1005,ROW($C955)-ROW($C$5),1))=0,"-",INDEX(Input!C$6:C$1005,ROW($C955)-ROW($C$5),1))</f>
        <v>-</v>
      </c>
      <c r="F955" s="100" t="str">
        <f>IF(LEN(INDEX(Input!D$6:D$1005,ROW($C955)-ROW($C$5),1))=0,"-",INDEX(Input!D$6:D$1005,ROW($C955)-ROW($C$5),1))</f>
        <v>-</v>
      </c>
      <c r="G955" s="100" t="str">
        <f>IF(LEN(INDEX(Input!E$6:E$1005,ROW($C955)-ROW($C$5),1))=0,"-",INDEX(Input!E$6:E$1005,ROW($C955)-ROW($C$5),1))</f>
        <v>-</v>
      </c>
      <c r="H955" s="100" t="str">
        <f>IF(LEN(INDEX(Input!F$6:F$1005,ROW($C955)-ROW($C$5),1))=0,"-",INDEX(Input!F$6:F$1005,ROW($C955)-ROW($C$5),1))</f>
        <v>-</v>
      </c>
      <c r="I955" s="100" t="str">
        <f>IF(LEN(INDEX(Input!G$6:G$1005,ROW($C955)-ROW($C$5),1))=0,"",INDEX(Input!G$6:G$1005,ROW($C955)-ROW($C$5),1))</f>
        <v/>
      </c>
      <c r="J955" s="100" t="str">
        <f>IF(LEN(INDEX(Input!B$6:B$1005,ROW($C955)-ROW($C$5),1))=0,"-",IF(INDEX(Input!H$6:H$1005,ROW($C955)-ROW($C$5),1)="","Not set",INDEX(Input!H$6:H$1005,ROW($C955)-ROW($C$5),1)) )</f>
        <v>-</v>
      </c>
      <c r="K955" s="101" t="str">
        <f>IF(LEN(INDEX(Input!I$6:I$1005,ROW($C955)-ROW($C$5),1))=0,"",INDEX(Input!I$6:I$1005,ROW($C955)-ROW($C$5),1))</f>
        <v/>
      </c>
      <c r="L955" s="101" t="str">
        <f t="array" ref="L955">IFERROR(IF($AY$24=123,DAY(K955)&amp;connector&amp;IF($AZ$24="Extended",INDEX($AT$24:$AT$35,MONTH(K955),1),MONTH(K955))&amp;connector&amp;IF($AZ$24="Short", RIGHT(YEAR(K955),2),YEAR(K955)),IF($AY$24=213, MONTH(K955)&amp;connector&amp;DAY(K955)&amp;connector&amp;IF($AZ$24="Short", RIGHT(YEAR(K955),2),YEAR(K955)),IF($AZ$24="Short", RIGHT(YEAR(K955),2),YEAR(K955))&amp;connector&amp;MONTH(K955)&amp;connector&amp;DAY(K955))),"-")</f>
        <v>-</v>
      </c>
      <c r="M955" s="101" t="str">
        <f>IF(LEN(INDEX(Input!J$6:J$1005,ROW($C955)-ROW($C$5),1))=0,"",INDEX(Input!J$6:J$1005,ROW($C955)-ROW($C$5),1))</f>
        <v/>
      </c>
      <c r="N955" s="101" t="str">
        <f t="array" ref="N955">IFERROR(IF($AY$24=123,DAY(M955)&amp;connector&amp;IF($AZ$24="Extended",INDEX($AT$24:$AT$35,MONTH(M955),1),MONTH(M955))&amp;connector&amp;IF($AZ$24="Short", RIGHT(YEAR(M955),2),YEAR(M955)),IF($AY$24=213, MONTH(M955)&amp;connector&amp;DAY(M955)&amp;connector&amp;IF($AZ$24="Short", RIGHT(YEAR(M955),2),YEAR(M955)),IF($AZ$24="Short", RIGHT(YEAR(M955),2),YEAR(M955))&amp;connector&amp;MONTH(M955)&amp;connector&amp;DAY(M955))),"-")</f>
        <v>-</v>
      </c>
      <c r="O955" s="156" t="str">
        <f>IF(LEN(INDEX(Input!K$6:K$1005,ROW($C955)-ROW($C$5),1))=0,"",INDEX(Input!K$6:K$1005,ROW($C955)-ROW($C$5),1))</f>
        <v/>
      </c>
      <c r="P955" s="100" t="str">
        <f t="shared" si="110"/>
        <v>-</v>
      </c>
      <c r="Q955" s="156" t="str">
        <f>IF(LEN(INDEX(Input!L$6:L$1005,ROW($C955)-ROW($C$5),1))=0,"",INDEX(Input!L$6:L$1005,ROW($C955)-ROW($C$5),1))</f>
        <v/>
      </c>
      <c r="R955" s="100" t="str">
        <f t="shared" si="111"/>
        <v>-</v>
      </c>
      <c r="S955" s="156" t="str">
        <f>IF(LEN(INDEX(Input!M$6:M$1005,ROW($C955)-ROW($C$5),1))=0,"-",INDEX(Input!M$6:M$1005,ROW($C955)-ROW($C$5),1))</f>
        <v>-</v>
      </c>
      <c r="T955" s="156" t="str">
        <f t="shared" si="112"/>
        <v/>
      </c>
      <c r="U955" s="100" t="str">
        <f t="shared" si="113"/>
        <v>-</v>
      </c>
      <c r="V955" s="156" t="str">
        <f>IF(LEN(INDEX(Input!O$6:O$1005,ROW($C955)-ROW($C$5),1))=0,"",INDEX(Input!O$6:O$1005,ROW($C955)-ROW($C$5),1))</f>
        <v/>
      </c>
      <c r="W955" s="100" t="str">
        <f t="shared" si="114"/>
        <v>-</v>
      </c>
      <c r="X955" s="104" t="str">
        <f t="shared" si="115"/>
        <v/>
      </c>
      <c r="Y955" s="102" t="str">
        <f t="shared" si="116"/>
        <v/>
      </c>
      <c r="Z955" s="102" t="str">
        <f>IF(AND(OR(Dashboard!$D$7=J955,Dashboard!$D$7=""),  OR(Dashboard!$G$6&lt;=K955,Dashboard!$G$6=""), OR(Dashboard!$G$7&gt;=K955,Dashboard!$G$7=""),  OR(Dashboard!$J$6&lt;=O955,Dashboard!$J$6=""), OR(Dashboard!$J$7&gt;=O955,Dashboard!$J$7=""),D955&lt;&gt;""),"x","")</f>
        <v>x</v>
      </c>
      <c r="AA955" s="102" t="str">
        <f>IF(AND(OR(Dashboard!$D$6=H955,Dashboard!$D$6="",Dashboard!$D$6="All"), Z955="x"),"x","")</f>
        <v>x</v>
      </c>
      <c r="AB955" s="103" t="str">
        <f>IF(AND(OR(Dashboard!$D$6=H955,Dashboard!$D$6="",Dashboard!$D$6="All"), OR(Dashboard!$D$7=J955,Dashboard!$D$7=""),  OR(Dashboard!$G$6&lt;=K955,Dashboard!$G$6=""), OR(Dashboard!$G$7&gt;=K955,Dashboard!$G$7=""),  OR(Dashboard!$J$6&lt;=O955,Dashboard!$J$6=""), OR(Dashboard!$J$7&gt;=O955,Dashboard!$J$7=""),I955&lt;&gt;""),"x","")</f>
        <v/>
      </c>
      <c r="AC955" s="88" t="str">
        <f>IF($AB955&lt;&gt;"x","",IF(AND($I955&lt;&gt;AC$4, IFERROR(MATCH("c",$AB955:AB955,0),0)=0),"x", IF(IFERROR(MATCH("c",$AB955:AB955,0),0)=0,"c","")))</f>
        <v/>
      </c>
      <c r="AD955" s="88" t="str">
        <f>IF($AB955&lt;&gt;"x","",IF(AND($I955&lt;&gt;AD$4, IFERROR(MATCH("c",$AB955:AC955,0),0)=0),"x", IF(IFERROR(MATCH("c",$AB955:AC955,0),0)=0,"c","")))</f>
        <v/>
      </c>
      <c r="AE955" s="88" t="str">
        <f>IF($AB955&lt;&gt;"x","",IF(AND($I955&lt;&gt;AE$4, IFERROR(MATCH("c",$AB955:AD955,0),0)=0),"x", IF(IFERROR(MATCH("c",$AB955:AD955,0),0)=0,"c","")))</f>
        <v/>
      </c>
      <c r="AF955" s="88" t="str">
        <f>IF($AB955&lt;&gt;"x","",IF(AND($I955&lt;&gt;AF$4, IFERROR(MATCH("c",$AB955:AE955,0),0)=0),"x", IF(IFERROR(MATCH("c",$AB955:AE955,0),0)=0,"c","")))</f>
        <v/>
      </c>
      <c r="AG955" s="88" t="str">
        <f>IF($AB955&lt;&gt;"x","",IF(AND($I955&lt;&gt;AG$4, IFERROR(MATCH("c",$AB955:AF955,0),0)=0),"x", IF(IFERROR(MATCH("c",$AB955:AF955,0),0)=0,"c","")))</f>
        <v/>
      </c>
      <c r="AH955" s="88" t="str">
        <f>IF($AB955&lt;&gt;"x","",IF(AND($I955&lt;&gt;AH$4, IFERROR(MATCH("c",$AB955:AG955,0),0)=0),"x", IF(IFERROR(MATCH("c",$AB955:AG955,0),0)=0,"c","")))</f>
        <v/>
      </c>
      <c r="AI955" s="88" t="str">
        <f>IF($AB955&lt;&gt;"x","",IF(AND($I955&lt;&gt;AI$4, IFERROR(MATCH("c",$AB955:AH955,0),0)=0),"x", IF(IFERROR(MATCH("c",$AB955:AH955,0),0)=0,"c","")))</f>
        <v/>
      </c>
      <c r="AJ955" s="88" t="str">
        <f>IF($AB955&lt;&gt;"x","",IF(AND($I955&lt;&gt;AJ$4, IFERROR(MATCH("c",$AB955:AI955,0),0)=0),"x", IF(IFERROR(MATCH("c",$AB955:AI955,0),0)=0,"c","")))</f>
        <v/>
      </c>
      <c r="AK955" s="88" t="str">
        <f>IF($AB955&lt;&gt;"x","",IF(AND($I955&lt;&gt;AK$4, IFERROR(MATCH("c",$AB955:AJ955,0),0)=0),"x", IF(IFERROR(MATCH("c",$AB955:AJ955,0),0)=0,"c","")))</f>
        <v/>
      </c>
      <c r="AL955" s="88" t="str">
        <f>IF($AB955&lt;&gt;"x","",IF(AND($I955&lt;&gt;AL$4, IFERROR(MATCH("c",$AB955:AK955,0),0)=0),"x", IF(IFERROR(MATCH("c",$AB955:AK955,0),0)=0,"c","")))</f>
        <v/>
      </c>
      <c r="AM955" s="88" t="str">
        <f>IF($AB955&lt;&gt;"x","",IF(AND($I955&lt;&gt;AM$4, IFERROR(MATCH("c",$AB955:AL955,0),0)=0),"x", IF(IFERROR(MATCH("c",$AB955:AL955,0),0)=0,"c","")))</f>
        <v/>
      </c>
      <c r="AN955" s="88" t="str">
        <f>IF($AB955&lt;&gt;"x","",IF(AND($I955&lt;&gt;AN$4, IFERROR(MATCH("c",$AB955:AM955,0),0)=0),"x", IF(IFERROR(MATCH("c",$AB955:AM955,0),0)=0,"c","")))</f>
        <v/>
      </c>
      <c r="AO955" s="88" t="str">
        <f>IF($AB955&lt;&gt;"x","",IF(AND($I955&lt;&gt;AO$4, IFERROR(MATCH("c",$AB955:AN955,0),0)=0),"x", IF(IFERROR(MATCH("c",$AB955:AN955,0),0)=0,"c","")))</f>
        <v/>
      </c>
      <c r="AP955" s="88" t="str">
        <f>IF($AB955&lt;&gt;"x","",IF(AND($I955&lt;&gt;AP$4, IFERROR(MATCH("c",$AB955:AO955,0),0)=0),"x", IF(IFERROR(MATCH("c",$AB955:AO955,0),0)=0,"c","")))</f>
        <v/>
      </c>
      <c r="AQ955" s="88" t="str">
        <f>IF($AB955&lt;&gt;"x","",IF(AND($I955&lt;&gt;AQ$4, IFERROR(MATCH("c",$AB955:AP955,0),0)=0),"x", IF(IFERROR(MATCH("c",$AB955:AP955,0),0)=0,"c","")))</f>
        <v/>
      </c>
    </row>
    <row r="956" spans="2:43" x14ac:dyDescent="0.25">
      <c r="B956" s="88">
        <f>IF(AND(OR(Pipeline!$F$5=H956,Pipeline!$F$5="",Pipeline!$F$5="All"), OR(Pipeline!$F$6=J956,Pipeline!$F$6="",Pipeline!$F$6="All"),  OR(Pipeline!$J$5&lt;=K956,Pipeline!$J$5=""), OR(Pipeline!$J$6&gt;=K956,Pipeline!$J$6=""),  OR(Pipeline!$N$5&lt;=O956,Pipeline!$N$5=""), OR(Pipeline!$N$6&gt;=O956,Pipeline!$N$6="")),1,0)</f>
        <v>1</v>
      </c>
      <c r="C956" s="99">
        <f>IF(B956&lt;&gt;1,"",COUNTIFS($I$6:I955,I956,$B$6:B955,1)+1)</f>
        <v>944</v>
      </c>
      <c r="D956" s="100" t="str">
        <f>IF(LEN(INDEX(Input!B$6:B$1005,ROW($C956)-ROW($C$5),1))=0,"-",INDEX(Input!B$6:B$1005,ROW($C956)-ROW($C$5),1))</f>
        <v>-</v>
      </c>
      <c r="E956" s="100" t="str">
        <f>IF(LEN(INDEX(Input!C$6:C$1005,ROW($C956)-ROW($C$5),1))=0,"-",INDEX(Input!C$6:C$1005,ROW($C956)-ROW($C$5),1))</f>
        <v>-</v>
      </c>
      <c r="F956" s="100" t="str">
        <f>IF(LEN(INDEX(Input!D$6:D$1005,ROW($C956)-ROW($C$5),1))=0,"-",INDEX(Input!D$6:D$1005,ROW($C956)-ROW($C$5),1))</f>
        <v>-</v>
      </c>
      <c r="G956" s="100" t="str">
        <f>IF(LEN(INDEX(Input!E$6:E$1005,ROW($C956)-ROW($C$5),1))=0,"-",INDEX(Input!E$6:E$1005,ROW($C956)-ROW($C$5),1))</f>
        <v>-</v>
      </c>
      <c r="H956" s="100" t="str">
        <f>IF(LEN(INDEX(Input!F$6:F$1005,ROW($C956)-ROW($C$5),1))=0,"-",INDEX(Input!F$6:F$1005,ROW($C956)-ROW($C$5),1))</f>
        <v>-</v>
      </c>
      <c r="I956" s="100" t="str">
        <f>IF(LEN(INDEX(Input!G$6:G$1005,ROW($C956)-ROW($C$5),1))=0,"",INDEX(Input!G$6:G$1005,ROW($C956)-ROW($C$5),1))</f>
        <v/>
      </c>
      <c r="J956" s="100" t="str">
        <f>IF(LEN(INDEX(Input!B$6:B$1005,ROW($C956)-ROW($C$5),1))=0,"-",IF(INDEX(Input!H$6:H$1005,ROW($C956)-ROW($C$5),1)="","Not set",INDEX(Input!H$6:H$1005,ROW($C956)-ROW($C$5),1)) )</f>
        <v>-</v>
      </c>
      <c r="K956" s="101" t="str">
        <f>IF(LEN(INDEX(Input!I$6:I$1005,ROW($C956)-ROW($C$5),1))=0,"",INDEX(Input!I$6:I$1005,ROW($C956)-ROW($C$5),1))</f>
        <v/>
      </c>
      <c r="L956" s="101" t="str">
        <f t="array" ref="L956">IFERROR(IF($AY$24=123,DAY(K956)&amp;connector&amp;IF($AZ$24="Extended",INDEX($AT$24:$AT$35,MONTH(K956),1),MONTH(K956))&amp;connector&amp;IF($AZ$24="Short", RIGHT(YEAR(K956),2),YEAR(K956)),IF($AY$24=213, MONTH(K956)&amp;connector&amp;DAY(K956)&amp;connector&amp;IF($AZ$24="Short", RIGHT(YEAR(K956),2),YEAR(K956)),IF($AZ$24="Short", RIGHT(YEAR(K956),2),YEAR(K956))&amp;connector&amp;MONTH(K956)&amp;connector&amp;DAY(K956))),"-")</f>
        <v>-</v>
      </c>
      <c r="M956" s="101" t="str">
        <f>IF(LEN(INDEX(Input!J$6:J$1005,ROW($C956)-ROW($C$5),1))=0,"",INDEX(Input!J$6:J$1005,ROW($C956)-ROW($C$5),1))</f>
        <v/>
      </c>
      <c r="N956" s="101" t="str">
        <f t="array" ref="N956">IFERROR(IF($AY$24=123,DAY(M956)&amp;connector&amp;IF($AZ$24="Extended",INDEX($AT$24:$AT$35,MONTH(M956),1),MONTH(M956))&amp;connector&amp;IF($AZ$24="Short", RIGHT(YEAR(M956),2),YEAR(M956)),IF($AY$24=213, MONTH(M956)&amp;connector&amp;DAY(M956)&amp;connector&amp;IF($AZ$24="Short", RIGHT(YEAR(M956),2),YEAR(M956)),IF($AZ$24="Short", RIGHT(YEAR(M956),2),YEAR(M956))&amp;connector&amp;MONTH(M956)&amp;connector&amp;DAY(M956))),"-")</f>
        <v>-</v>
      </c>
      <c r="O956" s="156" t="str">
        <f>IF(LEN(INDEX(Input!K$6:K$1005,ROW($C956)-ROW($C$5),1))=0,"",INDEX(Input!K$6:K$1005,ROW($C956)-ROW($C$5),1))</f>
        <v/>
      </c>
      <c r="P956" s="100" t="str">
        <f t="shared" si="110"/>
        <v>-</v>
      </c>
      <c r="Q956" s="156" t="str">
        <f>IF(LEN(INDEX(Input!L$6:L$1005,ROW($C956)-ROW($C$5),1))=0,"",INDEX(Input!L$6:L$1005,ROW($C956)-ROW($C$5),1))</f>
        <v/>
      </c>
      <c r="R956" s="100" t="str">
        <f t="shared" si="111"/>
        <v>-</v>
      </c>
      <c r="S956" s="156" t="str">
        <f>IF(LEN(INDEX(Input!M$6:M$1005,ROW($C956)-ROW($C$5),1))=0,"-",INDEX(Input!M$6:M$1005,ROW($C956)-ROW($C$5),1))</f>
        <v>-</v>
      </c>
      <c r="T956" s="156" t="str">
        <f t="shared" si="112"/>
        <v/>
      </c>
      <c r="U956" s="100" t="str">
        <f t="shared" si="113"/>
        <v>-</v>
      </c>
      <c r="V956" s="156" t="str">
        <f>IF(LEN(INDEX(Input!O$6:O$1005,ROW($C956)-ROW($C$5),1))=0,"",INDEX(Input!O$6:O$1005,ROW($C956)-ROW($C$5),1))</f>
        <v/>
      </c>
      <c r="W956" s="100" t="str">
        <f t="shared" si="114"/>
        <v>-</v>
      </c>
      <c r="X956" s="104" t="str">
        <f t="shared" si="115"/>
        <v/>
      </c>
      <c r="Y956" s="102" t="str">
        <f t="shared" si="116"/>
        <v/>
      </c>
      <c r="Z956" s="102" t="str">
        <f>IF(AND(OR(Dashboard!$D$7=J956,Dashboard!$D$7=""),  OR(Dashboard!$G$6&lt;=K956,Dashboard!$G$6=""), OR(Dashboard!$G$7&gt;=K956,Dashboard!$G$7=""),  OR(Dashboard!$J$6&lt;=O956,Dashboard!$J$6=""), OR(Dashboard!$J$7&gt;=O956,Dashboard!$J$7=""),D956&lt;&gt;""),"x","")</f>
        <v>x</v>
      </c>
      <c r="AA956" s="102" t="str">
        <f>IF(AND(OR(Dashboard!$D$6=H956,Dashboard!$D$6="",Dashboard!$D$6="All"), Z956="x"),"x","")</f>
        <v>x</v>
      </c>
      <c r="AB956" s="103" t="str">
        <f>IF(AND(OR(Dashboard!$D$6=H956,Dashboard!$D$6="",Dashboard!$D$6="All"), OR(Dashboard!$D$7=J956,Dashboard!$D$7=""),  OR(Dashboard!$G$6&lt;=K956,Dashboard!$G$6=""), OR(Dashboard!$G$7&gt;=K956,Dashboard!$G$7=""),  OR(Dashboard!$J$6&lt;=O956,Dashboard!$J$6=""), OR(Dashboard!$J$7&gt;=O956,Dashboard!$J$7=""),I956&lt;&gt;""),"x","")</f>
        <v/>
      </c>
      <c r="AC956" s="88" t="str">
        <f>IF($AB956&lt;&gt;"x","",IF(AND($I956&lt;&gt;AC$4, IFERROR(MATCH("c",$AB956:AB956,0),0)=0),"x", IF(IFERROR(MATCH("c",$AB956:AB956,0),0)=0,"c","")))</f>
        <v/>
      </c>
      <c r="AD956" s="88" t="str">
        <f>IF($AB956&lt;&gt;"x","",IF(AND($I956&lt;&gt;AD$4, IFERROR(MATCH("c",$AB956:AC956,0),0)=0),"x", IF(IFERROR(MATCH("c",$AB956:AC956,0),0)=0,"c","")))</f>
        <v/>
      </c>
      <c r="AE956" s="88" t="str">
        <f>IF($AB956&lt;&gt;"x","",IF(AND($I956&lt;&gt;AE$4, IFERROR(MATCH("c",$AB956:AD956,0),0)=0),"x", IF(IFERROR(MATCH("c",$AB956:AD956,0),0)=0,"c","")))</f>
        <v/>
      </c>
      <c r="AF956" s="88" t="str">
        <f>IF($AB956&lt;&gt;"x","",IF(AND($I956&lt;&gt;AF$4, IFERROR(MATCH("c",$AB956:AE956,0),0)=0),"x", IF(IFERROR(MATCH("c",$AB956:AE956,0),0)=0,"c","")))</f>
        <v/>
      </c>
      <c r="AG956" s="88" t="str">
        <f>IF($AB956&lt;&gt;"x","",IF(AND($I956&lt;&gt;AG$4, IFERROR(MATCH("c",$AB956:AF956,0),0)=0),"x", IF(IFERROR(MATCH("c",$AB956:AF956,0),0)=0,"c","")))</f>
        <v/>
      </c>
      <c r="AH956" s="88" t="str">
        <f>IF($AB956&lt;&gt;"x","",IF(AND($I956&lt;&gt;AH$4, IFERROR(MATCH("c",$AB956:AG956,0),0)=0),"x", IF(IFERROR(MATCH("c",$AB956:AG956,0),0)=0,"c","")))</f>
        <v/>
      </c>
      <c r="AI956" s="88" t="str">
        <f>IF($AB956&lt;&gt;"x","",IF(AND($I956&lt;&gt;AI$4, IFERROR(MATCH("c",$AB956:AH956,0),0)=0),"x", IF(IFERROR(MATCH("c",$AB956:AH956,0),0)=0,"c","")))</f>
        <v/>
      </c>
      <c r="AJ956" s="88" t="str">
        <f>IF($AB956&lt;&gt;"x","",IF(AND($I956&lt;&gt;AJ$4, IFERROR(MATCH("c",$AB956:AI956,0),0)=0),"x", IF(IFERROR(MATCH("c",$AB956:AI956,0),0)=0,"c","")))</f>
        <v/>
      </c>
      <c r="AK956" s="88" t="str">
        <f>IF($AB956&lt;&gt;"x","",IF(AND($I956&lt;&gt;AK$4, IFERROR(MATCH("c",$AB956:AJ956,0),0)=0),"x", IF(IFERROR(MATCH("c",$AB956:AJ956,0),0)=0,"c","")))</f>
        <v/>
      </c>
      <c r="AL956" s="88" t="str">
        <f>IF($AB956&lt;&gt;"x","",IF(AND($I956&lt;&gt;AL$4, IFERROR(MATCH("c",$AB956:AK956,0),0)=0),"x", IF(IFERROR(MATCH("c",$AB956:AK956,0),0)=0,"c","")))</f>
        <v/>
      </c>
      <c r="AM956" s="88" t="str">
        <f>IF($AB956&lt;&gt;"x","",IF(AND($I956&lt;&gt;AM$4, IFERROR(MATCH("c",$AB956:AL956,0),0)=0),"x", IF(IFERROR(MATCH("c",$AB956:AL956,0),0)=0,"c","")))</f>
        <v/>
      </c>
      <c r="AN956" s="88" t="str">
        <f>IF($AB956&lt;&gt;"x","",IF(AND($I956&lt;&gt;AN$4, IFERROR(MATCH("c",$AB956:AM956,0),0)=0),"x", IF(IFERROR(MATCH("c",$AB956:AM956,0),0)=0,"c","")))</f>
        <v/>
      </c>
      <c r="AO956" s="88" t="str">
        <f>IF($AB956&lt;&gt;"x","",IF(AND($I956&lt;&gt;AO$4, IFERROR(MATCH("c",$AB956:AN956,0),0)=0),"x", IF(IFERROR(MATCH("c",$AB956:AN956,0),0)=0,"c","")))</f>
        <v/>
      </c>
      <c r="AP956" s="88" t="str">
        <f>IF($AB956&lt;&gt;"x","",IF(AND($I956&lt;&gt;AP$4, IFERROR(MATCH("c",$AB956:AO956,0),0)=0),"x", IF(IFERROR(MATCH("c",$AB956:AO956,0),0)=0,"c","")))</f>
        <v/>
      </c>
      <c r="AQ956" s="88" t="str">
        <f>IF($AB956&lt;&gt;"x","",IF(AND($I956&lt;&gt;AQ$4, IFERROR(MATCH("c",$AB956:AP956,0),0)=0),"x", IF(IFERROR(MATCH("c",$AB956:AP956,0),0)=0,"c","")))</f>
        <v/>
      </c>
    </row>
    <row r="957" spans="2:43" x14ac:dyDescent="0.25">
      <c r="B957" s="88">
        <f>IF(AND(OR(Pipeline!$F$5=H957,Pipeline!$F$5="",Pipeline!$F$5="All"), OR(Pipeline!$F$6=J957,Pipeline!$F$6="",Pipeline!$F$6="All"),  OR(Pipeline!$J$5&lt;=K957,Pipeline!$J$5=""), OR(Pipeline!$J$6&gt;=K957,Pipeline!$J$6=""),  OR(Pipeline!$N$5&lt;=O957,Pipeline!$N$5=""), OR(Pipeline!$N$6&gt;=O957,Pipeline!$N$6="")),1,0)</f>
        <v>1</v>
      </c>
      <c r="C957" s="99">
        <f>IF(B957&lt;&gt;1,"",COUNTIFS($I$6:I956,I957,$B$6:B956,1)+1)</f>
        <v>945</v>
      </c>
      <c r="D957" s="100" t="str">
        <f>IF(LEN(INDEX(Input!B$6:B$1005,ROW($C957)-ROW($C$5),1))=0,"-",INDEX(Input!B$6:B$1005,ROW($C957)-ROW($C$5),1))</f>
        <v>-</v>
      </c>
      <c r="E957" s="100" t="str">
        <f>IF(LEN(INDEX(Input!C$6:C$1005,ROW($C957)-ROW($C$5),1))=0,"-",INDEX(Input!C$6:C$1005,ROW($C957)-ROW($C$5),1))</f>
        <v>-</v>
      </c>
      <c r="F957" s="100" t="str">
        <f>IF(LEN(INDEX(Input!D$6:D$1005,ROW($C957)-ROW($C$5),1))=0,"-",INDEX(Input!D$6:D$1005,ROW($C957)-ROW($C$5),1))</f>
        <v>-</v>
      </c>
      <c r="G957" s="100" t="str">
        <f>IF(LEN(INDEX(Input!E$6:E$1005,ROW($C957)-ROW($C$5),1))=0,"-",INDEX(Input!E$6:E$1005,ROW($C957)-ROW($C$5),1))</f>
        <v>-</v>
      </c>
      <c r="H957" s="100" t="str">
        <f>IF(LEN(INDEX(Input!F$6:F$1005,ROW($C957)-ROW($C$5),1))=0,"-",INDEX(Input!F$6:F$1005,ROW($C957)-ROW($C$5),1))</f>
        <v>-</v>
      </c>
      <c r="I957" s="100" t="str">
        <f>IF(LEN(INDEX(Input!G$6:G$1005,ROW($C957)-ROW($C$5),1))=0,"",INDEX(Input!G$6:G$1005,ROW($C957)-ROW($C$5),1))</f>
        <v/>
      </c>
      <c r="J957" s="100" t="str">
        <f>IF(LEN(INDEX(Input!B$6:B$1005,ROW($C957)-ROW($C$5),1))=0,"-",IF(INDEX(Input!H$6:H$1005,ROW($C957)-ROW($C$5),1)="","Not set",INDEX(Input!H$6:H$1005,ROW($C957)-ROW($C$5),1)) )</f>
        <v>-</v>
      </c>
      <c r="K957" s="101" t="str">
        <f>IF(LEN(INDEX(Input!I$6:I$1005,ROW($C957)-ROW($C$5),1))=0,"",INDEX(Input!I$6:I$1005,ROW($C957)-ROW($C$5),1))</f>
        <v/>
      </c>
      <c r="L957" s="101" t="str">
        <f t="array" ref="L957">IFERROR(IF($AY$24=123,DAY(K957)&amp;connector&amp;IF($AZ$24="Extended",INDEX($AT$24:$AT$35,MONTH(K957),1),MONTH(K957))&amp;connector&amp;IF($AZ$24="Short", RIGHT(YEAR(K957),2),YEAR(K957)),IF($AY$24=213, MONTH(K957)&amp;connector&amp;DAY(K957)&amp;connector&amp;IF($AZ$24="Short", RIGHT(YEAR(K957),2),YEAR(K957)),IF($AZ$24="Short", RIGHT(YEAR(K957),2),YEAR(K957))&amp;connector&amp;MONTH(K957)&amp;connector&amp;DAY(K957))),"-")</f>
        <v>-</v>
      </c>
      <c r="M957" s="101" t="str">
        <f>IF(LEN(INDEX(Input!J$6:J$1005,ROW($C957)-ROW($C$5),1))=0,"",INDEX(Input!J$6:J$1005,ROW($C957)-ROW($C$5),1))</f>
        <v/>
      </c>
      <c r="N957" s="101" t="str">
        <f t="array" ref="N957">IFERROR(IF($AY$24=123,DAY(M957)&amp;connector&amp;IF($AZ$24="Extended",INDEX($AT$24:$AT$35,MONTH(M957),1),MONTH(M957))&amp;connector&amp;IF($AZ$24="Short", RIGHT(YEAR(M957),2),YEAR(M957)),IF($AY$24=213, MONTH(M957)&amp;connector&amp;DAY(M957)&amp;connector&amp;IF($AZ$24="Short", RIGHT(YEAR(M957),2),YEAR(M957)),IF($AZ$24="Short", RIGHT(YEAR(M957),2),YEAR(M957))&amp;connector&amp;MONTH(M957)&amp;connector&amp;DAY(M957))),"-")</f>
        <v>-</v>
      </c>
      <c r="O957" s="156" t="str">
        <f>IF(LEN(INDEX(Input!K$6:K$1005,ROW($C957)-ROW($C$5),1))=0,"",INDEX(Input!K$6:K$1005,ROW($C957)-ROW($C$5),1))</f>
        <v/>
      </c>
      <c r="P957" s="100" t="str">
        <f t="shared" si="110"/>
        <v>-</v>
      </c>
      <c r="Q957" s="156" t="str">
        <f>IF(LEN(INDEX(Input!L$6:L$1005,ROW($C957)-ROW($C$5),1))=0,"",INDEX(Input!L$6:L$1005,ROW($C957)-ROW($C$5),1))</f>
        <v/>
      </c>
      <c r="R957" s="100" t="str">
        <f t="shared" si="111"/>
        <v>-</v>
      </c>
      <c r="S957" s="156" t="str">
        <f>IF(LEN(INDEX(Input!M$6:M$1005,ROW($C957)-ROW($C$5),1))=0,"-",INDEX(Input!M$6:M$1005,ROW($C957)-ROW($C$5),1))</f>
        <v>-</v>
      </c>
      <c r="T957" s="156" t="str">
        <f t="shared" si="112"/>
        <v/>
      </c>
      <c r="U957" s="100" t="str">
        <f t="shared" si="113"/>
        <v>-</v>
      </c>
      <c r="V957" s="156" t="str">
        <f>IF(LEN(INDEX(Input!O$6:O$1005,ROW($C957)-ROW($C$5),1))=0,"",INDEX(Input!O$6:O$1005,ROW($C957)-ROW($C$5),1))</f>
        <v/>
      </c>
      <c r="W957" s="100" t="str">
        <f t="shared" si="114"/>
        <v>-</v>
      </c>
      <c r="X957" s="104" t="str">
        <f t="shared" si="115"/>
        <v/>
      </c>
      <c r="Y957" s="102" t="str">
        <f t="shared" si="116"/>
        <v/>
      </c>
      <c r="Z957" s="102" t="str">
        <f>IF(AND(OR(Dashboard!$D$7=J957,Dashboard!$D$7=""),  OR(Dashboard!$G$6&lt;=K957,Dashboard!$G$6=""), OR(Dashboard!$G$7&gt;=K957,Dashboard!$G$7=""),  OR(Dashboard!$J$6&lt;=O957,Dashboard!$J$6=""), OR(Dashboard!$J$7&gt;=O957,Dashboard!$J$7=""),D957&lt;&gt;""),"x","")</f>
        <v>x</v>
      </c>
      <c r="AA957" s="102" t="str">
        <f>IF(AND(OR(Dashboard!$D$6=H957,Dashboard!$D$6="",Dashboard!$D$6="All"), Z957="x"),"x","")</f>
        <v>x</v>
      </c>
      <c r="AB957" s="103" t="str">
        <f>IF(AND(OR(Dashboard!$D$6=H957,Dashboard!$D$6="",Dashboard!$D$6="All"), OR(Dashboard!$D$7=J957,Dashboard!$D$7=""),  OR(Dashboard!$G$6&lt;=K957,Dashboard!$G$6=""), OR(Dashboard!$G$7&gt;=K957,Dashboard!$G$7=""),  OR(Dashboard!$J$6&lt;=O957,Dashboard!$J$6=""), OR(Dashboard!$J$7&gt;=O957,Dashboard!$J$7=""),I957&lt;&gt;""),"x","")</f>
        <v/>
      </c>
      <c r="AC957" s="88" t="str">
        <f>IF($AB957&lt;&gt;"x","",IF(AND($I957&lt;&gt;AC$4, IFERROR(MATCH("c",$AB957:AB957,0),0)=0),"x", IF(IFERROR(MATCH("c",$AB957:AB957,0),0)=0,"c","")))</f>
        <v/>
      </c>
      <c r="AD957" s="88" t="str">
        <f>IF($AB957&lt;&gt;"x","",IF(AND($I957&lt;&gt;AD$4, IFERROR(MATCH("c",$AB957:AC957,0),0)=0),"x", IF(IFERROR(MATCH("c",$AB957:AC957,0),0)=0,"c","")))</f>
        <v/>
      </c>
      <c r="AE957" s="88" t="str">
        <f>IF($AB957&lt;&gt;"x","",IF(AND($I957&lt;&gt;AE$4, IFERROR(MATCH("c",$AB957:AD957,0),0)=0),"x", IF(IFERROR(MATCH("c",$AB957:AD957,0),0)=0,"c","")))</f>
        <v/>
      </c>
      <c r="AF957" s="88" t="str">
        <f>IF($AB957&lt;&gt;"x","",IF(AND($I957&lt;&gt;AF$4, IFERROR(MATCH("c",$AB957:AE957,0),0)=0),"x", IF(IFERROR(MATCH("c",$AB957:AE957,0),0)=0,"c","")))</f>
        <v/>
      </c>
      <c r="AG957" s="88" t="str">
        <f>IF($AB957&lt;&gt;"x","",IF(AND($I957&lt;&gt;AG$4, IFERROR(MATCH("c",$AB957:AF957,0),0)=0),"x", IF(IFERROR(MATCH("c",$AB957:AF957,0),0)=0,"c","")))</f>
        <v/>
      </c>
      <c r="AH957" s="88" t="str">
        <f>IF($AB957&lt;&gt;"x","",IF(AND($I957&lt;&gt;AH$4, IFERROR(MATCH("c",$AB957:AG957,0),0)=0),"x", IF(IFERROR(MATCH("c",$AB957:AG957,0),0)=0,"c","")))</f>
        <v/>
      </c>
      <c r="AI957" s="88" t="str">
        <f>IF($AB957&lt;&gt;"x","",IF(AND($I957&lt;&gt;AI$4, IFERROR(MATCH("c",$AB957:AH957,0),0)=0),"x", IF(IFERROR(MATCH("c",$AB957:AH957,0),0)=0,"c","")))</f>
        <v/>
      </c>
      <c r="AJ957" s="88" t="str">
        <f>IF($AB957&lt;&gt;"x","",IF(AND($I957&lt;&gt;AJ$4, IFERROR(MATCH("c",$AB957:AI957,0),0)=0),"x", IF(IFERROR(MATCH("c",$AB957:AI957,0),0)=0,"c","")))</f>
        <v/>
      </c>
      <c r="AK957" s="88" t="str">
        <f>IF($AB957&lt;&gt;"x","",IF(AND($I957&lt;&gt;AK$4, IFERROR(MATCH("c",$AB957:AJ957,0),0)=0),"x", IF(IFERROR(MATCH("c",$AB957:AJ957,0),0)=0,"c","")))</f>
        <v/>
      </c>
      <c r="AL957" s="88" t="str">
        <f>IF($AB957&lt;&gt;"x","",IF(AND($I957&lt;&gt;AL$4, IFERROR(MATCH("c",$AB957:AK957,0),0)=0),"x", IF(IFERROR(MATCH("c",$AB957:AK957,0),0)=0,"c","")))</f>
        <v/>
      </c>
      <c r="AM957" s="88" t="str">
        <f>IF($AB957&lt;&gt;"x","",IF(AND($I957&lt;&gt;AM$4, IFERROR(MATCH("c",$AB957:AL957,0),0)=0),"x", IF(IFERROR(MATCH("c",$AB957:AL957,0),0)=0,"c","")))</f>
        <v/>
      </c>
      <c r="AN957" s="88" t="str">
        <f>IF($AB957&lt;&gt;"x","",IF(AND($I957&lt;&gt;AN$4, IFERROR(MATCH("c",$AB957:AM957,0),0)=0),"x", IF(IFERROR(MATCH("c",$AB957:AM957,0),0)=0,"c","")))</f>
        <v/>
      </c>
      <c r="AO957" s="88" t="str">
        <f>IF($AB957&lt;&gt;"x","",IF(AND($I957&lt;&gt;AO$4, IFERROR(MATCH("c",$AB957:AN957,0),0)=0),"x", IF(IFERROR(MATCH("c",$AB957:AN957,0),0)=0,"c","")))</f>
        <v/>
      </c>
      <c r="AP957" s="88" t="str">
        <f>IF($AB957&lt;&gt;"x","",IF(AND($I957&lt;&gt;AP$4, IFERROR(MATCH("c",$AB957:AO957,0),0)=0),"x", IF(IFERROR(MATCH("c",$AB957:AO957,0),0)=0,"c","")))</f>
        <v/>
      </c>
      <c r="AQ957" s="88" t="str">
        <f>IF($AB957&lt;&gt;"x","",IF(AND($I957&lt;&gt;AQ$4, IFERROR(MATCH("c",$AB957:AP957,0),0)=0),"x", IF(IFERROR(MATCH("c",$AB957:AP957,0),0)=0,"c","")))</f>
        <v/>
      </c>
    </row>
    <row r="958" spans="2:43" x14ac:dyDescent="0.25">
      <c r="B958" s="88">
        <f>IF(AND(OR(Pipeline!$F$5=H958,Pipeline!$F$5="",Pipeline!$F$5="All"), OR(Pipeline!$F$6=J958,Pipeline!$F$6="",Pipeline!$F$6="All"),  OR(Pipeline!$J$5&lt;=K958,Pipeline!$J$5=""), OR(Pipeline!$J$6&gt;=K958,Pipeline!$J$6=""),  OR(Pipeline!$N$5&lt;=O958,Pipeline!$N$5=""), OR(Pipeline!$N$6&gt;=O958,Pipeline!$N$6="")),1,0)</f>
        <v>1</v>
      </c>
      <c r="C958" s="99">
        <f>IF(B958&lt;&gt;1,"",COUNTIFS($I$6:I957,I958,$B$6:B957,1)+1)</f>
        <v>946</v>
      </c>
      <c r="D958" s="100" t="str">
        <f>IF(LEN(INDEX(Input!B$6:B$1005,ROW($C958)-ROW($C$5),1))=0,"-",INDEX(Input!B$6:B$1005,ROW($C958)-ROW($C$5),1))</f>
        <v>-</v>
      </c>
      <c r="E958" s="100" t="str">
        <f>IF(LEN(INDEX(Input!C$6:C$1005,ROW($C958)-ROW($C$5),1))=0,"-",INDEX(Input!C$6:C$1005,ROW($C958)-ROW($C$5),1))</f>
        <v>-</v>
      </c>
      <c r="F958" s="100" t="str">
        <f>IF(LEN(INDEX(Input!D$6:D$1005,ROW($C958)-ROW($C$5),1))=0,"-",INDEX(Input!D$6:D$1005,ROW($C958)-ROW($C$5),1))</f>
        <v>-</v>
      </c>
      <c r="G958" s="100" t="str">
        <f>IF(LEN(INDEX(Input!E$6:E$1005,ROW($C958)-ROW($C$5),1))=0,"-",INDEX(Input!E$6:E$1005,ROW($C958)-ROW($C$5),1))</f>
        <v>-</v>
      </c>
      <c r="H958" s="100" t="str">
        <f>IF(LEN(INDEX(Input!F$6:F$1005,ROW($C958)-ROW($C$5),1))=0,"-",INDEX(Input!F$6:F$1005,ROW($C958)-ROW($C$5),1))</f>
        <v>-</v>
      </c>
      <c r="I958" s="100" t="str">
        <f>IF(LEN(INDEX(Input!G$6:G$1005,ROW($C958)-ROW($C$5),1))=0,"",INDEX(Input!G$6:G$1005,ROW($C958)-ROW($C$5),1))</f>
        <v/>
      </c>
      <c r="J958" s="100" t="str">
        <f>IF(LEN(INDEX(Input!B$6:B$1005,ROW($C958)-ROW($C$5),1))=0,"-",IF(INDEX(Input!H$6:H$1005,ROW($C958)-ROW($C$5),1)="","Not set",INDEX(Input!H$6:H$1005,ROW($C958)-ROW($C$5),1)) )</f>
        <v>-</v>
      </c>
      <c r="K958" s="101" t="str">
        <f>IF(LEN(INDEX(Input!I$6:I$1005,ROW($C958)-ROW($C$5),1))=0,"",INDEX(Input!I$6:I$1005,ROW($C958)-ROW($C$5),1))</f>
        <v/>
      </c>
      <c r="L958" s="101" t="str">
        <f t="array" ref="L958">IFERROR(IF($AY$24=123,DAY(K958)&amp;connector&amp;IF($AZ$24="Extended",INDEX($AT$24:$AT$35,MONTH(K958),1),MONTH(K958))&amp;connector&amp;IF($AZ$24="Short", RIGHT(YEAR(K958),2),YEAR(K958)),IF($AY$24=213, MONTH(K958)&amp;connector&amp;DAY(K958)&amp;connector&amp;IF($AZ$24="Short", RIGHT(YEAR(K958),2),YEAR(K958)),IF($AZ$24="Short", RIGHT(YEAR(K958),2),YEAR(K958))&amp;connector&amp;MONTH(K958)&amp;connector&amp;DAY(K958))),"-")</f>
        <v>-</v>
      </c>
      <c r="M958" s="101" t="str">
        <f>IF(LEN(INDEX(Input!J$6:J$1005,ROW($C958)-ROW($C$5),1))=0,"",INDEX(Input!J$6:J$1005,ROW($C958)-ROW($C$5),1))</f>
        <v/>
      </c>
      <c r="N958" s="101" t="str">
        <f t="array" ref="N958">IFERROR(IF($AY$24=123,DAY(M958)&amp;connector&amp;IF($AZ$24="Extended",INDEX($AT$24:$AT$35,MONTH(M958),1),MONTH(M958))&amp;connector&amp;IF($AZ$24="Short", RIGHT(YEAR(M958),2),YEAR(M958)),IF($AY$24=213, MONTH(M958)&amp;connector&amp;DAY(M958)&amp;connector&amp;IF($AZ$24="Short", RIGHT(YEAR(M958),2),YEAR(M958)),IF($AZ$24="Short", RIGHT(YEAR(M958),2),YEAR(M958))&amp;connector&amp;MONTH(M958)&amp;connector&amp;DAY(M958))),"-")</f>
        <v>-</v>
      </c>
      <c r="O958" s="156" t="str">
        <f>IF(LEN(INDEX(Input!K$6:K$1005,ROW($C958)-ROW($C$5),1))=0,"",INDEX(Input!K$6:K$1005,ROW($C958)-ROW($C$5),1))</f>
        <v/>
      </c>
      <c r="P958" s="100" t="str">
        <f t="shared" si="110"/>
        <v>-</v>
      </c>
      <c r="Q958" s="156" t="str">
        <f>IF(LEN(INDEX(Input!L$6:L$1005,ROW($C958)-ROW($C$5),1))=0,"",INDEX(Input!L$6:L$1005,ROW($C958)-ROW($C$5),1))</f>
        <v/>
      </c>
      <c r="R958" s="100" t="str">
        <f t="shared" si="111"/>
        <v>-</v>
      </c>
      <c r="S958" s="156" t="str">
        <f>IF(LEN(INDEX(Input!M$6:M$1005,ROW($C958)-ROW($C$5),1))=0,"-",INDEX(Input!M$6:M$1005,ROW($C958)-ROW($C$5),1))</f>
        <v>-</v>
      </c>
      <c r="T958" s="156" t="str">
        <f t="shared" si="112"/>
        <v/>
      </c>
      <c r="U958" s="100" t="str">
        <f t="shared" si="113"/>
        <v>-</v>
      </c>
      <c r="V958" s="156" t="str">
        <f>IF(LEN(INDEX(Input!O$6:O$1005,ROW($C958)-ROW($C$5),1))=0,"",INDEX(Input!O$6:O$1005,ROW($C958)-ROW($C$5),1))</f>
        <v/>
      </c>
      <c r="W958" s="100" t="str">
        <f t="shared" si="114"/>
        <v>-</v>
      </c>
      <c r="X958" s="104" t="str">
        <f t="shared" si="115"/>
        <v/>
      </c>
      <c r="Y958" s="102" t="str">
        <f t="shared" si="116"/>
        <v/>
      </c>
      <c r="Z958" s="102" t="str">
        <f>IF(AND(OR(Dashboard!$D$7=J958,Dashboard!$D$7=""),  OR(Dashboard!$G$6&lt;=K958,Dashboard!$G$6=""), OR(Dashboard!$G$7&gt;=K958,Dashboard!$G$7=""),  OR(Dashboard!$J$6&lt;=O958,Dashboard!$J$6=""), OR(Dashboard!$J$7&gt;=O958,Dashboard!$J$7=""),D958&lt;&gt;""),"x","")</f>
        <v>x</v>
      </c>
      <c r="AA958" s="102" t="str">
        <f>IF(AND(OR(Dashboard!$D$6=H958,Dashboard!$D$6="",Dashboard!$D$6="All"), Z958="x"),"x","")</f>
        <v>x</v>
      </c>
      <c r="AB958" s="103" t="str">
        <f>IF(AND(OR(Dashboard!$D$6=H958,Dashboard!$D$6="",Dashboard!$D$6="All"), OR(Dashboard!$D$7=J958,Dashboard!$D$7=""),  OR(Dashboard!$G$6&lt;=K958,Dashboard!$G$6=""), OR(Dashboard!$G$7&gt;=K958,Dashboard!$G$7=""),  OR(Dashboard!$J$6&lt;=O958,Dashboard!$J$6=""), OR(Dashboard!$J$7&gt;=O958,Dashboard!$J$7=""),I958&lt;&gt;""),"x","")</f>
        <v/>
      </c>
      <c r="AC958" s="88" t="str">
        <f>IF($AB958&lt;&gt;"x","",IF(AND($I958&lt;&gt;AC$4, IFERROR(MATCH("c",$AB958:AB958,0),0)=0),"x", IF(IFERROR(MATCH("c",$AB958:AB958,0),0)=0,"c","")))</f>
        <v/>
      </c>
      <c r="AD958" s="88" t="str">
        <f>IF($AB958&lt;&gt;"x","",IF(AND($I958&lt;&gt;AD$4, IFERROR(MATCH("c",$AB958:AC958,0),0)=0),"x", IF(IFERROR(MATCH("c",$AB958:AC958,0),0)=0,"c","")))</f>
        <v/>
      </c>
      <c r="AE958" s="88" t="str">
        <f>IF($AB958&lt;&gt;"x","",IF(AND($I958&lt;&gt;AE$4, IFERROR(MATCH("c",$AB958:AD958,0),0)=0),"x", IF(IFERROR(MATCH("c",$AB958:AD958,0),0)=0,"c","")))</f>
        <v/>
      </c>
      <c r="AF958" s="88" t="str">
        <f>IF($AB958&lt;&gt;"x","",IF(AND($I958&lt;&gt;AF$4, IFERROR(MATCH("c",$AB958:AE958,0),0)=0),"x", IF(IFERROR(MATCH("c",$AB958:AE958,0),0)=0,"c","")))</f>
        <v/>
      </c>
      <c r="AG958" s="88" t="str">
        <f>IF($AB958&lt;&gt;"x","",IF(AND($I958&lt;&gt;AG$4, IFERROR(MATCH("c",$AB958:AF958,0),0)=0),"x", IF(IFERROR(MATCH("c",$AB958:AF958,0),0)=0,"c","")))</f>
        <v/>
      </c>
      <c r="AH958" s="88" t="str">
        <f>IF($AB958&lt;&gt;"x","",IF(AND($I958&lt;&gt;AH$4, IFERROR(MATCH("c",$AB958:AG958,0),0)=0),"x", IF(IFERROR(MATCH("c",$AB958:AG958,0),0)=0,"c","")))</f>
        <v/>
      </c>
      <c r="AI958" s="88" t="str">
        <f>IF($AB958&lt;&gt;"x","",IF(AND($I958&lt;&gt;AI$4, IFERROR(MATCH("c",$AB958:AH958,0),0)=0),"x", IF(IFERROR(MATCH("c",$AB958:AH958,0),0)=0,"c","")))</f>
        <v/>
      </c>
      <c r="AJ958" s="88" t="str">
        <f>IF($AB958&lt;&gt;"x","",IF(AND($I958&lt;&gt;AJ$4, IFERROR(MATCH("c",$AB958:AI958,0),0)=0),"x", IF(IFERROR(MATCH("c",$AB958:AI958,0),0)=0,"c","")))</f>
        <v/>
      </c>
      <c r="AK958" s="88" t="str">
        <f>IF($AB958&lt;&gt;"x","",IF(AND($I958&lt;&gt;AK$4, IFERROR(MATCH("c",$AB958:AJ958,0),0)=0),"x", IF(IFERROR(MATCH("c",$AB958:AJ958,0),0)=0,"c","")))</f>
        <v/>
      </c>
      <c r="AL958" s="88" t="str">
        <f>IF($AB958&lt;&gt;"x","",IF(AND($I958&lt;&gt;AL$4, IFERROR(MATCH("c",$AB958:AK958,0),0)=0),"x", IF(IFERROR(MATCH("c",$AB958:AK958,0),0)=0,"c","")))</f>
        <v/>
      </c>
      <c r="AM958" s="88" t="str">
        <f>IF($AB958&lt;&gt;"x","",IF(AND($I958&lt;&gt;AM$4, IFERROR(MATCH("c",$AB958:AL958,0),0)=0),"x", IF(IFERROR(MATCH("c",$AB958:AL958,0),0)=0,"c","")))</f>
        <v/>
      </c>
      <c r="AN958" s="88" t="str">
        <f>IF($AB958&lt;&gt;"x","",IF(AND($I958&lt;&gt;AN$4, IFERROR(MATCH("c",$AB958:AM958,0),0)=0),"x", IF(IFERROR(MATCH("c",$AB958:AM958,0),0)=0,"c","")))</f>
        <v/>
      </c>
      <c r="AO958" s="88" t="str">
        <f>IF($AB958&lt;&gt;"x","",IF(AND($I958&lt;&gt;AO$4, IFERROR(MATCH("c",$AB958:AN958,0),0)=0),"x", IF(IFERROR(MATCH("c",$AB958:AN958,0),0)=0,"c","")))</f>
        <v/>
      </c>
      <c r="AP958" s="88" t="str">
        <f>IF($AB958&lt;&gt;"x","",IF(AND($I958&lt;&gt;AP$4, IFERROR(MATCH("c",$AB958:AO958,0),0)=0),"x", IF(IFERROR(MATCH("c",$AB958:AO958,0),0)=0,"c","")))</f>
        <v/>
      </c>
      <c r="AQ958" s="88" t="str">
        <f>IF($AB958&lt;&gt;"x","",IF(AND($I958&lt;&gt;AQ$4, IFERROR(MATCH("c",$AB958:AP958,0),0)=0),"x", IF(IFERROR(MATCH("c",$AB958:AP958,0),0)=0,"c","")))</f>
        <v/>
      </c>
    </row>
    <row r="959" spans="2:43" x14ac:dyDescent="0.25">
      <c r="B959" s="88">
        <f>IF(AND(OR(Pipeline!$F$5=H959,Pipeline!$F$5="",Pipeline!$F$5="All"), OR(Pipeline!$F$6=J959,Pipeline!$F$6="",Pipeline!$F$6="All"),  OR(Pipeline!$J$5&lt;=K959,Pipeline!$J$5=""), OR(Pipeline!$J$6&gt;=K959,Pipeline!$J$6=""),  OR(Pipeline!$N$5&lt;=O959,Pipeline!$N$5=""), OR(Pipeline!$N$6&gt;=O959,Pipeline!$N$6="")),1,0)</f>
        <v>1</v>
      </c>
      <c r="C959" s="99">
        <f>IF(B959&lt;&gt;1,"",COUNTIFS($I$6:I958,I959,$B$6:B958,1)+1)</f>
        <v>947</v>
      </c>
      <c r="D959" s="100" t="str">
        <f>IF(LEN(INDEX(Input!B$6:B$1005,ROW($C959)-ROW($C$5),1))=0,"-",INDEX(Input!B$6:B$1005,ROW($C959)-ROW($C$5),1))</f>
        <v>-</v>
      </c>
      <c r="E959" s="100" t="str">
        <f>IF(LEN(INDEX(Input!C$6:C$1005,ROW($C959)-ROW($C$5),1))=0,"-",INDEX(Input!C$6:C$1005,ROW($C959)-ROW($C$5),1))</f>
        <v>-</v>
      </c>
      <c r="F959" s="100" t="str">
        <f>IF(LEN(INDEX(Input!D$6:D$1005,ROW($C959)-ROW($C$5),1))=0,"-",INDEX(Input!D$6:D$1005,ROW($C959)-ROW($C$5),1))</f>
        <v>-</v>
      </c>
      <c r="G959" s="100" t="str">
        <f>IF(LEN(INDEX(Input!E$6:E$1005,ROW($C959)-ROW($C$5),1))=0,"-",INDEX(Input!E$6:E$1005,ROW($C959)-ROW($C$5),1))</f>
        <v>-</v>
      </c>
      <c r="H959" s="100" t="str">
        <f>IF(LEN(INDEX(Input!F$6:F$1005,ROW($C959)-ROW($C$5),1))=0,"-",INDEX(Input!F$6:F$1005,ROW($C959)-ROW($C$5),1))</f>
        <v>-</v>
      </c>
      <c r="I959" s="100" t="str">
        <f>IF(LEN(INDEX(Input!G$6:G$1005,ROW($C959)-ROW($C$5),1))=0,"",INDEX(Input!G$6:G$1005,ROW($C959)-ROW($C$5),1))</f>
        <v/>
      </c>
      <c r="J959" s="100" t="str">
        <f>IF(LEN(INDEX(Input!B$6:B$1005,ROW($C959)-ROW($C$5),1))=0,"-",IF(INDEX(Input!H$6:H$1005,ROW($C959)-ROW($C$5),1)="","Not set",INDEX(Input!H$6:H$1005,ROW($C959)-ROW($C$5),1)) )</f>
        <v>-</v>
      </c>
      <c r="K959" s="101" t="str">
        <f>IF(LEN(INDEX(Input!I$6:I$1005,ROW($C959)-ROW($C$5),1))=0,"",INDEX(Input!I$6:I$1005,ROW($C959)-ROW($C$5),1))</f>
        <v/>
      </c>
      <c r="L959" s="101" t="str">
        <f t="array" ref="L959">IFERROR(IF($AY$24=123,DAY(K959)&amp;connector&amp;IF($AZ$24="Extended",INDEX($AT$24:$AT$35,MONTH(K959),1),MONTH(K959))&amp;connector&amp;IF($AZ$24="Short", RIGHT(YEAR(K959),2),YEAR(K959)),IF($AY$24=213, MONTH(K959)&amp;connector&amp;DAY(K959)&amp;connector&amp;IF($AZ$24="Short", RIGHT(YEAR(K959),2),YEAR(K959)),IF($AZ$24="Short", RIGHT(YEAR(K959),2),YEAR(K959))&amp;connector&amp;MONTH(K959)&amp;connector&amp;DAY(K959))),"-")</f>
        <v>-</v>
      </c>
      <c r="M959" s="101" t="str">
        <f>IF(LEN(INDEX(Input!J$6:J$1005,ROW($C959)-ROW($C$5),1))=0,"",INDEX(Input!J$6:J$1005,ROW($C959)-ROW($C$5),1))</f>
        <v/>
      </c>
      <c r="N959" s="101" t="str">
        <f t="array" ref="N959">IFERROR(IF($AY$24=123,DAY(M959)&amp;connector&amp;IF($AZ$24="Extended",INDEX($AT$24:$AT$35,MONTH(M959),1),MONTH(M959))&amp;connector&amp;IF($AZ$24="Short", RIGHT(YEAR(M959),2),YEAR(M959)),IF($AY$24=213, MONTH(M959)&amp;connector&amp;DAY(M959)&amp;connector&amp;IF($AZ$24="Short", RIGHT(YEAR(M959),2),YEAR(M959)),IF($AZ$24="Short", RIGHT(YEAR(M959),2),YEAR(M959))&amp;connector&amp;MONTH(M959)&amp;connector&amp;DAY(M959))),"-")</f>
        <v>-</v>
      </c>
      <c r="O959" s="156" t="str">
        <f>IF(LEN(INDEX(Input!K$6:K$1005,ROW($C959)-ROW($C$5),1))=0,"",INDEX(Input!K$6:K$1005,ROW($C959)-ROW($C$5),1))</f>
        <v/>
      </c>
      <c r="P959" s="100" t="str">
        <f t="shared" si="110"/>
        <v>-</v>
      </c>
      <c r="Q959" s="156" t="str">
        <f>IF(LEN(INDEX(Input!L$6:L$1005,ROW($C959)-ROW($C$5),1))=0,"",INDEX(Input!L$6:L$1005,ROW($C959)-ROW($C$5),1))</f>
        <v/>
      </c>
      <c r="R959" s="100" t="str">
        <f t="shared" si="111"/>
        <v>-</v>
      </c>
      <c r="S959" s="156" t="str">
        <f>IF(LEN(INDEX(Input!M$6:M$1005,ROW($C959)-ROW($C$5),1))=0,"-",INDEX(Input!M$6:M$1005,ROW($C959)-ROW($C$5),1))</f>
        <v>-</v>
      </c>
      <c r="T959" s="156" t="str">
        <f t="shared" si="112"/>
        <v/>
      </c>
      <c r="U959" s="100" t="str">
        <f t="shared" si="113"/>
        <v>-</v>
      </c>
      <c r="V959" s="156" t="str">
        <f>IF(LEN(INDEX(Input!O$6:O$1005,ROW($C959)-ROW($C$5),1))=0,"",INDEX(Input!O$6:O$1005,ROW($C959)-ROW($C$5),1))</f>
        <v/>
      </c>
      <c r="W959" s="100" t="str">
        <f t="shared" si="114"/>
        <v>-</v>
      </c>
      <c r="X959" s="104" t="str">
        <f t="shared" si="115"/>
        <v/>
      </c>
      <c r="Y959" s="102" t="str">
        <f t="shared" si="116"/>
        <v/>
      </c>
      <c r="Z959" s="102" t="str">
        <f>IF(AND(OR(Dashboard!$D$7=J959,Dashboard!$D$7=""),  OR(Dashboard!$G$6&lt;=K959,Dashboard!$G$6=""), OR(Dashboard!$G$7&gt;=K959,Dashboard!$G$7=""),  OR(Dashboard!$J$6&lt;=O959,Dashboard!$J$6=""), OR(Dashboard!$J$7&gt;=O959,Dashboard!$J$7=""),D959&lt;&gt;""),"x","")</f>
        <v>x</v>
      </c>
      <c r="AA959" s="102" t="str">
        <f>IF(AND(OR(Dashboard!$D$6=H959,Dashboard!$D$6="",Dashboard!$D$6="All"), Z959="x"),"x","")</f>
        <v>x</v>
      </c>
      <c r="AB959" s="103" t="str">
        <f>IF(AND(OR(Dashboard!$D$6=H959,Dashboard!$D$6="",Dashboard!$D$6="All"), OR(Dashboard!$D$7=J959,Dashboard!$D$7=""),  OR(Dashboard!$G$6&lt;=K959,Dashboard!$G$6=""), OR(Dashboard!$G$7&gt;=K959,Dashboard!$G$7=""),  OR(Dashboard!$J$6&lt;=O959,Dashboard!$J$6=""), OR(Dashboard!$J$7&gt;=O959,Dashboard!$J$7=""),I959&lt;&gt;""),"x","")</f>
        <v/>
      </c>
      <c r="AC959" s="88" t="str">
        <f>IF($AB959&lt;&gt;"x","",IF(AND($I959&lt;&gt;AC$4, IFERROR(MATCH("c",$AB959:AB959,0),0)=0),"x", IF(IFERROR(MATCH("c",$AB959:AB959,0),0)=0,"c","")))</f>
        <v/>
      </c>
      <c r="AD959" s="88" t="str">
        <f>IF($AB959&lt;&gt;"x","",IF(AND($I959&lt;&gt;AD$4, IFERROR(MATCH("c",$AB959:AC959,0),0)=0),"x", IF(IFERROR(MATCH("c",$AB959:AC959,0),0)=0,"c","")))</f>
        <v/>
      </c>
      <c r="AE959" s="88" t="str">
        <f>IF($AB959&lt;&gt;"x","",IF(AND($I959&lt;&gt;AE$4, IFERROR(MATCH("c",$AB959:AD959,0),0)=0),"x", IF(IFERROR(MATCH("c",$AB959:AD959,0),0)=0,"c","")))</f>
        <v/>
      </c>
      <c r="AF959" s="88" t="str">
        <f>IF($AB959&lt;&gt;"x","",IF(AND($I959&lt;&gt;AF$4, IFERROR(MATCH("c",$AB959:AE959,0),0)=0),"x", IF(IFERROR(MATCH("c",$AB959:AE959,0),0)=0,"c","")))</f>
        <v/>
      </c>
      <c r="AG959" s="88" t="str">
        <f>IF($AB959&lt;&gt;"x","",IF(AND($I959&lt;&gt;AG$4, IFERROR(MATCH("c",$AB959:AF959,0),0)=0),"x", IF(IFERROR(MATCH("c",$AB959:AF959,0),0)=0,"c","")))</f>
        <v/>
      </c>
      <c r="AH959" s="88" t="str">
        <f>IF($AB959&lt;&gt;"x","",IF(AND($I959&lt;&gt;AH$4, IFERROR(MATCH("c",$AB959:AG959,0),0)=0),"x", IF(IFERROR(MATCH("c",$AB959:AG959,0),0)=0,"c","")))</f>
        <v/>
      </c>
      <c r="AI959" s="88" t="str">
        <f>IF($AB959&lt;&gt;"x","",IF(AND($I959&lt;&gt;AI$4, IFERROR(MATCH("c",$AB959:AH959,0),0)=0),"x", IF(IFERROR(MATCH("c",$AB959:AH959,0),0)=0,"c","")))</f>
        <v/>
      </c>
      <c r="AJ959" s="88" t="str">
        <f>IF($AB959&lt;&gt;"x","",IF(AND($I959&lt;&gt;AJ$4, IFERROR(MATCH("c",$AB959:AI959,0),0)=0),"x", IF(IFERROR(MATCH("c",$AB959:AI959,0),0)=0,"c","")))</f>
        <v/>
      </c>
      <c r="AK959" s="88" t="str">
        <f>IF($AB959&lt;&gt;"x","",IF(AND($I959&lt;&gt;AK$4, IFERROR(MATCH("c",$AB959:AJ959,0),0)=0),"x", IF(IFERROR(MATCH("c",$AB959:AJ959,0),0)=0,"c","")))</f>
        <v/>
      </c>
      <c r="AL959" s="88" t="str">
        <f>IF($AB959&lt;&gt;"x","",IF(AND($I959&lt;&gt;AL$4, IFERROR(MATCH("c",$AB959:AK959,0),0)=0),"x", IF(IFERROR(MATCH("c",$AB959:AK959,0),0)=0,"c","")))</f>
        <v/>
      </c>
      <c r="AM959" s="88" t="str">
        <f>IF($AB959&lt;&gt;"x","",IF(AND($I959&lt;&gt;AM$4, IFERROR(MATCH("c",$AB959:AL959,0),0)=0),"x", IF(IFERROR(MATCH("c",$AB959:AL959,0),0)=0,"c","")))</f>
        <v/>
      </c>
      <c r="AN959" s="88" t="str">
        <f>IF($AB959&lt;&gt;"x","",IF(AND($I959&lt;&gt;AN$4, IFERROR(MATCH("c",$AB959:AM959,0),0)=0),"x", IF(IFERROR(MATCH("c",$AB959:AM959,0),0)=0,"c","")))</f>
        <v/>
      </c>
      <c r="AO959" s="88" t="str">
        <f>IF($AB959&lt;&gt;"x","",IF(AND($I959&lt;&gt;AO$4, IFERROR(MATCH("c",$AB959:AN959,0),0)=0),"x", IF(IFERROR(MATCH("c",$AB959:AN959,0),0)=0,"c","")))</f>
        <v/>
      </c>
      <c r="AP959" s="88" t="str">
        <f>IF($AB959&lt;&gt;"x","",IF(AND($I959&lt;&gt;AP$4, IFERROR(MATCH("c",$AB959:AO959,0),0)=0),"x", IF(IFERROR(MATCH("c",$AB959:AO959,0),0)=0,"c","")))</f>
        <v/>
      </c>
      <c r="AQ959" s="88" t="str">
        <f>IF($AB959&lt;&gt;"x","",IF(AND($I959&lt;&gt;AQ$4, IFERROR(MATCH("c",$AB959:AP959,0),0)=0),"x", IF(IFERROR(MATCH("c",$AB959:AP959,0),0)=0,"c","")))</f>
        <v/>
      </c>
    </row>
    <row r="960" spans="2:43" x14ac:dyDescent="0.25">
      <c r="B960" s="88">
        <f>IF(AND(OR(Pipeline!$F$5=H960,Pipeline!$F$5="",Pipeline!$F$5="All"), OR(Pipeline!$F$6=J960,Pipeline!$F$6="",Pipeline!$F$6="All"),  OR(Pipeline!$J$5&lt;=K960,Pipeline!$J$5=""), OR(Pipeline!$J$6&gt;=K960,Pipeline!$J$6=""),  OR(Pipeline!$N$5&lt;=O960,Pipeline!$N$5=""), OR(Pipeline!$N$6&gt;=O960,Pipeline!$N$6="")),1,0)</f>
        <v>1</v>
      </c>
      <c r="C960" s="99">
        <f>IF(B960&lt;&gt;1,"",COUNTIFS($I$6:I959,I960,$B$6:B959,1)+1)</f>
        <v>948</v>
      </c>
      <c r="D960" s="100" t="str">
        <f>IF(LEN(INDEX(Input!B$6:B$1005,ROW($C960)-ROW($C$5),1))=0,"-",INDEX(Input!B$6:B$1005,ROW($C960)-ROW($C$5),1))</f>
        <v>-</v>
      </c>
      <c r="E960" s="100" t="str">
        <f>IF(LEN(INDEX(Input!C$6:C$1005,ROW($C960)-ROW($C$5),1))=0,"-",INDEX(Input!C$6:C$1005,ROW($C960)-ROW($C$5),1))</f>
        <v>-</v>
      </c>
      <c r="F960" s="100" t="str">
        <f>IF(LEN(INDEX(Input!D$6:D$1005,ROW($C960)-ROW($C$5),1))=0,"-",INDEX(Input!D$6:D$1005,ROW($C960)-ROW($C$5),1))</f>
        <v>-</v>
      </c>
      <c r="G960" s="100" t="str">
        <f>IF(LEN(INDEX(Input!E$6:E$1005,ROW($C960)-ROW($C$5),1))=0,"-",INDEX(Input!E$6:E$1005,ROW($C960)-ROW($C$5),1))</f>
        <v>-</v>
      </c>
      <c r="H960" s="100" t="str">
        <f>IF(LEN(INDEX(Input!F$6:F$1005,ROW($C960)-ROW($C$5),1))=0,"-",INDEX(Input!F$6:F$1005,ROW($C960)-ROW($C$5),1))</f>
        <v>-</v>
      </c>
      <c r="I960" s="100" t="str">
        <f>IF(LEN(INDEX(Input!G$6:G$1005,ROW($C960)-ROW($C$5),1))=0,"",INDEX(Input!G$6:G$1005,ROW($C960)-ROW($C$5),1))</f>
        <v/>
      </c>
      <c r="J960" s="100" t="str">
        <f>IF(LEN(INDEX(Input!B$6:B$1005,ROW($C960)-ROW($C$5),1))=0,"-",IF(INDEX(Input!H$6:H$1005,ROW($C960)-ROW($C$5),1)="","Not set",INDEX(Input!H$6:H$1005,ROW($C960)-ROW($C$5),1)) )</f>
        <v>-</v>
      </c>
      <c r="K960" s="101" t="str">
        <f>IF(LEN(INDEX(Input!I$6:I$1005,ROW($C960)-ROW($C$5),1))=0,"",INDEX(Input!I$6:I$1005,ROW($C960)-ROW($C$5),1))</f>
        <v/>
      </c>
      <c r="L960" s="101" t="str">
        <f t="array" ref="L960">IFERROR(IF($AY$24=123,DAY(K960)&amp;connector&amp;IF($AZ$24="Extended",INDEX($AT$24:$AT$35,MONTH(K960),1),MONTH(K960))&amp;connector&amp;IF($AZ$24="Short", RIGHT(YEAR(K960),2),YEAR(K960)),IF($AY$24=213, MONTH(K960)&amp;connector&amp;DAY(K960)&amp;connector&amp;IF($AZ$24="Short", RIGHT(YEAR(K960),2),YEAR(K960)),IF($AZ$24="Short", RIGHT(YEAR(K960),2),YEAR(K960))&amp;connector&amp;MONTH(K960)&amp;connector&amp;DAY(K960))),"-")</f>
        <v>-</v>
      </c>
      <c r="M960" s="101" t="str">
        <f>IF(LEN(INDEX(Input!J$6:J$1005,ROW($C960)-ROW($C$5),1))=0,"",INDEX(Input!J$6:J$1005,ROW($C960)-ROW($C$5),1))</f>
        <v/>
      </c>
      <c r="N960" s="101" t="str">
        <f t="array" ref="N960">IFERROR(IF($AY$24=123,DAY(M960)&amp;connector&amp;IF($AZ$24="Extended",INDEX($AT$24:$AT$35,MONTH(M960),1),MONTH(M960))&amp;connector&amp;IF($AZ$24="Short", RIGHT(YEAR(M960),2),YEAR(M960)),IF($AY$24=213, MONTH(M960)&amp;connector&amp;DAY(M960)&amp;connector&amp;IF($AZ$24="Short", RIGHT(YEAR(M960),2),YEAR(M960)),IF($AZ$24="Short", RIGHT(YEAR(M960),2),YEAR(M960))&amp;connector&amp;MONTH(M960)&amp;connector&amp;DAY(M960))),"-")</f>
        <v>-</v>
      </c>
      <c r="O960" s="156" t="str">
        <f>IF(LEN(INDEX(Input!K$6:K$1005,ROW($C960)-ROW($C$5),1))=0,"",INDEX(Input!K$6:K$1005,ROW($C960)-ROW($C$5),1))</f>
        <v/>
      </c>
      <c r="P960" s="100" t="str">
        <f t="shared" si="110"/>
        <v>-</v>
      </c>
      <c r="Q960" s="156" t="str">
        <f>IF(LEN(INDEX(Input!L$6:L$1005,ROW($C960)-ROW($C$5),1))=0,"",INDEX(Input!L$6:L$1005,ROW($C960)-ROW($C$5),1))</f>
        <v/>
      </c>
      <c r="R960" s="100" t="str">
        <f t="shared" si="111"/>
        <v>-</v>
      </c>
      <c r="S960" s="156" t="str">
        <f>IF(LEN(INDEX(Input!M$6:M$1005,ROW($C960)-ROW($C$5),1))=0,"-",INDEX(Input!M$6:M$1005,ROW($C960)-ROW($C$5),1))</f>
        <v>-</v>
      </c>
      <c r="T960" s="156" t="str">
        <f t="shared" si="112"/>
        <v/>
      </c>
      <c r="U960" s="100" t="str">
        <f t="shared" si="113"/>
        <v>-</v>
      </c>
      <c r="V960" s="156" t="str">
        <f>IF(LEN(INDEX(Input!O$6:O$1005,ROW($C960)-ROW($C$5),1))=0,"",INDEX(Input!O$6:O$1005,ROW($C960)-ROW($C$5),1))</f>
        <v/>
      </c>
      <c r="W960" s="100" t="str">
        <f t="shared" si="114"/>
        <v>-</v>
      </c>
      <c r="X960" s="104" t="str">
        <f t="shared" si="115"/>
        <v/>
      </c>
      <c r="Y960" s="102" t="str">
        <f t="shared" si="116"/>
        <v/>
      </c>
      <c r="Z960" s="102" t="str">
        <f>IF(AND(OR(Dashboard!$D$7=J960,Dashboard!$D$7=""),  OR(Dashboard!$G$6&lt;=K960,Dashboard!$G$6=""), OR(Dashboard!$G$7&gt;=K960,Dashboard!$G$7=""),  OR(Dashboard!$J$6&lt;=O960,Dashboard!$J$6=""), OR(Dashboard!$J$7&gt;=O960,Dashboard!$J$7=""),D960&lt;&gt;""),"x","")</f>
        <v>x</v>
      </c>
      <c r="AA960" s="102" t="str">
        <f>IF(AND(OR(Dashboard!$D$6=H960,Dashboard!$D$6="",Dashboard!$D$6="All"), Z960="x"),"x","")</f>
        <v>x</v>
      </c>
      <c r="AB960" s="103" t="str">
        <f>IF(AND(OR(Dashboard!$D$6=H960,Dashboard!$D$6="",Dashboard!$D$6="All"), OR(Dashboard!$D$7=J960,Dashboard!$D$7=""),  OR(Dashboard!$G$6&lt;=K960,Dashboard!$G$6=""), OR(Dashboard!$G$7&gt;=K960,Dashboard!$G$7=""),  OR(Dashboard!$J$6&lt;=O960,Dashboard!$J$6=""), OR(Dashboard!$J$7&gt;=O960,Dashboard!$J$7=""),I960&lt;&gt;""),"x","")</f>
        <v/>
      </c>
      <c r="AC960" s="88" t="str">
        <f>IF($AB960&lt;&gt;"x","",IF(AND($I960&lt;&gt;AC$4, IFERROR(MATCH("c",$AB960:AB960,0),0)=0),"x", IF(IFERROR(MATCH("c",$AB960:AB960,0),0)=0,"c","")))</f>
        <v/>
      </c>
      <c r="AD960" s="88" t="str">
        <f>IF($AB960&lt;&gt;"x","",IF(AND($I960&lt;&gt;AD$4, IFERROR(MATCH("c",$AB960:AC960,0),0)=0),"x", IF(IFERROR(MATCH("c",$AB960:AC960,0),0)=0,"c","")))</f>
        <v/>
      </c>
      <c r="AE960" s="88" t="str">
        <f>IF($AB960&lt;&gt;"x","",IF(AND($I960&lt;&gt;AE$4, IFERROR(MATCH("c",$AB960:AD960,0),0)=0),"x", IF(IFERROR(MATCH("c",$AB960:AD960,0),0)=0,"c","")))</f>
        <v/>
      </c>
      <c r="AF960" s="88" t="str">
        <f>IF($AB960&lt;&gt;"x","",IF(AND($I960&lt;&gt;AF$4, IFERROR(MATCH("c",$AB960:AE960,0),0)=0),"x", IF(IFERROR(MATCH("c",$AB960:AE960,0),0)=0,"c","")))</f>
        <v/>
      </c>
      <c r="AG960" s="88" t="str">
        <f>IF($AB960&lt;&gt;"x","",IF(AND($I960&lt;&gt;AG$4, IFERROR(MATCH("c",$AB960:AF960,0),0)=0),"x", IF(IFERROR(MATCH("c",$AB960:AF960,0),0)=0,"c","")))</f>
        <v/>
      </c>
      <c r="AH960" s="88" t="str">
        <f>IF($AB960&lt;&gt;"x","",IF(AND($I960&lt;&gt;AH$4, IFERROR(MATCH("c",$AB960:AG960,0),0)=0),"x", IF(IFERROR(MATCH("c",$AB960:AG960,0),0)=0,"c","")))</f>
        <v/>
      </c>
      <c r="AI960" s="88" t="str">
        <f>IF($AB960&lt;&gt;"x","",IF(AND($I960&lt;&gt;AI$4, IFERROR(MATCH("c",$AB960:AH960,0),0)=0),"x", IF(IFERROR(MATCH("c",$AB960:AH960,0),0)=0,"c","")))</f>
        <v/>
      </c>
      <c r="AJ960" s="88" t="str">
        <f>IF($AB960&lt;&gt;"x","",IF(AND($I960&lt;&gt;AJ$4, IFERROR(MATCH("c",$AB960:AI960,0),0)=0),"x", IF(IFERROR(MATCH("c",$AB960:AI960,0),0)=0,"c","")))</f>
        <v/>
      </c>
      <c r="AK960" s="88" t="str">
        <f>IF($AB960&lt;&gt;"x","",IF(AND($I960&lt;&gt;AK$4, IFERROR(MATCH("c",$AB960:AJ960,0),0)=0),"x", IF(IFERROR(MATCH("c",$AB960:AJ960,0),0)=0,"c","")))</f>
        <v/>
      </c>
      <c r="AL960" s="88" t="str">
        <f>IF($AB960&lt;&gt;"x","",IF(AND($I960&lt;&gt;AL$4, IFERROR(MATCH("c",$AB960:AK960,0),0)=0),"x", IF(IFERROR(MATCH("c",$AB960:AK960,0),0)=0,"c","")))</f>
        <v/>
      </c>
      <c r="AM960" s="88" t="str">
        <f>IF($AB960&lt;&gt;"x","",IF(AND($I960&lt;&gt;AM$4, IFERROR(MATCH("c",$AB960:AL960,0),0)=0),"x", IF(IFERROR(MATCH("c",$AB960:AL960,0),0)=0,"c","")))</f>
        <v/>
      </c>
      <c r="AN960" s="88" t="str">
        <f>IF($AB960&lt;&gt;"x","",IF(AND($I960&lt;&gt;AN$4, IFERROR(MATCH("c",$AB960:AM960,0),0)=0),"x", IF(IFERROR(MATCH("c",$AB960:AM960,0),0)=0,"c","")))</f>
        <v/>
      </c>
      <c r="AO960" s="88" t="str">
        <f>IF($AB960&lt;&gt;"x","",IF(AND($I960&lt;&gt;AO$4, IFERROR(MATCH("c",$AB960:AN960,0),0)=0),"x", IF(IFERROR(MATCH("c",$AB960:AN960,0),0)=0,"c","")))</f>
        <v/>
      </c>
      <c r="AP960" s="88" t="str">
        <f>IF($AB960&lt;&gt;"x","",IF(AND($I960&lt;&gt;AP$4, IFERROR(MATCH("c",$AB960:AO960,0),0)=0),"x", IF(IFERROR(MATCH("c",$AB960:AO960,0),0)=0,"c","")))</f>
        <v/>
      </c>
      <c r="AQ960" s="88" t="str">
        <f>IF($AB960&lt;&gt;"x","",IF(AND($I960&lt;&gt;AQ$4, IFERROR(MATCH("c",$AB960:AP960,0),0)=0),"x", IF(IFERROR(MATCH("c",$AB960:AP960,0),0)=0,"c","")))</f>
        <v/>
      </c>
    </row>
    <row r="961" spans="2:43" x14ac:dyDescent="0.25">
      <c r="B961" s="88">
        <f>IF(AND(OR(Pipeline!$F$5=H961,Pipeline!$F$5="",Pipeline!$F$5="All"), OR(Pipeline!$F$6=J961,Pipeline!$F$6="",Pipeline!$F$6="All"),  OR(Pipeline!$J$5&lt;=K961,Pipeline!$J$5=""), OR(Pipeline!$J$6&gt;=K961,Pipeline!$J$6=""),  OR(Pipeline!$N$5&lt;=O961,Pipeline!$N$5=""), OR(Pipeline!$N$6&gt;=O961,Pipeline!$N$6="")),1,0)</f>
        <v>1</v>
      </c>
      <c r="C961" s="99">
        <f>IF(B961&lt;&gt;1,"",COUNTIFS($I$6:I960,I961,$B$6:B960,1)+1)</f>
        <v>949</v>
      </c>
      <c r="D961" s="100" t="str">
        <f>IF(LEN(INDEX(Input!B$6:B$1005,ROW($C961)-ROW($C$5),1))=0,"-",INDEX(Input!B$6:B$1005,ROW($C961)-ROW($C$5),1))</f>
        <v>-</v>
      </c>
      <c r="E961" s="100" t="str">
        <f>IF(LEN(INDEX(Input!C$6:C$1005,ROW($C961)-ROW($C$5),1))=0,"-",INDEX(Input!C$6:C$1005,ROW($C961)-ROW($C$5),1))</f>
        <v>-</v>
      </c>
      <c r="F961" s="100" t="str">
        <f>IF(LEN(INDEX(Input!D$6:D$1005,ROW($C961)-ROW($C$5),1))=0,"-",INDEX(Input!D$6:D$1005,ROW($C961)-ROW($C$5),1))</f>
        <v>-</v>
      </c>
      <c r="G961" s="100" t="str">
        <f>IF(LEN(INDEX(Input!E$6:E$1005,ROW($C961)-ROW($C$5),1))=0,"-",INDEX(Input!E$6:E$1005,ROW($C961)-ROW($C$5),1))</f>
        <v>-</v>
      </c>
      <c r="H961" s="100" t="str">
        <f>IF(LEN(INDEX(Input!F$6:F$1005,ROW($C961)-ROW($C$5),1))=0,"-",INDEX(Input!F$6:F$1005,ROW($C961)-ROW($C$5),1))</f>
        <v>-</v>
      </c>
      <c r="I961" s="100" t="str">
        <f>IF(LEN(INDEX(Input!G$6:G$1005,ROW($C961)-ROW($C$5),1))=0,"",INDEX(Input!G$6:G$1005,ROW($C961)-ROW($C$5),1))</f>
        <v/>
      </c>
      <c r="J961" s="100" t="str">
        <f>IF(LEN(INDEX(Input!B$6:B$1005,ROW($C961)-ROW($C$5),1))=0,"-",IF(INDEX(Input!H$6:H$1005,ROW($C961)-ROW($C$5),1)="","Not set",INDEX(Input!H$6:H$1005,ROW($C961)-ROW($C$5),1)) )</f>
        <v>-</v>
      </c>
      <c r="K961" s="101" t="str">
        <f>IF(LEN(INDEX(Input!I$6:I$1005,ROW($C961)-ROW($C$5),1))=0,"",INDEX(Input!I$6:I$1005,ROW($C961)-ROW($C$5),1))</f>
        <v/>
      </c>
      <c r="L961" s="101" t="str">
        <f t="array" ref="L961">IFERROR(IF($AY$24=123,DAY(K961)&amp;connector&amp;IF($AZ$24="Extended",INDEX($AT$24:$AT$35,MONTH(K961),1),MONTH(K961))&amp;connector&amp;IF($AZ$24="Short", RIGHT(YEAR(K961),2),YEAR(K961)),IF($AY$24=213, MONTH(K961)&amp;connector&amp;DAY(K961)&amp;connector&amp;IF($AZ$24="Short", RIGHT(YEAR(K961),2),YEAR(K961)),IF($AZ$24="Short", RIGHT(YEAR(K961),2),YEAR(K961))&amp;connector&amp;MONTH(K961)&amp;connector&amp;DAY(K961))),"-")</f>
        <v>-</v>
      </c>
      <c r="M961" s="101" t="str">
        <f>IF(LEN(INDEX(Input!J$6:J$1005,ROW($C961)-ROW($C$5),1))=0,"",INDEX(Input!J$6:J$1005,ROW($C961)-ROW($C$5),1))</f>
        <v/>
      </c>
      <c r="N961" s="101" t="str">
        <f t="array" ref="N961">IFERROR(IF($AY$24=123,DAY(M961)&amp;connector&amp;IF($AZ$24="Extended",INDEX($AT$24:$AT$35,MONTH(M961),1),MONTH(M961))&amp;connector&amp;IF($AZ$24="Short", RIGHT(YEAR(M961),2),YEAR(M961)),IF($AY$24=213, MONTH(M961)&amp;connector&amp;DAY(M961)&amp;connector&amp;IF($AZ$24="Short", RIGHT(YEAR(M961),2),YEAR(M961)),IF($AZ$24="Short", RIGHT(YEAR(M961),2),YEAR(M961))&amp;connector&amp;MONTH(M961)&amp;connector&amp;DAY(M961))),"-")</f>
        <v>-</v>
      </c>
      <c r="O961" s="156" t="str">
        <f>IF(LEN(INDEX(Input!K$6:K$1005,ROW($C961)-ROW($C$5),1))=0,"",INDEX(Input!K$6:K$1005,ROW($C961)-ROW($C$5),1))</f>
        <v/>
      </c>
      <c r="P961" s="100" t="str">
        <f t="shared" si="110"/>
        <v>-</v>
      </c>
      <c r="Q961" s="156" t="str">
        <f>IF(LEN(INDEX(Input!L$6:L$1005,ROW($C961)-ROW($C$5),1))=0,"",INDEX(Input!L$6:L$1005,ROW($C961)-ROW($C$5),1))</f>
        <v/>
      </c>
      <c r="R961" s="100" t="str">
        <f t="shared" si="111"/>
        <v>-</v>
      </c>
      <c r="S961" s="156" t="str">
        <f>IF(LEN(INDEX(Input!M$6:M$1005,ROW($C961)-ROW($C$5),1))=0,"-",INDEX(Input!M$6:M$1005,ROW($C961)-ROW($C$5),1))</f>
        <v>-</v>
      </c>
      <c r="T961" s="156" t="str">
        <f t="shared" si="112"/>
        <v/>
      </c>
      <c r="U961" s="100" t="str">
        <f t="shared" si="113"/>
        <v>-</v>
      </c>
      <c r="V961" s="156" t="str">
        <f>IF(LEN(INDEX(Input!O$6:O$1005,ROW($C961)-ROW($C$5),1))=0,"",INDEX(Input!O$6:O$1005,ROW($C961)-ROW($C$5),1))</f>
        <v/>
      </c>
      <c r="W961" s="100" t="str">
        <f t="shared" si="114"/>
        <v>-</v>
      </c>
      <c r="X961" s="104" t="str">
        <f t="shared" si="115"/>
        <v/>
      </c>
      <c r="Y961" s="102" t="str">
        <f t="shared" si="116"/>
        <v/>
      </c>
      <c r="Z961" s="102" t="str">
        <f>IF(AND(OR(Dashboard!$D$7=J961,Dashboard!$D$7=""),  OR(Dashboard!$G$6&lt;=K961,Dashboard!$G$6=""), OR(Dashboard!$G$7&gt;=K961,Dashboard!$G$7=""),  OR(Dashboard!$J$6&lt;=O961,Dashboard!$J$6=""), OR(Dashboard!$J$7&gt;=O961,Dashboard!$J$7=""),D961&lt;&gt;""),"x","")</f>
        <v>x</v>
      </c>
      <c r="AA961" s="102" t="str">
        <f>IF(AND(OR(Dashboard!$D$6=H961,Dashboard!$D$6="",Dashboard!$D$6="All"), Z961="x"),"x","")</f>
        <v>x</v>
      </c>
      <c r="AB961" s="103" t="str">
        <f>IF(AND(OR(Dashboard!$D$6=H961,Dashboard!$D$6="",Dashboard!$D$6="All"), OR(Dashboard!$D$7=J961,Dashboard!$D$7=""),  OR(Dashboard!$G$6&lt;=K961,Dashboard!$G$6=""), OR(Dashboard!$G$7&gt;=K961,Dashboard!$G$7=""),  OR(Dashboard!$J$6&lt;=O961,Dashboard!$J$6=""), OR(Dashboard!$J$7&gt;=O961,Dashboard!$J$7=""),I961&lt;&gt;""),"x","")</f>
        <v/>
      </c>
      <c r="AC961" s="88" t="str">
        <f>IF($AB961&lt;&gt;"x","",IF(AND($I961&lt;&gt;AC$4, IFERROR(MATCH("c",$AB961:AB961,0),0)=0),"x", IF(IFERROR(MATCH("c",$AB961:AB961,0),0)=0,"c","")))</f>
        <v/>
      </c>
      <c r="AD961" s="88" t="str">
        <f>IF($AB961&lt;&gt;"x","",IF(AND($I961&lt;&gt;AD$4, IFERROR(MATCH("c",$AB961:AC961,0),0)=0),"x", IF(IFERROR(MATCH("c",$AB961:AC961,0),0)=0,"c","")))</f>
        <v/>
      </c>
      <c r="AE961" s="88" t="str">
        <f>IF($AB961&lt;&gt;"x","",IF(AND($I961&lt;&gt;AE$4, IFERROR(MATCH("c",$AB961:AD961,0),0)=0),"x", IF(IFERROR(MATCH("c",$AB961:AD961,0),0)=0,"c","")))</f>
        <v/>
      </c>
      <c r="AF961" s="88" t="str">
        <f>IF($AB961&lt;&gt;"x","",IF(AND($I961&lt;&gt;AF$4, IFERROR(MATCH("c",$AB961:AE961,0),0)=0),"x", IF(IFERROR(MATCH("c",$AB961:AE961,0),0)=0,"c","")))</f>
        <v/>
      </c>
      <c r="AG961" s="88" t="str">
        <f>IF($AB961&lt;&gt;"x","",IF(AND($I961&lt;&gt;AG$4, IFERROR(MATCH("c",$AB961:AF961,0),0)=0),"x", IF(IFERROR(MATCH("c",$AB961:AF961,0),0)=0,"c","")))</f>
        <v/>
      </c>
      <c r="AH961" s="88" t="str">
        <f>IF($AB961&lt;&gt;"x","",IF(AND($I961&lt;&gt;AH$4, IFERROR(MATCH("c",$AB961:AG961,0),0)=0),"x", IF(IFERROR(MATCH("c",$AB961:AG961,0),0)=0,"c","")))</f>
        <v/>
      </c>
      <c r="AI961" s="88" t="str">
        <f>IF($AB961&lt;&gt;"x","",IF(AND($I961&lt;&gt;AI$4, IFERROR(MATCH("c",$AB961:AH961,0),0)=0),"x", IF(IFERROR(MATCH("c",$AB961:AH961,0),0)=0,"c","")))</f>
        <v/>
      </c>
      <c r="AJ961" s="88" t="str">
        <f>IF($AB961&lt;&gt;"x","",IF(AND($I961&lt;&gt;AJ$4, IFERROR(MATCH("c",$AB961:AI961,0),0)=0),"x", IF(IFERROR(MATCH("c",$AB961:AI961,0),0)=0,"c","")))</f>
        <v/>
      </c>
      <c r="AK961" s="88" t="str">
        <f>IF($AB961&lt;&gt;"x","",IF(AND($I961&lt;&gt;AK$4, IFERROR(MATCH("c",$AB961:AJ961,0),0)=0),"x", IF(IFERROR(MATCH("c",$AB961:AJ961,0),0)=0,"c","")))</f>
        <v/>
      </c>
      <c r="AL961" s="88" t="str">
        <f>IF($AB961&lt;&gt;"x","",IF(AND($I961&lt;&gt;AL$4, IFERROR(MATCH("c",$AB961:AK961,0),0)=0),"x", IF(IFERROR(MATCH("c",$AB961:AK961,0),0)=0,"c","")))</f>
        <v/>
      </c>
      <c r="AM961" s="88" t="str">
        <f>IF($AB961&lt;&gt;"x","",IF(AND($I961&lt;&gt;AM$4, IFERROR(MATCH("c",$AB961:AL961,0),0)=0),"x", IF(IFERROR(MATCH("c",$AB961:AL961,0),0)=0,"c","")))</f>
        <v/>
      </c>
      <c r="AN961" s="88" t="str">
        <f>IF($AB961&lt;&gt;"x","",IF(AND($I961&lt;&gt;AN$4, IFERROR(MATCH("c",$AB961:AM961,0),0)=0),"x", IF(IFERROR(MATCH("c",$AB961:AM961,0),0)=0,"c","")))</f>
        <v/>
      </c>
      <c r="AO961" s="88" t="str">
        <f>IF($AB961&lt;&gt;"x","",IF(AND($I961&lt;&gt;AO$4, IFERROR(MATCH("c",$AB961:AN961,0),0)=0),"x", IF(IFERROR(MATCH("c",$AB961:AN961,0),0)=0,"c","")))</f>
        <v/>
      </c>
      <c r="AP961" s="88" t="str">
        <f>IF($AB961&lt;&gt;"x","",IF(AND($I961&lt;&gt;AP$4, IFERROR(MATCH("c",$AB961:AO961,0),0)=0),"x", IF(IFERROR(MATCH("c",$AB961:AO961,0),0)=0,"c","")))</f>
        <v/>
      </c>
      <c r="AQ961" s="88" t="str">
        <f>IF($AB961&lt;&gt;"x","",IF(AND($I961&lt;&gt;AQ$4, IFERROR(MATCH("c",$AB961:AP961,0),0)=0),"x", IF(IFERROR(MATCH("c",$AB961:AP961,0),0)=0,"c","")))</f>
        <v/>
      </c>
    </row>
    <row r="962" spans="2:43" x14ac:dyDescent="0.25">
      <c r="B962" s="88">
        <f>IF(AND(OR(Pipeline!$F$5=H962,Pipeline!$F$5="",Pipeline!$F$5="All"), OR(Pipeline!$F$6=J962,Pipeline!$F$6="",Pipeline!$F$6="All"),  OR(Pipeline!$J$5&lt;=K962,Pipeline!$J$5=""), OR(Pipeline!$J$6&gt;=K962,Pipeline!$J$6=""),  OR(Pipeline!$N$5&lt;=O962,Pipeline!$N$5=""), OR(Pipeline!$N$6&gt;=O962,Pipeline!$N$6="")),1,0)</f>
        <v>1</v>
      </c>
      <c r="C962" s="99">
        <f>IF(B962&lt;&gt;1,"",COUNTIFS($I$6:I961,I962,$B$6:B961,1)+1)</f>
        <v>950</v>
      </c>
      <c r="D962" s="100" t="str">
        <f>IF(LEN(INDEX(Input!B$6:B$1005,ROW($C962)-ROW($C$5),1))=0,"-",INDEX(Input!B$6:B$1005,ROW($C962)-ROW($C$5),1))</f>
        <v>-</v>
      </c>
      <c r="E962" s="100" t="str">
        <f>IF(LEN(INDEX(Input!C$6:C$1005,ROW($C962)-ROW($C$5),1))=0,"-",INDEX(Input!C$6:C$1005,ROW($C962)-ROW($C$5),1))</f>
        <v>-</v>
      </c>
      <c r="F962" s="100" t="str">
        <f>IF(LEN(INDEX(Input!D$6:D$1005,ROW($C962)-ROW($C$5),1))=0,"-",INDEX(Input!D$6:D$1005,ROW($C962)-ROW($C$5),1))</f>
        <v>-</v>
      </c>
      <c r="G962" s="100" t="str">
        <f>IF(LEN(INDEX(Input!E$6:E$1005,ROW($C962)-ROW($C$5),1))=0,"-",INDEX(Input!E$6:E$1005,ROW($C962)-ROW($C$5),1))</f>
        <v>-</v>
      </c>
      <c r="H962" s="100" t="str">
        <f>IF(LEN(INDEX(Input!F$6:F$1005,ROW($C962)-ROW($C$5),1))=0,"-",INDEX(Input!F$6:F$1005,ROW($C962)-ROW($C$5),1))</f>
        <v>-</v>
      </c>
      <c r="I962" s="100" t="str">
        <f>IF(LEN(INDEX(Input!G$6:G$1005,ROW($C962)-ROW($C$5),1))=0,"",INDEX(Input!G$6:G$1005,ROW($C962)-ROW($C$5),1))</f>
        <v/>
      </c>
      <c r="J962" s="100" t="str">
        <f>IF(LEN(INDEX(Input!B$6:B$1005,ROW($C962)-ROW($C$5),1))=0,"-",IF(INDEX(Input!H$6:H$1005,ROW($C962)-ROW($C$5),1)="","Not set",INDEX(Input!H$6:H$1005,ROW($C962)-ROW($C$5),1)) )</f>
        <v>-</v>
      </c>
      <c r="K962" s="101" t="str">
        <f>IF(LEN(INDEX(Input!I$6:I$1005,ROW($C962)-ROW($C$5),1))=0,"",INDEX(Input!I$6:I$1005,ROW($C962)-ROW($C$5),1))</f>
        <v/>
      </c>
      <c r="L962" s="101" t="str">
        <f t="array" ref="L962">IFERROR(IF($AY$24=123,DAY(K962)&amp;connector&amp;IF($AZ$24="Extended",INDEX($AT$24:$AT$35,MONTH(K962),1),MONTH(K962))&amp;connector&amp;IF($AZ$24="Short", RIGHT(YEAR(K962),2),YEAR(K962)),IF($AY$24=213, MONTH(K962)&amp;connector&amp;DAY(K962)&amp;connector&amp;IF($AZ$24="Short", RIGHT(YEAR(K962),2),YEAR(K962)),IF($AZ$24="Short", RIGHT(YEAR(K962),2),YEAR(K962))&amp;connector&amp;MONTH(K962)&amp;connector&amp;DAY(K962))),"-")</f>
        <v>-</v>
      </c>
      <c r="M962" s="101" t="str">
        <f>IF(LEN(INDEX(Input!J$6:J$1005,ROW($C962)-ROW($C$5),1))=0,"",INDEX(Input!J$6:J$1005,ROW($C962)-ROW($C$5),1))</f>
        <v/>
      </c>
      <c r="N962" s="101" t="str">
        <f t="array" ref="N962">IFERROR(IF($AY$24=123,DAY(M962)&amp;connector&amp;IF($AZ$24="Extended",INDEX($AT$24:$AT$35,MONTH(M962),1),MONTH(M962))&amp;connector&amp;IF($AZ$24="Short", RIGHT(YEAR(M962),2),YEAR(M962)),IF($AY$24=213, MONTH(M962)&amp;connector&amp;DAY(M962)&amp;connector&amp;IF($AZ$24="Short", RIGHT(YEAR(M962),2),YEAR(M962)),IF($AZ$24="Short", RIGHT(YEAR(M962),2),YEAR(M962))&amp;connector&amp;MONTH(M962)&amp;connector&amp;DAY(M962))),"-")</f>
        <v>-</v>
      </c>
      <c r="O962" s="156" t="str">
        <f>IF(LEN(INDEX(Input!K$6:K$1005,ROW($C962)-ROW($C$5),1))=0,"",INDEX(Input!K$6:K$1005,ROW($C962)-ROW($C$5),1))</f>
        <v/>
      </c>
      <c r="P962" s="100" t="str">
        <f t="shared" si="110"/>
        <v>-</v>
      </c>
      <c r="Q962" s="156" t="str">
        <f>IF(LEN(INDEX(Input!L$6:L$1005,ROW($C962)-ROW($C$5),1))=0,"",INDEX(Input!L$6:L$1005,ROW($C962)-ROW($C$5),1))</f>
        <v/>
      </c>
      <c r="R962" s="100" t="str">
        <f t="shared" si="111"/>
        <v>-</v>
      </c>
      <c r="S962" s="156" t="str">
        <f>IF(LEN(INDEX(Input!M$6:M$1005,ROW($C962)-ROW($C$5),1))=0,"-",INDEX(Input!M$6:M$1005,ROW($C962)-ROW($C$5),1))</f>
        <v>-</v>
      </c>
      <c r="T962" s="156" t="str">
        <f t="shared" si="112"/>
        <v/>
      </c>
      <c r="U962" s="100" t="str">
        <f t="shared" si="113"/>
        <v>-</v>
      </c>
      <c r="V962" s="156" t="str">
        <f>IF(LEN(INDEX(Input!O$6:O$1005,ROW($C962)-ROW($C$5),1))=0,"",INDEX(Input!O$6:O$1005,ROW($C962)-ROW($C$5),1))</f>
        <v/>
      </c>
      <c r="W962" s="100" t="str">
        <f t="shared" si="114"/>
        <v>-</v>
      </c>
      <c r="X962" s="104" t="str">
        <f t="shared" si="115"/>
        <v/>
      </c>
      <c r="Y962" s="102" t="str">
        <f t="shared" si="116"/>
        <v/>
      </c>
      <c r="Z962" s="102" t="str">
        <f>IF(AND(OR(Dashboard!$D$7=J962,Dashboard!$D$7=""),  OR(Dashboard!$G$6&lt;=K962,Dashboard!$G$6=""), OR(Dashboard!$G$7&gt;=K962,Dashboard!$G$7=""),  OR(Dashboard!$J$6&lt;=O962,Dashboard!$J$6=""), OR(Dashboard!$J$7&gt;=O962,Dashboard!$J$7=""),D962&lt;&gt;""),"x","")</f>
        <v>x</v>
      </c>
      <c r="AA962" s="102" t="str">
        <f>IF(AND(OR(Dashboard!$D$6=H962,Dashboard!$D$6="",Dashboard!$D$6="All"), Z962="x"),"x","")</f>
        <v>x</v>
      </c>
      <c r="AB962" s="103" t="str">
        <f>IF(AND(OR(Dashboard!$D$6=H962,Dashboard!$D$6="",Dashboard!$D$6="All"), OR(Dashboard!$D$7=J962,Dashboard!$D$7=""),  OR(Dashboard!$G$6&lt;=K962,Dashboard!$G$6=""), OR(Dashboard!$G$7&gt;=K962,Dashboard!$G$7=""),  OR(Dashboard!$J$6&lt;=O962,Dashboard!$J$6=""), OR(Dashboard!$J$7&gt;=O962,Dashboard!$J$7=""),I962&lt;&gt;""),"x","")</f>
        <v/>
      </c>
      <c r="AC962" s="88" t="str">
        <f>IF($AB962&lt;&gt;"x","",IF(AND($I962&lt;&gt;AC$4, IFERROR(MATCH("c",$AB962:AB962,0),0)=0),"x", IF(IFERROR(MATCH("c",$AB962:AB962,0),0)=0,"c","")))</f>
        <v/>
      </c>
      <c r="AD962" s="88" t="str">
        <f>IF($AB962&lt;&gt;"x","",IF(AND($I962&lt;&gt;AD$4, IFERROR(MATCH("c",$AB962:AC962,0),0)=0),"x", IF(IFERROR(MATCH("c",$AB962:AC962,0),0)=0,"c","")))</f>
        <v/>
      </c>
      <c r="AE962" s="88" t="str">
        <f>IF($AB962&lt;&gt;"x","",IF(AND($I962&lt;&gt;AE$4, IFERROR(MATCH("c",$AB962:AD962,0),0)=0),"x", IF(IFERROR(MATCH("c",$AB962:AD962,0),0)=0,"c","")))</f>
        <v/>
      </c>
      <c r="AF962" s="88" t="str">
        <f>IF($AB962&lt;&gt;"x","",IF(AND($I962&lt;&gt;AF$4, IFERROR(MATCH("c",$AB962:AE962,0),0)=0),"x", IF(IFERROR(MATCH("c",$AB962:AE962,0),0)=0,"c","")))</f>
        <v/>
      </c>
      <c r="AG962" s="88" t="str">
        <f>IF($AB962&lt;&gt;"x","",IF(AND($I962&lt;&gt;AG$4, IFERROR(MATCH("c",$AB962:AF962,0),0)=0),"x", IF(IFERROR(MATCH("c",$AB962:AF962,0),0)=0,"c","")))</f>
        <v/>
      </c>
      <c r="AH962" s="88" t="str">
        <f>IF($AB962&lt;&gt;"x","",IF(AND($I962&lt;&gt;AH$4, IFERROR(MATCH("c",$AB962:AG962,0),0)=0),"x", IF(IFERROR(MATCH("c",$AB962:AG962,0),0)=0,"c","")))</f>
        <v/>
      </c>
      <c r="AI962" s="88" t="str">
        <f>IF($AB962&lt;&gt;"x","",IF(AND($I962&lt;&gt;AI$4, IFERROR(MATCH("c",$AB962:AH962,0),0)=0),"x", IF(IFERROR(MATCH("c",$AB962:AH962,0),0)=0,"c","")))</f>
        <v/>
      </c>
      <c r="AJ962" s="88" t="str">
        <f>IF($AB962&lt;&gt;"x","",IF(AND($I962&lt;&gt;AJ$4, IFERROR(MATCH("c",$AB962:AI962,0),0)=0),"x", IF(IFERROR(MATCH("c",$AB962:AI962,0),0)=0,"c","")))</f>
        <v/>
      </c>
      <c r="AK962" s="88" t="str">
        <f>IF($AB962&lt;&gt;"x","",IF(AND($I962&lt;&gt;AK$4, IFERROR(MATCH("c",$AB962:AJ962,0),0)=0),"x", IF(IFERROR(MATCH("c",$AB962:AJ962,0),0)=0,"c","")))</f>
        <v/>
      </c>
      <c r="AL962" s="88" t="str">
        <f>IF($AB962&lt;&gt;"x","",IF(AND($I962&lt;&gt;AL$4, IFERROR(MATCH("c",$AB962:AK962,0),0)=0),"x", IF(IFERROR(MATCH("c",$AB962:AK962,0),0)=0,"c","")))</f>
        <v/>
      </c>
      <c r="AM962" s="88" t="str">
        <f>IF($AB962&lt;&gt;"x","",IF(AND($I962&lt;&gt;AM$4, IFERROR(MATCH("c",$AB962:AL962,0),0)=0),"x", IF(IFERROR(MATCH("c",$AB962:AL962,0),0)=0,"c","")))</f>
        <v/>
      </c>
      <c r="AN962" s="88" t="str">
        <f>IF($AB962&lt;&gt;"x","",IF(AND($I962&lt;&gt;AN$4, IFERROR(MATCH("c",$AB962:AM962,0),0)=0),"x", IF(IFERROR(MATCH("c",$AB962:AM962,0),0)=0,"c","")))</f>
        <v/>
      </c>
      <c r="AO962" s="88" t="str">
        <f>IF($AB962&lt;&gt;"x","",IF(AND($I962&lt;&gt;AO$4, IFERROR(MATCH("c",$AB962:AN962,0),0)=0),"x", IF(IFERROR(MATCH("c",$AB962:AN962,0),0)=0,"c","")))</f>
        <v/>
      </c>
      <c r="AP962" s="88" t="str">
        <f>IF($AB962&lt;&gt;"x","",IF(AND($I962&lt;&gt;AP$4, IFERROR(MATCH("c",$AB962:AO962,0),0)=0),"x", IF(IFERROR(MATCH("c",$AB962:AO962,0),0)=0,"c","")))</f>
        <v/>
      </c>
      <c r="AQ962" s="88" t="str">
        <f>IF($AB962&lt;&gt;"x","",IF(AND($I962&lt;&gt;AQ$4, IFERROR(MATCH("c",$AB962:AP962,0),0)=0),"x", IF(IFERROR(MATCH("c",$AB962:AP962,0),0)=0,"c","")))</f>
        <v/>
      </c>
    </row>
    <row r="963" spans="2:43" x14ac:dyDescent="0.25">
      <c r="B963" s="88">
        <f>IF(AND(OR(Pipeline!$F$5=H963,Pipeline!$F$5="",Pipeline!$F$5="All"), OR(Pipeline!$F$6=J963,Pipeline!$F$6="",Pipeline!$F$6="All"),  OR(Pipeline!$J$5&lt;=K963,Pipeline!$J$5=""), OR(Pipeline!$J$6&gt;=K963,Pipeline!$J$6=""),  OR(Pipeline!$N$5&lt;=O963,Pipeline!$N$5=""), OR(Pipeline!$N$6&gt;=O963,Pipeline!$N$6="")),1,0)</f>
        <v>1</v>
      </c>
      <c r="C963" s="99">
        <f>IF(B963&lt;&gt;1,"",COUNTIFS($I$6:I962,I963,$B$6:B962,1)+1)</f>
        <v>951</v>
      </c>
      <c r="D963" s="100" t="str">
        <f>IF(LEN(INDEX(Input!B$6:B$1005,ROW($C963)-ROW($C$5),1))=0,"-",INDEX(Input!B$6:B$1005,ROW($C963)-ROW($C$5),1))</f>
        <v>-</v>
      </c>
      <c r="E963" s="100" t="str">
        <f>IF(LEN(INDEX(Input!C$6:C$1005,ROW($C963)-ROW($C$5),1))=0,"-",INDEX(Input!C$6:C$1005,ROW($C963)-ROW($C$5),1))</f>
        <v>-</v>
      </c>
      <c r="F963" s="100" t="str">
        <f>IF(LEN(INDEX(Input!D$6:D$1005,ROW($C963)-ROW($C$5),1))=0,"-",INDEX(Input!D$6:D$1005,ROW($C963)-ROW($C$5),1))</f>
        <v>-</v>
      </c>
      <c r="G963" s="100" t="str">
        <f>IF(LEN(INDEX(Input!E$6:E$1005,ROW($C963)-ROW($C$5),1))=0,"-",INDEX(Input!E$6:E$1005,ROW($C963)-ROW($C$5),1))</f>
        <v>-</v>
      </c>
      <c r="H963" s="100" t="str">
        <f>IF(LEN(INDEX(Input!F$6:F$1005,ROW($C963)-ROW($C$5),1))=0,"-",INDEX(Input!F$6:F$1005,ROW($C963)-ROW($C$5),1))</f>
        <v>-</v>
      </c>
      <c r="I963" s="100" t="str">
        <f>IF(LEN(INDEX(Input!G$6:G$1005,ROW($C963)-ROW($C$5),1))=0,"",INDEX(Input!G$6:G$1005,ROW($C963)-ROW($C$5),1))</f>
        <v/>
      </c>
      <c r="J963" s="100" t="str">
        <f>IF(LEN(INDEX(Input!B$6:B$1005,ROW($C963)-ROW($C$5),1))=0,"-",IF(INDEX(Input!H$6:H$1005,ROW($C963)-ROW($C$5),1)="","Not set",INDEX(Input!H$6:H$1005,ROW($C963)-ROW($C$5),1)) )</f>
        <v>-</v>
      </c>
      <c r="K963" s="101" t="str">
        <f>IF(LEN(INDEX(Input!I$6:I$1005,ROW($C963)-ROW($C$5),1))=0,"",INDEX(Input!I$6:I$1005,ROW($C963)-ROW($C$5),1))</f>
        <v/>
      </c>
      <c r="L963" s="101" t="str">
        <f t="array" ref="L963">IFERROR(IF($AY$24=123,DAY(K963)&amp;connector&amp;IF($AZ$24="Extended",INDEX($AT$24:$AT$35,MONTH(K963),1),MONTH(K963))&amp;connector&amp;IF($AZ$24="Short", RIGHT(YEAR(K963),2),YEAR(K963)),IF($AY$24=213, MONTH(K963)&amp;connector&amp;DAY(K963)&amp;connector&amp;IF($AZ$24="Short", RIGHT(YEAR(K963),2),YEAR(K963)),IF($AZ$24="Short", RIGHT(YEAR(K963),2),YEAR(K963))&amp;connector&amp;MONTH(K963)&amp;connector&amp;DAY(K963))),"-")</f>
        <v>-</v>
      </c>
      <c r="M963" s="101" t="str">
        <f>IF(LEN(INDEX(Input!J$6:J$1005,ROW($C963)-ROW($C$5),1))=0,"",INDEX(Input!J$6:J$1005,ROW($C963)-ROW($C$5),1))</f>
        <v/>
      </c>
      <c r="N963" s="101" t="str">
        <f t="array" ref="N963">IFERROR(IF($AY$24=123,DAY(M963)&amp;connector&amp;IF($AZ$24="Extended",INDEX($AT$24:$AT$35,MONTH(M963),1),MONTH(M963))&amp;connector&amp;IF($AZ$24="Short", RIGHT(YEAR(M963),2),YEAR(M963)),IF($AY$24=213, MONTH(M963)&amp;connector&amp;DAY(M963)&amp;connector&amp;IF($AZ$24="Short", RIGHT(YEAR(M963),2),YEAR(M963)),IF($AZ$24="Short", RIGHT(YEAR(M963),2),YEAR(M963))&amp;connector&amp;MONTH(M963)&amp;connector&amp;DAY(M963))),"-")</f>
        <v>-</v>
      </c>
      <c r="O963" s="156" t="str">
        <f>IF(LEN(INDEX(Input!K$6:K$1005,ROW($C963)-ROW($C$5),1))=0,"",INDEX(Input!K$6:K$1005,ROW($C963)-ROW($C$5),1))</f>
        <v/>
      </c>
      <c r="P963" s="100" t="str">
        <f t="shared" si="110"/>
        <v>-</v>
      </c>
      <c r="Q963" s="156" t="str">
        <f>IF(LEN(INDEX(Input!L$6:L$1005,ROW($C963)-ROW($C$5),1))=0,"",INDEX(Input!L$6:L$1005,ROW($C963)-ROW($C$5),1))</f>
        <v/>
      </c>
      <c r="R963" s="100" t="str">
        <f t="shared" si="111"/>
        <v>-</v>
      </c>
      <c r="S963" s="156" t="str">
        <f>IF(LEN(INDEX(Input!M$6:M$1005,ROW($C963)-ROW($C$5),1))=0,"-",INDEX(Input!M$6:M$1005,ROW($C963)-ROW($C$5),1))</f>
        <v>-</v>
      </c>
      <c r="T963" s="156" t="str">
        <f t="shared" si="112"/>
        <v/>
      </c>
      <c r="U963" s="100" t="str">
        <f t="shared" si="113"/>
        <v>-</v>
      </c>
      <c r="V963" s="156" t="str">
        <f>IF(LEN(INDEX(Input!O$6:O$1005,ROW($C963)-ROW($C$5),1))=0,"",INDEX(Input!O$6:O$1005,ROW($C963)-ROW($C$5),1))</f>
        <v/>
      </c>
      <c r="W963" s="100" t="str">
        <f t="shared" si="114"/>
        <v>-</v>
      </c>
      <c r="X963" s="104" t="str">
        <f t="shared" si="115"/>
        <v/>
      </c>
      <c r="Y963" s="102" t="str">
        <f t="shared" si="116"/>
        <v/>
      </c>
      <c r="Z963" s="102" t="str">
        <f>IF(AND(OR(Dashboard!$D$7=J963,Dashboard!$D$7=""),  OR(Dashboard!$G$6&lt;=K963,Dashboard!$G$6=""), OR(Dashboard!$G$7&gt;=K963,Dashboard!$G$7=""),  OR(Dashboard!$J$6&lt;=O963,Dashboard!$J$6=""), OR(Dashboard!$J$7&gt;=O963,Dashboard!$J$7=""),D963&lt;&gt;""),"x","")</f>
        <v>x</v>
      </c>
      <c r="AA963" s="102" t="str">
        <f>IF(AND(OR(Dashboard!$D$6=H963,Dashboard!$D$6="",Dashboard!$D$6="All"), Z963="x"),"x","")</f>
        <v>x</v>
      </c>
      <c r="AB963" s="103" t="str">
        <f>IF(AND(OR(Dashboard!$D$6=H963,Dashboard!$D$6="",Dashboard!$D$6="All"), OR(Dashboard!$D$7=J963,Dashboard!$D$7=""),  OR(Dashboard!$G$6&lt;=K963,Dashboard!$G$6=""), OR(Dashboard!$G$7&gt;=K963,Dashboard!$G$7=""),  OR(Dashboard!$J$6&lt;=O963,Dashboard!$J$6=""), OR(Dashboard!$J$7&gt;=O963,Dashboard!$J$7=""),I963&lt;&gt;""),"x","")</f>
        <v/>
      </c>
      <c r="AC963" s="88" t="str">
        <f>IF($AB963&lt;&gt;"x","",IF(AND($I963&lt;&gt;AC$4, IFERROR(MATCH("c",$AB963:AB963,0),0)=0),"x", IF(IFERROR(MATCH("c",$AB963:AB963,0),0)=0,"c","")))</f>
        <v/>
      </c>
      <c r="AD963" s="88" t="str">
        <f>IF($AB963&lt;&gt;"x","",IF(AND($I963&lt;&gt;AD$4, IFERROR(MATCH("c",$AB963:AC963,0),0)=0),"x", IF(IFERROR(MATCH("c",$AB963:AC963,0),0)=0,"c","")))</f>
        <v/>
      </c>
      <c r="AE963" s="88" t="str">
        <f>IF($AB963&lt;&gt;"x","",IF(AND($I963&lt;&gt;AE$4, IFERROR(MATCH("c",$AB963:AD963,0),0)=0),"x", IF(IFERROR(MATCH("c",$AB963:AD963,0),0)=0,"c","")))</f>
        <v/>
      </c>
      <c r="AF963" s="88" t="str">
        <f>IF($AB963&lt;&gt;"x","",IF(AND($I963&lt;&gt;AF$4, IFERROR(MATCH("c",$AB963:AE963,0),0)=0),"x", IF(IFERROR(MATCH("c",$AB963:AE963,0),0)=0,"c","")))</f>
        <v/>
      </c>
      <c r="AG963" s="88" t="str">
        <f>IF($AB963&lt;&gt;"x","",IF(AND($I963&lt;&gt;AG$4, IFERROR(MATCH("c",$AB963:AF963,0),0)=0),"x", IF(IFERROR(MATCH("c",$AB963:AF963,0),0)=0,"c","")))</f>
        <v/>
      </c>
      <c r="AH963" s="88" t="str">
        <f>IF($AB963&lt;&gt;"x","",IF(AND($I963&lt;&gt;AH$4, IFERROR(MATCH("c",$AB963:AG963,0),0)=0),"x", IF(IFERROR(MATCH("c",$AB963:AG963,0),0)=0,"c","")))</f>
        <v/>
      </c>
      <c r="AI963" s="88" t="str">
        <f>IF($AB963&lt;&gt;"x","",IF(AND($I963&lt;&gt;AI$4, IFERROR(MATCH("c",$AB963:AH963,0),0)=0),"x", IF(IFERROR(MATCH("c",$AB963:AH963,0),0)=0,"c","")))</f>
        <v/>
      </c>
      <c r="AJ963" s="88" t="str">
        <f>IF($AB963&lt;&gt;"x","",IF(AND($I963&lt;&gt;AJ$4, IFERROR(MATCH("c",$AB963:AI963,0),0)=0),"x", IF(IFERROR(MATCH("c",$AB963:AI963,0),0)=0,"c","")))</f>
        <v/>
      </c>
      <c r="AK963" s="88" t="str">
        <f>IF($AB963&lt;&gt;"x","",IF(AND($I963&lt;&gt;AK$4, IFERROR(MATCH("c",$AB963:AJ963,0),0)=0),"x", IF(IFERROR(MATCH("c",$AB963:AJ963,0),0)=0,"c","")))</f>
        <v/>
      </c>
      <c r="AL963" s="88" t="str">
        <f>IF($AB963&lt;&gt;"x","",IF(AND($I963&lt;&gt;AL$4, IFERROR(MATCH("c",$AB963:AK963,0),0)=0),"x", IF(IFERROR(MATCH("c",$AB963:AK963,0),0)=0,"c","")))</f>
        <v/>
      </c>
      <c r="AM963" s="88" t="str">
        <f>IF($AB963&lt;&gt;"x","",IF(AND($I963&lt;&gt;AM$4, IFERROR(MATCH("c",$AB963:AL963,0),0)=0),"x", IF(IFERROR(MATCH("c",$AB963:AL963,0),0)=0,"c","")))</f>
        <v/>
      </c>
      <c r="AN963" s="88" t="str">
        <f>IF($AB963&lt;&gt;"x","",IF(AND($I963&lt;&gt;AN$4, IFERROR(MATCH("c",$AB963:AM963,0),0)=0),"x", IF(IFERROR(MATCH("c",$AB963:AM963,0),0)=0,"c","")))</f>
        <v/>
      </c>
      <c r="AO963" s="88" t="str">
        <f>IF($AB963&lt;&gt;"x","",IF(AND($I963&lt;&gt;AO$4, IFERROR(MATCH("c",$AB963:AN963,0),0)=0),"x", IF(IFERROR(MATCH("c",$AB963:AN963,0),0)=0,"c","")))</f>
        <v/>
      </c>
      <c r="AP963" s="88" t="str">
        <f>IF($AB963&lt;&gt;"x","",IF(AND($I963&lt;&gt;AP$4, IFERROR(MATCH("c",$AB963:AO963,0),0)=0),"x", IF(IFERROR(MATCH("c",$AB963:AO963,0),0)=0,"c","")))</f>
        <v/>
      </c>
      <c r="AQ963" s="88" t="str">
        <f>IF($AB963&lt;&gt;"x","",IF(AND($I963&lt;&gt;AQ$4, IFERROR(MATCH("c",$AB963:AP963,0),0)=0),"x", IF(IFERROR(MATCH("c",$AB963:AP963,0),0)=0,"c","")))</f>
        <v/>
      </c>
    </row>
    <row r="964" spans="2:43" x14ac:dyDescent="0.25">
      <c r="B964" s="88">
        <f>IF(AND(OR(Pipeline!$F$5=H964,Pipeline!$F$5="",Pipeline!$F$5="All"), OR(Pipeline!$F$6=J964,Pipeline!$F$6="",Pipeline!$F$6="All"),  OR(Pipeline!$J$5&lt;=K964,Pipeline!$J$5=""), OR(Pipeline!$J$6&gt;=K964,Pipeline!$J$6=""),  OR(Pipeline!$N$5&lt;=O964,Pipeline!$N$5=""), OR(Pipeline!$N$6&gt;=O964,Pipeline!$N$6="")),1,0)</f>
        <v>1</v>
      </c>
      <c r="C964" s="99">
        <f>IF(B964&lt;&gt;1,"",COUNTIFS($I$6:I963,I964,$B$6:B963,1)+1)</f>
        <v>952</v>
      </c>
      <c r="D964" s="100" t="str">
        <f>IF(LEN(INDEX(Input!B$6:B$1005,ROW($C964)-ROW($C$5),1))=0,"-",INDEX(Input!B$6:B$1005,ROW($C964)-ROW($C$5),1))</f>
        <v>-</v>
      </c>
      <c r="E964" s="100" t="str">
        <f>IF(LEN(INDEX(Input!C$6:C$1005,ROW($C964)-ROW($C$5),1))=0,"-",INDEX(Input!C$6:C$1005,ROW($C964)-ROW($C$5),1))</f>
        <v>-</v>
      </c>
      <c r="F964" s="100" t="str">
        <f>IF(LEN(INDEX(Input!D$6:D$1005,ROW($C964)-ROW($C$5),1))=0,"-",INDEX(Input!D$6:D$1005,ROW($C964)-ROW($C$5),1))</f>
        <v>-</v>
      </c>
      <c r="G964" s="100" t="str">
        <f>IF(LEN(INDEX(Input!E$6:E$1005,ROW($C964)-ROW($C$5),1))=0,"-",INDEX(Input!E$6:E$1005,ROW($C964)-ROW($C$5),1))</f>
        <v>-</v>
      </c>
      <c r="H964" s="100" t="str">
        <f>IF(LEN(INDEX(Input!F$6:F$1005,ROW($C964)-ROW($C$5),1))=0,"-",INDEX(Input!F$6:F$1005,ROW($C964)-ROW($C$5),1))</f>
        <v>-</v>
      </c>
      <c r="I964" s="100" t="str">
        <f>IF(LEN(INDEX(Input!G$6:G$1005,ROW($C964)-ROW($C$5),1))=0,"",INDEX(Input!G$6:G$1005,ROW($C964)-ROW($C$5),1))</f>
        <v/>
      </c>
      <c r="J964" s="100" t="str">
        <f>IF(LEN(INDEX(Input!B$6:B$1005,ROW($C964)-ROW($C$5),1))=0,"-",IF(INDEX(Input!H$6:H$1005,ROW($C964)-ROW($C$5),1)="","Not set",INDEX(Input!H$6:H$1005,ROW($C964)-ROW($C$5),1)) )</f>
        <v>-</v>
      </c>
      <c r="K964" s="101" t="str">
        <f>IF(LEN(INDEX(Input!I$6:I$1005,ROW($C964)-ROW($C$5),1))=0,"",INDEX(Input!I$6:I$1005,ROW($C964)-ROW($C$5),1))</f>
        <v/>
      </c>
      <c r="L964" s="101" t="str">
        <f t="array" ref="L964">IFERROR(IF($AY$24=123,DAY(K964)&amp;connector&amp;IF($AZ$24="Extended",INDEX($AT$24:$AT$35,MONTH(K964),1),MONTH(K964))&amp;connector&amp;IF($AZ$24="Short", RIGHT(YEAR(K964),2),YEAR(K964)),IF($AY$24=213, MONTH(K964)&amp;connector&amp;DAY(K964)&amp;connector&amp;IF($AZ$24="Short", RIGHT(YEAR(K964),2),YEAR(K964)),IF($AZ$24="Short", RIGHT(YEAR(K964),2),YEAR(K964))&amp;connector&amp;MONTH(K964)&amp;connector&amp;DAY(K964))),"-")</f>
        <v>-</v>
      </c>
      <c r="M964" s="101" t="str">
        <f>IF(LEN(INDEX(Input!J$6:J$1005,ROW($C964)-ROW($C$5),1))=0,"",INDEX(Input!J$6:J$1005,ROW($C964)-ROW($C$5),1))</f>
        <v/>
      </c>
      <c r="N964" s="101" t="str">
        <f t="array" ref="N964">IFERROR(IF($AY$24=123,DAY(M964)&amp;connector&amp;IF($AZ$24="Extended",INDEX($AT$24:$AT$35,MONTH(M964),1),MONTH(M964))&amp;connector&amp;IF($AZ$24="Short", RIGHT(YEAR(M964),2),YEAR(M964)),IF($AY$24=213, MONTH(M964)&amp;connector&amp;DAY(M964)&amp;connector&amp;IF($AZ$24="Short", RIGHT(YEAR(M964),2),YEAR(M964)),IF($AZ$24="Short", RIGHT(YEAR(M964),2),YEAR(M964))&amp;connector&amp;MONTH(M964)&amp;connector&amp;DAY(M964))),"-")</f>
        <v>-</v>
      </c>
      <c r="O964" s="156" t="str">
        <f>IF(LEN(INDEX(Input!K$6:K$1005,ROW($C964)-ROW($C$5),1))=0,"",INDEX(Input!K$6:K$1005,ROW($C964)-ROW($C$5),1))</f>
        <v/>
      </c>
      <c r="P964" s="100" t="str">
        <f t="shared" si="110"/>
        <v>-</v>
      </c>
      <c r="Q964" s="156" t="str">
        <f>IF(LEN(INDEX(Input!L$6:L$1005,ROW($C964)-ROW($C$5),1))=0,"",INDEX(Input!L$6:L$1005,ROW($C964)-ROW($C$5),1))</f>
        <v/>
      </c>
      <c r="R964" s="100" t="str">
        <f t="shared" si="111"/>
        <v>-</v>
      </c>
      <c r="S964" s="156" t="str">
        <f>IF(LEN(INDEX(Input!M$6:M$1005,ROW($C964)-ROW($C$5),1))=0,"-",INDEX(Input!M$6:M$1005,ROW($C964)-ROW($C$5),1))</f>
        <v>-</v>
      </c>
      <c r="T964" s="156" t="str">
        <f t="shared" si="112"/>
        <v/>
      </c>
      <c r="U964" s="100" t="str">
        <f t="shared" si="113"/>
        <v>-</v>
      </c>
      <c r="V964" s="156" t="str">
        <f>IF(LEN(INDEX(Input!O$6:O$1005,ROW($C964)-ROW($C$5),1))=0,"",INDEX(Input!O$6:O$1005,ROW($C964)-ROW($C$5),1))</f>
        <v/>
      </c>
      <c r="W964" s="100" t="str">
        <f t="shared" si="114"/>
        <v>-</v>
      </c>
      <c r="X964" s="104" t="str">
        <f t="shared" si="115"/>
        <v/>
      </c>
      <c r="Y964" s="102" t="str">
        <f t="shared" si="116"/>
        <v/>
      </c>
      <c r="Z964" s="102" t="str">
        <f>IF(AND(OR(Dashboard!$D$7=J964,Dashboard!$D$7=""),  OR(Dashboard!$G$6&lt;=K964,Dashboard!$G$6=""), OR(Dashboard!$G$7&gt;=K964,Dashboard!$G$7=""),  OR(Dashboard!$J$6&lt;=O964,Dashboard!$J$6=""), OR(Dashboard!$J$7&gt;=O964,Dashboard!$J$7=""),D964&lt;&gt;""),"x","")</f>
        <v>x</v>
      </c>
      <c r="AA964" s="102" t="str">
        <f>IF(AND(OR(Dashboard!$D$6=H964,Dashboard!$D$6="",Dashboard!$D$6="All"), Z964="x"),"x","")</f>
        <v>x</v>
      </c>
      <c r="AB964" s="103" t="str">
        <f>IF(AND(OR(Dashboard!$D$6=H964,Dashboard!$D$6="",Dashboard!$D$6="All"), OR(Dashboard!$D$7=J964,Dashboard!$D$7=""),  OR(Dashboard!$G$6&lt;=K964,Dashboard!$G$6=""), OR(Dashboard!$G$7&gt;=K964,Dashboard!$G$7=""),  OR(Dashboard!$J$6&lt;=O964,Dashboard!$J$6=""), OR(Dashboard!$J$7&gt;=O964,Dashboard!$J$7=""),I964&lt;&gt;""),"x","")</f>
        <v/>
      </c>
      <c r="AC964" s="88" t="str">
        <f>IF($AB964&lt;&gt;"x","",IF(AND($I964&lt;&gt;AC$4, IFERROR(MATCH("c",$AB964:AB964,0),0)=0),"x", IF(IFERROR(MATCH("c",$AB964:AB964,0),0)=0,"c","")))</f>
        <v/>
      </c>
      <c r="AD964" s="88" t="str">
        <f>IF($AB964&lt;&gt;"x","",IF(AND($I964&lt;&gt;AD$4, IFERROR(MATCH("c",$AB964:AC964,0),0)=0),"x", IF(IFERROR(MATCH("c",$AB964:AC964,0),0)=0,"c","")))</f>
        <v/>
      </c>
      <c r="AE964" s="88" t="str">
        <f>IF($AB964&lt;&gt;"x","",IF(AND($I964&lt;&gt;AE$4, IFERROR(MATCH("c",$AB964:AD964,0),0)=0),"x", IF(IFERROR(MATCH("c",$AB964:AD964,0),0)=0,"c","")))</f>
        <v/>
      </c>
      <c r="AF964" s="88" t="str">
        <f>IF($AB964&lt;&gt;"x","",IF(AND($I964&lt;&gt;AF$4, IFERROR(MATCH("c",$AB964:AE964,0),0)=0),"x", IF(IFERROR(MATCH("c",$AB964:AE964,0),0)=0,"c","")))</f>
        <v/>
      </c>
      <c r="AG964" s="88" t="str">
        <f>IF($AB964&lt;&gt;"x","",IF(AND($I964&lt;&gt;AG$4, IFERROR(MATCH("c",$AB964:AF964,0),0)=0),"x", IF(IFERROR(MATCH("c",$AB964:AF964,0),0)=0,"c","")))</f>
        <v/>
      </c>
      <c r="AH964" s="88" t="str">
        <f>IF($AB964&lt;&gt;"x","",IF(AND($I964&lt;&gt;AH$4, IFERROR(MATCH("c",$AB964:AG964,0),0)=0),"x", IF(IFERROR(MATCH("c",$AB964:AG964,0),0)=0,"c","")))</f>
        <v/>
      </c>
      <c r="AI964" s="88" t="str">
        <f>IF($AB964&lt;&gt;"x","",IF(AND($I964&lt;&gt;AI$4, IFERROR(MATCH("c",$AB964:AH964,0),0)=0),"x", IF(IFERROR(MATCH("c",$AB964:AH964,0),0)=0,"c","")))</f>
        <v/>
      </c>
      <c r="AJ964" s="88" t="str">
        <f>IF($AB964&lt;&gt;"x","",IF(AND($I964&lt;&gt;AJ$4, IFERROR(MATCH("c",$AB964:AI964,0),0)=0),"x", IF(IFERROR(MATCH("c",$AB964:AI964,0),0)=0,"c","")))</f>
        <v/>
      </c>
      <c r="AK964" s="88" t="str">
        <f>IF($AB964&lt;&gt;"x","",IF(AND($I964&lt;&gt;AK$4, IFERROR(MATCH("c",$AB964:AJ964,0),0)=0),"x", IF(IFERROR(MATCH("c",$AB964:AJ964,0),0)=0,"c","")))</f>
        <v/>
      </c>
      <c r="AL964" s="88" t="str">
        <f>IF($AB964&lt;&gt;"x","",IF(AND($I964&lt;&gt;AL$4, IFERROR(MATCH("c",$AB964:AK964,0),0)=0),"x", IF(IFERROR(MATCH("c",$AB964:AK964,0),0)=0,"c","")))</f>
        <v/>
      </c>
      <c r="AM964" s="88" t="str">
        <f>IF($AB964&lt;&gt;"x","",IF(AND($I964&lt;&gt;AM$4, IFERROR(MATCH("c",$AB964:AL964,0),0)=0),"x", IF(IFERROR(MATCH("c",$AB964:AL964,0),0)=0,"c","")))</f>
        <v/>
      </c>
      <c r="AN964" s="88" t="str">
        <f>IF($AB964&lt;&gt;"x","",IF(AND($I964&lt;&gt;AN$4, IFERROR(MATCH("c",$AB964:AM964,0),0)=0),"x", IF(IFERROR(MATCH("c",$AB964:AM964,0),0)=0,"c","")))</f>
        <v/>
      </c>
      <c r="AO964" s="88" t="str">
        <f>IF($AB964&lt;&gt;"x","",IF(AND($I964&lt;&gt;AO$4, IFERROR(MATCH("c",$AB964:AN964,0),0)=0),"x", IF(IFERROR(MATCH("c",$AB964:AN964,0),0)=0,"c","")))</f>
        <v/>
      </c>
      <c r="AP964" s="88" t="str">
        <f>IF($AB964&lt;&gt;"x","",IF(AND($I964&lt;&gt;AP$4, IFERROR(MATCH("c",$AB964:AO964,0),0)=0),"x", IF(IFERROR(MATCH("c",$AB964:AO964,0),0)=0,"c","")))</f>
        <v/>
      </c>
      <c r="AQ964" s="88" t="str">
        <f>IF($AB964&lt;&gt;"x","",IF(AND($I964&lt;&gt;AQ$4, IFERROR(MATCH("c",$AB964:AP964,0),0)=0),"x", IF(IFERROR(MATCH("c",$AB964:AP964,0),0)=0,"c","")))</f>
        <v/>
      </c>
    </row>
    <row r="965" spans="2:43" x14ac:dyDescent="0.25">
      <c r="B965" s="88">
        <f>IF(AND(OR(Pipeline!$F$5=H965,Pipeline!$F$5="",Pipeline!$F$5="All"), OR(Pipeline!$F$6=J965,Pipeline!$F$6="",Pipeline!$F$6="All"),  OR(Pipeline!$J$5&lt;=K965,Pipeline!$J$5=""), OR(Pipeline!$J$6&gt;=K965,Pipeline!$J$6=""),  OR(Pipeline!$N$5&lt;=O965,Pipeline!$N$5=""), OR(Pipeline!$N$6&gt;=O965,Pipeline!$N$6="")),1,0)</f>
        <v>1</v>
      </c>
      <c r="C965" s="99">
        <f>IF(B965&lt;&gt;1,"",COUNTIFS($I$6:I964,I965,$B$6:B964,1)+1)</f>
        <v>953</v>
      </c>
      <c r="D965" s="100" t="str">
        <f>IF(LEN(INDEX(Input!B$6:B$1005,ROW($C965)-ROW($C$5),1))=0,"-",INDEX(Input!B$6:B$1005,ROW($C965)-ROW($C$5),1))</f>
        <v>-</v>
      </c>
      <c r="E965" s="100" t="str">
        <f>IF(LEN(INDEX(Input!C$6:C$1005,ROW($C965)-ROW($C$5),1))=0,"-",INDEX(Input!C$6:C$1005,ROW($C965)-ROW($C$5),1))</f>
        <v>-</v>
      </c>
      <c r="F965" s="100" t="str">
        <f>IF(LEN(INDEX(Input!D$6:D$1005,ROW($C965)-ROW($C$5),1))=0,"-",INDEX(Input!D$6:D$1005,ROW($C965)-ROW($C$5),1))</f>
        <v>-</v>
      </c>
      <c r="G965" s="100" t="str">
        <f>IF(LEN(INDEX(Input!E$6:E$1005,ROW($C965)-ROW($C$5),1))=0,"-",INDEX(Input!E$6:E$1005,ROW($C965)-ROW($C$5),1))</f>
        <v>-</v>
      </c>
      <c r="H965" s="100" t="str">
        <f>IF(LEN(INDEX(Input!F$6:F$1005,ROW($C965)-ROW($C$5),1))=0,"-",INDEX(Input!F$6:F$1005,ROW($C965)-ROW($C$5),1))</f>
        <v>-</v>
      </c>
      <c r="I965" s="100" t="str">
        <f>IF(LEN(INDEX(Input!G$6:G$1005,ROW($C965)-ROW($C$5),1))=0,"",INDEX(Input!G$6:G$1005,ROW($C965)-ROW($C$5),1))</f>
        <v/>
      </c>
      <c r="J965" s="100" t="str">
        <f>IF(LEN(INDEX(Input!B$6:B$1005,ROW($C965)-ROW($C$5),1))=0,"-",IF(INDEX(Input!H$6:H$1005,ROW($C965)-ROW($C$5),1)="","Not set",INDEX(Input!H$6:H$1005,ROW($C965)-ROW($C$5),1)) )</f>
        <v>-</v>
      </c>
      <c r="K965" s="101" t="str">
        <f>IF(LEN(INDEX(Input!I$6:I$1005,ROW($C965)-ROW($C$5),1))=0,"",INDEX(Input!I$6:I$1005,ROW($C965)-ROW($C$5),1))</f>
        <v/>
      </c>
      <c r="L965" s="101" t="str">
        <f t="array" ref="L965">IFERROR(IF($AY$24=123,DAY(K965)&amp;connector&amp;IF($AZ$24="Extended",INDEX($AT$24:$AT$35,MONTH(K965),1),MONTH(K965))&amp;connector&amp;IF($AZ$24="Short", RIGHT(YEAR(K965),2),YEAR(K965)),IF($AY$24=213, MONTH(K965)&amp;connector&amp;DAY(K965)&amp;connector&amp;IF($AZ$24="Short", RIGHT(YEAR(K965),2),YEAR(K965)),IF($AZ$24="Short", RIGHT(YEAR(K965),2),YEAR(K965))&amp;connector&amp;MONTH(K965)&amp;connector&amp;DAY(K965))),"-")</f>
        <v>-</v>
      </c>
      <c r="M965" s="101" t="str">
        <f>IF(LEN(INDEX(Input!J$6:J$1005,ROW($C965)-ROW($C$5),1))=0,"",INDEX(Input!J$6:J$1005,ROW($C965)-ROW($C$5),1))</f>
        <v/>
      </c>
      <c r="N965" s="101" t="str">
        <f t="array" ref="N965">IFERROR(IF($AY$24=123,DAY(M965)&amp;connector&amp;IF($AZ$24="Extended",INDEX($AT$24:$AT$35,MONTH(M965),1),MONTH(M965))&amp;connector&amp;IF($AZ$24="Short", RIGHT(YEAR(M965),2),YEAR(M965)),IF($AY$24=213, MONTH(M965)&amp;connector&amp;DAY(M965)&amp;connector&amp;IF($AZ$24="Short", RIGHT(YEAR(M965),2),YEAR(M965)),IF($AZ$24="Short", RIGHT(YEAR(M965),2),YEAR(M965))&amp;connector&amp;MONTH(M965)&amp;connector&amp;DAY(M965))),"-")</f>
        <v>-</v>
      </c>
      <c r="O965" s="156" t="str">
        <f>IF(LEN(INDEX(Input!K$6:K$1005,ROW($C965)-ROW($C$5),1))=0,"",INDEX(Input!K$6:K$1005,ROW($C965)-ROW($C$5),1))</f>
        <v/>
      </c>
      <c r="P965" s="100" t="str">
        <f t="shared" si="110"/>
        <v>-</v>
      </c>
      <c r="Q965" s="156" t="str">
        <f>IF(LEN(INDEX(Input!L$6:L$1005,ROW($C965)-ROW($C$5),1))=0,"",INDEX(Input!L$6:L$1005,ROW($C965)-ROW($C$5),1))</f>
        <v/>
      </c>
      <c r="R965" s="100" t="str">
        <f t="shared" si="111"/>
        <v>-</v>
      </c>
      <c r="S965" s="156" t="str">
        <f>IF(LEN(INDEX(Input!M$6:M$1005,ROW($C965)-ROW($C$5),1))=0,"-",INDEX(Input!M$6:M$1005,ROW($C965)-ROW($C$5),1))</f>
        <v>-</v>
      </c>
      <c r="T965" s="156" t="str">
        <f t="shared" si="112"/>
        <v/>
      </c>
      <c r="U965" s="100" t="str">
        <f t="shared" si="113"/>
        <v>-</v>
      </c>
      <c r="V965" s="156" t="str">
        <f>IF(LEN(INDEX(Input!O$6:O$1005,ROW($C965)-ROW($C$5),1))=0,"",INDEX(Input!O$6:O$1005,ROW($C965)-ROW($C$5),1))</f>
        <v/>
      </c>
      <c r="W965" s="100" t="str">
        <f t="shared" si="114"/>
        <v>-</v>
      </c>
      <c r="X965" s="104" t="str">
        <f t="shared" si="115"/>
        <v/>
      </c>
      <c r="Y965" s="102" t="str">
        <f t="shared" si="116"/>
        <v/>
      </c>
      <c r="Z965" s="102" t="str">
        <f>IF(AND(OR(Dashboard!$D$7=J965,Dashboard!$D$7=""),  OR(Dashboard!$G$6&lt;=K965,Dashboard!$G$6=""), OR(Dashboard!$G$7&gt;=K965,Dashboard!$G$7=""),  OR(Dashboard!$J$6&lt;=O965,Dashboard!$J$6=""), OR(Dashboard!$J$7&gt;=O965,Dashboard!$J$7=""),D965&lt;&gt;""),"x","")</f>
        <v>x</v>
      </c>
      <c r="AA965" s="102" t="str">
        <f>IF(AND(OR(Dashboard!$D$6=H965,Dashboard!$D$6="",Dashboard!$D$6="All"), Z965="x"),"x","")</f>
        <v>x</v>
      </c>
      <c r="AB965" s="103" t="str">
        <f>IF(AND(OR(Dashboard!$D$6=H965,Dashboard!$D$6="",Dashboard!$D$6="All"), OR(Dashboard!$D$7=J965,Dashboard!$D$7=""),  OR(Dashboard!$G$6&lt;=K965,Dashboard!$G$6=""), OR(Dashboard!$G$7&gt;=K965,Dashboard!$G$7=""),  OR(Dashboard!$J$6&lt;=O965,Dashboard!$J$6=""), OR(Dashboard!$J$7&gt;=O965,Dashboard!$J$7=""),I965&lt;&gt;""),"x","")</f>
        <v/>
      </c>
      <c r="AC965" s="88" t="str">
        <f>IF($AB965&lt;&gt;"x","",IF(AND($I965&lt;&gt;AC$4, IFERROR(MATCH("c",$AB965:AB965,0),0)=0),"x", IF(IFERROR(MATCH("c",$AB965:AB965,0),0)=0,"c","")))</f>
        <v/>
      </c>
      <c r="AD965" s="88" t="str">
        <f>IF($AB965&lt;&gt;"x","",IF(AND($I965&lt;&gt;AD$4, IFERROR(MATCH("c",$AB965:AC965,0),0)=0),"x", IF(IFERROR(MATCH("c",$AB965:AC965,0),0)=0,"c","")))</f>
        <v/>
      </c>
      <c r="AE965" s="88" t="str">
        <f>IF($AB965&lt;&gt;"x","",IF(AND($I965&lt;&gt;AE$4, IFERROR(MATCH("c",$AB965:AD965,0),0)=0),"x", IF(IFERROR(MATCH("c",$AB965:AD965,0),0)=0,"c","")))</f>
        <v/>
      </c>
      <c r="AF965" s="88" t="str">
        <f>IF($AB965&lt;&gt;"x","",IF(AND($I965&lt;&gt;AF$4, IFERROR(MATCH("c",$AB965:AE965,0),0)=0),"x", IF(IFERROR(MATCH("c",$AB965:AE965,0),0)=0,"c","")))</f>
        <v/>
      </c>
      <c r="AG965" s="88" t="str">
        <f>IF($AB965&lt;&gt;"x","",IF(AND($I965&lt;&gt;AG$4, IFERROR(MATCH("c",$AB965:AF965,0),0)=0),"x", IF(IFERROR(MATCH("c",$AB965:AF965,0),0)=0,"c","")))</f>
        <v/>
      </c>
      <c r="AH965" s="88" t="str">
        <f>IF($AB965&lt;&gt;"x","",IF(AND($I965&lt;&gt;AH$4, IFERROR(MATCH("c",$AB965:AG965,0),0)=0),"x", IF(IFERROR(MATCH("c",$AB965:AG965,0),0)=0,"c","")))</f>
        <v/>
      </c>
      <c r="AI965" s="88" t="str">
        <f>IF($AB965&lt;&gt;"x","",IF(AND($I965&lt;&gt;AI$4, IFERROR(MATCH("c",$AB965:AH965,0),0)=0),"x", IF(IFERROR(MATCH("c",$AB965:AH965,0),0)=0,"c","")))</f>
        <v/>
      </c>
      <c r="AJ965" s="88" t="str">
        <f>IF($AB965&lt;&gt;"x","",IF(AND($I965&lt;&gt;AJ$4, IFERROR(MATCH("c",$AB965:AI965,0),0)=0),"x", IF(IFERROR(MATCH("c",$AB965:AI965,0),0)=0,"c","")))</f>
        <v/>
      </c>
      <c r="AK965" s="88" t="str">
        <f>IF($AB965&lt;&gt;"x","",IF(AND($I965&lt;&gt;AK$4, IFERROR(MATCH("c",$AB965:AJ965,0),0)=0),"x", IF(IFERROR(MATCH("c",$AB965:AJ965,0),0)=0,"c","")))</f>
        <v/>
      </c>
      <c r="AL965" s="88" t="str">
        <f>IF($AB965&lt;&gt;"x","",IF(AND($I965&lt;&gt;AL$4, IFERROR(MATCH("c",$AB965:AK965,0),0)=0),"x", IF(IFERROR(MATCH("c",$AB965:AK965,0),0)=0,"c","")))</f>
        <v/>
      </c>
      <c r="AM965" s="88" t="str">
        <f>IF($AB965&lt;&gt;"x","",IF(AND($I965&lt;&gt;AM$4, IFERROR(MATCH("c",$AB965:AL965,0),0)=0),"x", IF(IFERROR(MATCH("c",$AB965:AL965,0),0)=0,"c","")))</f>
        <v/>
      </c>
      <c r="AN965" s="88" t="str">
        <f>IF($AB965&lt;&gt;"x","",IF(AND($I965&lt;&gt;AN$4, IFERROR(MATCH("c",$AB965:AM965,0),0)=0),"x", IF(IFERROR(MATCH("c",$AB965:AM965,0),0)=0,"c","")))</f>
        <v/>
      </c>
      <c r="AO965" s="88" t="str">
        <f>IF($AB965&lt;&gt;"x","",IF(AND($I965&lt;&gt;AO$4, IFERROR(MATCH("c",$AB965:AN965,0),0)=0),"x", IF(IFERROR(MATCH("c",$AB965:AN965,0),0)=0,"c","")))</f>
        <v/>
      </c>
      <c r="AP965" s="88" t="str">
        <f>IF($AB965&lt;&gt;"x","",IF(AND($I965&lt;&gt;AP$4, IFERROR(MATCH("c",$AB965:AO965,0),0)=0),"x", IF(IFERROR(MATCH("c",$AB965:AO965,0),0)=0,"c","")))</f>
        <v/>
      </c>
      <c r="AQ965" s="88" t="str">
        <f>IF($AB965&lt;&gt;"x","",IF(AND($I965&lt;&gt;AQ$4, IFERROR(MATCH("c",$AB965:AP965,0),0)=0),"x", IF(IFERROR(MATCH("c",$AB965:AP965,0),0)=0,"c","")))</f>
        <v/>
      </c>
    </row>
    <row r="966" spans="2:43" x14ac:dyDescent="0.25">
      <c r="B966" s="88">
        <f>IF(AND(OR(Pipeline!$F$5=H966,Pipeline!$F$5="",Pipeline!$F$5="All"), OR(Pipeline!$F$6=J966,Pipeline!$F$6="",Pipeline!$F$6="All"),  OR(Pipeline!$J$5&lt;=K966,Pipeline!$J$5=""), OR(Pipeline!$J$6&gt;=K966,Pipeline!$J$6=""),  OR(Pipeline!$N$5&lt;=O966,Pipeline!$N$5=""), OR(Pipeline!$N$6&gt;=O966,Pipeline!$N$6="")),1,0)</f>
        <v>1</v>
      </c>
      <c r="C966" s="99">
        <f>IF(B966&lt;&gt;1,"",COUNTIFS($I$6:I965,I966,$B$6:B965,1)+1)</f>
        <v>954</v>
      </c>
      <c r="D966" s="100" t="str">
        <f>IF(LEN(INDEX(Input!B$6:B$1005,ROW($C966)-ROW($C$5),1))=0,"-",INDEX(Input!B$6:B$1005,ROW($C966)-ROW($C$5),1))</f>
        <v>-</v>
      </c>
      <c r="E966" s="100" t="str">
        <f>IF(LEN(INDEX(Input!C$6:C$1005,ROW($C966)-ROW($C$5),1))=0,"-",INDEX(Input!C$6:C$1005,ROW($C966)-ROW($C$5),1))</f>
        <v>-</v>
      </c>
      <c r="F966" s="100" t="str">
        <f>IF(LEN(INDEX(Input!D$6:D$1005,ROW($C966)-ROW($C$5),1))=0,"-",INDEX(Input!D$6:D$1005,ROW($C966)-ROW($C$5),1))</f>
        <v>-</v>
      </c>
      <c r="G966" s="100" t="str">
        <f>IF(LEN(INDEX(Input!E$6:E$1005,ROW($C966)-ROW($C$5),1))=0,"-",INDEX(Input!E$6:E$1005,ROW($C966)-ROW($C$5),1))</f>
        <v>-</v>
      </c>
      <c r="H966" s="100" t="str">
        <f>IF(LEN(INDEX(Input!F$6:F$1005,ROW($C966)-ROW($C$5),1))=0,"-",INDEX(Input!F$6:F$1005,ROW($C966)-ROW($C$5),1))</f>
        <v>-</v>
      </c>
      <c r="I966" s="100" t="str">
        <f>IF(LEN(INDEX(Input!G$6:G$1005,ROW($C966)-ROW($C$5),1))=0,"",INDEX(Input!G$6:G$1005,ROW($C966)-ROW($C$5),1))</f>
        <v/>
      </c>
      <c r="J966" s="100" t="str">
        <f>IF(LEN(INDEX(Input!B$6:B$1005,ROW($C966)-ROW($C$5),1))=0,"-",IF(INDEX(Input!H$6:H$1005,ROW($C966)-ROW($C$5),1)="","Not set",INDEX(Input!H$6:H$1005,ROW($C966)-ROW($C$5),1)) )</f>
        <v>-</v>
      </c>
      <c r="K966" s="101" t="str">
        <f>IF(LEN(INDEX(Input!I$6:I$1005,ROW($C966)-ROW($C$5),1))=0,"",INDEX(Input!I$6:I$1005,ROW($C966)-ROW($C$5),1))</f>
        <v/>
      </c>
      <c r="L966" s="101" t="str">
        <f t="array" ref="L966">IFERROR(IF($AY$24=123,DAY(K966)&amp;connector&amp;IF($AZ$24="Extended",INDEX($AT$24:$AT$35,MONTH(K966),1),MONTH(K966))&amp;connector&amp;IF($AZ$24="Short", RIGHT(YEAR(K966),2),YEAR(K966)),IF($AY$24=213, MONTH(K966)&amp;connector&amp;DAY(K966)&amp;connector&amp;IF($AZ$24="Short", RIGHT(YEAR(K966),2),YEAR(K966)),IF($AZ$24="Short", RIGHT(YEAR(K966),2),YEAR(K966))&amp;connector&amp;MONTH(K966)&amp;connector&amp;DAY(K966))),"-")</f>
        <v>-</v>
      </c>
      <c r="M966" s="101" t="str">
        <f>IF(LEN(INDEX(Input!J$6:J$1005,ROW($C966)-ROW($C$5),1))=0,"",INDEX(Input!J$6:J$1005,ROW($C966)-ROW($C$5),1))</f>
        <v/>
      </c>
      <c r="N966" s="101" t="str">
        <f t="array" ref="N966">IFERROR(IF($AY$24=123,DAY(M966)&amp;connector&amp;IF($AZ$24="Extended",INDEX($AT$24:$AT$35,MONTH(M966),1),MONTH(M966))&amp;connector&amp;IF($AZ$24="Short", RIGHT(YEAR(M966),2),YEAR(M966)),IF($AY$24=213, MONTH(M966)&amp;connector&amp;DAY(M966)&amp;connector&amp;IF($AZ$24="Short", RIGHT(YEAR(M966),2),YEAR(M966)),IF($AZ$24="Short", RIGHT(YEAR(M966),2),YEAR(M966))&amp;connector&amp;MONTH(M966)&amp;connector&amp;DAY(M966))),"-")</f>
        <v>-</v>
      </c>
      <c r="O966" s="156" t="str">
        <f>IF(LEN(INDEX(Input!K$6:K$1005,ROW($C966)-ROW($C$5),1))=0,"",INDEX(Input!K$6:K$1005,ROW($C966)-ROW($C$5),1))</f>
        <v/>
      </c>
      <c r="P966" s="100" t="str">
        <f t="shared" ref="P966:P1005" si="117">IF(O966="","-","Value: " &amp;O966&amp;"$")</f>
        <v>-</v>
      </c>
      <c r="Q966" s="156" t="str">
        <f>IF(LEN(INDEX(Input!L$6:L$1005,ROW($C966)-ROW($C$5),1))=0,"",INDEX(Input!L$6:L$1005,ROW($C966)-ROW($C$5),1))</f>
        <v/>
      </c>
      <c r="R966" s="100" t="str">
        <f t="shared" ref="R966:R1005" si="118">IFERROR("Win Probability: "&amp;Q966*100&amp;"%","-")</f>
        <v>-</v>
      </c>
      <c r="S966" s="156" t="str">
        <f>IF(LEN(INDEX(Input!M$6:M$1005,ROW($C966)-ROW($C$5),1))=0,"-",INDEX(Input!M$6:M$1005,ROW($C966)-ROW($C$5),1))</f>
        <v>-</v>
      </c>
      <c r="T966" s="156" t="str">
        <f t="shared" ref="T966:T1005" si="119">IFERROR(O966*Q966,"")</f>
        <v/>
      </c>
      <c r="U966" s="100" t="str">
        <f t="shared" ref="U966:U1005" si="120">IF(T966="","-","Forecast: "&amp;T966&amp; " " &amp;currency)</f>
        <v>-</v>
      </c>
      <c r="V966" s="156" t="str">
        <f>IF(LEN(INDEX(Input!O$6:O$1005,ROW($C966)-ROW($C$5),1))=0,"",INDEX(Input!O$6:O$1005,ROW($C966)-ROW($C$5),1))</f>
        <v/>
      </c>
      <c r="W966" s="100" t="str">
        <f t="shared" ref="W966:W1005" si="121">IF(V966="","-","Earned: " &amp;V966)</f>
        <v>-</v>
      </c>
      <c r="X966" s="104" t="str">
        <f t="shared" ref="X966:X1005" si="122">IFERROR(IF(K966&lt;&gt;"",MONTH(K966),""),"")</f>
        <v/>
      </c>
      <c r="Y966" s="102" t="str">
        <f t="shared" si="116"/>
        <v/>
      </c>
      <c r="Z966" s="102" t="str">
        <f>IF(AND(OR(Dashboard!$D$7=J966,Dashboard!$D$7=""),  OR(Dashboard!$G$6&lt;=K966,Dashboard!$G$6=""), OR(Dashboard!$G$7&gt;=K966,Dashboard!$G$7=""),  OR(Dashboard!$J$6&lt;=O966,Dashboard!$J$6=""), OR(Dashboard!$J$7&gt;=O966,Dashboard!$J$7=""),D966&lt;&gt;""),"x","")</f>
        <v>x</v>
      </c>
      <c r="AA966" s="102" t="str">
        <f>IF(AND(OR(Dashboard!$D$6=H966,Dashboard!$D$6="",Dashboard!$D$6="All"), Z966="x"),"x","")</f>
        <v>x</v>
      </c>
      <c r="AB966" s="103" t="str">
        <f>IF(AND(OR(Dashboard!$D$6=H966,Dashboard!$D$6="",Dashboard!$D$6="All"), OR(Dashboard!$D$7=J966,Dashboard!$D$7=""),  OR(Dashboard!$G$6&lt;=K966,Dashboard!$G$6=""), OR(Dashboard!$G$7&gt;=K966,Dashboard!$G$7=""),  OR(Dashboard!$J$6&lt;=O966,Dashboard!$J$6=""), OR(Dashboard!$J$7&gt;=O966,Dashboard!$J$7=""),I966&lt;&gt;""),"x","")</f>
        <v/>
      </c>
      <c r="AC966" s="88" t="str">
        <f>IF($AB966&lt;&gt;"x","",IF(AND($I966&lt;&gt;AC$4, IFERROR(MATCH("c",$AB966:AB966,0),0)=0),"x", IF(IFERROR(MATCH("c",$AB966:AB966,0),0)=0,"c","")))</f>
        <v/>
      </c>
      <c r="AD966" s="88" t="str">
        <f>IF($AB966&lt;&gt;"x","",IF(AND($I966&lt;&gt;AD$4, IFERROR(MATCH("c",$AB966:AC966,0),0)=0),"x", IF(IFERROR(MATCH("c",$AB966:AC966,0),0)=0,"c","")))</f>
        <v/>
      </c>
      <c r="AE966" s="88" t="str">
        <f>IF($AB966&lt;&gt;"x","",IF(AND($I966&lt;&gt;AE$4, IFERROR(MATCH("c",$AB966:AD966,0),0)=0),"x", IF(IFERROR(MATCH("c",$AB966:AD966,0),0)=0,"c","")))</f>
        <v/>
      </c>
      <c r="AF966" s="88" t="str">
        <f>IF($AB966&lt;&gt;"x","",IF(AND($I966&lt;&gt;AF$4, IFERROR(MATCH("c",$AB966:AE966,0),0)=0),"x", IF(IFERROR(MATCH("c",$AB966:AE966,0),0)=0,"c","")))</f>
        <v/>
      </c>
      <c r="AG966" s="88" t="str">
        <f>IF($AB966&lt;&gt;"x","",IF(AND($I966&lt;&gt;AG$4, IFERROR(MATCH("c",$AB966:AF966,0),0)=0),"x", IF(IFERROR(MATCH("c",$AB966:AF966,0),0)=0,"c","")))</f>
        <v/>
      </c>
      <c r="AH966" s="88" t="str">
        <f>IF($AB966&lt;&gt;"x","",IF(AND($I966&lt;&gt;AH$4, IFERROR(MATCH("c",$AB966:AG966,0),0)=0),"x", IF(IFERROR(MATCH("c",$AB966:AG966,0),0)=0,"c","")))</f>
        <v/>
      </c>
      <c r="AI966" s="88" t="str">
        <f>IF($AB966&lt;&gt;"x","",IF(AND($I966&lt;&gt;AI$4, IFERROR(MATCH("c",$AB966:AH966,0),0)=0),"x", IF(IFERROR(MATCH("c",$AB966:AH966,0),0)=0,"c","")))</f>
        <v/>
      </c>
      <c r="AJ966" s="88" t="str">
        <f>IF($AB966&lt;&gt;"x","",IF(AND($I966&lt;&gt;AJ$4, IFERROR(MATCH("c",$AB966:AI966,0),0)=0),"x", IF(IFERROR(MATCH("c",$AB966:AI966,0),0)=0,"c","")))</f>
        <v/>
      </c>
      <c r="AK966" s="88" t="str">
        <f>IF($AB966&lt;&gt;"x","",IF(AND($I966&lt;&gt;AK$4, IFERROR(MATCH("c",$AB966:AJ966,0),0)=0),"x", IF(IFERROR(MATCH("c",$AB966:AJ966,0),0)=0,"c","")))</f>
        <v/>
      </c>
      <c r="AL966" s="88" t="str">
        <f>IF($AB966&lt;&gt;"x","",IF(AND($I966&lt;&gt;AL$4, IFERROR(MATCH("c",$AB966:AK966,0),0)=0),"x", IF(IFERROR(MATCH("c",$AB966:AK966,0),0)=0,"c","")))</f>
        <v/>
      </c>
      <c r="AM966" s="88" t="str">
        <f>IF($AB966&lt;&gt;"x","",IF(AND($I966&lt;&gt;AM$4, IFERROR(MATCH("c",$AB966:AL966,0),0)=0),"x", IF(IFERROR(MATCH("c",$AB966:AL966,0),0)=0,"c","")))</f>
        <v/>
      </c>
      <c r="AN966" s="88" t="str">
        <f>IF($AB966&lt;&gt;"x","",IF(AND($I966&lt;&gt;AN$4, IFERROR(MATCH("c",$AB966:AM966,0),0)=0),"x", IF(IFERROR(MATCH("c",$AB966:AM966,0),0)=0,"c","")))</f>
        <v/>
      </c>
      <c r="AO966" s="88" t="str">
        <f>IF($AB966&lt;&gt;"x","",IF(AND($I966&lt;&gt;AO$4, IFERROR(MATCH("c",$AB966:AN966,0),0)=0),"x", IF(IFERROR(MATCH("c",$AB966:AN966,0),0)=0,"c","")))</f>
        <v/>
      </c>
      <c r="AP966" s="88" t="str">
        <f>IF($AB966&lt;&gt;"x","",IF(AND($I966&lt;&gt;AP$4, IFERROR(MATCH("c",$AB966:AO966,0),0)=0),"x", IF(IFERROR(MATCH("c",$AB966:AO966,0),0)=0,"c","")))</f>
        <v/>
      </c>
      <c r="AQ966" s="88" t="str">
        <f>IF($AB966&lt;&gt;"x","",IF(AND($I966&lt;&gt;AQ$4, IFERROR(MATCH("c",$AB966:AP966,0),0)=0),"x", IF(IFERROR(MATCH("c",$AB966:AP966,0),0)=0,"c","")))</f>
        <v/>
      </c>
    </row>
    <row r="967" spans="2:43" x14ac:dyDescent="0.25">
      <c r="B967" s="88">
        <f>IF(AND(OR(Pipeline!$F$5=H967,Pipeline!$F$5="",Pipeline!$F$5="All"), OR(Pipeline!$F$6=J967,Pipeline!$F$6="",Pipeline!$F$6="All"),  OR(Pipeline!$J$5&lt;=K967,Pipeline!$J$5=""), OR(Pipeline!$J$6&gt;=K967,Pipeline!$J$6=""),  OR(Pipeline!$N$5&lt;=O967,Pipeline!$N$5=""), OR(Pipeline!$N$6&gt;=O967,Pipeline!$N$6="")),1,0)</f>
        <v>1</v>
      </c>
      <c r="C967" s="99">
        <f>IF(B967&lt;&gt;1,"",COUNTIFS($I$6:I966,I967,$B$6:B966,1)+1)</f>
        <v>955</v>
      </c>
      <c r="D967" s="100" t="str">
        <f>IF(LEN(INDEX(Input!B$6:B$1005,ROW($C967)-ROW($C$5),1))=0,"-",INDEX(Input!B$6:B$1005,ROW($C967)-ROW($C$5),1))</f>
        <v>-</v>
      </c>
      <c r="E967" s="100" t="str">
        <f>IF(LEN(INDEX(Input!C$6:C$1005,ROW($C967)-ROW($C$5),1))=0,"-",INDEX(Input!C$6:C$1005,ROW($C967)-ROW($C$5),1))</f>
        <v>-</v>
      </c>
      <c r="F967" s="100" t="str">
        <f>IF(LEN(INDEX(Input!D$6:D$1005,ROW($C967)-ROW($C$5),1))=0,"-",INDEX(Input!D$6:D$1005,ROW($C967)-ROW($C$5),1))</f>
        <v>-</v>
      </c>
      <c r="G967" s="100" t="str">
        <f>IF(LEN(INDEX(Input!E$6:E$1005,ROW($C967)-ROW($C$5),1))=0,"-",INDEX(Input!E$6:E$1005,ROW($C967)-ROW($C$5),1))</f>
        <v>-</v>
      </c>
      <c r="H967" s="100" t="str">
        <f>IF(LEN(INDEX(Input!F$6:F$1005,ROW($C967)-ROW($C$5),1))=0,"-",INDEX(Input!F$6:F$1005,ROW($C967)-ROW($C$5),1))</f>
        <v>-</v>
      </c>
      <c r="I967" s="100" t="str">
        <f>IF(LEN(INDEX(Input!G$6:G$1005,ROW($C967)-ROW($C$5),1))=0,"",INDEX(Input!G$6:G$1005,ROW($C967)-ROW($C$5),1))</f>
        <v/>
      </c>
      <c r="J967" s="100" t="str">
        <f>IF(LEN(INDEX(Input!B$6:B$1005,ROW($C967)-ROW($C$5),1))=0,"-",IF(INDEX(Input!H$6:H$1005,ROW($C967)-ROW($C$5),1)="","Not set",INDEX(Input!H$6:H$1005,ROW($C967)-ROW($C$5),1)) )</f>
        <v>-</v>
      </c>
      <c r="K967" s="101" t="str">
        <f>IF(LEN(INDEX(Input!I$6:I$1005,ROW($C967)-ROW($C$5),1))=0,"",INDEX(Input!I$6:I$1005,ROW($C967)-ROW($C$5),1))</f>
        <v/>
      </c>
      <c r="L967" s="101" t="str">
        <f t="array" ref="L967">IFERROR(IF($AY$24=123,DAY(K967)&amp;connector&amp;IF($AZ$24="Extended",INDEX($AT$24:$AT$35,MONTH(K967),1),MONTH(K967))&amp;connector&amp;IF($AZ$24="Short", RIGHT(YEAR(K967),2),YEAR(K967)),IF($AY$24=213, MONTH(K967)&amp;connector&amp;DAY(K967)&amp;connector&amp;IF($AZ$24="Short", RIGHT(YEAR(K967),2),YEAR(K967)),IF($AZ$24="Short", RIGHT(YEAR(K967),2),YEAR(K967))&amp;connector&amp;MONTH(K967)&amp;connector&amp;DAY(K967))),"-")</f>
        <v>-</v>
      </c>
      <c r="M967" s="101" t="str">
        <f>IF(LEN(INDEX(Input!J$6:J$1005,ROW($C967)-ROW($C$5),1))=0,"",INDEX(Input!J$6:J$1005,ROW($C967)-ROW($C$5),1))</f>
        <v/>
      </c>
      <c r="N967" s="101" t="str">
        <f t="array" ref="N967">IFERROR(IF($AY$24=123,DAY(M967)&amp;connector&amp;IF($AZ$24="Extended",INDEX($AT$24:$AT$35,MONTH(M967),1),MONTH(M967))&amp;connector&amp;IF($AZ$24="Short", RIGHT(YEAR(M967),2),YEAR(M967)),IF($AY$24=213, MONTH(M967)&amp;connector&amp;DAY(M967)&amp;connector&amp;IF($AZ$24="Short", RIGHT(YEAR(M967),2),YEAR(M967)),IF($AZ$24="Short", RIGHT(YEAR(M967),2),YEAR(M967))&amp;connector&amp;MONTH(M967)&amp;connector&amp;DAY(M967))),"-")</f>
        <v>-</v>
      </c>
      <c r="O967" s="156" t="str">
        <f>IF(LEN(INDEX(Input!K$6:K$1005,ROW($C967)-ROW($C$5),1))=0,"",INDEX(Input!K$6:K$1005,ROW($C967)-ROW($C$5),1))</f>
        <v/>
      </c>
      <c r="P967" s="100" t="str">
        <f t="shared" si="117"/>
        <v>-</v>
      </c>
      <c r="Q967" s="156" t="str">
        <f>IF(LEN(INDEX(Input!L$6:L$1005,ROW($C967)-ROW($C$5),1))=0,"",INDEX(Input!L$6:L$1005,ROW($C967)-ROW($C$5),1))</f>
        <v/>
      </c>
      <c r="R967" s="100" t="str">
        <f t="shared" si="118"/>
        <v>-</v>
      </c>
      <c r="S967" s="156" t="str">
        <f>IF(LEN(INDEX(Input!M$6:M$1005,ROW($C967)-ROW($C$5),1))=0,"-",INDEX(Input!M$6:M$1005,ROW($C967)-ROW($C$5),1))</f>
        <v>-</v>
      </c>
      <c r="T967" s="156" t="str">
        <f t="shared" si="119"/>
        <v/>
      </c>
      <c r="U967" s="100" t="str">
        <f t="shared" si="120"/>
        <v>-</v>
      </c>
      <c r="V967" s="156" t="str">
        <f>IF(LEN(INDEX(Input!O$6:O$1005,ROW($C967)-ROW($C$5),1))=0,"",INDEX(Input!O$6:O$1005,ROW($C967)-ROW($C$5),1))</f>
        <v/>
      </c>
      <c r="W967" s="100" t="str">
        <f t="shared" si="121"/>
        <v>-</v>
      </c>
      <c r="X967" s="104" t="str">
        <f t="shared" si="122"/>
        <v/>
      </c>
      <c r="Y967" s="102" t="str">
        <f t="shared" si="116"/>
        <v/>
      </c>
      <c r="Z967" s="102" t="str">
        <f>IF(AND(OR(Dashboard!$D$7=J967,Dashboard!$D$7=""),  OR(Dashboard!$G$6&lt;=K967,Dashboard!$G$6=""), OR(Dashboard!$G$7&gt;=K967,Dashboard!$G$7=""),  OR(Dashboard!$J$6&lt;=O967,Dashboard!$J$6=""), OR(Dashboard!$J$7&gt;=O967,Dashboard!$J$7=""),D967&lt;&gt;""),"x","")</f>
        <v>x</v>
      </c>
      <c r="AA967" s="102" t="str">
        <f>IF(AND(OR(Dashboard!$D$6=H967,Dashboard!$D$6="",Dashboard!$D$6="All"), Z967="x"),"x","")</f>
        <v>x</v>
      </c>
      <c r="AB967" s="103" t="str">
        <f>IF(AND(OR(Dashboard!$D$6=H967,Dashboard!$D$6="",Dashboard!$D$6="All"), OR(Dashboard!$D$7=J967,Dashboard!$D$7=""),  OR(Dashboard!$G$6&lt;=K967,Dashboard!$G$6=""), OR(Dashboard!$G$7&gt;=K967,Dashboard!$G$7=""),  OR(Dashboard!$J$6&lt;=O967,Dashboard!$J$6=""), OR(Dashboard!$J$7&gt;=O967,Dashboard!$J$7=""),I967&lt;&gt;""),"x","")</f>
        <v/>
      </c>
      <c r="AC967" s="88" t="str">
        <f>IF($AB967&lt;&gt;"x","",IF(AND($I967&lt;&gt;AC$4, IFERROR(MATCH("c",$AB967:AB967,0),0)=0),"x", IF(IFERROR(MATCH("c",$AB967:AB967,0),0)=0,"c","")))</f>
        <v/>
      </c>
      <c r="AD967" s="88" t="str">
        <f>IF($AB967&lt;&gt;"x","",IF(AND($I967&lt;&gt;AD$4, IFERROR(MATCH("c",$AB967:AC967,0),0)=0),"x", IF(IFERROR(MATCH("c",$AB967:AC967,0),0)=0,"c","")))</f>
        <v/>
      </c>
      <c r="AE967" s="88" t="str">
        <f>IF($AB967&lt;&gt;"x","",IF(AND($I967&lt;&gt;AE$4, IFERROR(MATCH("c",$AB967:AD967,0),0)=0),"x", IF(IFERROR(MATCH("c",$AB967:AD967,0),0)=0,"c","")))</f>
        <v/>
      </c>
      <c r="AF967" s="88" t="str">
        <f>IF($AB967&lt;&gt;"x","",IF(AND($I967&lt;&gt;AF$4, IFERROR(MATCH("c",$AB967:AE967,0),0)=0),"x", IF(IFERROR(MATCH("c",$AB967:AE967,0),0)=0,"c","")))</f>
        <v/>
      </c>
      <c r="AG967" s="88" t="str">
        <f>IF($AB967&lt;&gt;"x","",IF(AND($I967&lt;&gt;AG$4, IFERROR(MATCH("c",$AB967:AF967,0),0)=0),"x", IF(IFERROR(MATCH("c",$AB967:AF967,0),0)=0,"c","")))</f>
        <v/>
      </c>
      <c r="AH967" s="88" t="str">
        <f>IF($AB967&lt;&gt;"x","",IF(AND($I967&lt;&gt;AH$4, IFERROR(MATCH("c",$AB967:AG967,0),0)=0),"x", IF(IFERROR(MATCH("c",$AB967:AG967,0),0)=0,"c","")))</f>
        <v/>
      </c>
      <c r="AI967" s="88" t="str">
        <f>IF($AB967&lt;&gt;"x","",IF(AND($I967&lt;&gt;AI$4, IFERROR(MATCH("c",$AB967:AH967,0),0)=0),"x", IF(IFERROR(MATCH("c",$AB967:AH967,0),0)=0,"c","")))</f>
        <v/>
      </c>
      <c r="AJ967" s="88" t="str">
        <f>IF($AB967&lt;&gt;"x","",IF(AND($I967&lt;&gt;AJ$4, IFERROR(MATCH("c",$AB967:AI967,0),0)=0),"x", IF(IFERROR(MATCH("c",$AB967:AI967,0),0)=0,"c","")))</f>
        <v/>
      </c>
      <c r="AK967" s="88" t="str">
        <f>IF($AB967&lt;&gt;"x","",IF(AND($I967&lt;&gt;AK$4, IFERROR(MATCH("c",$AB967:AJ967,0),0)=0),"x", IF(IFERROR(MATCH("c",$AB967:AJ967,0),0)=0,"c","")))</f>
        <v/>
      </c>
      <c r="AL967" s="88" t="str">
        <f>IF($AB967&lt;&gt;"x","",IF(AND($I967&lt;&gt;AL$4, IFERROR(MATCH("c",$AB967:AK967,0),0)=0),"x", IF(IFERROR(MATCH("c",$AB967:AK967,0),0)=0,"c","")))</f>
        <v/>
      </c>
      <c r="AM967" s="88" t="str">
        <f>IF($AB967&lt;&gt;"x","",IF(AND($I967&lt;&gt;AM$4, IFERROR(MATCH("c",$AB967:AL967,0),0)=0),"x", IF(IFERROR(MATCH("c",$AB967:AL967,0),0)=0,"c","")))</f>
        <v/>
      </c>
      <c r="AN967" s="88" t="str">
        <f>IF($AB967&lt;&gt;"x","",IF(AND($I967&lt;&gt;AN$4, IFERROR(MATCH("c",$AB967:AM967,0),0)=0),"x", IF(IFERROR(MATCH("c",$AB967:AM967,0),0)=0,"c","")))</f>
        <v/>
      </c>
      <c r="AO967" s="88" t="str">
        <f>IF($AB967&lt;&gt;"x","",IF(AND($I967&lt;&gt;AO$4, IFERROR(MATCH("c",$AB967:AN967,0),0)=0),"x", IF(IFERROR(MATCH("c",$AB967:AN967,0),0)=0,"c","")))</f>
        <v/>
      </c>
      <c r="AP967" s="88" t="str">
        <f>IF($AB967&lt;&gt;"x","",IF(AND($I967&lt;&gt;AP$4, IFERROR(MATCH("c",$AB967:AO967,0),0)=0),"x", IF(IFERROR(MATCH("c",$AB967:AO967,0),0)=0,"c","")))</f>
        <v/>
      </c>
      <c r="AQ967" s="88" t="str">
        <f>IF($AB967&lt;&gt;"x","",IF(AND($I967&lt;&gt;AQ$4, IFERROR(MATCH("c",$AB967:AP967,0),0)=0),"x", IF(IFERROR(MATCH("c",$AB967:AP967,0),0)=0,"c","")))</f>
        <v/>
      </c>
    </row>
    <row r="968" spans="2:43" x14ac:dyDescent="0.25">
      <c r="B968" s="88">
        <f>IF(AND(OR(Pipeline!$F$5=H968,Pipeline!$F$5="",Pipeline!$F$5="All"), OR(Pipeline!$F$6=J968,Pipeline!$F$6="",Pipeline!$F$6="All"),  OR(Pipeline!$J$5&lt;=K968,Pipeline!$J$5=""), OR(Pipeline!$J$6&gt;=K968,Pipeline!$J$6=""),  OR(Pipeline!$N$5&lt;=O968,Pipeline!$N$5=""), OR(Pipeline!$N$6&gt;=O968,Pipeline!$N$6="")),1,0)</f>
        <v>1</v>
      </c>
      <c r="C968" s="99">
        <f>IF(B968&lt;&gt;1,"",COUNTIFS($I$6:I967,I968,$B$6:B967,1)+1)</f>
        <v>956</v>
      </c>
      <c r="D968" s="100" t="str">
        <f>IF(LEN(INDEX(Input!B$6:B$1005,ROW($C968)-ROW($C$5),1))=0,"-",INDEX(Input!B$6:B$1005,ROW($C968)-ROW($C$5),1))</f>
        <v>-</v>
      </c>
      <c r="E968" s="100" t="str">
        <f>IF(LEN(INDEX(Input!C$6:C$1005,ROW($C968)-ROW($C$5),1))=0,"-",INDEX(Input!C$6:C$1005,ROW($C968)-ROW($C$5),1))</f>
        <v>-</v>
      </c>
      <c r="F968" s="100" t="str">
        <f>IF(LEN(INDEX(Input!D$6:D$1005,ROW($C968)-ROW($C$5),1))=0,"-",INDEX(Input!D$6:D$1005,ROW($C968)-ROW($C$5),1))</f>
        <v>-</v>
      </c>
      <c r="G968" s="100" t="str">
        <f>IF(LEN(INDEX(Input!E$6:E$1005,ROW($C968)-ROW($C$5),1))=0,"-",INDEX(Input!E$6:E$1005,ROW($C968)-ROW($C$5),1))</f>
        <v>-</v>
      </c>
      <c r="H968" s="100" t="str">
        <f>IF(LEN(INDEX(Input!F$6:F$1005,ROW($C968)-ROW($C$5),1))=0,"-",INDEX(Input!F$6:F$1005,ROW($C968)-ROW($C$5),1))</f>
        <v>-</v>
      </c>
      <c r="I968" s="100" t="str">
        <f>IF(LEN(INDEX(Input!G$6:G$1005,ROW($C968)-ROW($C$5),1))=0,"",INDEX(Input!G$6:G$1005,ROW($C968)-ROW($C$5),1))</f>
        <v/>
      </c>
      <c r="J968" s="100" t="str">
        <f>IF(LEN(INDEX(Input!B$6:B$1005,ROW($C968)-ROW($C$5),1))=0,"-",IF(INDEX(Input!H$6:H$1005,ROW($C968)-ROW($C$5),1)="","Not set",INDEX(Input!H$6:H$1005,ROW($C968)-ROW($C$5),1)) )</f>
        <v>-</v>
      </c>
      <c r="K968" s="101" t="str">
        <f>IF(LEN(INDEX(Input!I$6:I$1005,ROW($C968)-ROW($C$5),1))=0,"",INDEX(Input!I$6:I$1005,ROW($C968)-ROW($C$5),1))</f>
        <v/>
      </c>
      <c r="L968" s="101" t="str">
        <f t="array" ref="L968">IFERROR(IF($AY$24=123,DAY(K968)&amp;connector&amp;IF($AZ$24="Extended",INDEX($AT$24:$AT$35,MONTH(K968),1),MONTH(K968))&amp;connector&amp;IF($AZ$24="Short", RIGHT(YEAR(K968),2),YEAR(K968)),IF($AY$24=213, MONTH(K968)&amp;connector&amp;DAY(K968)&amp;connector&amp;IF($AZ$24="Short", RIGHT(YEAR(K968),2),YEAR(K968)),IF($AZ$24="Short", RIGHT(YEAR(K968),2),YEAR(K968))&amp;connector&amp;MONTH(K968)&amp;connector&amp;DAY(K968))),"-")</f>
        <v>-</v>
      </c>
      <c r="M968" s="101" t="str">
        <f>IF(LEN(INDEX(Input!J$6:J$1005,ROW($C968)-ROW($C$5),1))=0,"",INDEX(Input!J$6:J$1005,ROW($C968)-ROW($C$5),1))</f>
        <v/>
      </c>
      <c r="N968" s="101" t="str">
        <f t="array" ref="N968">IFERROR(IF($AY$24=123,DAY(M968)&amp;connector&amp;IF($AZ$24="Extended",INDEX($AT$24:$AT$35,MONTH(M968),1),MONTH(M968))&amp;connector&amp;IF($AZ$24="Short", RIGHT(YEAR(M968),2),YEAR(M968)),IF($AY$24=213, MONTH(M968)&amp;connector&amp;DAY(M968)&amp;connector&amp;IF($AZ$24="Short", RIGHT(YEAR(M968),2),YEAR(M968)),IF($AZ$24="Short", RIGHT(YEAR(M968),2),YEAR(M968))&amp;connector&amp;MONTH(M968)&amp;connector&amp;DAY(M968))),"-")</f>
        <v>-</v>
      </c>
      <c r="O968" s="156" t="str">
        <f>IF(LEN(INDEX(Input!K$6:K$1005,ROW($C968)-ROW($C$5),1))=0,"",INDEX(Input!K$6:K$1005,ROW($C968)-ROW($C$5),1))</f>
        <v/>
      </c>
      <c r="P968" s="100" t="str">
        <f t="shared" si="117"/>
        <v>-</v>
      </c>
      <c r="Q968" s="156" t="str">
        <f>IF(LEN(INDEX(Input!L$6:L$1005,ROW($C968)-ROW($C$5),1))=0,"",INDEX(Input!L$6:L$1005,ROW($C968)-ROW($C$5),1))</f>
        <v/>
      </c>
      <c r="R968" s="100" t="str">
        <f t="shared" si="118"/>
        <v>-</v>
      </c>
      <c r="S968" s="156" t="str">
        <f>IF(LEN(INDEX(Input!M$6:M$1005,ROW($C968)-ROW($C$5),1))=0,"-",INDEX(Input!M$6:M$1005,ROW($C968)-ROW($C$5),1))</f>
        <v>-</v>
      </c>
      <c r="T968" s="156" t="str">
        <f t="shared" si="119"/>
        <v/>
      </c>
      <c r="U968" s="100" t="str">
        <f t="shared" si="120"/>
        <v>-</v>
      </c>
      <c r="V968" s="156" t="str">
        <f>IF(LEN(INDEX(Input!O$6:O$1005,ROW($C968)-ROW($C$5),1))=0,"",INDEX(Input!O$6:O$1005,ROW($C968)-ROW($C$5),1))</f>
        <v/>
      </c>
      <c r="W968" s="100" t="str">
        <f t="shared" si="121"/>
        <v>-</v>
      </c>
      <c r="X968" s="104" t="str">
        <f t="shared" si="122"/>
        <v/>
      </c>
      <c r="Y968" s="102" t="str">
        <f t="shared" si="116"/>
        <v/>
      </c>
      <c r="Z968" s="102" t="str">
        <f>IF(AND(OR(Dashboard!$D$7=J968,Dashboard!$D$7=""),  OR(Dashboard!$G$6&lt;=K968,Dashboard!$G$6=""), OR(Dashboard!$G$7&gt;=K968,Dashboard!$G$7=""),  OR(Dashboard!$J$6&lt;=O968,Dashboard!$J$6=""), OR(Dashboard!$J$7&gt;=O968,Dashboard!$J$7=""),D968&lt;&gt;""),"x","")</f>
        <v>x</v>
      </c>
      <c r="AA968" s="102" t="str">
        <f>IF(AND(OR(Dashboard!$D$6=H968,Dashboard!$D$6="",Dashboard!$D$6="All"), Z968="x"),"x","")</f>
        <v>x</v>
      </c>
      <c r="AB968" s="103" t="str">
        <f>IF(AND(OR(Dashboard!$D$6=H968,Dashboard!$D$6="",Dashboard!$D$6="All"), OR(Dashboard!$D$7=J968,Dashboard!$D$7=""),  OR(Dashboard!$G$6&lt;=K968,Dashboard!$G$6=""), OR(Dashboard!$G$7&gt;=K968,Dashboard!$G$7=""),  OR(Dashboard!$J$6&lt;=O968,Dashboard!$J$6=""), OR(Dashboard!$J$7&gt;=O968,Dashboard!$J$7=""),I968&lt;&gt;""),"x","")</f>
        <v/>
      </c>
      <c r="AC968" s="88" t="str">
        <f>IF($AB968&lt;&gt;"x","",IF(AND($I968&lt;&gt;AC$4, IFERROR(MATCH("c",$AB968:AB968,0),0)=0),"x", IF(IFERROR(MATCH("c",$AB968:AB968,0),0)=0,"c","")))</f>
        <v/>
      </c>
      <c r="AD968" s="88" t="str">
        <f>IF($AB968&lt;&gt;"x","",IF(AND($I968&lt;&gt;AD$4, IFERROR(MATCH("c",$AB968:AC968,0),0)=0),"x", IF(IFERROR(MATCH("c",$AB968:AC968,0),0)=0,"c","")))</f>
        <v/>
      </c>
      <c r="AE968" s="88" t="str">
        <f>IF($AB968&lt;&gt;"x","",IF(AND($I968&lt;&gt;AE$4, IFERROR(MATCH("c",$AB968:AD968,0),0)=0),"x", IF(IFERROR(MATCH("c",$AB968:AD968,0),0)=0,"c","")))</f>
        <v/>
      </c>
      <c r="AF968" s="88" t="str">
        <f>IF($AB968&lt;&gt;"x","",IF(AND($I968&lt;&gt;AF$4, IFERROR(MATCH("c",$AB968:AE968,0),0)=0),"x", IF(IFERROR(MATCH("c",$AB968:AE968,0),0)=0,"c","")))</f>
        <v/>
      </c>
      <c r="AG968" s="88" t="str">
        <f>IF($AB968&lt;&gt;"x","",IF(AND($I968&lt;&gt;AG$4, IFERROR(MATCH("c",$AB968:AF968,0),0)=0),"x", IF(IFERROR(MATCH("c",$AB968:AF968,0),0)=0,"c","")))</f>
        <v/>
      </c>
      <c r="AH968" s="88" t="str">
        <f>IF($AB968&lt;&gt;"x","",IF(AND($I968&lt;&gt;AH$4, IFERROR(MATCH("c",$AB968:AG968,0),0)=0),"x", IF(IFERROR(MATCH("c",$AB968:AG968,0),0)=0,"c","")))</f>
        <v/>
      </c>
      <c r="AI968" s="88" t="str">
        <f>IF($AB968&lt;&gt;"x","",IF(AND($I968&lt;&gt;AI$4, IFERROR(MATCH("c",$AB968:AH968,0),0)=0),"x", IF(IFERROR(MATCH("c",$AB968:AH968,0),0)=0,"c","")))</f>
        <v/>
      </c>
      <c r="AJ968" s="88" t="str">
        <f>IF($AB968&lt;&gt;"x","",IF(AND($I968&lt;&gt;AJ$4, IFERROR(MATCH("c",$AB968:AI968,0),0)=0),"x", IF(IFERROR(MATCH("c",$AB968:AI968,0),0)=0,"c","")))</f>
        <v/>
      </c>
      <c r="AK968" s="88" t="str">
        <f>IF($AB968&lt;&gt;"x","",IF(AND($I968&lt;&gt;AK$4, IFERROR(MATCH("c",$AB968:AJ968,0),0)=0),"x", IF(IFERROR(MATCH("c",$AB968:AJ968,0),0)=0,"c","")))</f>
        <v/>
      </c>
      <c r="AL968" s="88" t="str">
        <f>IF($AB968&lt;&gt;"x","",IF(AND($I968&lt;&gt;AL$4, IFERROR(MATCH("c",$AB968:AK968,0),0)=0),"x", IF(IFERROR(MATCH("c",$AB968:AK968,0),0)=0,"c","")))</f>
        <v/>
      </c>
      <c r="AM968" s="88" t="str">
        <f>IF($AB968&lt;&gt;"x","",IF(AND($I968&lt;&gt;AM$4, IFERROR(MATCH("c",$AB968:AL968,0),0)=0),"x", IF(IFERROR(MATCH("c",$AB968:AL968,0),0)=0,"c","")))</f>
        <v/>
      </c>
      <c r="AN968" s="88" t="str">
        <f>IF($AB968&lt;&gt;"x","",IF(AND($I968&lt;&gt;AN$4, IFERROR(MATCH("c",$AB968:AM968,0),0)=0),"x", IF(IFERROR(MATCH("c",$AB968:AM968,0),0)=0,"c","")))</f>
        <v/>
      </c>
      <c r="AO968" s="88" t="str">
        <f>IF($AB968&lt;&gt;"x","",IF(AND($I968&lt;&gt;AO$4, IFERROR(MATCH("c",$AB968:AN968,0),0)=0),"x", IF(IFERROR(MATCH("c",$AB968:AN968,0),0)=0,"c","")))</f>
        <v/>
      </c>
      <c r="AP968" s="88" t="str">
        <f>IF($AB968&lt;&gt;"x","",IF(AND($I968&lt;&gt;AP$4, IFERROR(MATCH("c",$AB968:AO968,0),0)=0),"x", IF(IFERROR(MATCH("c",$AB968:AO968,0),0)=0,"c","")))</f>
        <v/>
      </c>
      <c r="AQ968" s="88" t="str">
        <f>IF($AB968&lt;&gt;"x","",IF(AND($I968&lt;&gt;AQ$4, IFERROR(MATCH("c",$AB968:AP968,0),0)=0),"x", IF(IFERROR(MATCH("c",$AB968:AP968,0),0)=0,"c","")))</f>
        <v/>
      </c>
    </row>
    <row r="969" spans="2:43" x14ac:dyDescent="0.25">
      <c r="B969" s="88">
        <f>IF(AND(OR(Pipeline!$F$5=H969,Pipeline!$F$5="",Pipeline!$F$5="All"), OR(Pipeline!$F$6=J969,Pipeline!$F$6="",Pipeline!$F$6="All"),  OR(Pipeline!$J$5&lt;=K969,Pipeline!$J$5=""), OR(Pipeline!$J$6&gt;=K969,Pipeline!$J$6=""),  OR(Pipeline!$N$5&lt;=O969,Pipeline!$N$5=""), OR(Pipeline!$N$6&gt;=O969,Pipeline!$N$6="")),1,0)</f>
        <v>1</v>
      </c>
      <c r="C969" s="99">
        <f>IF(B969&lt;&gt;1,"",COUNTIFS($I$6:I968,I969,$B$6:B968,1)+1)</f>
        <v>957</v>
      </c>
      <c r="D969" s="100" t="str">
        <f>IF(LEN(INDEX(Input!B$6:B$1005,ROW($C969)-ROW($C$5),1))=0,"-",INDEX(Input!B$6:B$1005,ROW($C969)-ROW($C$5),1))</f>
        <v>-</v>
      </c>
      <c r="E969" s="100" t="str">
        <f>IF(LEN(INDEX(Input!C$6:C$1005,ROW($C969)-ROW($C$5),1))=0,"-",INDEX(Input!C$6:C$1005,ROW($C969)-ROW($C$5),1))</f>
        <v>-</v>
      </c>
      <c r="F969" s="100" t="str">
        <f>IF(LEN(INDEX(Input!D$6:D$1005,ROW($C969)-ROW($C$5),1))=0,"-",INDEX(Input!D$6:D$1005,ROW($C969)-ROW($C$5),1))</f>
        <v>-</v>
      </c>
      <c r="G969" s="100" t="str">
        <f>IF(LEN(INDEX(Input!E$6:E$1005,ROW($C969)-ROW($C$5),1))=0,"-",INDEX(Input!E$6:E$1005,ROW($C969)-ROW($C$5),1))</f>
        <v>-</v>
      </c>
      <c r="H969" s="100" t="str">
        <f>IF(LEN(INDEX(Input!F$6:F$1005,ROW($C969)-ROW($C$5),1))=0,"-",INDEX(Input!F$6:F$1005,ROW($C969)-ROW($C$5),1))</f>
        <v>-</v>
      </c>
      <c r="I969" s="100" t="str">
        <f>IF(LEN(INDEX(Input!G$6:G$1005,ROW($C969)-ROW($C$5),1))=0,"",INDEX(Input!G$6:G$1005,ROW($C969)-ROW($C$5),1))</f>
        <v/>
      </c>
      <c r="J969" s="100" t="str">
        <f>IF(LEN(INDEX(Input!B$6:B$1005,ROW($C969)-ROW($C$5),1))=0,"-",IF(INDEX(Input!H$6:H$1005,ROW($C969)-ROW($C$5),1)="","Not set",INDEX(Input!H$6:H$1005,ROW($C969)-ROW($C$5),1)) )</f>
        <v>-</v>
      </c>
      <c r="K969" s="101" t="str">
        <f>IF(LEN(INDEX(Input!I$6:I$1005,ROW($C969)-ROW($C$5),1))=0,"",INDEX(Input!I$6:I$1005,ROW($C969)-ROW($C$5),1))</f>
        <v/>
      </c>
      <c r="L969" s="101" t="str">
        <f t="array" ref="L969">IFERROR(IF($AY$24=123,DAY(K969)&amp;connector&amp;IF($AZ$24="Extended",INDEX($AT$24:$AT$35,MONTH(K969),1),MONTH(K969))&amp;connector&amp;IF($AZ$24="Short", RIGHT(YEAR(K969),2),YEAR(K969)),IF($AY$24=213, MONTH(K969)&amp;connector&amp;DAY(K969)&amp;connector&amp;IF($AZ$24="Short", RIGHT(YEAR(K969),2),YEAR(K969)),IF($AZ$24="Short", RIGHT(YEAR(K969),2),YEAR(K969))&amp;connector&amp;MONTH(K969)&amp;connector&amp;DAY(K969))),"-")</f>
        <v>-</v>
      </c>
      <c r="M969" s="101" t="str">
        <f>IF(LEN(INDEX(Input!J$6:J$1005,ROW($C969)-ROW($C$5),1))=0,"",INDEX(Input!J$6:J$1005,ROW($C969)-ROW($C$5),1))</f>
        <v/>
      </c>
      <c r="N969" s="101" t="str">
        <f t="array" ref="N969">IFERROR(IF($AY$24=123,DAY(M969)&amp;connector&amp;IF($AZ$24="Extended",INDEX($AT$24:$AT$35,MONTH(M969),1),MONTH(M969))&amp;connector&amp;IF($AZ$24="Short", RIGHT(YEAR(M969),2),YEAR(M969)),IF($AY$24=213, MONTH(M969)&amp;connector&amp;DAY(M969)&amp;connector&amp;IF($AZ$24="Short", RIGHT(YEAR(M969),2),YEAR(M969)),IF($AZ$24="Short", RIGHT(YEAR(M969),2),YEAR(M969))&amp;connector&amp;MONTH(M969)&amp;connector&amp;DAY(M969))),"-")</f>
        <v>-</v>
      </c>
      <c r="O969" s="156" t="str">
        <f>IF(LEN(INDEX(Input!K$6:K$1005,ROW($C969)-ROW($C$5),1))=0,"",INDEX(Input!K$6:K$1005,ROW($C969)-ROW($C$5),1))</f>
        <v/>
      </c>
      <c r="P969" s="100" t="str">
        <f t="shared" si="117"/>
        <v>-</v>
      </c>
      <c r="Q969" s="156" t="str">
        <f>IF(LEN(INDEX(Input!L$6:L$1005,ROW($C969)-ROW($C$5),1))=0,"",INDEX(Input!L$6:L$1005,ROW($C969)-ROW($C$5),1))</f>
        <v/>
      </c>
      <c r="R969" s="100" t="str">
        <f t="shared" si="118"/>
        <v>-</v>
      </c>
      <c r="S969" s="156" t="str">
        <f>IF(LEN(INDEX(Input!M$6:M$1005,ROW($C969)-ROW($C$5),1))=0,"-",INDEX(Input!M$6:M$1005,ROW($C969)-ROW($C$5),1))</f>
        <v>-</v>
      </c>
      <c r="T969" s="156" t="str">
        <f t="shared" si="119"/>
        <v/>
      </c>
      <c r="U969" s="100" t="str">
        <f t="shared" si="120"/>
        <v>-</v>
      </c>
      <c r="V969" s="156" t="str">
        <f>IF(LEN(INDEX(Input!O$6:O$1005,ROW($C969)-ROW($C$5),1))=0,"",INDEX(Input!O$6:O$1005,ROW($C969)-ROW($C$5),1))</f>
        <v/>
      </c>
      <c r="W969" s="100" t="str">
        <f t="shared" si="121"/>
        <v>-</v>
      </c>
      <c r="X969" s="104" t="str">
        <f t="shared" si="122"/>
        <v/>
      </c>
      <c r="Y969" s="102" t="str">
        <f t="shared" si="116"/>
        <v/>
      </c>
      <c r="Z969" s="102" t="str">
        <f>IF(AND(OR(Dashboard!$D$7=J969,Dashboard!$D$7=""),  OR(Dashboard!$G$6&lt;=K969,Dashboard!$G$6=""), OR(Dashboard!$G$7&gt;=K969,Dashboard!$G$7=""),  OR(Dashboard!$J$6&lt;=O969,Dashboard!$J$6=""), OR(Dashboard!$J$7&gt;=O969,Dashboard!$J$7=""),D969&lt;&gt;""),"x","")</f>
        <v>x</v>
      </c>
      <c r="AA969" s="102" t="str">
        <f>IF(AND(OR(Dashboard!$D$6=H969,Dashboard!$D$6="",Dashboard!$D$6="All"), Z969="x"),"x","")</f>
        <v>x</v>
      </c>
      <c r="AB969" s="103" t="str">
        <f>IF(AND(OR(Dashboard!$D$6=H969,Dashboard!$D$6="",Dashboard!$D$6="All"), OR(Dashboard!$D$7=J969,Dashboard!$D$7=""),  OR(Dashboard!$G$6&lt;=K969,Dashboard!$G$6=""), OR(Dashboard!$G$7&gt;=K969,Dashboard!$G$7=""),  OR(Dashboard!$J$6&lt;=O969,Dashboard!$J$6=""), OR(Dashboard!$J$7&gt;=O969,Dashboard!$J$7=""),I969&lt;&gt;""),"x","")</f>
        <v/>
      </c>
      <c r="AC969" s="88" t="str">
        <f>IF($AB969&lt;&gt;"x","",IF(AND($I969&lt;&gt;AC$4, IFERROR(MATCH("c",$AB969:AB969,0),0)=0),"x", IF(IFERROR(MATCH("c",$AB969:AB969,0),0)=0,"c","")))</f>
        <v/>
      </c>
      <c r="AD969" s="88" t="str">
        <f>IF($AB969&lt;&gt;"x","",IF(AND($I969&lt;&gt;AD$4, IFERROR(MATCH("c",$AB969:AC969,0),0)=0),"x", IF(IFERROR(MATCH("c",$AB969:AC969,0),0)=0,"c","")))</f>
        <v/>
      </c>
      <c r="AE969" s="88" t="str">
        <f>IF($AB969&lt;&gt;"x","",IF(AND($I969&lt;&gt;AE$4, IFERROR(MATCH("c",$AB969:AD969,0),0)=0),"x", IF(IFERROR(MATCH("c",$AB969:AD969,0),0)=0,"c","")))</f>
        <v/>
      </c>
      <c r="AF969" s="88" t="str">
        <f>IF($AB969&lt;&gt;"x","",IF(AND($I969&lt;&gt;AF$4, IFERROR(MATCH("c",$AB969:AE969,0),0)=0),"x", IF(IFERROR(MATCH("c",$AB969:AE969,0),0)=0,"c","")))</f>
        <v/>
      </c>
      <c r="AG969" s="88" t="str">
        <f>IF($AB969&lt;&gt;"x","",IF(AND($I969&lt;&gt;AG$4, IFERROR(MATCH("c",$AB969:AF969,0),0)=0),"x", IF(IFERROR(MATCH("c",$AB969:AF969,0),0)=0,"c","")))</f>
        <v/>
      </c>
      <c r="AH969" s="88" t="str">
        <f>IF($AB969&lt;&gt;"x","",IF(AND($I969&lt;&gt;AH$4, IFERROR(MATCH("c",$AB969:AG969,0),0)=0),"x", IF(IFERROR(MATCH("c",$AB969:AG969,0),0)=0,"c","")))</f>
        <v/>
      </c>
      <c r="AI969" s="88" t="str">
        <f>IF($AB969&lt;&gt;"x","",IF(AND($I969&lt;&gt;AI$4, IFERROR(MATCH("c",$AB969:AH969,0),0)=0),"x", IF(IFERROR(MATCH("c",$AB969:AH969,0),0)=0,"c","")))</f>
        <v/>
      </c>
      <c r="AJ969" s="88" t="str">
        <f>IF($AB969&lt;&gt;"x","",IF(AND($I969&lt;&gt;AJ$4, IFERROR(MATCH("c",$AB969:AI969,0),0)=0),"x", IF(IFERROR(MATCH("c",$AB969:AI969,0),0)=0,"c","")))</f>
        <v/>
      </c>
      <c r="AK969" s="88" t="str">
        <f>IF($AB969&lt;&gt;"x","",IF(AND($I969&lt;&gt;AK$4, IFERROR(MATCH("c",$AB969:AJ969,0),0)=0),"x", IF(IFERROR(MATCH("c",$AB969:AJ969,0),0)=0,"c","")))</f>
        <v/>
      </c>
      <c r="AL969" s="88" t="str">
        <f>IF($AB969&lt;&gt;"x","",IF(AND($I969&lt;&gt;AL$4, IFERROR(MATCH("c",$AB969:AK969,0),0)=0),"x", IF(IFERROR(MATCH("c",$AB969:AK969,0),0)=0,"c","")))</f>
        <v/>
      </c>
      <c r="AM969" s="88" t="str">
        <f>IF($AB969&lt;&gt;"x","",IF(AND($I969&lt;&gt;AM$4, IFERROR(MATCH("c",$AB969:AL969,0),0)=0),"x", IF(IFERROR(MATCH("c",$AB969:AL969,0),0)=0,"c","")))</f>
        <v/>
      </c>
      <c r="AN969" s="88" t="str">
        <f>IF($AB969&lt;&gt;"x","",IF(AND($I969&lt;&gt;AN$4, IFERROR(MATCH("c",$AB969:AM969,0),0)=0),"x", IF(IFERROR(MATCH("c",$AB969:AM969,0),0)=0,"c","")))</f>
        <v/>
      </c>
      <c r="AO969" s="88" t="str">
        <f>IF($AB969&lt;&gt;"x","",IF(AND($I969&lt;&gt;AO$4, IFERROR(MATCH("c",$AB969:AN969,0),0)=0),"x", IF(IFERROR(MATCH("c",$AB969:AN969,0),0)=0,"c","")))</f>
        <v/>
      </c>
      <c r="AP969" s="88" t="str">
        <f>IF($AB969&lt;&gt;"x","",IF(AND($I969&lt;&gt;AP$4, IFERROR(MATCH("c",$AB969:AO969,0),0)=0),"x", IF(IFERROR(MATCH("c",$AB969:AO969,0),0)=0,"c","")))</f>
        <v/>
      </c>
      <c r="AQ969" s="88" t="str">
        <f>IF($AB969&lt;&gt;"x","",IF(AND($I969&lt;&gt;AQ$4, IFERROR(MATCH("c",$AB969:AP969,0),0)=0),"x", IF(IFERROR(MATCH("c",$AB969:AP969,0),0)=0,"c","")))</f>
        <v/>
      </c>
    </row>
    <row r="970" spans="2:43" x14ac:dyDescent="0.25">
      <c r="B970" s="88">
        <f>IF(AND(OR(Pipeline!$F$5=H970,Pipeline!$F$5="",Pipeline!$F$5="All"), OR(Pipeline!$F$6=J970,Pipeline!$F$6="",Pipeline!$F$6="All"),  OR(Pipeline!$J$5&lt;=K970,Pipeline!$J$5=""), OR(Pipeline!$J$6&gt;=K970,Pipeline!$J$6=""),  OR(Pipeline!$N$5&lt;=O970,Pipeline!$N$5=""), OR(Pipeline!$N$6&gt;=O970,Pipeline!$N$6="")),1,0)</f>
        <v>1</v>
      </c>
      <c r="C970" s="99">
        <f>IF(B970&lt;&gt;1,"",COUNTIFS($I$6:I969,I970,$B$6:B969,1)+1)</f>
        <v>958</v>
      </c>
      <c r="D970" s="100" t="str">
        <f>IF(LEN(INDEX(Input!B$6:B$1005,ROW($C970)-ROW($C$5),1))=0,"-",INDEX(Input!B$6:B$1005,ROW($C970)-ROW($C$5),1))</f>
        <v>-</v>
      </c>
      <c r="E970" s="100" t="str">
        <f>IF(LEN(INDEX(Input!C$6:C$1005,ROW($C970)-ROW($C$5),1))=0,"-",INDEX(Input!C$6:C$1005,ROW($C970)-ROW($C$5),1))</f>
        <v>-</v>
      </c>
      <c r="F970" s="100" t="str">
        <f>IF(LEN(INDEX(Input!D$6:D$1005,ROW($C970)-ROW($C$5),1))=0,"-",INDEX(Input!D$6:D$1005,ROW($C970)-ROW($C$5),1))</f>
        <v>-</v>
      </c>
      <c r="G970" s="100" t="str">
        <f>IF(LEN(INDEX(Input!E$6:E$1005,ROW($C970)-ROW($C$5),1))=0,"-",INDEX(Input!E$6:E$1005,ROW($C970)-ROW($C$5),1))</f>
        <v>-</v>
      </c>
      <c r="H970" s="100" t="str">
        <f>IF(LEN(INDEX(Input!F$6:F$1005,ROW($C970)-ROW($C$5),1))=0,"-",INDEX(Input!F$6:F$1005,ROW($C970)-ROW($C$5),1))</f>
        <v>-</v>
      </c>
      <c r="I970" s="100" t="str">
        <f>IF(LEN(INDEX(Input!G$6:G$1005,ROW($C970)-ROW($C$5),1))=0,"",INDEX(Input!G$6:G$1005,ROW($C970)-ROW($C$5),1))</f>
        <v/>
      </c>
      <c r="J970" s="100" t="str">
        <f>IF(LEN(INDEX(Input!B$6:B$1005,ROW($C970)-ROW($C$5),1))=0,"-",IF(INDEX(Input!H$6:H$1005,ROW($C970)-ROW($C$5),1)="","Not set",INDEX(Input!H$6:H$1005,ROW($C970)-ROW($C$5),1)) )</f>
        <v>-</v>
      </c>
      <c r="K970" s="101" t="str">
        <f>IF(LEN(INDEX(Input!I$6:I$1005,ROW($C970)-ROW($C$5),1))=0,"",INDEX(Input!I$6:I$1005,ROW($C970)-ROW($C$5),1))</f>
        <v/>
      </c>
      <c r="L970" s="101" t="str">
        <f t="array" ref="L970">IFERROR(IF($AY$24=123,DAY(K970)&amp;connector&amp;IF($AZ$24="Extended",INDEX($AT$24:$AT$35,MONTH(K970),1),MONTH(K970))&amp;connector&amp;IF($AZ$24="Short", RIGHT(YEAR(K970),2),YEAR(K970)),IF($AY$24=213, MONTH(K970)&amp;connector&amp;DAY(K970)&amp;connector&amp;IF($AZ$24="Short", RIGHT(YEAR(K970),2),YEAR(K970)),IF($AZ$24="Short", RIGHT(YEAR(K970),2),YEAR(K970))&amp;connector&amp;MONTH(K970)&amp;connector&amp;DAY(K970))),"-")</f>
        <v>-</v>
      </c>
      <c r="M970" s="101" t="str">
        <f>IF(LEN(INDEX(Input!J$6:J$1005,ROW($C970)-ROW($C$5),1))=0,"",INDEX(Input!J$6:J$1005,ROW($C970)-ROW($C$5),1))</f>
        <v/>
      </c>
      <c r="N970" s="101" t="str">
        <f t="array" ref="N970">IFERROR(IF($AY$24=123,DAY(M970)&amp;connector&amp;IF($AZ$24="Extended",INDEX($AT$24:$AT$35,MONTH(M970),1),MONTH(M970))&amp;connector&amp;IF($AZ$24="Short", RIGHT(YEAR(M970),2),YEAR(M970)),IF($AY$24=213, MONTH(M970)&amp;connector&amp;DAY(M970)&amp;connector&amp;IF($AZ$24="Short", RIGHT(YEAR(M970),2),YEAR(M970)),IF($AZ$24="Short", RIGHT(YEAR(M970),2),YEAR(M970))&amp;connector&amp;MONTH(M970)&amp;connector&amp;DAY(M970))),"-")</f>
        <v>-</v>
      </c>
      <c r="O970" s="156" t="str">
        <f>IF(LEN(INDEX(Input!K$6:K$1005,ROW($C970)-ROW($C$5),1))=0,"",INDEX(Input!K$6:K$1005,ROW($C970)-ROW($C$5),1))</f>
        <v/>
      </c>
      <c r="P970" s="100" t="str">
        <f t="shared" si="117"/>
        <v>-</v>
      </c>
      <c r="Q970" s="156" t="str">
        <f>IF(LEN(INDEX(Input!L$6:L$1005,ROW($C970)-ROW($C$5),1))=0,"",INDEX(Input!L$6:L$1005,ROW($C970)-ROW($C$5),1))</f>
        <v/>
      </c>
      <c r="R970" s="100" t="str">
        <f t="shared" si="118"/>
        <v>-</v>
      </c>
      <c r="S970" s="156" t="str">
        <f>IF(LEN(INDEX(Input!M$6:M$1005,ROW($C970)-ROW($C$5),1))=0,"-",INDEX(Input!M$6:M$1005,ROW($C970)-ROW($C$5),1))</f>
        <v>-</v>
      </c>
      <c r="T970" s="156" t="str">
        <f t="shared" si="119"/>
        <v/>
      </c>
      <c r="U970" s="100" t="str">
        <f t="shared" si="120"/>
        <v>-</v>
      </c>
      <c r="V970" s="156" t="str">
        <f>IF(LEN(INDEX(Input!O$6:O$1005,ROW($C970)-ROW($C$5),1))=0,"",INDEX(Input!O$6:O$1005,ROW($C970)-ROW($C$5),1))</f>
        <v/>
      </c>
      <c r="W970" s="100" t="str">
        <f t="shared" si="121"/>
        <v>-</v>
      </c>
      <c r="X970" s="104" t="str">
        <f t="shared" si="122"/>
        <v/>
      </c>
      <c r="Y970" s="102" t="str">
        <f t="shared" si="116"/>
        <v/>
      </c>
      <c r="Z970" s="102" t="str">
        <f>IF(AND(OR(Dashboard!$D$7=J970,Dashboard!$D$7=""),  OR(Dashboard!$G$6&lt;=K970,Dashboard!$G$6=""), OR(Dashboard!$G$7&gt;=K970,Dashboard!$G$7=""),  OR(Dashboard!$J$6&lt;=O970,Dashboard!$J$6=""), OR(Dashboard!$J$7&gt;=O970,Dashboard!$J$7=""),D970&lt;&gt;""),"x","")</f>
        <v>x</v>
      </c>
      <c r="AA970" s="102" t="str">
        <f>IF(AND(OR(Dashboard!$D$6=H970,Dashboard!$D$6="",Dashboard!$D$6="All"), Z970="x"),"x","")</f>
        <v>x</v>
      </c>
      <c r="AB970" s="103" t="str">
        <f>IF(AND(OR(Dashboard!$D$6=H970,Dashboard!$D$6="",Dashboard!$D$6="All"), OR(Dashboard!$D$7=J970,Dashboard!$D$7=""),  OR(Dashboard!$G$6&lt;=K970,Dashboard!$G$6=""), OR(Dashboard!$G$7&gt;=K970,Dashboard!$G$7=""),  OR(Dashboard!$J$6&lt;=O970,Dashboard!$J$6=""), OR(Dashboard!$J$7&gt;=O970,Dashboard!$J$7=""),I970&lt;&gt;""),"x","")</f>
        <v/>
      </c>
      <c r="AC970" s="88" t="str">
        <f>IF($AB970&lt;&gt;"x","",IF(AND($I970&lt;&gt;AC$4, IFERROR(MATCH("c",$AB970:AB970,0),0)=0),"x", IF(IFERROR(MATCH("c",$AB970:AB970,0),0)=0,"c","")))</f>
        <v/>
      </c>
      <c r="AD970" s="88" t="str">
        <f>IF($AB970&lt;&gt;"x","",IF(AND($I970&lt;&gt;AD$4, IFERROR(MATCH("c",$AB970:AC970,0),0)=0),"x", IF(IFERROR(MATCH("c",$AB970:AC970,0),0)=0,"c","")))</f>
        <v/>
      </c>
      <c r="AE970" s="88" t="str">
        <f>IF($AB970&lt;&gt;"x","",IF(AND($I970&lt;&gt;AE$4, IFERROR(MATCH("c",$AB970:AD970,0),0)=0),"x", IF(IFERROR(MATCH("c",$AB970:AD970,0),0)=0,"c","")))</f>
        <v/>
      </c>
      <c r="AF970" s="88" t="str">
        <f>IF($AB970&lt;&gt;"x","",IF(AND($I970&lt;&gt;AF$4, IFERROR(MATCH("c",$AB970:AE970,0),0)=0),"x", IF(IFERROR(MATCH("c",$AB970:AE970,0),0)=0,"c","")))</f>
        <v/>
      </c>
      <c r="AG970" s="88" t="str">
        <f>IF($AB970&lt;&gt;"x","",IF(AND($I970&lt;&gt;AG$4, IFERROR(MATCH("c",$AB970:AF970,0),0)=0),"x", IF(IFERROR(MATCH("c",$AB970:AF970,0),0)=0,"c","")))</f>
        <v/>
      </c>
      <c r="AH970" s="88" t="str">
        <f>IF($AB970&lt;&gt;"x","",IF(AND($I970&lt;&gt;AH$4, IFERROR(MATCH("c",$AB970:AG970,0),0)=0),"x", IF(IFERROR(MATCH("c",$AB970:AG970,0),0)=0,"c","")))</f>
        <v/>
      </c>
      <c r="AI970" s="88" t="str">
        <f>IF($AB970&lt;&gt;"x","",IF(AND($I970&lt;&gt;AI$4, IFERROR(MATCH("c",$AB970:AH970,0),0)=0),"x", IF(IFERROR(MATCH("c",$AB970:AH970,0),0)=0,"c","")))</f>
        <v/>
      </c>
      <c r="AJ970" s="88" t="str">
        <f>IF($AB970&lt;&gt;"x","",IF(AND($I970&lt;&gt;AJ$4, IFERROR(MATCH("c",$AB970:AI970,0),0)=0),"x", IF(IFERROR(MATCH("c",$AB970:AI970,0),0)=0,"c","")))</f>
        <v/>
      </c>
      <c r="AK970" s="88" t="str">
        <f>IF($AB970&lt;&gt;"x","",IF(AND($I970&lt;&gt;AK$4, IFERROR(MATCH("c",$AB970:AJ970,0),0)=0),"x", IF(IFERROR(MATCH("c",$AB970:AJ970,0),0)=0,"c","")))</f>
        <v/>
      </c>
      <c r="AL970" s="88" t="str">
        <f>IF($AB970&lt;&gt;"x","",IF(AND($I970&lt;&gt;AL$4, IFERROR(MATCH("c",$AB970:AK970,0),0)=0),"x", IF(IFERROR(MATCH("c",$AB970:AK970,0),0)=0,"c","")))</f>
        <v/>
      </c>
      <c r="AM970" s="88" t="str">
        <f>IF($AB970&lt;&gt;"x","",IF(AND($I970&lt;&gt;AM$4, IFERROR(MATCH("c",$AB970:AL970,0),0)=0),"x", IF(IFERROR(MATCH("c",$AB970:AL970,0),0)=0,"c","")))</f>
        <v/>
      </c>
      <c r="AN970" s="88" t="str">
        <f>IF($AB970&lt;&gt;"x","",IF(AND($I970&lt;&gt;AN$4, IFERROR(MATCH("c",$AB970:AM970,0),0)=0),"x", IF(IFERROR(MATCH("c",$AB970:AM970,0),0)=0,"c","")))</f>
        <v/>
      </c>
      <c r="AO970" s="88" t="str">
        <f>IF($AB970&lt;&gt;"x","",IF(AND($I970&lt;&gt;AO$4, IFERROR(MATCH("c",$AB970:AN970,0),0)=0),"x", IF(IFERROR(MATCH("c",$AB970:AN970,0),0)=0,"c","")))</f>
        <v/>
      </c>
      <c r="AP970" s="88" t="str">
        <f>IF($AB970&lt;&gt;"x","",IF(AND($I970&lt;&gt;AP$4, IFERROR(MATCH("c",$AB970:AO970,0),0)=0),"x", IF(IFERROR(MATCH("c",$AB970:AO970,0),0)=0,"c","")))</f>
        <v/>
      </c>
      <c r="AQ970" s="88" t="str">
        <f>IF($AB970&lt;&gt;"x","",IF(AND($I970&lt;&gt;AQ$4, IFERROR(MATCH("c",$AB970:AP970,0),0)=0),"x", IF(IFERROR(MATCH("c",$AB970:AP970,0),0)=0,"c","")))</f>
        <v/>
      </c>
    </row>
    <row r="971" spans="2:43" x14ac:dyDescent="0.25">
      <c r="B971" s="88">
        <f>IF(AND(OR(Pipeline!$F$5=H971,Pipeline!$F$5="",Pipeline!$F$5="All"), OR(Pipeline!$F$6=J971,Pipeline!$F$6="",Pipeline!$F$6="All"),  OR(Pipeline!$J$5&lt;=K971,Pipeline!$J$5=""), OR(Pipeline!$J$6&gt;=K971,Pipeline!$J$6=""),  OR(Pipeline!$N$5&lt;=O971,Pipeline!$N$5=""), OR(Pipeline!$N$6&gt;=O971,Pipeline!$N$6="")),1,0)</f>
        <v>1</v>
      </c>
      <c r="C971" s="99">
        <f>IF(B971&lt;&gt;1,"",COUNTIFS($I$6:I970,I971,$B$6:B970,1)+1)</f>
        <v>959</v>
      </c>
      <c r="D971" s="100" t="str">
        <f>IF(LEN(INDEX(Input!B$6:B$1005,ROW($C971)-ROW($C$5),1))=0,"-",INDEX(Input!B$6:B$1005,ROW($C971)-ROW($C$5),1))</f>
        <v>-</v>
      </c>
      <c r="E971" s="100" t="str">
        <f>IF(LEN(INDEX(Input!C$6:C$1005,ROW($C971)-ROW($C$5),1))=0,"-",INDEX(Input!C$6:C$1005,ROW($C971)-ROW($C$5),1))</f>
        <v>-</v>
      </c>
      <c r="F971" s="100" t="str">
        <f>IF(LEN(INDEX(Input!D$6:D$1005,ROW($C971)-ROW($C$5),1))=0,"-",INDEX(Input!D$6:D$1005,ROW($C971)-ROW($C$5),1))</f>
        <v>-</v>
      </c>
      <c r="G971" s="100" t="str">
        <f>IF(LEN(INDEX(Input!E$6:E$1005,ROW($C971)-ROW($C$5),1))=0,"-",INDEX(Input!E$6:E$1005,ROW($C971)-ROW($C$5),1))</f>
        <v>-</v>
      </c>
      <c r="H971" s="100" t="str">
        <f>IF(LEN(INDEX(Input!F$6:F$1005,ROW($C971)-ROW($C$5),1))=0,"-",INDEX(Input!F$6:F$1005,ROW($C971)-ROW($C$5),1))</f>
        <v>-</v>
      </c>
      <c r="I971" s="100" t="str">
        <f>IF(LEN(INDEX(Input!G$6:G$1005,ROW($C971)-ROW($C$5),1))=0,"",INDEX(Input!G$6:G$1005,ROW($C971)-ROW($C$5),1))</f>
        <v/>
      </c>
      <c r="J971" s="100" t="str">
        <f>IF(LEN(INDEX(Input!B$6:B$1005,ROW($C971)-ROW($C$5),1))=0,"-",IF(INDEX(Input!H$6:H$1005,ROW($C971)-ROW($C$5),1)="","Not set",INDEX(Input!H$6:H$1005,ROW($C971)-ROW($C$5),1)) )</f>
        <v>-</v>
      </c>
      <c r="K971" s="101" t="str">
        <f>IF(LEN(INDEX(Input!I$6:I$1005,ROW($C971)-ROW($C$5),1))=0,"",INDEX(Input!I$6:I$1005,ROW($C971)-ROW($C$5),1))</f>
        <v/>
      </c>
      <c r="L971" s="101" t="str">
        <f t="array" ref="L971">IFERROR(IF($AY$24=123,DAY(K971)&amp;connector&amp;IF($AZ$24="Extended",INDEX($AT$24:$AT$35,MONTH(K971),1),MONTH(K971))&amp;connector&amp;IF($AZ$24="Short", RIGHT(YEAR(K971),2),YEAR(K971)),IF($AY$24=213, MONTH(K971)&amp;connector&amp;DAY(K971)&amp;connector&amp;IF($AZ$24="Short", RIGHT(YEAR(K971),2),YEAR(K971)),IF($AZ$24="Short", RIGHT(YEAR(K971),2),YEAR(K971))&amp;connector&amp;MONTH(K971)&amp;connector&amp;DAY(K971))),"-")</f>
        <v>-</v>
      </c>
      <c r="M971" s="101" t="str">
        <f>IF(LEN(INDEX(Input!J$6:J$1005,ROW($C971)-ROW($C$5),1))=0,"",INDEX(Input!J$6:J$1005,ROW($C971)-ROW($C$5),1))</f>
        <v/>
      </c>
      <c r="N971" s="101" t="str">
        <f t="array" ref="N971">IFERROR(IF($AY$24=123,DAY(M971)&amp;connector&amp;IF($AZ$24="Extended",INDEX($AT$24:$AT$35,MONTH(M971),1),MONTH(M971))&amp;connector&amp;IF($AZ$24="Short", RIGHT(YEAR(M971),2),YEAR(M971)),IF($AY$24=213, MONTH(M971)&amp;connector&amp;DAY(M971)&amp;connector&amp;IF($AZ$24="Short", RIGHT(YEAR(M971),2),YEAR(M971)),IF($AZ$24="Short", RIGHT(YEAR(M971),2),YEAR(M971))&amp;connector&amp;MONTH(M971)&amp;connector&amp;DAY(M971))),"-")</f>
        <v>-</v>
      </c>
      <c r="O971" s="156" t="str">
        <f>IF(LEN(INDEX(Input!K$6:K$1005,ROW($C971)-ROW($C$5),1))=0,"",INDEX(Input!K$6:K$1005,ROW($C971)-ROW($C$5),1))</f>
        <v/>
      </c>
      <c r="P971" s="100" t="str">
        <f t="shared" si="117"/>
        <v>-</v>
      </c>
      <c r="Q971" s="156" t="str">
        <f>IF(LEN(INDEX(Input!L$6:L$1005,ROW($C971)-ROW($C$5),1))=0,"",INDEX(Input!L$6:L$1005,ROW($C971)-ROW($C$5),1))</f>
        <v/>
      </c>
      <c r="R971" s="100" t="str">
        <f t="shared" si="118"/>
        <v>-</v>
      </c>
      <c r="S971" s="156" t="str">
        <f>IF(LEN(INDEX(Input!M$6:M$1005,ROW($C971)-ROW($C$5),1))=0,"-",INDEX(Input!M$6:M$1005,ROW($C971)-ROW($C$5),1))</f>
        <v>-</v>
      </c>
      <c r="T971" s="156" t="str">
        <f t="shared" si="119"/>
        <v/>
      </c>
      <c r="U971" s="100" t="str">
        <f t="shared" si="120"/>
        <v>-</v>
      </c>
      <c r="V971" s="156" t="str">
        <f>IF(LEN(INDEX(Input!O$6:O$1005,ROW($C971)-ROW($C$5),1))=0,"",INDEX(Input!O$6:O$1005,ROW($C971)-ROW($C$5),1))</f>
        <v/>
      </c>
      <c r="W971" s="100" t="str">
        <f t="shared" si="121"/>
        <v>-</v>
      </c>
      <c r="X971" s="104" t="str">
        <f t="shared" si="122"/>
        <v/>
      </c>
      <c r="Y971" s="102" t="str">
        <f t="shared" si="116"/>
        <v/>
      </c>
      <c r="Z971" s="102" t="str">
        <f>IF(AND(OR(Dashboard!$D$7=J971,Dashboard!$D$7=""),  OR(Dashboard!$G$6&lt;=K971,Dashboard!$G$6=""), OR(Dashboard!$G$7&gt;=K971,Dashboard!$G$7=""),  OR(Dashboard!$J$6&lt;=O971,Dashboard!$J$6=""), OR(Dashboard!$J$7&gt;=O971,Dashboard!$J$7=""),D971&lt;&gt;""),"x","")</f>
        <v>x</v>
      </c>
      <c r="AA971" s="102" t="str">
        <f>IF(AND(OR(Dashboard!$D$6=H971,Dashboard!$D$6="",Dashboard!$D$6="All"), Z971="x"),"x","")</f>
        <v>x</v>
      </c>
      <c r="AB971" s="103" t="str">
        <f>IF(AND(OR(Dashboard!$D$6=H971,Dashboard!$D$6="",Dashboard!$D$6="All"), OR(Dashboard!$D$7=J971,Dashboard!$D$7=""),  OR(Dashboard!$G$6&lt;=K971,Dashboard!$G$6=""), OR(Dashboard!$G$7&gt;=K971,Dashboard!$G$7=""),  OR(Dashboard!$J$6&lt;=O971,Dashboard!$J$6=""), OR(Dashboard!$J$7&gt;=O971,Dashboard!$J$7=""),I971&lt;&gt;""),"x","")</f>
        <v/>
      </c>
      <c r="AC971" s="88" t="str">
        <f>IF($AB971&lt;&gt;"x","",IF(AND($I971&lt;&gt;AC$4, IFERROR(MATCH("c",$AB971:AB971,0),0)=0),"x", IF(IFERROR(MATCH("c",$AB971:AB971,0),0)=0,"c","")))</f>
        <v/>
      </c>
      <c r="AD971" s="88" t="str">
        <f>IF($AB971&lt;&gt;"x","",IF(AND($I971&lt;&gt;AD$4, IFERROR(MATCH("c",$AB971:AC971,0),0)=0),"x", IF(IFERROR(MATCH("c",$AB971:AC971,0),0)=0,"c","")))</f>
        <v/>
      </c>
      <c r="AE971" s="88" t="str">
        <f>IF($AB971&lt;&gt;"x","",IF(AND($I971&lt;&gt;AE$4, IFERROR(MATCH("c",$AB971:AD971,0),0)=0),"x", IF(IFERROR(MATCH("c",$AB971:AD971,0),0)=0,"c","")))</f>
        <v/>
      </c>
      <c r="AF971" s="88" t="str">
        <f>IF($AB971&lt;&gt;"x","",IF(AND($I971&lt;&gt;AF$4, IFERROR(MATCH("c",$AB971:AE971,0),0)=0),"x", IF(IFERROR(MATCH("c",$AB971:AE971,0),0)=0,"c","")))</f>
        <v/>
      </c>
      <c r="AG971" s="88" t="str">
        <f>IF($AB971&lt;&gt;"x","",IF(AND($I971&lt;&gt;AG$4, IFERROR(MATCH("c",$AB971:AF971,0),0)=0),"x", IF(IFERROR(MATCH("c",$AB971:AF971,0),0)=0,"c","")))</f>
        <v/>
      </c>
      <c r="AH971" s="88" t="str">
        <f>IF($AB971&lt;&gt;"x","",IF(AND($I971&lt;&gt;AH$4, IFERROR(MATCH("c",$AB971:AG971,0),0)=0),"x", IF(IFERROR(MATCH("c",$AB971:AG971,0),0)=0,"c","")))</f>
        <v/>
      </c>
      <c r="AI971" s="88" t="str">
        <f>IF($AB971&lt;&gt;"x","",IF(AND($I971&lt;&gt;AI$4, IFERROR(MATCH("c",$AB971:AH971,0),0)=0),"x", IF(IFERROR(MATCH("c",$AB971:AH971,0),0)=0,"c","")))</f>
        <v/>
      </c>
      <c r="AJ971" s="88" t="str">
        <f>IF($AB971&lt;&gt;"x","",IF(AND($I971&lt;&gt;AJ$4, IFERROR(MATCH("c",$AB971:AI971,0),0)=0),"x", IF(IFERROR(MATCH("c",$AB971:AI971,0),0)=0,"c","")))</f>
        <v/>
      </c>
      <c r="AK971" s="88" t="str">
        <f>IF($AB971&lt;&gt;"x","",IF(AND($I971&lt;&gt;AK$4, IFERROR(MATCH("c",$AB971:AJ971,0),0)=0),"x", IF(IFERROR(MATCH("c",$AB971:AJ971,0),0)=0,"c","")))</f>
        <v/>
      </c>
      <c r="AL971" s="88" t="str">
        <f>IF($AB971&lt;&gt;"x","",IF(AND($I971&lt;&gt;AL$4, IFERROR(MATCH("c",$AB971:AK971,0),0)=0),"x", IF(IFERROR(MATCH("c",$AB971:AK971,0),0)=0,"c","")))</f>
        <v/>
      </c>
      <c r="AM971" s="88" t="str">
        <f>IF($AB971&lt;&gt;"x","",IF(AND($I971&lt;&gt;AM$4, IFERROR(MATCH("c",$AB971:AL971,0),0)=0),"x", IF(IFERROR(MATCH("c",$AB971:AL971,0),0)=0,"c","")))</f>
        <v/>
      </c>
      <c r="AN971" s="88" t="str">
        <f>IF($AB971&lt;&gt;"x","",IF(AND($I971&lt;&gt;AN$4, IFERROR(MATCH("c",$AB971:AM971,0),0)=0),"x", IF(IFERROR(MATCH("c",$AB971:AM971,0),0)=0,"c","")))</f>
        <v/>
      </c>
      <c r="AO971" s="88" t="str">
        <f>IF($AB971&lt;&gt;"x","",IF(AND($I971&lt;&gt;AO$4, IFERROR(MATCH("c",$AB971:AN971,0),0)=0),"x", IF(IFERROR(MATCH("c",$AB971:AN971,0),0)=0,"c","")))</f>
        <v/>
      </c>
      <c r="AP971" s="88" t="str">
        <f>IF($AB971&lt;&gt;"x","",IF(AND($I971&lt;&gt;AP$4, IFERROR(MATCH("c",$AB971:AO971,0),0)=0),"x", IF(IFERROR(MATCH("c",$AB971:AO971,0),0)=0,"c","")))</f>
        <v/>
      </c>
      <c r="AQ971" s="88" t="str">
        <f>IF($AB971&lt;&gt;"x","",IF(AND($I971&lt;&gt;AQ$4, IFERROR(MATCH("c",$AB971:AP971,0),0)=0),"x", IF(IFERROR(MATCH("c",$AB971:AP971,0),0)=0,"c","")))</f>
        <v/>
      </c>
    </row>
    <row r="972" spans="2:43" x14ac:dyDescent="0.25">
      <c r="B972" s="88">
        <f>IF(AND(OR(Pipeline!$F$5=H972,Pipeline!$F$5="",Pipeline!$F$5="All"), OR(Pipeline!$F$6=J972,Pipeline!$F$6="",Pipeline!$F$6="All"),  OR(Pipeline!$J$5&lt;=K972,Pipeline!$J$5=""), OR(Pipeline!$J$6&gt;=K972,Pipeline!$J$6=""),  OR(Pipeline!$N$5&lt;=O972,Pipeline!$N$5=""), OR(Pipeline!$N$6&gt;=O972,Pipeline!$N$6="")),1,0)</f>
        <v>1</v>
      </c>
      <c r="C972" s="99">
        <f>IF(B972&lt;&gt;1,"",COUNTIFS($I$6:I971,I972,$B$6:B971,1)+1)</f>
        <v>960</v>
      </c>
      <c r="D972" s="100" t="str">
        <f>IF(LEN(INDEX(Input!B$6:B$1005,ROW($C972)-ROW($C$5),1))=0,"-",INDEX(Input!B$6:B$1005,ROW($C972)-ROW($C$5),1))</f>
        <v>-</v>
      </c>
      <c r="E972" s="100" t="str">
        <f>IF(LEN(INDEX(Input!C$6:C$1005,ROW($C972)-ROW($C$5),1))=0,"-",INDEX(Input!C$6:C$1005,ROW($C972)-ROW($C$5),1))</f>
        <v>-</v>
      </c>
      <c r="F972" s="100" t="str">
        <f>IF(LEN(INDEX(Input!D$6:D$1005,ROW($C972)-ROW($C$5),1))=0,"-",INDEX(Input!D$6:D$1005,ROW($C972)-ROW($C$5),1))</f>
        <v>-</v>
      </c>
      <c r="G972" s="100" t="str">
        <f>IF(LEN(INDEX(Input!E$6:E$1005,ROW($C972)-ROW($C$5),1))=0,"-",INDEX(Input!E$6:E$1005,ROW($C972)-ROW($C$5),1))</f>
        <v>-</v>
      </c>
      <c r="H972" s="100" t="str">
        <f>IF(LEN(INDEX(Input!F$6:F$1005,ROW($C972)-ROW($C$5),1))=0,"-",INDEX(Input!F$6:F$1005,ROW($C972)-ROW($C$5),1))</f>
        <v>-</v>
      </c>
      <c r="I972" s="100" t="str">
        <f>IF(LEN(INDEX(Input!G$6:G$1005,ROW($C972)-ROW($C$5),1))=0,"",INDEX(Input!G$6:G$1005,ROW($C972)-ROW($C$5),1))</f>
        <v/>
      </c>
      <c r="J972" s="100" t="str">
        <f>IF(LEN(INDEX(Input!B$6:B$1005,ROW($C972)-ROW($C$5),1))=0,"-",IF(INDEX(Input!H$6:H$1005,ROW($C972)-ROW($C$5),1)="","Not set",INDEX(Input!H$6:H$1005,ROW($C972)-ROW($C$5),1)) )</f>
        <v>-</v>
      </c>
      <c r="K972" s="101" t="str">
        <f>IF(LEN(INDEX(Input!I$6:I$1005,ROW($C972)-ROW($C$5),1))=0,"",INDEX(Input!I$6:I$1005,ROW($C972)-ROW($C$5),1))</f>
        <v/>
      </c>
      <c r="L972" s="101" t="str">
        <f t="array" ref="L972">IFERROR(IF($AY$24=123,DAY(K972)&amp;connector&amp;IF($AZ$24="Extended",INDEX($AT$24:$AT$35,MONTH(K972),1),MONTH(K972))&amp;connector&amp;IF($AZ$24="Short", RIGHT(YEAR(K972),2),YEAR(K972)),IF($AY$24=213, MONTH(K972)&amp;connector&amp;DAY(K972)&amp;connector&amp;IF($AZ$24="Short", RIGHT(YEAR(K972),2),YEAR(K972)),IF($AZ$24="Short", RIGHT(YEAR(K972),2),YEAR(K972))&amp;connector&amp;MONTH(K972)&amp;connector&amp;DAY(K972))),"-")</f>
        <v>-</v>
      </c>
      <c r="M972" s="101" t="str">
        <f>IF(LEN(INDEX(Input!J$6:J$1005,ROW($C972)-ROW($C$5),1))=0,"",INDEX(Input!J$6:J$1005,ROW($C972)-ROW($C$5),1))</f>
        <v/>
      </c>
      <c r="N972" s="101" t="str">
        <f t="array" ref="N972">IFERROR(IF($AY$24=123,DAY(M972)&amp;connector&amp;IF($AZ$24="Extended",INDEX($AT$24:$AT$35,MONTH(M972),1),MONTH(M972))&amp;connector&amp;IF($AZ$24="Short", RIGHT(YEAR(M972),2),YEAR(M972)),IF($AY$24=213, MONTH(M972)&amp;connector&amp;DAY(M972)&amp;connector&amp;IF($AZ$24="Short", RIGHT(YEAR(M972),2),YEAR(M972)),IF($AZ$24="Short", RIGHT(YEAR(M972),2),YEAR(M972))&amp;connector&amp;MONTH(M972)&amp;connector&amp;DAY(M972))),"-")</f>
        <v>-</v>
      </c>
      <c r="O972" s="156" t="str">
        <f>IF(LEN(INDEX(Input!K$6:K$1005,ROW($C972)-ROW($C$5),1))=0,"",INDEX(Input!K$6:K$1005,ROW($C972)-ROW($C$5),1))</f>
        <v/>
      </c>
      <c r="P972" s="100" t="str">
        <f t="shared" si="117"/>
        <v>-</v>
      </c>
      <c r="Q972" s="156" t="str">
        <f>IF(LEN(INDEX(Input!L$6:L$1005,ROW($C972)-ROW($C$5),1))=0,"",INDEX(Input!L$6:L$1005,ROW($C972)-ROW($C$5),1))</f>
        <v/>
      </c>
      <c r="R972" s="100" t="str">
        <f t="shared" si="118"/>
        <v>-</v>
      </c>
      <c r="S972" s="156" t="str">
        <f>IF(LEN(INDEX(Input!M$6:M$1005,ROW($C972)-ROW($C$5),1))=0,"-",INDEX(Input!M$6:M$1005,ROW($C972)-ROW($C$5),1))</f>
        <v>-</v>
      </c>
      <c r="T972" s="156" t="str">
        <f t="shared" si="119"/>
        <v/>
      </c>
      <c r="U972" s="100" t="str">
        <f t="shared" si="120"/>
        <v>-</v>
      </c>
      <c r="V972" s="156" t="str">
        <f>IF(LEN(INDEX(Input!O$6:O$1005,ROW($C972)-ROW($C$5),1))=0,"",INDEX(Input!O$6:O$1005,ROW($C972)-ROW($C$5),1))</f>
        <v/>
      </c>
      <c r="W972" s="100" t="str">
        <f t="shared" si="121"/>
        <v>-</v>
      </c>
      <c r="X972" s="104" t="str">
        <f t="shared" si="122"/>
        <v/>
      </c>
      <c r="Y972" s="102" t="str">
        <f t="shared" si="116"/>
        <v/>
      </c>
      <c r="Z972" s="102" t="str">
        <f>IF(AND(OR(Dashboard!$D$7=J972,Dashboard!$D$7=""),  OR(Dashboard!$G$6&lt;=K972,Dashboard!$G$6=""), OR(Dashboard!$G$7&gt;=K972,Dashboard!$G$7=""),  OR(Dashboard!$J$6&lt;=O972,Dashboard!$J$6=""), OR(Dashboard!$J$7&gt;=O972,Dashboard!$J$7=""),D972&lt;&gt;""),"x","")</f>
        <v>x</v>
      </c>
      <c r="AA972" s="102" t="str">
        <f>IF(AND(OR(Dashboard!$D$6=H972,Dashboard!$D$6="",Dashboard!$D$6="All"), Z972="x"),"x","")</f>
        <v>x</v>
      </c>
      <c r="AB972" s="103" t="str">
        <f>IF(AND(OR(Dashboard!$D$6=H972,Dashboard!$D$6="",Dashboard!$D$6="All"), OR(Dashboard!$D$7=J972,Dashboard!$D$7=""),  OR(Dashboard!$G$6&lt;=K972,Dashboard!$G$6=""), OR(Dashboard!$G$7&gt;=K972,Dashboard!$G$7=""),  OR(Dashboard!$J$6&lt;=O972,Dashboard!$J$6=""), OR(Dashboard!$J$7&gt;=O972,Dashboard!$J$7=""),I972&lt;&gt;""),"x","")</f>
        <v/>
      </c>
      <c r="AC972" s="88" t="str">
        <f>IF($AB972&lt;&gt;"x","",IF(AND($I972&lt;&gt;AC$4, IFERROR(MATCH("c",$AB972:AB972,0),0)=0),"x", IF(IFERROR(MATCH("c",$AB972:AB972,0),0)=0,"c","")))</f>
        <v/>
      </c>
      <c r="AD972" s="88" t="str">
        <f>IF($AB972&lt;&gt;"x","",IF(AND($I972&lt;&gt;AD$4, IFERROR(MATCH("c",$AB972:AC972,0),0)=0),"x", IF(IFERROR(MATCH("c",$AB972:AC972,0),0)=0,"c","")))</f>
        <v/>
      </c>
      <c r="AE972" s="88" t="str">
        <f>IF($AB972&lt;&gt;"x","",IF(AND($I972&lt;&gt;AE$4, IFERROR(MATCH("c",$AB972:AD972,0),0)=0),"x", IF(IFERROR(MATCH("c",$AB972:AD972,0),0)=0,"c","")))</f>
        <v/>
      </c>
      <c r="AF972" s="88" t="str">
        <f>IF($AB972&lt;&gt;"x","",IF(AND($I972&lt;&gt;AF$4, IFERROR(MATCH("c",$AB972:AE972,0),0)=0),"x", IF(IFERROR(MATCH("c",$AB972:AE972,0),0)=0,"c","")))</f>
        <v/>
      </c>
      <c r="AG972" s="88" t="str">
        <f>IF($AB972&lt;&gt;"x","",IF(AND($I972&lt;&gt;AG$4, IFERROR(MATCH("c",$AB972:AF972,0),0)=0),"x", IF(IFERROR(MATCH("c",$AB972:AF972,0),0)=0,"c","")))</f>
        <v/>
      </c>
      <c r="AH972" s="88" t="str">
        <f>IF($AB972&lt;&gt;"x","",IF(AND($I972&lt;&gt;AH$4, IFERROR(MATCH("c",$AB972:AG972,0),0)=0),"x", IF(IFERROR(MATCH("c",$AB972:AG972,0),0)=0,"c","")))</f>
        <v/>
      </c>
      <c r="AI972" s="88" t="str">
        <f>IF($AB972&lt;&gt;"x","",IF(AND($I972&lt;&gt;AI$4, IFERROR(MATCH("c",$AB972:AH972,0),0)=0),"x", IF(IFERROR(MATCH("c",$AB972:AH972,0),0)=0,"c","")))</f>
        <v/>
      </c>
      <c r="AJ972" s="88" t="str">
        <f>IF($AB972&lt;&gt;"x","",IF(AND($I972&lt;&gt;AJ$4, IFERROR(MATCH("c",$AB972:AI972,0),0)=0),"x", IF(IFERROR(MATCH("c",$AB972:AI972,0),0)=0,"c","")))</f>
        <v/>
      </c>
      <c r="AK972" s="88" t="str">
        <f>IF($AB972&lt;&gt;"x","",IF(AND($I972&lt;&gt;AK$4, IFERROR(MATCH("c",$AB972:AJ972,0),0)=0),"x", IF(IFERROR(MATCH("c",$AB972:AJ972,0),0)=0,"c","")))</f>
        <v/>
      </c>
      <c r="AL972" s="88" t="str">
        <f>IF($AB972&lt;&gt;"x","",IF(AND($I972&lt;&gt;AL$4, IFERROR(MATCH("c",$AB972:AK972,0),0)=0),"x", IF(IFERROR(MATCH("c",$AB972:AK972,0),0)=0,"c","")))</f>
        <v/>
      </c>
      <c r="AM972" s="88" t="str">
        <f>IF($AB972&lt;&gt;"x","",IF(AND($I972&lt;&gt;AM$4, IFERROR(MATCH("c",$AB972:AL972,0),0)=0),"x", IF(IFERROR(MATCH("c",$AB972:AL972,0),0)=0,"c","")))</f>
        <v/>
      </c>
      <c r="AN972" s="88" t="str">
        <f>IF($AB972&lt;&gt;"x","",IF(AND($I972&lt;&gt;AN$4, IFERROR(MATCH("c",$AB972:AM972,0),0)=0),"x", IF(IFERROR(MATCH("c",$AB972:AM972,0),0)=0,"c","")))</f>
        <v/>
      </c>
      <c r="AO972" s="88" t="str">
        <f>IF($AB972&lt;&gt;"x","",IF(AND($I972&lt;&gt;AO$4, IFERROR(MATCH("c",$AB972:AN972,0),0)=0),"x", IF(IFERROR(MATCH("c",$AB972:AN972,0),0)=0,"c","")))</f>
        <v/>
      </c>
      <c r="AP972" s="88" t="str">
        <f>IF($AB972&lt;&gt;"x","",IF(AND($I972&lt;&gt;AP$4, IFERROR(MATCH("c",$AB972:AO972,0),0)=0),"x", IF(IFERROR(MATCH("c",$AB972:AO972,0),0)=0,"c","")))</f>
        <v/>
      </c>
      <c r="AQ972" s="88" t="str">
        <f>IF($AB972&lt;&gt;"x","",IF(AND($I972&lt;&gt;AQ$4, IFERROR(MATCH("c",$AB972:AP972,0),0)=0),"x", IF(IFERROR(MATCH("c",$AB972:AP972,0),0)=0,"c","")))</f>
        <v/>
      </c>
    </row>
    <row r="973" spans="2:43" x14ac:dyDescent="0.25">
      <c r="B973" s="88">
        <f>IF(AND(OR(Pipeline!$F$5=H973,Pipeline!$F$5="",Pipeline!$F$5="All"), OR(Pipeline!$F$6=J973,Pipeline!$F$6="",Pipeline!$F$6="All"),  OR(Pipeline!$J$5&lt;=K973,Pipeline!$J$5=""), OR(Pipeline!$J$6&gt;=K973,Pipeline!$J$6=""),  OR(Pipeline!$N$5&lt;=O973,Pipeline!$N$5=""), OR(Pipeline!$N$6&gt;=O973,Pipeline!$N$6="")),1,0)</f>
        <v>1</v>
      </c>
      <c r="C973" s="99">
        <f>IF(B973&lt;&gt;1,"",COUNTIFS($I$6:I972,I973,$B$6:B972,1)+1)</f>
        <v>961</v>
      </c>
      <c r="D973" s="100" t="str">
        <f>IF(LEN(INDEX(Input!B$6:B$1005,ROW($C973)-ROW($C$5),1))=0,"-",INDEX(Input!B$6:B$1005,ROW($C973)-ROW($C$5),1))</f>
        <v>-</v>
      </c>
      <c r="E973" s="100" t="str">
        <f>IF(LEN(INDEX(Input!C$6:C$1005,ROW($C973)-ROW($C$5),1))=0,"-",INDEX(Input!C$6:C$1005,ROW($C973)-ROW($C$5),1))</f>
        <v>-</v>
      </c>
      <c r="F973" s="100" t="str">
        <f>IF(LEN(INDEX(Input!D$6:D$1005,ROW($C973)-ROW($C$5),1))=0,"-",INDEX(Input!D$6:D$1005,ROW($C973)-ROW($C$5),1))</f>
        <v>-</v>
      </c>
      <c r="G973" s="100" t="str">
        <f>IF(LEN(INDEX(Input!E$6:E$1005,ROW($C973)-ROW($C$5),1))=0,"-",INDEX(Input!E$6:E$1005,ROW($C973)-ROW($C$5),1))</f>
        <v>-</v>
      </c>
      <c r="H973" s="100" t="str">
        <f>IF(LEN(INDEX(Input!F$6:F$1005,ROW($C973)-ROW($C$5),1))=0,"-",INDEX(Input!F$6:F$1005,ROW($C973)-ROW($C$5),1))</f>
        <v>-</v>
      </c>
      <c r="I973" s="100" t="str">
        <f>IF(LEN(INDEX(Input!G$6:G$1005,ROW($C973)-ROW($C$5),1))=0,"",INDEX(Input!G$6:G$1005,ROW($C973)-ROW($C$5),1))</f>
        <v/>
      </c>
      <c r="J973" s="100" t="str">
        <f>IF(LEN(INDEX(Input!B$6:B$1005,ROW($C973)-ROW($C$5),1))=0,"-",IF(INDEX(Input!H$6:H$1005,ROW($C973)-ROW($C$5),1)="","Not set",INDEX(Input!H$6:H$1005,ROW($C973)-ROW($C$5),1)) )</f>
        <v>-</v>
      </c>
      <c r="K973" s="101" t="str">
        <f>IF(LEN(INDEX(Input!I$6:I$1005,ROW($C973)-ROW($C$5),1))=0,"",INDEX(Input!I$6:I$1005,ROW($C973)-ROW($C$5),1))</f>
        <v/>
      </c>
      <c r="L973" s="101" t="str">
        <f t="array" ref="L973">IFERROR(IF($AY$24=123,DAY(K973)&amp;connector&amp;IF($AZ$24="Extended",INDEX($AT$24:$AT$35,MONTH(K973),1),MONTH(K973))&amp;connector&amp;IF($AZ$24="Short", RIGHT(YEAR(K973),2),YEAR(K973)),IF($AY$24=213, MONTH(K973)&amp;connector&amp;DAY(K973)&amp;connector&amp;IF($AZ$24="Short", RIGHT(YEAR(K973),2),YEAR(K973)),IF($AZ$24="Short", RIGHT(YEAR(K973),2),YEAR(K973))&amp;connector&amp;MONTH(K973)&amp;connector&amp;DAY(K973))),"-")</f>
        <v>-</v>
      </c>
      <c r="M973" s="101" t="str">
        <f>IF(LEN(INDEX(Input!J$6:J$1005,ROW($C973)-ROW($C$5),1))=0,"",INDEX(Input!J$6:J$1005,ROW($C973)-ROW($C$5),1))</f>
        <v/>
      </c>
      <c r="N973" s="101" t="str">
        <f t="array" ref="N973">IFERROR(IF($AY$24=123,DAY(M973)&amp;connector&amp;IF($AZ$24="Extended",INDEX($AT$24:$AT$35,MONTH(M973),1),MONTH(M973))&amp;connector&amp;IF($AZ$24="Short", RIGHT(YEAR(M973),2),YEAR(M973)),IF($AY$24=213, MONTH(M973)&amp;connector&amp;DAY(M973)&amp;connector&amp;IF($AZ$24="Short", RIGHT(YEAR(M973),2),YEAR(M973)),IF($AZ$24="Short", RIGHT(YEAR(M973),2),YEAR(M973))&amp;connector&amp;MONTH(M973)&amp;connector&amp;DAY(M973))),"-")</f>
        <v>-</v>
      </c>
      <c r="O973" s="156" t="str">
        <f>IF(LEN(INDEX(Input!K$6:K$1005,ROW($C973)-ROW($C$5),1))=0,"",INDEX(Input!K$6:K$1005,ROW($C973)-ROW($C$5),1))</f>
        <v/>
      </c>
      <c r="P973" s="100" t="str">
        <f t="shared" si="117"/>
        <v>-</v>
      </c>
      <c r="Q973" s="156" t="str">
        <f>IF(LEN(INDEX(Input!L$6:L$1005,ROW($C973)-ROW($C$5),1))=0,"",INDEX(Input!L$6:L$1005,ROW($C973)-ROW($C$5),1))</f>
        <v/>
      </c>
      <c r="R973" s="100" t="str">
        <f t="shared" si="118"/>
        <v>-</v>
      </c>
      <c r="S973" s="156" t="str">
        <f>IF(LEN(INDEX(Input!M$6:M$1005,ROW($C973)-ROW($C$5),1))=0,"-",INDEX(Input!M$6:M$1005,ROW($C973)-ROW($C$5),1))</f>
        <v>-</v>
      </c>
      <c r="T973" s="156" t="str">
        <f t="shared" si="119"/>
        <v/>
      </c>
      <c r="U973" s="100" t="str">
        <f t="shared" si="120"/>
        <v>-</v>
      </c>
      <c r="V973" s="156" t="str">
        <f>IF(LEN(INDEX(Input!O$6:O$1005,ROW($C973)-ROW($C$5),1))=0,"",INDEX(Input!O$6:O$1005,ROW($C973)-ROW($C$5),1))</f>
        <v/>
      </c>
      <c r="W973" s="100" t="str">
        <f t="shared" si="121"/>
        <v>-</v>
      </c>
      <c r="X973" s="104" t="str">
        <f t="shared" si="122"/>
        <v/>
      </c>
      <c r="Y973" s="102" t="str">
        <f t="shared" si="116"/>
        <v/>
      </c>
      <c r="Z973" s="102" t="str">
        <f>IF(AND(OR(Dashboard!$D$7=J973,Dashboard!$D$7=""),  OR(Dashboard!$G$6&lt;=K973,Dashboard!$G$6=""), OR(Dashboard!$G$7&gt;=K973,Dashboard!$G$7=""),  OR(Dashboard!$J$6&lt;=O973,Dashboard!$J$6=""), OR(Dashboard!$J$7&gt;=O973,Dashboard!$J$7=""),D973&lt;&gt;""),"x","")</f>
        <v>x</v>
      </c>
      <c r="AA973" s="102" t="str">
        <f>IF(AND(OR(Dashboard!$D$6=H973,Dashboard!$D$6="",Dashboard!$D$6="All"), Z973="x"),"x","")</f>
        <v>x</v>
      </c>
      <c r="AB973" s="103" t="str">
        <f>IF(AND(OR(Dashboard!$D$6=H973,Dashboard!$D$6="",Dashboard!$D$6="All"), OR(Dashboard!$D$7=J973,Dashboard!$D$7=""),  OR(Dashboard!$G$6&lt;=K973,Dashboard!$G$6=""), OR(Dashboard!$G$7&gt;=K973,Dashboard!$G$7=""),  OR(Dashboard!$J$6&lt;=O973,Dashboard!$J$6=""), OR(Dashboard!$J$7&gt;=O973,Dashboard!$J$7=""),I973&lt;&gt;""),"x","")</f>
        <v/>
      </c>
      <c r="AC973" s="88" t="str">
        <f>IF($AB973&lt;&gt;"x","",IF(AND($I973&lt;&gt;AC$4, IFERROR(MATCH("c",$AB973:AB973,0),0)=0),"x", IF(IFERROR(MATCH("c",$AB973:AB973,0),0)=0,"c","")))</f>
        <v/>
      </c>
      <c r="AD973" s="88" t="str">
        <f>IF($AB973&lt;&gt;"x","",IF(AND($I973&lt;&gt;AD$4, IFERROR(MATCH("c",$AB973:AC973,0),0)=0),"x", IF(IFERROR(MATCH("c",$AB973:AC973,0),0)=0,"c","")))</f>
        <v/>
      </c>
      <c r="AE973" s="88" t="str">
        <f>IF($AB973&lt;&gt;"x","",IF(AND($I973&lt;&gt;AE$4, IFERROR(MATCH("c",$AB973:AD973,0),0)=0),"x", IF(IFERROR(MATCH("c",$AB973:AD973,0),0)=0,"c","")))</f>
        <v/>
      </c>
      <c r="AF973" s="88" t="str">
        <f>IF($AB973&lt;&gt;"x","",IF(AND($I973&lt;&gt;AF$4, IFERROR(MATCH("c",$AB973:AE973,0),0)=0),"x", IF(IFERROR(MATCH("c",$AB973:AE973,0),0)=0,"c","")))</f>
        <v/>
      </c>
      <c r="AG973" s="88" t="str">
        <f>IF($AB973&lt;&gt;"x","",IF(AND($I973&lt;&gt;AG$4, IFERROR(MATCH("c",$AB973:AF973,0),0)=0),"x", IF(IFERROR(MATCH("c",$AB973:AF973,0),0)=0,"c","")))</f>
        <v/>
      </c>
      <c r="AH973" s="88" t="str">
        <f>IF($AB973&lt;&gt;"x","",IF(AND($I973&lt;&gt;AH$4, IFERROR(MATCH("c",$AB973:AG973,0),0)=0),"x", IF(IFERROR(MATCH("c",$AB973:AG973,0),0)=0,"c","")))</f>
        <v/>
      </c>
      <c r="AI973" s="88" t="str">
        <f>IF($AB973&lt;&gt;"x","",IF(AND($I973&lt;&gt;AI$4, IFERROR(MATCH("c",$AB973:AH973,0),0)=0),"x", IF(IFERROR(MATCH("c",$AB973:AH973,0),0)=0,"c","")))</f>
        <v/>
      </c>
      <c r="AJ973" s="88" t="str">
        <f>IF($AB973&lt;&gt;"x","",IF(AND($I973&lt;&gt;AJ$4, IFERROR(MATCH("c",$AB973:AI973,0),0)=0),"x", IF(IFERROR(MATCH("c",$AB973:AI973,0),0)=0,"c","")))</f>
        <v/>
      </c>
      <c r="AK973" s="88" t="str">
        <f>IF($AB973&lt;&gt;"x","",IF(AND($I973&lt;&gt;AK$4, IFERROR(MATCH("c",$AB973:AJ973,0),0)=0),"x", IF(IFERROR(MATCH("c",$AB973:AJ973,0),0)=0,"c","")))</f>
        <v/>
      </c>
      <c r="AL973" s="88" t="str">
        <f>IF($AB973&lt;&gt;"x","",IF(AND($I973&lt;&gt;AL$4, IFERROR(MATCH("c",$AB973:AK973,0),0)=0),"x", IF(IFERROR(MATCH("c",$AB973:AK973,0),0)=0,"c","")))</f>
        <v/>
      </c>
      <c r="AM973" s="88" t="str">
        <f>IF($AB973&lt;&gt;"x","",IF(AND($I973&lt;&gt;AM$4, IFERROR(MATCH("c",$AB973:AL973,0),0)=0),"x", IF(IFERROR(MATCH("c",$AB973:AL973,0),0)=0,"c","")))</f>
        <v/>
      </c>
      <c r="AN973" s="88" t="str">
        <f>IF($AB973&lt;&gt;"x","",IF(AND($I973&lt;&gt;AN$4, IFERROR(MATCH("c",$AB973:AM973,0),0)=0),"x", IF(IFERROR(MATCH("c",$AB973:AM973,0),0)=0,"c","")))</f>
        <v/>
      </c>
      <c r="AO973" s="88" t="str">
        <f>IF($AB973&lt;&gt;"x","",IF(AND($I973&lt;&gt;AO$4, IFERROR(MATCH("c",$AB973:AN973,0),0)=0),"x", IF(IFERROR(MATCH("c",$AB973:AN973,0),0)=0,"c","")))</f>
        <v/>
      </c>
      <c r="AP973" s="88" t="str">
        <f>IF($AB973&lt;&gt;"x","",IF(AND($I973&lt;&gt;AP$4, IFERROR(MATCH("c",$AB973:AO973,0),0)=0),"x", IF(IFERROR(MATCH("c",$AB973:AO973,0),0)=0,"c","")))</f>
        <v/>
      </c>
      <c r="AQ973" s="88" t="str">
        <f>IF($AB973&lt;&gt;"x","",IF(AND($I973&lt;&gt;AQ$4, IFERROR(MATCH("c",$AB973:AP973,0),0)=0),"x", IF(IFERROR(MATCH("c",$AB973:AP973,0),0)=0,"c","")))</f>
        <v/>
      </c>
    </row>
    <row r="974" spans="2:43" x14ac:dyDescent="0.25">
      <c r="B974" s="88">
        <f>IF(AND(OR(Pipeline!$F$5=H974,Pipeline!$F$5="",Pipeline!$F$5="All"), OR(Pipeline!$F$6=J974,Pipeline!$F$6="",Pipeline!$F$6="All"),  OR(Pipeline!$J$5&lt;=K974,Pipeline!$J$5=""), OR(Pipeline!$J$6&gt;=K974,Pipeline!$J$6=""),  OR(Pipeline!$N$5&lt;=O974,Pipeline!$N$5=""), OR(Pipeline!$N$6&gt;=O974,Pipeline!$N$6="")),1,0)</f>
        <v>1</v>
      </c>
      <c r="C974" s="99">
        <f>IF(B974&lt;&gt;1,"",COUNTIFS($I$6:I973,I974,$B$6:B973,1)+1)</f>
        <v>962</v>
      </c>
      <c r="D974" s="100" t="str">
        <f>IF(LEN(INDEX(Input!B$6:B$1005,ROW($C974)-ROW($C$5),1))=0,"-",INDEX(Input!B$6:B$1005,ROW($C974)-ROW($C$5),1))</f>
        <v>-</v>
      </c>
      <c r="E974" s="100" t="str">
        <f>IF(LEN(INDEX(Input!C$6:C$1005,ROW($C974)-ROW($C$5),1))=0,"-",INDEX(Input!C$6:C$1005,ROW($C974)-ROW($C$5),1))</f>
        <v>-</v>
      </c>
      <c r="F974" s="100" t="str">
        <f>IF(LEN(INDEX(Input!D$6:D$1005,ROW($C974)-ROW($C$5),1))=0,"-",INDEX(Input!D$6:D$1005,ROW($C974)-ROW($C$5),1))</f>
        <v>-</v>
      </c>
      <c r="G974" s="100" t="str">
        <f>IF(LEN(INDEX(Input!E$6:E$1005,ROW($C974)-ROW($C$5),1))=0,"-",INDEX(Input!E$6:E$1005,ROW($C974)-ROW($C$5),1))</f>
        <v>-</v>
      </c>
      <c r="H974" s="100" t="str">
        <f>IF(LEN(INDEX(Input!F$6:F$1005,ROW($C974)-ROW($C$5),1))=0,"-",INDEX(Input!F$6:F$1005,ROW($C974)-ROW($C$5),1))</f>
        <v>-</v>
      </c>
      <c r="I974" s="100" t="str">
        <f>IF(LEN(INDEX(Input!G$6:G$1005,ROW($C974)-ROW($C$5),1))=0,"",INDEX(Input!G$6:G$1005,ROW($C974)-ROW($C$5),1))</f>
        <v/>
      </c>
      <c r="J974" s="100" t="str">
        <f>IF(LEN(INDEX(Input!B$6:B$1005,ROW($C974)-ROW($C$5),1))=0,"-",IF(INDEX(Input!H$6:H$1005,ROW($C974)-ROW($C$5),1)="","Not set",INDEX(Input!H$6:H$1005,ROW($C974)-ROW($C$5),1)) )</f>
        <v>-</v>
      </c>
      <c r="K974" s="101" t="str">
        <f>IF(LEN(INDEX(Input!I$6:I$1005,ROW($C974)-ROW($C$5),1))=0,"",INDEX(Input!I$6:I$1005,ROW($C974)-ROW($C$5),1))</f>
        <v/>
      </c>
      <c r="L974" s="101" t="str">
        <f t="array" ref="L974">IFERROR(IF($AY$24=123,DAY(K974)&amp;connector&amp;IF($AZ$24="Extended",INDEX($AT$24:$AT$35,MONTH(K974),1),MONTH(K974))&amp;connector&amp;IF($AZ$24="Short", RIGHT(YEAR(K974),2),YEAR(K974)),IF($AY$24=213, MONTH(K974)&amp;connector&amp;DAY(K974)&amp;connector&amp;IF($AZ$24="Short", RIGHT(YEAR(K974),2),YEAR(K974)),IF($AZ$24="Short", RIGHT(YEAR(K974),2),YEAR(K974))&amp;connector&amp;MONTH(K974)&amp;connector&amp;DAY(K974))),"-")</f>
        <v>-</v>
      </c>
      <c r="M974" s="101" t="str">
        <f>IF(LEN(INDEX(Input!J$6:J$1005,ROW($C974)-ROW($C$5),1))=0,"",INDEX(Input!J$6:J$1005,ROW($C974)-ROW($C$5),1))</f>
        <v/>
      </c>
      <c r="N974" s="101" t="str">
        <f t="array" ref="N974">IFERROR(IF($AY$24=123,DAY(M974)&amp;connector&amp;IF($AZ$24="Extended",INDEX($AT$24:$AT$35,MONTH(M974),1),MONTH(M974))&amp;connector&amp;IF($AZ$24="Short", RIGHT(YEAR(M974),2),YEAR(M974)),IF($AY$24=213, MONTH(M974)&amp;connector&amp;DAY(M974)&amp;connector&amp;IF($AZ$24="Short", RIGHT(YEAR(M974),2),YEAR(M974)),IF($AZ$24="Short", RIGHT(YEAR(M974),2),YEAR(M974))&amp;connector&amp;MONTH(M974)&amp;connector&amp;DAY(M974))),"-")</f>
        <v>-</v>
      </c>
      <c r="O974" s="156" t="str">
        <f>IF(LEN(INDEX(Input!K$6:K$1005,ROW($C974)-ROW($C$5),1))=0,"",INDEX(Input!K$6:K$1005,ROW($C974)-ROW($C$5),1))</f>
        <v/>
      </c>
      <c r="P974" s="100" t="str">
        <f t="shared" si="117"/>
        <v>-</v>
      </c>
      <c r="Q974" s="156" t="str">
        <f>IF(LEN(INDEX(Input!L$6:L$1005,ROW($C974)-ROW($C$5),1))=0,"",INDEX(Input!L$6:L$1005,ROW($C974)-ROW($C$5),1))</f>
        <v/>
      </c>
      <c r="R974" s="100" t="str">
        <f t="shared" si="118"/>
        <v>-</v>
      </c>
      <c r="S974" s="156" t="str">
        <f>IF(LEN(INDEX(Input!M$6:M$1005,ROW($C974)-ROW($C$5),1))=0,"-",INDEX(Input!M$6:M$1005,ROW($C974)-ROW($C$5),1))</f>
        <v>-</v>
      </c>
      <c r="T974" s="156" t="str">
        <f t="shared" si="119"/>
        <v/>
      </c>
      <c r="U974" s="100" t="str">
        <f t="shared" si="120"/>
        <v>-</v>
      </c>
      <c r="V974" s="156" t="str">
        <f>IF(LEN(INDEX(Input!O$6:O$1005,ROW($C974)-ROW($C$5),1))=0,"",INDEX(Input!O$6:O$1005,ROW($C974)-ROW($C$5),1))</f>
        <v/>
      </c>
      <c r="W974" s="100" t="str">
        <f t="shared" si="121"/>
        <v>-</v>
      </c>
      <c r="X974" s="104" t="str">
        <f t="shared" si="122"/>
        <v/>
      </c>
      <c r="Y974" s="102" t="str">
        <f t="shared" si="116"/>
        <v/>
      </c>
      <c r="Z974" s="102" t="str">
        <f>IF(AND(OR(Dashboard!$D$7=J974,Dashboard!$D$7=""),  OR(Dashboard!$G$6&lt;=K974,Dashboard!$G$6=""), OR(Dashboard!$G$7&gt;=K974,Dashboard!$G$7=""),  OR(Dashboard!$J$6&lt;=O974,Dashboard!$J$6=""), OR(Dashboard!$J$7&gt;=O974,Dashboard!$J$7=""),D974&lt;&gt;""),"x","")</f>
        <v>x</v>
      </c>
      <c r="AA974" s="102" t="str">
        <f>IF(AND(OR(Dashboard!$D$6=H974,Dashboard!$D$6="",Dashboard!$D$6="All"), Z974="x"),"x","")</f>
        <v>x</v>
      </c>
      <c r="AB974" s="103" t="str">
        <f>IF(AND(OR(Dashboard!$D$6=H974,Dashboard!$D$6="",Dashboard!$D$6="All"), OR(Dashboard!$D$7=J974,Dashboard!$D$7=""),  OR(Dashboard!$G$6&lt;=K974,Dashboard!$G$6=""), OR(Dashboard!$G$7&gt;=K974,Dashboard!$G$7=""),  OR(Dashboard!$J$6&lt;=O974,Dashboard!$J$6=""), OR(Dashboard!$J$7&gt;=O974,Dashboard!$J$7=""),I974&lt;&gt;""),"x","")</f>
        <v/>
      </c>
      <c r="AC974" s="88" t="str">
        <f>IF($AB974&lt;&gt;"x","",IF(AND($I974&lt;&gt;AC$4, IFERROR(MATCH("c",$AB974:AB974,0),0)=0),"x", IF(IFERROR(MATCH("c",$AB974:AB974,0),0)=0,"c","")))</f>
        <v/>
      </c>
      <c r="AD974" s="88" t="str">
        <f>IF($AB974&lt;&gt;"x","",IF(AND($I974&lt;&gt;AD$4, IFERROR(MATCH("c",$AB974:AC974,0),0)=0),"x", IF(IFERROR(MATCH("c",$AB974:AC974,0),0)=0,"c","")))</f>
        <v/>
      </c>
      <c r="AE974" s="88" t="str">
        <f>IF($AB974&lt;&gt;"x","",IF(AND($I974&lt;&gt;AE$4, IFERROR(MATCH("c",$AB974:AD974,0),0)=0),"x", IF(IFERROR(MATCH("c",$AB974:AD974,0),0)=0,"c","")))</f>
        <v/>
      </c>
      <c r="AF974" s="88" t="str">
        <f>IF($AB974&lt;&gt;"x","",IF(AND($I974&lt;&gt;AF$4, IFERROR(MATCH("c",$AB974:AE974,0),0)=0),"x", IF(IFERROR(MATCH("c",$AB974:AE974,0),0)=0,"c","")))</f>
        <v/>
      </c>
      <c r="AG974" s="88" t="str">
        <f>IF($AB974&lt;&gt;"x","",IF(AND($I974&lt;&gt;AG$4, IFERROR(MATCH("c",$AB974:AF974,0),0)=0),"x", IF(IFERROR(MATCH("c",$AB974:AF974,0),0)=0,"c","")))</f>
        <v/>
      </c>
      <c r="AH974" s="88" t="str">
        <f>IF($AB974&lt;&gt;"x","",IF(AND($I974&lt;&gt;AH$4, IFERROR(MATCH("c",$AB974:AG974,0),0)=0),"x", IF(IFERROR(MATCH("c",$AB974:AG974,0),0)=0,"c","")))</f>
        <v/>
      </c>
      <c r="AI974" s="88" t="str">
        <f>IF($AB974&lt;&gt;"x","",IF(AND($I974&lt;&gt;AI$4, IFERROR(MATCH("c",$AB974:AH974,0),0)=0),"x", IF(IFERROR(MATCH("c",$AB974:AH974,0),0)=0,"c","")))</f>
        <v/>
      </c>
      <c r="AJ974" s="88" t="str">
        <f>IF($AB974&lt;&gt;"x","",IF(AND($I974&lt;&gt;AJ$4, IFERROR(MATCH("c",$AB974:AI974,0),0)=0),"x", IF(IFERROR(MATCH("c",$AB974:AI974,0),0)=0,"c","")))</f>
        <v/>
      </c>
      <c r="AK974" s="88" t="str">
        <f>IF($AB974&lt;&gt;"x","",IF(AND($I974&lt;&gt;AK$4, IFERROR(MATCH("c",$AB974:AJ974,0),0)=0),"x", IF(IFERROR(MATCH("c",$AB974:AJ974,0),0)=0,"c","")))</f>
        <v/>
      </c>
      <c r="AL974" s="88" t="str">
        <f>IF($AB974&lt;&gt;"x","",IF(AND($I974&lt;&gt;AL$4, IFERROR(MATCH("c",$AB974:AK974,0),0)=0),"x", IF(IFERROR(MATCH("c",$AB974:AK974,0),0)=0,"c","")))</f>
        <v/>
      </c>
      <c r="AM974" s="88" t="str">
        <f>IF($AB974&lt;&gt;"x","",IF(AND($I974&lt;&gt;AM$4, IFERROR(MATCH("c",$AB974:AL974,0),0)=0),"x", IF(IFERROR(MATCH("c",$AB974:AL974,0),0)=0,"c","")))</f>
        <v/>
      </c>
      <c r="AN974" s="88" t="str">
        <f>IF($AB974&lt;&gt;"x","",IF(AND($I974&lt;&gt;AN$4, IFERROR(MATCH("c",$AB974:AM974,0),0)=0),"x", IF(IFERROR(MATCH("c",$AB974:AM974,0),0)=0,"c","")))</f>
        <v/>
      </c>
      <c r="AO974" s="88" t="str">
        <f>IF($AB974&lt;&gt;"x","",IF(AND($I974&lt;&gt;AO$4, IFERROR(MATCH("c",$AB974:AN974,0),0)=0),"x", IF(IFERROR(MATCH("c",$AB974:AN974,0),0)=0,"c","")))</f>
        <v/>
      </c>
      <c r="AP974" s="88" t="str">
        <f>IF($AB974&lt;&gt;"x","",IF(AND($I974&lt;&gt;AP$4, IFERROR(MATCH("c",$AB974:AO974,0),0)=0),"x", IF(IFERROR(MATCH("c",$AB974:AO974,0),0)=0,"c","")))</f>
        <v/>
      </c>
      <c r="AQ974" s="88" t="str">
        <f>IF($AB974&lt;&gt;"x","",IF(AND($I974&lt;&gt;AQ$4, IFERROR(MATCH("c",$AB974:AP974,0),0)=0),"x", IF(IFERROR(MATCH("c",$AB974:AP974,0),0)=0,"c","")))</f>
        <v/>
      </c>
    </row>
    <row r="975" spans="2:43" x14ac:dyDescent="0.25">
      <c r="B975" s="88">
        <f>IF(AND(OR(Pipeline!$F$5=H975,Pipeline!$F$5="",Pipeline!$F$5="All"), OR(Pipeline!$F$6=J975,Pipeline!$F$6="",Pipeline!$F$6="All"),  OR(Pipeline!$J$5&lt;=K975,Pipeline!$J$5=""), OR(Pipeline!$J$6&gt;=K975,Pipeline!$J$6=""),  OR(Pipeline!$N$5&lt;=O975,Pipeline!$N$5=""), OR(Pipeline!$N$6&gt;=O975,Pipeline!$N$6="")),1,0)</f>
        <v>1</v>
      </c>
      <c r="C975" s="99">
        <f>IF(B975&lt;&gt;1,"",COUNTIFS($I$6:I974,I975,$B$6:B974,1)+1)</f>
        <v>963</v>
      </c>
      <c r="D975" s="100" t="str">
        <f>IF(LEN(INDEX(Input!B$6:B$1005,ROW($C975)-ROW($C$5),1))=0,"-",INDEX(Input!B$6:B$1005,ROW($C975)-ROW($C$5),1))</f>
        <v>-</v>
      </c>
      <c r="E975" s="100" t="str">
        <f>IF(LEN(INDEX(Input!C$6:C$1005,ROW($C975)-ROW($C$5),1))=0,"-",INDEX(Input!C$6:C$1005,ROW($C975)-ROW($C$5),1))</f>
        <v>-</v>
      </c>
      <c r="F975" s="100" t="str">
        <f>IF(LEN(INDEX(Input!D$6:D$1005,ROW($C975)-ROW($C$5),1))=0,"-",INDEX(Input!D$6:D$1005,ROW($C975)-ROW($C$5),1))</f>
        <v>-</v>
      </c>
      <c r="G975" s="100" t="str">
        <f>IF(LEN(INDEX(Input!E$6:E$1005,ROW($C975)-ROW($C$5),1))=0,"-",INDEX(Input!E$6:E$1005,ROW($C975)-ROW($C$5),1))</f>
        <v>-</v>
      </c>
      <c r="H975" s="100" t="str">
        <f>IF(LEN(INDEX(Input!F$6:F$1005,ROW($C975)-ROW($C$5),1))=0,"-",INDEX(Input!F$6:F$1005,ROW($C975)-ROW($C$5),1))</f>
        <v>-</v>
      </c>
      <c r="I975" s="100" t="str">
        <f>IF(LEN(INDEX(Input!G$6:G$1005,ROW($C975)-ROW($C$5),1))=0,"",INDEX(Input!G$6:G$1005,ROW($C975)-ROW($C$5),1))</f>
        <v/>
      </c>
      <c r="J975" s="100" t="str">
        <f>IF(LEN(INDEX(Input!B$6:B$1005,ROW($C975)-ROW($C$5),1))=0,"-",IF(INDEX(Input!H$6:H$1005,ROW($C975)-ROW($C$5),1)="","Not set",INDEX(Input!H$6:H$1005,ROW($C975)-ROW($C$5),1)) )</f>
        <v>-</v>
      </c>
      <c r="K975" s="101" t="str">
        <f>IF(LEN(INDEX(Input!I$6:I$1005,ROW($C975)-ROW($C$5),1))=0,"",INDEX(Input!I$6:I$1005,ROW($C975)-ROW($C$5),1))</f>
        <v/>
      </c>
      <c r="L975" s="101" t="str">
        <f t="array" ref="L975">IFERROR(IF($AY$24=123,DAY(K975)&amp;connector&amp;IF($AZ$24="Extended",INDEX($AT$24:$AT$35,MONTH(K975),1),MONTH(K975))&amp;connector&amp;IF($AZ$24="Short", RIGHT(YEAR(K975),2),YEAR(K975)),IF($AY$24=213, MONTH(K975)&amp;connector&amp;DAY(K975)&amp;connector&amp;IF($AZ$24="Short", RIGHT(YEAR(K975),2),YEAR(K975)),IF($AZ$24="Short", RIGHT(YEAR(K975),2),YEAR(K975))&amp;connector&amp;MONTH(K975)&amp;connector&amp;DAY(K975))),"-")</f>
        <v>-</v>
      </c>
      <c r="M975" s="101" t="str">
        <f>IF(LEN(INDEX(Input!J$6:J$1005,ROW($C975)-ROW($C$5),1))=0,"",INDEX(Input!J$6:J$1005,ROW($C975)-ROW($C$5),1))</f>
        <v/>
      </c>
      <c r="N975" s="101" t="str">
        <f t="array" ref="N975">IFERROR(IF($AY$24=123,DAY(M975)&amp;connector&amp;IF($AZ$24="Extended",INDEX($AT$24:$AT$35,MONTH(M975),1),MONTH(M975))&amp;connector&amp;IF($AZ$24="Short", RIGHT(YEAR(M975),2),YEAR(M975)),IF($AY$24=213, MONTH(M975)&amp;connector&amp;DAY(M975)&amp;connector&amp;IF($AZ$24="Short", RIGHT(YEAR(M975),2),YEAR(M975)),IF($AZ$24="Short", RIGHT(YEAR(M975),2),YEAR(M975))&amp;connector&amp;MONTH(M975)&amp;connector&amp;DAY(M975))),"-")</f>
        <v>-</v>
      </c>
      <c r="O975" s="156" t="str">
        <f>IF(LEN(INDEX(Input!K$6:K$1005,ROW($C975)-ROW($C$5),1))=0,"",INDEX(Input!K$6:K$1005,ROW($C975)-ROW($C$5),1))</f>
        <v/>
      </c>
      <c r="P975" s="100" t="str">
        <f t="shared" si="117"/>
        <v>-</v>
      </c>
      <c r="Q975" s="156" t="str">
        <f>IF(LEN(INDEX(Input!L$6:L$1005,ROW($C975)-ROW($C$5),1))=0,"",INDEX(Input!L$6:L$1005,ROW($C975)-ROW($C$5),1))</f>
        <v/>
      </c>
      <c r="R975" s="100" t="str">
        <f t="shared" si="118"/>
        <v>-</v>
      </c>
      <c r="S975" s="156" t="str">
        <f>IF(LEN(INDEX(Input!M$6:M$1005,ROW($C975)-ROW($C$5),1))=0,"-",INDEX(Input!M$6:M$1005,ROW($C975)-ROW($C$5),1))</f>
        <v>-</v>
      </c>
      <c r="T975" s="156" t="str">
        <f t="shared" si="119"/>
        <v/>
      </c>
      <c r="U975" s="100" t="str">
        <f t="shared" si="120"/>
        <v>-</v>
      </c>
      <c r="V975" s="156" t="str">
        <f>IF(LEN(INDEX(Input!O$6:O$1005,ROW($C975)-ROW($C$5),1))=0,"",INDEX(Input!O$6:O$1005,ROW($C975)-ROW($C$5),1))</f>
        <v/>
      </c>
      <c r="W975" s="100" t="str">
        <f t="shared" si="121"/>
        <v>-</v>
      </c>
      <c r="X975" s="104" t="str">
        <f t="shared" si="122"/>
        <v/>
      </c>
      <c r="Y975" s="102" t="str">
        <f t="shared" si="116"/>
        <v/>
      </c>
      <c r="Z975" s="102" t="str">
        <f>IF(AND(OR(Dashboard!$D$7=J975,Dashboard!$D$7=""),  OR(Dashboard!$G$6&lt;=K975,Dashboard!$G$6=""), OR(Dashboard!$G$7&gt;=K975,Dashboard!$G$7=""),  OR(Dashboard!$J$6&lt;=O975,Dashboard!$J$6=""), OR(Dashboard!$J$7&gt;=O975,Dashboard!$J$7=""),D975&lt;&gt;""),"x","")</f>
        <v>x</v>
      </c>
      <c r="AA975" s="102" t="str">
        <f>IF(AND(OR(Dashboard!$D$6=H975,Dashboard!$D$6="",Dashboard!$D$6="All"), Z975="x"),"x","")</f>
        <v>x</v>
      </c>
      <c r="AB975" s="103" t="str">
        <f>IF(AND(OR(Dashboard!$D$6=H975,Dashboard!$D$6="",Dashboard!$D$6="All"), OR(Dashboard!$D$7=J975,Dashboard!$D$7=""),  OR(Dashboard!$G$6&lt;=K975,Dashboard!$G$6=""), OR(Dashboard!$G$7&gt;=K975,Dashboard!$G$7=""),  OR(Dashboard!$J$6&lt;=O975,Dashboard!$J$6=""), OR(Dashboard!$J$7&gt;=O975,Dashboard!$J$7=""),I975&lt;&gt;""),"x","")</f>
        <v/>
      </c>
      <c r="AC975" s="88" t="str">
        <f>IF($AB975&lt;&gt;"x","",IF(AND($I975&lt;&gt;AC$4, IFERROR(MATCH("c",$AB975:AB975,0),0)=0),"x", IF(IFERROR(MATCH("c",$AB975:AB975,0),0)=0,"c","")))</f>
        <v/>
      </c>
      <c r="AD975" s="88" t="str">
        <f>IF($AB975&lt;&gt;"x","",IF(AND($I975&lt;&gt;AD$4, IFERROR(MATCH("c",$AB975:AC975,0),0)=0),"x", IF(IFERROR(MATCH("c",$AB975:AC975,0),0)=0,"c","")))</f>
        <v/>
      </c>
      <c r="AE975" s="88" t="str">
        <f>IF($AB975&lt;&gt;"x","",IF(AND($I975&lt;&gt;AE$4, IFERROR(MATCH("c",$AB975:AD975,0),0)=0),"x", IF(IFERROR(MATCH("c",$AB975:AD975,0),0)=0,"c","")))</f>
        <v/>
      </c>
      <c r="AF975" s="88" t="str">
        <f>IF($AB975&lt;&gt;"x","",IF(AND($I975&lt;&gt;AF$4, IFERROR(MATCH("c",$AB975:AE975,0),0)=0),"x", IF(IFERROR(MATCH("c",$AB975:AE975,0),0)=0,"c","")))</f>
        <v/>
      </c>
      <c r="AG975" s="88" t="str">
        <f>IF($AB975&lt;&gt;"x","",IF(AND($I975&lt;&gt;AG$4, IFERROR(MATCH("c",$AB975:AF975,0),0)=0),"x", IF(IFERROR(MATCH("c",$AB975:AF975,0),0)=0,"c","")))</f>
        <v/>
      </c>
      <c r="AH975" s="88" t="str">
        <f>IF($AB975&lt;&gt;"x","",IF(AND($I975&lt;&gt;AH$4, IFERROR(MATCH("c",$AB975:AG975,0),0)=0),"x", IF(IFERROR(MATCH("c",$AB975:AG975,0),0)=0,"c","")))</f>
        <v/>
      </c>
      <c r="AI975" s="88" t="str">
        <f>IF($AB975&lt;&gt;"x","",IF(AND($I975&lt;&gt;AI$4, IFERROR(MATCH("c",$AB975:AH975,0),0)=0),"x", IF(IFERROR(MATCH("c",$AB975:AH975,0),0)=0,"c","")))</f>
        <v/>
      </c>
      <c r="AJ975" s="88" t="str">
        <f>IF($AB975&lt;&gt;"x","",IF(AND($I975&lt;&gt;AJ$4, IFERROR(MATCH("c",$AB975:AI975,0),0)=0),"x", IF(IFERROR(MATCH("c",$AB975:AI975,0),0)=0,"c","")))</f>
        <v/>
      </c>
      <c r="AK975" s="88" t="str">
        <f>IF($AB975&lt;&gt;"x","",IF(AND($I975&lt;&gt;AK$4, IFERROR(MATCH("c",$AB975:AJ975,0),0)=0),"x", IF(IFERROR(MATCH("c",$AB975:AJ975,0),0)=0,"c","")))</f>
        <v/>
      </c>
      <c r="AL975" s="88" t="str">
        <f>IF($AB975&lt;&gt;"x","",IF(AND($I975&lt;&gt;AL$4, IFERROR(MATCH("c",$AB975:AK975,0),0)=0),"x", IF(IFERROR(MATCH("c",$AB975:AK975,0),0)=0,"c","")))</f>
        <v/>
      </c>
      <c r="AM975" s="88" t="str">
        <f>IF($AB975&lt;&gt;"x","",IF(AND($I975&lt;&gt;AM$4, IFERROR(MATCH("c",$AB975:AL975,0),0)=0),"x", IF(IFERROR(MATCH("c",$AB975:AL975,0),0)=0,"c","")))</f>
        <v/>
      </c>
      <c r="AN975" s="88" t="str">
        <f>IF($AB975&lt;&gt;"x","",IF(AND($I975&lt;&gt;AN$4, IFERROR(MATCH("c",$AB975:AM975,0),0)=0),"x", IF(IFERROR(MATCH("c",$AB975:AM975,0),0)=0,"c","")))</f>
        <v/>
      </c>
      <c r="AO975" s="88" t="str">
        <f>IF($AB975&lt;&gt;"x","",IF(AND($I975&lt;&gt;AO$4, IFERROR(MATCH("c",$AB975:AN975,0),0)=0),"x", IF(IFERROR(MATCH("c",$AB975:AN975,0),0)=0,"c","")))</f>
        <v/>
      </c>
      <c r="AP975" s="88" t="str">
        <f>IF($AB975&lt;&gt;"x","",IF(AND($I975&lt;&gt;AP$4, IFERROR(MATCH("c",$AB975:AO975,0),0)=0),"x", IF(IFERROR(MATCH("c",$AB975:AO975,0),0)=0,"c","")))</f>
        <v/>
      </c>
      <c r="AQ975" s="88" t="str">
        <f>IF($AB975&lt;&gt;"x","",IF(AND($I975&lt;&gt;AQ$4, IFERROR(MATCH("c",$AB975:AP975,0),0)=0),"x", IF(IFERROR(MATCH("c",$AB975:AP975,0),0)=0,"c","")))</f>
        <v/>
      </c>
    </row>
    <row r="976" spans="2:43" x14ac:dyDescent="0.25">
      <c r="B976" s="88">
        <f>IF(AND(OR(Pipeline!$F$5=H976,Pipeline!$F$5="",Pipeline!$F$5="All"), OR(Pipeline!$F$6=J976,Pipeline!$F$6="",Pipeline!$F$6="All"),  OR(Pipeline!$J$5&lt;=K976,Pipeline!$J$5=""), OR(Pipeline!$J$6&gt;=K976,Pipeline!$J$6=""),  OR(Pipeline!$N$5&lt;=O976,Pipeline!$N$5=""), OR(Pipeline!$N$6&gt;=O976,Pipeline!$N$6="")),1,0)</f>
        <v>1</v>
      </c>
      <c r="C976" s="99">
        <f>IF(B976&lt;&gt;1,"",COUNTIFS($I$6:I975,I976,$B$6:B975,1)+1)</f>
        <v>964</v>
      </c>
      <c r="D976" s="100" t="str">
        <f>IF(LEN(INDEX(Input!B$6:B$1005,ROW($C976)-ROW($C$5),1))=0,"-",INDEX(Input!B$6:B$1005,ROW($C976)-ROW($C$5),1))</f>
        <v>-</v>
      </c>
      <c r="E976" s="100" t="str">
        <f>IF(LEN(INDEX(Input!C$6:C$1005,ROW($C976)-ROW($C$5),1))=0,"-",INDEX(Input!C$6:C$1005,ROW($C976)-ROW($C$5),1))</f>
        <v>-</v>
      </c>
      <c r="F976" s="100" t="str">
        <f>IF(LEN(INDEX(Input!D$6:D$1005,ROW($C976)-ROW($C$5),1))=0,"-",INDEX(Input!D$6:D$1005,ROW($C976)-ROW($C$5),1))</f>
        <v>-</v>
      </c>
      <c r="G976" s="100" t="str">
        <f>IF(LEN(INDEX(Input!E$6:E$1005,ROW($C976)-ROW($C$5),1))=0,"-",INDEX(Input!E$6:E$1005,ROW($C976)-ROW($C$5),1))</f>
        <v>-</v>
      </c>
      <c r="H976" s="100" t="str">
        <f>IF(LEN(INDEX(Input!F$6:F$1005,ROW($C976)-ROW($C$5),1))=0,"-",INDEX(Input!F$6:F$1005,ROW($C976)-ROW($C$5),1))</f>
        <v>-</v>
      </c>
      <c r="I976" s="100" t="str">
        <f>IF(LEN(INDEX(Input!G$6:G$1005,ROW($C976)-ROW($C$5),1))=0,"",INDEX(Input!G$6:G$1005,ROW($C976)-ROW($C$5),1))</f>
        <v/>
      </c>
      <c r="J976" s="100" t="str">
        <f>IF(LEN(INDEX(Input!B$6:B$1005,ROW($C976)-ROW($C$5),1))=0,"-",IF(INDEX(Input!H$6:H$1005,ROW($C976)-ROW($C$5),1)="","Not set",INDEX(Input!H$6:H$1005,ROW($C976)-ROW($C$5),1)) )</f>
        <v>-</v>
      </c>
      <c r="K976" s="101" t="str">
        <f>IF(LEN(INDEX(Input!I$6:I$1005,ROW($C976)-ROW($C$5),1))=0,"",INDEX(Input!I$6:I$1005,ROW($C976)-ROW($C$5),1))</f>
        <v/>
      </c>
      <c r="L976" s="101" t="str">
        <f t="array" ref="L976">IFERROR(IF($AY$24=123,DAY(K976)&amp;connector&amp;IF($AZ$24="Extended",INDEX($AT$24:$AT$35,MONTH(K976),1),MONTH(K976))&amp;connector&amp;IF($AZ$24="Short", RIGHT(YEAR(K976),2),YEAR(K976)),IF($AY$24=213, MONTH(K976)&amp;connector&amp;DAY(K976)&amp;connector&amp;IF($AZ$24="Short", RIGHT(YEAR(K976),2),YEAR(K976)),IF($AZ$24="Short", RIGHT(YEAR(K976),2),YEAR(K976))&amp;connector&amp;MONTH(K976)&amp;connector&amp;DAY(K976))),"-")</f>
        <v>-</v>
      </c>
      <c r="M976" s="101" t="str">
        <f>IF(LEN(INDEX(Input!J$6:J$1005,ROW($C976)-ROW($C$5),1))=0,"",INDEX(Input!J$6:J$1005,ROW($C976)-ROW($C$5),1))</f>
        <v/>
      </c>
      <c r="N976" s="101" t="str">
        <f t="array" ref="N976">IFERROR(IF($AY$24=123,DAY(M976)&amp;connector&amp;IF($AZ$24="Extended",INDEX($AT$24:$AT$35,MONTH(M976),1),MONTH(M976))&amp;connector&amp;IF($AZ$24="Short", RIGHT(YEAR(M976),2),YEAR(M976)),IF($AY$24=213, MONTH(M976)&amp;connector&amp;DAY(M976)&amp;connector&amp;IF($AZ$24="Short", RIGHT(YEAR(M976),2),YEAR(M976)),IF($AZ$24="Short", RIGHT(YEAR(M976),2),YEAR(M976))&amp;connector&amp;MONTH(M976)&amp;connector&amp;DAY(M976))),"-")</f>
        <v>-</v>
      </c>
      <c r="O976" s="156" t="str">
        <f>IF(LEN(INDEX(Input!K$6:K$1005,ROW($C976)-ROW($C$5),1))=0,"",INDEX(Input!K$6:K$1005,ROW($C976)-ROW($C$5),1))</f>
        <v/>
      </c>
      <c r="P976" s="100" t="str">
        <f t="shared" si="117"/>
        <v>-</v>
      </c>
      <c r="Q976" s="156" t="str">
        <f>IF(LEN(INDEX(Input!L$6:L$1005,ROW($C976)-ROW($C$5),1))=0,"",INDEX(Input!L$6:L$1005,ROW($C976)-ROW($C$5),1))</f>
        <v/>
      </c>
      <c r="R976" s="100" t="str">
        <f t="shared" si="118"/>
        <v>-</v>
      </c>
      <c r="S976" s="156" t="str">
        <f>IF(LEN(INDEX(Input!M$6:M$1005,ROW($C976)-ROW($C$5),1))=0,"-",INDEX(Input!M$6:M$1005,ROW($C976)-ROW($C$5),1))</f>
        <v>-</v>
      </c>
      <c r="T976" s="156" t="str">
        <f t="shared" si="119"/>
        <v/>
      </c>
      <c r="U976" s="100" t="str">
        <f t="shared" si="120"/>
        <v>-</v>
      </c>
      <c r="V976" s="156" t="str">
        <f>IF(LEN(INDEX(Input!O$6:O$1005,ROW($C976)-ROW($C$5),1))=0,"",INDEX(Input!O$6:O$1005,ROW($C976)-ROW($C$5),1))</f>
        <v/>
      </c>
      <c r="W976" s="100" t="str">
        <f t="shared" si="121"/>
        <v>-</v>
      </c>
      <c r="X976" s="104" t="str">
        <f t="shared" si="122"/>
        <v/>
      </c>
      <c r="Y976" s="102" t="str">
        <f t="shared" si="116"/>
        <v/>
      </c>
      <c r="Z976" s="102" t="str">
        <f>IF(AND(OR(Dashboard!$D$7=J976,Dashboard!$D$7=""),  OR(Dashboard!$G$6&lt;=K976,Dashboard!$G$6=""), OR(Dashboard!$G$7&gt;=K976,Dashboard!$G$7=""),  OR(Dashboard!$J$6&lt;=O976,Dashboard!$J$6=""), OR(Dashboard!$J$7&gt;=O976,Dashboard!$J$7=""),D976&lt;&gt;""),"x","")</f>
        <v>x</v>
      </c>
      <c r="AA976" s="102" t="str">
        <f>IF(AND(OR(Dashboard!$D$6=H976,Dashboard!$D$6="",Dashboard!$D$6="All"), Z976="x"),"x","")</f>
        <v>x</v>
      </c>
      <c r="AB976" s="103" t="str">
        <f>IF(AND(OR(Dashboard!$D$6=H976,Dashboard!$D$6="",Dashboard!$D$6="All"), OR(Dashboard!$D$7=J976,Dashboard!$D$7=""),  OR(Dashboard!$G$6&lt;=K976,Dashboard!$G$6=""), OR(Dashboard!$G$7&gt;=K976,Dashboard!$G$7=""),  OR(Dashboard!$J$6&lt;=O976,Dashboard!$J$6=""), OR(Dashboard!$J$7&gt;=O976,Dashboard!$J$7=""),I976&lt;&gt;""),"x","")</f>
        <v/>
      </c>
      <c r="AC976" s="88" t="str">
        <f>IF($AB976&lt;&gt;"x","",IF(AND($I976&lt;&gt;AC$4, IFERROR(MATCH("c",$AB976:AB976,0),0)=0),"x", IF(IFERROR(MATCH("c",$AB976:AB976,0),0)=0,"c","")))</f>
        <v/>
      </c>
      <c r="AD976" s="88" t="str">
        <f>IF($AB976&lt;&gt;"x","",IF(AND($I976&lt;&gt;AD$4, IFERROR(MATCH("c",$AB976:AC976,0),0)=0),"x", IF(IFERROR(MATCH("c",$AB976:AC976,0),0)=0,"c","")))</f>
        <v/>
      </c>
      <c r="AE976" s="88" t="str">
        <f>IF($AB976&lt;&gt;"x","",IF(AND($I976&lt;&gt;AE$4, IFERROR(MATCH("c",$AB976:AD976,0),0)=0),"x", IF(IFERROR(MATCH("c",$AB976:AD976,0),0)=0,"c","")))</f>
        <v/>
      </c>
      <c r="AF976" s="88" t="str">
        <f>IF($AB976&lt;&gt;"x","",IF(AND($I976&lt;&gt;AF$4, IFERROR(MATCH("c",$AB976:AE976,0),0)=0),"x", IF(IFERROR(MATCH("c",$AB976:AE976,0),0)=0,"c","")))</f>
        <v/>
      </c>
      <c r="AG976" s="88" t="str">
        <f>IF($AB976&lt;&gt;"x","",IF(AND($I976&lt;&gt;AG$4, IFERROR(MATCH("c",$AB976:AF976,0),0)=0),"x", IF(IFERROR(MATCH("c",$AB976:AF976,0),0)=0,"c","")))</f>
        <v/>
      </c>
      <c r="AH976" s="88" t="str">
        <f>IF($AB976&lt;&gt;"x","",IF(AND($I976&lt;&gt;AH$4, IFERROR(MATCH("c",$AB976:AG976,0),0)=0),"x", IF(IFERROR(MATCH("c",$AB976:AG976,0),0)=0,"c","")))</f>
        <v/>
      </c>
      <c r="AI976" s="88" t="str">
        <f>IF($AB976&lt;&gt;"x","",IF(AND($I976&lt;&gt;AI$4, IFERROR(MATCH("c",$AB976:AH976,0),0)=0),"x", IF(IFERROR(MATCH("c",$AB976:AH976,0),0)=0,"c","")))</f>
        <v/>
      </c>
      <c r="AJ976" s="88" t="str">
        <f>IF($AB976&lt;&gt;"x","",IF(AND($I976&lt;&gt;AJ$4, IFERROR(MATCH("c",$AB976:AI976,0),0)=0),"x", IF(IFERROR(MATCH("c",$AB976:AI976,0),0)=0,"c","")))</f>
        <v/>
      </c>
      <c r="AK976" s="88" t="str">
        <f>IF($AB976&lt;&gt;"x","",IF(AND($I976&lt;&gt;AK$4, IFERROR(MATCH("c",$AB976:AJ976,0),0)=0),"x", IF(IFERROR(MATCH("c",$AB976:AJ976,0),0)=0,"c","")))</f>
        <v/>
      </c>
      <c r="AL976" s="88" t="str">
        <f>IF($AB976&lt;&gt;"x","",IF(AND($I976&lt;&gt;AL$4, IFERROR(MATCH("c",$AB976:AK976,0),0)=0),"x", IF(IFERROR(MATCH("c",$AB976:AK976,0),0)=0,"c","")))</f>
        <v/>
      </c>
      <c r="AM976" s="88" t="str">
        <f>IF($AB976&lt;&gt;"x","",IF(AND($I976&lt;&gt;AM$4, IFERROR(MATCH("c",$AB976:AL976,0),0)=0),"x", IF(IFERROR(MATCH("c",$AB976:AL976,0),0)=0,"c","")))</f>
        <v/>
      </c>
      <c r="AN976" s="88" t="str">
        <f>IF($AB976&lt;&gt;"x","",IF(AND($I976&lt;&gt;AN$4, IFERROR(MATCH("c",$AB976:AM976,0),0)=0),"x", IF(IFERROR(MATCH("c",$AB976:AM976,0),0)=0,"c","")))</f>
        <v/>
      </c>
      <c r="AO976" s="88" t="str">
        <f>IF($AB976&lt;&gt;"x","",IF(AND($I976&lt;&gt;AO$4, IFERROR(MATCH("c",$AB976:AN976,0),0)=0),"x", IF(IFERROR(MATCH("c",$AB976:AN976,0),0)=0,"c","")))</f>
        <v/>
      </c>
      <c r="AP976" s="88" t="str">
        <f>IF($AB976&lt;&gt;"x","",IF(AND($I976&lt;&gt;AP$4, IFERROR(MATCH("c",$AB976:AO976,0),0)=0),"x", IF(IFERROR(MATCH("c",$AB976:AO976,0),0)=0,"c","")))</f>
        <v/>
      </c>
      <c r="AQ976" s="88" t="str">
        <f>IF($AB976&lt;&gt;"x","",IF(AND($I976&lt;&gt;AQ$4, IFERROR(MATCH("c",$AB976:AP976,0),0)=0),"x", IF(IFERROR(MATCH("c",$AB976:AP976,0),0)=0,"c","")))</f>
        <v/>
      </c>
    </row>
    <row r="977" spans="2:43" x14ac:dyDescent="0.25">
      <c r="B977" s="88">
        <f>IF(AND(OR(Pipeline!$F$5=H977,Pipeline!$F$5="",Pipeline!$F$5="All"), OR(Pipeline!$F$6=J977,Pipeline!$F$6="",Pipeline!$F$6="All"),  OR(Pipeline!$J$5&lt;=K977,Pipeline!$J$5=""), OR(Pipeline!$J$6&gt;=K977,Pipeline!$J$6=""),  OR(Pipeline!$N$5&lt;=O977,Pipeline!$N$5=""), OR(Pipeline!$N$6&gt;=O977,Pipeline!$N$6="")),1,0)</f>
        <v>1</v>
      </c>
      <c r="C977" s="99">
        <f>IF(B977&lt;&gt;1,"",COUNTIFS($I$6:I976,I977,$B$6:B976,1)+1)</f>
        <v>965</v>
      </c>
      <c r="D977" s="100" t="str">
        <f>IF(LEN(INDEX(Input!B$6:B$1005,ROW($C977)-ROW($C$5),1))=0,"-",INDEX(Input!B$6:B$1005,ROW($C977)-ROW($C$5),1))</f>
        <v>-</v>
      </c>
      <c r="E977" s="100" t="str">
        <f>IF(LEN(INDEX(Input!C$6:C$1005,ROW($C977)-ROW($C$5),1))=0,"-",INDEX(Input!C$6:C$1005,ROW($C977)-ROW($C$5),1))</f>
        <v>-</v>
      </c>
      <c r="F977" s="100" t="str">
        <f>IF(LEN(INDEX(Input!D$6:D$1005,ROW($C977)-ROW($C$5),1))=0,"-",INDEX(Input!D$6:D$1005,ROW($C977)-ROW($C$5),1))</f>
        <v>-</v>
      </c>
      <c r="G977" s="100" t="str">
        <f>IF(LEN(INDEX(Input!E$6:E$1005,ROW($C977)-ROW($C$5),1))=0,"-",INDEX(Input!E$6:E$1005,ROW($C977)-ROW($C$5),1))</f>
        <v>-</v>
      </c>
      <c r="H977" s="100" t="str">
        <f>IF(LEN(INDEX(Input!F$6:F$1005,ROW($C977)-ROW($C$5),1))=0,"-",INDEX(Input!F$6:F$1005,ROW($C977)-ROW($C$5),1))</f>
        <v>-</v>
      </c>
      <c r="I977" s="100" t="str">
        <f>IF(LEN(INDEX(Input!G$6:G$1005,ROW($C977)-ROW($C$5),1))=0,"",INDEX(Input!G$6:G$1005,ROW($C977)-ROW($C$5),1))</f>
        <v/>
      </c>
      <c r="J977" s="100" t="str">
        <f>IF(LEN(INDEX(Input!B$6:B$1005,ROW($C977)-ROW($C$5),1))=0,"-",IF(INDEX(Input!H$6:H$1005,ROW($C977)-ROW($C$5),1)="","Not set",INDEX(Input!H$6:H$1005,ROW($C977)-ROW($C$5),1)) )</f>
        <v>-</v>
      </c>
      <c r="K977" s="101" t="str">
        <f>IF(LEN(INDEX(Input!I$6:I$1005,ROW($C977)-ROW($C$5),1))=0,"",INDEX(Input!I$6:I$1005,ROW($C977)-ROW($C$5),1))</f>
        <v/>
      </c>
      <c r="L977" s="101" t="str">
        <f t="array" ref="L977">IFERROR(IF($AY$24=123,DAY(K977)&amp;connector&amp;IF($AZ$24="Extended",INDEX($AT$24:$AT$35,MONTH(K977),1),MONTH(K977))&amp;connector&amp;IF($AZ$24="Short", RIGHT(YEAR(K977),2),YEAR(K977)),IF($AY$24=213, MONTH(K977)&amp;connector&amp;DAY(K977)&amp;connector&amp;IF($AZ$24="Short", RIGHT(YEAR(K977),2),YEAR(K977)),IF($AZ$24="Short", RIGHT(YEAR(K977),2),YEAR(K977))&amp;connector&amp;MONTH(K977)&amp;connector&amp;DAY(K977))),"-")</f>
        <v>-</v>
      </c>
      <c r="M977" s="101" t="str">
        <f>IF(LEN(INDEX(Input!J$6:J$1005,ROW($C977)-ROW($C$5),1))=0,"",INDEX(Input!J$6:J$1005,ROW($C977)-ROW($C$5),1))</f>
        <v/>
      </c>
      <c r="N977" s="101" t="str">
        <f t="array" ref="N977">IFERROR(IF($AY$24=123,DAY(M977)&amp;connector&amp;IF($AZ$24="Extended",INDEX($AT$24:$AT$35,MONTH(M977),1),MONTH(M977))&amp;connector&amp;IF($AZ$24="Short", RIGHT(YEAR(M977),2),YEAR(M977)),IF($AY$24=213, MONTH(M977)&amp;connector&amp;DAY(M977)&amp;connector&amp;IF($AZ$24="Short", RIGHT(YEAR(M977),2),YEAR(M977)),IF($AZ$24="Short", RIGHT(YEAR(M977),2),YEAR(M977))&amp;connector&amp;MONTH(M977)&amp;connector&amp;DAY(M977))),"-")</f>
        <v>-</v>
      </c>
      <c r="O977" s="156" t="str">
        <f>IF(LEN(INDEX(Input!K$6:K$1005,ROW($C977)-ROW($C$5),1))=0,"",INDEX(Input!K$6:K$1005,ROW($C977)-ROW($C$5),1))</f>
        <v/>
      </c>
      <c r="P977" s="100" t="str">
        <f t="shared" si="117"/>
        <v>-</v>
      </c>
      <c r="Q977" s="156" t="str">
        <f>IF(LEN(INDEX(Input!L$6:L$1005,ROW($C977)-ROW($C$5),1))=0,"",INDEX(Input!L$6:L$1005,ROW($C977)-ROW($C$5),1))</f>
        <v/>
      </c>
      <c r="R977" s="100" t="str">
        <f t="shared" si="118"/>
        <v>-</v>
      </c>
      <c r="S977" s="156" t="str">
        <f>IF(LEN(INDEX(Input!M$6:M$1005,ROW($C977)-ROW($C$5),1))=0,"-",INDEX(Input!M$6:M$1005,ROW($C977)-ROW($C$5),1))</f>
        <v>-</v>
      </c>
      <c r="T977" s="156" t="str">
        <f t="shared" si="119"/>
        <v/>
      </c>
      <c r="U977" s="100" t="str">
        <f t="shared" si="120"/>
        <v>-</v>
      </c>
      <c r="V977" s="156" t="str">
        <f>IF(LEN(INDEX(Input!O$6:O$1005,ROW($C977)-ROW($C$5),1))=0,"",INDEX(Input!O$6:O$1005,ROW($C977)-ROW($C$5),1))</f>
        <v/>
      </c>
      <c r="W977" s="100" t="str">
        <f t="shared" si="121"/>
        <v>-</v>
      </c>
      <c r="X977" s="104" t="str">
        <f t="shared" si="122"/>
        <v/>
      </c>
      <c r="Y977" s="102" t="str">
        <f t="shared" si="116"/>
        <v/>
      </c>
      <c r="Z977" s="102" t="str">
        <f>IF(AND(OR(Dashboard!$D$7=J977,Dashboard!$D$7=""),  OR(Dashboard!$G$6&lt;=K977,Dashboard!$G$6=""), OR(Dashboard!$G$7&gt;=K977,Dashboard!$G$7=""),  OR(Dashboard!$J$6&lt;=O977,Dashboard!$J$6=""), OR(Dashboard!$J$7&gt;=O977,Dashboard!$J$7=""),D977&lt;&gt;""),"x","")</f>
        <v>x</v>
      </c>
      <c r="AA977" s="102" t="str">
        <f>IF(AND(OR(Dashboard!$D$6=H977,Dashboard!$D$6="",Dashboard!$D$6="All"), Z977="x"),"x","")</f>
        <v>x</v>
      </c>
      <c r="AB977" s="103" t="str">
        <f>IF(AND(OR(Dashboard!$D$6=H977,Dashboard!$D$6="",Dashboard!$D$6="All"), OR(Dashboard!$D$7=J977,Dashboard!$D$7=""),  OR(Dashboard!$G$6&lt;=K977,Dashboard!$G$6=""), OR(Dashboard!$G$7&gt;=K977,Dashboard!$G$7=""),  OR(Dashboard!$J$6&lt;=O977,Dashboard!$J$6=""), OR(Dashboard!$J$7&gt;=O977,Dashboard!$J$7=""),I977&lt;&gt;""),"x","")</f>
        <v/>
      </c>
      <c r="AC977" s="88" t="str">
        <f>IF($AB977&lt;&gt;"x","",IF(AND($I977&lt;&gt;AC$4, IFERROR(MATCH("c",$AB977:AB977,0),0)=0),"x", IF(IFERROR(MATCH("c",$AB977:AB977,0),0)=0,"c","")))</f>
        <v/>
      </c>
      <c r="AD977" s="88" t="str">
        <f>IF($AB977&lt;&gt;"x","",IF(AND($I977&lt;&gt;AD$4, IFERROR(MATCH("c",$AB977:AC977,0),0)=0),"x", IF(IFERROR(MATCH("c",$AB977:AC977,0),0)=0,"c","")))</f>
        <v/>
      </c>
      <c r="AE977" s="88" t="str">
        <f>IF($AB977&lt;&gt;"x","",IF(AND($I977&lt;&gt;AE$4, IFERROR(MATCH("c",$AB977:AD977,0),0)=0),"x", IF(IFERROR(MATCH("c",$AB977:AD977,0),0)=0,"c","")))</f>
        <v/>
      </c>
      <c r="AF977" s="88" t="str">
        <f>IF($AB977&lt;&gt;"x","",IF(AND($I977&lt;&gt;AF$4, IFERROR(MATCH("c",$AB977:AE977,0),0)=0),"x", IF(IFERROR(MATCH("c",$AB977:AE977,0),0)=0,"c","")))</f>
        <v/>
      </c>
      <c r="AG977" s="88" t="str">
        <f>IF($AB977&lt;&gt;"x","",IF(AND($I977&lt;&gt;AG$4, IFERROR(MATCH("c",$AB977:AF977,0),0)=0),"x", IF(IFERROR(MATCH("c",$AB977:AF977,0),0)=0,"c","")))</f>
        <v/>
      </c>
      <c r="AH977" s="88" t="str">
        <f>IF($AB977&lt;&gt;"x","",IF(AND($I977&lt;&gt;AH$4, IFERROR(MATCH("c",$AB977:AG977,0),0)=0),"x", IF(IFERROR(MATCH("c",$AB977:AG977,0),0)=0,"c","")))</f>
        <v/>
      </c>
      <c r="AI977" s="88" t="str">
        <f>IF($AB977&lt;&gt;"x","",IF(AND($I977&lt;&gt;AI$4, IFERROR(MATCH("c",$AB977:AH977,0),0)=0),"x", IF(IFERROR(MATCH("c",$AB977:AH977,0),0)=0,"c","")))</f>
        <v/>
      </c>
      <c r="AJ977" s="88" t="str">
        <f>IF($AB977&lt;&gt;"x","",IF(AND($I977&lt;&gt;AJ$4, IFERROR(MATCH("c",$AB977:AI977,0),0)=0),"x", IF(IFERROR(MATCH("c",$AB977:AI977,0),0)=0,"c","")))</f>
        <v/>
      </c>
      <c r="AK977" s="88" t="str">
        <f>IF($AB977&lt;&gt;"x","",IF(AND($I977&lt;&gt;AK$4, IFERROR(MATCH("c",$AB977:AJ977,0),0)=0),"x", IF(IFERROR(MATCH("c",$AB977:AJ977,0),0)=0,"c","")))</f>
        <v/>
      </c>
      <c r="AL977" s="88" t="str">
        <f>IF($AB977&lt;&gt;"x","",IF(AND($I977&lt;&gt;AL$4, IFERROR(MATCH("c",$AB977:AK977,0),0)=0),"x", IF(IFERROR(MATCH("c",$AB977:AK977,0),0)=0,"c","")))</f>
        <v/>
      </c>
      <c r="AM977" s="88" t="str">
        <f>IF($AB977&lt;&gt;"x","",IF(AND($I977&lt;&gt;AM$4, IFERROR(MATCH("c",$AB977:AL977,0),0)=0),"x", IF(IFERROR(MATCH("c",$AB977:AL977,0),0)=0,"c","")))</f>
        <v/>
      </c>
      <c r="AN977" s="88" t="str">
        <f>IF($AB977&lt;&gt;"x","",IF(AND($I977&lt;&gt;AN$4, IFERROR(MATCH("c",$AB977:AM977,0),0)=0),"x", IF(IFERROR(MATCH("c",$AB977:AM977,0),0)=0,"c","")))</f>
        <v/>
      </c>
      <c r="AO977" s="88" t="str">
        <f>IF($AB977&lt;&gt;"x","",IF(AND($I977&lt;&gt;AO$4, IFERROR(MATCH("c",$AB977:AN977,0),0)=0),"x", IF(IFERROR(MATCH("c",$AB977:AN977,0),0)=0,"c","")))</f>
        <v/>
      </c>
      <c r="AP977" s="88" t="str">
        <f>IF($AB977&lt;&gt;"x","",IF(AND($I977&lt;&gt;AP$4, IFERROR(MATCH("c",$AB977:AO977,0),0)=0),"x", IF(IFERROR(MATCH("c",$AB977:AO977,0),0)=0,"c","")))</f>
        <v/>
      </c>
      <c r="AQ977" s="88" t="str">
        <f>IF($AB977&lt;&gt;"x","",IF(AND($I977&lt;&gt;AQ$4, IFERROR(MATCH("c",$AB977:AP977,0),0)=0),"x", IF(IFERROR(MATCH("c",$AB977:AP977,0),0)=0,"c","")))</f>
        <v/>
      </c>
    </row>
    <row r="978" spans="2:43" x14ac:dyDescent="0.25">
      <c r="B978" s="88">
        <f>IF(AND(OR(Pipeline!$F$5=H978,Pipeline!$F$5="",Pipeline!$F$5="All"), OR(Pipeline!$F$6=J978,Pipeline!$F$6="",Pipeline!$F$6="All"),  OR(Pipeline!$J$5&lt;=K978,Pipeline!$J$5=""), OR(Pipeline!$J$6&gt;=K978,Pipeline!$J$6=""),  OR(Pipeline!$N$5&lt;=O978,Pipeline!$N$5=""), OR(Pipeline!$N$6&gt;=O978,Pipeline!$N$6="")),1,0)</f>
        <v>1</v>
      </c>
      <c r="C978" s="99">
        <f>IF(B978&lt;&gt;1,"",COUNTIFS($I$6:I977,I978,$B$6:B977,1)+1)</f>
        <v>966</v>
      </c>
      <c r="D978" s="100" t="str">
        <f>IF(LEN(INDEX(Input!B$6:B$1005,ROW($C978)-ROW($C$5),1))=0,"-",INDEX(Input!B$6:B$1005,ROW($C978)-ROW($C$5),1))</f>
        <v>-</v>
      </c>
      <c r="E978" s="100" t="str">
        <f>IF(LEN(INDEX(Input!C$6:C$1005,ROW($C978)-ROW($C$5),1))=0,"-",INDEX(Input!C$6:C$1005,ROW($C978)-ROW($C$5),1))</f>
        <v>-</v>
      </c>
      <c r="F978" s="100" t="str">
        <f>IF(LEN(INDEX(Input!D$6:D$1005,ROW($C978)-ROW($C$5),1))=0,"-",INDEX(Input!D$6:D$1005,ROW($C978)-ROW($C$5),1))</f>
        <v>-</v>
      </c>
      <c r="G978" s="100" t="str">
        <f>IF(LEN(INDEX(Input!E$6:E$1005,ROW($C978)-ROW($C$5),1))=0,"-",INDEX(Input!E$6:E$1005,ROW($C978)-ROW($C$5),1))</f>
        <v>-</v>
      </c>
      <c r="H978" s="100" t="str">
        <f>IF(LEN(INDEX(Input!F$6:F$1005,ROW($C978)-ROW($C$5),1))=0,"-",INDEX(Input!F$6:F$1005,ROW($C978)-ROW($C$5),1))</f>
        <v>-</v>
      </c>
      <c r="I978" s="100" t="str">
        <f>IF(LEN(INDEX(Input!G$6:G$1005,ROW($C978)-ROW($C$5),1))=0,"",INDEX(Input!G$6:G$1005,ROW($C978)-ROW($C$5),1))</f>
        <v/>
      </c>
      <c r="J978" s="100" t="str">
        <f>IF(LEN(INDEX(Input!B$6:B$1005,ROW($C978)-ROW($C$5),1))=0,"-",IF(INDEX(Input!H$6:H$1005,ROW($C978)-ROW($C$5),1)="","Not set",INDEX(Input!H$6:H$1005,ROW($C978)-ROW($C$5),1)) )</f>
        <v>-</v>
      </c>
      <c r="K978" s="101" t="str">
        <f>IF(LEN(INDEX(Input!I$6:I$1005,ROW($C978)-ROW($C$5),1))=0,"",INDEX(Input!I$6:I$1005,ROW($C978)-ROW($C$5),1))</f>
        <v/>
      </c>
      <c r="L978" s="101" t="str">
        <f t="array" ref="L978">IFERROR(IF($AY$24=123,DAY(K978)&amp;connector&amp;IF($AZ$24="Extended",INDEX($AT$24:$AT$35,MONTH(K978),1),MONTH(K978))&amp;connector&amp;IF($AZ$24="Short", RIGHT(YEAR(K978),2),YEAR(K978)),IF($AY$24=213, MONTH(K978)&amp;connector&amp;DAY(K978)&amp;connector&amp;IF($AZ$24="Short", RIGHT(YEAR(K978),2),YEAR(K978)),IF($AZ$24="Short", RIGHT(YEAR(K978),2),YEAR(K978))&amp;connector&amp;MONTH(K978)&amp;connector&amp;DAY(K978))),"-")</f>
        <v>-</v>
      </c>
      <c r="M978" s="101" t="str">
        <f>IF(LEN(INDEX(Input!J$6:J$1005,ROW($C978)-ROW($C$5),1))=0,"",INDEX(Input!J$6:J$1005,ROW($C978)-ROW($C$5),1))</f>
        <v/>
      </c>
      <c r="N978" s="101" t="str">
        <f t="array" ref="N978">IFERROR(IF($AY$24=123,DAY(M978)&amp;connector&amp;IF($AZ$24="Extended",INDEX($AT$24:$AT$35,MONTH(M978),1),MONTH(M978))&amp;connector&amp;IF($AZ$24="Short", RIGHT(YEAR(M978),2),YEAR(M978)),IF($AY$24=213, MONTH(M978)&amp;connector&amp;DAY(M978)&amp;connector&amp;IF($AZ$24="Short", RIGHT(YEAR(M978),2),YEAR(M978)),IF($AZ$24="Short", RIGHT(YEAR(M978),2),YEAR(M978))&amp;connector&amp;MONTH(M978)&amp;connector&amp;DAY(M978))),"-")</f>
        <v>-</v>
      </c>
      <c r="O978" s="156" t="str">
        <f>IF(LEN(INDEX(Input!K$6:K$1005,ROW($C978)-ROW($C$5),1))=0,"",INDEX(Input!K$6:K$1005,ROW($C978)-ROW($C$5),1))</f>
        <v/>
      </c>
      <c r="P978" s="100" t="str">
        <f t="shared" si="117"/>
        <v>-</v>
      </c>
      <c r="Q978" s="156" t="str">
        <f>IF(LEN(INDEX(Input!L$6:L$1005,ROW($C978)-ROW($C$5),1))=0,"",INDEX(Input!L$6:L$1005,ROW($C978)-ROW($C$5),1))</f>
        <v/>
      </c>
      <c r="R978" s="100" t="str">
        <f t="shared" si="118"/>
        <v>-</v>
      </c>
      <c r="S978" s="156" t="str">
        <f>IF(LEN(INDEX(Input!M$6:M$1005,ROW($C978)-ROW($C$5),1))=0,"-",INDEX(Input!M$6:M$1005,ROW($C978)-ROW($C$5),1))</f>
        <v>-</v>
      </c>
      <c r="T978" s="156" t="str">
        <f t="shared" si="119"/>
        <v/>
      </c>
      <c r="U978" s="100" t="str">
        <f t="shared" si="120"/>
        <v>-</v>
      </c>
      <c r="V978" s="156" t="str">
        <f>IF(LEN(INDEX(Input!O$6:O$1005,ROW($C978)-ROW($C$5),1))=0,"",INDEX(Input!O$6:O$1005,ROW($C978)-ROW($C$5),1))</f>
        <v/>
      </c>
      <c r="W978" s="100" t="str">
        <f t="shared" si="121"/>
        <v>-</v>
      </c>
      <c r="X978" s="104" t="str">
        <f t="shared" si="122"/>
        <v/>
      </c>
      <c r="Y978" s="102" t="str">
        <f t="shared" si="116"/>
        <v/>
      </c>
      <c r="Z978" s="102" t="str">
        <f>IF(AND(OR(Dashboard!$D$7=J978,Dashboard!$D$7=""),  OR(Dashboard!$G$6&lt;=K978,Dashboard!$G$6=""), OR(Dashboard!$G$7&gt;=K978,Dashboard!$G$7=""),  OR(Dashboard!$J$6&lt;=O978,Dashboard!$J$6=""), OR(Dashboard!$J$7&gt;=O978,Dashboard!$J$7=""),D978&lt;&gt;""),"x","")</f>
        <v>x</v>
      </c>
      <c r="AA978" s="102" t="str">
        <f>IF(AND(OR(Dashboard!$D$6=H978,Dashboard!$D$6="",Dashboard!$D$6="All"), Z978="x"),"x","")</f>
        <v>x</v>
      </c>
      <c r="AB978" s="103" t="str">
        <f>IF(AND(OR(Dashboard!$D$6=H978,Dashboard!$D$6="",Dashboard!$D$6="All"), OR(Dashboard!$D$7=J978,Dashboard!$D$7=""),  OR(Dashboard!$G$6&lt;=K978,Dashboard!$G$6=""), OR(Dashboard!$G$7&gt;=K978,Dashboard!$G$7=""),  OR(Dashboard!$J$6&lt;=O978,Dashboard!$J$6=""), OR(Dashboard!$J$7&gt;=O978,Dashboard!$J$7=""),I978&lt;&gt;""),"x","")</f>
        <v/>
      </c>
      <c r="AC978" s="88" t="str">
        <f>IF($AB978&lt;&gt;"x","",IF(AND($I978&lt;&gt;AC$4, IFERROR(MATCH("c",$AB978:AB978,0),0)=0),"x", IF(IFERROR(MATCH("c",$AB978:AB978,0),0)=0,"c","")))</f>
        <v/>
      </c>
      <c r="AD978" s="88" t="str">
        <f>IF($AB978&lt;&gt;"x","",IF(AND($I978&lt;&gt;AD$4, IFERROR(MATCH("c",$AB978:AC978,0),0)=0),"x", IF(IFERROR(MATCH("c",$AB978:AC978,0),0)=0,"c","")))</f>
        <v/>
      </c>
      <c r="AE978" s="88" t="str">
        <f>IF($AB978&lt;&gt;"x","",IF(AND($I978&lt;&gt;AE$4, IFERROR(MATCH("c",$AB978:AD978,0),0)=0),"x", IF(IFERROR(MATCH("c",$AB978:AD978,0),0)=0,"c","")))</f>
        <v/>
      </c>
      <c r="AF978" s="88" t="str">
        <f>IF($AB978&lt;&gt;"x","",IF(AND($I978&lt;&gt;AF$4, IFERROR(MATCH("c",$AB978:AE978,0),0)=0),"x", IF(IFERROR(MATCH("c",$AB978:AE978,0),0)=0,"c","")))</f>
        <v/>
      </c>
      <c r="AG978" s="88" t="str">
        <f>IF($AB978&lt;&gt;"x","",IF(AND($I978&lt;&gt;AG$4, IFERROR(MATCH("c",$AB978:AF978,0),0)=0),"x", IF(IFERROR(MATCH("c",$AB978:AF978,0),0)=0,"c","")))</f>
        <v/>
      </c>
      <c r="AH978" s="88" t="str">
        <f>IF($AB978&lt;&gt;"x","",IF(AND($I978&lt;&gt;AH$4, IFERROR(MATCH("c",$AB978:AG978,0),0)=0),"x", IF(IFERROR(MATCH("c",$AB978:AG978,0),0)=0,"c","")))</f>
        <v/>
      </c>
      <c r="AI978" s="88" t="str">
        <f>IF($AB978&lt;&gt;"x","",IF(AND($I978&lt;&gt;AI$4, IFERROR(MATCH("c",$AB978:AH978,0),0)=0),"x", IF(IFERROR(MATCH("c",$AB978:AH978,0),0)=0,"c","")))</f>
        <v/>
      </c>
      <c r="AJ978" s="88" t="str">
        <f>IF($AB978&lt;&gt;"x","",IF(AND($I978&lt;&gt;AJ$4, IFERROR(MATCH("c",$AB978:AI978,0),0)=0),"x", IF(IFERROR(MATCH("c",$AB978:AI978,0),0)=0,"c","")))</f>
        <v/>
      </c>
      <c r="AK978" s="88" t="str">
        <f>IF($AB978&lt;&gt;"x","",IF(AND($I978&lt;&gt;AK$4, IFERROR(MATCH("c",$AB978:AJ978,0),0)=0),"x", IF(IFERROR(MATCH("c",$AB978:AJ978,0),0)=0,"c","")))</f>
        <v/>
      </c>
      <c r="AL978" s="88" t="str">
        <f>IF($AB978&lt;&gt;"x","",IF(AND($I978&lt;&gt;AL$4, IFERROR(MATCH("c",$AB978:AK978,0),0)=0),"x", IF(IFERROR(MATCH("c",$AB978:AK978,0),0)=0,"c","")))</f>
        <v/>
      </c>
      <c r="AM978" s="88" t="str">
        <f>IF($AB978&lt;&gt;"x","",IF(AND($I978&lt;&gt;AM$4, IFERROR(MATCH("c",$AB978:AL978,0),0)=0),"x", IF(IFERROR(MATCH("c",$AB978:AL978,0),0)=0,"c","")))</f>
        <v/>
      </c>
      <c r="AN978" s="88" t="str">
        <f>IF($AB978&lt;&gt;"x","",IF(AND($I978&lt;&gt;AN$4, IFERROR(MATCH("c",$AB978:AM978,0),0)=0),"x", IF(IFERROR(MATCH("c",$AB978:AM978,0),0)=0,"c","")))</f>
        <v/>
      </c>
      <c r="AO978" s="88" t="str">
        <f>IF($AB978&lt;&gt;"x","",IF(AND($I978&lt;&gt;AO$4, IFERROR(MATCH("c",$AB978:AN978,0),0)=0),"x", IF(IFERROR(MATCH("c",$AB978:AN978,0),0)=0,"c","")))</f>
        <v/>
      </c>
      <c r="AP978" s="88" t="str">
        <f>IF($AB978&lt;&gt;"x","",IF(AND($I978&lt;&gt;AP$4, IFERROR(MATCH("c",$AB978:AO978,0),0)=0),"x", IF(IFERROR(MATCH("c",$AB978:AO978,0),0)=0,"c","")))</f>
        <v/>
      </c>
      <c r="AQ978" s="88" t="str">
        <f>IF($AB978&lt;&gt;"x","",IF(AND($I978&lt;&gt;AQ$4, IFERROR(MATCH("c",$AB978:AP978,0),0)=0),"x", IF(IFERROR(MATCH("c",$AB978:AP978,0),0)=0,"c","")))</f>
        <v/>
      </c>
    </row>
    <row r="979" spans="2:43" x14ac:dyDescent="0.25">
      <c r="B979" s="88">
        <f>IF(AND(OR(Pipeline!$F$5=H979,Pipeline!$F$5="",Pipeline!$F$5="All"), OR(Pipeline!$F$6=J979,Pipeline!$F$6="",Pipeline!$F$6="All"),  OR(Pipeline!$J$5&lt;=K979,Pipeline!$J$5=""), OR(Pipeline!$J$6&gt;=K979,Pipeline!$J$6=""),  OR(Pipeline!$N$5&lt;=O979,Pipeline!$N$5=""), OR(Pipeline!$N$6&gt;=O979,Pipeline!$N$6="")),1,0)</f>
        <v>1</v>
      </c>
      <c r="C979" s="99">
        <f>IF(B979&lt;&gt;1,"",COUNTIFS($I$6:I978,I979,$B$6:B978,1)+1)</f>
        <v>967</v>
      </c>
      <c r="D979" s="100" t="str">
        <f>IF(LEN(INDEX(Input!B$6:B$1005,ROW($C979)-ROW($C$5),1))=0,"-",INDEX(Input!B$6:B$1005,ROW($C979)-ROW($C$5),1))</f>
        <v>-</v>
      </c>
      <c r="E979" s="100" t="str">
        <f>IF(LEN(INDEX(Input!C$6:C$1005,ROW($C979)-ROW($C$5),1))=0,"-",INDEX(Input!C$6:C$1005,ROW($C979)-ROW($C$5),1))</f>
        <v>-</v>
      </c>
      <c r="F979" s="100" t="str">
        <f>IF(LEN(INDEX(Input!D$6:D$1005,ROW($C979)-ROW($C$5),1))=0,"-",INDEX(Input!D$6:D$1005,ROW($C979)-ROW($C$5),1))</f>
        <v>-</v>
      </c>
      <c r="G979" s="100" t="str">
        <f>IF(LEN(INDEX(Input!E$6:E$1005,ROW($C979)-ROW($C$5),1))=0,"-",INDEX(Input!E$6:E$1005,ROW($C979)-ROW($C$5),1))</f>
        <v>-</v>
      </c>
      <c r="H979" s="100" t="str">
        <f>IF(LEN(INDEX(Input!F$6:F$1005,ROW($C979)-ROW($C$5),1))=0,"-",INDEX(Input!F$6:F$1005,ROW($C979)-ROW($C$5),1))</f>
        <v>-</v>
      </c>
      <c r="I979" s="100" t="str">
        <f>IF(LEN(INDEX(Input!G$6:G$1005,ROW($C979)-ROW($C$5),1))=0,"",INDEX(Input!G$6:G$1005,ROW($C979)-ROW($C$5),1))</f>
        <v/>
      </c>
      <c r="J979" s="100" t="str">
        <f>IF(LEN(INDEX(Input!B$6:B$1005,ROW($C979)-ROW($C$5),1))=0,"-",IF(INDEX(Input!H$6:H$1005,ROW($C979)-ROW($C$5),1)="","Not set",INDEX(Input!H$6:H$1005,ROW($C979)-ROW($C$5),1)) )</f>
        <v>-</v>
      </c>
      <c r="K979" s="101" t="str">
        <f>IF(LEN(INDEX(Input!I$6:I$1005,ROW($C979)-ROW($C$5),1))=0,"",INDEX(Input!I$6:I$1005,ROW($C979)-ROW($C$5),1))</f>
        <v/>
      </c>
      <c r="L979" s="101" t="str">
        <f t="array" ref="L979">IFERROR(IF($AY$24=123,DAY(K979)&amp;connector&amp;IF($AZ$24="Extended",INDEX($AT$24:$AT$35,MONTH(K979),1),MONTH(K979))&amp;connector&amp;IF($AZ$24="Short", RIGHT(YEAR(K979),2),YEAR(K979)),IF($AY$24=213, MONTH(K979)&amp;connector&amp;DAY(K979)&amp;connector&amp;IF($AZ$24="Short", RIGHT(YEAR(K979),2),YEAR(K979)),IF($AZ$24="Short", RIGHT(YEAR(K979),2),YEAR(K979))&amp;connector&amp;MONTH(K979)&amp;connector&amp;DAY(K979))),"-")</f>
        <v>-</v>
      </c>
      <c r="M979" s="101" t="str">
        <f>IF(LEN(INDEX(Input!J$6:J$1005,ROW($C979)-ROW($C$5),1))=0,"",INDEX(Input!J$6:J$1005,ROW($C979)-ROW($C$5),1))</f>
        <v/>
      </c>
      <c r="N979" s="101" t="str">
        <f t="array" ref="N979">IFERROR(IF($AY$24=123,DAY(M979)&amp;connector&amp;IF($AZ$24="Extended",INDEX($AT$24:$AT$35,MONTH(M979),1),MONTH(M979))&amp;connector&amp;IF($AZ$24="Short", RIGHT(YEAR(M979),2),YEAR(M979)),IF($AY$24=213, MONTH(M979)&amp;connector&amp;DAY(M979)&amp;connector&amp;IF($AZ$24="Short", RIGHT(YEAR(M979),2),YEAR(M979)),IF($AZ$24="Short", RIGHT(YEAR(M979),2),YEAR(M979))&amp;connector&amp;MONTH(M979)&amp;connector&amp;DAY(M979))),"-")</f>
        <v>-</v>
      </c>
      <c r="O979" s="156" t="str">
        <f>IF(LEN(INDEX(Input!K$6:K$1005,ROW($C979)-ROW($C$5),1))=0,"",INDEX(Input!K$6:K$1005,ROW($C979)-ROW($C$5),1))</f>
        <v/>
      </c>
      <c r="P979" s="100" t="str">
        <f t="shared" si="117"/>
        <v>-</v>
      </c>
      <c r="Q979" s="156" t="str">
        <f>IF(LEN(INDEX(Input!L$6:L$1005,ROW($C979)-ROW($C$5),1))=0,"",INDEX(Input!L$6:L$1005,ROW($C979)-ROW($C$5),1))</f>
        <v/>
      </c>
      <c r="R979" s="100" t="str">
        <f t="shared" si="118"/>
        <v>-</v>
      </c>
      <c r="S979" s="156" t="str">
        <f>IF(LEN(INDEX(Input!M$6:M$1005,ROW($C979)-ROW($C$5),1))=0,"-",INDEX(Input!M$6:M$1005,ROW($C979)-ROW($C$5),1))</f>
        <v>-</v>
      </c>
      <c r="T979" s="156" t="str">
        <f t="shared" si="119"/>
        <v/>
      </c>
      <c r="U979" s="100" t="str">
        <f t="shared" si="120"/>
        <v>-</v>
      </c>
      <c r="V979" s="156" t="str">
        <f>IF(LEN(INDEX(Input!O$6:O$1005,ROW($C979)-ROW($C$5),1))=0,"",INDEX(Input!O$6:O$1005,ROW($C979)-ROW($C$5),1))</f>
        <v/>
      </c>
      <c r="W979" s="100" t="str">
        <f t="shared" si="121"/>
        <v>-</v>
      </c>
      <c r="X979" s="104" t="str">
        <f t="shared" si="122"/>
        <v/>
      </c>
      <c r="Y979" s="102" t="str">
        <f t="shared" si="116"/>
        <v/>
      </c>
      <c r="Z979" s="102" t="str">
        <f>IF(AND(OR(Dashboard!$D$7=J979,Dashboard!$D$7=""),  OR(Dashboard!$G$6&lt;=K979,Dashboard!$G$6=""), OR(Dashboard!$G$7&gt;=K979,Dashboard!$G$7=""),  OR(Dashboard!$J$6&lt;=O979,Dashboard!$J$6=""), OR(Dashboard!$J$7&gt;=O979,Dashboard!$J$7=""),D979&lt;&gt;""),"x","")</f>
        <v>x</v>
      </c>
      <c r="AA979" s="102" t="str">
        <f>IF(AND(OR(Dashboard!$D$6=H979,Dashboard!$D$6="",Dashboard!$D$6="All"), Z979="x"),"x","")</f>
        <v>x</v>
      </c>
      <c r="AB979" s="103" t="str">
        <f>IF(AND(OR(Dashboard!$D$6=H979,Dashboard!$D$6="",Dashboard!$D$6="All"), OR(Dashboard!$D$7=J979,Dashboard!$D$7=""),  OR(Dashboard!$G$6&lt;=K979,Dashboard!$G$6=""), OR(Dashboard!$G$7&gt;=K979,Dashboard!$G$7=""),  OR(Dashboard!$J$6&lt;=O979,Dashboard!$J$6=""), OR(Dashboard!$J$7&gt;=O979,Dashboard!$J$7=""),I979&lt;&gt;""),"x","")</f>
        <v/>
      </c>
      <c r="AC979" s="88" t="str">
        <f>IF($AB979&lt;&gt;"x","",IF(AND($I979&lt;&gt;AC$4, IFERROR(MATCH("c",$AB979:AB979,0),0)=0),"x", IF(IFERROR(MATCH("c",$AB979:AB979,0),0)=0,"c","")))</f>
        <v/>
      </c>
      <c r="AD979" s="88" t="str">
        <f>IF($AB979&lt;&gt;"x","",IF(AND($I979&lt;&gt;AD$4, IFERROR(MATCH("c",$AB979:AC979,0),0)=0),"x", IF(IFERROR(MATCH("c",$AB979:AC979,0),0)=0,"c","")))</f>
        <v/>
      </c>
      <c r="AE979" s="88" t="str">
        <f>IF($AB979&lt;&gt;"x","",IF(AND($I979&lt;&gt;AE$4, IFERROR(MATCH("c",$AB979:AD979,0),0)=0),"x", IF(IFERROR(MATCH("c",$AB979:AD979,0),0)=0,"c","")))</f>
        <v/>
      </c>
      <c r="AF979" s="88" t="str">
        <f>IF($AB979&lt;&gt;"x","",IF(AND($I979&lt;&gt;AF$4, IFERROR(MATCH("c",$AB979:AE979,0),0)=0),"x", IF(IFERROR(MATCH("c",$AB979:AE979,0),0)=0,"c","")))</f>
        <v/>
      </c>
      <c r="AG979" s="88" t="str">
        <f>IF($AB979&lt;&gt;"x","",IF(AND($I979&lt;&gt;AG$4, IFERROR(MATCH("c",$AB979:AF979,0),0)=0),"x", IF(IFERROR(MATCH("c",$AB979:AF979,0),0)=0,"c","")))</f>
        <v/>
      </c>
      <c r="AH979" s="88" t="str">
        <f>IF($AB979&lt;&gt;"x","",IF(AND($I979&lt;&gt;AH$4, IFERROR(MATCH("c",$AB979:AG979,0),0)=0),"x", IF(IFERROR(MATCH("c",$AB979:AG979,0),0)=0,"c","")))</f>
        <v/>
      </c>
      <c r="AI979" s="88" t="str">
        <f>IF($AB979&lt;&gt;"x","",IF(AND($I979&lt;&gt;AI$4, IFERROR(MATCH("c",$AB979:AH979,0),0)=0),"x", IF(IFERROR(MATCH("c",$AB979:AH979,0),0)=0,"c","")))</f>
        <v/>
      </c>
      <c r="AJ979" s="88" t="str">
        <f>IF($AB979&lt;&gt;"x","",IF(AND($I979&lt;&gt;AJ$4, IFERROR(MATCH("c",$AB979:AI979,0),0)=0),"x", IF(IFERROR(MATCH("c",$AB979:AI979,0),0)=0,"c","")))</f>
        <v/>
      </c>
      <c r="AK979" s="88" t="str">
        <f>IF($AB979&lt;&gt;"x","",IF(AND($I979&lt;&gt;AK$4, IFERROR(MATCH("c",$AB979:AJ979,0),0)=0),"x", IF(IFERROR(MATCH("c",$AB979:AJ979,0),0)=0,"c","")))</f>
        <v/>
      </c>
      <c r="AL979" s="88" t="str">
        <f>IF($AB979&lt;&gt;"x","",IF(AND($I979&lt;&gt;AL$4, IFERROR(MATCH("c",$AB979:AK979,0),0)=0),"x", IF(IFERROR(MATCH("c",$AB979:AK979,0),0)=0,"c","")))</f>
        <v/>
      </c>
      <c r="AM979" s="88" t="str">
        <f>IF($AB979&lt;&gt;"x","",IF(AND($I979&lt;&gt;AM$4, IFERROR(MATCH("c",$AB979:AL979,0),0)=0),"x", IF(IFERROR(MATCH("c",$AB979:AL979,0),0)=0,"c","")))</f>
        <v/>
      </c>
      <c r="AN979" s="88" t="str">
        <f>IF($AB979&lt;&gt;"x","",IF(AND($I979&lt;&gt;AN$4, IFERROR(MATCH("c",$AB979:AM979,0),0)=0),"x", IF(IFERROR(MATCH("c",$AB979:AM979,0),0)=0,"c","")))</f>
        <v/>
      </c>
      <c r="AO979" s="88" t="str">
        <f>IF($AB979&lt;&gt;"x","",IF(AND($I979&lt;&gt;AO$4, IFERROR(MATCH("c",$AB979:AN979,0),0)=0),"x", IF(IFERROR(MATCH("c",$AB979:AN979,0),0)=0,"c","")))</f>
        <v/>
      </c>
      <c r="AP979" s="88" t="str">
        <f>IF($AB979&lt;&gt;"x","",IF(AND($I979&lt;&gt;AP$4, IFERROR(MATCH("c",$AB979:AO979,0),0)=0),"x", IF(IFERROR(MATCH("c",$AB979:AO979,0),0)=0,"c","")))</f>
        <v/>
      </c>
      <c r="AQ979" s="88" t="str">
        <f>IF($AB979&lt;&gt;"x","",IF(AND($I979&lt;&gt;AQ$4, IFERROR(MATCH("c",$AB979:AP979,0),0)=0),"x", IF(IFERROR(MATCH("c",$AB979:AP979,0),0)=0,"c","")))</f>
        <v/>
      </c>
    </row>
    <row r="980" spans="2:43" x14ac:dyDescent="0.25">
      <c r="B980" s="88">
        <f>IF(AND(OR(Pipeline!$F$5=H980,Pipeline!$F$5="",Pipeline!$F$5="All"), OR(Pipeline!$F$6=J980,Pipeline!$F$6="",Pipeline!$F$6="All"),  OR(Pipeline!$J$5&lt;=K980,Pipeline!$J$5=""), OR(Pipeline!$J$6&gt;=K980,Pipeline!$J$6=""),  OR(Pipeline!$N$5&lt;=O980,Pipeline!$N$5=""), OR(Pipeline!$N$6&gt;=O980,Pipeline!$N$6="")),1,0)</f>
        <v>1</v>
      </c>
      <c r="C980" s="99">
        <f>IF(B980&lt;&gt;1,"",COUNTIFS($I$6:I979,I980,$B$6:B979,1)+1)</f>
        <v>968</v>
      </c>
      <c r="D980" s="100" t="str">
        <f>IF(LEN(INDEX(Input!B$6:B$1005,ROW($C980)-ROW($C$5),1))=0,"-",INDEX(Input!B$6:B$1005,ROW($C980)-ROW($C$5),1))</f>
        <v>-</v>
      </c>
      <c r="E980" s="100" t="str">
        <f>IF(LEN(INDEX(Input!C$6:C$1005,ROW($C980)-ROW($C$5),1))=0,"-",INDEX(Input!C$6:C$1005,ROW($C980)-ROW($C$5),1))</f>
        <v>-</v>
      </c>
      <c r="F980" s="100" t="str">
        <f>IF(LEN(INDEX(Input!D$6:D$1005,ROW($C980)-ROW($C$5),1))=0,"-",INDEX(Input!D$6:D$1005,ROW($C980)-ROW($C$5),1))</f>
        <v>-</v>
      </c>
      <c r="G980" s="100" t="str">
        <f>IF(LEN(INDEX(Input!E$6:E$1005,ROW($C980)-ROW($C$5),1))=0,"-",INDEX(Input!E$6:E$1005,ROW($C980)-ROW($C$5),1))</f>
        <v>-</v>
      </c>
      <c r="H980" s="100" t="str">
        <f>IF(LEN(INDEX(Input!F$6:F$1005,ROW($C980)-ROW($C$5),1))=0,"-",INDEX(Input!F$6:F$1005,ROW($C980)-ROW($C$5),1))</f>
        <v>-</v>
      </c>
      <c r="I980" s="100" t="str">
        <f>IF(LEN(INDEX(Input!G$6:G$1005,ROW($C980)-ROW($C$5),1))=0,"",INDEX(Input!G$6:G$1005,ROW($C980)-ROW($C$5),1))</f>
        <v/>
      </c>
      <c r="J980" s="100" t="str">
        <f>IF(LEN(INDEX(Input!B$6:B$1005,ROW($C980)-ROW($C$5),1))=0,"-",IF(INDEX(Input!H$6:H$1005,ROW($C980)-ROW($C$5),1)="","Not set",INDEX(Input!H$6:H$1005,ROW($C980)-ROW($C$5),1)) )</f>
        <v>-</v>
      </c>
      <c r="K980" s="101" t="str">
        <f>IF(LEN(INDEX(Input!I$6:I$1005,ROW($C980)-ROW($C$5),1))=0,"",INDEX(Input!I$6:I$1005,ROW($C980)-ROW($C$5),1))</f>
        <v/>
      </c>
      <c r="L980" s="101" t="str">
        <f t="array" ref="L980">IFERROR(IF($AY$24=123,DAY(K980)&amp;connector&amp;IF($AZ$24="Extended",INDEX($AT$24:$AT$35,MONTH(K980),1),MONTH(K980))&amp;connector&amp;IF($AZ$24="Short", RIGHT(YEAR(K980),2),YEAR(K980)),IF($AY$24=213, MONTH(K980)&amp;connector&amp;DAY(K980)&amp;connector&amp;IF($AZ$24="Short", RIGHT(YEAR(K980),2),YEAR(K980)),IF($AZ$24="Short", RIGHT(YEAR(K980),2),YEAR(K980))&amp;connector&amp;MONTH(K980)&amp;connector&amp;DAY(K980))),"-")</f>
        <v>-</v>
      </c>
      <c r="M980" s="101" t="str">
        <f>IF(LEN(INDEX(Input!J$6:J$1005,ROW($C980)-ROW($C$5),1))=0,"",INDEX(Input!J$6:J$1005,ROW($C980)-ROW($C$5),1))</f>
        <v/>
      </c>
      <c r="N980" s="101" t="str">
        <f t="array" ref="N980">IFERROR(IF($AY$24=123,DAY(M980)&amp;connector&amp;IF($AZ$24="Extended",INDEX($AT$24:$AT$35,MONTH(M980),1),MONTH(M980))&amp;connector&amp;IF($AZ$24="Short", RIGHT(YEAR(M980),2),YEAR(M980)),IF($AY$24=213, MONTH(M980)&amp;connector&amp;DAY(M980)&amp;connector&amp;IF($AZ$24="Short", RIGHT(YEAR(M980),2),YEAR(M980)),IF($AZ$24="Short", RIGHT(YEAR(M980),2),YEAR(M980))&amp;connector&amp;MONTH(M980)&amp;connector&amp;DAY(M980))),"-")</f>
        <v>-</v>
      </c>
      <c r="O980" s="156" t="str">
        <f>IF(LEN(INDEX(Input!K$6:K$1005,ROW($C980)-ROW($C$5),1))=0,"",INDEX(Input!K$6:K$1005,ROW($C980)-ROW($C$5),1))</f>
        <v/>
      </c>
      <c r="P980" s="100" t="str">
        <f t="shared" si="117"/>
        <v>-</v>
      </c>
      <c r="Q980" s="156" t="str">
        <f>IF(LEN(INDEX(Input!L$6:L$1005,ROW($C980)-ROW($C$5),1))=0,"",INDEX(Input!L$6:L$1005,ROW($C980)-ROW($C$5),1))</f>
        <v/>
      </c>
      <c r="R980" s="100" t="str">
        <f t="shared" si="118"/>
        <v>-</v>
      </c>
      <c r="S980" s="156" t="str">
        <f>IF(LEN(INDEX(Input!M$6:M$1005,ROW($C980)-ROW($C$5),1))=0,"-",INDEX(Input!M$6:M$1005,ROW($C980)-ROW($C$5),1))</f>
        <v>-</v>
      </c>
      <c r="T980" s="156" t="str">
        <f t="shared" si="119"/>
        <v/>
      </c>
      <c r="U980" s="100" t="str">
        <f t="shared" si="120"/>
        <v>-</v>
      </c>
      <c r="V980" s="156" t="str">
        <f>IF(LEN(INDEX(Input!O$6:O$1005,ROW($C980)-ROW($C$5),1))=0,"",INDEX(Input!O$6:O$1005,ROW($C980)-ROW($C$5),1))</f>
        <v/>
      </c>
      <c r="W980" s="100" t="str">
        <f t="shared" si="121"/>
        <v>-</v>
      </c>
      <c r="X980" s="104" t="str">
        <f t="shared" si="122"/>
        <v/>
      </c>
      <c r="Y980" s="102" t="str">
        <f t="shared" si="116"/>
        <v/>
      </c>
      <c r="Z980" s="102" t="str">
        <f>IF(AND(OR(Dashboard!$D$7=J980,Dashboard!$D$7=""),  OR(Dashboard!$G$6&lt;=K980,Dashboard!$G$6=""), OR(Dashboard!$G$7&gt;=K980,Dashboard!$G$7=""),  OR(Dashboard!$J$6&lt;=O980,Dashboard!$J$6=""), OR(Dashboard!$J$7&gt;=O980,Dashboard!$J$7=""),D980&lt;&gt;""),"x","")</f>
        <v>x</v>
      </c>
      <c r="AA980" s="102" t="str">
        <f>IF(AND(OR(Dashboard!$D$6=H980,Dashboard!$D$6="",Dashboard!$D$6="All"), Z980="x"),"x","")</f>
        <v>x</v>
      </c>
      <c r="AB980" s="103" t="str">
        <f>IF(AND(OR(Dashboard!$D$6=H980,Dashboard!$D$6="",Dashboard!$D$6="All"), OR(Dashboard!$D$7=J980,Dashboard!$D$7=""),  OR(Dashboard!$G$6&lt;=K980,Dashboard!$G$6=""), OR(Dashboard!$G$7&gt;=K980,Dashboard!$G$7=""),  OR(Dashboard!$J$6&lt;=O980,Dashboard!$J$6=""), OR(Dashboard!$J$7&gt;=O980,Dashboard!$J$7=""),I980&lt;&gt;""),"x","")</f>
        <v/>
      </c>
      <c r="AC980" s="88" t="str">
        <f>IF($AB980&lt;&gt;"x","",IF(AND($I980&lt;&gt;AC$4, IFERROR(MATCH("c",$AB980:AB980,0),0)=0),"x", IF(IFERROR(MATCH("c",$AB980:AB980,0),0)=0,"c","")))</f>
        <v/>
      </c>
      <c r="AD980" s="88" t="str">
        <f>IF($AB980&lt;&gt;"x","",IF(AND($I980&lt;&gt;AD$4, IFERROR(MATCH("c",$AB980:AC980,0),0)=0),"x", IF(IFERROR(MATCH("c",$AB980:AC980,0),0)=0,"c","")))</f>
        <v/>
      </c>
      <c r="AE980" s="88" t="str">
        <f>IF($AB980&lt;&gt;"x","",IF(AND($I980&lt;&gt;AE$4, IFERROR(MATCH("c",$AB980:AD980,0),0)=0),"x", IF(IFERROR(MATCH("c",$AB980:AD980,0),0)=0,"c","")))</f>
        <v/>
      </c>
      <c r="AF980" s="88" t="str">
        <f>IF($AB980&lt;&gt;"x","",IF(AND($I980&lt;&gt;AF$4, IFERROR(MATCH("c",$AB980:AE980,0),0)=0),"x", IF(IFERROR(MATCH("c",$AB980:AE980,0),0)=0,"c","")))</f>
        <v/>
      </c>
      <c r="AG980" s="88" t="str">
        <f>IF($AB980&lt;&gt;"x","",IF(AND($I980&lt;&gt;AG$4, IFERROR(MATCH("c",$AB980:AF980,0),0)=0),"x", IF(IFERROR(MATCH("c",$AB980:AF980,0),0)=0,"c","")))</f>
        <v/>
      </c>
      <c r="AH980" s="88" t="str">
        <f>IF($AB980&lt;&gt;"x","",IF(AND($I980&lt;&gt;AH$4, IFERROR(MATCH("c",$AB980:AG980,0),0)=0),"x", IF(IFERROR(MATCH("c",$AB980:AG980,0),0)=0,"c","")))</f>
        <v/>
      </c>
      <c r="AI980" s="88" t="str">
        <f>IF($AB980&lt;&gt;"x","",IF(AND($I980&lt;&gt;AI$4, IFERROR(MATCH("c",$AB980:AH980,0),0)=0),"x", IF(IFERROR(MATCH("c",$AB980:AH980,0),0)=0,"c","")))</f>
        <v/>
      </c>
      <c r="AJ980" s="88" t="str">
        <f>IF($AB980&lt;&gt;"x","",IF(AND($I980&lt;&gt;AJ$4, IFERROR(MATCH("c",$AB980:AI980,0),0)=0),"x", IF(IFERROR(MATCH("c",$AB980:AI980,0),0)=0,"c","")))</f>
        <v/>
      </c>
      <c r="AK980" s="88" t="str">
        <f>IF($AB980&lt;&gt;"x","",IF(AND($I980&lt;&gt;AK$4, IFERROR(MATCH("c",$AB980:AJ980,0),0)=0),"x", IF(IFERROR(MATCH("c",$AB980:AJ980,0),0)=0,"c","")))</f>
        <v/>
      </c>
      <c r="AL980" s="88" t="str">
        <f>IF($AB980&lt;&gt;"x","",IF(AND($I980&lt;&gt;AL$4, IFERROR(MATCH("c",$AB980:AK980,0),0)=0),"x", IF(IFERROR(MATCH("c",$AB980:AK980,0),0)=0,"c","")))</f>
        <v/>
      </c>
      <c r="AM980" s="88" t="str">
        <f>IF($AB980&lt;&gt;"x","",IF(AND($I980&lt;&gt;AM$4, IFERROR(MATCH("c",$AB980:AL980,0),0)=0),"x", IF(IFERROR(MATCH("c",$AB980:AL980,0),0)=0,"c","")))</f>
        <v/>
      </c>
      <c r="AN980" s="88" t="str">
        <f>IF($AB980&lt;&gt;"x","",IF(AND($I980&lt;&gt;AN$4, IFERROR(MATCH("c",$AB980:AM980,0),0)=0),"x", IF(IFERROR(MATCH("c",$AB980:AM980,0),0)=0,"c","")))</f>
        <v/>
      </c>
      <c r="AO980" s="88" t="str">
        <f>IF($AB980&lt;&gt;"x","",IF(AND($I980&lt;&gt;AO$4, IFERROR(MATCH("c",$AB980:AN980,0),0)=0),"x", IF(IFERROR(MATCH("c",$AB980:AN980,0),0)=0,"c","")))</f>
        <v/>
      </c>
      <c r="AP980" s="88" t="str">
        <f>IF($AB980&lt;&gt;"x","",IF(AND($I980&lt;&gt;AP$4, IFERROR(MATCH("c",$AB980:AO980,0),0)=0),"x", IF(IFERROR(MATCH("c",$AB980:AO980,0),0)=0,"c","")))</f>
        <v/>
      </c>
      <c r="AQ980" s="88" t="str">
        <f>IF($AB980&lt;&gt;"x","",IF(AND($I980&lt;&gt;AQ$4, IFERROR(MATCH("c",$AB980:AP980,0),0)=0),"x", IF(IFERROR(MATCH("c",$AB980:AP980,0),0)=0,"c","")))</f>
        <v/>
      </c>
    </row>
    <row r="981" spans="2:43" x14ac:dyDescent="0.25">
      <c r="B981" s="88">
        <f>IF(AND(OR(Pipeline!$F$5=H981,Pipeline!$F$5="",Pipeline!$F$5="All"), OR(Pipeline!$F$6=J981,Pipeline!$F$6="",Pipeline!$F$6="All"),  OR(Pipeline!$J$5&lt;=K981,Pipeline!$J$5=""), OR(Pipeline!$J$6&gt;=K981,Pipeline!$J$6=""),  OR(Pipeline!$N$5&lt;=O981,Pipeline!$N$5=""), OR(Pipeline!$N$6&gt;=O981,Pipeline!$N$6="")),1,0)</f>
        <v>1</v>
      </c>
      <c r="C981" s="99">
        <f>IF(B981&lt;&gt;1,"",COUNTIFS($I$6:I980,I981,$B$6:B980,1)+1)</f>
        <v>969</v>
      </c>
      <c r="D981" s="100" t="str">
        <f>IF(LEN(INDEX(Input!B$6:B$1005,ROW($C981)-ROW($C$5),1))=0,"-",INDEX(Input!B$6:B$1005,ROW($C981)-ROW($C$5),1))</f>
        <v>-</v>
      </c>
      <c r="E981" s="100" t="str">
        <f>IF(LEN(INDEX(Input!C$6:C$1005,ROW($C981)-ROW($C$5),1))=0,"-",INDEX(Input!C$6:C$1005,ROW($C981)-ROW($C$5),1))</f>
        <v>-</v>
      </c>
      <c r="F981" s="100" t="str">
        <f>IF(LEN(INDEX(Input!D$6:D$1005,ROW($C981)-ROW($C$5),1))=0,"-",INDEX(Input!D$6:D$1005,ROW($C981)-ROW($C$5),1))</f>
        <v>-</v>
      </c>
      <c r="G981" s="100" t="str">
        <f>IF(LEN(INDEX(Input!E$6:E$1005,ROW($C981)-ROW($C$5),1))=0,"-",INDEX(Input!E$6:E$1005,ROW($C981)-ROW($C$5),1))</f>
        <v>-</v>
      </c>
      <c r="H981" s="100" t="str">
        <f>IF(LEN(INDEX(Input!F$6:F$1005,ROW($C981)-ROW($C$5),1))=0,"-",INDEX(Input!F$6:F$1005,ROW($C981)-ROW($C$5),1))</f>
        <v>-</v>
      </c>
      <c r="I981" s="100" t="str">
        <f>IF(LEN(INDEX(Input!G$6:G$1005,ROW($C981)-ROW($C$5),1))=0,"",INDEX(Input!G$6:G$1005,ROW($C981)-ROW($C$5),1))</f>
        <v/>
      </c>
      <c r="J981" s="100" t="str">
        <f>IF(LEN(INDEX(Input!B$6:B$1005,ROW($C981)-ROW($C$5),1))=0,"-",IF(INDEX(Input!H$6:H$1005,ROW($C981)-ROW($C$5),1)="","Not set",INDEX(Input!H$6:H$1005,ROW($C981)-ROW($C$5),1)) )</f>
        <v>-</v>
      </c>
      <c r="K981" s="101" t="str">
        <f>IF(LEN(INDEX(Input!I$6:I$1005,ROW($C981)-ROW($C$5),1))=0,"",INDEX(Input!I$6:I$1005,ROW($C981)-ROW($C$5),1))</f>
        <v/>
      </c>
      <c r="L981" s="101" t="str">
        <f t="array" ref="L981">IFERROR(IF($AY$24=123,DAY(K981)&amp;connector&amp;IF($AZ$24="Extended",INDEX($AT$24:$AT$35,MONTH(K981),1),MONTH(K981))&amp;connector&amp;IF($AZ$24="Short", RIGHT(YEAR(K981),2),YEAR(K981)),IF($AY$24=213, MONTH(K981)&amp;connector&amp;DAY(K981)&amp;connector&amp;IF($AZ$24="Short", RIGHT(YEAR(K981),2),YEAR(K981)),IF($AZ$24="Short", RIGHT(YEAR(K981),2),YEAR(K981))&amp;connector&amp;MONTH(K981)&amp;connector&amp;DAY(K981))),"-")</f>
        <v>-</v>
      </c>
      <c r="M981" s="101" t="str">
        <f>IF(LEN(INDEX(Input!J$6:J$1005,ROW($C981)-ROW($C$5),1))=0,"",INDEX(Input!J$6:J$1005,ROW($C981)-ROW($C$5),1))</f>
        <v/>
      </c>
      <c r="N981" s="101" t="str">
        <f t="array" ref="N981">IFERROR(IF($AY$24=123,DAY(M981)&amp;connector&amp;IF($AZ$24="Extended",INDEX($AT$24:$AT$35,MONTH(M981),1),MONTH(M981))&amp;connector&amp;IF($AZ$24="Short", RIGHT(YEAR(M981),2),YEAR(M981)),IF($AY$24=213, MONTH(M981)&amp;connector&amp;DAY(M981)&amp;connector&amp;IF($AZ$24="Short", RIGHT(YEAR(M981),2),YEAR(M981)),IF($AZ$24="Short", RIGHT(YEAR(M981),2),YEAR(M981))&amp;connector&amp;MONTH(M981)&amp;connector&amp;DAY(M981))),"-")</f>
        <v>-</v>
      </c>
      <c r="O981" s="156" t="str">
        <f>IF(LEN(INDEX(Input!K$6:K$1005,ROW($C981)-ROW($C$5),1))=0,"",INDEX(Input!K$6:K$1005,ROW($C981)-ROW($C$5),1))</f>
        <v/>
      </c>
      <c r="P981" s="100" t="str">
        <f t="shared" si="117"/>
        <v>-</v>
      </c>
      <c r="Q981" s="156" t="str">
        <f>IF(LEN(INDEX(Input!L$6:L$1005,ROW($C981)-ROW($C$5),1))=0,"",INDEX(Input!L$6:L$1005,ROW($C981)-ROW($C$5),1))</f>
        <v/>
      </c>
      <c r="R981" s="100" t="str">
        <f t="shared" si="118"/>
        <v>-</v>
      </c>
      <c r="S981" s="156" t="str">
        <f>IF(LEN(INDEX(Input!M$6:M$1005,ROW($C981)-ROW($C$5),1))=0,"-",INDEX(Input!M$6:M$1005,ROW($C981)-ROW($C$5),1))</f>
        <v>-</v>
      </c>
      <c r="T981" s="156" t="str">
        <f t="shared" si="119"/>
        <v/>
      </c>
      <c r="U981" s="100" t="str">
        <f t="shared" si="120"/>
        <v>-</v>
      </c>
      <c r="V981" s="156" t="str">
        <f>IF(LEN(INDEX(Input!O$6:O$1005,ROW($C981)-ROW($C$5),1))=0,"",INDEX(Input!O$6:O$1005,ROW($C981)-ROW($C$5),1))</f>
        <v/>
      </c>
      <c r="W981" s="100" t="str">
        <f t="shared" si="121"/>
        <v>-</v>
      </c>
      <c r="X981" s="104" t="str">
        <f t="shared" si="122"/>
        <v/>
      </c>
      <c r="Y981" s="102" t="str">
        <f t="shared" si="116"/>
        <v/>
      </c>
      <c r="Z981" s="102" t="str">
        <f>IF(AND(OR(Dashboard!$D$7=J981,Dashboard!$D$7=""),  OR(Dashboard!$G$6&lt;=K981,Dashboard!$G$6=""), OR(Dashboard!$G$7&gt;=K981,Dashboard!$G$7=""),  OR(Dashboard!$J$6&lt;=O981,Dashboard!$J$6=""), OR(Dashboard!$J$7&gt;=O981,Dashboard!$J$7=""),D981&lt;&gt;""),"x","")</f>
        <v>x</v>
      </c>
      <c r="AA981" s="102" t="str">
        <f>IF(AND(OR(Dashboard!$D$6=H981,Dashboard!$D$6="",Dashboard!$D$6="All"), Z981="x"),"x","")</f>
        <v>x</v>
      </c>
      <c r="AB981" s="103" t="str">
        <f>IF(AND(OR(Dashboard!$D$6=H981,Dashboard!$D$6="",Dashboard!$D$6="All"), OR(Dashboard!$D$7=J981,Dashboard!$D$7=""),  OR(Dashboard!$G$6&lt;=K981,Dashboard!$G$6=""), OR(Dashboard!$G$7&gt;=K981,Dashboard!$G$7=""),  OR(Dashboard!$J$6&lt;=O981,Dashboard!$J$6=""), OR(Dashboard!$J$7&gt;=O981,Dashboard!$J$7=""),I981&lt;&gt;""),"x","")</f>
        <v/>
      </c>
      <c r="AC981" s="88" t="str">
        <f>IF($AB981&lt;&gt;"x","",IF(AND($I981&lt;&gt;AC$4, IFERROR(MATCH("c",$AB981:AB981,0),0)=0),"x", IF(IFERROR(MATCH("c",$AB981:AB981,0),0)=0,"c","")))</f>
        <v/>
      </c>
      <c r="AD981" s="88" t="str">
        <f>IF($AB981&lt;&gt;"x","",IF(AND($I981&lt;&gt;AD$4, IFERROR(MATCH("c",$AB981:AC981,0),0)=0),"x", IF(IFERROR(MATCH("c",$AB981:AC981,0),0)=0,"c","")))</f>
        <v/>
      </c>
      <c r="AE981" s="88" t="str">
        <f>IF($AB981&lt;&gt;"x","",IF(AND($I981&lt;&gt;AE$4, IFERROR(MATCH("c",$AB981:AD981,0),0)=0),"x", IF(IFERROR(MATCH("c",$AB981:AD981,0),0)=0,"c","")))</f>
        <v/>
      </c>
      <c r="AF981" s="88" t="str">
        <f>IF($AB981&lt;&gt;"x","",IF(AND($I981&lt;&gt;AF$4, IFERROR(MATCH("c",$AB981:AE981,0),0)=0),"x", IF(IFERROR(MATCH("c",$AB981:AE981,0),0)=0,"c","")))</f>
        <v/>
      </c>
      <c r="AG981" s="88" t="str">
        <f>IF($AB981&lt;&gt;"x","",IF(AND($I981&lt;&gt;AG$4, IFERROR(MATCH("c",$AB981:AF981,0),0)=0),"x", IF(IFERROR(MATCH("c",$AB981:AF981,0),0)=0,"c","")))</f>
        <v/>
      </c>
      <c r="AH981" s="88" t="str">
        <f>IF($AB981&lt;&gt;"x","",IF(AND($I981&lt;&gt;AH$4, IFERROR(MATCH("c",$AB981:AG981,0),0)=0),"x", IF(IFERROR(MATCH("c",$AB981:AG981,0),0)=0,"c","")))</f>
        <v/>
      </c>
      <c r="AI981" s="88" t="str">
        <f>IF($AB981&lt;&gt;"x","",IF(AND($I981&lt;&gt;AI$4, IFERROR(MATCH("c",$AB981:AH981,0),0)=0),"x", IF(IFERROR(MATCH("c",$AB981:AH981,0),0)=0,"c","")))</f>
        <v/>
      </c>
      <c r="AJ981" s="88" t="str">
        <f>IF($AB981&lt;&gt;"x","",IF(AND($I981&lt;&gt;AJ$4, IFERROR(MATCH("c",$AB981:AI981,0),0)=0),"x", IF(IFERROR(MATCH("c",$AB981:AI981,0),0)=0,"c","")))</f>
        <v/>
      </c>
      <c r="AK981" s="88" t="str">
        <f>IF($AB981&lt;&gt;"x","",IF(AND($I981&lt;&gt;AK$4, IFERROR(MATCH("c",$AB981:AJ981,0),0)=0),"x", IF(IFERROR(MATCH("c",$AB981:AJ981,0),0)=0,"c","")))</f>
        <v/>
      </c>
      <c r="AL981" s="88" t="str">
        <f>IF($AB981&lt;&gt;"x","",IF(AND($I981&lt;&gt;AL$4, IFERROR(MATCH("c",$AB981:AK981,0),0)=0),"x", IF(IFERROR(MATCH("c",$AB981:AK981,0),0)=0,"c","")))</f>
        <v/>
      </c>
      <c r="AM981" s="88" t="str">
        <f>IF($AB981&lt;&gt;"x","",IF(AND($I981&lt;&gt;AM$4, IFERROR(MATCH("c",$AB981:AL981,0),0)=0),"x", IF(IFERROR(MATCH("c",$AB981:AL981,0),0)=0,"c","")))</f>
        <v/>
      </c>
      <c r="AN981" s="88" t="str">
        <f>IF($AB981&lt;&gt;"x","",IF(AND($I981&lt;&gt;AN$4, IFERROR(MATCH("c",$AB981:AM981,0),0)=0),"x", IF(IFERROR(MATCH("c",$AB981:AM981,0),0)=0,"c","")))</f>
        <v/>
      </c>
      <c r="AO981" s="88" t="str">
        <f>IF($AB981&lt;&gt;"x","",IF(AND($I981&lt;&gt;AO$4, IFERROR(MATCH("c",$AB981:AN981,0),0)=0),"x", IF(IFERROR(MATCH("c",$AB981:AN981,0),0)=0,"c","")))</f>
        <v/>
      </c>
      <c r="AP981" s="88" t="str">
        <f>IF($AB981&lt;&gt;"x","",IF(AND($I981&lt;&gt;AP$4, IFERROR(MATCH("c",$AB981:AO981,0),0)=0),"x", IF(IFERROR(MATCH("c",$AB981:AO981,0),0)=0,"c","")))</f>
        <v/>
      </c>
      <c r="AQ981" s="88" t="str">
        <f>IF($AB981&lt;&gt;"x","",IF(AND($I981&lt;&gt;AQ$4, IFERROR(MATCH("c",$AB981:AP981,0),0)=0),"x", IF(IFERROR(MATCH("c",$AB981:AP981,0),0)=0,"c","")))</f>
        <v/>
      </c>
    </row>
    <row r="982" spans="2:43" x14ac:dyDescent="0.25">
      <c r="B982" s="88">
        <f>IF(AND(OR(Pipeline!$F$5=H982,Pipeline!$F$5="",Pipeline!$F$5="All"), OR(Pipeline!$F$6=J982,Pipeline!$F$6="",Pipeline!$F$6="All"),  OR(Pipeline!$J$5&lt;=K982,Pipeline!$J$5=""), OR(Pipeline!$J$6&gt;=K982,Pipeline!$J$6=""),  OR(Pipeline!$N$5&lt;=O982,Pipeline!$N$5=""), OR(Pipeline!$N$6&gt;=O982,Pipeline!$N$6="")),1,0)</f>
        <v>1</v>
      </c>
      <c r="C982" s="99">
        <f>IF(B982&lt;&gt;1,"",COUNTIFS($I$6:I981,I982,$B$6:B981,1)+1)</f>
        <v>970</v>
      </c>
      <c r="D982" s="100" t="str">
        <f>IF(LEN(INDEX(Input!B$6:B$1005,ROW($C982)-ROW($C$5),1))=0,"-",INDEX(Input!B$6:B$1005,ROW($C982)-ROW($C$5),1))</f>
        <v>-</v>
      </c>
      <c r="E982" s="100" t="str">
        <f>IF(LEN(INDEX(Input!C$6:C$1005,ROW($C982)-ROW($C$5),1))=0,"-",INDEX(Input!C$6:C$1005,ROW($C982)-ROW($C$5),1))</f>
        <v>-</v>
      </c>
      <c r="F982" s="100" t="str">
        <f>IF(LEN(INDEX(Input!D$6:D$1005,ROW($C982)-ROW($C$5),1))=0,"-",INDEX(Input!D$6:D$1005,ROW($C982)-ROW($C$5),1))</f>
        <v>-</v>
      </c>
      <c r="G982" s="100" t="str">
        <f>IF(LEN(INDEX(Input!E$6:E$1005,ROW($C982)-ROW($C$5),1))=0,"-",INDEX(Input!E$6:E$1005,ROW($C982)-ROW($C$5),1))</f>
        <v>-</v>
      </c>
      <c r="H982" s="100" t="str">
        <f>IF(LEN(INDEX(Input!F$6:F$1005,ROW($C982)-ROW($C$5),1))=0,"-",INDEX(Input!F$6:F$1005,ROW($C982)-ROW($C$5),1))</f>
        <v>-</v>
      </c>
      <c r="I982" s="100" t="str">
        <f>IF(LEN(INDEX(Input!G$6:G$1005,ROW($C982)-ROW($C$5),1))=0,"",INDEX(Input!G$6:G$1005,ROW($C982)-ROW($C$5),1))</f>
        <v/>
      </c>
      <c r="J982" s="100" t="str">
        <f>IF(LEN(INDEX(Input!B$6:B$1005,ROW($C982)-ROW($C$5),1))=0,"-",IF(INDEX(Input!H$6:H$1005,ROW($C982)-ROW($C$5),1)="","Not set",INDEX(Input!H$6:H$1005,ROW($C982)-ROW($C$5),1)) )</f>
        <v>-</v>
      </c>
      <c r="K982" s="101" t="str">
        <f>IF(LEN(INDEX(Input!I$6:I$1005,ROW($C982)-ROW($C$5),1))=0,"",INDEX(Input!I$6:I$1005,ROW($C982)-ROW($C$5),1))</f>
        <v/>
      </c>
      <c r="L982" s="101" t="str">
        <f t="array" ref="L982">IFERROR(IF($AY$24=123,DAY(K982)&amp;connector&amp;IF($AZ$24="Extended",INDEX($AT$24:$AT$35,MONTH(K982),1),MONTH(K982))&amp;connector&amp;IF($AZ$24="Short", RIGHT(YEAR(K982),2),YEAR(K982)),IF($AY$24=213, MONTH(K982)&amp;connector&amp;DAY(K982)&amp;connector&amp;IF($AZ$24="Short", RIGHT(YEAR(K982),2),YEAR(K982)),IF($AZ$24="Short", RIGHT(YEAR(K982),2),YEAR(K982))&amp;connector&amp;MONTH(K982)&amp;connector&amp;DAY(K982))),"-")</f>
        <v>-</v>
      </c>
      <c r="M982" s="101" t="str">
        <f>IF(LEN(INDEX(Input!J$6:J$1005,ROW($C982)-ROW($C$5),1))=0,"",INDEX(Input!J$6:J$1005,ROW($C982)-ROW($C$5),1))</f>
        <v/>
      </c>
      <c r="N982" s="101" t="str">
        <f t="array" ref="N982">IFERROR(IF($AY$24=123,DAY(M982)&amp;connector&amp;IF($AZ$24="Extended",INDEX($AT$24:$AT$35,MONTH(M982),1),MONTH(M982))&amp;connector&amp;IF($AZ$24="Short", RIGHT(YEAR(M982),2),YEAR(M982)),IF($AY$24=213, MONTH(M982)&amp;connector&amp;DAY(M982)&amp;connector&amp;IF($AZ$24="Short", RIGHT(YEAR(M982),2),YEAR(M982)),IF($AZ$24="Short", RIGHT(YEAR(M982),2),YEAR(M982))&amp;connector&amp;MONTH(M982)&amp;connector&amp;DAY(M982))),"-")</f>
        <v>-</v>
      </c>
      <c r="O982" s="156" t="str">
        <f>IF(LEN(INDEX(Input!K$6:K$1005,ROW($C982)-ROW($C$5),1))=0,"",INDEX(Input!K$6:K$1005,ROW($C982)-ROW($C$5),1))</f>
        <v/>
      </c>
      <c r="P982" s="100" t="str">
        <f t="shared" si="117"/>
        <v>-</v>
      </c>
      <c r="Q982" s="156" t="str">
        <f>IF(LEN(INDEX(Input!L$6:L$1005,ROW($C982)-ROW($C$5),1))=0,"",INDEX(Input!L$6:L$1005,ROW($C982)-ROW($C$5),1))</f>
        <v/>
      </c>
      <c r="R982" s="100" t="str">
        <f t="shared" si="118"/>
        <v>-</v>
      </c>
      <c r="S982" s="156" t="str">
        <f>IF(LEN(INDEX(Input!M$6:M$1005,ROW($C982)-ROW($C$5),1))=0,"-",INDEX(Input!M$6:M$1005,ROW($C982)-ROW($C$5),1))</f>
        <v>-</v>
      </c>
      <c r="T982" s="156" t="str">
        <f t="shared" si="119"/>
        <v/>
      </c>
      <c r="U982" s="100" t="str">
        <f t="shared" si="120"/>
        <v>-</v>
      </c>
      <c r="V982" s="156" t="str">
        <f>IF(LEN(INDEX(Input!O$6:O$1005,ROW($C982)-ROW($C$5),1))=0,"",INDEX(Input!O$6:O$1005,ROW($C982)-ROW($C$5),1))</f>
        <v/>
      </c>
      <c r="W982" s="100" t="str">
        <f t="shared" si="121"/>
        <v>-</v>
      </c>
      <c r="X982" s="104" t="str">
        <f t="shared" si="122"/>
        <v/>
      </c>
      <c r="Y982" s="102" t="str">
        <f t="shared" si="116"/>
        <v/>
      </c>
      <c r="Z982" s="102" t="str">
        <f>IF(AND(OR(Dashboard!$D$7=J982,Dashboard!$D$7=""),  OR(Dashboard!$G$6&lt;=K982,Dashboard!$G$6=""), OR(Dashboard!$G$7&gt;=K982,Dashboard!$G$7=""),  OR(Dashboard!$J$6&lt;=O982,Dashboard!$J$6=""), OR(Dashboard!$J$7&gt;=O982,Dashboard!$J$7=""),D982&lt;&gt;""),"x","")</f>
        <v>x</v>
      </c>
      <c r="AA982" s="102" t="str">
        <f>IF(AND(OR(Dashboard!$D$6=H982,Dashboard!$D$6="",Dashboard!$D$6="All"), Z982="x"),"x","")</f>
        <v>x</v>
      </c>
      <c r="AB982" s="103" t="str">
        <f>IF(AND(OR(Dashboard!$D$6=H982,Dashboard!$D$6="",Dashboard!$D$6="All"), OR(Dashboard!$D$7=J982,Dashboard!$D$7=""),  OR(Dashboard!$G$6&lt;=K982,Dashboard!$G$6=""), OR(Dashboard!$G$7&gt;=K982,Dashboard!$G$7=""),  OR(Dashboard!$J$6&lt;=O982,Dashboard!$J$6=""), OR(Dashboard!$J$7&gt;=O982,Dashboard!$J$7=""),I982&lt;&gt;""),"x","")</f>
        <v/>
      </c>
      <c r="AC982" s="88" t="str">
        <f>IF($AB982&lt;&gt;"x","",IF(AND($I982&lt;&gt;AC$4, IFERROR(MATCH("c",$AB982:AB982,0),0)=0),"x", IF(IFERROR(MATCH("c",$AB982:AB982,0),0)=0,"c","")))</f>
        <v/>
      </c>
      <c r="AD982" s="88" t="str">
        <f>IF($AB982&lt;&gt;"x","",IF(AND($I982&lt;&gt;AD$4, IFERROR(MATCH("c",$AB982:AC982,0),0)=0),"x", IF(IFERROR(MATCH("c",$AB982:AC982,0),0)=0,"c","")))</f>
        <v/>
      </c>
      <c r="AE982" s="88" t="str">
        <f>IF($AB982&lt;&gt;"x","",IF(AND($I982&lt;&gt;AE$4, IFERROR(MATCH("c",$AB982:AD982,0),0)=0),"x", IF(IFERROR(MATCH("c",$AB982:AD982,0),0)=0,"c","")))</f>
        <v/>
      </c>
      <c r="AF982" s="88" t="str">
        <f>IF($AB982&lt;&gt;"x","",IF(AND($I982&lt;&gt;AF$4, IFERROR(MATCH("c",$AB982:AE982,0),0)=0),"x", IF(IFERROR(MATCH("c",$AB982:AE982,0),0)=0,"c","")))</f>
        <v/>
      </c>
      <c r="AG982" s="88" t="str">
        <f>IF($AB982&lt;&gt;"x","",IF(AND($I982&lt;&gt;AG$4, IFERROR(MATCH("c",$AB982:AF982,0),0)=0),"x", IF(IFERROR(MATCH("c",$AB982:AF982,0),0)=0,"c","")))</f>
        <v/>
      </c>
      <c r="AH982" s="88" t="str">
        <f>IF($AB982&lt;&gt;"x","",IF(AND($I982&lt;&gt;AH$4, IFERROR(MATCH("c",$AB982:AG982,0),0)=0),"x", IF(IFERROR(MATCH("c",$AB982:AG982,0),0)=0,"c","")))</f>
        <v/>
      </c>
      <c r="AI982" s="88" t="str">
        <f>IF($AB982&lt;&gt;"x","",IF(AND($I982&lt;&gt;AI$4, IFERROR(MATCH("c",$AB982:AH982,0),0)=0),"x", IF(IFERROR(MATCH("c",$AB982:AH982,0),0)=0,"c","")))</f>
        <v/>
      </c>
      <c r="AJ982" s="88" t="str">
        <f>IF($AB982&lt;&gt;"x","",IF(AND($I982&lt;&gt;AJ$4, IFERROR(MATCH("c",$AB982:AI982,0),0)=0),"x", IF(IFERROR(MATCH("c",$AB982:AI982,0),0)=0,"c","")))</f>
        <v/>
      </c>
      <c r="AK982" s="88" t="str">
        <f>IF($AB982&lt;&gt;"x","",IF(AND($I982&lt;&gt;AK$4, IFERROR(MATCH("c",$AB982:AJ982,0),0)=0),"x", IF(IFERROR(MATCH("c",$AB982:AJ982,0),0)=0,"c","")))</f>
        <v/>
      </c>
      <c r="AL982" s="88" t="str">
        <f>IF($AB982&lt;&gt;"x","",IF(AND($I982&lt;&gt;AL$4, IFERROR(MATCH("c",$AB982:AK982,0),0)=0),"x", IF(IFERROR(MATCH("c",$AB982:AK982,0),0)=0,"c","")))</f>
        <v/>
      </c>
      <c r="AM982" s="88" t="str">
        <f>IF($AB982&lt;&gt;"x","",IF(AND($I982&lt;&gt;AM$4, IFERROR(MATCH("c",$AB982:AL982,0),0)=0),"x", IF(IFERROR(MATCH("c",$AB982:AL982,0),0)=0,"c","")))</f>
        <v/>
      </c>
      <c r="AN982" s="88" t="str">
        <f>IF($AB982&lt;&gt;"x","",IF(AND($I982&lt;&gt;AN$4, IFERROR(MATCH("c",$AB982:AM982,0),0)=0),"x", IF(IFERROR(MATCH("c",$AB982:AM982,0),0)=0,"c","")))</f>
        <v/>
      </c>
      <c r="AO982" s="88" t="str">
        <f>IF($AB982&lt;&gt;"x","",IF(AND($I982&lt;&gt;AO$4, IFERROR(MATCH("c",$AB982:AN982,0),0)=0),"x", IF(IFERROR(MATCH("c",$AB982:AN982,0),0)=0,"c","")))</f>
        <v/>
      </c>
      <c r="AP982" s="88" t="str">
        <f>IF($AB982&lt;&gt;"x","",IF(AND($I982&lt;&gt;AP$4, IFERROR(MATCH("c",$AB982:AO982,0),0)=0),"x", IF(IFERROR(MATCH("c",$AB982:AO982,0),0)=0,"c","")))</f>
        <v/>
      </c>
      <c r="AQ982" s="88" t="str">
        <f>IF($AB982&lt;&gt;"x","",IF(AND($I982&lt;&gt;AQ$4, IFERROR(MATCH("c",$AB982:AP982,0),0)=0),"x", IF(IFERROR(MATCH("c",$AB982:AP982,0),0)=0,"c","")))</f>
        <v/>
      </c>
    </row>
    <row r="983" spans="2:43" x14ac:dyDescent="0.25">
      <c r="B983" s="88">
        <f>IF(AND(OR(Pipeline!$F$5=H983,Pipeline!$F$5="",Pipeline!$F$5="All"), OR(Pipeline!$F$6=J983,Pipeline!$F$6="",Pipeline!$F$6="All"),  OR(Pipeline!$J$5&lt;=K983,Pipeline!$J$5=""), OR(Pipeline!$J$6&gt;=K983,Pipeline!$J$6=""),  OR(Pipeline!$N$5&lt;=O983,Pipeline!$N$5=""), OR(Pipeline!$N$6&gt;=O983,Pipeline!$N$6="")),1,0)</f>
        <v>1</v>
      </c>
      <c r="C983" s="99">
        <f>IF(B983&lt;&gt;1,"",COUNTIFS($I$6:I982,I983,$B$6:B982,1)+1)</f>
        <v>971</v>
      </c>
      <c r="D983" s="100" t="str">
        <f>IF(LEN(INDEX(Input!B$6:B$1005,ROW($C983)-ROW($C$5),1))=0,"-",INDEX(Input!B$6:B$1005,ROW($C983)-ROW($C$5),1))</f>
        <v>-</v>
      </c>
      <c r="E983" s="100" t="str">
        <f>IF(LEN(INDEX(Input!C$6:C$1005,ROW($C983)-ROW($C$5),1))=0,"-",INDEX(Input!C$6:C$1005,ROW($C983)-ROW($C$5),1))</f>
        <v>-</v>
      </c>
      <c r="F983" s="100" t="str">
        <f>IF(LEN(INDEX(Input!D$6:D$1005,ROW($C983)-ROW($C$5),1))=0,"-",INDEX(Input!D$6:D$1005,ROW($C983)-ROW($C$5),1))</f>
        <v>-</v>
      </c>
      <c r="G983" s="100" t="str">
        <f>IF(LEN(INDEX(Input!E$6:E$1005,ROW($C983)-ROW($C$5),1))=0,"-",INDEX(Input!E$6:E$1005,ROW($C983)-ROW($C$5),1))</f>
        <v>-</v>
      </c>
      <c r="H983" s="100" t="str">
        <f>IF(LEN(INDEX(Input!F$6:F$1005,ROW($C983)-ROW($C$5),1))=0,"-",INDEX(Input!F$6:F$1005,ROW($C983)-ROW($C$5),1))</f>
        <v>-</v>
      </c>
      <c r="I983" s="100" t="str">
        <f>IF(LEN(INDEX(Input!G$6:G$1005,ROW($C983)-ROW($C$5),1))=0,"",INDEX(Input!G$6:G$1005,ROW($C983)-ROW($C$5),1))</f>
        <v/>
      </c>
      <c r="J983" s="100" t="str">
        <f>IF(LEN(INDEX(Input!B$6:B$1005,ROW($C983)-ROW($C$5),1))=0,"-",IF(INDEX(Input!H$6:H$1005,ROW($C983)-ROW($C$5),1)="","Not set",INDEX(Input!H$6:H$1005,ROW($C983)-ROW($C$5),1)) )</f>
        <v>-</v>
      </c>
      <c r="K983" s="101" t="str">
        <f>IF(LEN(INDEX(Input!I$6:I$1005,ROW($C983)-ROW($C$5),1))=0,"",INDEX(Input!I$6:I$1005,ROW($C983)-ROW($C$5),1))</f>
        <v/>
      </c>
      <c r="L983" s="101" t="str">
        <f t="array" ref="L983">IFERROR(IF($AY$24=123,DAY(K983)&amp;connector&amp;IF($AZ$24="Extended",INDEX($AT$24:$AT$35,MONTH(K983),1),MONTH(K983))&amp;connector&amp;IF($AZ$24="Short", RIGHT(YEAR(K983),2),YEAR(K983)),IF($AY$24=213, MONTH(K983)&amp;connector&amp;DAY(K983)&amp;connector&amp;IF($AZ$24="Short", RIGHT(YEAR(K983),2),YEAR(K983)),IF($AZ$24="Short", RIGHT(YEAR(K983),2),YEAR(K983))&amp;connector&amp;MONTH(K983)&amp;connector&amp;DAY(K983))),"-")</f>
        <v>-</v>
      </c>
      <c r="M983" s="101" t="str">
        <f>IF(LEN(INDEX(Input!J$6:J$1005,ROW($C983)-ROW($C$5),1))=0,"",INDEX(Input!J$6:J$1005,ROW($C983)-ROW($C$5),1))</f>
        <v/>
      </c>
      <c r="N983" s="101" t="str">
        <f t="array" ref="N983">IFERROR(IF($AY$24=123,DAY(M983)&amp;connector&amp;IF($AZ$24="Extended",INDEX($AT$24:$AT$35,MONTH(M983),1),MONTH(M983))&amp;connector&amp;IF($AZ$24="Short", RIGHT(YEAR(M983),2),YEAR(M983)),IF($AY$24=213, MONTH(M983)&amp;connector&amp;DAY(M983)&amp;connector&amp;IF($AZ$24="Short", RIGHT(YEAR(M983),2),YEAR(M983)),IF($AZ$24="Short", RIGHT(YEAR(M983),2),YEAR(M983))&amp;connector&amp;MONTH(M983)&amp;connector&amp;DAY(M983))),"-")</f>
        <v>-</v>
      </c>
      <c r="O983" s="156" t="str">
        <f>IF(LEN(INDEX(Input!K$6:K$1005,ROW($C983)-ROW($C$5),1))=0,"",INDEX(Input!K$6:K$1005,ROW($C983)-ROW($C$5),1))</f>
        <v/>
      </c>
      <c r="P983" s="100" t="str">
        <f t="shared" si="117"/>
        <v>-</v>
      </c>
      <c r="Q983" s="156" t="str">
        <f>IF(LEN(INDEX(Input!L$6:L$1005,ROW($C983)-ROW($C$5),1))=0,"",INDEX(Input!L$6:L$1005,ROW($C983)-ROW($C$5),1))</f>
        <v/>
      </c>
      <c r="R983" s="100" t="str">
        <f t="shared" si="118"/>
        <v>-</v>
      </c>
      <c r="S983" s="156" t="str">
        <f>IF(LEN(INDEX(Input!M$6:M$1005,ROW($C983)-ROW($C$5),1))=0,"-",INDEX(Input!M$6:M$1005,ROW($C983)-ROW($C$5),1))</f>
        <v>-</v>
      </c>
      <c r="T983" s="156" t="str">
        <f t="shared" si="119"/>
        <v/>
      </c>
      <c r="U983" s="100" t="str">
        <f t="shared" si="120"/>
        <v>-</v>
      </c>
      <c r="V983" s="156" t="str">
        <f>IF(LEN(INDEX(Input!O$6:O$1005,ROW($C983)-ROW($C$5),1))=0,"",INDEX(Input!O$6:O$1005,ROW($C983)-ROW($C$5),1))</f>
        <v/>
      </c>
      <c r="W983" s="100" t="str">
        <f t="shared" si="121"/>
        <v>-</v>
      </c>
      <c r="X983" s="104" t="str">
        <f t="shared" si="122"/>
        <v/>
      </c>
      <c r="Y983" s="102" t="str">
        <f t="shared" si="116"/>
        <v/>
      </c>
      <c r="Z983" s="102" t="str">
        <f>IF(AND(OR(Dashboard!$D$7=J983,Dashboard!$D$7=""),  OR(Dashboard!$G$6&lt;=K983,Dashboard!$G$6=""), OR(Dashboard!$G$7&gt;=K983,Dashboard!$G$7=""),  OR(Dashboard!$J$6&lt;=O983,Dashboard!$J$6=""), OR(Dashboard!$J$7&gt;=O983,Dashboard!$J$7=""),D983&lt;&gt;""),"x","")</f>
        <v>x</v>
      </c>
      <c r="AA983" s="102" t="str">
        <f>IF(AND(OR(Dashboard!$D$6=H983,Dashboard!$D$6="",Dashboard!$D$6="All"), Z983="x"),"x","")</f>
        <v>x</v>
      </c>
      <c r="AB983" s="103" t="str">
        <f>IF(AND(OR(Dashboard!$D$6=H983,Dashboard!$D$6="",Dashboard!$D$6="All"), OR(Dashboard!$D$7=J983,Dashboard!$D$7=""),  OR(Dashboard!$G$6&lt;=K983,Dashboard!$G$6=""), OR(Dashboard!$G$7&gt;=K983,Dashboard!$G$7=""),  OR(Dashboard!$J$6&lt;=O983,Dashboard!$J$6=""), OR(Dashboard!$J$7&gt;=O983,Dashboard!$J$7=""),I983&lt;&gt;""),"x","")</f>
        <v/>
      </c>
      <c r="AC983" s="88" t="str">
        <f>IF($AB983&lt;&gt;"x","",IF(AND($I983&lt;&gt;AC$4, IFERROR(MATCH("c",$AB983:AB983,0),0)=0),"x", IF(IFERROR(MATCH("c",$AB983:AB983,0),0)=0,"c","")))</f>
        <v/>
      </c>
      <c r="AD983" s="88" t="str">
        <f>IF($AB983&lt;&gt;"x","",IF(AND($I983&lt;&gt;AD$4, IFERROR(MATCH("c",$AB983:AC983,0),0)=0),"x", IF(IFERROR(MATCH("c",$AB983:AC983,0),0)=0,"c","")))</f>
        <v/>
      </c>
      <c r="AE983" s="88" t="str">
        <f>IF($AB983&lt;&gt;"x","",IF(AND($I983&lt;&gt;AE$4, IFERROR(MATCH("c",$AB983:AD983,0),0)=0),"x", IF(IFERROR(MATCH("c",$AB983:AD983,0),0)=0,"c","")))</f>
        <v/>
      </c>
      <c r="AF983" s="88" t="str">
        <f>IF($AB983&lt;&gt;"x","",IF(AND($I983&lt;&gt;AF$4, IFERROR(MATCH("c",$AB983:AE983,0),0)=0),"x", IF(IFERROR(MATCH("c",$AB983:AE983,0),0)=0,"c","")))</f>
        <v/>
      </c>
      <c r="AG983" s="88" t="str">
        <f>IF($AB983&lt;&gt;"x","",IF(AND($I983&lt;&gt;AG$4, IFERROR(MATCH("c",$AB983:AF983,0),0)=0),"x", IF(IFERROR(MATCH("c",$AB983:AF983,0),0)=0,"c","")))</f>
        <v/>
      </c>
      <c r="AH983" s="88" t="str">
        <f>IF($AB983&lt;&gt;"x","",IF(AND($I983&lt;&gt;AH$4, IFERROR(MATCH("c",$AB983:AG983,0),0)=0),"x", IF(IFERROR(MATCH("c",$AB983:AG983,0),0)=0,"c","")))</f>
        <v/>
      </c>
      <c r="AI983" s="88" t="str">
        <f>IF($AB983&lt;&gt;"x","",IF(AND($I983&lt;&gt;AI$4, IFERROR(MATCH("c",$AB983:AH983,0),0)=0),"x", IF(IFERROR(MATCH("c",$AB983:AH983,0),0)=0,"c","")))</f>
        <v/>
      </c>
      <c r="AJ983" s="88" t="str">
        <f>IF($AB983&lt;&gt;"x","",IF(AND($I983&lt;&gt;AJ$4, IFERROR(MATCH("c",$AB983:AI983,0),0)=0),"x", IF(IFERROR(MATCH("c",$AB983:AI983,0),0)=0,"c","")))</f>
        <v/>
      </c>
      <c r="AK983" s="88" t="str">
        <f>IF($AB983&lt;&gt;"x","",IF(AND($I983&lt;&gt;AK$4, IFERROR(MATCH("c",$AB983:AJ983,0),0)=0),"x", IF(IFERROR(MATCH("c",$AB983:AJ983,0),0)=0,"c","")))</f>
        <v/>
      </c>
      <c r="AL983" s="88" t="str">
        <f>IF($AB983&lt;&gt;"x","",IF(AND($I983&lt;&gt;AL$4, IFERROR(MATCH("c",$AB983:AK983,0),0)=0),"x", IF(IFERROR(MATCH("c",$AB983:AK983,0),0)=0,"c","")))</f>
        <v/>
      </c>
      <c r="AM983" s="88" t="str">
        <f>IF($AB983&lt;&gt;"x","",IF(AND($I983&lt;&gt;AM$4, IFERROR(MATCH("c",$AB983:AL983,0),0)=0),"x", IF(IFERROR(MATCH("c",$AB983:AL983,0),0)=0,"c","")))</f>
        <v/>
      </c>
      <c r="AN983" s="88" t="str">
        <f>IF($AB983&lt;&gt;"x","",IF(AND($I983&lt;&gt;AN$4, IFERROR(MATCH("c",$AB983:AM983,0),0)=0),"x", IF(IFERROR(MATCH("c",$AB983:AM983,0),0)=0,"c","")))</f>
        <v/>
      </c>
      <c r="AO983" s="88" t="str">
        <f>IF($AB983&lt;&gt;"x","",IF(AND($I983&lt;&gt;AO$4, IFERROR(MATCH("c",$AB983:AN983,0),0)=0),"x", IF(IFERROR(MATCH("c",$AB983:AN983,0),0)=0,"c","")))</f>
        <v/>
      </c>
      <c r="AP983" s="88" t="str">
        <f>IF($AB983&lt;&gt;"x","",IF(AND($I983&lt;&gt;AP$4, IFERROR(MATCH("c",$AB983:AO983,0),0)=0),"x", IF(IFERROR(MATCH("c",$AB983:AO983,0),0)=0,"c","")))</f>
        <v/>
      </c>
      <c r="AQ983" s="88" t="str">
        <f>IF($AB983&lt;&gt;"x","",IF(AND($I983&lt;&gt;AQ$4, IFERROR(MATCH("c",$AB983:AP983,0),0)=0),"x", IF(IFERROR(MATCH("c",$AB983:AP983,0),0)=0,"c","")))</f>
        <v/>
      </c>
    </row>
    <row r="984" spans="2:43" x14ac:dyDescent="0.25">
      <c r="B984" s="88">
        <f>IF(AND(OR(Pipeline!$F$5=H984,Pipeline!$F$5="",Pipeline!$F$5="All"), OR(Pipeline!$F$6=J984,Pipeline!$F$6="",Pipeline!$F$6="All"),  OR(Pipeline!$J$5&lt;=K984,Pipeline!$J$5=""), OR(Pipeline!$J$6&gt;=K984,Pipeline!$J$6=""),  OR(Pipeline!$N$5&lt;=O984,Pipeline!$N$5=""), OR(Pipeline!$N$6&gt;=O984,Pipeline!$N$6="")),1,0)</f>
        <v>1</v>
      </c>
      <c r="C984" s="99">
        <f>IF(B984&lt;&gt;1,"",COUNTIFS($I$6:I983,I984,$B$6:B983,1)+1)</f>
        <v>972</v>
      </c>
      <c r="D984" s="100" t="str">
        <f>IF(LEN(INDEX(Input!B$6:B$1005,ROW($C984)-ROW($C$5),1))=0,"-",INDEX(Input!B$6:B$1005,ROW($C984)-ROW($C$5),1))</f>
        <v>-</v>
      </c>
      <c r="E984" s="100" t="str">
        <f>IF(LEN(INDEX(Input!C$6:C$1005,ROW($C984)-ROW($C$5),1))=0,"-",INDEX(Input!C$6:C$1005,ROW($C984)-ROW($C$5),1))</f>
        <v>-</v>
      </c>
      <c r="F984" s="100" t="str">
        <f>IF(LEN(INDEX(Input!D$6:D$1005,ROW($C984)-ROW($C$5),1))=0,"-",INDEX(Input!D$6:D$1005,ROW($C984)-ROW($C$5),1))</f>
        <v>-</v>
      </c>
      <c r="G984" s="100" t="str">
        <f>IF(LEN(INDEX(Input!E$6:E$1005,ROW($C984)-ROW($C$5),1))=0,"-",INDEX(Input!E$6:E$1005,ROW($C984)-ROW($C$5),1))</f>
        <v>-</v>
      </c>
      <c r="H984" s="100" t="str">
        <f>IF(LEN(INDEX(Input!F$6:F$1005,ROW($C984)-ROW($C$5),1))=0,"-",INDEX(Input!F$6:F$1005,ROW($C984)-ROW($C$5),1))</f>
        <v>-</v>
      </c>
      <c r="I984" s="100" t="str">
        <f>IF(LEN(INDEX(Input!G$6:G$1005,ROW($C984)-ROW($C$5),1))=0,"",INDEX(Input!G$6:G$1005,ROW($C984)-ROW($C$5),1))</f>
        <v/>
      </c>
      <c r="J984" s="100" t="str">
        <f>IF(LEN(INDEX(Input!B$6:B$1005,ROW($C984)-ROW($C$5),1))=0,"-",IF(INDEX(Input!H$6:H$1005,ROW($C984)-ROW($C$5),1)="","Not set",INDEX(Input!H$6:H$1005,ROW($C984)-ROW($C$5),1)) )</f>
        <v>-</v>
      </c>
      <c r="K984" s="101" t="str">
        <f>IF(LEN(INDEX(Input!I$6:I$1005,ROW($C984)-ROW($C$5),1))=0,"",INDEX(Input!I$6:I$1005,ROW($C984)-ROW($C$5),1))</f>
        <v/>
      </c>
      <c r="L984" s="101" t="str">
        <f t="array" ref="L984">IFERROR(IF($AY$24=123,DAY(K984)&amp;connector&amp;IF($AZ$24="Extended",INDEX($AT$24:$AT$35,MONTH(K984),1),MONTH(K984))&amp;connector&amp;IF($AZ$24="Short", RIGHT(YEAR(K984),2),YEAR(K984)),IF($AY$24=213, MONTH(K984)&amp;connector&amp;DAY(K984)&amp;connector&amp;IF($AZ$24="Short", RIGHT(YEAR(K984),2),YEAR(K984)),IF($AZ$24="Short", RIGHT(YEAR(K984),2),YEAR(K984))&amp;connector&amp;MONTH(K984)&amp;connector&amp;DAY(K984))),"-")</f>
        <v>-</v>
      </c>
      <c r="M984" s="101" t="str">
        <f>IF(LEN(INDEX(Input!J$6:J$1005,ROW($C984)-ROW($C$5),1))=0,"",INDEX(Input!J$6:J$1005,ROW($C984)-ROW($C$5),1))</f>
        <v/>
      </c>
      <c r="N984" s="101" t="str">
        <f t="array" ref="N984">IFERROR(IF($AY$24=123,DAY(M984)&amp;connector&amp;IF($AZ$24="Extended",INDEX($AT$24:$AT$35,MONTH(M984),1),MONTH(M984))&amp;connector&amp;IF($AZ$24="Short", RIGHT(YEAR(M984),2),YEAR(M984)),IF($AY$24=213, MONTH(M984)&amp;connector&amp;DAY(M984)&amp;connector&amp;IF($AZ$24="Short", RIGHT(YEAR(M984),2),YEAR(M984)),IF($AZ$24="Short", RIGHT(YEAR(M984),2),YEAR(M984))&amp;connector&amp;MONTH(M984)&amp;connector&amp;DAY(M984))),"-")</f>
        <v>-</v>
      </c>
      <c r="O984" s="156" t="str">
        <f>IF(LEN(INDEX(Input!K$6:K$1005,ROW($C984)-ROW($C$5),1))=0,"",INDEX(Input!K$6:K$1005,ROW($C984)-ROW($C$5),1))</f>
        <v/>
      </c>
      <c r="P984" s="100" t="str">
        <f t="shared" si="117"/>
        <v>-</v>
      </c>
      <c r="Q984" s="156" t="str">
        <f>IF(LEN(INDEX(Input!L$6:L$1005,ROW($C984)-ROW($C$5),1))=0,"",INDEX(Input!L$6:L$1005,ROW($C984)-ROW($C$5),1))</f>
        <v/>
      </c>
      <c r="R984" s="100" t="str">
        <f t="shared" si="118"/>
        <v>-</v>
      </c>
      <c r="S984" s="156" t="str">
        <f>IF(LEN(INDEX(Input!M$6:M$1005,ROW($C984)-ROW($C$5),1))=0,"-",INDEX(Input!M$6:M$1005,ROW($C984)-ROW($C$5),1))</f>
        <v>-</v>
      </c>
      <c r="T984" s="156" t="str">
        <f t="shared" si="119"/>
        <v/>
      </c>
      <c r="U984" s="100" t="str">
        <f t="shared" si="120"/>
        <v>-</v>
      </c>
      <c r="V984" s="156" t="str">
        <f>IF(LEN(INDEX(Input!O$6:O$1005,ROW($C984)-ROW($C$5),1))=0,"",INDEX(Input!O$6:O$1005,ROW($C984)-ROW($C$5),1))</f>
        <v/>
      </c>
      <c r="W984" s="100" t="str">
        <f t="shared" si="121"/>
        <v>-</v>
      </c>
      <c r="X984" s="104" t="str">
        <f t="shared" si="122"/>
        <v/>
      </c>
      <c r="Y984" s="102" t="str">
        <f t="shared" si="116"/>
        <v/>
      </c>
      <c r="Z984" s="102" t="str">
        <f>IF(AND(OR(Dashboard!$D$7=J984,Dashboard!$D$7=""),  OR(Dashboard!$G$6&lt;=K984,Dashboard!$G$6=""), OR(Dashboard!$G$7&gt;=K984,Dashboard!$G$7=""),  OR(Dashboard!$J$6&lt;=O984,Dashboard!$J$6=""), OR(Dashboard!$J$7&gt;=O984,Dashboard!$J$7=""),D984&lt;&gt;""),"x","")</f>
        <v>x</v>
      </c>
      <c r="AA984" s="102" t="str">
        <f>IF(AND(OR(Dashboard!$D$6=H984,Dashboard!$D$6="",Dashboard!$D$6="All"), Z984="x"),"x","")</f>
        <v>x</v>
      </c>
      <c r="AB984" s="103" t="str">
        <f>IF(AND(OR(Dashboard!$D$6=H984,Dashboard!$D$6="",Dashboard!$D$6="All"), OR(Dashboard!$D$7=J984,Dashboard!$D$7=""),  OR(Dashboard!$G$6&lt;=K984,Dashboard!$G$6=""), OR(Dashboard!$G$7&gt;=K984,Dashboard!$G$7=""),  OR(Dashboard!$J$6&lt;=O984,Dashboard!$J$6=""), OR(Dashboard!$J$7&gt;=O984,Dashboard!$J$7=""),I984&lt;&gt;""),"x","")</f>
        <v/>
      </c>
      <c r="AC984" s="88" t="str">
        <f>IF($AB984&lt;&gt;"x","",IF(AND($I984&lt;&gt;AC$4, IFERROR(MATCH("c",$AB984:AB984,0),0)=0),"x", IF(IFERROR(MATCH("c",$AB984:AB984,0),0)=0,"c","")))</f>
        <v/>
      </c>
      <c r="AD984" s="88" t="str">
        <f>IF($AB984&lt;&gt;"x","",IF(AND($I984&lt;&gt;AD$4, IFERROR(MATCH("c",$AB984:AC984,0),0)=0),"x", IF(IFERROR(MATCH("c",$AB984:AC984,0),0)=0,"c","")))</f>
        <v/>
      </c>
      <c r="AE984" s="88" t="str">
        <f>IF($AB984&lt;&gt;"x","",IF(AND($I984&lt;&gt;AE$4, IFERROR(MATCH("c",$AB984:AD984,0),0)=0),"x", IF(IFERROR(MATCH("c",$AB984:AD984,0),0)=0,"c","")))</f>
        <v/>
      </c>
      <c r="AF984" s="88" t="str">
        <f>IF($AB984&lt;&gt;"x","",IF(AND($I984&lt;&gt;AF$4, IFERROR(MATCH("c",$AB984:AE984,0),0)=0),"x", IF(IFERROR(MATCH("c",$AB984:AE984,0),0)=0,"c","")))</f>
        <v/>
      </c>
      <c r="AG984" s="88" t="str">
        <f>IF($AB984&lt;&gt;"x","",IF(AND($I984&lt;&gt;AG$4, IFERROR(MATCH("c",$AB984:AF984,0),0)=0),"x", IF(IFERROR(MATCH("c",$AB984:AF984,0),0)=0,"c","")))</f>
        <v/>
      </c>
      <c r="AH984" s="88" t="str">
        <f>IF($AB984&lt;&gt;"x","",IF(AND($I984&lt;&gt;AH$4, IFERROR(MATCH("c",$AB984:AG984,0),0)=0),"x", IF(IFERROR(MATCH("c",$AB984:AG984,0),0)=0,"c","")))</f>
        <v/>
      </c>
      <c r="AI984" s="88" t="str">
        <f>IF($AB984&lt;&gt;"x","",IF(AND($I984&lt;&gt;AI$4, IFERROR(MATCH("c",$AB984:AH984,0),0)=0),"x", IF(IFERROR(MATCH("c",$AB984:AH984,0),0)=0,"c","")))</f>
        <v/>
      </c>
      <c r="AJ984" s="88" t="str">
        <f>IF($AB984&lt;&gt;"x","",IF(AND($I984&lt;&gt;AJ$4, IFERROR(MATCH("c",$AB984:AI984,0),0)=0),"x", IF(IFERROR(MATCH("c",$AB984:AI984,0),0)=0,"c","")))</f>
        <v/>
      </c>
      <c r="AK984" s="88" t="str">
        <f>IF($AB984&lt;&gt;"x","",IF(AND($I984&lt;&gt;AK$4, IFERROR(MATCH("c",$AB984:AJ984,0),0)=0),"x", IF(IFERROR(MATCH("c",$AB984:AJ984,0),0)=0,"c","")))</f>
        <v/>
      </c>
      <c r="AL984" s="88" t="str">
        <f>IF($AB984&lt;&gt;"x","",IF(AND($I984&lt;&gt;AL$4, IFERROR(MATCH("c",$AB984:AK984,0),0)=0),"x", IF(IFERROR(MATCH("c",$AB984:AK984,0),0)=0,"c","")))</f>
        <v/>
      </c>
      <c r="AM984" s="88" t="str">
        <f>IF($AB984&lt;&gt;"x","",IF(AND($I984&lt;&gt;AM$4, IFERROR(MATCH("c",$AB984:AL984,0),0)=0),"x", IF(IFERROR(MATCH("c",$AB984:AL984,0),0)=0,"c","")))</f>
        <v/>
      </c>
      <c r="AN984" s="88" t="str">
        <f>IF($AB984&lt;&gt;"x","",IF(AND($I984&lt;&gt;AN$4, IFERROR(MATCH("c",$AB984:AM984,0),0)=0),"x", IF(IFERROR(MATCH("c",$AB984:AM984,0),0)=0,"c","")))</f>
        <v/>
      </c>
      <c r="AO984" s="88" t="str">
        <f>IF($AB984&lt;&gt;"x","",IF(AND($I984&lt;&gt;AO$4, IFERROR(MATCH("c",$AB984:AN984,0),0)=0),"x", IF(IFERROR(MATCH("c",$AB984:AN984,0),0)=0,"c","")))</f>
        <v/>
      </c>
      <c r="AP984" s="88" t="str">
        <f>IF($AB984&lt;&gt;"x","",IF(AND($I984&lt;&gt;AP$4, IFERROR(MATCH("c",$AB984:AO984,0),0)=0),"x", IF(IFERROR(MATCH("c",$AB984:AO984,0),0)=0,"c","")))</f>
        <v/>
      </c>
      <c r="AQ984" s="88" t="str">
        <f>IF($AB984&lt;&gt;"x","",IF(AND($I984&lt;&gt;AQ$4, IFERROR(MATCH("c",$AB984:AP984,0),0)=0),"x", IF(IFERROR(MATCH("c",$AB984:AP984,0),0)=0,"c","")))</f>
        <v/>
      </c>
    </row>
    <row r="985" spans="2:43" x14ac:dyDescent="0.25">
      <c r="B985" s="88">
        <f>IF(AND(OR(Pipeline!$F$5=H985,Pipeline!$F$5="",Pipeline!$F$5="All"), OR(Pipeline!$F$6=J985,Pipeline!$F$6="",Pipeline!$F$6="All"),  OR(Pipeline!$J$5&lt;=K985,Pipeline!$J$5=""), OR(Pipeline!$J$6&gt;=K985,Pipeline!$J$6=""),  OR(Pipeline!$N$5&lt;=O985,Pipeline!$N$5=""), OR(Pipeline!$N$6&gt;=O985,Pipeline!$N$6="")),1,0)</f>
        <v>1</v>
      </c>
      <c r="C985" s="99">
        <f>IF(B985&lt;&gt;1,"",COUNTIFS($I$6:I984,I985,$B$6:B984,1)+1)</f>
        <v>973</v>
      </c>
      <c r="D985" s="100" t="str">
        <f>IF(LEN(INDEX(Input!B$6:B$1005,ROW($C985)-ROW($C$5),1))=0,"-",INDEX(Input!B$6:B$1005,ROW($C985)-ROW($C$5),1))</f>
        <v>-</v>
      </c>
      <c r="E985" s="100" t="str">
        <f>IF(LEN(INDEX(Input!C$6:C$1005,ROW($C985)-ROW($C$5),1))=0,"-",INDEX(Input!C$6:C$1005,ROW($C985)-ROW($C$5),1))</f>
        <v>-</v>
      </c>
      <c r="F985" s="100" t="str">
        <f>IF(LEN(INDEX(Input!D$6:D$1005,ROW($C985)-ROW($C$5),1))=0,"-",INDEX(Input!D$6:D$1005,ROW($C985)-ROW($C$5),1))</f>
        <v>-</v>
      </c>
      <c r="G985" s="100" t="str">
        <f>IF(LEN(INDEX(Input!E$6:E$1005,ROW($C985)-ROW($C$5),1))=0,"-",INDEX(Input!E$6:E$1005,ROW($C985)-ROW($C$5),1))</f>
        <v>-</v>
      </c>
      <c r="H985" s="100" t="str">
        <f>IF(LEN(INDEX(Input!F$6:F$1005,ROW($C985)-ROW($C$5),1))=0,"-",INDEX(Input!F$6:F$1005,ROW($C985)-ROW($C$5),1))</f>
        <v>-</v>
      </c>
      <c r="I985" s="100" t="str">
        <f>IF(LEN(INDEX(Input!G$6:G$1005,ROW($C985)-ROW($C$5),1))=0,"",INDEX(Input!G$6:G$1005,ROW($C985)-ROW($C$5),1))</f>
        <v/>
      </c>
      <c r="J985" s="100" t="str">
        <f>IF(LEN(INDEX(Input!B$6:B$1005,ROW($C985)-ROW($C$5),1))=0,"-",IF(INDEX(Input!H$6:H$1005,ROW($C985)-ROW($C$5),1)="","Not set",INDEX(Input!H$6:H$1005,ROW($C985)-ROW($C$5),1)) )</f>
        <v>-</v>
      </c>
      <c r="K985" s="101" t="str">
        <f>IF(LEN(INDEX(Input!I$6:I$1005,ROW($C985)-ROW($C$5),1))=0,"",INDEX(Input!I$6:I$1005,ROW($C985)-ROW($C$5),1))</f>
        <v/>
      </c>
      <c r="L985" s="101" t="str">
        <f t="array" ref="L985">IFERROR(IF($AY$24=123,DAY(K985)&amp;connector&amp;IF($AZ$24="Extended",INDEX($AT$24:$AT$35,MONTH(K985),1),MONTH(K985))&amp;connector&amp;IF($AZ$24="Short", RIGHT(YEAR(K985),2),YEAR(K985)),IF($AY$24=213, MONTH(K985)&amp;connector&amp;DAY(K985)&amp;connector&amp;IF($AZ$24="Short", RIGHT(YEAR(K985),2),YEAR(K985)),IF($AZ$24="Short", RIGHT(YEAR(K985),2),YEAR(K985))&amp;connector&amp;MONTH(K985)&amp;connector&amp;DAY(K985))),"-")</f>
        <v>-</v>
      </c>
      <c r="M985" s="101" t="str">
        <f>IF(LEN(INDEX(Input!J$6:J$1005,ROW($C985)-ROW($C$5),1))=0,"",INDEX(Input!J$6:J$1005,ROW($C985)-ROW($C$5),1))</f>
        <v/>
      </c>
      <c r="N985" s="101" t="str">
        <f t="array" ref="N985">IFERROR(IF($AY$24=123,DAY(M985)&amp;connector&amp;IF($AZ$24="Extended",INDEX($AT$24:$AT$35,MONTH(M985),1),MONTH(M985))&amp;connector&amp;IF($AZ$24="Short", RIGHT(YEAR(M985),2),YEAR(M985)),IF($AY$24=213, MONTH(M985)&amp;connector&amp;DAY(M985)&amp;connector&amp;IF($AZ$24="Short", RIGHT(YEAR(M985),2),YEAR(M985)),IF($AZ$24="Short", RIGHT(YEAR(M985),2),YEAR(M985))&amp;connector&amp;MONTH(M985)&amp;connector&amp;DAY(M985))),"-")</f>
        <v>-</v>
      </c>
      <c r="O985" s="156" t="str">
        <f>IF(LEN(INDEX(Input!K$6:K$1005,ROW($C985)-ROW($C$5),1))=0,"",INDEX(Input!K$6:K$1005,ROW($C985)-ROW($C$5),1))</f>
        <v/>
      </c>
      <c r="P985" s="100" t="str">
        <f t="shared" si="117"/>
        <v>-</v>
      </c>
      <c r="Q985" s="156" t="str">
        <f>IF(LEN(INDEX(Input!L$6:L$1005,ROW($C985)-ROW($C$5),1))=0,"",INDEX(Input!L$6:L$1005,ROW($C985)-ROW($C$5),1))</f>
        <v/>
      </c>
      <c r="R985" s="100" t="str">
        <f t="shared" si="118"/>
        <v>-</v>
      </c>
      <c r="S985" s="156" t="str">
        <f>IF(LEN(INDEX(Input!M$6:M$1005,ROW($C985)-ROW($C$5),1))=0,"-",INDEX(Input!M$6:M$1005,ROW($C985)-ROW($C$5),1))</f>
        <v>-</v>
      </c>
      <c r="T985" s="156" t="str">
        <f t="shared" si="119"/>
        <v/>
      </c>
      <c r="U985" s="100" t="str">
        <f t="shared" si="120"/>
        <v>-</v>
      </c>
      <c r="V985" s="156" t="str">
        <f>IF(LEN(INDEX(Input!O$6:O$1005,ROW($C985)-ROW($C$5),1))=0,"",INDEX(Input!O$6:O$1005,ROW($C985)-ROW($C$5),1))</f>
        <v/>
      </c>
      <c r="W985" s="100" t="str">
        <f t="shared" si="121"/>
        <v>-</v>
      </c>
      <c r="X985" s="104" t="str">
        <f t="shared" si="122"/>
        <v/>
      </c>
      <c r="Y985" s="102" t="str">
        <f t="shared" si="116"/>
        <v/>
      </c>
      <c r="Z985" s="102" t="str">
        <f>IF(AND(OR(Dashboard!$D$7=J985,Dashboard!$D$7=""),  OR(Dashboard!$G$6&lt;=K985,Dashboard!$G$6=""), OR(Dashboard!$G$7&gt;=K985,Dashboard!$G$7=""),  OR(Dashboard!$J$6&lt;=O985,Dashboard!$J$6=""), OR(Dashboard!$J$7&gt;=O985,Dashboard!$J$7=""),D985&lt;&gt;""),"x","")</f>
        <v>x</v>
      </c>
      <c r="AA985" s="102" t="str">
        <f>IF(AND(OR(Dashboard!$D$6=H985,Dashboard!$D$6="",Dashboard!$D$6="All"), Z985="x"),"x","")</f>
        <v>x</v>
      </c>
      <c r="AB985" s="103" t="str">
        <f>IF(AND(OR(Dashboard!$D$6=H985,Dashboard!$D$6="",Dashboard!$D$6="All"), OR(Dashboard!$D$7=J985,Dashboard!$D$7=""),  OR(Dashboard!$G$6&lt;=K985,Dashboard!$G$6=""), OR(Dashboard!$G$7&gt;=K985,Dashboard!$G$7=""),  OR(Dashboard!$J$6&lt;=O985,Dashboard!$J$6=""), OR(Dashboard!$J$7&gt;=O985,Dashboard!$J$7=""),I985&lt;&gt;""),"x","")</f>
        <v/>
      </c>
      <c r="AC985" s="88" t="str">
        <f>IF($AB985&lt;&gt;"x","",IF(AND($I985&lt;&gt;AC$4, IFERROR(MATCH("c",$AB985:AB985,0),0)=0),"x", IF(IFERROR(MATCH("c",$AB985:AB985,0),0)=0,"c","")))</f>
        <v/>
      </c>
      <c r="AD985" s="88" t="str">
        <f>IF($AB985&lt;&gt;"x","",IF(AND($I985&lt;&gt;AD$4, IFERROR(MATCH("c",$AB985:AC985,0),0)=0),"x", IF(IFERROR(MATCH("c",$AB985:AC985,0),0)=0,"c","")))</f>
        <v/>
      </c>
      <c r="AE985" s="88" t="str">
        <f>IF($AB985&lt;&gt;"x","",IF(AND($I985&lt;&gt;AE$4, IFERROR(MATCH("c",$AB985:AD985,0),0)=0),"x", IF(IFERROR(MATCH("c",$AB985:AD985,0),0)=0,"c","")))</f>
        <v/>
      </c>
      <c r="AF985" s="88" t="str">
        <f>IF($AB985&lt;&gt;"x","",IF(AND($I985&lt;&gt;AF$4, IFERROR(MATCH("c",$AB985:AE985,0),0)=0),"x", IF(IFERROR(MATCH("c",$AB985:AE985,0),0)=0,"c","")))</f>
        <v/>
      </c>
      <c r="AG985" s="88" t="str">
        <f>IF($AB985&lt;&gt;"x","",IF(AND($I985&lt;&gt;AG$4, IFERROR(MATCH("c",$AB985:AF985,0),0)=0),"x", IF(IFERROR(MATCH("c",$AB985:AF985,0),0)=0,"c","")))</f>
        <v/>
      </c>
      <c r="AH985" s="88" t="str">
        <f>IF($AB985&lt;&gt;"x","",IF(AND($I985&lt;&gt;AH$4, IFERROR(MATCH("c",$AB985:AG985,0),0)=0),"x", IF(IFERROR(MATCH("c",$AB985:AG985,0),0)=0,"c","")))</f>
        <v/>
      </c>
      <c r="AI985" s="88" t="str">
        <f>IF($AB985&lt;&gt;"x","",IF(AND($I985&lt;&gt;AI$4, IFERROR(MATCH("c",$AB985:AH985,0),0)=0),"x", IF(IFERROR(MATCH("c",$AB985:AH985,0),0)=0,"c","")))</f>
        <v/>
      </c>
      <c r="AJ985" s="88" t="str">
        <f>IF($AB985&lt;&gt;"x","",IF(AND($I985&lt;&gt;AJ$4, IFERROR(MATCH("c",$AB985:AI985,0),0)=0),"x", IF(IFERROR(MATCH("c",$AB985:AI985,0),0)=0,"c","")))</f>
        <v/>
      </c>
      <c r="AK985" s="88" t="str">
        <f>IF($AB985&lt;&gt;"x","",IF(AND($I985&lt;&gt;AK$4, IFERROR(MATCH("c",$AB985:AJ985,0),0)=0),"x", IF(IFERROR(MATCH("c",$AB985:AJ985,0),0)=0,"c","")))</f>
        <v/>
      </c>
      <c r="AL985" s="88" t="str">
        <f>IF($AB985&lt;&gt;"x","",IF(AND($I985&lt;&gt;AL$4, IFERROR(MATCH("c",$AB985:AK985,0),0)=0),"x", IF(IFERROR(MATCH("c",$AB985:AK985,0),0)=0,"c","")))</f>
        <v/>
      </c>
      <c r="AM985" s="88" t="str">
        <f>IF($AB985&lt;&gt;"x","",IF(AND($I985&lt;&gt;AM$4, IFERROR(MATCH("c",$AB985:AL985,0),0)=0),"x", IF(IFERROR(MATCH("c",$AB985:AL985,0),0)=0,"c","")))</f>
        <v/>
      </c>
      <c r="AN985" s="88" t="str">
        <f>IF($AB985&lt;&gt;"x","",IF(AND($I985&lt;&gt;AN$4, IFERROR(MATCH("c",$AB985:AM985,0),0)=0),"x", IF(IFERROR(MATCH("c",$AB985:AM985,0),0)=0,"c","")))</f>
        <v/>
      </c>
      <c r="AO985" s="88" t="str">
        <f>IF($AB985&lt;&gt;"x","",IF(AND($I985&lt;&gt;AO$4, IFERROR(MATCH("c",$AB985:AN985,0),0)=0),"x", IF(IFERROR(MATCH("c",$AB985:AN985,0),0)=0,"c","")))</f>
        <v/>
      </c>
      <c r="AP985" s="88" t="str">
        <f>IF($AB985&lt;&gt;"x","",IF(AND($I985&lt;&gt;AP$4, IFERROR(MATCH("c",$AB985:AO985,0),0)=0),"x", IF(IFERROR(MATCH("c",$AB985:AO985,0),0)=0,"c","")))</f>
        <v/>
      </c>
      <c r="AQ985" s="88" t="str">
        <f>IF($AB985&lt;&gt;"x","",IF(AND($I985&lt;&gt;AQ$4, IFERROR(MATCH("c",$AB985:AP985,0),0)=0),"x", IF(IFERROR(MATCH("c",$AB985:AP985,0),0)=0,"c","")))</f>
        <v/>
      </c>
    </row>
    <row r="986" spans="2:43" x14ac:dyDescent="0.25">
      <c r="B986" s="88">
        <f>IF(AND(OR(Pipeline!$F$5=H986,Pipeline!$F$5="",Pipeline!$F$5="All"), OR(Pipeline!$F$6=J986,Pipeline!$F$6="",Pipeline!$F$6="All"),  OR(Pipeline!$J$5&lt;=K986,Pipeline!$J$5=""), OR(Pipeline!$J$6&gt;=K986,Pipeline!$J$6=""),  OR(Pipeline!$N$5&lt;=O986,Pipeline!$N$5=""), OR(Pipeline!$N$6&gt;=O986,Pipeline!$N$6="")),1,0)</f>
        <v>1</v>
      </c>
      <c r="C986" s="99">
        <f>IF(B986&lt;&gt;1,"",COUNTIFS($I$6:I985,I986,$B$6:B985,1)+1)</f>
        <v>974</v>
      </c>
      <c r="D986" s="100" t="str">
        <f>IF(LEN(INDEX(Input!B$6:B$1005,ROW($C986)-ROW($C$5),1))=0,"-",INDEX(Input!B$6:B$1005,ROW($C986)-ROW($C$5),1))</f>
        <v>-</v>
      </c>
      <c r="E986" s="100" t="str">
        <f>IF(LEN(INDEX(Input!C$6:C$1005,ROW($C986)-ROW($C$5),1))=0,"-",INDEX(Input!C$6:C$1005,ROW($C986)-ROW($C$5),1))</f>
        <v>-</v>
      </c>
      <c r="F986" s="100" t="str">
        <f>IF(LEN(INDEX(Input!D$6:D$1005,ROW($C986)-ROW($C$5),1))=0,"-",INDEX(Input!D$6:D$1005,ROW($C986)-ROW($C$5),1))</f>
        <v>-</v>
      </c>
      <c r="G986" s="100" t="str">
        <f>IF(LEN(INDEX(Input!E$6:E$1005,ROW($C986)-ROW($C$5),1))=0,"-",INDEX(Input!E$6:E$1005,ROW($C986)-ROW($C$5),1))</f>
        <v>-</v>
      </c>
      <c r="H986" s="100" t="str">
        <f>IF(LEN(INDEX(Input!F$6:F$1005,ROW($C986)-ROW($C$5),1))=0,"-",INDEX(Input!F$6:F$1005,ROW($C986)-ROW($C$5),1))</f>
        <v>-</v>
      </c>
      <c r="I986" s="100" t="str">
        <f>IF(LEN(INDEX(Input!G$6:G$1005,ROW($C986)-ROW($C$5),1))=0,"",INDEX(Input!G$6:G$1005,ROW($C986)-ROW($C$5),1))</f>
        <v/>
      </c>
      <c r="J986" s="100" t="str">
        <f>IF(LEN(INDEX(Input!B$6:B$1005,ROW($C986)-ROW($C$5),1))=0,"-",IF(INDEX(Input!H$6:H$1005,ROW($C986)-ROW($C$5),1)="","Not set",INDEX(Input!H$6:H$1005,ROW($C986)-ROW($C$5),1)) )</f>
        <v>-</v>
      </c>
      <c r="K986" s="101" t="str">
        <f>IF(LEN(INDEX(Input!I$6:I$1005,ROW($C986)-ROW($C$5),1))=0,"",INDEX(Input!I$6:I$1005,ROW($C986)-ROW($C$5),1))</f>
        <v/>
      </c>
      <c r="L986" s="101" t="str">
        <f t="array" ref="L986">IFERROR(IF($AY$24=123,DAY(K986)&amp;connector&amp;IF($AZ$24="Extended",INDEX($AT$24:$AT$35,MONTH(K986),1),MONTH(K986))&amp;connector&amp;IF($AZ$24="Short", RIGHT(YEAR(K986),2),YEAR(K986)),IF($AY$24=213, MONTH(K986)&amp;connector&amp;DAY(K986)&amp;connector&amp;IF($AZ$24="Short", RIGHT(YEAR(K986),2),YEAR(K986)),IF($AZ$24="Short", RIGHT(YEAR(K986),2),YEAR(K986))&amp;connector&amp;MONTH(K986)&amp;connector&amp;DAY(K986))),"-")</f>
        <v>-</v>
      </c>
      <c r="M986" s="101" t="str">
        <f>IF(LEN(INDEX(Input!J$6:J$1005,ROW($C986)-ROW($C$5),1))=0,"",INDEX(Input!J$6:J$1005,ROW($C986)-ROW($C$5),1))</f>
        <v/>
      </c>
      <c r="N986" s="101" t="str">
        <f t="array" ref="N986">IFERROR(IF($AY$24=123,DAY(M986)&amp;connector&amp;IF($AZ$24="Extended",INDEX($AT$24:$AT$35,MONTH(M986),1),MONTH(M986))&amp;connector&amp;IF($AZ$24="Short", RIGHT(YEAR(M986),2),YEAR(M986)),IF($AY$24=213, MONTH(M986)&amp;connector&amp;DAY(M986)&amp;connector&amp;IF($AZ$24="Short", RIGHT(YEAR(M986),2),YEAR(M986)),IF($AZ$24="Short", RIGHT(YEAR(M986),2),YEAR(M986))&amp;connector&amp;MONTH(M986)&amp;connector&amp;DAY(M986))),"-")</f>
        <v>-</v>
      </c>
      <c r="O986" s="156" t="str">
        <f>IF(LEN(INDEX(Input!K$6:K$1005,ROW($C986)-ROW($C$5),1))=0,"",INDEX(Input!K$6:K$1005,ROW($C986)-ROW($C$5),1))</f>
        <v/>
      </c>
      <c r="P986" s="100" t="str">
        <f t="shared" si="117"/>
        <v>-</v>
      </c>
      <c r="Q986" s="156" t="str">
        <f>IF(LEN(INDEX(Input!L$6:L$1005,ROW($C986)-ROW($C$5),1))=0,"",INDEX(Input!L$6:L$1005,ROW($C986)-ROW($C$5),1))</f>
        <v/>
      </c>
      <c r="R986" s="100" t="str">
        <f t="shared" si="118"/>
        <v>-</v>
      </c>
      <c r="S986" s="156" t="str">
        <f>IF(LEN(INDEX(Input!M$6:M$1005,ROW($C986)-ROW($C$5),1))=0,"-",INDEX(Input!M$6:M$1005,ROW($C986)-ROW($C$5),1))</f>
        <v>-</v>
      </c>
      <c r="T986" s="156" t="str">
        <f t="shared" si="119"/>
        <v/>
      </c>
      <c r="U986" s="100" t="str">
        <f t="shared" si="120"/>
        <v>-</v>
      </c>
      <c r="V986" s="156" t="str">
        <f>IF(LEN(INDEX(Input!O$6:O$1005,ROW($C986)-ROW($C$5),1))=0,"",INDEX(Input!O$6:O$1005,ROW($C986)-ROW($C$5),1))</f>
        <v/>
      </c>
      <c r="W986" s="100" t="str">
        <f t="shared" si="121"/>
        <v>-</v>
      </c>
      <c r="X986" s="104" t="str">
        <f t="shared" si="122"/>
        <v/>
      </c>
      <c r="Y986" s="102" t="str">
        <f t="shared" si="116"/>
        <v/>
      </c>
      <c r="Z986" s="102" t="str">
        <f>IF(AND(OR(Dashboard!$D$7=J986,Dashboard!$D$7=""),  OR(Dashboard!$G$6&lt;=K986,Dashboard!$G$6=""), OR(Dashboard!$G$7&gt;=K986,Dashboard!$G$7=""),  OR(Dashboard!$J$6&lt;=O986,Dashboard!$J$6=""), OR(Dashboard!$J$7&gt;=O986,Dashboard!$J$7=""),D986&lt;&gt;""),"x","")</f>
        <v>x</v>
      </c>
      <c r="AA986" s="102" t="str">
        <f>IF(AND(OR(Dashboard!$D$6=H986,Dashboard!$D$6="",Dashboard!$D$6="All"), Z986="x"),"x","")</f>
        <v>x</v>
      </c>
      <c r="AB986" s="103" t="str">
        <f>IF(AND(OR(Dashboard!$D$6=H986,Dashboard!$D$6="",Dashboard!$D$6="All"), OR(Dashboard!$D$7=J986,Dashboard!$D$7=""),  OR(Dashboard!$G$6&lt;=K986,Dashboard!$G$6=""), OR(Dashboard!$G$7&gt;=K986,Dashboard!$G$7=""),  OR(Dashboard!$J$6&lt;=O986,Dashboard!$J$6=""), OR(Dashboard!$J$7&gt;=O986,Dashboard!$J$7=""),I986&lt;&gt;""),"x","")</f>
        <v/>
      </c>
      <c r="AC986" s="88" t="str">
        <f>IF($AB986&lt;&gt;"x","",IF(AND($I986&lt;&gt;AC$4, IFERROR(MATCH("c",$AB986:AB986,0),0)=0),"x", IF(IFERROR(MATCH("c",$AB986:AB986,0),0)=0,"c","")))</f>
        <v/>
      </c>
      <c r="AD986" s="88" t="str">
        <f>IF($AB986&lt;&gt;"x","",IF(AND($I986&lt;&gt;AD$4, IFERROR(MATCH("c",$AB986:AC986,0),0)=0),"x", IF(IFERROR(MATCH("c",$AB986:AC986,0),0)=0,"c","")))</f>
        <v/>
      </c>
      <c r="AE986" s="88" t="str">
        <f>IF($AB986&lt;&gt;"x","",IF(AND($I986&lt;&gt;AE$4, IFERROR(MATCH("c",$AB986:AD986,0),0)=0),"x", IF(IFERROR(MATCH("c",$AB986:AD986,0),0)=0,"c","")))</f>
        <v/>
      </c>
      <c r="AF986" s="88" t="str">
        <f>IF($AB986&lt;&gt;"x","",IF(AND($I986&lt;&gt;AF$4, IFERROR(MATCH("c",$AB986:AE986,0),0)=0),"x", IF(IFERROR(MATCH("c",$AB986:AE986,0),0)=0,"c","")))</f>
        <v/>
      </c>
      <c r="AG986" s="88" t="str">
        <f>IF($AB986&lt;&gt;"x","",IF(AND($I986&lt;&gt;AG$4, IFERROR(MATCH("c",$AB986:AF986,0),0)=0),"x", IF(IFERROR(MATCH("c",$AB986:AF986,0),0)=0,"c","")))</f>
        <v/>
      </c>
      <c r="AH986" s="88" t="str">
        <f>IF($AB986&lt;&gt;"x","",IF(AND($I986&lt;&gt;AH$4, IFERROR(MATCH("c",$AB986:AG986,0),0)=0),"x", IF(IFERROR(MATCH("c",$AB986:AG986,0),0)=0,"c","")))</f>
        <v/>
      </c>
      <c r="AI986" s="88" t="str">
        <f>IF($AB986&lt;&gt;"x","",IF(AND($I986&lt;&gt;AI$4, IFERROR(MATCH("c",$AB986:AH986,0),0)=0),"x", IF(IFERROR(MATCH("c",$AB986:AH986,0),0)=0,"c","")))</f>
        <v/>
      </c>
      <c r="AJ986" s="88" t="str">
        <f>IF($AB986&lt;&gt;"x","",IF(AND($I986&lt;&gt;AJ$4, IFERROR(MATCH("c",$AB986:AI986,0),0)=0),"x", IF(IFERROR(MATCH("c",$AB986:AI986,0),0)=0,"c","")))</f>
        <v/>
      </c>
      <c r="AK986" s="88" t="str">
        <f>IF($AB986&lt;&gt;"x","",IF(AND($I986&lt;&gt;AK$4, IFERROR(MATCH("c",$AB986:AJ986,0),0)=0),"x", IF(IFERROR(MATCH("c",$AB986:AJ986,0),0)=0,"c","")))</f>
        <v/>
      </c>
      <c r="AL986" s="88" t="str">
        <f>IF($AB986&lt;&gt;"x","",IF(AND($I986&lt;&gt;AL$4, IFERROR(MATCH("c",$AB986:AK986,0),0)=0),"x", IF(IFERROR(MATCH("c",$AB986:AK986,0),0)=0,"c","")))</f>
        <v/>
      </c>
      <c r="AM986" s="88" t="str">
        <f>IF($AB986&lt;&gt;"x","",IF(AND($I986&lt;&gt;AM$4, IFERROR(MATCH("c",$AB986:AL986,0),0)=0),"x", IF(IFERROR(MATCH("c",$AB986:AL986,0),0)=0,"c","")))</f>
        <v/>
      </c>
      <c r="AN986" s="88" t="str">
        <f>IF($AB986&lt;&gt;"x","",IF(AND($I986&lt;&gt;AN$4, IFERROR(MATCH("c",$AB986:AM986,0),0)=0),"x", IF(IFERROR(MATCH("c",$AB986:AM986,0),0)=0,"c","")))</f>
        <v/>
      </c>
      <c r="AO986" s="88" t="str">
        <f>IF($AB986&lt;&gt;"x","",IF(AND($I986&lt;&gt;AO$4, IFERROR(MATCH("c",$AB986:AN986,0),0)=0),"x", IF(IFERROR(MATCH("c",$AB986:AN986,0),0)=0,"c","")))</f>
        <v/>
      </c>
      <c r="AP986" s="88" t="str">
        <f>IF($AB986&lt;&gt;"x","",IF(AND($I986&lt;&gt;AP$4, IFERROR(MATCH("c",$AB986:AO986,0),0)=0),"x", IF(IFERROR(MATCH("c",$AB986:AO986,0),0)=0,"c","")))</f>
        <v/>
      </c>
      <c r="AQ986" s="88" t="str">
        <f>IF($AB986&lt;&gt;"x","",IF(AND($I986&lt;&gt;AQ$4, IFERROR(MATCH("c",$AB986:AP986,0),0)=0),"x", IF(IFERROR(MATCH("c",$AB986:AP986,0),0)=0,"c","")))</f>
        <v/>
      </c>
    </row>
    <row r="987" spans="2:43" x14ac:dyDescent="0.25">
      <c r="B987" s="88">
        <f>IF(AND(OR(Pipeline!$F$5=H987,Pipeline!$F$5="",Pipeline!$F$5="All"), OR(Pipeline!$F$6=J987,Pipeline!$F$6="",Pipeline!$F$6="All"),  OR(Pipeline!$J$5&lt;=K987,Pipeline!$J$5=""), OR(Pipeline!$J$6&gt;=K987,Pipeline!$J$6=""),  OR(Pipeline!$N$5&lt;=O987,Pipeline!$N$5=""), OR(Pipeline!$N$6&gt;=O987,Pipeline!$N$6="")),1,0)</f>
        <v>1</v>
      </c>
      <c r="C987" s="99">
        <f>IF(B987&lt;&gt;1,"",COUNTIFS($I$6:I986,I987,$B$6:B986,1)+1)</f>
        <v>975</v>
      </c>
      <c r="D987" s="100" t="str">
        <f>IF(LEN(INDEX(Input!B$6:B$1005,ROW($C987)-ROW($C$5),1))=0,"-",INDEX(Input!B$6:B$1005,ROW($C987)-ROW($C$5),1))</f>
        <v>-</v>
      </c>
      <c r="E987" s="100" t="str">
        <f>IF(LEN(INDEX(Input!C$6:C$1005,ROW($C987)-ROW($C$5),1))=0,"-",INDEX(Input!C$6:C$1005,ROW($C987)-ROW($C$5),1))</f>
        <v>-</v>
      </c>
      <c r="F987" s="100" t="str">
        <f>IF(LEN(INDEX(Input!D$6:D$1005,ROW($C987)-ROW($C$5),1))=0,"-",INDEX(Input!D$6:D$1005,ROW($C987)-ROW($C$5),1))</f>
        <v>-</v>
      </c>
      <c r="G987" s="100" t="str">
        <f>IF(LEN(INDEX(Input!E$6:E$1005,ROW($C987)-ROW($C$5),1))=0,"-",INDEX(Input!E$6:E$1005,ROW($C987)-ROW($C$5),1))</f>
        <v>-</v>
      </c>
      <c r="H987" s="100" t="str">
        <f>IF(LEN(INDEX(Input!F$6:F$1005,ROW($C987)-ROW($C$5),1))=0,"-",INDEX(Input!F$6:F$1005,ROW($C987)-ROW($C$5),1))</f>
        <v>-</v>
      </c>
      <c r="I987" s="100" t="str">
        <f>IF(LEN(INDEX(Input!G$6:G$1005,ROW($C987)-ROW($C$5),1))=0,"",INDEX(Input!G$6:G$1005,ROW($C987)-ROW($C$5),1))</f>
        <v/>
      </c>
      <c r="J987" s="100" t="str">
        <f>IF(LEN(INDEX(Input!B$6:B$1005,ROW($C987)-ROW($C$5),1))=0,"-",IF(INDEX(Input!H$6:H$1005,ROW($C987)-ROW($C$5),1)="","Not set",INDEX(Input!H$6:H$1005,ROW($C987)-ROW($C$5),1)) )</f>
        <v>-</v>
      </c>
      <c r="K987" s="101" t="str">
        <f>IF(LEN(INDEX(Input!I$6:I$1005,ROW($C987)-ROW($C$5),1))=0,"",INDEX(Input!I$6:I$1005,ROW($C987)-ROW($C$5),1))</f>
        <v/>
      </c>
      <c r="L987" s="101" t="str">
        <f t="array" ref="L987">IFERROR(IF($AY$24=123,DAY(K987)&amp;connector&amp;IF($AZ$24="Extended",INDEX($AT$24:$AT$35,MONTH(K987),1),MONTH(K987))&amp;connector&amp;IF($AZ$24="Short", RIGHT(YEAR(K987),2),YEAR(K987)),IF($AY$24=213, MONTH(K987)&amp;connector&amp;DAY(K987)&amp;connector&amp;IF($AZ$24="Short", RIGHT(YEAR(K987),2),YEAR(K987)),IF($AZ$24="Short", RIGHT(YEAR(K987),2),YEAR(K987))&amp;connector&amp;MONTH(K987)&amp;connector&amp;DAY(K987))),"-")</f>
        <v>-</v>
      </c>
      <c r="M987" s="101" t="str">
        <f>IF(LEN(INDEX(Input!J$6:J$1005,ROW($C987)-ROW($C$5),1))=0,"",INDEX(Input!J$6:J$1005,ROW($C987)-ROW($C$5),1))</f>
        <v/>
      </c>
      <c r="N987" s="101" t="str">
        <f t="array" ref="N987">IFERROR(IF($AY$24=123,DAY(M987)&amp;connector&amp;IF($AZ$24="Extended",INDEX($AT$24:$AT$35,MONTH(M987),1),MONTH(M987))&amp;connector&amp;IF($AZ$24="Short", RIGHT(YEAR(M987),2),YEAR(M987)),IF($AY$24=213, MONTH(M987)&amp;connector&amp;DAY(M987)&amp;connector&amp;IF($AZ$24="Short", RIGHT(YEAR(M987),2),YEAR(M987)),IF($AZ$24="Short", RIGHT(YEAR(M987),2),YEAR(M987))&amp;connector&amp;MONTH(M987)&amp;connector&amp;DAY(M987))),"-")</f>
        <v>-</v>
      </c>
      <c r="O987" s="156" t="str">
        <f>IF(LEN(INDEX(Input!K$6:K$1005,ROW($C987)-ROW($C$5),1))=0,"",INDEX(Input!K$6:K$1005,ROW($C987)-ROW($C$5),1))</f>
        <v/>
      </c>
      <c r="P987" s="100" t="str">
        <f t="shared" si="117"/>
        <v>-</v>
      </c>
      <c r="Q987" s="156" t="str">
        <f>IF(LEN(INDEX(Input!L$6:L$1005,ROW($C987)-ROW($C$5),1))=0,"",INDEX(Input!L$6:L$1005,ROW($C987)-ROW($C$5),1))</f>
        <v/>
      </c>
      <c r="R987" s="100" t="str">
        <f t="shared" si="118"/>
        <v>-</v>
      </c>
      <c r="S987" s="156" t="str">
        <f>IF(LEN(INDEX(Input!M$6:M$1005,ROW($C987)-ROW($C$5),1))=0,"-",INDEX(Input!M$6:M$1005,ROW($C987)-ROW($C$5),1))</f>
        <v>-</v>
      </c>
      <c r="T987" s="156" t="str">
        <f t="shared" si="119"/>
        <v/>
      </c>
      <c r="U987" s="100" t="str">
        <f t="shared" si="120"/>
        <v>-</v>
      </c>
      <c r="V987" s="156" t="str">
        <f>IF(LEN(INDEX(Input!O$6:O$1005,ROW($C987)-ROW($C$5),1))=0,"",INDEX(Input!O$6:O$1005,ROW($C987)-ROW($C$5),1))</f>
        <v/>
      </c>
      <c r="W987" s="100" t="str">
        <f t="shared" si="121"/>
        <v>-</v>
      </c>
      <c r="X987" s="104" t="str">
        <f t="shared" si="122"/>
        <v/>
      </c>
      <c r="Y987" s="102" t="str">
        <f t="shared" si="116"/>
        <v/>
      </c>
      <c r="Z987" s="102" t="str">
        <f>IF(AND(OR(Dashboard!$D$7=J987,Dashboard!$D$7=""),  OR(Dashboard!$G$6&lt;=K987,Dashboard!$G$6=""), OR(Dashboard!$G$7&gt;=K987,Dashboard!$G$7=""),  OR(Dashboard!$J$6&lt;=O987,Dashboard!$J$6=""), OR(Dashboard!$J$7&gt;=O987,Dashboard!$J$7=""),D987&lt;&gt;""),"x","")</f>
        <v>x</v>
      </c>
      <c r="AA987" s="102" t="str">
        <f>IF(AND(OR(Dashboard!$D$6=H987,Dashboard!$D$6="",Dashboard!$D$6="All"), Z987="x"),"x","")</f>
        <v>x</v>
      </c>
      <c r="AB987" s="103" t="str">
        <f>IF(AND(OR(Dashboard!$D$6=H987,Dashboard!$D$6="",Dashboard!$D$6="All"), OR(Dashboard!$D$7=J987,Dashboard!$D$7=""),  OR(Dashboard!$G$6&lt;=K987,Dashboard!$G$6=""), OR(Dashboard!$G$7&gt;=K987,Dashboard!$G$7=""),  OR(Dashboard!$J$6&lt;=O987,Dashboard!$J$6=""), OR(Dashboard!$J$7&gt;=O987,Dashboard!$J$7=""),I987&lt;&gt;""),"x","")</f>
        <v/>
      </c>
      <c r="AC987" s="88" t="str">
        <f>IF($AB987&lt;&gt;"x","",IF(AND($I987&lt;&gt;AC$4, IFERROR(MATCH("c",$AB987:AB987,0),0)=0),"x", IF(IFERROR(MATCH("c",$AB987:AB987,0),0)=0,"c","")))</f>
        <v/>
      </c>
      <c r="AD987" s="88" t="str">
        <f>IF($AB987&lt;&gt;"x","",IF(AND($I987&lt;&gt;AD$4, IFERROR(MATCH("c",$AB987:AC987,0),0)=0),"x", IF(IFERROR(MATCH("c",$AB987:AC987,0),0)=0,"c","")))</f>
        <v/>
      </c>
      <c r="AE987" s="88" t="str">
        <f>IF($AB987&lt;&gt;"x","",IF(AND($I987&lt;&gt;AE$4, IFERROR(MATCH("c",$AB987:AD987,0),0)=0),"x", IF(IFERROR(MATCH("c",$AB987:AD987,0),0)=0,"c","")))</f>
        <v/>
      </c>
      <c r="AF987" s="88" t="str">
        <f>IF($AB987&lt;&gt;"x","",IF(AND($I987&lt;&gt;AF$4, IFERROR(MATCH("c",$AB987:AE987,0),0)=0),"x", IF(IFERROR(MATCH("c",$AB987:AE987,0),0)=0,"c","")))</f>
        <v/>
      </c>
      <c r="AG987" s="88" t="str">
        <f>IF($AB987&lt;&gt;"x","",IF(AND($I987&lt;&gt;AG$4, IFERROR(MATCH("c",$AB987:AF987,0),0)=0),"x", IF(IFERROR(MATCH("c",$AB987:AF987,0),0)=0,"c","")))</f>
        <v/>
      </c>
      <c r="AH987" s="88" t="str">
        <f>IF($AB987&lt;&gt;"x","",IF(AND($I987&lt;&gt;AH$4, IFERROR(MATCH("c",$AB987:AG987,0),0)=0),"x", IF(IFERROR(MATCH("c",$AB987:AG987,0),0)=0,"c","")))</f>
        <v/>
      </c>
      <c r="AI987" s="88" t="str">
        <f>IF($AB987&lt;&gt;"x","",IF(AND($I987&lt;&gt;AI$4, IFERROR(MATCH("c",$AB987:AH987,0),0)=0),"x", IF(IFERROR(MATCH("c",$AB987:AH987,0),0)=0,"c","")))</f>
        <v/>
      </c>
      <c r="AJ987" s="88" t="str">
        <f>IF($AB987&lt;&gt;"x","",IF(AND($I987&lt;&gt;AJ$4, IFERROR(MATCH("c",$AB987:AI987,0),0)=0),"x", IF(IFERROR(MATCH("c",$AB987:AI987,0),0)=0,"c","")))</f>
        <v/>
      </c>
      <c r="AK987" s="88" t="str">
        <f>IF($AB987&lt;&gt;"x","",IF(AND($I987&lt;&gt;AK$4, IFERROR(MATCH("c",$AB987:AJ987,0),0)=0),"x", IF(IFERROR(MATCH("c",$AB987:AJ987,0),0)=0,"c","")))</f>
        <v/>
      </c>
      <c r="AL987" s="88" t="str">
        <f>IF($AB987&lt;&gt;"x","",IF(AND($I987&lt;&gt;AL$4, IFERROR(MATCH("c",$AB987:AK987,0),0)=0),"x", IF(IFERROR(MATCH("c",$AB987:AK987,0),0)=0,"c","")))</f>
        <v/>
      </c>
      <c r="AM987" s="88" t="str">
        <f>IF($AB987&lt;&gt;"x","",IF(AND($I987&lt;&gt;AM$4, IFERROR(MATCH("c",$AB987:AL987,0),0)=0),"x", IF(IFERROR(MATCH("c",$AB987:AL987,0),0)=0,"c","")))</f>
        <v/>
      </c>
      <c r="AN987" s="88" t="str">
        <f>IF($AB987&lt;&gt;"x","",IF(AND($I987&lt;&gt;AN$4, IFERROR(MATCH("c",$AB987:AM987,0),0)=0),"x", IF(IFERROR(MATCH("c",$AB987:AM987,0),0)=0,"c","")))</f>
        <v/>
      </c>
      <c r="AO987" s="88" t="str">
        <f>IF($AB987&lt;&gt;"x","",IF(AND($I987&lt;&gt;AO$4, IFERROR(MATCH("c",$AB987:AN987,0),0)=0),"x", IF(IFERROR(MATCH("c",$AB987:AN987,0),0)=0,"c","")))</f>
        <v/>
      </c>
      <c r="AP987" s="88" t="str">
        <f>IF($AB987&lt;&gt;"x","",IF(AND($I987&lt;&gt;AP$4, IFERROR(MATCH("c",$AB987:AO987,0),0)=0),"x", IF(IFERROR(MATCH("c",$AB987:AO987,0),0)=0,"c","")))</f>
        <v/>
      </c>
      <c r="AQ987" s="88" t="str">
        <f>IF($AB987&lt;&gt;"x","",IF(AND($I987&lt;&gt;AQ$4, IFERROR(MATCH("c",$AB987:AP987,0),0)=0),"x", IF(IFERROR(MATCH("c",$AB987:AP987,0),0)=0,"c","")))</f>
        <v/>
      </c>
    </row>
    <row r="988" spans="2:43" x14ac:dyDescent="0.25">
      <c r="B988" s="88">
        <f>IF(AND(OR(Pipeline!$F$5=H988,Pipeline!$F$5="",Pipeline!$F$5="All"), OR(Pipeline!$F$6=J988,Pipeline!$F$6="",Pipeline!$F$6="All"),  OR(Pipeline!$J$5&lt;=K988,Pipeline!$J$5=""), OR(Pipeline!$J$6&gt;=K988,Pipeline!$J$6=""),  OR(Pipeline!$N$5&lt;=O988,Pipeline!$N$5=""), OR(Pipeline!$N$6&gt;=O988,Pipeline!$N$6="")),1,0)</f>
        <v>1</v>
      </c>
      <c r="C988" s="99">
        <f>IF(B988&lt;&gt;1,"",COUNTIFS($I$6:I987,I988,$B$6:B987,1)+1)</f>
        <v>976</v>
      </c>
      <c r="D988" s="100" t="str">
        <f>IF(LEN(INDEX(Input!B$6:B$1005,ROW($C988)-ROW($C$5),1))=0,"-",INDEX(Input!B$6:B$1005,ROW($C988)-ROW($C$5),1))</f>
        <v>-</v>
      </c>
      <c r="E988" s="100" t="str">
        <f>IF(LEN(INDEX(Input!C$6:C$1005,ROW($C988)-ROW($C$5),1))=0,"-",INDEX(Input!C$6:C$1005,ROW($C988)-ROW($C$5),1))</f>
        <v>-</v>
      </c>
      <c r="F988" s="100" t="str">
        <f>IF(LEN(INDEX(Input!D$6:D$1005,ROW($C988)-ROW($C$5),1))=0,"-",INDEX(Input!D$6:D$1005,ROW($C988)-ROW($C$5),1))</f>
        <v>-</v>
      </c>
      <c r="G988" s="100" t="str">
        <f>IF(LEN(INDEX(Input!E$6:E$1005,ROW($C988)-ROW($C$5),1))=0,"-",INDEX(Input!E$6:E$1005,ROW($C988)-ROW($C$5),1))</f>
        <v>-</v>
      </c>
      <c r="H988" s="100" t="str">
        <f>IF(LEN(INDEX(Input!F$6:F$1005,ROW($C988)-ROW($C$5),1))=0,"-",INDEX(Input!F$6:F$1005,ROW($C988)-ROW($C$5),1))</f>
        <v>-</v>
      </c>
      <c r="I988" s="100" t="str">
        <f>IF(LEN(INDEX(Input!G$6:G$1005,ROW($C988)-ROW($C$5),1))=0,"",INDEX(Input!G$6:G$1005,ROW($C988)-ROW($C$5),1))</f>
        <v/>
      </c>
      <c r="J988" s="100" t="str">
        <f>IF(LEN(INDEX(Input!B$6:B$1005,ROW($C988)-ROW($C$5),1))=0,"-",IF(INDEX(Input!H$6:H$1005,ROW($C988)-ROW($C$5),1)="","Not set",INDEX(Input!H$6:H$1005,ROW($C988)-ROW($C$5),1)) )</f>
        <v>-</v>
      </c>
      <c r="K988" s="101" t="str">
        <f>IF(LEN(INDEX(Input!I$6:I$1005,ROW($C988)-ROW($C$5),1))=0,"",INDEX(Input!I$6:I$1005,ROW($C988)-ROW($C$5),1))</f>
        <v/>
      </c>
      <c r="L988" s="101" t="str">
        <f t="array" ref="L988">IFERROR(IF($AY$24=123,DAY(K988)&amp;connector&amp;IF($AZ$24="Extended",INDEX($AT$24:$AT$35,MONTH(K988),1),MONTH(K988))&amp;connector&amp;IF($AZ$24="Short", RIGHT(YEAR(K988),2),YEAR(K988)),IF($AY$24=213, MONTH(K988)&amp;connector&amp;DAY(K988)&amp;connector&amp;IF($AZ$24="Short", RIGHT(YEAR(K988),2),YEAR(K988)),IF($AZ$24="Short", RIGHT(YEAR(K988),2),YEAR(K988))&amp;connector&amp;MONTH(K988)&amp;connector&amp;DAY(K988))),"-")</f>
        <v>-</v>
      </c>
      <c r="M988" s="101" t="str">
        <f>IF(LEN(INDEX(Input!J$6:J$1005,ROW($C988)-ROW($C$5),1))=0,"",INDEX(Input!J$6:J$1005,ROW($C988)-ROW($C$5),1))</f>
        <v/>
      </c>
      <c r="N988" s="101" t="str">
        <f t="array" ref="N988">IFERROR(IF($AY$24=123,DAY(M988)&amp;connector&amp;IF($AZ$24="Extended",INDEX($AT$24:$AT$35,MONTH(M988),1),MONTH(M988))&amp;connector&amp;IF($AZ$24="Short", RIGHT(YEAR(M988),2),YEAR(M988)),IF($AY$24=213, MONTH(M988)&amp;connector&amp;DAY(M988)&amp;connector&amp;IF($AZ$24="Short", RIGHT(YEAR(M988),2),YEAR(M988)),IF($AZ$24="Short", RIGHT(YEAR(M988),2),YEAR(M988))&amp;connector&amp;MONTH(M988)&amp;connector&amp;DAY(M988))),"-")</f>
        <v>-</v>
      </c>
      <c r="O988" s="156" t="str">
        <f>IF(LEN(INDEX(Input!K$6:K$1005,ROW($C988)-ROW($C$5),1))=0,"",INDEX(Input!K$6:K$1005,ROW($C988)-ROW($C$5),1))</f>
        <v/>
      </c>
      <c r="P988" s="100" t="str">
        <f t="shared" si="117"/>
        <v>-</v>
      </c>
      <c r="Q988" s="156" t="str">
        <f>IF(LEN(INDEX(Input!L$6:L$1005,ROW($C988)-ROW($C$5),1))=0,"",INDEX(Input!L$6:L$1005,ROW($C988)-ROW($C$5),1))</f>
        <v/>
      </c>
      <c r="R988" s="100" t="str">
        <f t="shared" si="118"/>
        <v>-</v>
      </c>
      <c r="S988" s="156" t="str">
        <f>IF(LEN(INDEX(Input!M$6:M$1005,ROW($C988)-ROW($C$5),1))=0,"-",INDEX(Input!M$6:M$1005,ROW($C988)-ROW($C$5),1))</f>
        <v>-</v>
      </c>
      <c r="T988" s="156" t="str">
        <f t="shared" si="119"/>
        <v/>
      </c>
      <c r="U988" s="100" t="str">
        <f t="shared" si="120"/>
        <v>-</v>
      </c>
      <c r="V988" s="156" t="str">
        <f>IF(LEN(INDEX(Input!O$6:O$1005,ROW($C988)-ROW($C$5),1))=0,"",INDEX(Input!O$6:O$1005,ROW($C988)-ROW($C$5),1))</f>
        <v/>
      </c>
      <c r="W988" s="100" t="str">
        <f t="shared" si="121"/>
        <v>-</v>
      </c>
      <c r="X988" s="104" t="str">
        <f t="shared" si="122"/>
        <v/>
      </c>
      <c r="Y988" s="102" t="str">
        <f t="shared" si="116"/>
        <v/>
      </c>
      <c r="Z988" s="102" t="str">
        <f>IF(AND(OR(Dashboard!$D$7=J988,Dashboard!$D$7=""),  OR(Dashboard!$G$6&lt;=K988,Dashboard!$G$6=""), OR(Dashboard!$G$7&gt;=K988,Dashboard!$G$7=""),  OR(Dashboard!$J$6&lt;=O988,Dashboard!$J$6=""), OR(Dashboard!$J$7&gt;=O988,Dashboard!$J$7=""),D988&lt;&gt;""),"x","")</f>
        <v>x</v>
      </c>
      <c r="AA988" s="102" t="str">
        <f>IF(AND(OR(Dashboard!$D$6=H988,Dashboard!$D$6="",Dashboard!$D$6="All"), Z988="x"),"x","")</f>
        <v>x</v>
      </c>
      <c r="AB988" s="103" t="str">
        <f>IF(AND(OR(Dashboard!$D$6=H988,Dashboard!$D$6="",Dashboard!$D$6="All"), OR(Dashboard!$D$7=J988,Dashboard!$D$7=""),  OR(Dashboard!$G$6&lt;=K988,Dashboard!$G$6=""), OR(Dashboard!$G$7&gt;=K988,Dashboard!$G$7=""),  OR(Dashboard!$J$6&lt;=O988,Dashboard!$J$6=""), OR(Dashboard!$J$7&gt;=O988,Dashboard!$J$7=""),I988&lt;&gt;""),"x","")</f>
        <v/>
      </c>
      <c r="AC988" s="88" t="str">
        <f>IF($AB988&lt;&gt;"x","",IF(AND($I988&lt;&gt;AC$4, IFERROR(MATCH("c",$AB988:AB988,0),0)=0),"x", IF(IFERROR(MATCH("c",$AB988:AB988,0),0)=0,"c","")))</f>
        <v/>
      </c>
      <c r="AD988" s="88" t="str">
        <f>IF($AB988&lt;&gt;"x","",IF(AND($I988&lt;&gt;AD$4, IFERROR(MATCH("c",$AB988:AC988,0),0)=0),"x", IF(IFERROR(MATCH("c",$AB988:AC988,0),0)=0,"c","")))</f>
        <v/>
      </c>
      <c r="AE988" s="88" t="str">
        <f>IF($AB988&lt;&gt;"x","",IF(AND($I988&lt;&gt;AE$4, IFERROR(MATCH("c",$AB988:AD988,0),0)=0),"x", IF(IFERROR(MATCH("c",$AB988:AD988,0),0)=0,"c","")))</f>
        <v/>
      </c>
      <c r="AF988" s="88" t="str">
        <f>IF($AB988&lt;&gt;"x","",IF(AND($I988&lt;&gt;AF$4, IFERROR(MATCH("c",$AB988:AE988,0),0)=0),"x", IF(IFERROR(MATCH("c",$AB988:AE988,0),0)=0,"c","")))</f>
        <v/>
      </c>
      <c r="AG988" s="88" t="str">
        <f>IF($AB988&lt;&gt;"x","",IF(AND($I988&lt;&gt;AG$4, IFERROR(MATCH("c",$AB988:AF988,0),0)=0),"x", IF(IFERROR(MATCH("c",$AB988:AF988,0),0)=0,"c","")))</f>
        <v/>
      </c>
      <c r="AH988" s="88" t="str">
        <f>IF($AB988&lt;&gt;"x","",IF(AND($I988&lt;&gt;AH$4, IFERROR(MATCH("c",$AB988:AG988,0),0)=0),"x", IF(IFERROR(MATCH("c",$AB988:AG988,0),0)=0,"c","")))</f>
        <v/>
      </c>
      <c r="AI988" s="88" t="str">
        <f>IF($AB988&lt;&gt;"x","",IF(AND($I988&lt;&gt;AI$4, IFERROR(MATCH("c",$AB988:AH988,0),0)=0),"x", IF(IFERROR(MATCH("c",$AB988:AH988,0),0)=0,"c","")))</f>
        <v/>
      </c>
      <c r="AJ988" s="88" t="str">
        <f>IF($AB988&lt;&gt;"x","",IF(AND($I988&lt;&gt;AJ$4, IFERROR(MATCH("c",$AB988:AI988,0),0)=0),"x", IF(IFERROR(MATCH("c",$AB988:AI988,0),0)=0,"c","")))</f>
        <v/>
      </c>
      <c r="AK988" s="88" t="str">
        <f>IF($AB988&lt;&gt;"x","",IF(AND($I988&lt;&gt;AK$4, IFERROR(MATCH("c",$AB988:AJ988,0),0)=0),"x", IF(IFERROR(MATCH("c",$AB988:AJ988,0),0)=0,"c","")))</f>
        <v/>
      </c>
      <c r="AL988" s="88" t="str">
        <f>IF($AB988&lt;&gt;"x","",IF(AND($I988&lt;&gt;AL$4, IFERROR(MATCH("c",$AB988:AK988,0),0)=0),"x", IF(IFERROR(MATCH("c",$AB988:AK988,0),0)=0,"c","")))</f>
        <v/>
      </c>
      <c r="AM988" s="88" t="str">
        <f>IF($AB988&lt;&gt;"x","",IF(AND($I988&lt;&gt;AM$4, IFERROR(MATCH("c",$AB988:AL988,0),0)=0),"x", IF(IFERROR(MATCH("c",$AB988:AL988,0),0)=0,"c","")))</f>
        <v/>
      </c>
      <c r="AN988" s="88" t="str">
        <f>IF($AB988&lt;&gt;"x","",IF(AND($I988&lt;&gt;AN$4, IFERROR(MATCH("c",$AB988:AM988,0),0)=0),"x", IF(IFERROR(MATCH("c",$AB988:AM988,0),0)=0,"c","")))</f>
        <v/>
      </c>
      <c r="AO988" s="88" t="str">
        <f>IF($AB988&lt;&gt;"x","",IF(AND($I988&lt;&gt;AO$4, IFERROR(MATCH("c",$AB988:AN988,0),0)=0),"x", IF(IFERROR(MATCH("c",$AB988:AN988,0),0)=0,"c","")))</f>
        <v/>
      </c>
      <c r="AP988" s="88" t="str">
        <f>IF($AB988&lt;&gt;"x","",IF(AND($I988&lt;&gt;AP$4, IFERROR(MATCH("c",$AB988:AO988,0),0)=0),"x", IF(IFERROR(MATCH("c",$AB988:AO988,0),0)=0,"c","")))</f>
        <v/>
      </c>
      <c r="AQ988" s="88" t="str">
        <f>IF($AB988&lt;&gt;"x","",IF(AND($I988&lt;&gt;AQ$4, IFERROR(MATCH("c",$AB988:AP988,0),0)=0),"x", IF(IFERROR(MATCH("c",$AB988:AP988,0),0)=0,"c","")))</f>
        <v/>
      </c>
    </row>
    <row r="989" spans="2:43" x14ac:dyDescent="0.25">
      <c r="B989" s="88">
        <f>IF(AND(OR(Pipeline!$F$5=H989,Pipeline!$F$5="",Pipeline!$F$5="All"), OR(Pipeline!$F$6=J989,Pipeline!$F$6="",Pipeline!$F$6="All"),  OR(Pipeline!$J$5&lt;=K989,Pipeline!$J$5=""), OR(Pipeline!$J$6&gt;=K989,Pipeline!$J$6=""),  OR(Pipeline!$N$5&lt;=O989,Pipeline!$N$5=""), OR(Pipeline!$N$6&gt;=O989,Pipeline!$N$6="")),1,0)</f>
        <v>1</v>
      </c>
      <c r="C989" s="99">
        <f>IF(B989&lt;&gt;1,"",COUNTIFS($I$6:I988,I989,$B$6:B988,1)+1)</f>
        <v>977</v>
      </c>
      <c r="D989" s="100" t="str">
        <f>IF(LEN(INDEX(Input!B$6:B$1005,ROW($C989)-ROW($C$5),1))=0,"-",INDEX(Input!B$6:B$1005,ROW($C989)-ROW($C$5),1))</f>
        <v>-</v>
      </c>
      <c r="E989" s="100" t="str">
        <f>IF(LEN(INDEX(Input!C$6:C$1005,ROW($C989)-ROW($C$5),1))=0,"-",INDEX(Input!C$6:C$1005,ROW($C989)-ROW($C$5),1))</f>
        <v>-</v>
      </c>
      <c r="F989" s="100" t="str">
        <f>IF(LEN(INDEX(Input!D$6:D$1005,ROW($C989)-ROW($C$5),1))=0,"-",INDEX(Input!D$6:D$1005,ROW($C989)-ROW($C$5),1))</f>
        <v>-</v>
      </c>
      <c r="G989" s="100" t="str">
        <f>IF(LEN(INDEX(Input!E$6:E$1005,ROW($C989)-ROW($C$5),1))=0,"-",INDEX(Input!E$6:E$1005,ROW($C989)-ROW($C$5),1))</f>
        <v>-</v>
      </c>
      <c r="H989" s="100" t="str">
        <f>IF(LEN(INDEX(Input!F$6:F$1005,ROW($C989)-ROW($C$5),1))=0,"-",INDEX(Input!F$6:F$1005,ROW($C989)-ROW($C$5),1))</f>
        <v>-</v>
      </c>
      <c r="I989" s="100" t="str">
        <f>IF(LEN(INDEX(Input!G$6:G$1005,ROW($C989)-ROW($C$5),1))=0,"",INDEX(Input!G$6:G$1005,ROW($C989)-ROW($C$5),1))</f>
        <v/>
      </c>
      <c r="J989" s="100" t="str">
        <f>IF(LEN(INDEX(Input!B$6:B$1005,ROW($C989)-ROW($C$5),1))=0,"-",IF(INDEX(Input!H$6:H$1005,ROW($C989)-ROW($C$5),1)="","Not set",INDEX(Input!H$6:H$1005,ROW($C989)-ROW($C$5),1)) )</f>
        <v>-</v>
      </c>
      <c r="K989" s="101" t="str">
        <f>IF(LEN(INDEX(Input!I$6:I$1005,ROW($C989)-ROW($C$5),1))=0,"",INDEX(Input!I$6:I$1005,ROW($C989)-ROW($C$5),1))</f>
        <v/>
      </c>
      <c r="L989" s="101" t="str">
        <f t="array" ref="L989">IFERROR(IF($AY$24=123,DAY(K989)&amp;connector&amp;IF($AZ$24="Extended",INDEX($AT$24:$AT$35,MONTH(K989),1),MONTH(K989))&amp;connector&amp;IF($AZ$24="Short", RIGHT(YEAR(K989),2),YEAR(K989)),IF($AY$24=213, MONTH(K989)&amp;connector&amp;DAY(K989)&amp;connector&amp;IF($AZ$24="Short", RIGHT(YEAR(K989),2),YEAR(K989)),IF($AZ$24="Short", RIGHT(YEAR(K989),2),YEAR(K989))&amp;connector&amp;MONTH(K989)&amp;connector&amp;DAY(K989))),"-")</f>
        <v>-</v>
      </c>
      <c r="M989" s="101" t="str">
        <f>IF(LEN(INDEX(Input!J$6:J$1005,ROW($C989)-ROW($C$5),1))=0,"",INDEX(Input!J$6:J$1005,ROW($C989)-ROW($C$5),1))</f>
        <v/>
      </c>
      <c r="N989" s="101" t="str">
        <f t="array" ref="N989">IFERROR(IF($AY$24=123,DAY(M989)&amp;connector&amp;IF($AZ$24="Extended",INDEX($AT$24:$AT$35,MONTH(M989),1),MONTH(M989))&amp;connector&amp;IF($AZ$24="Short", RIGHT(YEAR(M989),2),YEAR(M989)),IF($AY$24=213, MONTH(M989)&amp;connector&amp;DAY(M989)&amp;connector&amp;IF($AZ$24="Short", RIGHT(YEAR(M989),2),YEAR(M989)),IF($AZ$24="Short", RIGHT(YEAR(M989),2),YEAR(M989))&amp;connector&amp;MONTH(M989)&amp;connector&amp;DAY(M989))),"-")</f>
        <v>-</v>
      </c>
      <c r="O989" s="156" t="str">
        <f>IF(LEN(INDEX(Input!K$6:K$1005,ROW($C989)-ROW($C$5),1))=0,"",INDEX(Input!K$6:K$1005,ROW($C989)-ROW($C$5),1))</f>
        <v/>
      </c>
      <c r="P989" s="100" t="str">
        <f t="shared" si="117"/>
        <v>-</v>
      </c>
      <c r="Q989" s="156" t="str">
        <f>IF(LEN(INDEX(Input!L$6:L$1005,ROW($C989)-ROW($C$5),1))=0,"",INDEX(Input!L$6:L$1005,ROW($C989)-ROW($C$5),1))</f>
        <v/>
      </c>
      <c r="R989" s="100" t="str">
        <f t="shared" si="118"/>
        <v>-</v>
      </c>
      <c r="S989" s="156" t="str">
        <f>IF(LEN(INDEX(Input!M$6:M$1005,ROW($C989)-ROW($C$5),1))=0,"-",INDEX(Input!M$6:M$1005,ROW($C989)-ROW($C$5),1))</f>
        <v>-</v>
      </c>
      <c r="T989" s="156" t="str">
        <f t="shared" si="119"/>
        <v/>
      </c>
      <c r="U989" s="100" t="str">
        <f t="shared" si="120"/>
        <v>-</v>
      </c>
      <c r="V989" s="156" t="str">
        <f>IF(LEN(INDEX(Input!O$6:O$1005,ROW($C989)-ROW($C$5),1))=0,"",INDEX(Input!O$6:O$1005,ROW($C989)-ROW($C$5),1))</f>
        <v/>
      </c>
      <c r="W989" s="100" t="str">
        <f t="shared" si="121"/>
        <v>-</v>
      </c>
      <c r="X989" s="104" t="str">
        <f t="shared" si="122"/>
        <v/>
      </c>
      <c r="Y989" s="102" t="str">
        <f t="shared" si="116"/>
        <v/>
      </c>
      <c r="Z989" s="102" t="str">
        <f>IF(AND(OR(Dashboard!$D$7=J989,Dashboard!$D$7=""),  OR(Dashboard!$G$6&lt;=K989,Dashboard!$G$6=""), OR(Dashboard!$G$7&gt;=K989,Dashboard!$G$7=""),  OR(Dashboard!$J$6&lt;=O989,Dashboard!$J$6=""), OR(Dashboard!$J$7&gt;=O989,Dashboard!$J$7=""),D989&lt;&gt;""),"x","")</f>
        <v>x</v>
      </c>
      <c r="AA989" s="102" t="str">
        <f>IF(AND(OR(Dashboard!$D$6=H989,Dashboard!$D$6="",Dashboard!$D$6="All"), Z989="x"),"x","")</f>
        <v>x</v>
      </c>
      <c r="AB989" s="103" t="str">
        <f>IF(AND(OR(Dashboard!$D$6=H989,Dashboard!$D$6="",Dashboard!$D$6="All"), OR(Dashboard!$D$7=J989,Dashboard!$D$7=""),  OR(Dashboard!$G$6&lt;=K989,Dashboard!$G$6=""), OR(Dashboard!$G$7&gt;=K989,Dashboard!$G$7=""),  OR(Dashboard!$J$6&lt;=O989,Dashboard!$J$6=""), OR(Dashboard!$J$7&gt;=O989,Dashboard!$J$7=""),I989&lt;&gt;""),"x","")</f>
        <v/>
      </c>
      <c r="AC989" s="88" t="str">
        <f>IF($AB989&lt;&gt;"x","",IF(AND($I989&lt;&gt;AC$4, IFERROR(MATCH("c",$AB989:AB989,0),0)=0),"x", IF(IFERROR(MATCH("c",$AB989:AB989,0),0)=0,"c","")))</f>
        <v/>
      </c>
      <c r="AD989" s="88" t="str">
        <f>IF($AB989&lt;&gt;"x","",IF(AND($I989&lt;&gt;AD$4, IFERROR(MATCH("c",$AB989:AC989,0),0)=0),"x", IF(IFERROR(MATCH("c",$AB989:AC989,0),0)=0,"c","")))</f>
        <v/>
      </c>
      <c r="AE989" s="88" t="str">
        <f>IF($AB989&lt;&gt;"x","",IF(AND($I989&lt;&gt;AE$4, IFERROR(MATCH("c",$AB989:AD989,0),0)=0),"x", IF(IFERROR(MATCH("c",$AB989:AD989,0),0)=0,"c","")))</f>
        <v/>
      </c>
      <c r="AF989" s="88" t="str">
        <f>IF($AB989&lt;&gt;"x","",IF(AND($I989&lt;&gt;AF$4, IFERROR(MATCH("c",$AB989:AE989,0),0)=0),"x", IF(IFERROR(MATCH("c",$AB989:AE989,0),0)=0,"c","")))</f>
        <v/>
      </c>
      <c r="AG989" s="88" t="str">
        <f>IF($AB989&lt;&gt;"x","",IF(AND($I989&lt;&gt;AG$4, IFERROR(MATCH("c",$AB989:AF989,0),0)=0),"x", IF(IFERROR(MATCH("c",$AB989:AF989,0),0)=0,"c","")))</f>
        <v/>
      </c>
      <c r="AH989" s="88" t="str">
        <f>IF($AB989&lt;&gt;"x","",IF(AND($I989&lt;&gt;AH$4, IFERROR(MATCH("c",$AB989:AG989,0),0)=0),"x", IF(IFERROR(MATCH("c",$AB989:AG989,0),0)=0,"c","")))</f>
        <v/>
      </c>
      <c r="AI989" s="88" t="str">
        <f>IF($AB989&lt;&gt;"x","",IF(AND($I989&lt;&gt;AI$4, IFERROR(MATCH("c",$AB989:AH989,0),0)=0),"x", IF(IFERROR(MATCH("c",$AB989:AH989,0),0)=0,"c","")))</f>
        <v/>
      </c>
      <c r="AJ989" s="88" t="str">
        <f>IF($AB989&lt;&gt;"x","",IF(AND($I989&lt;&gt;AJ$4, IFERROR(MATCH("c",$AB989:AI989,0),0)=0),"x", IF(IFERROR(MATCH("c",$AB989:AI989,0),0)=0,"c","")))</f>
        <v/>
      </c>
      <c r="AK989" s="88" t="str">
        <f>IF($AB989&lt;&gt;"x","",IF(AND($I989&lt;&gt;AK$4, IFERROR(MATCH("c",$AB989:AJ989,0),0)=0),"x", IF(IFERROR(MATCH("c",$AB989:AJ989,0),0)=0,"c","")))</f>
        <v/>
      </c>
      <c r="AL989" s="88" t="str">
        <f>IF($AB989&lt;&gt;"x","",IF(AND($I989&lt;&gt;AL$4, IFERROR(MATCH("c",$AB989:AK989,0),0)=0),"x", IF(IFERROR(MATCH("c",$AB989:AK989,0),0)=0,"c","")))</f>
        <v/>
      </c>
      <c r="AM989" s="88" t="str">
        <f>IF($AB989&lt;&gt;"x","",IF(AND($I989&lt;&gt;AM$4, IFERROR(MATCH("c",$AB989:AL989,0),0)=0),"x", IF(IFERROR(MATCH("c",$AB989:AL989,0),0)=0,"c","")))</f>
        <v/>
      </c>
      <c r="AN989" s="88" t="str">
        <f>IF($AB989&lt;&gt;"x","",IF(AND($I989&lt;&gt;AN$4, IFERROR(MATCH("c",$AB989:AM989,0),0)=0),"x", IF(IFERROR(MATCH("c",$AB989:AM989,0),0)=0,"c","")))</f>
        <v/>
      </c>
      <c r="AO989" s="88" t="str">
        <f>IF($AB989&lt;&gt;"x","",IF(AND($I989&lt;&gt;AO$4, IFERROR(MATCH("c",$AB989:AN989,0),0)=0),"x", IF(IFERROR(MATCH("c",$AB989:AN989,0),0)=0,"c","")))</f>
        <v/>
      </c>
      <c r="AP989" s="88" t="str">
        <f>IF($AB989&lt;&gt;"x","",IF(AND($I989&lt;&gt;AP$4, IFERROR(MATCH("c",$AB989:AO989,0),0)=0),"x", IF(IFERROR(MATCH("c",$AB989:AO989,0),0)=0,"c","")))</f>
        <v/>
      </c>
      <c r="AQ989" s="88" t="str">
        <f>IF($AB989&lt;&gt;"x","",IF(AND($I989&lt;&gt;AQ$4, IFERROR(MATCH("c",$AB989:AP989,0),0)=0),"x", IF(IFERROR(MATCH("c",$AB989:AP989,0),0)=0,"c","")))</f>
        <v/>
      </c>
    </row>
    <row r="990" spans="2:43" x14ac:dyDescent="0.25">
      <c r="B990" s="88">
        <f>IF(AND(OR(Pipeline!$F$5=H990,Pipeline!$F$5="",Pipeline!$F$5="All"), OR(Pipeline!$F$6=J990,Pipeline!$F$6="",Pipeline!$F$6="All"),  OR(Pipeline!$J$5&lt;=K990,Pipeline!$J$5=""), OR(Pipeline!$J$6&gt;=K990,Pipeline!$J$6=""),  OR(Pipeline!$N$5&lt;=O990,Pipeline!$N$5=""), OR(Pipeline!$N$6&gt;=O990,Pipeline!$N$6="")),1,0)</f>
        <v>1</v>
      </c>
      <c r="C990" s="99">
        <f>IF(B990&lt;&gt;1,"",COUNTIFS($I$6:I989,I990,$B$6:B989,1)+1)</f>
        <v>978</v>
      </c>
      <c r="D990" s="100" t="str">
        <f>IF(LEN(INDEX(Input!B$6:B$1005,ROW($C990)-ROW($C$5),1))=0,"-",INDEX(Input!B$6:B$1005,ROW($C990)-ROW($C$5),1))</f>
        <v>-</v>
      </c>
      <c r="E990" s="100" t="str">
        <f>IF(LEN(INDEX(Input!C$6:C$1005,ROW($C990)-ROW($C$5),1))=0,"-",INDEX(Input!C$6:C$1005,ROW($C990)-ROW($C$5),1))</f>
        <v>-</v>
      </c>
      <c r="F990" s="100" t="str">
        <f>IF(LEN(INDEX(Input!D$6:D$1005,ROW($C990)-ROW($C$5),1))=0,"-",INDEX(Input!D$6:D$1005,ROW($C990)-ROW($C$5),1))</f>
        <v>-</v>
      </c>
      <c r="G990" s="100" t="str">
        <f>IF(LEN(INDEX(Input!E$6:E$1005,ROW($C990)-ROW($C$5),1))=0,"-",INDEX(Input!E$6:E$1005,ROW($C990)-ROW($C$5),1))</f>
        <v>-</v>
      </c>
      <c r="H990" s="100" t="str">
        <f>IF(LEN(INDEX(Input!F$6:F$1005,ROW($C990)-ROW($C$5),1))=0,"-",INDEX(Input!F$6:F$1005,ROW($C990)-ROW($C$5),1))</f>
        <v>-</v>
      </c>
      <c r="I990" s="100" t="str">
        <f>IF(LEN(INDEX(Input!G$6:G$1005,ROW($C990)-ROW($C$5),1))=0,"",INDEX(Input!G$6:G$1005,ROW($C990)-ROW($C$5),1))</f>
        <v/>
      </c>
      <c r="J990" s="100" t="str">
        <f>IF(LEN(INDEX(Input!B$6:B$1005,ROW($C990)-ROW($C$5),1))=0,"-",IF(INDEX(Input!H$6:H$1005,ROW($C990)-ROW($C$5),1)="","Not set",INDEX(Input!H$6:H$1005,ROW($C990)-ROW($C$5),1)) )</f>
        <v>-</v>
      </c>
      <c r="K990" s="101" t="str">
        <f>IF(LEN(INDEX(Input!I$6:I$1005,ROW($C990)-ROW($C$5),1))=0,"",INDEX(Input!I$6:I$1005,ROW($C990)-ROW($C$5),1))</f>
        <v/>
      </c>
      <c r="L990" s="101" t="str">
        <f t="array" ref="L990">IFERROR(IF($AY$24=123,DAY(K990)&amp;connector&amp;IF($AZ$24="Extended",INDEX($AT$24:$AT$35,MONTH(K990),1),MONTH(K990))&amp;connector&amp;IF($AZ$24="Short", RIGHT(YEAR(K990),2),YEAR(K990)),IF($AY$24=213, MONTH(K990)&amp;connector&amp;DAY(K990)&amp;connector&amp;IF($AZ$24="Short", RIGHT(YEAR(K990),2),YEAR(K990)),IF($AZ$24="Short", RIGHT(YEAR(K990),2),YEAR(K990))&amp;connector&amp;MONTH(K990)&amp;connector&amp;DAY(K990))),"-")</f>
        <v>-</v>
      </c>
      <c r="M990" s="101" t="str">
        <f>IF(LEN(INDEX(Input!J$6:J$1005,ROW($C990)-ROW($C$5),1))=0,"",INDEX(Input!J$6:J$1005,ROW($C990)-ROW($C$5),1))</f>
        <v/>
      </c>
      <c r="N990" s="101" t="str">
        <f t="array" ref="N990">IFERROR(IF($AY$24=123,DAY(M990)&amp;connector&amp;IF($AZ$24="Extended",INDEX($AT$24:$AT$35,MONTH(M990),1),MONTH(M990))&amp;connector&amp;IF($AZ$24="Short", RIGHT(YEAR(M990),2),YEAR(M990)),IF($AY$24=213, MONTH(M990)&amp;connector&amp;DAY(M990)&amp;connector&amp;IF($AZ$24="Short", RIGHT(YEAR(M990),2),YEAR(M990)),IF($AZ$24="Short", RIGHT(YEAR(M990),2),YEAR(M990))&amp;connector&amp;MONTH(M990)&amp;connector&amp;DAY(M990))),"-")</f>
        <v>-</v>
      </c>
      <c r="O990" s="156" t="str">
        <f>IF(LEN(INDEX(Input!K$6:K$1005,ROW($C990)-ROW($C$5),1))=0,"",INDEX(Input!K$6:K$1005,ROW($C990)-ROW($C$5),1))</f>
        <v/>
      </c>
      <c r="P990" s="100" t="str">
        <f t="shared" si="117"/>
        <v>-</v>
      </c>
      <c r="Q990" s="156" t="str">
        <f>IF(LEN(INDEX(Input!L$6:L$1005,ROW($C990)-ROW($C$5),1))=0,"",INDEX(Input!L$6:L$1005,ROW($C990)-ROW($C$5),1))</f>
        <v/>
      </c>
      <c r="R990" s="100" t="str">
        <f t="shared" si="118"/>
        <v>-</v>
      </c>
      <c r="S990" s="156" t="str">
        <f>IF(LEN(INDEX(Input!M$6:M$1005,ROW($C990)-ROW($C$5),1))=0,"-",INDEX(Input!M$6:M$1005,ROW($C990)-ROW($C$5),1))</f>
        <v>-</v>
      </c>
      <c r="T990" s="156" t="str">
        <f t="shared" si="119"/>
        <v/>
      </c>
      <c r="U990" s="100" t="str">
        <f t="shared" si="120"/>
        <v>-</v>
      </c>
      <c r="V990" s="156" t="str">
        <f>IF(LEN(INDEX(Input!O$6:O$1005,ROW($C990)-ROW($C$5),1))=0,"",INDEX(Input!O$6:O$1005,ROW($C990)-ROW($C$5),1))</f>
        <v/>
      </c>
      <c r="W990" s="100" t="str">
        <f t="shared" si="121"/>
        <v>-</v>
      </c>
      <c r="X990" s="104" t="str">
        <f t="shared" si="122"/>
        <v/>
      </c>
      <c r="Y990" s="102" t="str">
        <f t="shared" si="116"/>
        <v/>
      </c>
      <c r="Z990" s="102" t="str">
        <f>IF(AND(OR(Dashboard!$D$7=J990,Dashboard!$D$7=""),  OR(Dashboard!$G$6&lt;=K990,Dashboard!$G$6=""), OR(Dashboard!$G$7&gt;=K990,Dashboard!$G$7=""),  OR(Dashboard!$J$6&lt;=O990,Dashboard!$J$6=""), OR(Dashboard!$J$7&gt;=O990,Dashboard!$J$7=""),D990&lt;&gt;""),"x","")</f>
        <v>x</v>
      </c>
      <c r="AA990" s="102" t="str">
        <f>IF(AND(OR(Dashboard!$D$6=H990,Dashboard!$D$6="",Dashboard!$D$6="All"), Z990="x"),"x","")</f>
        <v>x</v>
      </c>
      <c r="AB990" s="103" t="str">
        <f>IF(AND(OR(Dashboard!$D$6=H990,Dashboard!$D$6="",Dashboard!$D$6="All"), OR(Dashboard!$D$7=J990,Dashboard!$D$7=""),  OR(Dashboard!$G$6&lt;=K990,Dashboard!$G$6=""), OR(Dashboard!$G$7&gt;=K990,Dashboard!$G$7=""),  OR(Dashboard!$J$6&lt;=O990,Dashboard!$J$6=""), OR(Dashboard!$J$7&gt;=O990,Dashboard!$J$7=""),I990&lt;&gt;""),"x","")</f>
        <v/>
      </c>
      <c r="AC990" s="88" t="str">
        <f>IF($AB990&lt;&gt;"x","",IF(AND($I990&lt;&gt;AC$4, IFERROR(MATCH("c",$AB990:AB990,0),0)=0),"x", IF(IFERROR(MATCH("c",$AB990:AB990,0),0)=0,"c","")))</f>
        <v/>
      </c>
      <c r="AD990" s="88" t="str">
        <f>IF($AB990&lt;&gt;"x","",IF(AND($I990&lt;&gt;AD$4, IFERROR(MATCH("c",$AB990:AC990,0),0)=0),"x", IF(IFERROR(MATCH("c",$AB990:AC990,0),0)=0,"c","")))</f>
        <v/>
      </c>
      <c r="AE990" s="88" t="str">
        <f>IF($AB990&lt;&gt;"x","",IF(AND($I990&lt;&gt;AE$4, IFERROR(MATCH("c",$AB990:AD990,0),0)=0),"x", IF(IFERROR(MATCH("c",$AB990:AD990,0),0)=0,"c","")))</f>
        <v/>
      </c>
      <c r="AF990" s="88" t="str">
        <f>IF($AB990&lt;&gt;"x","",IF(AND($I990&lt;&gt;AF$4, IFERROR(MATCH("c",$AB990:AE990,0),0)=0),"x", IF(IFERROR(MATCH("c",$AB990:AE990,0),0)=0,"c","")))</f>
        <v/>
      </c>
      <c r="AG990" s="88" t="str">
        <f>IF($AB990&lt;&gt;"x","",IF(AND($I990&lt;&gt;AG$4, IFERROR(MATCH("c",$AB990:AF990,0),0)=0),"x", IF(IFERROR(MATCH("c",$AB990:AF990,0),0)=0,"c","")))</f>
        <v/>
      </c>
      <c r="AH990" s="88" t="str">
        <f>IF($AB990&lt;&gt;"x","",IF(AND($I990&lt;&gt;AH$4, IFERROR(MATCH("c",$AB990:AG990,0),0)=0),"x", IF(IFERROR(MATCH("c",$AB990:AG990,0),0)=0,"c","")))</f>
        <v/>
      </c>
      <c r="AI990" s="88" t="str">
        <f>IF($AB990&lt;&gt;"x","",IF(AND($I990&lt;&gt;AI$4, IFERROR(MATCH("c",$AB990:AH990,0),0)=0),"x", IF(IFERROR(MATCH("c",$AB990:AH990,0),0)=0,"c","")))</f>
        <v/>
      </c>
      <c r="AJ990" s="88" t="str">
        <f>IF($AB990&lt;&gt;"x","",IF(AND($I990&lt;&gt;AJ$4, IFERROR(MATCH("c",$AB990:AI990,0),0)=0),"x", IF(IFERROR(MATCH("c",$AB990:AI990,0),0)=0,"c","")))</f>
        <v/>
      </c>
      <c r="AK990" s="88" t="str">
        <f>IF($AB990&lt;&gt;"x","",IF(AND($I990&lt;&gt;AK$4, IFERROR(MATCH("c",$AB990:AJ990,0),0)=0),"x", IF(IFERROR(MATCH("c",$AB990:AJ990,0),0)=0,"c","")))</f>
        <v/>
      </c>
      <c r="AL990" s="88" t="str">
        <f>IF($AB990&lt;&gt;"x","",IF(AND($I990&lt;&gt;AL$4, IFERROR(MATCH("c",$AB990:AK990,0),0)=0),"x", IF(IFERROR(MATCH("c",$AB990:AK990,0),0)=0,"c","")))</f>
        <v/>
      </c>
      <c r="AM990" s="88" t="str">
        <f>IF($AB990&lt;&gt;"x","",IF(AND($I990&lt;&gt;AM$4, IFERROR(MATCH("c",$AB990:AL990,0),0)=0),"x", IF(IFERROR(MATCH("c",$AB990:AL990,0),0)=0,"c","")))</f>
        <v/>
      </c>
      <c r="AN990" s="88" t="str">
        <f>IF($AB990&lt;&gt;"x","",IF(AND($I990&lt;&gt;AN$4, IFERROR(MATCH("c",$AB990:AM990,0),0)=0),"x", IF(IFERROR(MATCH("c",$AB990:AM990,0),0)=0,"c","")))</f>
        <v/>
      </c>
      <c r="AO990" s="88" t="str">
        <f>IF($AB990&lt;&gt;"x","",IF(AND($I990&lt;&gt;AO$4, IFERROR(MATCH("c",$AB990:AN990,0),0)=0),"x", IF(IFERROR(MATCH("c",$AB990:AN990,0),0)=0,"c","")))</f>
        <v/>
      </c>
      <c r="AP990" s="88" t="str">
        <f>IF($AB990&lt;&gt;"x","",IF(AND($I990&lt;&gt;AP$4, IFERROR(MATCH("c",$AB990:AO990,0),0)=0),"x", IF(IFERROR(MATCH("c",$AB990:AO990,0),0)=0,"c","")))</f>
        <v/>
      </c>
      <c r="AQ990" s="88" t="str">
        <f>IF($AB990&lt;&gt;"x","",IF(AND($I990&lt;&gt;AQ$4, IFERROR(MATCH("c",$AB990:AP990,0),0)=0),"x", IF(IFERROR(MATCH("c",$AB990:AP990,0),0)=0,"c","")))</f>
        <v/>
      </c>
    </row>
    <row r="991" spans="2:43" x14ac:dyDescent="0.25">
      <c r="B991" s="88">
        <f>IF(AND(OR(Pipeline!$F$5=H991,Pipeline!$F$5="",Pipeline!$F$5="All"), OR(Pipeline!$F$6=J991,Pipeline!$F$6="",Pipeline!$F$6="All"),  OR(Pipeline!$J$5&lt;=K991,Pipeline!$J$5=""), OR(Pipeline!$J$6&gt;=K991,Pipeline!$J$6=""),  OR(Pipeline!$N$5&lt;=O991,Pipeline!$N$5=""), OR(Pipeline!$N$6&gt;=O991,Pipeline!$N$6="")),1,0)</f>
        <v>1</v>
      </c>
      <c r="C991" s="99">
        <f>IF(B991&lt;&gt;1,"",COUNTIFS($I$6:I990,I991,$B$6:B990,1)+1)</f>
        <v>979</v>
      </c>
      <c r="D991" s="100" t="str">
        <f>IF(LEN(INDEX(Input!B$6:B$1005,ROW($C991)-ROW($C$5),1))=0,"-",INDEX(Input!B$6:B$1005,ROW($C991)-ROW($C$5),1))</f>
        <v>-</v>
      </c>
      <c r="E991" s="100" t="str">
        <f>IF(LEN(INDEX(Input!C$6:C$1005,ROW($C991)-ROW($C$5),1))=0,"-",INDEX(Input!C$6:C$1005,ROW($C991)-ROW($C$5),1))</f>
        <v>-</v>
      </c>
      <c r="F991" s="100" t="str">
        <f>IF(LEN(INDEX(Input!D$6:D$1005,ROW($C991)-ROW($C$5),1))=0,"-",INDEX(Input!D$6:D$1005,ROW($C991)-ROW($C$5),1))</f>
        <v>-</v>
      </c>
      <c r="G991" s="100" t="str">
        <f>IF(LEN(INDEX(Input!E$6:E$1005,ROW($C991)-ROW($C$5),1))=0,"-",INDEX(Input!E$6:E$1005,ROW($C991)-ROW($C$5),1))</f>
        <v>-</v>
      </c>
      <c r="H991" s="100" t="str">
        <f>IF(LEN(INDEX(Input!F$6:F$1005,ROW($C991)-ROW($C$5),1))=0,"-",INDEX(Input!F$6:F$1005,ROW($C991)-ROW($C$5),1))</f>
        <v>-</v>
      </c>
      <c r="I991" s="100" t="str">
        <f>IF(LEN(INDEX(Input!G$6:G$1005,ROW($C991)-ROW($C$5),1))=0,"",INDEX(Input!G$6:G$1005,ROW($C991)-ROW($C$5),1))</f>
        <v/>
      </c>
      <c r="J991" s="100" t="str">
        <f>IF(LEN(INDEX(Input!B$6:B$1005,ROW($C991)-ROW($C$5),1))=0,"-",IF(INDEX(Input!H$6:H$1005,ROW($C991)-ROW($C$5),1)="","Not set",INDEX(Input!H$6:H$1005,ROW($C991)-ROW($C$5),1)) )</f>
        <v>-</v>
      </c>
      <c r="K991" s="101" t="str">
        <f>IF(LEN(INDEX(Input!I$6:I$1005,ROW($C991)-ROW($C$5),1))=0,"",INDEX(Input!I$6:I$1005,ROW($C991)-ROW($C$5),1))</f>
        <v/>
      </c>
      <c r="L991" s="101" t="str">
        <f t="array" ref="L991">IFERROR(IF($AY$24=123,DAY(K991)&amp;connector&amp;IF($AZ$24="Extended",INDEX($AT$24:$AT$35,MONTH(K991),1),MONTH(K991))&amp;connector&amp;IF($AZ$24="Short", RIGHT(YEAR(K991),2),YEAR(K991)),IF($AY$24=213, MONTH(K991)&amp;connector&amp;DAY(K991)&amp;connector&amp;IF($AZ$24="Short", RIGHT(YEAR(K991),2),YEAR(K991)),IF($AZ$24="Short", RIGHT(YEAR(K991),2),YEAR(K991))&amp;connector&amp;MONTH(K991)&amp;connector&amp;DAY(K991))),"-")</f>
        <v>-</v>
      </c>
      <c r="M991" s="101" t="str">
        <f>IF(LEN(INDEX(Input!J$6:J$1005,ROW($C991)-ROW($C$5),1))=0,"",INDEX(Input!J$6:J$1005,ROW($C991)-ROW($C$5),1))</f>
        <v/>
      </c>
      <c r="N991" s="101" t="str">
        <f t="array" ref="N991">IFERROR(IF($AY$24=123,DAY(M991)&amp;connector&amp;IF($AZ$24="Extended",INDEX($AT$24:$AT$35,MONTH(M991),1),MONTH(M991))&amp;connector&amp;IF($AZ$24="Short", RIGHT(YEAR(M991),2),YEAR(M991)),IF($AY$24=213, MONTH(M991)&amp;connector&amp;DAY(M991)&amp;connector&amp;IF($AZ$24="Short", RIGHT(YEAR(M991),2),YEAR(M991)),IF($AZ$24="Short", RIGHT(YEAR(M991),2),YEAR(M991))&amp;connector&amp;MONTH(M991)&amp;connector&amp;DAY(M991))),"-")</f>
        <v>-</v>
      </c>
      <c r="O991" s="156" t="str">
        <f>IF(LEN(INDEX(Input!K$6:K$1005,ROW($C991)-ROW($C$5),1))=0,"",INDEX(Input!K$6:K$1005,ROW($C991)-ROW($C$5),1))</f>
        <v/>
      </c>
      <c r="P991" s="100" t="str">
        <f t="shared" si="117"/>
        <v>-</v>
      </c>
      <c r="Q991" s="156" t="str">
        <f>IF(LEN(INDEX(Input!L$6:L$1005,ROW($C991)-ROW($C$5),1))=0,"",INDEX(Input!L$6:L$1005,ROW($C991)-ROW($C$5),1))</f>
        <v/>
      </c>
      <c r="R991" s="100" t="str">
        <f t="shared" si="118"/>
        <v>-</v>
      </c>
      <c r="S991" s="156" t="str">
        <f>IF(LEN(INDEX(Input!M$6:M$1005,ROW($C991)-ROW($C$5),1))=0,"-",INDEX(Input!M$6:M$1005,ROW($C991)-ROW($C$5),1))</f>
        <v>-</v>
      </c>
      <c r="T991" s="156" t="str">
        <f t="shared" si="119"/>
        <v/>
      </c>
      <c r="U991" s="100" t="str">
        <f t="shared" si="120"/>
        <v>-</v>
      </c>
      <c r="V991" s="156" t="str">
        <f>IF(LEN(INDEX(Input!O$6:O$1005,ROW($C991)-ROW($C$5),1))=0,"",INDEX(Input!O$6:O$1005,ROW($C991)-ROW($C$5),1))</f>
        <v/>
      </c>
      <c r="W991" s="100" t="str">
        <f t="shared" si="121"/>
        <v>-</v>
      </c>
      <c r="X991" s="104" t="str">
        <f t="shared" si="122"/>
        <v/>
      </c>
      <c r="Y991" s="102" t="str">
        <f t="shared" ref="Y991:Y1004" si="123">IFERROR(MONTH(IF(M991&lt;&gt;"",M991,K991)),"")</f>
        <v/>
      </c>
      <c r="Z991" s="102" t="str">
        <f>IF(AND(OR(Dashboard!$D$7=J991,Dashboard!$D$7=""),  OR(Dashboard!$G$6&lt;=K991,Dashboard!$G$6=""), OR(Dashboard!$G$7&gt;=K991,Dashboard!$G$7=""),  OR(Dashboard!$J$6&lt;=O991,Dashboard!$J$6=""), OR(Dashboard!$J$7&gt;=O991,Dashboard!$J$7=""),D991&lt;&gt;""),"x","")</f>
        <v>x</v>
      </c>
      <c r="AA991" s="102" t="str">
        <f>IF(AND(OR(Dashboard!$D$6=H991,Dashboard!$D$6="",Dashboard!$D$6="All"), Z991="x"),"x","")</f>
        <v>x</v>
      </c>
      <c r="AB991" s="103" t="str">
        <f>IF(AND(OR(Dashboard!$D$6=H991,Dashboard!$D$6="",Dashboard!$D$6="All"), OR(Dashboard!$D$7=J991,Dashboard!$D$7=""),  OR(Dashboard!$G$6&lt;=K991,Dashboard!$G$6=""), OR(Dashboard!$G$7&gt;=K991,Dashboard!$G$7=""),  OR(Dashboard!$J$6&lt;=O991,Dashboard!$J$6=""), OR(Dashboard!$J$7&gt;=O991,Dashboard!$J$7=""),I991&lt;&gt;""),"x","")</f>
        <v/>
      </c>
      <c r="AC991" s="88" t="str">
        <f>IF($AB991&lt;&gt;"x","",IF(AND($I991&lt;&gt;AC$4, IFERROR(MATCH("c",$AB991:AB991,0),0)=0),"x", IF(IFERROR(MATCH("c",$AB991:AB991,0),0)=0,"c","")))</f>
        <v/>
      </c>
      <c r="AD991" s="88" t="str">
        <f>IF($AB991&lt;&gt;"x","",IF(AND($I991&lt;&gt;AD$4, IFERROR(MATCH("c",$AB991:AC991,0),0)=0),"x", IF(IFERROR(MATCH("c",$AB991:AC991,0),0)=0,"c","")))</f>
        <v/>
      </c>
      <c r="AE991" s="88" t="str">
        <f>IF($AB991&lt;&gt;"x","",IF(AND($I991&lt;&gt;AE$4, IFERROR(MATCH("c",$AB991:AD991,0),0)=0),"x", IF(IFERROR(MATCH("c",$AB991:AD991,0),0)=0,"c","")))</f>
        <v/>
      </c>
      <c r="AF991" s="88" t="str">
        <f>IF($AB991&lt;&gt;"x","",IF(AND($I991&lt;&gt;AF$4, IFERROR(MATCH("c",$AB991:AE991,0),0)=0),"x", IF(IFERROR(MATCH("c",$AB991:AE991,0),0)=0,"c","")))</f>
        <v/>
      </c>
      <c r="AG991" s="88" t="str">
        <f>IF($AB991&lt;&gt;"x","",IF(AND($I991&lt;&gt;AG$4, IFERROR(MATCH("c",$AB991:AF991,0),0)=0),"x", IF(IFERROR(MATCH("c",$AB991:AF991,0),0)=0,"c","")))</f>
        <v/>
      </c>
      <c r="AH991" s="88" t="str">
        <f>IF($AB991&lt;&gt;"x","",IF(AND($I991&lt;&gt;AH$4, IFERROR(MATCH("c",$AB991:AG991,0),0)=0),"x", IF(IFERROR(MATCH("c",$AB991:AG991,0),0)=0,"c","")))</f>
        <v/>
      </c>
      <c r="AI991" s="88" t="str">
        <f>IF($AB991&lt;&gt;"x","",IF(AND($I991&lt;&gt;AI$4, IFERROR(MATCH("c",$AB991:AH991,0),0)=0),"x", IF(IFERROR(MATCH("c",$AB991:AH991,0),0)=0,"c","")))</f>
        <v/>
      </c>
      <c r="AJ991" s="88" t="str">
        <f>IF($AB991&lt;&gt;"x","",IF(AND($I991&lt;&gt;AJ$4, IFERROR(MATCH("c",$AB991:AI991,0),0)=0),"x", IF(IFERROR(MATCH("c",$AB991:AI991,0),0)=0,"c","")))</f>
        <v/>
      </c>
      <c r="AK991" s="88" t="str">
        <f>IF($AB991&lt;&gt;"x","",IF(AND($I991&lt;&gt;AK$4, IFERROR(MATCH("c",$AB991:AJ991,0),0)=0),"x", IF(IFERROR(MATCH("c",$AB991:AJ991,0),0)=0,"c","")))</f>
        <v/>
      </c>
      <c r="AL991" s="88" t="str">
        <f>IF($AB991&lt;&gt;"x","",IF(AND($I991&lt;&gt;AL$4, IFERROR(MATCH("c",$AB991:AK991,0),0)=0),"x", IF(IFERROR(MATCH("c",$AB991:AK991,0),0)=0,"c","")))</f>
        <v/>
      </c>
      <c r="AM991" s="88" t="str">
        <f>IF($AB991&lt;&gt;"x","",IF(AND($I991&lt;&gt;AM$4, IFERROR(MATCH("c",$AB991:AL991,0),0)=0),"x", IF(IFERROR(MATCH("c",$AB991:AL991,0),0)=0,"c","")))</f>
        <v/>
      </c>
      <c r="AN991" s="88" t="str">
        <f>IF($AB991&lt;&gt;"x","",IF(AND($I991&lt;&gt;AN$4, IFERROR(MATCH("c",$AB991:AM991,0),0)=0),"x", IF(IFERROR(MATCH("c",$AB991:AM991,0),0)=0,"c","")))</f>
        <v/>
      </c>
      <c r="AO991" s="88" t="str">
        <f>IF($AB991&lt;&gt;"x","",IF(AND($I991&lt;&gt;AO$4, IFERROR(MATCH("c",$AB991:AN991,0),0)=0),"x", IF(IFERROR(MATCH("c",$AB991:AN991,0),0)=0,"c","")))</f>
        <v/>
      </c>
      <c r="AP991" s="88" t="str">
        <f>IF($AB991&lt;&gt;"x","",IF(AND($I991&lt;&gt;AP$4, IFERROR(MATCH("c",$AB991:AO991,0),0)=0),"x", IF(IFERROR(MATCH("c",$AB991:AO991,0),0)=0,"c","")))</f>
        <v/>
      </c>
      <c r="AQ991" s="88" t="str">
        <f>IF($AB991&lt;&gt;"x","",IF(AND($I991&lt;&gt;AQ$4, IFERROR(MATCH("c",$AB991:AP991,0),0)=0),"x", IF(IFERROR(MATCH("c",$AB991:AP991,0),0)=0,"c","")))</f>
        <v/>
      </c>
    </row>
    <row r="992" spans="2:43" x14ac:dyDescent="0.25">
      <c r="B992" s="88">
        <f>IF(AND(OR(Pipeline!$F$5=H992,Pipeline!$F$5="",Pipeline!$F$5="All"), OR(Pipeline!$F$6=J992,Pipeline!$F$6="",Pipeline!$F$6="All"),  OR(Pipeline!$J$5&lt;=K992,Pipeline!$J$5=""), OR(Pipeline!$J$6&gt;=K992,Pipeline!$J$6=""),  OR(Pipeline!$N$5&lt;=O992,Pipeline!$N$5=""), OR(Pipeline!$N$6&gt;=O992,Pipeline!$N$6="")),1,0)</f>
        <v>1</v>
      </c>
      <c r="C992" s="99">
        <f>IF(B992&lt;&gt;1,"",COUNTIFS($I$6:I991,I992,$B$6:B991,1)+1)</f>
        <v>980</v>
      </c>
      <c r="D992" s="100" t="str">
        <f>IF(LEN(INDEX(Input!B$6:B$1005,ROW($C992)-ROW($C$5),1))=0,"-",INDEX(Input!B$6:B$1005,ROW($C992)-ROW($C$5),1))</f>
        <v>-</v>
      </c>
      <c r="E992" s="100" t="str">
        <f>IF(LEN(INDEX(Input!C$6:C$1005,ROW($C992)-ROW($C$5),1))=0,"-",INDEX(Input!C$6:C$1005,ROW($C992)-ROW($C$5),1))</f>
        <v>-</v>
      </c>
      <c r="F992" s="100" t="str">
        <f>IF(LEN(INDEX(Input!D$6:D$1005,ROW($C992)-ROW($C$5),1))=0,"-",INDEX(Input!D$6:D$1005,ROW($C992)-ROW($C$5),1))</f>
        <v>-</v>
      </c>
      <c r="G992" s="100" t="str">
        <f>IF(LEN(INDEX(Input!E$6:E$1005,ROW($C992)-ROW($C$5),1))=0,"-",INDEX(Input!E$6:E$1005,ROW($C992)-ROW($C$5),1))</f>
        <v>-</v>
      </c>
      <c r="H992" s="100" t="str">
        <f>IF(LEN(INDEX(Input!F$6:F$1005,ROW($C992)-ROW($C$5),1))=0,"-",INDEX(Input!F$6:F$1005,ROW($C992)-ROW($C$5),1))</f>
        <v>-</v>
      </c>
      <c r="I992" s="100" t="str">
        <f>IF(LEN(INDEX(Input!G$6:G$1005,ROW($C992)-ROW($C$5),1))=0,"",INDEX(Input!G$6:G$1005,ROW($C992)-ROW($C$5),1))</f>
        <v/>
      </c>
      <c r="J992" s="100" t="str">
        <f>IF(LEN(INDEX(Input!B$6:B$1005,ROW($C992)-ROW($C$5),1))=0,"-",IF(INDEX(Input!H$6:H$1005,ROW($C992)-ROW($C$5),1)="","Not set",INDEX(Input!H$6:H$1005,ROW($C992)-ROW($C$5),1)) )</f>
        <v>-</v>
      </c>
      <c r="K992" s="101" t="str">
        <f>IF(LEN(INDEX(Input!I$6:I$1005,ROW($C992)-ROW($C$5),1))=0,"",INDEX(Input!I$6:I$1005,ROW($C992)-ROW($C$5),1))</f>
        <v/>
      </c>
      <c r="L992" s="101" t="str">
        <f t="array" ref="L992">IFERROR(IF($AY$24=123,DAY(K992)&amp;connector&amp;IF($AZ$24="Extended",INDEX($AT$24:$AT$35,MONTH(K992),1),MONTH(K992))&amp;connector&amp;IF($AZ$24="Short", RIGHT(YEAR(K992),2),YEAR(K992)),IF($AY$24=213, MONTH(K992)&amp;connector&amp;DAY(K992)&amp;connector&amp;IF($AZ$24="Short", RIGHT(YEAR(K992),2),YEAR(K992)),IF($AZ$24="Short", RIGHT(YEAR(K992),2),YEAR(K992))&amp;connector&amp;MONTH(K992)&amp;connector&amp;DAY(K992))),"-")</f>
        <v>-</v>
      </c>
      <c r="M992" s="101" t="str">
        <f>IF(LEN(INDEX(Input!J$6:J$1005,ROW($C992)-ROW($C$5),1))=0,"",INDEX(Input!J$6:J$1005,ROW($C992)-ROW($C$5),1))</f>
        <v/>
      </c>
      <c r="N992" s="101" t="str">
        <f t="array" ref="N992">IFERROR(IF($AY$24=123,DAY(M992)&amp;connector&amp;IF($AZ$24="Extended",INDEX($AT$24:$AT$35,MONTH(M992),1),MONTH(M992))&amp;connector&amp;IF($AZ$24="Short", RIGHT(YEAR(M992),2),YEAR(M992)),IF($AY$24=213, MONTH(M992)&amp;connector&amp;DAY(M992)&amp;connector&amp;IF($AZ$24="Short", RIGHT(YEAR(M992),2),YEAR(M992)),IF($AZ$24="Short", RIGHT(YEAR(M992),2),YEAR(M992))&amp;connector&amp;MONTH(M992)&amp;connector&amp;DAY(M992))),"-")</f>
        <v>-</v>
      </c>
      <c r="O992" s="156" t="str">
        <f>IF(LEN(INDEX(Input!K$6:K$1005,ROW($C992)-ROW($C$5),1))=0,"",INDEX(Input!K$6:K$1005,ROW($C992)-ROW($C$5),1))</f>
        <v/>
      </c>
      <c r="P992" s="100" t="str">
        <f t="shared" si="117"/>
        <v>-</v>
      </c>
      <c r="Q992" s="156" t="str">
        <f>IF(LEN(INDEX(Input!L$6:L$1005,ROW($C992)-ROW($C$5),1))=0,"",INDEX(Input!L$6:L$1005,ROW($C992)-ROW($C$5),1))</f>
        <v/>
      </c>
      <c r="R992" s="100" t="str">
        <f t="shared" si="118"/>
        <v>-</v>
      </c>
      <c r="S992" s="156" t="str">
        <f>IF(LEN(INDEX(Input!M$6:M$1005,ROW($C992)-ROW($C$5),1))=0,"-",INDEX(Input!M$6:M$1005,ROW($C992)-ROW($C$5),1))</f>
        <v>-</v>
      </c>
      <c r="T992" s="156" t="str">
        <f t="shared" si="119"/>
        <v/>
      </c>
      <c r="U992" s="100" t="str">
        <f t="shared" si="120"/>
        <v>-</v>
      </c>
      <c r="V992" s="156" t="str">
        <f>IF(LEN(INDEX(Input!O$6:O$1005,ROW($C992)-ROW($C$5),1))=0,"",INDEX(Input!O$6:O$1005,ROW($C992)-ROW($C$5),1))</f>
        <v/>
      </c>
      <c r="W992" s="100" t="str">
        <f t="shared" si="121"/>
        <v>-</v>
      </c>
      <c r="X992" s="104" t="str">
        <f t="shared" si="122"/>
        <v/>
      </c>
      <c r="Y992" s="102" t="str">
        <f t="shared" si="123"/>
        <v/>
      </c>
      <c r="Z992" s="102" t="str">
        <f>IF(AND(OR(Dashboard!$D$7=J992,Dashboard!$D$7=""),  OR(Dashboard!$G$6&lt;=K992,Dashboard!$G$6=""), OR(Dashboard!$G$7&gt;=K992,Dashboard!$G$7=""),  OR(Dashboard!$J$6&lt;=O992,Dashboard!$J$6=""), OR(Dashboard!$J$7&gt;=O992,Dashboard!$J$7=""),D992&lt;&gt;""),"x","")</f>
        <v>x</v>
      </c>
      <c r="AA992" s="102" t="str">
        <f>IF(AND(OR(Dashboard!$D$6=H992,Dashboard!$D$6="",Dashboard!$D$6="All"), Z992="x"),"x","")</f>
        <v>x</v>
      </c>
      <c r="AB992" s="103" t="str">
        <f>IF(AND(OR(Dashboard!$D$6=H992,Dashboard!$D$6="",Dashboard!$D$6="All"), OR(Dashboard!$D$7=J992,Dashboard!$D$7=""),  OR(Dashboard!$G$6&lt;=K992,Dashboard!$G$6=""), OR(Dashboard!$G$7&gt;=K992,Dashboard!$G$7=""),  OR(Dashboard!$J$6&lt;=O992,Dashboard!$J$6=""), OR(Dashboard!$J$7&gt;=O992,Dashboard!$J$7=""),I992&lt;&gt;""),"x","")</f>
        <v/>
      </c>
      <c r="AC992" s="88" t="str">
        <f>IF($AB992&lt;&gt;"x","",IF(AND($I992&lt;&gt;AC$4, IFERROR(MATCH("c",$AB992:AB992,0),0)=0),"x", IF(IFERROR(MATCH("c",$AB992:AB992,0),0)=0,"c","")))</f>
        <v/>
      </c>
      <c r="AD992" s="88" t="str">
        <f>IF($AB992&lt;&gt;"x","",IF(AND($I992&lt;&gt;AD$4, IFERROR(MATCH("c",$AB992:AC992,0),0)=0),"x", IF(IFERROR(MATCH("c",$AB992:AC992,0),0)=0,"c","")))</f>
        <v/>
      </c>
      <c r="AE992" s="88" t="str">
        <f>IF($AB992&lt;&gt;"x","",IF(AND($I992&lt;&gt;AE$4, IFERROR(MATCH("c",$AB992:AD992,0),0)=0),"x", IF(IFERROR(MATCH("c",$AB992:AD992,0),0)=0,"c","")))</f>
        <v/>
      </c>
      <c r="AF992" s="88" t="str">
        <f>IF($AB992&lt;&gt;"x","",IF(AND($I992&lt;&gt;AF$4, IFERROR(MATCH("c",$AB992:AE992,0),0)=0),"x", IF(IFERROR(MATCH("c",$AB992:AE992,0),0)=0,"c","")))</f>
        <v/>
      </c>
      <c r="AG992" s="88" t="str">
        <f>IF($AB992&lt;&gt;"x","",IF(AND($I992&lt;&gt;AG$4, IFERROR(MATCH("c",$AB992:AF992,0),0)=0),"x", IF(IFERROR(MATCH("c",$AB992:AF992,0),0)=0,"c","")))</f>
        <v/>
      </c>
      <c r="AH992" s="88" t="str">
        <f>IF($AB992&lt;&gt;"x","",IF(AND($I992&lt;&gt;AH$4, IFERROR(MATCH("c",$AB992:AG992,0),0)=0),"x", IF(IFERROR(MATCH("c",$AB992:AG992,0),0)=0,"c","")))</f>
        <v/>
      </c>
      <c r="AI992" s="88" t="str">
        <f>IF($AB992&lt;&gt;"x","",IF(AND($I992&lt;&gt;AI$4, IFERROR(MATCH("c",$AB992:AH992,0),0)=0),"x", IF(IFERROR(MATCH("c",$AB992:AH992,0),0)=0,"c","")))</f>
        <v/>
      </c>
      <c r="AJ992" s="88" t="str">
        <f>IF($AB992&lt;&gt;"x","",IF(AND($I992&lt;&gt;AJ$4, IFERROR(MATCH("c",$AB992:AI992,0),0)=0),"x", IF(IFERROR(MATCH("c",$AB992:AI992,0),0)=0,"c","")))</f>
        <v/>
      </c>
      <c r="AK992" s="88" t="str">
        <f>IF($AB992&lt;&gt;"x","",IF(AND($I992&lt;&gt;AK$4, IFERROR(MATCH("c",$AB992:AJ992,0),0)=0),"x", IF(IFERROR(MATCH("c",$AB992:AJ992,0),0)=0,"c","")))</f>
        <v/>
      </c>
      <c r="AL992" s="88" t="str">
        <f>IF($AB992&lt;&gt;"x","",IF(AND($I992&lt;&gt;AL$4, IFERROR(MATCH("c",$AB992:AK992,0),0)=0),"x", IF(IFERROR(MATCH("c",$AB992:AK992,0),0)=0,"c","")))</f>
        <v/>
      </c>
      <c r="AM992" s="88" t="str">
        <f>IF($AB992&lt;&gt;"x","",IF(AND($I992&lt;&gt;AM$4, IFERROR(MATCH("c",$AB992:AL992,0),0)=0),"x", IF(IFERROR(MATCH("c",$AB992:AL992,0),0)=0,"c","")))</f>
        <v/>
      </c>
      <c r="AN992" s="88" t="str">
        <f>IF($AB992&lt;&gt;"x","",IF(AND($I992&lt;&gt;AN$4, IFERROR(MATCH("c",$AB992:AM992,0),0)=0),"x", IF(IFERROR(MATCH("c",$AB992:AM992,0),0)=0,"c","")))</f>
        <v/>
      </c>
      <c r="AO992" s="88" t="str">
        <f>IF($AB992&lt;&gt;"x","",IF(AND($I992&lt;&gt;AO$4, IFERROR(MATCH("c",$AB992:AN992,0),0)=0),"x", IF(IFERROR(MATCH("c",$AB992:AN992,0),0)=0,"c","")))</f>
        <v/>
      </c>
      <c r="AP992" s="88" t="str">
        <f>IF($AB992&lt;&gt;"x","",IF(AND($I992&lt;&gt;AP$4, IFERROR(MATCH("c",$AB992:AO992,0),0)=0),"x", IF(IFERROR(MATCH("c",$AB992:AO992,0),0)=0,"c","")))</f>
        <v/>
      </c>
      <c r="AQ992" s="88" t="str">
        <f>IF($AB992&lt;&gt;"x","",IF(AND($I992&lt;&gt;AQ$4, IFERROR(MATCH("c",$AB992:AP992,0),0)=0),"x", IF(IFERROR(MATCH("c",$AB992:AP992,0),0)=0,"c","")))</f>
        <v/>
      </c>
    </row>
    <row r="993" spans="2:43" x14ac:dyDescent="0.25">
      <c r="B993" s="88">
        <f>IF(AND(OR(Pipeline!$F$5=H993,Pipeline!$F$5="",Pipeline!$F$5="All"), OR(Pipeline!$F$6=J993,Pipeline!$F$6="",Pipeline!$F$6="All"),  OR(Pipeline!$J$5&lt;=K993,Pipeline!$J$5=""), OR(Pipeline!$J$6&gt;=K993,Pipeline!$J$6=""),  OR(Pipeline!$N$5&lt;=O993,Pipeline!$N$5=""), OR(Pipeline!$N$6&gt;=O993,Pipeline!$N$6="")),1,0)</f>
        <v>1</v>
      </c>
      <c r="C993" s="99">
        <f>IF(B993&lt;&gt;1,"",COUNTIFS($I$6:I992,I993,$B$6:B992,1)+1)</f>
        <v>981</v>
      </c>
      <c r="D993" s="100" t="str">
        <f>IF(LEN(INDEX(Input!B$6:B$1005,ROW($C993)-ROW($C$5),1))=0,"-",INDEX(Input!B$6:B$1005,ROW($C993)-ROW($C$5),1))</f>
        <v>-</v>
      </c>
      <c r="E993" s="100" t="str">
        <f>IF(LEN(INDEX(Input!C$6:C$1005,ROW($C993)-ROW($C$5),1))=0,"-",INDEX(Input!C$6:C$1005,ROW($C993)-ROW($C$5),1))</f>
        <v>-</v>
      </c>
      <c r="F993" s="100" t="str">
        <f>IF(LEN(INDEX(Input!D$6:D$1005,ROW($C993)-ROW($C$5),1))=0,"-",INDEX(Input!D$6:D$1005,ROW($C993)-ROW($C$5),1))</f>
        <v>-</v>
      </c>
      <c r="G993" s="100" t="str">
        <f>IF(LEN(INDEX(Input!E$6:E$1005,ROW($C993)-ROW($C$5),1))=0,"-",INDEX(Input!E$6:E$1005,ROW($C993)-ROW($C$5),1))</f>
        <v>-</v>
      </c>
      <c r="H993" s="100" t="str">
        <f>IF(LEN(INDEX(Input!F$6:F$1005,ROW($C993)-ROW($C$5),1))=0,"-",INDEX(Input!F$6:F$1005,ROW($C993)-ROW($C$5),1))</f>
        <v>-</v>
      </c>
      <c r="I993" s="100" t="str">
        <f>IF(LEN(INDEX(Input!G$6:G$1005,ROW($C993)-ROW($C$5),1))=0,"",INDEX(Input!G$6:G$1005,ROW($C993)-ROW($C$5),1))</f>
        <v/>
      </c>
      <c r="J993" s="100" t="str">
        <f>IF(LEN(INDEX(Input!B$6:B$1005,ROW($C993)-ROW($C$5),1))=0,"-",IF(INDEX(Input!H$6:H$1005,ROW($C993)-ROW($C$5),1)="","Not set",INDEX(Input!H$6:H$1005,ROW($C993)-ROW($C$5),1)) )</f>
        <v>-</v>
      </c>
      <c r="K993" s="101" t="str">
        <f>IF(LEN(INDEX(Input!I$6:I$1005,ROW($C993)-ROW($C$5),1))=0,"",INDEX(Input!I$6:I$1005,ROW($C993)-ROW($C$5),1))</f>
        <v/>
      </c>
      <c r="L993" s="101" t="str">
        <f t="array" ref="L993">IFERROR(IF($AY$24=123,DAY(K993)&amp;connector&amp;IF($AZ$24="Extended",INDEX($AT$24:$AT$35,MONTH(K993),1),MONTH(K993))&amp;connector&amp;IF($AZ$24="Short", RIGHT(YEAR(K993),2),YEAR(K993)),IF($AY$24=213, MONTH(K993)&amp;connector&amp;DAY(K993)&amp;connector&amp;IF($AZ$24="Short", RIGHT(YEAR(K993),2),YEAR(K993)),IF($AZ$24="Short", RIGHT(YEAR(K993),2),YEAR(K993))&amp;connector&amp;MONTH(K993)&amp;connector&amp;DAY(K993))),"-")</f>
        <v>-</v>
      </c>
      <c r="M993" s="101" t="str">
        <f>IF(LEN(INDEX(Input!J$6:J$1005,ROW($C993)-ROW($C$5),1))=0,"",INDEX(Input!J$6:J$1005,ROW($C993)-ROW($C$5),1))</f>
        <v/>
      </c>
      <c r="N993" s="101" t="str">
        <f t="array" ref="N993">IFERROR(IF($AY$24=123,DAY(M993)&amp;connector&amp;IF($AZ$24="Extended",INDEX($AT$24:$AT$35,MONTH(M993),1),MONTH(M993))&amp;connector&amp;IF($AZ$24="Short", RIGHT(YEAR(M993),2),YEAR(M993)),IF($AY$24=213, MONTH(M993)&amp;connector&amp;DAY(M993)&amp;connector&amp;IF($AZ$24="Short", RIGHT(YEAR(M993),2),YEAR(M993)),IF($AZ$24="Short", RIGHT(YEAR(M993),2),YEAR(M993))&amp;connector&amp;MONTH(M993)&amp;connector&amp;DAY(M993))),"-")</f>
        <v>-</v>
      </c>
      <c r="O993" s="156" t="str">
        <f>IF(LEN(INDEX(Input!K$6:K$1005,ROW($C993)-ROW($C$5),1))=0,"",INDEX(Input!K$6:K$1005,ROW($C993)-ROW($C$5),1))</f>
        <v/>
      </c>
      <c r="P993" s="100" t="str">
        <f t="shared" si="117"/>
        <v>-</v>
      </c>
      <c r="Q993" s="156" t="str">
        <f>IF(LEN(INDEX(Input!L$6:L$1005,ROW($C993)-ROW($C$5),1))=0,"",INDEX(Input!L$6:L$1005,ROW($C993)-ROW($C$5),1))</f>
        <v/>
      </c>
      <c r="R993" s="100" t="str">
        <f t="shared" si="118"/>
        <v>-</v>
      </c>
      <c r="S993" s="156" t="str">
        <f>IF(LEN(INDEX(Input!M$6:M$1005,ROW($C993)-ROW($C$5),1))=0,"-",INDEX(Input!M$6:M$1005,ROW($C993)-ROW($C$5),1))</f>
        <v>-</v>
      </c>
      <c r="T993" s="156" t="str">
        <f t="shared" si="119"/>
        <v/>
      </c>
      <c r="U993" s="100" t="str">
        <f t="shared" si="120"/>
        <v>-</v>
      </c>
      <c r="V993" s="156" t="str">
        <f>IF(LEN(INDEX(Input!O$6:O$1005,ROW($C993)-ROW($C$5),1))=0,"",INDEX(Input!O$6:O$1005,ROW($C993)-ROW($C$5),1))</f>
        <v/>
      </c>
      <c r="W993" s="100" t="str">
        <f t="shared" si="121"/>
        <v>-</v>
      </c>
      <c r="X993" s="104" t="str">
        <f t="shared" si="122"/>
        <v/>
      </c>
      <c r="Y993" s="102" t="str">
        <f t="shared" si="123"/>
        <v/>
      </c>
      <c r="Z993" s="102" t="str">
        <f>IF(AND(OR(Dashboard!$D$7=J993,Dashboard!$D$7=""),  OR(Dashboard!$G$6&lt;=K993,Dashboard!$G$6=""), OR(Dashboard!$G$7&gt;=K993,Dashboard!$G$7=""),  OR(Dashboard!$J$6&lt;=O993,Dashboard!$J$6=""), OR(Dashboard!$J$7&gt;=O993,Dashboard!$J$7=""),D993&lt;&gt;""),"x","")</f>
        <v>x</v>
      </c>
      <c r="AA993" s="102" t="str">
        <f>IF(AND(OR(Dashboard!$D$6=H993,Dashboard!$D$6="",Dashboard!$D$6="All"), Z993="x"),"x","")</f>
        <v>x</v>
      </c>
      <c r="AB993" s="103" t="str">
        <f>IF(AND(OR(Dashboard!$D$6=H993,Dashboard!$D$6="",Dashboard!$D$6="All"), OR(Dashboard!$D$7=J993,Dashboard!$D$7=""),  OR(Dashboard!$G$6&lt;=K993,Dashboard!$G$6=""), OR(Dashboard!$G$7&gt;=K993,Dashboard!$G$7=""),  OR(Dashboard!$J$6&lt;=O993,Dashboard!$J$6=""), OR(Dashboard!$J$7&gt;=O993,Dashboard!$J$7=""),I993&lt;&gt;""),"x","")</f>
        <v/>
      </c>
      <c r="AC993" s="88" t="str">
        <f>IF($AB993&lt;&gt;"x","",IF(AND($I993&lt;&gt;AC$4, IFERROR(MATCH("c",$AB993:AB993,0),0)=0),"x", IF(IFERROR(MATCH("c",$AB993:AB993,0),0)=0,"c","")))</f>
        <v/>
      </c>
      <c r="AD993" s="88" t="str">
        <f>IF($AB993&lt;&gt;"x","",IF(AND($I993&lt;&gt;AD$4, IFERROR(MATCH("c",$AB993:AC993,0),0)=0),"x", IF(IFERROR(MATCH("c",$AB993:AC993,0),0)=0,"c","")))</f>
        <v/>
      </c>
      <c r="AE993" s="88" t="str">
        <f>IF($AB993&lt;&gt;"x","",IF(AND($I993&lt;&gt;AE$4, IFERROR(MATCH("c",$AB993:AD993,0),0)=0),"x", IF(IFERROR(MATCH("c",$AB993:AD993,0),0)=0,"c","")))</f>
        <v/>
      </c>
      <c r="AF993" s="88" t="str">
        <f>IF($AB993&lt;&gt;"x","",IF(AND($I993&lt;&gt;AF$4, IFERROR(MATCH("c",$AB993:AE993,0),0)=0),"x", IF(IFERROR(MATCH("c",$AB993:AE993,0),0)=0,"c","")))</f>
        <v/>
      </c>
      <c r="AG993" s="88" t="str">
        <f>IF($AB993&lt;&gt;"x","",IF(AND($I993&lt;&gt;AG$4, IFERROR(MATCH("c",$AB993:AF993,0),0)=0),"x", IF(IFERROR(MATCH("c",$AB993:AF993,0),0)=0,"c","")))</f>
        <v/>
      </c>
      <c r="AH993" s="88" t="str">
        <f>IF($AB993&lt;&gt;"x","",IF(AND($I993&lt;&gt;AH$4, IFERROR(MATCH("c",$AB993:AG993,0),0)=0),"x", IF(IFERROR(MATCH("c",$AB993:AG993,0),0)=0,"c","")))</f>
        <v/>
      </c>
      <c r="AI993" s="88" t="str">
        <f>IF($AB993&lt;&gt;"x","",IF(AND($I993&lt;&gt;AI$4, IFERROR(MATCH("c",$AB993:AH993,0),0)=0),"x", IF(IFERROR(MATCH("c",$AB993:AH993,0),0)=0,"c","")))</f>
        <v/>
      </c>
      <c r="AJ993" s="88" t="str">
        <f>IF($AB993&lt;&gt;"x","",IF(AND($I993&lt;&gt;AJ$4, IFERROR(MATCH("c",$AB993:AI993,0),0)=0),"x", IF(IFERROR(MATCH("c",$AB993:AI993,0),0)=0,"c","")))</f>
        <v/>
      </c>
      <c r="AK993" s="88" t="str">
        <f>IF($AB993&lt;&gt;"x","",IF(AND($I993&lt;&gt;AK$4, IFERROR(MATCH("c",$AB993:AJ993,0),0)=0),"x", IF(IFERROR(MATCH("c",$AB993:AJ993,0),0)=0,"c","")))</f>
        <v/>
      </c>
      <c r="AL993" s="88" t="str">
        <f>IF($AB993&lt;&gt;"x","",IF(AND($I993&lt;&gt;AL$4, IFERROR(MATCH("c",$AB993:AK993,0),0)=0),"x", IF(IFERROR(MATCH("c",$AB993:AK993,0),0)=0,"c","")))</f>
        <v/>
      </c>
      <c r="AM993" s="88" t="str">
        <f>IF($AB993&lt;&gt;"x","",IF(AND($I993&lt;&gt;AM$4, IFERROR(MATCH("c",$AB993:AL993,0),0)=0),"x", IF(IFERROR(MATCH("c",$AB993:AL993,0),0)=0,"c","")))</f>
        <v/>
      </c>
      <c r="AN993" s="88" t="str">
        <f>IF($AB993&lt;&gt;"x","",IF(AND($I993&lt;&gt;AN$4, IFERROR(MATCH("c",$AB993:AM993,0),0)=0),"x", IF(IFERROR(MATCH("c",$AB993:AM993,0),0)=0,"c","")))</f>
        <v/>
      </c>
      <c r="AO993" s="88" t="str">
        <f>IF($AB993&lt;&gt;"x","",IF(AND($I993&lt;&gt;AO$4, IFERROR(MATCH("c",$AB993:AN993,0),0)=0),"x", IF(IFERROR(MATCH("c",$AB993:AN993,0),0)=0,"c","")))</f>
        <v/>
      </c>
      <c r="AP993" s="88" t="str">
        <f>IF($AB993&lt;&gt;"x","",IF(AND($I993&lt;&gt;AP$4, IFERROR(MATCH("c",$AB993:AO993,0),0)=0),"x", IF(IFERROR(MATCH("c",$AB993:AO993,0),0)=0,"c","")))</f>
        <v/>
      </c>
      <c r="AQ993" s="88" t="str">
        <f>IF($AB993&lt;&gt;"x","",IF(AND($I993&lt;&gt;AQ$4, IFERROR(MATCH("c",$AB993:AP993,0),0)=0),"x", IF(IFERROR(MATCH("c",$AB993:AP993,0),0)=0,"c","")))</f>
        <v/>
      </c>
    </row>
    <row r="994" spans="2:43" x14ac:dyDescent="0.25">
      <c r="B994" s="88">
        <f>IF(AND(OR(Pipeline!$F$5=H994,Pipeline!$F$5="",Pipeline!$F$5="All"), OR(Pipeline!$F$6=J994,Pipeline!$F$6="",Pipeline!$F$6="All"),  OR(Pipeline!$J$5&lt;=K994,Pipeline!$J$5=""), OR(Pipeline!$J$6&gt;=K994,Pipeline!$J$6=""),  OR(Pipeline!$N$5&lt;=O994,Pipeline!$N$5=""), OR(Pipeline!$N$6&gt;=O994,Pipeline!$N$6="")),1,0)</f>
        <v>1</v>
      </c>
      <c r="C994" s="99">
        <f>IF(B994&lt;&gt;1,"",COUNTIFS($I$6:I993,I994,$B$6:B993,1)+1)</f>
        <v>982</v>
      </c>
      <c r="D994" s="100" t="str">
        <f>IF(LEN(INDEX(Input!B$6:B$1005,ROW($C994)-ROW($C$5),1))=0,"-",INDEX(Input!B$6:B$1005,ROW($C994)-ROW($C$5),1))</f>
        <v>-</v>
      </c>
      <c r="E994" s="100" t="str">
        <f>IF(LEN(INDEX(Input!C$6:C$1005,ROW($C994)-ROW($C$5),1))=0,"-",INDEX(Input!C$6:C$1005,ROW($C994)-ROW($C$5),1))</f>
        <v>-</v>
      </c>
      <c r="F994" s="100" t="str">
        <f>IF(LEN(INDEX(Input!D$6:D$1005,ROW($C994)-ROW($C$5),1))=0,"-",INDEX(Input!D$6:D$1005,ROW($C994)-ROW($C$5),1))</f>
        <v>-</v>
      </c>
      <c r="G994" s="100" t="str">
        <f>IF(LEN(INDEX(Input!E$6:E$1005,ROW($C994)-ROW($C$5),1))=0,"-",INDEX(Input!E$6:E$1005,ROW($C994)-ROW($C$5),1))</f>
        <v>-</v>
      </c>
      <c r="H994" s="100" t="str">
        <f>IF(LEN(INDEX(Input!F$6:F$1005,ROW($C994)-ROW($C$5),1))=0,"-",INDEX(Input!F$6:F$1005,ROW($C994)-ROW($C$5),1))</f>
        <v>-</v>
      </c>
      <c r="I994" s="100" t="str">
        <f>IF(LEN(INDEX(Input!G$6:G$1005,ROW($C994)-ROW($C$5),1))=0,"",INDEX(Input!G$6:G$1005,ROW($C994)-ROW($C$5),1))</f>
        <v/>
      </c>
      <c r="J994" s="100" t="str">
        <f>IF(LEN(INDEX(Input!B$6:B$1005,ROW($C994)-ROW($C$5),1))=0,"-",IF(INDEX(Input!H$6:H$1005,ROW($C994)-ROW($C$5),1)="","Not set",INDEX(Input!H$6:H$1005,ROW($C994)-ROW($C$5),1)) )</f>
        <v>-</v>
      </c>
      <c r="K994" s="101" t="str">
        <f>IF(LEN(INDEX(Input!I$6:I$1005,ROW($C994)-ROW($C$5),1))=0,"",INDEX(Input!I$6:I$1005,ROW($C994)-ROW($C$5),1))</f>
        <v/>
      </c>
      <c r="L994" s="101" t="str">
        <f t="array" ref="L994">IFERROR(IF($AY$24=123,DAY(K994)&amp;connector&amp;IF($AZ$24="Extended",INDEX($AT$24:$AT$35,MONTH(K994),1),MONTH(K994))&amp;connector&amp;IF($AZ$24="Short", RIGHT(YEAR(K994),2),YEAR(K994)),IF($AY$24=213, MONTH(K994)&amp;connector&amp;DAY(K994)&amp;connector&amp;IF($AZ$24="Short", RIGHT(YEAR(K994),2),YEAR(K994)),IF($AZ$24="Short", RIGHT(YEAR(K994),2),YEAR(K994))&amp;connector&amp;MONTH(K994)&amp;connector&amp;DAY(K994))),"-")</f>
        <v>-</v>
      </c>
      <c r="M994" s="101" t="str">
        <f>IF(LEN(INDEX(Input!J$6:J$1005,ROW($C994)-ROW($C$5),1))=0,"",INDEX(Input!J$6:J$1005,ROW($C994)-ROW($C$5),1))</f>
        <v/>
      </c>
      <c r="N994" s="101" t="str">
        <f t="array" ref="N994">IFERROR(IF($AY$24=123,DAY(M994)&amp;connector&amp;IF($AZ$24="Extended",INDEX($AT$24:$AT$35,MONTH(M994),1),MONTH(M994))&amp;connector&amp;IF($AZ$24="Short", RIGHT(YEAR(M994),2),YEAR(M994)),IF($AY$24=213, MONTH(M994)&amp;connector&amp;DAY(M994)&amp;connector&amp;IF($AZ$24="Short", RIGHT(YEAR(M994),2),YEAR(M994)),IF($AZ$24="Short", RIGHT(YEAR(M994),2),YEAR(M994))&amp;connector&amp;MONTH(M994)&amp;connector&amp;DAY(M994))),"-")</f>
        <v>-</v>
      </c>
      <c r="O994" s="156" t="str">
        <f>IF(LEN(INDEX(Input!K$6:K$1005,ROW($C994)-ROW($C$5),1))=0,"",INDEX(Input!K$6:K$1005,ROW($C994)-ROW($C$5),1))</f>
        <v/>
      </c>
      <c r="P994" s="100" t="str">
        <f t="shared" si="117"/>
        <v>-</v>
      </c>
      <c r="Q994" s="156" t="str">
        <f>IF(LEN(INDEX(Input!L$6:L$1005,ROW($C994)-ROW($C$5),1))=0,"",INDEX(Input!L$6:L$1005,ROW($C994)-ROW($C$5),1))</f>
        <v/>
      </c>
      <c r="R994" s="100" t="str">
        <f t="shared" si="118"/>
        <v>-</v>
      </c>
      <c r="S994" s="156" t="str">
        <f>IF(LEN(INDEX(Input!M$6:M$1005,ROW($C994)-ROW($C$5),1))=0,"-",INDEX(Input!M$6:M$1005,ROW($C994)-ROW($C$5),1))</f>
        <v>-</v>
      </c>
      <c r="T994" s="156" t="str">
        <f t="shared" si="119"/>
        <v/>
      </c>
      <c r="U994" s="100" t="str">
        <f t="shared" si="120"/>
        <v>-</v>
      </c>
      <c r="V994" s="156" t="str">
        <f>IF(LEN(INDEX(Input!O$6:O$1005,ROW($C994)-ROW($C$5),1))=0,"",INDEX(Input!O$6:O$1005,ROW($C994)-ROW($C$5),1))</f>
        <v/>
      </c>
      <c r="W994" s="100" t="str">
        <f t="shared" si="121"/>
        <v>-</v>
      </c>
      <c r="X994" s="104" t="str">
        <f t="shared" si="122"/>
        <v/>
      </c>
      <c r="Y994" s="102" t="str">
        <f t="shared" si="123"/>
        <v/>
      </c>
      <c r="Z994" s="102" t="str">
        <f>IF(AND(OR(Dashboard!$D$7=J994,Dashboard!$D$7=""),  OR(Dashboard!$G$6&lt;=K994,Dashboard!$G$6=""), OR(Dashboard!$G$7&gt;=K994,Dashboard!$G$7=""),  OR(Dashboard!$J$6&lt;=O994,Dashboard!$J$6=""), OR(Dashboard!$J$7&gt;=O994,Dashboard!$J$7=""),D994&lt;&gt;""),"x","")</f>
        <v>x</v>
      </c>
      <c r="AA994" s="102" t="str">
        <f>IF(AND(OR(Dashboard!$D$6=H994,Dashboard!$D$6="",Dashboard!$D$6="All"), Z994="x"),"x","")</f>
        <v>x</v>
      </c>
      <c r="AB994" s="103" t="str">
        <f>IF(AND(OR(Dashboard!$D$6=H994,Dashboard!$D$6="",Dashboard!$D$6="All"), OR(Dashboard!$D$7=J994,Dashboard!$D$7=""),  OR(Dashboard!$G$6&lt;=K994,Dashboard!$G$6=""), OR(Dashboard!$G$7&gt;=K994,Dashboard!$G$7=""),  OR(Dashboard!$J$6&lt;=O994,Dashboard!$J$6=""), OR(Dashboard!$J$7&gt;=O994,Dashboard!$J$7=""),I994&lt;&gt;""),"x","")</f>
        <v/>
      </c>
      <c r="AC994" s="88" t="str">
        <f>IF($AB994&lt;&gt;"x","",IF(AND($I994&lt;&gt;AC$4, IFERROR(MATCH("c",$AB994:AB994,0),0)=0),"x", IF(IFERROR(MATCH("c",$AB994:AB994,0),0)=0,"c","")))</f>
        <v/>
      </c>
      <c r="AD994" s="88" t="str">
        <f>IF($AB994&lt;&gt;"x","",IF(AND($I994&lt;&gt;AD$4, IFERROR(MATCH("c",$AB994:AC994,0),0)=0),"x", IF(IFERROR(MATCH("c",$AB994:AC994,0),0)=0,"c","")))</f>
        <v/>
      </c>
      <c r="AE994" s="88" t="str">
        <f>IF($AB994&lt;&gt;"x","",IF(AND($I994&lt;&gt;AE$4, IFERROR(MATCH("c",$AB994:AD994,0),0)=0),"x", IF(IFERROR(MATCH("c",$AB994:AD994,0),0)=0,"c","")))</f>
        <v/>
      </c>
      <c r="AF994" s="88" t="str">
        <f>IF($AB994&lt;&gt;"x","",IF(AND($I994&lt;&gt;AF$4, IFERROR(MATCH("c",$AB994:AE994,0),0)=0),"x", IF(IFERROR(MATCH("c",$AB994:AE994,0),0)=0,"c","")))</f>
        <v/>
      </c>
      <c r="AG994" s="88" t="str">
        <f>IF($AB994&lt;&gt;"x","",IF(AND($I994&lt;&gt;AG$4, IFERROR(MATCH("c",$AB994:AF994,0),0)=0),"x", IF(IFERROR(MATCH("c",$AB994:AF994,0),0)=0,"c","")))</f>
        <v/>
      </c>
      <c r="AH994" s="88" t="str">
        <f>IF($AB994&lt;&gt;"x","",IF(AND($I994&lt;&gt;AH$4, IFERROR(MATCH("c",$AB994:AG994,0),0)=0),"x", IF(IFERROR(MATCH("c",$AB994:AG994,0),0)=0,"c","")))</f>
        <v/>
      </c>
      <c r="AI994" s="88" t="str">
        <f>IF($AB994&lt;&gt;"x","",IF(AND($I994&lt;&gt;AI$4, IFERROR(MATCH("c",$AB994:AH994,0),0)=0),"x", IF(IFERROR(MATCH("c",$AB994:AH994,0),0)=0,"c","")))</f>
        <v/>
      </c>
      <c r="AJ994" s="88" t="str">
        <f>IF($AB994&lt;&gt;"x","",IF(AND($I994&lt;&gt;AJ$4, IFERROR(MATCH("c",$AB994:AI994,0),0)=0),"x", IF(IFERROR(MATCH("c",$AB994:AI994,0),0)=0,"c","")))</f>
        <v/>
      </c>
      <c r="AK994" s="88" t="str">
        <f>IF($AB994&lt;&gt;"x","",IF(AND($I994&lt;&gt;AK$4, IFERROR(MATCH("c",$AB994:AJ994,0),0)=0),"x", IF(IFERROR(MATCH("c",$AB994:AJ994,0),0)=0,"c","")))</f>
        <v/>
      </c>
      <c r="AL994" s="88" t="str">
        <f>IF($AB994&lt;&gt;"x","",IF(AND($I994&lt;&gt;AL$4, IFERROR(MATCH("c",$AB994:AK994,0),0)=0),"x", IF(IFERROR(MATCH("c",$AB994:AK994,0),0)=0,"c","")))</f>
        <v/>
      </c>
      <c r="AM994" s="88" t="str">
        <f>IF($AB994&lt;&gt;"x","",IF(AND($I994&lt;&gt;AM$4, IFERROR(MATCH("c",$AB994:AL994,0),0)=0),"x", IF(IFERROR(MATCH("c",$AB994:AL994,0),0)=0,"c","")))</f>
        <v/>
      </c>
      <c r="AN994" s="88" t="str">
        <f>IF($AB994&lt;&gt;"x","",IF(AND($I994&lt;&gt;AN$4, IFERROR(MATCH("c",$AB994:AM994,0),0)=0),"x", IF(IFERROR(MATCH("c",$AB994:AM994,0),0)=0,"c","")))</f>
        <v/>
      </c>
      <c r="AO994" s="88" t="str">
        <f>IF($AB994&lt;&gt;"x","",IF(AND($I994&lt;&gt;AO$4, IFERROR(MATCH("c",$AB994:AN994,0),0)=0),"x", IF(IFERROR(MATCH("c",$AB994:AN994,0),0)=0,"c","")))</f>
        <v/>
      </c>
      <c r="AP994" s="88" t="str">
        <f>IF($AB994&lt;&gt;"x","",IF(AND($I994&lt;&gt;AP$4, IFERROR(MATCH("c",$AB994:AO994,0),0)=0),"x", IF(IFERROR(MATCH("c",$AB994:AO994,0),0)=0,"c","")))</f>
        <v/>
      </c>
      <c r="AQ994" s="88" t="str">
        <f>IF($AB994&lt;&gt;"x","",IF(AND($I994&lt;&gt;AQ$4, IFERROR(MATCH("c",$AB994:AP994,0),0)=0),"x", IF(IFERROR(MATCH("c",$AB994:AP994,0),0)=0,"c","")))</f>
        <v/>
      </c>
    </row>
    <row r="995" spans="2:43" x14ac:dyDescent="0.25">
      <c r="B995" s="88">
        <f>IF(AND(OR(Pipeline!$F$5=H995,Pipeline!$F$5="",Pipeline!$F$5="All"), OR(Pipeline!$F$6=J995,Pipeline!$F$6="",Pipeline!$F$6="All"),  OR(Pipeline!$J$5&lt;=K995,Pipeline!$J$5=""), OR(Pipeline!$J$6&gt;=K995,Pipeline!$J$6=""),  OR(Pipeline!$N$5&lt;=O995,Pipeline!$N$5=""), OR(Pipeline!$N$6&gt;=O995,Pipeline!$N$6="")),1,0)</f>
        <v>1</v>
      </c>
      <c r="C995" s="99">
        <f>IF(B995&lt;&gt;1,"",COUNTIFS($I$6:I994,I995,$B$6:B994,1)+1)</f>
        <v>983</v>
      </c>
      <c r="D995" s="100" t="str">
        <f>IF(LEN(INDEX(Input!B$6:B$1005,ROW($C995)-ROW($C$5),1))=0,"-",INDEX(Input!B$6:B$1005,ROW($C995)-ROW($C$5),1))</f>
        <v>-</v>
      </c>
      <c r="E995" s="100" t="str">
        <f>IF(LEN(INDEX(Input!C$6:C$1005,ROW($C995)-ROW($C$5),1))=0,"-",INDEX(Input!C$6:C$1005,ROW($C995)-ROW($C$5),1))</f>
        <v>-</v>
      </c>
      <c r="F995" s="100" t="str">
        <f>IF(LEN(INDEX(Input!D$6:D$1005,ROW($C995)-ROW($C$5),1))=0,"-",INDEX(Input!D$6:D$1005,ROW($C995)-ROW($C$5),1))</f>
        <v>-</v>
      </c>
      <c r="G995" s="100" t="str">
        <f>IF(LEN(INDEX(Input!E$6:E$1005,ROW($C995)-ROW($C$5),1))=0,"-",INDEX(Input!E$6:E$1005,ROW($C995)-ROW($C$5),1))</f>
        <v>-</v>
      </c>
      <c r="H995" s="100" t="str">
        <f>IF(LEN(INDEX(Input!F$6:F$1005,ROW($C995)-ROW($C$5),1))=0,"-",INDEX(Input!F$6:F$1005,ROW($C995)-ROW($C$5),1))</f>
        <v>-</v>
      </c>
      <c r="I995" s="100" t="str">
        <f>IF(LEN(INDEX(Input!G$6:G$1005,ROW($C995)-ROW($C$5),1))=0,"",INDEX(Input!G$6:G$1005,ROW($C995)-ROW($C$5),1))</f>
        <v/>
      </c>
      <c r="J995" s="100" t="str">
        <f>IF(LEN(INDEX(Input!B$6:B$1005,ROW($C995)-ROW($C$5),1))=0,"-",IF(INDEX(Input!H$6:H$1005,ROW($C995)-ROW($C$5),1)="","Not set",INDEX(Input!H$6:H$1005,ROW($C995)-ROW($C$5),1)) )</f>
        <v>-</v>
      </c>
      <c r="K995" s="101" t="str">
        <f>IF(LEN(INDEX(Input!I$6:I$1005,ROW($C995)-ROW($C$5),1))=0,"",INDEX(Input!I$6:I$1005,ROW($C995)-ROW($C$5),1))</f>
        <v/>
      </c>
      <c r="L995" s="101" t="str">
        <f t="array" ref="L995">IFERROR(IF($AY$24=123,DAY(K995)&amp;connector&amp;IF($AZ$24="Extended",INDEX($AT$24:$AT$35,MONTH(K995),1),MONTH(K995))&amp;connector&amp;IF($AZ$24="Short", RIGHT(YEAR(K995),2),YEAR(K995)),IF($AY$24=213, MONTH(K995)&amp;connector&amp;DAY(K995)&amp;connector&amp;IF($AZ$24="Short", RIGHT(YEAR(K995),2),YEAR(K995)),IF($AZ$24="Short", RIGHT(YEAR(K995),2),YEAR(K995))&amp;connector&amp;MONTH(K995)&amp;connector&amp;DAY(K995))),"-")</f>
        <v>-</v>
      </c>
      <c r="M995" s="101" t="str">
        <f>IF(LEN(INDEX(Input!J$6:J$1005,ROW($C995)-ROW($C$5),1))=0,"",INDEX(Input!J$6:J$1005,ROW($C995)-ROW($C$5),1))</f>
        <v/>
      </c>
      <c r="N995" s="101" t="str">
        <f t="array" ref="N995">IFERROR(IF($AY$24=123,DAY(M995)&amp;connector&amp;IF($AZ$24="Extended",INDEX($AT$24:$AT$35,MONTH(M995),1),MONTH(M995))&amp;connector&amp;IF($AZ$24="Short", RIGHT(YEAR(M995),2),YEAR(M995)),IF($AY$24=213, MONTH(M995)&amp;connector&amp;DAY(M995)&amp;connector&amp;IF($AZ$24="Short", RIGHT(YEAR(M995),2),YEAR(M995)),IF($AZ$24="Short", RIGHT(YEAR(M995),2),YEAR(M995))&amp;connector&amp;MONTH(M995)&amp;connector&amp;DAY(M995))),"-")</f>
        <v>-</v>
      </c>
      <c r="O995" s="156" t="str">
        <f>IF(LEN(INDEX(Input!K$6:K$1005,ROW($C995)-ROW($C$5),1))=0,"",INDEX(Input!K$6:K$1005,ROW($C995)-ROW($C$5),1))</f>
        <v/>
      </c>
      <c r="P995" s="100" t="str">
        <f t="shared" si="117"/>
        <v>-</v>
      </c>
      <c r="Q995" s="156" t="str">
        <f>IF(LEN(INDEX(Input!L$6:L$1005,ROW($C995)-ROW($C$5),1))=0,"",INDEX(Input!L$6:L$1005,ROW($C995)-ROW($C$5),1))</f>
        <v/>
      </c>
      <c r="R995" s="100" t="str">
        <f t="shared" si="118"/>
        <v>-</v>
      </c>
      <c r="S995" s="156" t="str">
        <f>IF(LEN(INDEX(Input!M$6:M$1005,ROW($C995)-ROW($C$5),1))=0,"-",INDEX(Input!M$6:M$1005,ROW($C995)-ROW($C$5),1))</f>
        <v>-</v>
      </c>
      <c r="T995" s="156" t="str">
        <f t="shared" si="119"/>
        <v/>
      </c>
      <c r="U995" s="100" t="str">
        <f t="shared" si="120"/>
        <v>-</v>
      </c>
      <c r="V995" s="156" t="str">
        <f>IF(LEN(INDEX(Input!O$6:O$1005,ROW($C995)-ROW($C$5),1))=0,"",INDEX(Input!O$6:O$1005,ROW($C995)-ROW($C$5),1))</f>
        <v/>
      </c>
      <c r="W995" s="100" t="str">
        <f t="shared" si="121"/>
        <v>-</v>
      </c>
      <c r="X995" s="104" t="str">
        <f t="shared" si="122"/>
        <v/>
      </c>
      <c r="Y995" s="102" t="str">
        <f t="shared" si="123"/>
        <v/>
      </c>
      <c r="Z995" s="102" t="str">
        <f>IF(AND(OR(Dashboard!$D$7=J995,Dashboard!$D$7=""),  OR(Dashboard!$G$6&lt;=K995,Dashboard!$G$6=""), OR(Dashboard!$G$7&gt;=K995,Dashboard!$G$7=""),  OR(Dashboard!$J$6&lt;=O995,Dashboard!$J$6=""), OR(Dashboard!$J$7&gt;=O995,Dashboard!$J$7=""),D995&lt;&gt;""),"x","")</f>
        <v>x</v>
      </c>
      <c r="AA995" s="102" t="str">
        <f>IF(AND(OR(Dashboard!$D$6=H995,Dashboard!$D$6="",Dashboard!$D$6="All"), Z995="x"),"x","")</f>
        <v>x</v>
      </c>
      <c r="AB995" s="103" t="str">
        <f>IF(AND(OR(Dashboard!$D$6=H995,Dashboard!$D$6="",Dashboard!$D$6="All"), OR(Dashboard!$D$7=J995,Dashboard!$D$7=""),  OR(Dashboard!$G$6&lt;=K995,Dashboard!$G$6=""), OR(Dashboard!$G$7&gt;=K995,Dashboard!$G$7=""),  OR(Dashboard!$J$6&lt;=O995,Dashboard!$J$6=""), OR(Dashboard!$J$7&gt;=O995,Dashboard!$J$7=""),I995&lt;&gt;""),"x","")</f>
        <v/>
      </c>
      <c r="AC995" s="88" t="str">
        <f>IF($AB995&lt;&gt;"x","",IF(AND($I995&lt;&gt;AC$4, IFERROR(MATCH("c",$AB995:AB995,0),0)=0),"x", IF(IFERROR(MATCH("c",$AB995:AB995,0),0)=0,"c","")))</f>
        <v/>
      </c>
      <c r="AD995" s="88" t="str">
        <f>IF($AB995&lt;&gt;"x","",IF(AND($I995&lt;&gt;AD$4, IFERROR(MATCH("c",$AB995:AC995,0),0)=0),"x", IF(IFERROR(MATCH("c",$AB995:AC995,0),0)=0,"c","")))</f>
        <v/>
      </c>
      <c r="AE995" s="88" t="str">
        <f>IF($AB995&lt;&gt;"x","",IF(AND($I995&lt;&gt;AE$4, IFERROR(MATCH("c",$AB995:AD995,0),0)=0),"x", IF(IFERROR(MATCH("c",$AB995:AD995,0),0)=0,"c","")))</f>
        <v/>
      </c>
      <c r="AF995" s="88" t="str">
        <f>IF($AB995&lt;&gt;"x","",IF(AND($I995&lt;&gt;AF$4, IFERROR(MATCH("c",$AB995:AE995,0),0)=0),"x", IF(IFERROR(MATCH("c",$AB995:AE995,0),0)=0,"c","")))</f>
        <v/>
      </c>
      <c r="AG995" s="88" t="str">
        <f>IF($AB995&lt;&gt;"x","",IF(AND($I995&lt;&gt;AG$4, IFERROR(MATCH("c",$AB995:AF995,0),0)=0),"x", IF(IFERROR(MATCH("c",$AB995:AF995,0),0)=0,"c","")))</f>
        <v/>
      </c>
      <c r="AH995" s="88" t="str">
        <f>IF($AB995&lt;&gt;"x","",IF(AND($I995&lt;&gt;AH$4, IFERROR(MATCH("c",$AB995:AG995,0),0)=0),"x", IF(IFERROR(MATCH("c",$AB995:AG995,0),0)=0,"c","")))</f>
        <v/>
      </c>
      <c r="AI995" s="88" t="str">
        <f>IF($AB995&lt;&gt;"x","",IF(AND($I995&lt;&gt;AI$4, IFERROR(MATCH("c",$AB995:AH995,0),0)=0),"x", IF(IFERROR(MATCH("c",$AB995:AH995,0),0)=0,"c","")))</f>
        <v/>
      </c>
      <c r="AJ995" s="88" t="str">
        <f>IF($AB995&lt;&gt;"x","",IF(AND($I995&lt;&gt;AJ$4, IFERROR(MATCH("c",$AB995:AI995,0),0)=0),"x", IF(IFERROR(MATCH("c",$AB995:AI995,0),0)=0,"c","")))</f>
        <v/>
      </c>
      <c r="AK995" s="88" t="str">
        <f>IF($AB995&lt;&gt;"x","",IF(AND($I995&lt;&gt;AK$4, IFERROR(MATCH("c",$AB995:AJ995,0),0)=0),"x", IF(IFERROR(MATCH("c",$AB995:AJ995,0),0)=0,"c","")))</f>
        <v/>
      </c>
      <c r="AL995" s="88" t="str">
        <f>IF($AB995&lt;&gt;"x","",IF(AND($I995&lt;&gt;AL$4, IFERROR(MATCH("c",$AB995:AK995,0),0)=0),"x", IF(IFERROR(MATCH("c",$AB995:AK995,0),0)=0,"c","")))</f>
        <v/>
      </c>
      <c r="AM995" s="88" t="str">
        <f>IF($AB995&lt;&gt;"x","",IF(AND($I995&lt;&gt;AM$4, IFERROR(MATCH("c",$AB995:AL995,0),0)=0),"x", IF(IFERROR(MATCH("c",$AB995:AL995,0),0)=0,"c","")))</f>
        <v/>
      </c>
      <c r="AN995" s="88" t="str">
        <f>IF($AB995&lt;&gt;"x","",IF(AND($I995&lt;&gt;AN$4, IFERROR(MATCH("c",$AB995:AM995,0),0)=0),"x", IF(IFERROR(MATCH("c",$AB995:AM995,0),0)=0,"c","")))</f>
        <v/>
      </c>
      <c r="AO995" s="88" t="str">
        <f>IF($AB995&lt;&gt;"x","",IF(AND($I995&lt;&gt;AO$4, IFERROR(MATCH("c",$AB995:AN995,0),0)=0),"x", IF(IFERROR(MATCH("c",$AB995:AN995,0),0)=0,"c","")))</f>
        <v/>
      </c>
      <c r="AP995" s="88" t="str">
        <f>IF($AB995&lt;&gt;"x","",IF(AND($I995&lt;&gt;AP$4, IFERROR(MATCH("c",$AB995:AO995,0),0)=0),"x", IF(IFERROR(MATCH("c",$AB995:AO995,0),0)=0,"c","")))</f>
        <v/>
      </c>
      <c r="AQ995" s="88" t="str">
        <f>IF($AB995&lt;&gt;"x","",IF(AND($I995&lt;&gt;AQ$4, IFERROR(MATCH("c",$AB995:AP995,0),0)=0),"x", IF(IFERROR(MATCH("c",$AB995:AP995,0),0)=0,"c","")))</f>
        <v/>
      </c>
    </row>
    <row r="996" spans="2:43" x14ac:dyDescent="0.25">
      <c r="B996" s="88">
        <f>IF(AND(OR(Pipeline!$F$5=H996,Pipeline!$F$5="",Pipeline!$F$5="All"), OR(Pipeline!$F$6=J996,Pipeline!$F$6="",Pipeline!$F$6="All"),  OR(Pipeline!$J$5&lt;=K996,Pipeline!$J$5=""), OR(Pipeline!$J$6&gt;=K996,Pipeline!$J$6=""),  OR(Pipeline!$N$5&lt;=O996,Pipeline!$N$5=""), OR(Pipeline!$N$6&gt;=O996,Pipeline!$N$6="")),1,0)</f>
        <v>1</v>
      </c>
      <c r="C996" s="99">
        <f>IF(B996&lt;&gt;1,"",COUNTIFS($I$6:I995,I996,$B$6:B995,1)+1)</f>
        <v>984</v>
      </c>
      <c r="D996" s="100" t="str">
        <f>IF(LEN(INDEX(Input!B$6:B$1005,ROW($C996)-ROW($C$5),1))=0,"-",INDEX(Input!B$6:B$1005,ROW($C996)-ROW($C$5),1))</f>
        <v>-</v>
      </c>
      <c r="E996" s="100" t="str">
        <f>IF(LEN(INDEX(Input!C$6:C$1005,ROW($C996)-ROW($C$5),1))=0,"-",INDEX(Input!C$6:C$1005,ROW($C996)-ROW($C$5),1))</f>
        <v>-</v>
      </c>
      <c r="F996" s="100" t="str">
        <f>IF(LEN(INDEX(Input!D$6:D$1005,ROW($C996)-ROW($C$5),1))=0,"-",INDEX(Input!D$6:D$1005,ROW($C996)-ROW($C$5),1))</f>
        <v>-</v>
      </c>
      <c r="G996" s="100" t="str">
        <f>IF(LEN(INDEX(Input!E$6:E$1005,ROW($C996)-ROW($C$5),1))=0,"-",INDEX(Input!E$6:E$1005,ROW($C996)-ROW($C$5),1))</f>
        <v>-</v>
      </c>
      <c r="H996" s="100" t="str">
        <f>IF(LEN(INDEX(Input!F$6:F$1005,ROW($C996)-ROW($C$5),1))=0,"-",INDEX(Input!F$6:F$1005,ROW($C996)-ROW($C$5),1))</f>
        <v>-</v>
      </c>
      <c r="I996" s="100" t="str">
        <f>IF(LEN(INDEX(Input!G$6:G$1005,ROW($C996)-ROW($C$5),1))=0,"",INDEX(Input!G$6:G$1005,ROW($C996)-ROW($C$5),1))</f>
        <v/>
      </c>
      <c r="J996" s="100" t="str">
        <f>IF(LEN(INDEX(Input!B$6:B$1005,ROW($C996)-ROW($C$5),1))=0,"-",IF(INDEX(Input!H$6:H$1005,ROW($C996)-ROW($C$5),1)="","Not set",INDEX(Input!H$6:H$1005,ROW($C996)-ROW($C$5),1)) )</f>
        <v>-</v>
      </c>
      <c r="K996" s="101" t="str">
        <f>IF(LEN(INDEX(Input!I$6:I$1005,ROW($C996)-ROW($C$5),1))=0,"",INDEX(Input!I$6:I$1005,ROW($C996)-ROW($C$5),1))</f>
        <v/>
      </c>
      <c r="L996" s="101" t="str">
        <f t="array" ref="L996">IFERROR(IF($AY$24=123,DAY(K996)&amp;connector&amp;IF($AZ$24="Extended",INDEX($AT$24:$AT$35,MONTH(K996),1),MONTH(K996))&amp;connector&amp;IF($AZ$24="Short", RIGHT(YEAR(K996),2),YEAR(K996)),IF($AY$24=213, MONTH(K996)&amp;connector&amp;DAY(K996)&amp;connector&amp;IF($AZ$24="Short", RIGHT(YEAR(K996),2),YEAR(K996)),IF($AZ$24="Short", RIGHT(YEAR(K996),2),YEAR(K996))&amp;connector&amp;MONTH(K996)&amp;connector&amp;DAY(K996))),"-")</f>
        <v>-</v>
      </c>
      <c r="M996" s="101" t="str">
        <f>IF(LEN(INDEX(Input!J$6:J$1005,ROW($C996)-ROW($C$5),1))=0,"",INDEX(Input!J$6:J$1005,ROW($C996)-ROW($C$5),1))</f>
        <v/>
      </c>
      <c r="N996" s="101" t="str">
        <f t="array" ref="N996">IFERROR(IF($AY$24=123,DAY(M996)&amp;connector&amp;IF($AZ$24="Extended",INDEX($AT$24:$AT$35,MONTH(M996),1),MONTH(M996))&amp;connector&amp;IF($AZ$24="Short", RIGHT(YEAR(M996),2),YEAR(M996)),IF($AY$24=213, MONTH(M996)&amp;connector&amp;DAY(M996)&amp;connector&amp;IF($AZ$24="Short", RIGHT(YEAR(M996),2),YEAR(M996)),IF($AZ$24="Short", RIGHT(YEAR(M996),2),YEAR(M996))&amp;connector&amp;MONTH(M996)&amp;connector&amp;DAY(M996))),"-")</f>
        <v>-</v>
      </c>
      <c r="O996" s="156" t="str">
        <f>IF(LEN(INDEX(Input!K$6:K$1005,ROW($C996)-ROW($C$5),1))=0,"",INDEX(Input!K$6:K$1005,ROW($C996)-ROW($C$5),1))</f>
        <v/>
      </c>
      <c r="P996" s="100" t="str">
        <f t="shared" si="117"/>
        <v>-</v>
      </c>
      <c r="Q996" s="156" t="str">
        <f>IF(LEN(INDEX(Input!L$6:L$1005,ROW($C996)-ROW($C$5),1))=0,"",INDEX(Input!L$6:L$1005,ROW($C996)-ROW($C$5),1))</f>
        <v/>
      </c>
      <c r="R996" s="100" t="str">
        <f t="shared" si="118"/>
        <v>-</v>
      </c>
      <c r="S996" s="156" t="str">
        <f>IF(LEN(INDEX(Input!M$6:M$1005,ROW($C996)-ROW($C$5),1))=0,"-",INDEX(Input!M$6:M$1005,ROW($C996)-ROW($C$5),1))</f>
        <v>-</v>
      </c>
      <c r="T996" s="156" t="str">
        <f t="shared" si="119"/>
        <v/>
      </c>
      <c r="U996" s="100" t="str">
        <f t="shared" si="120"/>
        <v>-</v>
      </c>
      <c r="V996" s="156" t="str">
        <f>IF(LEN(INDEX(Input!O$6:O$1005,ROW($C996)-ROW($C$5),1))=0,"",INDEX(Input!O$6:O$1005,ROW($C996)-ROW($C$5),1))</f>
        <v/>
      </c>
      <c r="W996" s="100" t="str">
        <f t="shared" si="121"/>
        <v>-</v>
      </c>
      <c r="X996" s="104" t="str">
        <f t="shared" si="122"/>
        <v/>
      </c>
      <c r="Y996" s="102" t="str">
        <f t="shared" si="123"/>
        <v/>
      </c>
      <c r="Z996" s="102" t="str">
        <f>IF(AND(OR(Dashboard!$D$7=J996,Dashboard!$D$7=""),  OR(Dashboard!$G$6&lt;=K996,Dashboard!$G$6=""), OR(Dashboard!$G$7&gt;=K996,Dashboard!$G$7=""),  OR(Dashboard!$J$6&lt;=O996,Dashboard!$J$6=""), OR(Dashboard!$J$7&gt;=O996,Dashboard!$J$7=""),D996&lt;&gt;""),"x","")</f>
        <v>x</v>
      </c>
      <c r="AA996" s="102" t="str">
        <f>IF(AND(OR(Dashboard!$D$6=H996,Dashboard!$D$6="",Dashboard!$D$6="All"), Z996="x"),"x","")</f>
        <v>x</v>
      </c>
      <c r="AB996" s="103" t="str">
        <f>IF(AND(OR(Dashboard!$D$6=H996,Dashboard!$D$6="",Dashboard!$D$6="All"), OR(Dashboard!$D$7=J996,Dashboard!$D$7=""),  OR(Dashboard!$G$6&lt;=K996,Dashboard!$G$6=""), OR(Dashboard!$G$7&gt;=K996,Dashboard!$G$7=""),  OR(Dashboard!$J$6&lt;=O996,Dashboard!$J$6=""), OR(Dashboard!$J$7&gt;=O996,Dashboard!$J$7=""),I996&lt;&gt;""),"x","")</f>
        <v/>
      </c>
      <c r="AC996" s="88" t="str">
        <f>IF($AB996&lt;&gt;"x","",IF(AND($I996&lt;&gt;AC$4, IFERROR(MATCH("c",$AB996:AB996,0),0)=0),"x", IF(IFERROR(MATCH("c",$AB996:AB996,0),0)=0,"c","")))</f>
        <v/>
      </c>
      <c r="AD996" s="88" t="str">
        <f>IF($AB996&lt;&gt;"x","",IF(AND($I996&lt;&gt;AD$4, IFERROR(MATCH("c",$AB996:AC996,0),0)=0),"x", IF(IFERROR(MATCH("c",$AB996:AC996,0),0)=0,"c","")))</f>
        <v/>
      </c>
      <c r="AE996" s="88" t="str">
        <f>IF($AB996&lt;&gt;"x","",IF(AND($I996&lt;&gt;AE$4, IFERROR(MATCH("c",$AB996:AD996,0),0)=0),"x", IF(IFERROR(MATCH("c",$AB996:AD996,0),0)=0,"c","")))</f>
        <v/>
      </c>
      <c r="AF996" s="88" t="str">
        <f>IF($AB996&lt;&gt;"x","",IF(AND($I996&lt;&gt;AF$4, IFERROR(MATCH("c",$AB996:AE996,0),0)=0),"x", IF(IFERROR(MATCH("c",$AB996:AE996,0),0)=0,"c","")))</f>
        <v/>
      </c>
      <c r="AG996" s="88" t="str">
        <f>IF($AB996&lt;&gt;"x","",IF(AND($I996&lt;&gt;AG$4, IFERROR(MATCH("c",$AB996:AF996,0),0)=0),"x", IF(IFERROR(MATCH("c",$AB996:AF996,0),0)=0,"c","")))</f>
        <v/>
      </c>
      <c r="AH996" s="88" t="str">
        <f>IF($AB996&lt;&gt;"x","",IF(AND($I996&lt;&gt;AH$4, IFERROR(MATCH("c",$AB996:AG996,0),0)=0),"x", IF(IFERROR(MATCH("c",$AB996:AG996,0),0)=0,"c","")))</f>
        <v/>
      </c>
      <c r="AI996" s="88" t="str">
        <f>IF($AB996&lt;&gt;"x","",IF(AND($I996&lt;&gt;AI$4, IFERROR(MATCH("c",$AB996:AH996,0),0)=0),"x", IF(IFERROR(MATCH("c",$AB996:AH996,0),0)=0,"c","")))</f>
        <v/>
      </c>
      <c r="AJ996" s="88" t="str">
        <f>IF($AB996&lt;&gt;"x","",IF(AND($I996&lt;&gt;AJ$4, IFERROR(MATCH("c",$AB996:AI996,0),0)=0),"x", IF(IFERROR(MATCH("c",$AB996:AI996,0),0)=0,"c","")))</f>
        <v/>
      </c>
      <c r="AK996" s="88" t="str">
        <f>IF($AB996&lt;&gt;"x","",IF(AND($I996&lt;&gt;AK$4, IFERROR(MATCH("c",$AB996:AJ996,0),0)=0),"x", IF(IFERROR(MATCH("c",$AB996:AJ996,0),0)=0,"c","")))</f>
        <v/>
      </c>
      <c r="AL996" s="88" t="str">
        <f>IF($AB996&lt;&gt;"x","",IF(AND($I996&lt;&gt;AL$4, IFERROR(MATCH("c",$AB996:AK996,0),0)=0),"x", IF(IFERROR(MATCH("c",$AB996:AK996,0),0)=0,"c","")))</f>
        <v/>
      </c>
      <c r="AM996" s="88" t="str">
        <f>IF($AB996&lt;&gt;"x","",IF(AND($I996&lt;&gt;AM$4, IFERROR(MATCH("c",$AB996:AL996,0),0)=0),"x", IF(IFERROR(MATCH("c",$AB996:AL996,0),0)=0,"c","")))</f>
        <v/>
      </c>
      <c r="AN996" s="88" t="str">
        <f>IF($AB996&lt;&gt;"x","",IF(AND($I996&lt;&gt;AN$4, IFERROR(MATCH("c",$AB996:AM996,0),0)=0),"x", IF(IFERROR(MATCH("c",$AB996:AM996,0),0)=0,"c","")))</f>
        <v/>
      </c>
      <c r="AO996" s="88" t="str">
        <f>IF($AB996&lt;&gt;"x","",IF(AND($I996&lt;&gt;AO$4, IFERROR(MATCH("c",$AB996:AN996,0),0)=0),"x", IF(IFERROR(MATCH("c",$AB996:AN996,0),0)=0,"c","")))</f>
        <v/>
      </c>
      <c r="AP996" s="88" t="str">
        <f>IF($AB996&lt;&gt;"x","",IF(AND($I996&lt;&gt;AP$4, IFERROR(MATCH("c",$AB996:AO996,0),0)=0),"x", IF(IFERROR(MATCH("c",$AB996:AO996,0),0)=0,"c","")))</f>
        <v/>
      </c>
      <c r="AQ996" s="88" t="str">
        <f>IF($AB996&lt;&gt;"x","",IF(AND($I996&lt;&gt;AQ$4, IFERROR(MATCH("c",$AB996:AP996,0),0)=0),"x", IF(IFERROR(MATCH("c",$AB996:AP996,0),0)=0,"c","")))</f>
        <v/>
      </c>
    </row>
    <row r="997" spans="2:43" x14ac:dyDescent="0.25">
      <c r="B997" s="88">
        <f>IF(AND(OR(Pipeline!$F$5=H997,Pipeline!$F$5="",Pipeline!$F$5="All"), OR(Pipeline!$F$6=J997,Pipeline!$F$6="",Pipeline!$F$6="All"),  OR(Pipeline!$J$5&lt;=K997,Pipeline!$J$5=""), OR(Pipeline!$J$6&gt;=K997,Pipeline!$J$6=""),  OR(Pipeline!$N$5&lt;=O997,Pipeline!$N$5=""), OR(Pipeline!$N$6&gt;=O997,Pipeline!$N$6="")),1,0)</f>
        <v>1</v>
      </c>
      <c r="C997" s="99">
        <f>IF(B997&lt;&gt;1,"",COUNTIFS($I$6:I996,I997,$B$6:B996,1)+1)</f>
        <v>985</v>
      </c>
      <c r="D997" s="100" t="str">
        <f>IF(LEN(INDEX(Input!B$6:B$1005,ROW($C997)-ROW($C$5),1))=0,"-",INDEX(Input!B$6:B$1005,ROW($C997)-ROW($C$5),1))</f>
        <v>-</v>
      </c>
      <c r="E997" s="100" t="str">
        <f>IF(LEN(INDEX(Input!C$6:C$1005,ROW($C997)-ROW($C$5),1))=0,"-",INDEX(Input!C$6:C$1005,ROW($C997)-ROW($C$5),1))</f>
        <v>-</v>
      </c>
      <c r="F997" s="100" t="str">
        <f>IF(LEN(INDEX(Input!D$6:D$1005,ROW($C997)-ROW($C$5),1))=0,"-",INDEX(Input!D$6:D$1005,ROW($C997)-ROW($C$5),1))</f>
        <v>-</v>
      </c>
      <c r="G997" s="100" t="str">
        <f>IF(LEN(INDEX(Input!E$6:E$1005,ROW($C997)-ROW($C$5),1))=0,"-",INDEX(Input!E$6:E$1005,ROW($C997)-ROW($C$5),1))</f>
        <v>-</v>
      </c>
      <c r="H997" s="100" t="str">
        <f>IF(LEN(INDEX(Input!F$6:F$1005,ROW($C997)-ROW($C$5),1))=0,"-",INDEX(Input!F$6:F$1005,ROW($C997)-ROW($C$5),1))</f>
        <v>-</v>
      </c>
      <c r="I997" s="100" t="str">
        <f>IF(LEN(INDEX(Input!G$6:G$1005,ROW($C997)-ROW($C$5),1))=0,"",INDEX(Input!G$6:G$1005,ROW($C997)-ROW($C$5),1))</f>
        <v/>
      </c>
      <c r="J997" s="100" t="str">
        <f>IF(LEN(INDEX(Input!B$6:B$1005,ROW($C997)-ROW($C$5),1))=0,"-",IF(INDEX(Input!H$6:H$1005,ROW($C997)-ROW($C$5),1)="","Not set",INDEX(Input!H$6:H$1005,ROW($C997)-ROW($C$5),1)) )</f>
        <v>-</v>
      </c>
      <c r="K997" s="101" t="str">
        <f>IF(LEN(INDEX(Input!I$6:I$1005,ROW($C997)-ROW($C$5),1))=0,"",INDEX(Input!I$6:I$1005,ROW($C997)-ROW($C$5),1))</f>
        <v/>
      </c>
      <c r="L997" s="101" t="str">
        <f t="array" ref="L997">IFERROR(IF($AY$24=123,DAY(K997)&amp;connector&amp;IF($AZ$24="Extended",INDEX($AT$24:$AT$35,MONTH(K997),1),MONTH(K997))&amp;connector&amp;IF($AZ$24="Short", RIGHT(YEAR(K997),2),YEAR(K997)),IF($AY$24=213, MONTH(K997)&amp;connector&amp;DAY(K997)&amp;connector&amp;IF($AZ$24="Short", RIGHT(YEAR(K997),2),YEAR(K997)),IF($AZ$24="Short", RIGHT(YEAR(K997),2),YEAR(K997))&amp;connector&amp;MONTH(K997)&amp;connector&amp;DAY(K997))),"-")</f>
        <v>-</v>
      </c>
      <c r="M997" s="101" t="str">
        <f>IF(LEN(INDEX(Input!J$6:J$1005,ROW($C997)-ROW($C$5),1))=0,"",INDEX(Input!J$6:J$1005,ROW($C997)-ROW($C$5),1))</f>
        <v/>
      </c>
      <c r="N997" s="101" t="str">
        <f t="array" ref="N997">IFERROR(IF($AY$24=123,DAY(M997)&amp;connector&amp;IF($AZ$24="Extended",INDEX($AT$24:$AT$35,MONTH(M997),1),MONTH(M997))&amp;connector&amp;IF($AZ$24="Short", RIGHT(YEAR(M997),2),YEAR(M997)),IF($AY$24=213, MONTH(M997)&amp;connector&amp;DAY(M997)&amp;connector&amp;IF($AZ$24="Short", RIGHT(YEAR(M997),2),YEAR(M997)),IF($AZ$24="Short", RIGHT(YEAR(M997),2),YEAR(M997))&amp;connector&amp;MONTH(M997)&amp;connector&amp;DAY(M997))),"-")</f>
        <v>-</v>
      </c>
      <c r="O997" s="156" t="str">
        <f>IF(LEN(INDEX(Input!K$6:K$1005,ROW($C997)-ROW($C$5),1))=0,"",INDEX(Input!K$6:K$1005,ROW($C997)-ROW($C$5),1))</f>
        <v/>
      </c>
      <c r="P997" s="100" t="str">
        <f t="shared" si="117"/>
        <v>-</v>
      </c>
      <c r="Q997" s="156" t="str">
        <f>IF(LEN(INDEX(Input!L$6:L$1005,ROW($C997)-ROW($C$5),1))=0,"",INDEX(Input!L$6:L$1005,ROW($C997)-ROW($C$5),1))</f>
        <v/>
      </c>
      <c r="R997" s="100" t="str">
        <f t="shared" si="118"/>
        <v>-</v>
      </c>
      <c r="S997" s="156" t="str">
        <f>IF(LEN(INDEX(Input!M$6:M$1005,ROW($C997)-ROW($C$5),1))=0,"-",INDEX(Input!M$6:M$1005,ROW($C997)-ROW($C$5),1))</f>
        <v>-</v>
      </c>
      <c r="T997" s="156" t="str">
        <f t="shared" si="119"/>
        <v/>
      </c>
      <c r="U997" s="100" t="str">
        <f t="shared" si="120"/>
        <v>-</v>
      </c>
      <c r="V997" s="156" t="str">
        <f>IF(LEN(INDEX(Input!O$6:O$1005,ROW($C997)-ROW($C$5),1))=0,"",INDEX(Input!O$6:O$1005,ROW($C997)-ROW($C$5),1))</f>
        <v/>
      </c>
      <c r="W997" s="100" t="str">
        <f t="shared" si="121"/>
        <v>-</v>
      </c>
      <c r="X997" s="104" t="str">
        <f t="shared" si="122"/>
        <v/>
      </c>
      <c r="Y997" s="102" t="str">
        <f t="shared" si="123"/>
        <v/>
      </c>
      <c r="Z997" s="102" t="str">
        <f>IF(AND(OR(Dashboard!$D$7=J997,Dashboard!$D$7=""),  OR(Dashboard!$G$6&lt;=K997,Dashboard!$G$6=""), OR(Dashboard!$G$7&gt;=K997,Dashboard!$G$7=""),  OR(Dashboard!$J$6&lt;=O997,Dashboard!$J$6=""), OR(Dashboard!$J$7&gt;=O997,Dashboard!$J$7=""),D997&lt;&gt;""),"x","")</f>
        <v>x</v>
      </c>
      <c r="AA997" s="102" t="str">
        <f>IF(AND(OR(Dashboard!$D$6=H997,Dashboard!$D$6="",Dashboard!$D$6="All"), Z997="x"),"x","")</f>
        <v>x</v>
      </c>
      <c r="AB997" s="103" t="str">
        <f>IF(AND(OR(Dashboard!$D$6=H997,Dashboard!$D$6="",Dashboard!$D$6="All"), OR(Dashboard!$D$7=J997,Dashboard!$D$7=""),  OR(Dashboard!$G$6&lt;=K997,Dashboard!$G$6=""), OR(Dashboard!$G$7&gt;=K997,Dashboard!$G$7=""),  OR(Dashboard!$J$6&lt;=O997,Dashboard!$J$6=""), OR(Dashboard!$J$7&gt;=O997,Dashboard!$J$7=""),I997&lt;&gt;""),"x","")</f>
        <v/>
      </c>
      <c r="AC997" s="88" t="str">
        <f>IF($AB997&lt;&gt;"x","",IF(AND($I997&lt;&gt;AC$4, IFERROR(MATCH("c",$AB997:AB997,0),0)=0),"x", IF(IFERROR(MATCH("c",$AB997:AB997,0),0)=0,"c","")))</f>
        <v/>
      </c>
      <c r="AD997" s="88" t="str">
        <f>IF($AB997&lt;&gt;"x","",IF(AND($I997&lt;&gt;AD$4, IFERROR(MATCH("c",$AB997:AC997,0),0)=0),"x", IF(IFERROR(MATCH("c",$AB997:AC997,0),0)=0,"c","")))</f>
        <v/>
      </c>
      <c r="AE997" s="88" t="str">
        <f>IF($AB997&lt;&gt;"x","",IF(AND($I997&lt;&gt;AE$4, IFERROR(MATCH("c",$AB997:AD997,0),0)=0),"x", IF(IFERROR(MATCH("c",$AB997:AD997,0),0)=0,"c","")))</f>
        <v/>
      </c>
      <c r="AF997" s="88" t="str">
        <f>IF($AB997&lt;&gt;"x","",IF(AND($I997&lt;&gt;AF$4, IFERROR(MATCH("c",$AB997:AE997,0),0)=0),"x", IF(IFERROR(MATCH("c",$AB997:AE997,0),0)=0,"c","")))</f>
        <v/>
      </c>
      <c r="AG997" s="88" t="str">
        <f>IF($AB997&lt;&gt;"x","",IF(AND($I997&lt;&gt;AG$4, IFERROR(MATCH("c",$AB997:AF997,0),0)=0),"x", IF(IFERROR(MATCH("c",$AB997:AF997,0),0)=0,"c","")))</f>
        <v/>
      </c>
      <c r="AH997" s="88" t="str">
        <f>IF($AB997&lt;&gt;"x","",IF(AND($I997&lt;&gt;AH$4, IFERROR(MATCH("c",$AB997:AG997,0),0)=0),"x", IF(IFERROR(MATCH("c",$AB997:AG997,0),0)=0,"c","")))</f>
        <v/>
      </c>
      <c r="AI997" s="88" t="str">
        <f>IF($AB997&lt;&gt;"x","",IF(AND($I997&lt;&gt;AI$4, IFERROR(MATCH("c",$AB997:AH997,0),0)=0),"x", IF(IFERROR(MATCH("c",$AB997:AH997,0),0)=0,"c","")))</f>
        <v/>
      </c>
      <c r="AJ997" s="88" t="str">
        <f>IF($AB997&lt;&gt;"x","",IF(AND($I997&lt;&gt;AJ$4, IFERROR(MATCH("c",$AB997:AI997,0),0)=0),"x", IF(IFERROR(MATCH("c",$AB997:AI997,0),0)=0,"c","")))</f>
        <v/>
      </c>
      <c r="AK997" s="88" t="str">
        <f>IF($AB997&lt;&gt;"x","",IF(AND($I997&lt;&gt;AK$4, IFERROR(MATCH("c",$AB997:AJ997,0),0)=0),"x", IF(IFERROR(MATCH("c",$AB997:AJ997,0),0)=0,"c","")))</f>
        <v/>
      </c>
      <c r="AL997" s="88" t="str">
        <f>IF($AB997&lt;&gt;"x","",IF(AND($I997&lt;&gt;AL$4, IFERROR(MATCH("c",$AB997:AK997,0),0)=0),"x", IF(IFERROR(MATCH("c",$AB997:AK997,0),0)=0,"c","")))</f>
        <v/>
      </c>
      <c r="AM997" s="88" t="str">
        <f>IF($AB997&lt;&gt;"x","",IF(AND($I997&lt;&gt;AM$4, IFERROR(MATCH("c",$AB997:AL997,0),0)=0),"x", IF(IFERROR(MATCH("c",$AB997:AL997,0),0)=0,"c","")))</f>
        <v/>
      </c>
      <c r="AN997" s="88" t="str">
        <f>IF($AB997&lt;&gt;"x","",IF(AND($I997&lt;&gt;AN$4, IFERROR(MATCH("c",$AB997:AM997,0),0)=0),"x", IF(IFERROR(MATCH("c",$AB997:AM997,0),0)=0,"c","")))</f>
        <v/>
      </c>
      <c r="AO997" s="88" t="str">
        <f>IF($AB997&lt;&gt;"x","",IF(AND($I997&lt;&gt;AO$4, IFERROR(MATCH("c",$AB997:AN997,0),0)=0),"x", IF(IFERROR(MATCH("c",$AB997:AN997,0),0)=0,"c","")))</f>
        <v/>
      </c>
      <c r="AP997" s="88" t="str">
        <f>IF($AB997&lt;&gt;"x","",IF(AND($I997&lt;&gt;AP$4, IFERROR(MATCH("c",$AB997:AO997,0),0)=0),"x", IF(IFERROR(MATCH("c",$AB997:AO997,0),0)=0,"c","")))</f>
        <v/>
      </c>
      <c r="AQ997" s="88" t="str">
        <f>IF($AB997&lt;&gt;"x","",IF(AND($I997&lt;&gt;AQ$4, IFERROR(MATCH("c",$AB997:AP997,0),0)=0),"x", IF(IFERROR(MATCH("c",$AB997:AP997,0),0)=0,"c","")))</f>
        <v/>
      </c>
    </row>
    <row r="998" spans="2:43" x14ac:dyDescent="0.25">
      <c r="B998" s="88">
        <f>IF(AND(OR(Pipeline!$F$5=H998,Pipeline!$F$5="",Pipeline!$F$5="All"), OR(Pipeline!$F$6=J998,Pipeline!$F$6="",Pipeline!$F$6="All"),  OR(Pipeline!$J$5&lt;=K998,Pipeline!$J$5=""), OR(Pipeline!$J$6&gt;=K998,Pipeline!$J$6=""),  OR(Pipeline!$N$5&lt;=O998,Pipeline!$N$5=""), OR(Pipeline!$N$6&gt;=O998,Pipeline!$N$6="")),1,0)</f>
        <v>1</v>
      </c>
      <c r="C998" s="99">
        <f>IF(B998&lt;&gt;1,"",COUNTIFS($I$6:I997,I998,$B$6:B997,1)+1)</f>
        <v>986</v>
      </c>
      <c r="D998" s="100" t="str">
        <f>IF(LEN(INDEX(Input!B$6:B$1005,ROW($C998)-ROW($C$5),1))=0,"-",INDEX(Input!B$6:B$1005,ROW($C998)-ROW($C$5),1))</f>
        <v>-</v>
      </c>
      <c r="E998" s="100" t="str">
        <f>IF(LEN(INDEX(Input!C$6:C$1005,ROW($C998)-ROW($C$5),1))=0,"-",INDEX(Input!C$6:C$1005,ROW($C998)-ROW($C$5),1))</f>
        <v>-</v>
      </c>
      <c r="F998" s="100" t="str">
        <f>IF(LEN(INDEX(Input!D$6:D$1005,ROW($C998)-ROW($C$5),1))=0,"-",INDEX(Input!D$6:D$1005,ROW($C998)-ROW($C$5),1))</f>
        <v>-</v>
      </c>
      <c r="G998" s="100" t="str">
        <f>IF(LEN(INDEX(Input!E$6:E$1005,ROW($C998)-ROW($C$5),1))=0,"-",INDEX(Input!E$6:E$1005,ROW($C998)-ROW($C$5),1))</f>
        <v>-</v>
      </c>
      <c r="H998" s="100" t="str">
        <f>IF(LEN(INDEX(Input!F$6:F$1005,ROW($C998)-ROW($C$5),1))=0,"-",INDEX(Input!F$6:F$1005,ROW($C998)-ROW($C$5),1))</f>
        <v>-</v>
      </c>
      <c r="I998" s="100" t="str">
        <f>IF(LEN(INDEX(Input!G$6:G$1005,ROW($C998)-ROW($C$5),1))=0,"",INDEX(Input!G$6:G$1005,ROW($C998)-ROW($C$5),1))</f>
        <v/>
      </c>
      <c r="J998" s="100" t="str">
        <f>IF(LEN(INDEX(Input!B$6:B$1005,ROW($C998)-ROW($C$5),1))=0,"-",IF(INDEX(Input!H$6:H$1005,ROW($C998)-ROW($C$5),1)="","Not set",INDEX(Input!H$6:H$1005,ROW($C998)-ROW($C$5),1)) )</f>
        <v>-</v>
      </c>
      <c r="K998" s="101" t="str">
        <f>IF(LEN(INDEX(Input!I$6:I$1005,ROW($C998)-ROW($C$5),1))=0,"",INDEX(Input!I$6:I$1005,ROW($C998)-ROW($C$5),1))</f>
        <v/>
      </c>
      <c r="L998" s="101" t="str">
        <f t="array" ref="L998">IFERROR(IF($AY$24=123,DAY(K998)&amp;connector&amp;IF($AZ$24="Extended",INDEX($AT$24:$AT$35,MONTH(K998),1),MONTH(K998))&amp;connector&amp;IF($AZ$24="Short", RIGHT(YEAR(K998),2),YEAR(K998)),IF($AY$24=213, MONTH(K998)&amp;connector&amp;DAY(K998)&amp;connector&amp;IF($AZ$24="Short", RIGHT(YEAR(K998),2),YEAR(K998)),IF($AZ$24="Short", RIGHT(YEAR(K998),2),YEAR(K998))&amp;connector&amp;MONTH(K998)&amp;connector&amp;DAY(K998))),"-")</f>
        <v>-</v>
      </c>
      <c r="M998" s="101" t="str">
        <f>IF(LEN(INDEX(Input!J$6:J$1005,ROW($C998)-ROW($C$5),1))=0,"",INDEX(Input!J$6:J$1005,ROW($C998)-ROW($C$5),1))</f>
        <v/>
      </c>
      <c r="N998" s="101" t="str">
        <f t="array" ref="N998">IFERROR(IF($AY$24=123,DAY(M998)&amp;connector&amp;IF($AZ$24="Extended",INDEX($AT$24:$AT$35,MONTH(M998),1),MONTH(M998))&amp;connector&amp;IF($AZ$24="Short", RIGHT(YEAR(M998),2),YEAR(M998)),IF($AY$24=213, MONTH(M998)&amp;connector&amp;DAY(M998)&amp;connector&amp;IF($AZ$24="Short", RIGHT(YEAR(M998),2),YEAR(M998)),IF($AZ$24="Short", RIGHT(YEAR(M998),2),YEAR(M998))&amp;connector&amp;MONTH(M998)&amp;connector&amp;DAY(M998))),"-")</f>
        <v>-</v>
      </c>
      <c r="O998" s="156" t="str">
        <f>IF(LEN(INDEX(Input!K$6:K$1005,ROW($C998)-ROW($C$5),1))=0,"",INDEX(Input!K$6:K$1005,ROW($C998)-ROW($C$5),1))</f>
        <v/>
      </c>
      <c r="P998" s="100" t="str">
        <f t="shared" si="117"/>
        <v>-</v>
      </c>
      <c r="Q998" s="156" t="str">
        <f>IF(LEN(INDEX(Input!L$6:L$1005,ROW($C998)-ROW($C$5),1))=0,"",INDEX(Input!L$6:L$1005,ROW($C998)-ROW($C$5),1))</f>
        <v/>
      </c>
      <c r="R998" s="100" t="str">
        <f t="shared" si="118"/>
        <v>-</v>
      </c>
      <c r="S998" s="156" t="str">
        <f>IF(LEN(INDEX(Input!M$6:M$1005,ROW($C998)-ROW($C$5),1))=0,"-",INDEX(Input!M$6:M$1005,ROW($C998)-ROW($C$5),1))</f>
        <v>-</v>
      </c>
      <c r="T998" s="156" t="str">
        <f t="shared" si="119"/>
        <v/>
      </c>
      <c r="U998" s="100" t="str">
        <f t="shared" si="120"/>
        <v>-</v>
      </c>
      <c r="V998" s="156" t="str">
        <f>IF(LEN(INDEX(Input!O$6:O$1005,ROW($C998)-ROW($C$5),1))=0,"",INDEX(Input!O$6:O$1005,ROW($C998)-ROW($C$5),1))</f>
        <v/>
      </c>
      <c r="W998" s="100" t="str">
        <f t="shared" si="121"/>
        <v>-</v>
      </c>
      <c r="X998" s="104" t="str">
        <f t="shared" si="122"/>
        <v/>
      </c>
      <c r="Y998" s="102" t="str">
        <f t="shared" si="123"/>
        <v/>
      </c>
      <c r="Z998" s="102" t="str">
        <f>IF(AND(OR(Dashboard!$D$7=J998,Dashboard!$D$7=""),  OR(Dashboard!$G$6&lt;=K998,Dashboard!$G$6=""), OR(Dashboard!$G$7&gt;=K998,Dashboard!$G$7=""),  OR(Dashboard!$J$6&lt;=O998,Dashboard!$J$6=""), OR(Dashboard!$J$7&gt;=O998,Dashboard!$J$7=""),D998&lt;&gt;""),"x","")</f>
        <v>x</v>
      </c>
      <c r="AA998" s="102" t="str">
        <f>IF(AND(OR(Dashboard!$D$6=H998,Dashboard!$D$6="",Dashboard!$D$6="All"), Z998="x"),"x","")</f>
        <v>x</v>
      </c>
      <c r="AB998" s="103" t="str">
        <f>IF(AND(OR(Dashboard!$D$6=H998,Dashboard!$D$6="",Dashboard!$D$6="All"), OR(Dashboard!$D$7=J998,Dashboard!$D$7=""),  OR(Dashboard!$G$6&lt;=K998,Dashboard!$G$6=""), OR(Dashboard!$G$7&gt;=K998,Dashboard!$G$7=""),  OR(Dashboard!$J$6&lt;=O998,Dashboard!$J$6=""), OR(Dashboard!$J$7&gt;=O998,Dashboard!$J$7=""),I998&lt;&gt;""),"x","")</f>
        <v/>
      </c>
      <c r="AC998" s="88" t="str">
        <f>IF($AB998&lt;&gt;"x","",IF(AND($I998&lt;&gt;AC$4, IFERROR(MATCH("c",$AB998:AB998,0),0)=0),"x", IF(IFERROR(MATCH("c",$AB998:AB998,0),0)=0,"c","")))</f>
        <v/>
      </c>
      <c r="AD998" s="88" t="str">
        <f>IF($AB998&lt;&gt;"x","",IF(AND($I998&lt;&gt;AD$4, IFERROR(MATCH("c",$AB998:AC998,0),0)=0),"x", IF(IFERROR(MATCH("c",$AB998:AC998,0),0)=0,"c","")))</f>
        <v/>
      </c>
      <c r="AE998" s="88" t="str">
        <f>IF($AB998&lt;&gt;"x","",IF(AND($I998&lt;&gt;AE$4, IFERROR(MATCH("c",$AB998:AD998,0),0)=0),"x", IF(IFERROR(MATCH("c",$AB998:AD998,0),0)=0,"c","")))</f>
        <v/>
      </c>
      <c r="AF998" s="88" t="str">
        <f>IF($AB998&lt;&gt;"x","",IF(AND($I998&lt;&gt;AF$4, IFERROR(MATCH("c",$AB998:AE998,0),0)=0),"x", IF(IFERROR(MATCH("c",$AB998:AE998,0),0)=0,"c","")))</f>
        <v/>
      </c>
      <c r="AG998" s="88" t="str">
        <f>IF($AB998&lt;&gt;"x","",IF(AND($I998&lt;&gt;AG$4, IFERROR(MATCH("c",$AB998:AF998,0),0)=0),"x", IF(IFERROR(MATCH("c",$AB998:AF998,0),0)=0,"c","")))</f>
        <v/>
      </c>
      <c r="AH998" s="88" t="str">
        <f>IF($AB998&lt;&gt;"x","",IF(AND($I998&lt;&gt;AH$4, IFERROR(MATCH("c",$AB998:AG998,0),0)=0),"x", IF(IFERROR(MATCH("c",$AB998:AG998,0),0)=0,"c","")))</f>
        <v/>
      </c>
      <c r="AI998" s="88" t="str">
        <f>IF($AB998&lt;&gt;"x","",IF(AND($I998&lt;&gt;AI$4, IFERROR(MATCH("c",$AB998:AH998,0),0)=0),"x", IF(IFERROR(MATCH("c",$AB998:AH998,0),0)=0,"c","")))</f>
        <v/>
      </c>
      <c r="AJ998" s="88" t="str">
        <f>IF($AB998&lt;&gt;"x","",IF(AND($I998&lt;&gt;AJ$4, IFERROR(MATCH("c",$AB998:AI998,0),0)=0),"x", IF(IFERROR(MATCH("c",$AB998:AI998,0),0)=0,"c","")))</f>
        <v/>
      </c>
      <c r="AK998" s="88" t="str">
        <f>IF($AB998&lt;&gt;"x","",IF(AND($I998&lt;&gt;AK$4, IFERROR(MATCH("c",$AB998:AJ998,0),0)=0),"x", IF(IFERROR(MATCH("c",$AB998:AJ998,0),0)=0,"c","")))</f>
        <v/>
      </c>
      <c r="AL998" s="88" t="str">
        <f>IF($AB998&lt;&gt;"x","",IF(AND($I998&lt;&gt;AL$4, IFERROR(MATCH("c",$AB998:AK998,0),0)=0),"x", IF(IFERROR(MATCH("c",$AB998:AK998,0),0)=0,"c","")))</f>
        <v/>
      </c>
      <c r="AM998" s="88" t="str">
        <f>IF($AB998&lt;&gt;"x","",IF(AND($I998&lt;&gt;AM$4, IFERROR(MATCH("c",$AB998:AL998,0),0)=0),"x", IF(IFERROR(MATCH("c",$AB998:AL998,0),0)=0,"c","")))</f>
        <v/>
      </c>
      <c r="AN998" s="88" t="str">
        <f>IF($AB998&lt;&gt;"x","",IF(AND($I998&lt;&gt;AN$4, IFERROR(MATCH("c",$AB998:AM998,0),0)=0),"x", IF(IFERROR(MATCH("c",$AB998:AM998,0),0)=0,"c","")))</f>
        <v/>
      </c>
      <c r="AO998" s="88" t="str">
        <f>IF($AB998&lt;&gt;"x","",IF(AND($I998&lt;&gt;AO$4, IFERROR(MATCH("c",$AB998:AN998,0),0)=0),"x", IF(IFERROR(MATCH("c",$AB998:AN998,0),0)=0,"c","")))</f>
        <v/>
      </c>
      <c r="AP998" s="88" t="str">
        <f>IF($AB998&lt;&gt;"x","",IF(AND($I998&lt;&gt;AP$4, IFERROR(MATCH("c",$AB998:AO998,0),0)=0),"x", IF(IFERROR(MATCH("c",$AB998:AO998,0),0)=0,"c","")))</f>
        <v/>
      </c>
      <c r="AQ998" s="88" t="str">
        <f>IF($AB998&lt;&gt;"x","",IF(AND($I998&lt;&gt;AQ$4, IFERROR(MATCH("c",$AB998:AP998,0),0)=0),"x", IF(IFERROR(MATCH("c",$AB998:AP998,0),0)=0,"c","")))</f>
        <v/>
      </c>
    </row>
    <row r="999" spans="2:43" x14ac:dyDescent="0.25">
      <c r="B999" s="88">
        <f>IF(AND(OR(Pipeline!$F$5=H999,Pipeline!$F$5="",Pipeline!$F$5="All"), OR(Pipeline!$F$6=J999,Pipeline!$F$6="",Pipeline!$F$6="All"),  OR(Pipeline!$J$5&lt;=K999,Pipeline!$J$5=""), OR(Pipeline!$J$6&gt;=K999,Pipeline!$J$6=""),  OR(Pipeline!$N$5&lt;=O999,Pipeline!$N$5=""), OR(Pipeline!$N$6&gt;=O999,Pipeline!$N$6="")),1,0)</f>
        <v>1</v>
      </c>
      <c r="C999" s="99">
        <f>IF(B999&lt;&gt;1,"",COUNTIFS($I$6:I998,I999,$B$6:B998,1)+1)</f>
        <v>987</v>
      </c>
      <c r="D999" s="100" t="str">
        <f>IF(LEN(INDEX(Input!B$6:B$1005,ROW($C999)-ROW($C$5),1))=0,"-",INDEX(Input!B$6:B$1005,ROW($C999)-ROW($C$5),1))</f>
        <v>-</v>
      </c>
      <c r="E999" s="100" t="str">
        <f>IF(LEN(INDEX(Input!C$6:C$1005,ROW($C999)-ROW($C$5),1))=0,"-",INDEX(Input!C$6:C$1005,ROW($C999)-ROW($C$5),1))</f>
        <v>-</v>
      </c>
      <c r="F999" s="100" t="str">
        <f>IF(LEN(INDEX(Input!D$6:D$1005,ROW($C999)-ROW($C$5),1))=0,"-",INDEX(Input!D$6:D$1005,ROW($C999)-ROW($C$5),1))</f>
        <v>-</v>
      </c>
      <c r="G999" s="100" t="str">
        <f>IF(LEN(INDEX(Input!E$6:E$1005,ROW($C999)-ROW($C$5),1))=0,"-",INDEX(Input!E$6:E$1005,ROW($C999)-ROW($C$5),1))</f>
        <v>-</v>
      </c>
      <c r="H999" s="100" t="str">
        <f>IF(LEN(INDEX(Input!F$6:F$1005,ROW($C999)-ROW($C$5),1))=0,"-",INDEX(Input!F$6:F$1005,ROW($C999)-ROW($C$5),1))</f>
        <v>-</v>
      </c>
      <c r="I999" s="100" t="str">
        <f>IF(LEN(INDEX(Input!G$6:G$1005,ROW($C999)-ROW($C$5),1))=0,"",INDEX(Input!G$6:G$1005,ROW($C999)-ROW($C$5),1))</f>
        <v/>
      </c>
      <c r="J999" s="100" t="str">
        <f>IF(LEN(INDEX(Input!B$6:B$1005,ROW($C999)-ROW($C$5),1))=0,"-",IF(INDEX(Input!H$6:H$1005,ROW($C999)-ROW($C$5),1)="","Not set",INDEX(Input!H$6:H$1005,ROW($C999)-ROW($C$5),1)) )</f>
        <v>-</v>
      </c>
      <c r="K999" s="101" t="str">
        <f>IF(LEN(INDEX(Input!I$6:I$1005,ROW($C999)-ROW($C$5),1))=0,"",INDEX(Input!I$6:I$1005,ROW($C999)-ROW($C$5),1))</f>
        <v/>
      </c>
      <c r="L999" s="101" t="str">
        <f t="array" ref="L999">IFERROR(IF($AY$24=123,DAY(K999)&amp;connector&amp;IF($AZ$24="Extended",INDEX($AT$24:$AT$35,MONTH(K999),1),MONTH(K999))&amp;connector&amp;IF($AZ$24="Short", RIGHT(YEAR(K999),2),YEAR(K999)),IF($AY$24=213, MONTH(K999)&amp;connector&amp;DAY(K999)&amp;connector&amp;IF($AZ$24="Short", RIGHT(YEAR(K999),2),YEAR(K999)),IF($AZ$24="Short", RIGHT(YEAR(K999),2),YEAR(K999))&amp;connector&amp;MONTH(K999)&amp;connector&amp;DAY(K999))),"-")</f>
        <v>-</v>
      </c>
      <c r="M999" s="101" t="str">
        <f>IF(LEN(INDEX(Input!J$6:J$1005,ROW($C999)-ROW($C$5),1))=0,"",INDEX(Input!J$6:J$1005,ROW($C999)-ROW($C$5),1))</f>
        <v/>
      </c>
      <c r="N999" s="101" t="str">
        <f t="array" ref="N999">IFERROR(IF($AY$24=123,DAY(M999)&amp;connector&amp;IF($AZ$24="Extended",INDEX($AT$24:$AT$35,MONTH(M999),1),MONTH(M999))&amp;connector&amp;IF($AZ$24="Short", RIGHT(YEAR(M999),2),YEAR(M999)),IF($AY$24=213, MONTH(M999)&amp;connector&amp;DAY(M999)&amp;connector&amp;IF($AZ$24="Short", RIGHT(YEAR(M999),2),YEAR(M999)),IF($AZ$24="Short", RIGHT(YEAR(M999),2),YEAR(M999))&amp;connector&amp;MONTH(M999)&amp;connector&amp;DAY(M999))),"-")</f>
        <v>-</v>
      </c>
      <c r="O999" s="156" t="str">
        <f>IF(LEN(INDEX(Input!K$6:K$1005,ROW($C999)-ROW($C$5),1))=0,"",INDEX(Input!K$6:K$1005,ROW($C999)-ROW($C$5),1))</f>
        <v/>
      </c>
      <c r="P999" s="100" t="str">
        <f t="shared" si="117"/>
        <v>-</v>
      </c>
      <c r="Q999" s="156" t="str">
        <f>IF(LEN(INDEX(Input!L$6:L$1005,ROW($C999)-ROW($C$5),1))=0,"",INDEX(Input!L$6:L$1005,ROW($C999)-ROW($C$5),1))</f>
        <v/>
      </c>
      <c r="R999" s="100" t="str">
        <f t="shared" si="118"/>
        <v>-</v>
      </c>
      <c r="S999" s="156" t="str">
        <f>IF(LEN(INDEX(Input!M$6:M$1005,ROW($C999)-ROW($C$5),1))=0,"-",INDEX(Input!M$6:M$1005,ROW($C999)-ROW($C$5),1))</f>
        <v>-</v>
      </c>
      <c r="T999" s="156" t="str">
        <f t="shared" si="119"/>
        <v/>
      </c>
      <c r="U999" s="100" t="str">
        <f t="shared" si="120"/>
        <v>-</v>
      </c>
      <c r="V999" s="156" t="str">
        <f>IF(LEN(INDEX(Input!O$6:O$1005,ROW($C999)-ROW($C$5),1))=0,"",INDEX(Input!O$6:O$1005,ROW($C999)-ROW($C$5),1))</f>
        <v/>
      </c>
      <c r="W999" s="100" t="str">
        <f t="shared" si="121"/>
        <v>-</v>
      </c>
      <c r="X999" s="104" t="str">
        <f t="shared" si="122"/>
        <v/>
      </c>
      <c r="Y999" s="102" t="str">
        <f t="shared" si="123"/>
        <v/>
      </c>
      <c r="Z999" s="102" t="str">
        <f>IF(AND(OR(Dashboard!$D$7=J999,Dashboard!$D$7=""),  OR(Dashboard!$G$6&lt;=K999,Dashboard!$G$6=""), OR(Dashboard!$G$7&gt;=K999,Dashboard!$G$7=""),  OR(Dashboard!$J$6&lt;=O999,Dashboard!$J$6=""), OR(Dashboard!$J$7&gt;=O999,Dashboard!$J$7=""),D999&lt;&gt;""),"x","")</f>
        <v>x</v>
      </c>
      <c r="AA999" s="102" t="str">
        <f>IF(AND(OR(Dashboard!$D$6=H999,Dashboard!$D$6="",Dashboard!$D$6="All"), Z999="x"),"x","")</f>
        <v>x</v>
      </c>
      <c r="AB999" s="103" t="str">
        <f>IF(AND(OR(Dashboard!$D$6=H999,Dashboard!$D$6="",Dashboard!$D$6="All"), OR(Dashboard!$D$7=J999,Dashboard!$D$7=""),  OR(Dashboard!$G$6&lt;=K999,Dashboard!$G$6=""), OR(Dashboard!$G$7&gt;=K999,Dashboard!$G$7=""),  OR(Dashboard!$J$6&lt;=O999,Dashboard!$J$6=""), OR(Dashboard!$J$7&gt;=O999,Dashboard!$J$7=""),I999&lt;&gt;""),"x","")</f>
        <v/>
      </c>
      <c r="AC999" s="88" t="str">
        <f>IF($AB999&lt;&gt;"x","",IF(AND($I999&lt;&gt;AC$4, IFERROR(MATCH("c",$AB999:AB999,0),0)=0),"x", IF(IFERROR(MATCH("c",$AB999:AB999,0),0)=0,"c","")))</f>
        <v/>
      </c>
      <c r="AD999" s="88" t="str">
        <f>IF($AB999&lt;&gt;"x","",IF(AND($I999&lt;&gt;AD$4, IFERROR(MATCH("c",$AB999:AC999,0),0)=0),"x", IF(IFERROR(MATCH("c",$AB999:AC999,0),0)=0,"c","")))</f>
        <v/>
      </c>
      <c r="AE999" s="88" t="str">
        <f>IF($AB999&lt;&gt;"x","",IF(AND($I999&lt;&gt;AE$4, IFERROR(MATCH("c",$AB999:AD999,0),0)=0),"x", IF(IFERROR(MATCH("c",$AB999:AD999,0),0)=0,"c","")))</f>
        <v/>
      </c>
      <c r="AF999" s="88" t="str">
        <f>IF($AB999&lt;&gt;"x","",IF(AND($I999&lt;&gt;AF$4, IFERROR(MATCH("c",$AB999:AE999,0),0)=0),"x", IF(IFERROR(MATCH("c",$AB999:AE999,0),0)=0,"c","")))</f>
        <v/>
      </c>
      <c r="AG999" s="88" t="str">
        <f>IF($AB999&lt;&gt;"x","",IF(AND($I999&lt;&gt;AG$4, IFERROR(MATCH("c",$AB999:AF999,0),0)=0),"x", IF(IFERROR(MATCH("c",$AB999:AF999,0),0)=0,"c","")))</f>
        <v/>
      </c>
      <c r="AH999" s="88" t="str">
        <f>IF($AB999&lt;&gt;"x","",IF(AND($I999&lt;&gt;AH$4, IFERROR(MATCH("c",$AB999:AG999,0),0)=0),"x", IF(IFERROR(MATCH("c",$AB999:AG999,0),0)=0,"c","")))</f>
        <v/>
      </c>
      <c r="AI999" s="88" t="str">
        <f>IF($AB999&lt;&gt;"x","",IF(AND($I999&lt;&gt;AI$4, IFERROR(MATCH("c",$AB999:AH999,0),0)=0),"x", IF(IFERROR(MATCH("c",$AB999:AH999,0),0)=0,"c","")))</f>
        <v/>
      </c>
      <c r="AJ999" s="88" t="str">
        <f>IF($AB999&lt;&gt;"x","",IF(AND($I999&lt;&gt;AJ$4, IFERROR(MATCH("c",$AB999:AI999,0),0)=0),"x", IF(IFERROR(MATCH("c",$AB999:AI999,0),0)=0,"c","")))</f>
        <v/>
      </c>
      <c r="AK999" s="88" t="str">
        <f>IF($AB999&lt;&gt;"x","",IF(AND($I999&lt;&gt;AK$4, IFERROR(MATCH("c",$AB999:AJ999,0),0)=0),"x", IF(IFERROR(MATCH("c",$AB999:AJ999,0),0)=0,"c","")))</f>
        <v/>
      </c>
      <c r="AL999" s="88" t="str">
        <f>IF($AB999&lt;&gt;"x","",IF(AND($I999&lt;&gt;AL$4, IFERROR(MATCH("c",$AB999:AK999,0),0)=0),"x", IF(IFERROR(MATCH("c",$AB999:AK999,0),0)=0,"c","")))</f>
        <v/>
      </c>
      <c r="AM999" s="88" t="str">
        <f>IF($AB999&lt;&gt;"x","",IF(AND($I999&lt;&gt;AM$4, IFERROR(MATCH("c",$AB999:AL999,0),0)=0),"x", IF(IFERROR(MATCH("c",$AB999:AL999,0),0)=0,"c","")))</f>
        <v/>
      </c>
      <c r="AN999" s="88" t="str">
        <f>IF($AB999&lt;&gt;"x","",IF(AND($I999&lt;&gt;AN$4, IFERROR(MATCH("c",$AB999:AM999,0),0)=0),"x", IF(IFERROR(MATCH("c",$AB999:AM999,0),0)=0,"c","")))</f>
        <v/>
      </c>
      <c r="AO999" s="88" t="str">
        <f>IF($AB999&lt;&gt;"x","",IF(AND($I999&lt;&gt;AO$4, IFERROR(MATCH("c",$AB999:AN999,0),0)=0),"x", IF(IFERROR(MATCH("c",$AB999:AN999,0),0)=0,"c","")))</f>
        <v/>
      </c>
      <c r="AP999" s="88" t="str">
        <f>IF($AB999&lt;&gt;"x","",IF(AND($I999&lt;&gt;AP$4, IFERROR(MATCH("c",$AB999:AO999,0),0)=0),"x", IF(IFERROR(MATCH("c",$AB999:AO999,0),0)=0,"c","")))</f>
        <v/>
      </c>
      <c r="AQ999" s="88" t="str">
        <f>IF($AB999&lt;&gt;"x","",IF(AND($I999&lt;&gt;AQ$4, IFERROR(MATCH("c",$AB999:AP999,0),0)=0),"x", IF(IFERROR(MATCH("c",$AB999:AP999,0),0)=0,"c","")))</f>
        <v/>
      </c>
    </row>
    <row r="1000" spans="2:43" x14ac:dyDescent="0.25">
      <c r="B1000" s="88">
        <f>IF(AND(OR(Pipeline!$F$5=H1000,Pipeline!$F$5="",Pipeline!$F$5="All"), OR(Pipeline!$F$6=J1000,Pipeline!$F$6="",Pipeline!$F$6="All"),  OR(Pipeline!$J$5&lt;=K1000,Pipeline!$J$5=""), OR(Pipeline!$J$6&gt;=K1000,Pipeline!$J$6=""),  OR(Pipeline!$N$5&lt;=O1000,Pipeline!$N$5=""), OR(Pipeline!$N$6&gt;=O1000,Pipeline!$N$6="")),1,0)</f>
        <v>1</v>
      </c>
      <c r="C1000" s="99">
        <f>IF(B1000&lt;&gt;1,"",COUNTIFS($I$6:I999,I1000,$B$6:B999,1)+1)</f>
        <v>988</v>
      </c>
      <c r="D1000" s="100" t="str">
        <f>IF(LEN(INDEX(Input!B$6:B$1005,ROW($C1000)-ROW($C$5),1))=0,"-",INDEX(Input!B$6:B$1005,ROW($C1000)-ROW($C$5),1))</f>
        <v>-</v>
      </c>
      <c r="E1000" s="100" t="str">
        <f>IF(LEN(INDEX(Input!C$6:C$1005,ROW($C1000)-ROW($C$5),1))=0,"-",INDEX(Input!C$6:C$1005,ROW($C1000)-ROW($C$5),1))</f>
        <v>-</v>
      </c>
      <c r="F1000" s="100" t="str">
        <f>IF(LEN(INDEX(Input!D$6:D$1005,ROW($C1000)-ROW($C$5),1))=0,"-",INDEX(Input!D$6:D$1005,ROW($C1000)-ROW($C$5),1))</f>
        <v>-</v>
      </c>
      <c r="G1000" s="100" t="str">
        <f>IF(LEN(INDEX(Input!E$6:E$1005,ROW($C1000)-ROW($C$5),1))=0,"-",INDEX(Input!E$6:E$1005,ROW($C1000)-ROW($C$5),1))</f>
        <v>-</v>
      </c>
      <c r="H1000" s="100" t="str">
        <f>IF(LEN(INDEX(Input!F$6:F$1005,ROW($C1000)-ROW($C$5),1))=0,"-",INDEX(Input!F$6:F$1005,ROW($C1000)-ROW($C$5),1))</f>
        <v>-</v>
      </c>
      <c r="I1000" s="100" t="str">
        <f>IF(LEN(INDEX(Input!G$6:G$1005,ROW($C1000)-ROW($C$5),1))=0,"",INDEX(Input!G$6:G$1005,ROW($C1000)-ROW($C$5),1))</f>
        <v/>
      </c>
      <c r="J1000" s="100" t="str">
        <f>IF(LEN(INDEX(Input!B$6:B$1005,ROW($C1000)-ROW($C$5),1))=0,"-",IF(INDEX(Input!H$6:H$1005,ROW($C1000)-ROW($C$5),1)="","Not set",INDEX(Input!H$6:H$1005,ROW($C1000)-ROW($C$5),1)) )</f>
        <v>-</v>
      </c>
      <c r="K1000" s="101" t="str">
        <f>IF(LEN(INDEX(Input!I$6:I$1005,ROW($C1000)-ROW($C$5),1))=0,"",INDEX(Input!I$6:I$1005,ROW($C1000)-ROW($C$5),1))</f>
        <v/>
      </c>
      <c r="L1000" s="101" t="str">
        <f t="array" ref="L1000">IFERROR(IF($AY$24=123,DAY(K1000)&amp;connector&amp;IF($AZ$24="Extended",INDEX($AT$24:$AT$35,MONTH(K1000),1),MONTH(K1000))&amp;connector&amp;IF($AZ$24="Short", RIGHT(YEAR(K1000),2),YEAR(K1000)),IF($AY$24=213, MONTH(K1000)&amp;connector&amp;DAY(K1000)&amp;connector&amp;IF($AZ$24="Short", RIGHT(YEAR(K1000),2),YEAR(K1000)),IF($AZ$24="Short", RIGHT(YEAR(K1000),2),YEAR(K1000))&amp;connector&amp;MONTH(K1000)&amp;connector&amp;DAY(K1000))),"-")</f>
        <v>-</v>
      </c>
      <c r="M1000" s="101" t="str">
        <f>IF(LEN(INDEX(Input!J$6:J$1005,ROW($C1000)-ROW($C$5),1))=0,"",INDEX(Input!J$6:J$1005,ROW($C1000)-ROW($C$5),1))</f>
        <v/>
      </c>
      <c r="N1000" s="101" t="str">
        <f t="array" ref="N1000">IFERROR(IF($AY$24=123,DAY(M1000)&amp;connector&amp;IF($AZ$24="Extended",INDEX($AT$24:$AT$35,MONTH(M1000),1),MONTH(M1000))&amp;connector&amp;IF($AZ$24="Short", RIGHT(YEAR(M1000),2),YEAR(M1000)),IF($AY$24=213, MONTH(M1000)&amp;connector&amp;DAY(M1000)&amp;connector&amp;IF($AZ$24="Short", RIGHT(YEAR(M1000),2),YEAR(M1000)),IF($AZ$24="Short", RIGHT(YEAR(M1000),2),YEAR(M1000))&amp;connector&amp;MONTH(M1000)&amp;connector&amp;DAY(M1000))),"-")</f>
        <v>-</v>
      </c>
      <c r="O1000" s="156" t="str">
        <f>IF(LEN(INDEX(Input!K$6:K$1005,ROW($C1000)-ROW($C$5),1))=0,"",INDEX(Input!K$6:K$1005,ROW($C1000)-ROW($C$5),1))</f>
        <v/>
      </c>
      <c r="P1000" s="100" t="str">
        <f t="shared" si="117"/>
        <v>-</v>
      </c>
      <c r="Q1000" s="156" t="str">
        <f>IF(LEN(INDEX(Input!L$6:L$1005,ROW($C1000)-ROW($C$5),1))=0,"",INDEX(Input!L$6:L$1005,ROW($C1000)-ROW($C$5),1))</f>
        <v/>
      </c>
      <c r="R1000" s="100" t="str">
        <f t="shared" si="118"/>
        <v>-</v>
      </c>
      <c r="S1000" s="156" t="str">
        <f>IF(LEN(INDEX(Input!M$6:M$1005,ROW($C1000)-ROW($C$5),1))=0,"-",INDEX(Input!M$6:M$1005,ROW($C1000)-ROW($C$5),1))</f>
        <v>-</v>
      </c>
      <c r="T1000" s="156" t="str">
        <f t="shared" si="119"/>
        <v/>
      </c>
      <c r="U1000" s="100" t="str">
        <f t="shared" si="120"/>
        <v>-</v>
      </c>
      <c r="V1000" s="156" t="str">
        <f>IF(LEN(INDEX(Input!O$6:O$1005,ROW($C1000)-ROW($C$5),1))=0,"",INDEX(Input!O$6:O$1005,ROW($C1000)-ROW($C$5),1))</f>
        <v/>
      </c>
      <c r="W1000" s="100" t="str">
        <f t="shared" si="121"/>
        <v>-</v>
      </c>
      <c r="X1000" s="104" t="str">
        <f t="shared" si="122"/>
        <v/>
      </c>
      <c r="Y1000" s="102" t="str">
        <f t="shared" si="123"/>
        <v/>
      </c>
      <c r="Z1000" s="102" t="str">
        <f>IF(AND(OR(Dashboard!$D$7=J1000,Dashboard!$D$7=""),  OR(Dashboard!$G$6&lt;=K1000,Dashboard!$G$6=""), OR(Dashboard!$G$7&gt;=K1000,Dashboard!$G$7=""),  OR(Dashboard!$J$6&lt;=O1000,Dashboard!$J$6=""), OR(Dashboard!$J$7&gt;=O1000,Dashboard!$J$7=""),D1000&lt;&gt;""),"x","")</f>
        <v>x</v>
      </c>
      <c r="AA1000" s="102" t="str">
        <f>IF(AND(OR(Dashboard!$D$6=H1000,Dashboard!$D$6="",Dashboard!$D$6="All"), Z1000="x"),"x","")</f>
        <v>x</v>
      </c>
      <c r="AB1000" s="103" t="str">
        <f>IF(AND(OR(Dashboard!$D$6=H1000,Dashboard!$D$6="",Dashboard!$D$6="All"), OR(Dashboard!$D$7=J1000,Dashboard!$D$7=""),  OR(Dashboard!$G$6&lt;=K1000,Dashboard!$G$6=""), OR(Dashboard!$G$7&gt;=K1000,Dashboard!$G$7=""),  OR(Dashboard!$J$6&lt;=O1000,Dashboard!$J$6=""), OR(Dashboard!$J$7&gt;=O1000,Dashboard!$J$7=""),I1000&lt;&gt;""),"x","")</f>
        <v/>
      </c>
      <c r="AC1000" s="88" t="str">
        <f>IF($AB1000&lt;&gt;"x","",IF(AND($I1000&lt;&gt;AC$4, IFERROR(MATCH("c",$AB1000:AB1000,0),0)=0),"x", IF(IFERROR(MATCH("c",$AB1000:AB1000,0),0)=0,"c","")))</f>
        <v/>
      </c>
      <c r="AD1000" s="88" t="str">
        <f>IF($AB1000&lt;&gt;"x","",IF(AND($I1000&lt;&gt;AD$4, IFERROR(MATCH("c",$AB1000:AC1000,0),0)=0),"x", IF(IFERROR(MATCH("c",$AB1000:AC1000,0),0)=0,"c","")))</f>
        <v/>
      </c>
      <c r="AE1000" s="88" t="str">
        <f>IF($AB1000&lt;&gt;"x","",IF(AND($I1000&lt;&gt;AE$4, IFERROR(MATCH("c",$AB1000:AD1000,0),0)=0),"x", IF(IFERROR(MATCH("c",$AB1000:AD1000,0),0)=0,"c","")))</f>
        <v/>
      </c>
      <c r="AF1000" s="88" t="str">
        <f>IF($AB1000&lt;&gt;"x","",IF(AND($I1000&lt;&gt;AF$4, IFERROR(MATCH("c",$AB1000:AE1000,0),0)=0),"x", IF(IFERROR(MATCH("c",$AB1000:AE1000,0),0)=0,"c","")))</f>
        <v/>
      </c>
      <c r="AG1000" s="88" t="str">
        <f>IF($AB1000&lt;&gt;"x","",IF(AND($I1000&lt;&gt;AG$4, IFERROR(MATCH("c",$AB1000:AF1000,0),0)=0),"x", IF(IFERROR(MATCH("c",$AB1000:AF1000,0),0)=0,"c","")))</f>
        <v/>
      </c>
      <c r="AH1000" s="88" t="str">
        <f>IF($AB1000&lt;&gt;"x","",IF(AND($I1000&lt;&gt;AH$4, IFERROR(MATCH("c",$AB1000:AG1000,0),0)=0),"x", IF(IFERROR(MATCH("c",$AB1000:AG1000,0),0)=0,"c","")))</f>
        <v/>
      </c>
      <c r="AI1000" s="88" t="str">
        <f>IF($AB1000&lt;&gt;"x","",IF(AND($I1000&lt;&gt;AI$4, IFERROR(MATCH("c",$AB1000:AH1000,0),0)=0),"x", IF(IFERROR(MATCH("c",$AB1000:AH1000,0),0)=0,"c","")))</f>
        <v/>
      </c>
      <c r="AJ1000" s="88" t="str">
        <f>IF($AB1000&lt;&gt;"x","",IF(AND($I1000&lt;&gt;AJ$4, IFERROR(MATCH("c",$AB1000:AI1000,0),0)=0),"x", IF(IFERROR(MATCH("c",$AB1000:AI1000,0),0)=0,"c","")))</f>
        <v/>
      </c>
      <c r="AK1000" s="88" t="str">
        <f>IF($AB1000&lt;&gt;"x","",IF(AND($I1000&lt;&gt;AK$4, IFERROR(MATCH("c",$AB1000:AJ1000,0),0)=0),"x", IF(IFERROR(MATCH("c",$AB1000:AJ1000,0),0)=0,"c","")))</f>
        <v/>
      </c>
      <c r="AL1000" s="88" t="str">
        <f>IF($AB1000&lt;&gt;"x","",IF(AND($I1000&lt;&gt;AL$4, IFERROR(MATCH("c",$AB1000:AK1000,0),0)=0),"x", IF(IFERROR(MATCH("c",$AB1000:AK1000,0),0)=0,"c","")))</f>
        <v/>
      </c>
      <c r="AM1000" s="88" t="str">
        <f>IF($AB1000&lt;&gt;"x","",IF(AND($I1000&lt;&gt;AM$4, IFERROR(MATCH("c",$AB1000:AL1000,0),0)=0),"x", IF(IFERROR(MATCH("c",$AB1000:AL1000,0),0)=0,"c","")))</f>
        <v/>
      </c>
      <c r="AN1000" s="88" t="str">
        <f>IF($AB1000&lt;&gt;"x","",IF(AND($I1000&lt;&gt;AN$4, IFERROR(MATCH("c",$AB1000:AM1000,0),0)=0),"x", IF(IFERROR(MATCH("c",$AB1000:AM1000,0),0)=0,"c","")))</f>
        <v/>
      </c>
      <c r="AO1000" s="88" t="str">
        <f>IF($AB1000&lt;&gt;"x","",IF(AND($I1000&lt;&gt;AO$4, IFERROR(MATCH("c",$AB1000:AN1000,0),0)=0),"x", IF(IFERROR(MATCH("c",$AB1000:AN1000,0),0)=0,"c","")))</f>
        <v/>
      </c>
      <c r="AP1000" s="88" t="str">
        <f>IF($AB1000&lt;&gt;"x","",IF(AND($I1000&lt;&gt;AP$4, IFERROR(MATCH("c",$AB1000:AO1000,0),0)=0),"x", IF(IFERROR(MATCH("c",$AB1000:AO1000,0),0)=0,"c","")))</f>
        <v/>
      </c>
      <c r="AQ1000" s="88" t="str">
        <f>IF($AB1000&lt;&gt;"x","",IF(AND($I1000&lt;&gt;AQ$4, IFERROR(MATCH("c",$AB1000:AP1000,0),0)=0),"x", IF(IFERROR(MATCH("c",$AB1000:AP1000,0),0)=0,"c","")))</f>
        <v/>
      </c>
    </row>
    <row r="1001" spans="2:43" x14ac:dyDescent="0.25">
      <c r="B1001" s="88">
        <f>IF(AND(OR(Pipeline!$F$5=H1001,Pipeline!$F$5="",Pipeline!$F$5="All"), OR(Pipeline!$F$6=J1001,Pipeline!$F$6="",Pipeline!$F$6="All"),  OR(Pipeline!$J$5&lt;=K1001,Pipeline!$J$5=""), OR(Pipeline!$J$6&gt;=K1001,Pipeline!$J$6=""),  OR(Pipeline!$N$5&lt;=O1001,Pipeline!$N$5=""), OR(Pipeline!$N$6&gt;=O1001,Pipeline!$N$6="")),1,0)</f>
        <v>1</v>
      </c>
      <c r="C1001" s="99">
        <f>IF(B1001&lt;&gt;1,"",COUNTIFS($I$6:I1000,I1001,$B$6:B1000,1)+1)</f>
        <v>989</v>
      </c>
      <c r="D1001" s="100" t="str">
        <f>IF(LEN(INDEX(Input!B$6:B$1005,ROW($C1001)-ROW($C$5),1))=0,"-",INDEX(Input!B$6:B$1005,ROW($C1001)-ROW($C$5),1))</f>
        <v>-</v>
      </c>
      <c r="E1001" s="100" t="str">
        <f>IF(LEN(INDEX(Input!C$6:C$1005,ROW($C1001)-ROW($C$5),1))=0,"-",INDEX(Input!C$6:C$1005,ROW($C1001)-ROW($C$5),1))</f>
        <v>-</v>
      </c>
      <c r="F1001" s="100" t="str">
        <f>IF(LEN(INDEX(Input!D$6:D$1005,ROW($C1001)-ROW($C$5),1))=0,"-",INDEX(Input!D$6:D$1005,ROW($C1001)-ROW($C$5),1))</f>
        <v>-</v>
      </c>
      <c r="G1001" s="100" t="str">
        <f>IF(LEN(INDEX(Input!E$6:E$1005,ROW($C1001)-ROW($C$5),1))=0,"-",INDEX(Input!E$6:E$1005,ROW($C1001)-ROW($C$5),1))</f>
        <v>-</v>
      </c>
      <c r="H1001" s="100" t="str">
        <f>IF(LEN(INDEX(Input!F$6:F$1005,ROW($C1001)-ROW($C$5),1))=0,"-",INDEX(Input!F$6:F$1005,ROW($C1001)-ROW($C$5),1))</f>
        <v>-</v>
      </c>
      <c r="I1001" s="100" t="str">
        <f>IF(LEN(INDEX(Input!G$6:G$1005,ROW($C1001)-ROW($C$5),1))=0,"",INDEX(Input!G$6:G$1005,ROW($C1001)-ROW($C$5),1))</f>
        <v/>
      </c>
      <c r="J1001" s="100" t="str">
        <f>IF(LEN(INDEX(Input!B$6:B$1005,ROW($C1001)-ROW($C$5),1))=0,"-",IF(INDEX(Input!H$6:H$1005,ROW($C1001)-ROW($C$5),1)="","Not set",INDEX(Input!H$6:H$1005,ROW($C1001)-ROW($C$5),1)) )</f>
        <v>-</v>
      </c>
      <c r="K1001" s="101" t="str">
        <f>IF(LEN(INDEX(Input!I$6:I$1005,ROW($C1001)-ROW($C$5),1))=0,"",INDEX(Input!I$6:I$1005,ROW($C1001)-ROW($C$5),1))</f>
        <v/>
      </c>
      <c r="L1001" s="101" t="str">
        <f t="array" ref="L1001">IFERROR(IF($AY$24=123,DAY(K1001)&amp;connector&amp;IF($AZ$24="Extended",INDEX($AT$24:$AT$35,MONTH(K1001),1),MONTH(K1001))&amp;connector&amp;IF($AZ$24="Short", RIGHT(YEAR(K1001),2),YEAR(K1001)),IF($AY$24=213, MONTH(K1001)&amp;connector&amp;DAY(K1001)&amp;connector&amp;IF($AZ$24="Short", RIGHT(YEAR(K1001),2),YEAR(K1001)),IF($AZ$24="Short", RIGHT(YEAR(K1001),2),YEAR(K1001))&amp;connector&amp;MONTH(K1001)&amp;connector&amp;DAY(K1001))),"-")</f>
        <v>-</v>
      </c>
      <c r="M1001" s="101" t="str">
        <f>IF(LEN(INDEX(Input!J$6:J$1005,ROW($C1001)-ROW($C$5),1))=0,"",INDEX(Input!J$6:J$1005,ROW($C1001)-ROW($C$5),1))</f>
        <v/>
      </c>
      <c r="N1001" s="101" t="str">
        <f t="array" ref="N1001">IFERROR(IF($AY$24=123,DAY(M1001)&amp;connector&amp;IF($AZ$24="Extended",INDEX($AT$24:$AT$35,MONTH(M1001),1),MONTH(M1001))&amp;connector&amp;IF($AZ$24="Short", RIGHT(YEAR(M1001),2),YEAR(M1001)),IF($AY$24=213, MONTH(M1001)&amp;connector&amp;DAY(M1001)&amp;connector&amp;IF($AZ$24="Short", RIGHT(YEAR(M1001),2),YEAR(M1001)),IF($AZ$24="Short", RIGHT(YEAR(M1001),2),YEAR(M1001))&amp;connector&amp;MONTH(M1001)&amp;connector&amp;DAY(M1001))),"-")</f>
        <v>-</v>
      </c>
      <c r="O1001" s="156" t="str">
        <f>IF(LEN(INDEX(Input!K$6:K$1005,ROW($C1001)-ROW($C$5),1))=0,"",INDEX(Input!K$6:K$1005,ROW($C1001)-ROW($C$5),1))</f>
        <v/>
      </c>
      <c r="P1001" s="100" t="str">
        <f t="shared" si="117"/>
        <v>-</v>
      </c>
      <c r="Q1001" s="156" t="str">
        <f>IF(LEN(INDEX(Input!L$6:L$1005,ROW($C1001)-ROW($C$5),1))=0,"",INDEX(Input!L$6:L$1005,ROW($C1001)-ROW($C$5),1))</f>
        <v/>
      </c>
      <c r="R1001" s="100" t="str">
        <f t="shared" si="118"/>
        <v>-</v>
      </c>
      <c r="S1001" s="156" t="str">
        <f>IF(LEN(INDEX(Input!M$6:M$1005,ROW($C1001)-ROW($C$5),1))=0,"-",INDEX(Input!M$6:M$1005,ROW($C1001)-ROW($C$5),1))</f>
        <v>-</v>
      </c>
      <c r="T1001" s="156" t="str">
        <f t="shared" si="119"/>
        <v/>
      </c>
      <c r="U1001" s="100" t="str">
        <f t="shared" si="120"/>
        <v>-</v>
      </c>
      <c r="V1001" s="156" t="str">
        <f>IF(LEN(INDEX(Input!O$6:O$1005,ROW($C1001)-ROW($C$5),1))=0,"",INDEX(Input!O$6:O$1005,ROW($C1001)-ROW($C$5),1))</f>
        <v/>
      </c>
      <c r="W1001" s="100" t="str">
        <f t="shared" si="121"/>
        <v>-</v>
      </c>
      <c r="X1001" s="104" t="str">
        <f t="shared" si="122"/>
        <v/>
      </c>
      <c r="Y1001" s="102" t="str">
        <f t="shared" si="123"/>
        <v/>
      </c>
      <c r="Z1001" s="102" t="str">
        <f>IF(AND(OR(Dashboard!$D$7=J1001,Dashboard!$D$7=""),  OR(Dashboard!$G$6&lt;=K1001,Dashboard!$G$6=""), OR(Dashboard!$G$7&gt;=K1001,Dashboard!$G$7=""),  OR(Dashboard!$J$6&lt;=O1001,Dashboard!$J$6=""), OR(Dashboard!$J$7&gt;=O1001,Dashboard!$J$7=""),D1001&lt;&gt;""),"x","")</f>
        <v>x</v>
      </c>
      <c r="AA1001" s="102" t="str">
        <f>IF(AND(OR(Dashboard!$D$6=H1001,Dashboard!$D$6="",Dashboard!$D$6="All"), Z1001="x"),"x","")</f>
        <v>x</v>
      </c>
      <c r="AB1001" s="103" t="str">
        <f>IF(AND(OR(Dashboard!$D$6=H1001,Dashboard!$D$6="",Dashboard!$D$6="All"), OR(Dashboard!$D$7=J1001,Dashboard!$D$7=""),  OR(Dashboard!$G$6&lt;=K1001,Dashboard!$G$6=""), OR(Dashboard!$G$7&gt;=K1001,Dashboard!$G$7=""),  OR(Dashboard!$J$6&lt;=O1001,Dashboard!$J$6=""), OR(Dashboard!$J$7&gt;=O1001,Dashboard!$J$7=""),I1001&lt;&gt;""),"x","")</f>
        <v/>
      </c>
      <c r="AC1001" s="88" t="str">
        <f>IF($AB1001&lt;&gt;"x","",IF(AND($I1001&lt;&gt;AC$4, IFERROR(MATCH("c",$AB1001:AB1001,0),0)=0),"x", IF(IFERROR(MATCH("c",$AB1001:AB1001,0),0)=0,"c","")))</f>
        <v/>
      </c>
      <c r="AD1001" s="88" t="str">
        <f>IF($AB1001&lt;&gt;"x","",IF(AND($I1001&lt;&gt;AD$4, IFERROR(MATCH("c",$AB1001:AC1001,0),0)=0),"x", IF(IFERROR(MATCH("c",$AB1001:AC1001,0),0)=0,"c","")))</f>
        <v/>
      </c>
      <c r="AE1001" s="88" t="str">
        <f>IF($AB1001&lt;&gt;"x","",IF(AND($I1001&lt;&gt;AE$4, IFERROR(MATCH("c",$AB1001:AD1001,0),0)=0),"x", IF(IFERROR(MATCH("c",$AB1001:AD1001,0),0)=0,"c","")))</f>
        <v/>
      </c>
      <c r="AF1001" s="88" t="str">
        <f>IF($AB1001&lt;&gt;"x","",IF(AND($I1001&lt;&gt;AF$4, IFERROR(MATCH("c",$AB1001:AE1001,0),0)=0),"x", IF(IFERROR(MATCH("c",$AB1001:AE1001,0),0)=0,"c","")))</f>
        <v/>
      </c>
      <c r="AG1001" s="88" t="str">
        <f>IF($AB1001&lt;&gt;"x","",IF(AND($I1001&lt;&gt;AG$4, IFERROR(MATCH("c",$AB1001:AF1001,0),0)=0),"x", IF(IFERROR(MATCH("c",$AB1001:AF1001,0),0)=0,"c","")))</f>
        <v/>
      </c>
      <c r="AH1001" s="88" t="str">
        <f>IF($AB1001&lt;&gt;"x","",IF(AND($I1001&lt;&gt;AH$4, IFERROR(MATCH("c",$AB1001:AG1001,0),0)=0),"x", IF(IFERROR(MATCH("c",$AB1001:AG1001,0),0)=0,"c","")))</f>
        <v/>
      </c>
      <c r="AI1001" s="88" t="str">
        <f>IF($AB1001&lt;&gt;"x","",IF(AND($I1001&lt;&gt;AI$4, IFERROR(MATCH("c",$AB1001:AH1001,0),0)=0),"x", IF(IFERROR(MATCH("c",$AB1001:AH1001,0),0)=0,"c","")))</f>
        <v/>
      </c>
      <c r="AJ1001" s="88" t="str">
        <f>IF($AB1001&lt;&gt;"x","",IF(AND($I1001&lt;&gt;AJ$4, IFERROR(MATCH("c",$AB1001:AI1001,0),0)=0),"x", IF(IFERROR(MATCH("c",$AB1001:AI1001,0),0)=0,"c","")))</f>
        <v/>
      </c>
      <c r="AK1001" s="88" t="str">
        <f>IF($AB1001&lt;&gt;"x","",IF(AND($I1001&lt;&gt;AK$4, IFERROR(MATCH("c",$AB1001:AJ1001,0),0)=0),"x", IF(IFERROR(MATCH("c",$AB1001:AJ1001,0),0)=0,"c","")))</f>
        <v/>
      </c>
      <c r="AL1001" s="88" t="str">
        <f>IF($AB1001&lt;&gt;"x","",IF(AND($I1001&lt;&gt;AL$4, IFERROR(MATCH("c",$AB1001:AK1001,0),0)=0),"x", IF(IFERROR(MATCH("c",$AB1001:AK1001,0),0)=0,"c","")))</f>
        <v/>
      </c>
      <c r="AM1001" s="88" t="str">
        <f>IF($AB1001&lt;&gt;"x","",IF(AND($I1001&lt;&gt;AM$4, IFERROR(MATCH("c",$AB1001:AL1001,0),0)=0),"x", IF(IFERROR(MATCH("c",$AB1001:AL1001,0),0)=0,"c","")))</f>
        <v/>
      </c>
      <c r="AN1001" s="88" t="str">
        <f>IF($AB1001&lt;&gt;"x","",IF(AND($I1001&lt;&gt;AN$4, IFERROR(MATCH("c",$AB1001:AM1001,0),0)=0),"x", IF(IFERROR(MATCH("c",$AB1001:AM1001,0),0)=0,"c","")))</f>
        <v/>
      </c>
      <c r="AO1001" s="88" t="str">
        <f>IF($AB1001&lt;&gt;"x","",IF(AND($I1001&lt;&gt;AO$4, IFERROR(MATCH("c",$AB1001:AN1001,0),0)=0),"x", IF(IFERROR(MATCH("c",$AB1001:AN1001,0),0)=0,"c","")))</f>
        <v/>
      </c>
      <c r="AP1001" s="88" t="str">
        <f>IF($AB1001&lt;&gt;"x","",IF(AND($I1001&lt;&gt;AP$4, IFERROR(MATCH("c",$AB1001:AO1001,0),0)=0),"x", IF(IFERROR(MATCH("c",$AB1001:AO1001,0),0)=0,"c","")))</f>
        <v/>
      </c>
      <c r="AQ1001" s="88" t="str">
        <f>IF($AB1001&lt;&gt;"x","",IF(AND($I1001&lt;&gt;AQ$4, IFERROR(MATCH("c",$AB1001:AP1001,0),0)=0),"x", IF(IFERROR(MATCH("c",$AB1001:AP1001,0),0)=0,"c","")))</f>
        <v/>
      </c>
    </row>
    <row r="1002" spans="2:43" x14ac:dyDescent="0.25">
      <c r="B1002" s="88">
        <f>IF(AND(OR(Pipeline!$F$5=H1002,Pipeline!$F$5="",Pipeline!$F$5="All"), OR(Pipeline!$F$6=J1002,Pipeline!$F$6="",Pipeline!$F$6="All"),  OR(Pipeline!$J$5&lt;=K1002,Pipeline!$J$5=""), OR(Pipeline!$J$6&gt;=K1002,Pipeline!$J$6=""),  OR(Pipeline!$N$5&lt;=O1002,Pipeline!$N$5=""), OR(Pipeline!$N$6&gt;=O1002,Pipeline!$N$6="")),1,0)</f>
        <v>1</v>
      </c>
      <c r="C1002" s="99">
        <f>IF(B1002&lt;&gt;1,"",COUNTIFS($I$6:I1001,I1002,$B$6:B1001,1)+1)</f>
        <v>990</v>
      </c>
      <c r="D1002" s="100" t="str">
        <f>IF(LEN(INDEX(Input!B$6:B$1005,ROW($C1002)-ROW($C$5),1))=0,"-",INDEX(Input!B$6:B$1005,ROW($C1002)-ROW($C$5),1))</f>
        <v>-</v>
      </c>
      <c r="E1002" s="100" t="str">
        <f>IF(LEN(INDEX(Input!C$6:C$1005,ROW($C1002)-ROW($C$5),1))=0,"-",INDEX(Input!C$6:C$1005,ROW($C1002)-ROW($C$5),1))</f>
        <v>-</v>
      </c>
      <c r="F1002" s="100" t="str">
        <f>IF(LEN(INDEX(Input!D$6:D$1005,ROW($C1002)-ROW($C$5),1))=0,"-",INDEX(Input!D$6:D$1005,ROW($C1002)-ROW($C$5),1))</f>
        <v>-</v>
      </c>
      <c r="G1002" s="100" t="str">
        <f>IF(LEN(INDEX(Input!E$6:E$1005,ROW($C1002)-ROW($C$5),1))=0,"-",INDEX(Input!E$6:E$1005,ROW($C1002)-ROW($C$5),1))</f>
        <v>-</v>
      </c>
      <c r="H1002" s="100" t="str">
        <f>IF(LEN(INDEX(Input!F$6:F$1005,ROW($C1002)-ROW($C$5),1))=0,"-",INDEX(Input!F$6:F$1005,ROW($C1002)-ROW($C$5),1))</f>
        <v>-</v>
      </c>
      <c r="I1002" s="100" t="str">
        <f>IF(LEN(INDEX(Input!G$6:G$1005,ROW($C1002)-ROW($C$5),1))=0,"",INDEX(Input!G$6:G$1005,ROW($C1002)-ROW($C$5),1))</f>
        <v/>
      </c>
      <c r="J1002" s="100" t="str">
        <f>IF(LEN(INDEX(Input!B$6:B$1005,ROW($C1002)-ROW($C$5),1))=0,"-",IF(INDEX(Input!H$6:H$1005,ROW($C1002)-ROW($C$5),1)="","Not set",INDEX(Input!H$6:H$1005,ROW($C1002)-ROW($C$5),1)) )</f>
        <v>-</v>
      </c>
      <c r="K1002" s="101" t="str">
        <f>IF(LEN(INDEX(Input!I$6:I$1005,ROW($C1002)-ROW($C$5),1))=0,"",INDEX(Input!I$6:I$1005,ROW($C1002)-ROW($C$5),1))</f>
        <v/>
      </c>
      <c r="L1002" s="101" t="str">
        <f t="array" ref="L1002">IFERROR(IF($AY$24=123,DAY(K1002)&amp;connector&amp;IF($AZ$24="Extended",INDEX($AT$24:$AT$35,MONTH(K1002),1),MONTH(K1002))&amp;connector&amp;IF($AZ$24="Short", RIGHT(YEAR(K1002),2),YEAR(K1002)),IF($AY$24=213, MONTH(K1002)&amp;connector&amp;DAY(K1002)&amp;connector&amp;IF($AZ$24="Short", RIGHT(YEAR(K1002),2),YEAR(K1002)),IF($AZ$24="Short", RIGHT(YEAR(K1002),2),YEAR(K1002))&amp;connector&amp;MONTH(K1002)&amp;connector&amp;DAY(K1002))),"-")</f>
        <v>-</v>
      </c>
      <c r="M1002" s="101" t="str">
        <f>IF(LEN(INDEX(Input!J$6:J$1005,ROW($C1002)-ROW($C$5),1))=0,"",INDEX(Input!J$6:J$1005,ROW($C1002)-ROW($C$5),1))</f>
        <v/>
      </c>
      <c r="N1002" s="101" t="str">
        <f t="array" ref="N1002">IFERROR(IF($AY$24=123,DAY(M1002)&amp;connector&amp;IF($AZ$24="Extended",INDEX($AT$24:$AT$35,MONTH(M1002),1),MONTH(M1002))&amp;connector&amp;IF($AZ$24="Short", RIGHT(YEAR(M1002),2),YEAR(M1002)),IF($AY$24=213, MONTH(M1002)&amp;connector&amp;DAY(M1002)&amp;connector&amp;IF($AZ$24="Short", RIGHT(YEAR(M1002),2),YEAR(M1002)),IF($AZ$24="Short", RIGHT(YEAR(M1002),2),YEAR(M1002))&amp;connector&amp;MONTH(M1002)&amp;connector&amp;DAY(M1002))),"-")</f>
        <v>-</v>
      </c>
      <c r="O1002" s="156" t="str">
        <f>IF(LEN(INDEX(Input!K$6:K$1005,ROW($C1002)-ROW($C$5),1))=0,"",INDEX(Input!K$6:K$1005,ROW($C1002)-ROW($C$5),1))</f>
        <v/>
      </c>
      <c r="P1002" s="100" t="str">
        <f t="shared" si="117"/>
        <v>-</v>
      </c>
      <c r="Q1002" s="156" t="str">
        <f>IF(LEN(INDEX(Input!L$6:L$1005,ROW($C1002)-ROW($C$5),1))=0,"",INDEX(Input!L$6:L$1005,ROW($C1002)-ROW($C$5),1))</f>
        <v/>
      </c>
      <c r="R1002" s="100" t="str">
        <f t="shared" si="118"/>
        <v>-</v>
      </c>
      <c r="S1002" s="156" t="str">
        <f>IF(LEN(INDEX(Input!M$6:M$1005,ROW($C1002)-ROW($C$5),1))=0,"-",INDEX(Input!M$6:M$1005,ROW($C1002)-ROW($C$5),1))</f>
        <v>-</v>
      </c>
      <c r="T1002" s="156" t="str">
        <f t="shared" si="119"/>
        <v/>
      </c>
      <c r="U1002" s="100" t="str">
        <f t="shared" si="120"/>
        <v>-</v>
      </c>
      <c r="V1002" s="156" t="str">
        <f>IF(LEN(INDEX(Input!O$6:O$1005,ROW($C1002)-ROW($C$5),1))=0,"",INDEX(Input!O$6:O$1005,ROW($C1002)-ROW($C$5),1))</f>
        <v/>
      </c>
      <c r="W1002" s="100" t="str">
        <f t="shared" si="121"/>
        <v>-</v>
      </c>
      <c r="X1002" s="104" t="str">
        <f t="shared" si="122"/>
        <v/>
      </c>
      <c r="Y1002" s="102" t="str">
        <f t="shared" si="123"/>
        <v/>
      </c>
      <c r="Z1002" s="102" t="str">
        <f>IF(AND(OR(Dashboard!$D$7=J1002,Dashboard!$D$7=""),  OR(Dashboard!$G$6&lt;=K1002,Dashboard!$G$6=""), OR(Dashboard!$G$7&gt;=K1002,Dashboard!$G$7=""),  OR(Dashboard!$J$6&lt;=O1002,Dashboard!$J$6=""), OR(Dashboard!$J$7&gt;=O1002,Dashboard!$J$7=""),D1002&lt;&gt;""),"x","")</f>
        <v>x</v>
      </c>
      <c r="AA1002" s="102" t="str">
        <f>IF(AND(OR(Dashboard!$D$6=H1002,Dashboard!$D$6="",Dashboard!$D$6="All"), Z1002="x"),"x","")</f>
        <v>x</v>
      </c>
      <c r="AB1002" s="103" t="str">
        <f>IF(AND(OR(Dashboard!$D$6=H1002,Dashboard!$D$6="",Dashboard!$D$6="All"), OR(Dashboard!$D$7=J1002,Dashboard!$D$7=""),  OR(Dashboard!$G$6&lt;=K1002,Dashboard!$G$6=""), OR(Dashboard!$G$7&gt;=K1002,Dashboard!$G$7=""),  OR(Dashboard!$J$6&lt;=O1002,Dashboard!$J$6=""), OR(Dashboard!$J$7&gt;=O1002,Dashboard!$J$7=""),I1002&lt;&gt;""),"x","")</f>
        <v/>
      </c>
      <c r="AC1002" s="88" t="str">
        <f>IF($AB1002&lt;&gt;"x","",IF(AND($I1002&lt;&gt;AC$4, IFERROR(MATCH("c",$AB1002:AB1002,0),0)=0),"x", IF(IFERROR(MATCH("c",$AB1002:AB1002,0),0)=0,"c","")))</f>
        <v/>
      </c>
      <c r="AD1002" s="88" t="str">
        <f>IF($AB1002&lt;&gt;"x","",IF(AND($I1002&lt;&gt;AD$4, IFERROR(MATCH("c",$AB1002:AC1002,0),0)=0),"x", IF(IFERROR(MATCH("c",$AB1002:AC1002,0),0)=0,"c","")))</f>
        <v/>
      </c>
      <c r="AE1002" s="88" t="str">
        <f>IF($AB1002&lt;&gt;"x","",IF(AND($I1002&lt;&gt;AE$4, IFERROR(MATCH("c",$AB1002:AD1002,0),0)=0),"x", IF(IFERROR(MATCH("c",$AB1002:AD1002,0),0)=0,"c","")))</f>
        <v/>
      </c>
      <c r="AF1002" s="88" t="str">
        <f>IF($AB1002&lt;&gt;"x","",IF(AND($I1002&lt;&gt;AF$4, IFERROR(MATCH("c",$AB1002:AE1002,0),0)=0),"x", IF(IFERROR(MATCH("c",$AB1002:AE1002,0),0)=0,"c","")))</f>
        <v/>
      </c>
      <c r="AG1002" s="88" t="str">
        <f>IF($AB1002&lt;&gt;"x","",IF(AND($I1002&lt;&gt;AG$4, IFERROR(MATCH("c",$AB1002:AF1002,0),0)=0),"x", IF(IFERROR(MATCH("c",$AB1002:AF1002,0),0)=0,"c","")))</f>
        <v/>
      </c>
      <c r="AH1002" s="88" t="str">
        <f>IF($AB1002&lt;&gt;"x","",IF(AND($I1002&lt;&gt;AH$4, IFERROR(MATCH("c",$AB1002:AG1002,0),0)=0),"x", IF(IFERROR(MATCH("c",$AB1002:AG1002,0),0)=0,"c","")))</f>
        <v/>
      </c>
      <c r="AI1002" s="88" t="str">
        <f>IF($AB1002&lt;&gt;"x","",IF(AND($I1002&lt;&gt;AI$4, IFERROR(MATCH("c",$AB1002:AH1002,0),0)=0),"x", IF(IFERROR(MATCH("c",$AB1002:AH1002,0),0)=0,"c","")))</f>
        <v/>
      </c>
      <c r="AJ1002" s="88" t="str">
        <f>IF($AB1002&lt;&gt;"x","",IF(AND($I1002&lt;&gt;AJ$4, IFERROR(MATCH("c",$AB1002:AI1002,0),0)=0),"x", IF(IFERROR(MATCH("c",$AB1002:AI1002,0),0)=0,"c","")))</f>
        <v/>
      </c>
      <c r="AK1002" s="88" t="str">
        <f>IF($AB1002&lt;&gt;"x","",IF(AND($I1002&lt;&gt;AK$4, IFERROR(MATCH("c",$AB1002:AJ1002,0),0)=0),"x", IF(IFERROR(MATCH("c",$AB1002:AJ1002,0),0)=0,"c","")))</f>
        <v/>
      </c>
      <c r="AL1002" s="88" t="str">
        <f>IF($AB1002&lt;&gt;"x","",IF(AND($I1002&lt;&gt;AL$4, IFERROR(MATCH("c",$AB1002:AK1002,0),0)=0),"x", IF(IFERROR(MATCH("c",$AB1002:AK1002,0),0)=0,"c","")))</f>
        <v/>
      </c>
      <c r="AM1002" s="88" t="str">
        <f>IF($AB1002&lt;&gt;"x","",IF(AND($I1002&lt;&gt;AM$4, IFERROR(MATCH("c",$AB1002:AL1002,0),0)=0),"x", IF(IFERROR(MATCH("c",$AB1002:AL1002,0),0)=0,"c","")))</f>
        <v/>
      </c>
      <c r="AN1002" s="88" t="str">
        <f>IF($AB1002&lt;&gt;"x","",IF(AND($I1002&lt;&gt;AN$4, IFERROR(MATCH("c",$AB1002:AM1002,0),0)=0),"x", IF(IFERROR(MATCH("c",$AB1002:AM1002,0),0)=0,"c","")))</f>
        <v/>
      </c>
      <c r="AO1002" s="88" t="str">
        <f>IF($AB1002&lt;&gt;"x","",IF(AND($I1002&lt;&gt;AO$4, IFERROR(MATCH("c",$AB1002:AN1002,0),0)=0),"x", IF(IFERROR(MATCH("c",$AB1002:AN1002,0),0)=0,"c","")))</f>
        <v/>
      </c>
      <c r="AP1002" s="88" t="str">
        <f>IF($AB1002&lt;&gt;"x","",IF(AND($I1002&lt;&gt;AP$4, IFERROR(MATCH("c",$AB1002:AO1002,0),0)=0),"x", IF(IFERROR(MATCH("c",$AB1002:AO1002,0),0)=0,"c","")))</f>
        <v/>
      </c>
      <c r="AQ1002" s="88" t="str">
        <f>IF($AB1002&lt;&gt;"x","",IF(AND($I1002&lt;&gt;AQ$4, IFERROR(MATCH("c",$AB1002:AP1002,0),0)=0),"x", IF(IFERROR(MATCH("c",$AB1002:AP1002,0),0)=0,"c","")))</f>
        <v/>
      </c>
    </row>
    <row r="1003" spans="2:43" x14ac:dyDescent="0.25">
      <c r="B1003" s="88">
        <f>IF(AND(OR(Pipeline!$F$5=H1003,Pipeline!$F$5="",Pipeline!$F$5="All"), OR(Pipeline!$F$6=J1003,Pipeline!$F$6="",Pipeline!$F$6="All"),  OR(Pipeline!$J$5&lt;=K1003,Pipeline!$J$5=""), OR(Pipeline!$J$6&gt;=K1003,Pipeline!$J$6=""),  OR(Pipeline!$N$5&lt;=O1003,Pipeline!$N$5=""), OR(Pipeline!$N$6&gt;=O1003,Pipeline!$N$6="")),1,0)</f>
        <v>1</v>
      </c>
      <c r="C1003" s="99">
        <f>IF(B1003&lt;&gt;1,"",COUNTIFS($I$6:I1002,I1003,$B$6:B1002,1)+1)</f>
        <v>991</v>
      </c>
      <c r="D1003" s="100" t="str">
        <f>IF(LEN(INDEX(Input!B$6:B$1005,ROW($C1003)-ROW($C$5),1))=0,"-",INDEX(Input!B$6:B$1005,ROW($C1003)-ROW($C$5),1))</f>
        <v>-</v>
      </c>
      <c r="E1003" s="100" t="str">
        <f>IF(LEN(INDEX(Input!C$6:C$1005,ROW($C1003)-ROW($C$5),1))=0,"-",INDEX(Input!C$6:C$1005,ROW($C1003)-ROW($C$5),1))</f>
        <v>-</v>
      </c>
      <c r="F1003" s="100" t="str">
        <f>IF(LEN(INDEX(Input!D$6:D$1005,ROW($C1003)-ROW($C$5),1))=0,"-",INDEX(Input!D$6:D$1005,ROW($C1003)-ROW($C$5),1))</f>
        <v>-</v>
      </c>
      <c r="G1003" s="100" t="str">
        <f>IF(LEN(INDEX(Input!E$6:E$1005,ROW($C1003)-ROW($C$5),1))=0,"-",INDEX(Input!E$6:E$1005,ROW($C1003)-ROW($C$5),1))</f>
        <v>-</v>
      </c>
      <c r="H1003" s="100" t="str">
        <f>IF(LEN(INDEX(Input!F$6:F$1005,ROW($C1003)-ROW($C$5),1))=0,"-",INDEX(Input!F$6:F$1005,ROW($C1003)-ROW($C$5),1))</f>
        <v>-</v>
      </c>
      <c r="I1003" s="100" t="str">
        <f>IF(LEN(INDEX(Input!G$6:G$1005,ROW($C1003)-ROW($C$5),1))=0,"",INDEX(Input!G$6:G$1005,ROW($C1003)-ROW($C$5),1))</f>
        <v/>
      </c>
      <c r="J1003" s="100" t="str">
        <f>IF(LEN(INDEX(Input!B$6:B$1005,ROW($C1003)-ROW($C$5),1))=0,"-",IF(INDEX(Input!H$6:H$1005,ROW($C1003)-ROW($C$5),1)="","Not set",INDEX(Input!H$6:H$1005,ROW($C1003)-ROW($C$5),1)) )</f>
        <v>-</v>
      </c>
      <c r="K1003" s="101" t="str">
        <f>IF(LEN(INDEX(Input!I$6:I$1005,ROW($C1003)-ROW($C$5),1))=0,"",INDEX(Input!I$6:I$1005,ROW($C1003)-ROW($C$5),1))</f>
        <v/>
      </c>
      <c r="L1003" s="101" t="str">
        <f t="array" ref="L1003">IFERROR(IF($AY$24=123,DAY(K1003)&amp;connector&amp;IF($AZ$24="Extended",INDEX($AT$24:$AT$35,MONTH(K1003),1),MONTH(K1003))&amp;connector&amp;IF($AZ$24="Short", RIGHT(YEAR(K1003),2),YEAR(K1003)),IF($AY$24=213, MONTH(K1003)&amp;connector&amp;DAY(K1003)&amp;connector&amp;IF($AZ$24="Short", RIGHT(YEAR(K1003),2),YEAR(K1003)),IF($AZ$24="Short", RIGHT(YEAR(K1003),2),YEAR(K1003))&amp;connector&amp;MONTH(K1003)&amp;connector&amp;DAY(K1003))),"-")</f>
        <v>-</v>
      </c>
      <c r="M1003" s="101" t="str">
        <f>IF(LEN(INDEX(Input!J$6:J$1005,ROW($C1003)-ROW($C$5),1))=0,"",INDEX(Input!J$6:J$1005,ROW($C1003)-ROW($C$5),1))</f>
        <v/>
      </c>
      <c r="N1003" s="101" t="str">
        <f t="array" ref="N1003">IFERROR(IF($AY$24=123,DAY(M1003)&amp;connector&amp;IF($AZ$24="Extended",INDEX($AT$24:$AT$35,MONTH(M1003),1),MONTH(M1003))&amp;connector&amp;IF($AZ$24="Short", RIGHT(YEAR(M1003),2),YEAR(M1003)),IF($AY$24=213, MONTH(M1003)&amp;connector&amp;DAY(M1003)&amp;connector&amp;IF($AZ$24="Short", RIGHT(YEAR(M1003),2),YEAR(M1003)),IF($AZ$24="Short", RIGHT(YEAR(M1003),2),YEAR(M1003))&amp;connector&amp;MONTH(M1003)&amp;connector&amp;DAY(M1003))),"-")</f>
        <v>-</v>
      </c>
      <c r="O1003" s="156" t="str">
        <f>IF(LEN(INDEX(Input!K$6:K$1005,ROW($C1003)-ROW($C$5),1))=0,"",INDEX(Input!K$6:K$1005,ROW($C1003)-ROW($C$5),1))</f>
        <v/>
      </c>
      <c r="P1003" s="100" t="str">
        <f t="shared" si="117"/>
        <v>-</v>
      </c>
      <c r="Q1003" s="156" t="str">
        <f>IF(LEN(INDEX(Input!L$6:L$1005,ROW($C1003)-ROW($C$5),1))=0,"",INDEX(Input!L$6:L$1005,ROW($C1003)-ROW($C$5),1))</f>
        <v/>
      </c>
      <c r="R1003" s="100" t="str">
        <f t="shared" si="118"/>
        <v>-</v>
      </c>
      <c r="S1003" s="156" t="str">
        <f>IF(LEN(INDEX(Input!M$6:M$1005,ROW($C1003)-ROW($C$5),1))=0,"-",INDEX(Input!M$6:M$1005,ROW($C1003)-ROW($C$5),1))</f>
        <v>-</v>
      </c>
      <c r="T1003" s="156" t="str">
        <f t="shared" si="119"/>
        <v/>
      </c>
      <c r="U1003" s="100" t="str">
        <f t="shared" si="120"/>
        <v>-</v>
      </c>
      <c r="V1003" s="156" t="str">
        <f>IF(LEN(INDEX(Input!O$6:O$1005,ROW($C1003)-ROW($C$5),1))=0,"",INDEX(Input!O$6:O$1005,ROW($C1003)-ROW($C$5),1))</f>
        <v/>
      </c>
      <c r="W1003" s="100" t="str">
        <f t="shared" si="121"/>
        <v>-</v>
      </c>
      <c r="X1003" s="104" t="str">
        <f t="shared" si="122"/>
        <v/>
      </c>
      <c r="Y1003" s="102" t="str">
        <f t="shared" si="123"/>
        <v/>
      </c>
      <c r="Z1003" s="102" t="str">
        <f>IF(AND(OR(Dashboard!$D$7=J1003,Dashboard!$D$7=""),  OR(Dashboard!$G$6&lt;=K1003,Dashboard!$G$6=""), OR(Dashboard!$G$7&gt;=K1003,Dashboard!$G$7=""),  OR(Dashboard!$J$6&lt;=O1003,Dashboard!$J$6=""), OR(Dashboard!$J$7&gt;=O1003,Dashboard!$J$7=""),D1003&lt;&gt;""),"x","")</f>
        <v>x</v>
      </c>
      <c r="AA1003" s="102" t="str">
        <f>IF(AND(OR(Dashboard!$D$6=H1003,Dashboard!$D$6="",Dashboard!$D$6="All"), Z1003="x"),"x","")</f>
        <v>x</v>
      </c>
      <c r="AB1003" s="103" t="str">
        <f>IF(AND(OR(Dashboard!$D$6=H1003,Dashboard!$D$6="",Dashboard!$D$6="All"), OR(Dashboard!$D$7=J1003,Dashboard!$D$7=""),  OR(Dashboard!$G$6&lt;=K1003,Dashboard!$G$6=""), OR(Dashboard!$G$7&gt;=K1003,Dashboard!$G$7=""),  OR(Dashboard!$J$6&lt;=O1003,Dashboard!$J$6=""), OR(Dashboard!$J$7&gt;=O1003,Dashboard!$J$7=""),I1003&lt;&gt;""),"x","")</f>
        <v/>
      </c>
      <c r="AC1003" s="88" t="str">
        <f>IF($AB1003&lt;&gt;"x","",IF(AND($I1003&lt;&gt;AC$4, IFERROR(MATCH("c",$AB1003:AB1003,0),0)=0),"x", IF(IFERROR(MATCH("c",$AB1003:AB1003,0),0)=0,"c","")))</f>
        <v/>
      </c>
      <c r="AD1003" s="88" t="str">
        <f>IF($AB1003&lt;&gt;"x","",IF(AND($I1003&lt;&gt;AD$4, IFERROR(MATCH("c",$AB1003:AC1003,0),0)=0),"x", IF(IFERROR(MATCH("c",$AB1003:AC1003,0),0)=0,"c","")))</f>
        <v/>
      </c>
      <c r="AE1003" s="88" t="str">
        <f>IF($AB1003&lt;&gt;"x","",IF(AND($I1003&lt;&gt;AE$4, IFERROR(MATCH("c",$AB1003:AD1003,0),0)=0),"x", IF(IFERROR(MATCH("c",$AB1003:AD1003,0),0)=0,"c","")))</f>
        <v/>
      </c>
      <c r="AF1003" s="88" t="str">
        <f>IF($AB1003&lt;&gt;"x","",IF(AND($I1003&lt;&gt;AF$4, IFERROR(MATCH("c",$AB1003:AE1003,0),0)=0),"x", IF(IFERROR(MATCH("c",$AB1003:AE1003,0),0)=0,"c","")))</f>
        <v/>
      </c>
      <c r="AG1003" s="88" t="str">
        <f>IF($AB1003&lt;&gt;"x","",IF(AND($I1003&lt;&gt;AG$4, IFERROR(MATCH("c",$AB1003:AF1003,0),0)=0),"x", IF(IFERROR(MATCH("c",$AB1003:AF1003,0),0)=0,"c","")))</f>
        <v/>
      </c>
      <c r="AH1003" s="88" t="str">
        <f>IF($AB1003&lt;&gt;"x","",IF(AND($I1003&lt;&gt;AH$4, IFERROR(MATCH("c",$AB1003:AG1003,0),0)=0),"x", IF(IFERROR(MATCH("c",$AB1003:AG1003,0),0)=0,"c","")))</f>
        <v/>
      </c>
      <c r="AI1003" s="88" t="str">
        <f>IF($AB1003&lt;&gt;"x","",IF(AND($I1003&lt;&gt;AI$4, IFERROR(MATCH("c",$AB1003:AH1003,0),0)=0),"x", IF(IFERROR(MATCH("c",$AB1003:AH1003,0),0)=0,"c","")))</f>
        <v/>
      </c>
      <c r="AJ1003" s="88" t="str">
        <f>IF($AB1003&lt;&gt;"x","",IF(AND($I1003&lt;&gt;AJ$4, IFERROR(MATCH("c",$AB1003:AI1003,0),0)=0),"x", IF(IFERROR(MATCH("c",$AB1003:AI1003,0),0)=0,"c","")))</f>
        <v/>
      </c>
      <c r="AK1003" s="88" t="str">
        <f>IF($AB1003&lt;&gt;"x","",IF(AND($I1003&lt;&gt;AK$4, IFERROR(MATCH("c",$AB1003:AJ1003,0),0)=0),"x", IF(IFERROR(MATCH("c",$AB1003:AJ1003,0),0)=0,"c","")))</f>
        <v/>
      </c>
      <c r="AL1003" s="88" t="str">
        <f>IF($AB1003&lt;&gt;"x","",IF(AND($I1003&lt;&gt;AL$4, IFERROR(MATCH("c",$AB1003:AK1003,0),0)=0),"x", IF(IFERROR(MATCH("c",$AB1003:AK1003,0),0)=0,"c","")))</f>
        <v/>
      </c>
      <c r="AM1003" s="88" t="str">
        <f>IF($AB1003&lt;&gt;"x","",IF(AND($I1003&lt;&gt;AM$4, IFERROR(MATCH("c",$AB1003:AL1003,0),0)=0),"x", IF(IFERROR(MATCH("c",$AB1003:AL1003,0),0)=0,"c","")))</f>
        <v/>
      </c>
      <c r="AN1003" s="88" t="str">
        <f>IF($AB1003&lt;&gt;"x","",IF(AND($I1003&lt;&gt;AN$4, IFERROR(MATCH("c",$AB1003:AM1003,0),0)=0),"x", IF(IFERROR(MATCH("c",$AB1003:AM1003,0),0)=0,"c","")))</f>
        <v/>
      </c>
      <c r="AO1003" s="88" t="str">
        <f>IF($AB1003&lt;&gt;"x","",IF(AND($I1003&lt;&gt;AO$4, IFERROR(MATCH("c",$AB1003:AN1003,0),0)=0),"x", IF(IFERROR(MATCH("c",$AB1003:AN1003,0),0)=0,"c","")))</f>
        <v/>
      </c>
      <c r="AP1003" s="88" t="str">
        <f>IF($AB1003&lt;&gt;"x","",IF(AND($I1003&lt;&gt;AP$4, IFERROR(MATCH("c",$AB1003:AO1003,0),0)=0),"x", IF(IFERROR(MATCH("c",$AB1003:AO1003,0),0)=0,"c","")))</f>
        <v/>
      </c>
      <c r="AQ1003" s="88" t="str">
        <f>IF($AB1003&lt;&gt;"x","",IF(AND($I1003&lt;&gt;AQ$4, IFERROR(MATCH("c",$AB1003:AP1003,0),0)=0),"x", IF(IFERROR(MATCH("c",$AB1003:AP1003,0),0)=0,"c","")))</f>
        <v/>
      </c>
    </row>
    <row r="1004" spans="2:43" x14ac:dyDescent="0.25">
      <c r="B1004" s="88">
        <f>IF(AND(OR(Pipeline!$F$5=H1004,Pipeline!$F$5="",Pipeline!$F$5="All"), OR(Pipeline!$F$6=J1004,Pipeline!$F$6="",Pipeline!$F$6="All"),  OR(Pipeline!$J$5&lt;=K1004,Pipeline!$J$5=""), OR(Pipeline!$J$6&gt;=K1004,Pipeline!$J$6=""),  OR(Pipeline!$N$5&lt;=O1004,Pipeline!$N$5=""), OR(Pipeline!$N$6&gt;=O1004,Pipeline!$N$6="")),1,0)</f>
        <v>1</v>
      </c>
      <c r="C1004" s="99">
        <f>IF(B1004&lt;&gt;1,"",COUNTIFS($I$6:I1003,I1004,$B$6:B1003,1)+1)</f>
        <v>992</v>
      </c>
      <c r="D1004" s="100" t="str">
        <f>IF(LEN(INDEX(Input!B$6:B$1005,ROW($C1004)-ROW($C$5),1))=0,"-",INDEX(Input!B$6:B$1005,ROW($C1004)-ROW($C$5),1))</f>
        <v>-</v>
      </c>
      <c r="E1004" s="100" t="str">
        <f>IF(LEN(INDEX(Input!C$6:C$1005,ROW($C1004)-ROW($C$5),1))=0,"-",INDEX(Input!C$6:C$1005,ROW($C1004)-ROW($C$5),1))</f>
        <v>-</v>
      </c>
      <c r="F1004" s="100" t="str">
        <f>IF(LEN(INDEX(Input!D$6:D$1005,ROW($C1004)-ROW($C$5),1))=0,"-",INDEX(Input!D$6:D$1005,ROW($C1004)-ROW($C$5),1))</f>
        <v>-</v>
      </c>
      <c r="G1004" s="100" t="str">
        <f>IF(LEN(INDEX(Input!E$6:E$1005,ROW($C1004)-ROW($C$5),1))=0,"-",INDEX(Input!E$6:E$1005,ROW($C1004)-ROW($C$5),1))</f>
        <v>-</v>
      </c>
      <c r="H1004" s="100" t="str">
        <f>IF(LEN(INDEX(Input!F$6:F$1005,ROW($C1004)-ROW($C$5),1))=0,"-",INDEX(Input!F$6:F$1005,ROW($C1004)-ROW($C$5),1))</f>
        <v>-</v>
      </c>
      <c r="I1004" s="100" t="str">
        <f>IF(LEN(INDEX(Input!G$6:G$1005,ROW($C1004)-ROW($C$5),1))=0,"",INDEX(Input!G$6:G$1005,ROW($C1004)-ROW($C$5),1))</f>
        <v/>
      </c>
      <c r="J1004" s="100" t="str">
        <f>IF(LEN(INDEX(Input!B$6:B$1005,ROW($C1004)-ROW($C$5),1))=0,"-",IF(INDEX(Input!H$6:H$1005,ROW($C1004)-ROW($C$5),1)="","Not set",INDEX(Input!H$6:H$1005,ROW($C1004)-ROW($C$5),1)) )</f>
        <v>-</v>
      </c>
      <c r="K1004" s="101" t="str">
        <f>IF(LEN(INDEX(Input!I$6:I$1005,ROW($C1004)-ROW($C$5),1))=0,"",INDEX(Input!I$6:I$1005,ROW($C1004)-ROW($C$5),1))</f>
        <v/>
      </c>
      <c r="L1004" s="101" t="str">
        <f t="array" ref="L1004">IFERROR(IF($AY$24=123,DAY(K1004)&amp;connector&amp;IF($AZ$24="Extended",INDEX($AT$24:$AT$35,MONTH(K1004),1),MONTH(K1004))&amp;connector&amp;IF($AZ$24="Short", RIGHT(YEAR(K1004),2),YEAR(K1004)),IF($AY$24=213, MONTH(K1004)&amp;connector&amp;DAY(K1004)&amp;connector&amp;IF($AZ$24="Short", RIGHT(YEAR(K1004),2),YEAR(K1004)),IF($AZ$24="Short", RIGHT(YEAR(K1004),2),YEAR(K1004))&amp;connector&amp;MONTH(K1004)&amp;connector&amp;DAY(K1004))),"-")</f>
        <v>-</v>
      </c>
      <c r="M1004" s="101" t="str">
        <f>IF(LEN(INDEX(Input!J$6:J$1005,ROW($C1004)-ROW($C$5),1))=0,"",INDEX(Input!J$6:J$1005,ROW($C1004)-ROW($C$5),1))</f>
        <v/>
      </c>
      <c r="N1004" s="101" t="str">
        <f t="array" ref="N1004">IFERROR(IF($AY$24=123,DAY(M1004)&amp;connector&amp;IF($AZ$24="Extended",INDEX($AT$24:$AT$35,MONTH(M1004),1),MONTH(M1004))&amp;connector&amp;IF($AZ$24="Short", RIGHT(YEAR(M1004),2),YEAR(M1004)),IF($AY$24=213, MONTH(M1004)&amp;connector&amp;DAY(M1004)&amp;connector&amp;IF($AZ$24="Short", RIGHT(YEAR(M1004),2),YEAR(M1004)),IF($AZ$24="Short", RIGHT(YEAR(M1004),2),YEAR(M1004))&amp;connector&amp;MONTH(M1004)&amp;connector&amp;DAY(M1004))),"-")</f>
        <v>-</v>
      </c>
      <c r="O1004" s="156" t="str">
        <f>IF(LEN(INDEX(Input!K$6:K$1005,ROW($C1004)-ROW($C$5),1))=0,"",INDEX(Input!K$6:K$1005,ROW($C1004)-ROW($C$5),1))</f>
        <v/>
      </c>
      <c r="P1004" s="100" t="str">
        <f t="shared" si="117"/>
        <v>-</v>
      </c>
      <c r="Q1004" s="156" t="str">
        <f>IF(LEN(INDEX(Input!L$6:L$1005,ROW($C1004)-ROW($C$5),1))=0,"",INDEX(Input!L$6:L$1005,ROW($C1004)-ROW($C$5),1))</f>
        <v/>
      </c>
      <c r="R1004" s="100" t="str">
        <f t="shared" si="118"/>
        <v>-</v>
      </c>
      <c r="S1004" s="156" t="str">
        <f>IF(LEN(INDEX(Input!M$6:M$1005,ROW($C1004)-ROW($C$5),1))=0,"-",INDEX(Input!M$6:M$1005,ROW($C1004)-ROW($C$5),1))</f>
        <v>-</v>
      </c>
      <c r="T1004" s="156" t="str">
        <f t="shared" si="119"/>
        <v/>
      </c>
      <c r="U1004" s="100" t="str">
        <f t="shared" si="120"/>
        <v>-</v>
      </c>
      <c r="V1004" s="156" t="str">
        <f>IF(LEN(INDEX(Input!O$6:O$1005,ROW($C1004)-ROW($C$5),1))=0,"",INDEX(Input!O$6:O$1005,ROW($C1004)-ROW($C$5),1))</f>
        <v/>
      </c>
      <c r="W1004" s="100" t="str">
        <f t="shared" si="121"/>
        <v>-</v>
      </c>
      <c r="X1004" s="104" t="str">
        <f t="shared" si="122"/>
        <v/>
      </c>
      <c r="Y1004" s="102" t="str">
        <f t="shared" si="123"/>
        <v/>
      </c>
      <c r="Z1004" s="102" t="str">
        <f>IF(AND(OR(Dashboard!$D$7=J1004,Dashboard!$D$7=""),  OR(Dashboard!$G$6&lt;=K1004,Dashboard!$G$6=""), OR(Dashboard!$G$7&gt;=K1004,Dashboard!$G$7=""),  OR(Dashboard!$J$6&lt;=O1004,Dashboard!$J$6=""), OR(Dashboard!$J$7&gt;=O1004,Dashboard!$J$7=""),D1004&lt;&gt;""),"x","")</f>
        <v>x</v>
      </c>
      <c r="AA1004" s="102" t="str">
        <f>IF(AND(OR(Dashboard!$D$6=H1004,Dashboard!$D$6="",Dashboard!$D$6="All"), Z1004="x"),"x","")</f>
        <v>x</v>
      </c>
      <c r="AB1004" s="103" t="str">
        <f>IF(AND(OR(Dashboard!$D$6=H1004,Dashboard!$D$6="",Dashboard!$D$6="All"), OR(Dashboard!$D$7=J1004,Dashboard!$D$7=""),  OR(Dashboard!$G$6&lt;=K1004,Dashboard!$G$6=""), OR(Dashboard!$G$7&gt;=K1004,Dashboard!$G$7=""),  OR(Dashboard!$J$6&lt;=O1004,Dashboard!$J$6=""), OR(Dashboard!$J$7&gt;=O1004,Dashboard!$J$7=""),I1004&lt;&gt;""),"x","")</f>
        <v/>
      </c>
      <c r="AC1004" s="88" t="str">
        <f>IF($AB1004&lt;&gt;"x","",IF(AND($I1004&lt;&gt;AC$4, IFERROR(MATCH("c",$AB1004:AB1004,0),0)=0),"x", IF(IFERROR(MATCH("c",$AB1004:AB1004,0),0)=0,"c","")))</f>
        <v/>
      </c>
      <c r="AD1004" s="88" t="str">
        <f>IF($AB1004&lt;&gt;"x","",IF(AND($I1004&lt;&gt;AD$4, IFERROR(MATCH("c",$AB1004:AC1004,0),0)=0),"x", IF(IFERROR(MATCH("c",$AB1004:AC1004,0),0)=0,"c","")))</f>
        <v/>
      </c>
      <c r="AE1004" s="88" t="str">
        <f>IF($AB1004&lt;&gt;"x","",IF(AND($I1004&lt;&gt;AE$4, IFERROR(MATCH("c",$AB1004:AD1004,0),0)=0),"x", IF(IFERROR(MATCH("c",$AB1004:AD1004,0),0)=0,"c","")))</f>
        <v/>
      </c>
      <c r="AF1004" s="88" t="str">
        <f>IF($AB1004&lt;&gt;"x","",IF(AND($I1004&lt;&gt;AF$4, IFERROR(MATCH("c",$AB1004:AE1004,0),0)=0),"x", IF(IFERROR(MATCH("c",$AB1004:AE1004,0),0)=0,"c","")))</f>
        <v/>
      </c>
      <c r="AG1004" s="88" t="str">
        <f>IF($AB1004&lt;&gt;"x","",IF(AND($I1004&lt;&gt;AG$4, IFERROR(MATCH("c",$AB1004:AF1004,0),0)=0),"x", IF(IFERROR(MATCH("c",$AB1004:AF1004,0),0)=0,"c","")))</f>
        <v/>
      </c>
      <c r="AH1004" s="88" t="str">
        <f>IF($AB1004&lt;&gt;"x","",IF(AND($I1004&lt;&gt;AH$4, IFERROR(MATCH("c",$AB1004:AG1004,0),0)=0),"x", IF(IFERROR(MATCH("c",$AB1004:AG1004,0),0)=0,"c","")))</f>
        <v/>
      </c>
      <c r="AI1004" s="88" t="str">
        <f>IF($AB1004&lt;&gt;"x","",IF(AND($I1004&lt;&gt;AI$4, IFERROR(MATCH("c",$AB1004:AH1004,0),0)=0),"x", IF(IFERROR(MATCH("c",$AB1004:AH1004,0),0)=0,"c","")))</f>
        <v/>
      </c>
      <c r="AJ1004" s="88" t="str">
        <f>IF($AB1004&lt;&gt;"x","",IF(AND($I1004&lt;&gt;AJ$4, IFERROR(MATCH("c",$AB1004:AI1004,0),0)=0),"x", IF(IFERROR(MATCH("c",$AB1004:AI1004,0),0)=0,"c","")))</f>
        <v/>
      </c>
      <c r="AK1004" s="88" t="str">
        <f>IF($AB1004&lt;&gt;"x","",IF(AND($I1004&lt;&gt;AK$4, IFERROR(MATCH("c",$AB1004:AJ1004,0),0)=0),"x", IF(IFERROR(MATCH("c",$AB1004:AJ1004,0),0)=0,"c","")))</f>
        <v/>
      </c>
      <c r="AL1004" s="88" t="str">
        <f>IF($AB1004&lt;&gt;"x","",IF(AND($I1004&lt;&gt;AL$4, IFERROR(MATCH("c",$AB1004:AK1004,0),0)=0),"x", IF(IFERROR(MATCH("c",$AB1004:AK1004,0),0)=0,"c","")))</f>
        <v/>
      </c>
      <c r="AM1004" s="88" t="str">
        <f>IF($AB1004&lt;&gt;"x","",IF(AND($I1004&lt;&gt;AM$4, IFERROR(MATCH("c",$AB1004:AL1004,0),0)=0),"x", IF(IFERROR(MATCH("c",$AB1004:AL1004,0),0)=0,"c","")))</f>
        <v/>
      </c>
      <c r="AN1004" s="88" t="str">
        <f>IF($AB1004&lt;&gt;"x","",IF(AND($I1004&lt;&gt;AN$4, IFERROR(MATCH("c",$AB1004:AM1004,0),0)=0),"x", IF(IFERROR(MATCH("c",$AB1004:AM1004,0),0)=0,"c","")))</f>
        <v/>
      </c>
      <c r="AO1004" s="88" t="str">
        <f>IF($AB1004&lt;&gt;"x","",IF(AND($I1004&lt;&gt;AO$4, IFERROR(MATCH("c",$AB1004:AN1004,0),0)=0),"x", IF(IFERROR(MATCH("c",$AB1004:AN1004,0),0)=0,"c","")))</f>
        <v/>
      </c>
      <c r="AP1004" s="88" t="str">
        <f>IF($AB1004&lt;&gt;"x","",IF(AND($I1004&lt;&gt;AP$4, IFERROR(MATCH("c",$AB1004:AO1004,0),0)=0),"x", IF(IFERROR(MATCH("c",$AB1004:AO1004,0),0)=0,"c","")))</f>
        <v/>
      </c>
      <c r="AQ1004" s="88" t="str">
        <f>IF($AB1004&lt;&gt;"x","",IF(AND($I1004&lt;&gt;AQ$4, IFERROR(MATCH("c",$AB1004:AP1004,0),0)=0),"x", IF(IFERROR(MATCH("c",$AB1004:AP1004,0),0)=0,"c","")))</f>
        <v/>
      </c>
    </row>
    <row r="1005" spans="2:43" x14ac:dyDescent="0.25">
      <c r="B1005" s="88">
        <f>IF(AND(OR(Pipeline!$F$5=H1005,Pipeline!$F$5="",Pipeline!$F$5="All"), OR(Pipeline!$F$6=J1005,Pipeline!$F$6="",Pipeline!$F$6="All"),  OR(Pipeline!$J$5&lt;=K1005,Pipeline!$J$5=""), OR(Pipeline!$J$6&gt;=K1005,Pipeline!$J$6=""),  OR(Pipeline!$N$5&lt;=O1005,Pipeline!$N$5=""), OR(Pipeline!$N$6&gt;=O1005,Pipeline!$N$6="")),1,0)</f>
        <v>1</v>
      </c>
      <c r="C1005" s="99">
        <f>IF(B1005&lt;&gt;1,"",COUNTIFS($I$6:I1004,I1005,$B$6:B1004,1)+1)</f>
        <v>993</v>
      </c>
      <c r="D1005" s="100" t="str">
        <f>IF(LEN(INDEX(Input!B$6:B$1005,ROW($C1005)-ROW($C$5),1))=0,"-",INDEX(Input!B$6:B$1005,ROW($C1005)-ROW($C$5),1))</f>
        <v>-</v>
      </c>
      <c r="E1005" s="100" t="str">
        <f>IF(LEN(INDEX(Input!C$6:C$1005,ROW($C1005)-ROW($C$5),1))=0,"-",INDEX(Input!C$6:C$1005,ROW($C1005)-ROW($C$5),1))</f>
        <v>-</v>
      </c>
      <c r="F1005" s="100" t="str">
        <f>IF(LEN(INDEX(Input!D$6:D$1005,ROW($C1005)-ROW($C$5),1))=0,"-",INDEX(Input!D$6:D$1005,ROW($C1005)-ROW($C$5),1))</f>
        <v>-</v>
      </c>
      <c r="G1005" s="100" t="str">
        <f>IF(LEN(INDEX(Input!E$6:E$1005,ROW($C1005)-ROW($C$5),1))=0,"-",INDEX(Input!E$6:E$1005,ROW($C1005)-ROW($C$5),1))</f>
        <v>-</v>
      </c>
      <c r="H1005" s="100" t="str">
        <f>IF(LEN(INDEX(Input!F$6:F$1005,ROW($C1005)-ROW($C$5),1))=0,"-",INDEX(Input!F$6:F$1005,ROW($C1005)-ROW($C$5),1))</f>
        <v>-</v>
      </c>
      <c r="I1005" s="100" t="str">
        <f>IF(LEN(INDEX(Input!G$6:G$1005,ROW($C1005)-ROW($C$5),1))=0,"",INDEX(Input!G$6:G$1005,ROW($C1005)-ROW($C$5),1))</f>
        <v/>
      </c>
      <c r="J1005" s="100" t="str">
        <f>IF(LEN(INDEX(Input!B$6:B$1005,ROW($C1005)-ROW($C$5),1))=0,"-",IF(INDEX(Input!H$6:H$1005,ROW($C1005)-ROW($C$5),1)="","Not set",INDEX(Input!H$6:H$1005,ROW($C1005)-ROW($C$5),1)) )</f>
        <v>-</v>
      </c>
      <c r="K1005" s="101" t="str">
        <f>IF(LEN(INDEX(Input!I$6:I$1005,ROW($C1005)-ROW($C$5),1))=0,"",INDEX(Input!I$6:I$1005,ROW($C1005)-ROW($C$5),1))</f>
        <v/>
      </c>
      <c r="L1005" s="101" t="str">
        <f t="array" ref="L1005">IFERROR(IF($AY$24=123,DAY(K1005)&amp;connector&amp;IF($AZ$24="Extended",INDEX($AT$24:$AT$35,MONTH(K1005),1),MONTH(K1005))&amp;connector&amp;IF($AZ$24="Short", RIGHT(YEAR(K1005),2),YEAR(K1005)),IF($AY$24=213, MONTH(K1005)&amp;connector&amp;DAY(K1005)&amp;connector&amp;IF($AZ$24="Short", RIGHT(YEAR(K1005),2),YEAR(K1005)),IF($AZ$24="Short", RIGHT(YEAR(K1005),2),YEAR(K1005))&amp;connector&amp;MONTH(K1005)&amp;connector&amp;DAY(K1005))),"-")</f>
        <v>-</v>
      </c>
      <c r="M1005" s="101" t="str">
        <f>IF(LEN(INDEX(Input!J$6:J$1005,ROW($C1005)-ROW($C$5),1))=0,"",INDEX(Input!J$6:J$1005,ROW($C1005)-ROW($C$5),1))</f>
        <v/>
      </c>
      <c r="N1005" s="101" t="str">
        <f t="array" ref="N1005">IFERROR(IF($AY$24=123,DAY(M1005)&amp;connector&amp;IF($AZ$24="Extended",INDEX($AT$24:$AT$35,MONTH(M1005),1),MONTH(M1005))&amp;connector&amp;IF($AZ$24="Short", RIGHT(YEAR(M1005),2),YEAR(M1005)),IF($AY$24=213, MONTH(M1005)&amp;connector&amp;DAY(M1005)&amp;connector&amp;IF($AZ$24="Short", RIGHT(YEAR(M1005),2),YEAR(M1005)),IF($AZ$24="Short", RIGHT(YEAR(M1005),2),YEAR(M1005))&amp;connector&amp;MONTH(M1005)&amp;connector&amp;DAY(M1005))),"-")</f>
        <v>-</v>
      </c>
      <c r="O1005" s="156" t="str">
        <f>IF(LEN(INDEX(Input!K$6:K$1005,ROW($C1005)-ROW($C$5),1))=0,"",INDEX(Input!K$6:K$1005,ROW($C1005)-ROW($C$5),1))</f>
        <v/>
      </c>
      <c r="P1005" s="100" t="str">
        <f t="shared" si="117"/>
        <v>-</v>
      </c>
      <c r="Q1005" s="156" t="str">
        <f>IF(LEN(INDEX(Input!L$6:L$1005,ROW($C1005)-ROW($C$5),1))=0,"",INDEX(Input!L$6:L$1005,ROW($C1005)-ROW($C$5),1))</f>
        <v/>
      </c>
      <c r="R1005" s="100" t="str">
        <f t="shared" si="118"/>
        <v>-</v>
      </c>
      <c r="S1005" s="156" t="str">
        <f>IF(LEN(INDEX(Input!M$6:M$1005,ROW($C1005)-ROW($C$5),1))=0,"-",INDEX(Input!M$6:M$1005,ROW($C1005)-ROW($C$5),1))</f>
        <v>-</v>
      </c>
      <c r="T1005" s="156" t="str">
        <f t="shared" si="119"/>
        <v/>
      </c>
      <c r="U1005" s="100" t="str">
        <f t="shared" si="120"/>
        <v>-</v>
      </c>
      <c r="V1005" s="156" t="str">
        <f>IF(LEN(INDEX(Input!O$6:O$1005,ROW($C1005)-ROW($C$5),1))=0,"",INDEX(Input!O$6:O$1005,ROW($C1005)-ROW($C$5),1))</f>
        <v/>
      </c>
      <c r="W1005" s="100" t="str">
        <f t="shared" si="121"/>
        <v>-</v>
      </c>
      <c r="X1005" s="104" t="str">
        <f t="shared" si="122"/>
        <v/>
      </c>
      <c r="Y1005" s="102" t="str">
        <f>IFERROR(MONTH(IF(M1005&lt;&gt;"",M1005,K1005)),"")</f>
        <v/>
      </c>
      <c r="Z1005" s="102" t="str">
        <f>IF(AND(OR(Dashboard!$D$7=J1005,Dashboard!$D$7=""),  OR(Dashboard!$G$6&lt;=K1005,Dashboard!$G$6=""), OR(Dashboard!$G$7&gt;=K1005,Dashboard!$G$7=""),  OR(Dashboard!$J$6&lt;=O1005,Dashboard!$J$6=""), OR(Dashboard!$J$7&gt;=O1005,Dashboard!$J$7=""),D1005&lt;&gt;""),"x","")</f>
        <v>x</v>
      </c>
      <c r="AA1005" s="102" t="str">
        <f>IF(AND(OR(Dashboard!$D$6=H1005,Dashboard!$D$6="",Dashboard!$D$6="All"), Z1005="x"),"x","")</f>
        <v>x</v>
      </c>
      <c r="AB1005" s="103" t="str">
        <f>IF(AND(OR(Dashboard!$D$6=H1005,Dashboard!$D$6="",Dashboard!$D$6="All"), OR(Dashboard!$D$7=J1005,Dashboard!$D$7=""),  OR(Dashboard!$G$6&lt;=K1005,Dashboard!$G$6=""), OR(Dashboard!$G$7&gt;=K1005,Dashboard!$G$7=""),  OR(Dashboard!$J$6&lt;=O1005,Dashboard!$J$6=""), OR(Dashboard!$J$7&gt;=O1005,Dashboard!$J$7=""),I1005&lt;&gt;""),"x","")</f>
        <v/>
      </c>
      <c r="AC1005" s="88" t="str">
        <f>IF($AB1005&lt;&gt;"x","",IF(AND($I1005&lt;&gt;AC$4, IFERROR(MATCH("c",$AB1005:AB1005,0),0)=0),"x", IF(IFERROR(MATCH("c",$AB1005:AB1005,0),0)=0,"c","")))</f>
        <v/>
      </c>
      <c r="AD1005" s="88" t="str">
        <f>IF($AB1005&lt;&gt;"x","",IF(AND($I1005&lt;&gt;AD$4, IFERROR(MATCH("c",$AB1005:AC1005,0),0)=0),"x", IF(IFERROR(MATCH("c",$AB1005:AC1005,0),0)=0,"c","")))</f>
        <v/>
      </c>
      <c r="AE1005" s="88" t="str">
        <f>IF($AB1005&lt;&gt;"x","",IF(AND($I1005&lt;&gt;AE$4, IFERROR(MATCH("c",$AB1005:AD1005,0),0)=0),"x", IF(IFERROR(MATCH("c",$AB1005:AD1005,0),0)=0,"c","")))</f>
        <v/>
      </c>
      <c r="AF1005" s="88" t="str">
        <f>IF($AB1005&lt;&gt;"x","",IF(AND($I1005&lt;&gt;AF$4, IFERROR(MATCH("c",$AB1005:AE1005,0),0)=0),"x", IF(IFERROR(MATCH("c",$AB1005:AE1005,0),0)=0,"c","")))</f>
        <v/>
      </c>
      <c r="AG1005" s="88" t="str">
        <f>IF($AB1005&lt;&gt;"x","",IF(AND($I1005&lt;&gt;AG$4, IFERROR(MATCH("c",$AB1005:AF1005,0),0)=0),"x", IF(IFERROR(MATCH("c",$AB1005:AF1005,0),0)=0,"c","")))</f>
        <v/>
      </c>
      <c r="AH1005" s="88" t="str">
        <f>IF($AB1005&lt;&gt;"x","",IF(AND($I1005&lt;&gt;AH$4, IFERROR(MATCH("c",$AB1005:AG1005,0),0)=0),"x", IF(IFERROR(MATCH("c",$AB1005:AG1005,0),0)=0,"c","")))</f>
        <v/>
      </c>
      <c r="AI1005" s="88" t="str">
        <f>IF($AB1005&lt;&gt;"x","",IF(AND($I1005&lt;&gt;AI$4, IFERROR(MATCH("c",$AB1005:AH1005,0),0)=0),"x", IF(IFERROR(MATCH("c",$AB1005:AH1005,0),0)=0,"c","")))</f>
        <v/>
      </c>
      <c r="AJ1005" s="88" t="str">
        <f>IF($AB1005&lt;&gt;"x","",IF(AND($I1005&lt;&gt;AJ$4, IFERROR(MATCH("c",$AB1005:AI1005,0),0)=0),"x", IF(IFERROR(MATCH("c",$AB1005:AI1005,0),0)=0,"c","")))</f>
        <v/>
      </c>
      <c r="AK1005" s="88" t="str">
        <f>IF($AB1005&lt;&gt;"x","",IF(AND($I1005&lt;&gt;AK$4, IFERROR(MATCH("c",$AB1005:AJ1005,0),0)=0),"x", IF(IFERROR(MATCH("c",$AB1005:AJ1005,0),0)=0,"c","")))</f>
        <v/>
      </c>
      <c r="AL1005" s="88" t="str">
        <f>IF($AB1005&lt;&gt;"x","",IF(AND($I1005&lt;&gt;AL$4, IFERROR(MATCH("c",$AB1005:AK1005,0),0)=0),"x", IF(IFERROR(MATCH("c",$AB1005:AK1005,0),0)=0,"c","")))</f>
        <v/>
      </c>
      <c r="AM1005" s="88" t="str">
        <f>IF($AB1005&lt;&gt;"x","",IF(AND($I1005&lt;&gt;AM$4, IFERROR(MATCH("c",$AB1005:AL1005,0),0)=0),"x", IF(IFERROR(MATCH("c",$AB1005:AL1005,0),0)=0,"c","")))</f>
        <v/>
      </c>
      <c r="AN1005" s="88" t="str">
        <f>IF($AB1005&lt;&gt;"x","",IF(AND($I1005&lt;&gt;AN$4, IFERROR(MATCH("c",$AB1005:AM1005,0),0)=0),"x", IF(IFERROR(MATCH("c",$AB1005:AM1005,0),0)=0,"c","")))</f>
        <v/>
      </c>
      <c r="AO1005" s="88" t="str">
        <f>IF($AB1005&lt;&gt;"x","",IF(AND($I1005&lt;&gt;AO$4, IFERROR(MATCH("c",$AB1005:AN1005,0),0)=0),"x", IF(IFERROR(MATCH("c",$AB1005:AN1005,0),0)=0,"c","")))</f>
        <v/>
      </c>
      <c r="AP1005" s="88" t="str">
        <f>IF($AB1005&lt;&gt;"x","",IF(AND($I1005&lt;&gt;AP$4, IFERROR(MATCH("c",$AB1005:AO1005,0),0)=0),"x", IF(IFERROR(MATCH("c",$AB1005:AO1005,0),0)=0,"c","")))</f>
        <v/>
      </c>
      <c r="AQ1005" s="88" t="str">
        <f>IF($AB1005&lt;&gt;"x","",IF(AND($I1005&lt;&gt;AQ$4, IFERROR(MATCH("c",$AB1005:AP1005,0),0)=0),"x", IF(IFERROR(MATCH("c",$AB1005:AP1005,0),0)=0,"c","")))</f>
        <v/>
      </c>
    </row>
  </sheetData>
  <phoneticPr fontId="9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Dashboard</vt:lpstr>
      <vt:lpstr>Input</vt:lpstr>
      <vt:lpstr>Pipeline</vt:lpstr>
      <vt:lpstr>Settings</vt:lpstr>
      <vt:lpstr>Calc</vt:lpstr>
      <vt:lpstr>ToU</vt:lpstr>
      <vt:lpstr>connector</vt:lpstr>
      <vt:lpstr>countItems</vt:lpstr>
      <vt:lpstr>currency</vt:lpstr>
      <vt:lpstr>Dashboard!Print_Area</vt:lpstr>
      <vt:lpstr>Settings!Print_Area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2022-06-28T10:02:04Z</cp:lastPrinted>
  <dcterms:created xsi:type="dcterms:W3CDTF">2021-02-18T06:50:32Z</dcterms:created>
  <dcterms:modified xsi:type="dcterms:W3CDTF">2022-07-28T12:49:43Z</dcterms:modified>
  <dc:title>Sales Pipeline V7 Template</dc:title>
  <dc:subject>Sales Pipeline V7</dc:subject>
  <dc:description>Sales Pipeline V7 template by Master Productivity Kit — masterproductivitykit.com</dc:description>
  <cp:keywords>Master Productivity Kit, Excel template, Google Sheets template</cp:keywords>
  <cp:category>Business Template</cp:category>
</cp:coreProperties>
</file>